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ustomProperty2.bin" ContentType="application/vnd.openxmlformats-officedocument.spreadsheetml.customProperty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customProperty3.bin" ContentType="application/vnd.openxmlformats-officedocument.spreadsheetml.customProperty"/>
  <Override PartName="/xl/pivotTables/pivotTable3.xml" ContentType="application/vnd.openxmlformats-officedocument.spreadsheetml.pivotTable+xml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drawings/drawing2.xml" ContentType="application/vnd.openxmlformats-officedocument.drawing+xml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drawings/drawing3.xml" ContentType="application/vnd.openxmlformats-officedocument.drawing+xml"/>
  <Override PartName="/xl/customProperty9.bin" ContentType="application/vnd.openxmlformats-officedocument.spreadsheetml.customProperty"/>
  <Override PartName="/xl/drawings/drawing4.xml" ContentType="application/vnd.openxmlformats-officedocument.drawing+xml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unilever-my.sharepoint.com/personal/panagiotis_ornithopoulos_unilever_com/Documents/"/>
    </mc:Choice>
  </mc:AlternateContent>
  <xr:revisionPtr revIDLastSave="0" documentId="8_{2BF48100-9F1C-477F-AA1D-A7818A547B3B}" xr6:coauthVersionLast="47" xr6:coauthVersionMax="47" xr10:uidLastSave="{00000000-0000-0000-0000-000000000000}"/>
  <bookViews>
    <workbookView xWindow="-108" yWindow="-108" windowWidth="23256" windowHeight="12456" tabRatio="727" activeTab="8" xr2:uid="{D0B0C9FD-A0AC-44C9-A9E3-20355B1B8BE7}"/>
  </bookViews>
  <sheets>
    <sheet name="Cases2021 2022 FC" sheetId="4" r:id="rId1"/>
    <sheet name="MRDRS Mapping" sheetId="7" r:id="rId2"/>
    <sheet name="ObsRiskPerMonth" sheetId="12" r:id="rId3"/>
    <sheet name="ObsRiskPivot" sheetId="11" r:id="rId4"/>
    <sheet name="Stock" sheetId="10" r:id="rId5"/>
    <sheet name="S1P" sheetId="2" r:id="rId6"/>
    <sheet name="Top10" sheetId="5" r:id="rId7"/>
    <sheet name="SOP" sheetId="1" r:id="rId8"/>
    <sheet name="CD" sheetId="9" r:id="rId9"/>
    <sheet name="SU LIST" sheetId="14" r:id="rId10"/>
    <sheet name="To be delisted" sheetId="13" r:id="rId11"/>
  </sheets>
  <definedNames>
    <definedName name="_xlnm._FilterDatabase" localSheetId="8" hidden="1">CD!$A$3:$L$111</definedName>
    <definedName name="_xlnm._FilterDatabase" localSheetId="1" hidden="1">'MRDRS Mapping'!$A$3:$I$164</definedName>
    <definedName name="_xlnm._FilterDatabase" localSheetId="5" hidden="1">S1P!$A$1:$AN$826</definedName>
    <definedName name="_xlnm._FilterDatabase" localSheetId="7" hidden="1">SOP!$A$3:$R$111</definedName>
    <definedName name="_xlnm._FilterDatabase" localSheetId="4" hidden="1">Stock!$A$1:$J$143</definedName>
    <definedName name="_xlnm._FilterDatabase" localSheetId="10" hidden="1">'To be delisted'!$A$3:$I$147</definedName>
    <definedName name="SAPBEXwbID" hidden="1">"4CY7OI8E9VSGW9IB2VK45ALV3"</definedName>
  </definedNames>
  <calcPr calcId="191029"/>
  <pivotCaches>
    <pivotCache cacheId="0" r:id="rId12"/>
    <pivotCache cacheId="1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09" i="9" l="1"/>
  <c r="H108" i="9"/>
  <c r="H105" i="9"/>
  <c r="H84" i="9"/>
  <c r="H82" i="9"/>
  <c r="H77" i="9"/>
  <c r="H68" i="9"/>
  <c r="H56" i="9"/>
  <c r="H43" i="9"/>
  <c r="H36" i="9"/>
  <c r="H34" i="9"/>
  <c r="H32" i="9"/>
  <c r="H17" i="9"/>
  <c r="H13" i="9"/>
  <c r="M95" i="1"/>
  <c r="AH674" i="2" l="1"/>
  <c r="AI674" i="2" s="1"/>
  <c r="AH675" i="2"/>
  <c r="AI675" i="2" s="1"/>
  <c r="AJ675" i="2" s="1"/>
  <c r="AH1050" i="2"/>
  <c r="AI1050" i="2" s="1"/>
  <c r="AH1051" i="2"/>
  <c r="AI1051" i="2" s="1"/>
  <c r="AJ1051" i="2" s="1"/>
  <c r="AH1052" i="2"/>
  <c r="AI1052" i="2" s="1"/>
  <c r="AJ1052" i="2" s="1"/>
  <c r="AH1053" i="2"/>
  <c r="AI1053" i="2" s="1"/>
  <c r="AH1054" i="2"/>
  <c r="AI1054" i="2" s="1"/>
  <c r="AJ1054" i="2" s="1"/>
  <c r="AH1055" i="2"/>
  <c r="AI1055" i="2" s="1"/>
  <c r="AH1056" i="2"/>
  <c r="AI1056" i="2" s="1"/>
  <c r="AJ1056" i="2" s="1"/>
  <c r="AH1057" i="2"/>
  <c r="AI1057" i="2" s="1"/>
  <c r="A674" i="2" a="1"/>
  <c r="A674" i="2" s="1"/>
  <c r="B674" i="2" s="1"/>
  <c r="A675" i="2" a="1"/>
  <c r="A675" i="2" s="1"/>
  <c r="B675" i="2" s="1"/>
  <c r="A1050" i="2" a="1"/>
  <c r="A1050" i="2" s="1"/>
  <c r="B1050" i="2" s="1"/>
  <c r="A1051" i="2" a="1"/>
  <c r="A1051" i="2" s="1"/>
  <c r="B1051" i="2" s="1"/>
  <c r="A1052" i="2" a="1"/>
  <c r="A1052" i="2" s="1"/>
  <c r="B1052" i="2" s="1"/>
  <c r="A1053" i="2" a="1"/>
  <c r="A1053" i="2" s="1"/>
  <c r="B1053" i="2" s="1"/>
  <c r="A1054" i="2" a="1"/>
  <c r="A1054" i="2" s="1"/>
  <c r="B1054" i="2" s="1"/>
  <c r="A1055" i="2" a="1"/>
  <c r="A1055" i="2" s="1"/>
  <c r="B1055" i="2" s="1"/>
  <c r="A1056" i="2" a="1"/>
  <c r="A1056" i="2" s="1"/>
  <c r="B1056" i="2" s="1"/>
  <c r="A1057" i="2" a="1"/>
  <c r="A1057" i="2" s="1"/>
  <c r="B1057" i="2" s="1"/>
  <c r="M43" i="1"/>
  <c r="M102" i="1"/>
  <c r="M100" i="1"/>
  <c r="M17" i="1"/>
  <c r="M6" i="1"/>
  <c r="M50" i="1"/>
  <c r="M42" i="1"/>
  <c r="M33" i="1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41" i="4"/>
  <c r="AR42" i="4"/>
  <c r="AR43" i="4"/>
  <c r="AR44" i="4"/>
  <c r="AR45" i="4"/>
  <c r="AR46" i="4"/>
  <c r="AR47" i="4"/>
  <c r="AR48" i="4"/>
  <c r="AR49" i="4"/>
  <c r="AR50" i="4"/>
  <c r="AR51" i="4"/>
  <c r="AR52" i="4"/>
  <c r="AR53" i="4"/>
  <c r="AR54" i="4"/>
  <c r="AR55" i="4"/>
  <c r="AR56" i="4"/>
  <c r="AR57" i="4"/>
  <c r="AR58" i="4"/>
  <c r="AR59" i="4"/>
  <c r="AR60" i="4"/>
  <c r="AR61" i="4"/>
  <c r="AR62" i="4"/>
  <c r="AR63" i="4"/>
  <c r="AR64" i="4"/>
  <c r="AR65" i="4"/>
  <c r="AR66" i="4"/>
  <c r="AR67" i="4"/>
  <c r="AR68" i="4"/>
  <c r="AR69" i="4"/>
  <c r="AR70" i="4"/>
  <c r="AR71" i="4"/>
  <c r="AR72" i="4"/>
  <c r="AR73" i="4"/>
  <c r="AR74" i="4"/>
  <c r="AR75" i="4"/>
  <c r="AR76" i="4"/>
  <c r="AR77" i="4"/>
  <c r="AR78" i="4"/>
  <c r="AR79" i="4"/>
  <c r="AR80" i="4"/>
  <c r="AR81" i="4"/>
  <c r="AR82" i="4"/>
  <c r="AR83" i="4"/>
  <c r="AR84" i="4"/>
  <c r="AR85" i="4"/>
  <c r="AR86" i="4"/>
  <c r="AR87" i="4"/>
  <c r="AR88" i="4"/>
  <c r="AR89" i="4"/>
  <c r="AR90" i="4"/>
  <c r="AR91" i="4"/>
  <c r="AR92" i="4"/>
  <c r="AR93" i="4"/>
  <c r="AR94" i="4"/>
  <c r="AR95" i="4"/>
  <c r="AR96" i="4"/>
  <c r="AR97" i="4"/>
  <c r="AR98" i="4"/>
  <c r="AR99" i="4"/>
  <c r="AR100" i="4"/>
  <c r="AR101" i="4"/>
  <c r="AR102" i="4"/>
  <c r="AR103" i="4"/>
  <c r="AR104" i="4"/>
  <c r="AR105" i="4"/>
  <c r="AR106" i="4"/>
  <c r="AR107" i="4"/>
  <c r="AR108" i="4"/>
  <c r="AR109" i="4"/>
  <c r="AR110" i="4"/>
  <c r="AR111" i="4"/>
  <c r="AR112" i="4"/>
  <c r="AR113" i="4"/>
  <c r="AR114" i="4"/>
  <c r="AR115" i="4"/>
  <c r="AR116" i="4"/>
  <c r="AR117" i="4"/>
  <c r="AR118" i="4"/>
  <c r="AR119" i="4"/>
  <c r="AR120" i="4"/>
  <c r="AR121" i="4"/>
  <c r="AR122" i="4"/>
  <c r="AR123" i="4"/>
  <c r="AR124" i="4"/>
  <c r="AR125" i="4"/>
  <c r="AR126" i="4"/>
  <c r="AR127" i="4"/>
  <c r="AR128" i="4"/>
  <c r="AR129" i="4"/>
  <c r="AR130" i="4"/>
  <c r="AR131" i="4"/>
  <c r="AR132" i="4"/>
  <c r="AR133" i="4"/>
  <c r="AR134" i="4"/>
  <c r="AR135" i="4"/>
  <c r="AR136" i="4"/>
  <c r="AR137" i="4"/>
  <c r="AR138" i="4"/>
  <c r="AR139" i="4"/>
  <c r="AR140" i="4"/>
  <c r="AR141" i="4"/>
  <c r="AR142" i="4"/>
  <c r="AR143" i="4"/>
  <c r="AR144" i="4"/>
  <c r="AR145" i="4"/>
  <c r="AR146" i="4"/>
  <c r="AR147" i="4"/>
  <c r="AR148" i="4"/>
  <c r="AR149" i="4"/>
  <c r="AR150" i="4"/>
  <c r="AR151" i="4"/>
  <c r="AR152" i="4"/>
  <c r="AR153" i="4"/>
  <c r="AR154" i="4"/>
  <c r="AR155" i="4"/>
  <c r="AR156" i="4"/>
  <c r="AR157" i="4"/>
  <c r="AR158" i="4"/>
  <c r="AR159" i="4"/>
  <c r="AR160" i="4"/>
  <c r="AR161" i="4"/>
  <c r="AR162" i="4"/>
  <c r="AR163" i="4"/>
  <c r="AR164" i="4"/>
  <c r="AR165" i="4"/>
  <c r="AR166" i="4"/>
  <c r="AR167" i="4"/>
  <c r="AR168" i="4"/>
  <c r="AR169" i="4"/>
  <c r="AR170" i="4"/>
  <c r="AR171" i="4"/>
  <c r="AR172" i="4"/>
  <c r="AR173" i="4"/>
  <c r="AR174" i="4"/>
  <c r="AR175" i="4"/>
  <c r="AR176" i="4"/>
  <c r="AR177" i="4"/>
  <c r="AR178" i="4"/>
  <c r="AR179" i="4"/>
  <c r="AR180" i="4"/>
  <c r="AR181" i="4"/>
  <c r="AR182" i="4"/>
  <c r="AR183" i="4"/>
  <c r="AR184" i="4"/>
  <c r="AR185" i="4"/>
  <c r="AR186" i="4"/>
  <c r="AR187" i="4"/>
  <c r="AR188" i="4"/>
  <c r="AR189" i="4"/>
  <c r="AR190" i="4"/>
  <c r="AR191" i="4"/>
  <c r="AR192" i="4"/>
  <c r="AR193" i="4"/>
  <c r="AR194" i="4"/>
  <c r="AR195" i="4"/>
  <c r="AR196" i="4"/>
  <c r="AR197" i="4"/>
  <c r="AR198" i="4"/>
  <c r="AR199" i="4"/>
  <c r="AR200" i="4"/>
  <c r="AR201" i="4"/>
  <c r="AR202" i="4"/>
  <c r="AR203" i="4"/>
  <c r="AR204" i="4"/>
  <c r="AR205" i="4"/>
  <c r="AR206" i="4"/>
  <c r="AR207" i="4"/>
  <c r="AR208" i="4"/>
  <c r="AR209" i="4"/>
  <c r="AR210" i="4"/>
  <c r="AR211" i="4"/>
  <c r="AR212" i="4"/>
  <c r="AR213" i="4"/>
  <c r="AR214" i="4"/>
  <c r="AR215" i="4"/>
  <c r="AR216" i="4"/>
  <c r="AR217" i="4"/>
  <c r="AR218" i="4"/>
  <c r="AR219" i="4"/>
  <c r="AR220" i="4"/>
  <c r="AR221" i="4"/>
  <c r="AR222" i="4"/>
  <c r="AR223" i="4"/>
  <c r="AR224" i="4"/>
  <c r="AR225" i="4"/>
  <c r="AR226" i="4"/>
  <c r="AR227" i="4"/>
  <c r="AR228" i="4"/>
  <c r="AR229" i="4"/>
  <c r="AR230" i="4"/>
  <c r="AR231" i="4"/>
  <c r="AR232" i="4"/>
  <c r="AR233" i="4"/>
  <c r="AR234" i="4"/>
  <c r="AR235" i="4"/>
  <c r="AR236" i="4"/>
  <c r="AR237" i="4"/>
  <c r="AR238" i="4"/>
  <c r="AR239" i="4"/>
  <c r="AR240" i="4"/>
  <c r="AR241" i="4"/>
  <c r="AR242" i="4"/>
  <c r="AR243" i="4"/>
  <c r="AR244" i="4"/>
  <c r="AR245" i="4"/>
  <c r="AR246" i="4"/>
  <c r="AE246" i="4" s="1" a="1"/>
  <c r="AE246" i="4" s="1"/>
  <c r="AR247" i="4"/>
  <c r="AR248" i="4"/>
  <c r="AE248" i="4" s="1" a="1"/>
  <c r="AE248" i="4" s="1"/>
  <c r="AR249" i="4"/>
  <c r="AR250" i="4"/>
  <c r="AR251" i="4"/>
  <c r="AR252" i="4"/>
  <c r="AR253" i="4"/>
  <c r="AD253" i="4" s="1" a="1"/>
  <c r="AD253" i="4" s="1"/>
  <c r="AR254" i="4"/>
  <c r="AD254" i="4" s="1" a="1"/>
  <c r="AD254" i="4" s="1"/>
  <c r="AR255" i="4"/>
  <c r="AR256" i="4"/>
  <c r="AR257" i="4"/>
  <c r="AR258" i="4"/>
  <c r="AR259" i="4"/>
  <c r="AR260" i="4"/>
  <c r="AR261" i="4"/>
  <c r="AR262" i="4"/>
  <c r="AR263" i="4"/>
  <c r="AR264" i="4"/>
  <c r="AR265" i="4"/>
  <c r="AR266" i="4"/>
  <c r="AR267" i="4"/>
  <c r="AR268" i="4"/>
  <c r="AR269" i="4"/>
  <c r="AR270" i="4"/>
  <c r="AR271" i="4"/>
  <c r="AD271" i="4" s="1" a="1"/>
  <c r="AD271" i="4" s="1"/>
  <c r="AR272" i="4"/>
  <c r="AD272" i="4" s="1" a="1"/>
  <c r="AD272" i="4" s="1"/>
  <c r="AR273" i="4"/>
  <c r="AR274" i="4"/>
  <c r="AR275" i="4"/>
  <c r="AR276" i="4"/>
  <c r="AR277" i="4"/>
  <c r="AR278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Q38" i="4"/>
  <c r="AQ39" i="4"/>
  <c r="AQ40" i="4"/>
  <c r="AQ41" i="4"/>
  <c r="AQ42" i="4"/>
  <c r="AQ43" i="4"/>
  <c r="AQ44" i="4"/>
  <c r="AQ45" i="4"/>
  <c r="AQ46" i="4"/>
  <c r="AQ47" i="4"/>
  <c r="AQ48" i="4"/>
  <c r="AQ49" i="4"/>
  <c r="AQ50" i="4"/>
  <c r="AQ51" i="4"/>
  <c r="AQ52" i="4"/>
  <c r="AQ53" i="4"/>
  <c r="AQ54" i="4"/>
  <c r="AQ55" i="4"/>
  <c r="AQ56" i="4"/>
  <c r="AQ57" i="4"/>
  <c r="AQ58" i="4"/>
  <c r="AQ59" i="4"/>
  <c r="AQ60" i="4"/>
  <c r="AQ61" i="4"/>
  <c r="AQ62" i="4"/>
  <c r="AQ63" i="4"/>
  <c r="AQ64" i="4"/>
  <c r="AQ65" i="4"/>
  <c r="AQ66" i="4"/>
  <c r="AQ67" i="4"/>
  <c r="AQ68" i="4"/>
  <c r="AQ69" i="4"/>
  <c r="AQ70" i="4"/>
  <c r="AQ71" i="4"/>
  <c r="AQ72" i="4"/>
  <c r="AQ73" i="4"/>
  <c r="AQ74" i="4"/>
  <c r="AQ75" i="4"/>
  <c r="AQ76" i="4"/>
  <c r="AQ77" i="4"/>
  <c r="AQ78" i="4"/>
  <c r="AQ79" i="4"/>
  <c r="AQ80" i="4"/>
  <c r="AQ81" i="4"/>
  <c r="AQ82" i="4"/>
  <c r="AQ83" i="4"/>
  <c r="AQ84" i="4"/>
  <c r="AQ85" i="4"/>
  <c r="AQ86" i="4"/>
  <c r="AQ87" i="4"/>
  <c r="AQ88" i="4"/>
  <c r="AQ89" i="4"/>
  <c r="AQ90" i="4"/>
  <c r="AQ91" i="4"/>
  <c r="AQ92" i="4"/>
  <c r="AQ93" i="4"/>
  <c r="AQ94" i="4"/>
  <c r="AQ95" i="4"/>
  <c r="AQ96" i="4"/>
  <c r="AQ97" i="4"/>
  <c r="AQ98" i="4"/>
  <c r="AQ99" i="4"/>
  <c r="AQ100" i="4"/>
  <c r="AQ101" i="4"/>
  <c r="AQ102" i="4"/>
  <c r="AQ103" i="4"/>
  <c r="AQ104" i="4"/>
  <c r="AQ105" i="4"/>
  <c r="AQ106" i="4"/>
  <c r="AQ107" i="4"/>
  <c r="AQ108" i="4"/>
  <c r="AQ109" i="4"/>
  <c r="AQ110" i="4"/>
  <c r="AQ111" i="4"/>
  <c r="AQ112" i="4"/>
  <c r="AQ113" i="4"/>
  <c r="AQ114" i="4"/>
  <c r="AQ115" i="4"/>
  <c r="AQ116" i="4"/>
  <c r="AQ117" i="4"/>
  <c r="AQ118" i="4"/>
  <c r="AQ119" i="4"/>
  <c r="AQ120" i="4"/>
  <c r="AQ121" i="4"/>
  <c r="AQ122" i="4"/>
  <c r="AQ123" i="4"/>
  <c r="AQ124" i="4"/>
  <c r="AQ125" i="4"/>
  <c r="AQ126" i="4"/>
  <c r="AQ127" i="4"/>
  <c r="AQ128" i="4"/>
  <c r="AQ129" i="4"/>
  <c r="AQ130" i="4"/>
  <c r="AQ131" i="4"/>
  <c r="AQ132" i="4"/>
  <c r="AQ133" i="4"/>
  <c r="AQ134" i="4"/>
  <c r="AQ135" i="4"/>
  <c r="AQ136" i="4"/>
  <c r="AQ137" i="4"/>
  <c r="AQ138" i="4"/>
  <c r="AQ139" i="4"/>
  <c r="AQ140" i="4"/>
  <c r="AQ141" i="4"/>
  <c r="AQ142" i="4"/>
  <c r="AQ143" i="4"/>
  <c r="AQ144" i="4"/>
  <c r="AQ145" i="4"/>
  <c r="AQ146" i="4"/>
  <c r="AQ147" i="4"/>
  <c r="AQ148" i="4"/>
  <c r="AQ149" i="4"/>
  <c r="AQ150" i="4"/>
  <c r="AQ151" i="4"/>
  <c r="AQ152" i="4"/>
  <c r="AQ153" i="4"/>
  <c r="AQ154" i="4"/>
  <c r="AQ155" i="4"/>
  <c r="AQ156" i="4"/>
  <c r="AQ157" i="4"/>
  <c r="AQ158" i="4"/>
  <c r="AQ159" i="4"/>
  <c r="AQ160" i="4"/>
  <c r="AQ161" i="4"/>
  <c r="AQ162" i="4"/>
  <c r="AQ163" i="4"/>
  <c r="AQ164" i="4"/>
  <c r="AQ165" i="4"/>
  <c r="AQ166" i="4"/>
  <c r="AQ167" i="4"/>
  <c r="AQ168" i="4"/>
  <c r="AQ169" i="4"/>
  <c r="AQ170" i="4"/>
  <c r="AQ171" i="4"/>
  <c r="AQ172" i="4"/>
  <c r="AQ173" i="4"/>
  <c r="AQ174" i="4"/>
  <c r="AQ175" i="4"/>
  <c r="AQ176" i="4"/>
  <c r="AQ177" i="4"/>
  <c r="AQ178" i="4"/>
  <c r="AQ179" i="4"/>
  <c r="AQ180" i="4"/>
  <c r="AQ181" i="4"/>
  <c r="AQ182" i="4"/>
  <c r="AQ183" i="4"/>
  <c r="AQ184" i="4"/>
  <c r="AQ185" i="4"/>
  <c r="AQ186" i="4"/>
  <c r="AQ187" i="4"/>
  <c r="AQ188" i="4"/>
  <c r="AQ189" i="4"/>
  <c r="AQ190" i="4"/>
  <c r="AQ191" i="4"/>
  <c r="AQ192" i="4"/>
  <c r="AQ193" i="4"/>
  <c r="AQ194" i="4"/>
  <c r="AQ195" i="4"/>
  <c r="AQ196" i="4"/>
  <c r="AQ197" i="4"/>
  <c r="AQ198" i="4"/>
  <c r="AQ199" i="4"/>
  <c r="AQ200" i="4"/>
  <c r="AQ201" i="4"/>
  <c r="AQ202" i="4"/>
  <c r="AQ203" i="4"/>
  <c r="AQ204" i="4"/>
  <c r="AQ205" i="4"/>
  <c r="AQ206" i="4"/>
  <c r="AQ207" i="4"/>
  <c r="AQ208" i="4"/>
  <c r="AQ209" i="4"/>
  <c r="AQ210" i="4"/>
  <c r="AQ211" i="4"/>
  <c r="AQ212" i="4"/>
  <c r="AQ213" i="4"/>
  <c r="AQ214" i="4"/>
  <c r="AQ215" i="4"/>
  <c r="AQ216" i="4"/>
  <c r="AQ217" i="4"/>
  <c r="AQ218" i="4"/>
  <c r="AQ219" i="4"/>
  <c r="AQ220" i="4"/>
  <c r="AQ221" i="4"/>
  <c r="AQ222" i="4"/>
  <c r="AQ223" i="4"/>
  <c r="AQ224" i="4"/>
  <c r="AQ225" i="4"/>
  <c r="AQ226" i="4"/>
  <c r="AQ227" i="4"/>
  <c r="AQ228" i="4"/>
  <c r="AQ229" i="4"/>
  <c r="AQ230" i="4"/>
  <c r="AQ231" i="4"/>
  <c r="AQ232" i="4"/>
  <c r="AQ233" i="4"/>
  <c r="AQ234" i="4"/>
  <c r="AQ235" i="4"/>
  <c r="AQ236" i="4"/>
  <c r="AQ237" i="4"/>
  <c r="AQ238" i="4"/>
  <c r="AQ239" i="4"/>
  <c r="AQ240" i="4"/>
  <c r="AQ241" i="4"/>
  <c r="AQ242" i="4"/>
  <c r="AQ243" i="4"/>
  <c r="AQ244" i="4"/>
  <c r="AQ245" i="4"/>
  <c r="AE245" i="4" s="1" a="1"/>
  <c r="AE245" i="4" s="1"/>
  <c r="AQ246" i="4"/>
  <c r="AQ247" i="4"/>
  <c r="AQ248" i="4"/>
  <c r="AQ249" i="4"/>
  <c r="AQ250" i="4"/>
  <c r="AQ251" i="4"/>
  <c r="AQ252" i="4"/>
  <c r="AQ253" i="4"/>
  <c r="AQ254" i="4"/>
  <c r="AQ255" i="4"/>
  <c r="AQ256" i="4"/>
  <c r="AQ257" i="4"/>
  <c r="AE257" i="4" s="1" a="1"/>
  <c r="AE257" i="4" s="1"/>
  <c r="AQ258" i="4"/>
  <c r="AQ259" i="4"/>
  <c r="AQ260" i="4"/>
  <c r="AQ261" i="4"/>
  <c r="AQ262" i="4"/>
  <c r="AQ263" i="4"/>
  <c r="AQ264" i="4"/>
  <c r="AQ265" i="4"/>
  <c r="AQ266" i="4"/>
  <c r="AQ267" i="4"/>
  <c r="AQ268" i="4"/>
  <c r="AQ269" i="4"/>
  <c r="AQ270" i="4"/>
  <c r="AQ271" i="4"/>
  <c r="AQ272" i="4"/>
  <c r="AQ273" i="4"/>
  <c r="AQ274" i="4"/>
  <c r="AQ275" i="4"/>
  <c r="AQ276" i="4"/>
  <c r="AQ277" i="4"/>
  <c r="AQ278" i="4"/>
  <c r="AQ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41" i="4"/>
  <c r="AP42" i="4"/>
  <c r="AP43" i="4"/>
  <c r="AP44" i="4"/>
  <c r="AP45" i="4"/>
  <c r="AP46" i="4"/>
  <c r="AP47" i="4"/>
  <c r="AP48" i="4"/>
  <c r="AP49" i="4"/>
  <c r="AP50" i="4"/>
  <c r="AP51" i="4"/>
  <c r="AP52" i="4"/>
  <c r="AP53" i="4"/>
  <c r="AP54" i="4"/>
  <c r="AP55" i="4"/>
  <c r="AP56" i="4"/>
  <c r="AP57" i="4"/>
  <c r="AP58" i="4"/>
  <c r="AP59" i="4"/>
  <c r="AP60" i="4"/>
  <c r="AP61" i="4"/>
  <c r="AP62" i="4"/>
  <c r="AP63" i="4"/>
  <c r="AP64" i="4"/>
  <c r="AP65" i="4"/>
  <c r="AP66" i="4"/>
  <c r="AP67" i="4"/>
  <c r="AP68" i="4"/>
  <c r="AP69" i="4"/>
  <c r="AP70" i="4"/>
  <c r="AP71" i="4"/>
  <c r="AP72" i="4"/>
  <c r="AP73" i="4"/>
  <c r="AP74" i="4"/>
  <c r="AP75" i="4"/>
  <c r="AP76" i="4"/>
  <c r="AP77" i="4"/>
  <c r="AP78" i="4"/>
  <c r="AP79" i="4"/>
  <c r="AP80" i="4"/>
  <c r="AP81" i="4"/>
  <c r="AP82" i="4"/>
  <c r="AP83" i="4"/>
  <c r="AP84" i="4"/>
  <c r="AP85" i="4"/>
  <c r="AP86" i="4"/>
  <c r="AP87" i="4"/>
  <c r="AP88" i="4"/>
  <c r="AP89" i="4"/>
  <c r="AP90" i="4"/>
  <c r="AP91" i="4"/>
  <c r="AP92" i="4"/>
  <c r="AP93" i="4"/>
  <c r="AP94" i="4"/>
  <c r="AP95" i="4"/>
  <c r="AP96" i="4"/>
  <c r="AP97" i="4"/>
  <c r="AP98" i="4"/>
  <c r="AP99" i="4"/>
  <c r="AP100" i="4"/>
  <c r="AP101" i="4"/>
  <c r="AP102" i="4"/>
  <c r="AP103" i="4"/>
  <c r="AP104" i="4"/>
  <c r="AP105" i="4"/>
  <c r="AP106" i="4"/>
  <c r="AP107" i="4"/>
  <c r="AP108" i="4"/>
  <c r="AP109" i="4"/>
  <c r="AP110" i="4"/>
  <c r="AP111" i="4"/>
  <c r="AP112" i="4"/>
  <c r="AP113" i="4"/>
  <c r="AP114" i="4"/>
  <c r="AP115" i="4"/>
  <c r="AP116" i="4"/>
  <c r="AP117" i="4"/>
  <c r="AP118" i="4"/>
  <c r="AP119" i="4"/>
  <c r="AP120" i="4"/>
  <c r="AP121" i="4"/>
  <c r="AP122" i="4"/>
  <c r="AP123" i="4"/>
  <c r="AP124" i="4"/>
  <c r="AP125" i="4"/>
  <c r="AP126" i="4"/>
  <c r="AP127" i="4"/>
  <c r="AP128" i="4"/>
  <c r="AP129" i="4"/>
  <c r="AP130" i="4"/>
  <c r="AP131" i="4"/>
  <c r="AP132" i="4"/>
  <c r="AP133" i="4"/>
  <c r="AP134" i="4"/>
  <c r="AP135" i="4"/>
  <c r="AP136" i="4"/>
  <c r="AP137" i="4"/>
  <c r="AP138" i="4"/>
  <c r="AP139" i="4"/>
  <c r="AP140" i="4"/>
  <c r="AP141" i="4"/>
  <c r="AP142" i="4"/>
  <c r="AP143" i="4"/>
  <c r="AP144" i="4"/>
  <c r="AP145" i="4"/>
  <c r="AP146" i="4"/>
  <c r="AP147" i="4"/>
  <c r="AP148" i="4"/>
  <c r="AP149" i="4"/>
  <c r="AP150" i="4"/>
  <c r="AP151" i="4"/>
  <c r="AP152" i="4"/>
  <c r="AP153" i="4"/>
  <c r="AP154" i="4"/>
  <c r="AP155" i="4"/>
  <c r="AP156" i="4"/>
  <c r="AP157" i="4"/>
  <c r="AP158" i="4"/>
  <c r="AP159" i="4"/>
  <c r="AP160" i="4"/>
  <c r="AP161" i="4"/>
  <c r="AP162" i="4"/>
  <c r="AP163" i="4"/>
  <c r="AP164" i="4"/>
  <c r="AP165" i="4"/>
  <c r="AP166" i="4"/>
  <c r="AP167" i="4"/>
  <c r="AP168" i="4"/>
  <c r="AP169" i="4"/>
  <c r="AP170" i="4"/>
  <c r="AP171" i="4"/>
  <c r="AP172" i="4"/>
  <c r="AP173" i="4"/>
  <c r="AP174" i="4"/>
  <c r="AP175" i="4"/>
  <c r="AP176" i="4"/>
  <c r="AP177" i="4"/>
  <c r="AP178" i="4"/>
  <c r="AP179" i="4"/>
  <c r="AP180" i="4"/>
  <c r="AP181" i="4"/>
  <c r="AP182" i="4"/>
  <c r="AP183" i="4"/>
  <c r="AP184" i="4"/>
  <c r="AP185" i="4"/>
  <c r="AP186" i="4"/>
  <c r="AP187" i="4"/>
  <c r="AP188" i="4"/>
  <c r="AP189" i="4"/>
  <c r="AP190" i="4"/>
  <c r="AP191" i="4"/>
  <c r="AP192" i="4"/>
  <c r="AP193" i="4"/>
  <c r="AP194" i="4"/>
  <c r="AP195" i="4"/>
  <c r="AP196" i="4"/>
  <c r="AP197" i="4"/>
  <c r="AP198" i="4"/>
  <c r="AP199" i="4"/>
  <c r="AP200" i="4"/>
  <c r="AP201" i="4"/>
  <c r="AP202" i="4"/>
  <c r="AP203" i="4"/>
  <c r="AP204" i="4"/>
  <c r="AP205" i="4"/>
  <c r="AP206" i="4"/>
  <c r="AP207" i="4"/>
  <c r="AP208" i="4"/>
  <c r="AP209" i="4"/>
  <c r="AP210" i="4"/>
  <c r="AP211" i="4"/>
  <c r="AP212" i="4"/>
  <c r="AP213" i="4"/>
  <c r="AP214" i="4"/>
  <c r="AP215" i="4"/>
  <c r="AP216" i="4"/>
  <c r="AP217" i="4"/>
  <c r="AP218" i="4"/>
  <c r="AP219" i="4"/>
  <c r="AP220" i="4"/>
  <c r="AP221" i="4"/>
  <c r="AP222" i="4"/>
  <c r="AP223" i="4"/>
  <c r="AP224" i="4"/>
  <c r="AP225" i="4"/>
  <c r="AP226" i="4"/>
  <c r="AP227" i="4"/>
  <c r="AP228" i="4"/>
  <c r="AP229" i="4"/>
  <c r="AP230" i="4"/>
  <c r="AP231" i="4"/>
  <c r="AP232" i="4"/>
  <c r="AP233" i="4"/>
  <c r="AP234" i="4"/>
  <c r="AP235" i="4"/>
  <c r="AP236" i="4"/>
  <c r="AP237" i="4"/>
  <c r="AP238" i="4"/>
  <c r="AP239" i="4"/>
  <c r="AP240" i="4"/>
  <c r="AP241" i="4"/>
  <c r="AP242" i="4"/>
  <c r="AP243" i="4"/>
  <c r="AP244" i="4"/>
  <c r="AP245" i="4"/>
  <c r="AP246" i="4"/>
  <c r="AD246" i="4" s="1" a="1"/>
  <c r="AD246" i="4" s="1"/>
  <c r="AP247" i="4"/>
  <c r="AD247" i="4" s="1" a="1"/>
  <c r="AD247" i="4" s="1"/>
  <c r="AP248" i="4"/>
  <c r="AP249" i="4"/>
  <c r="AP250" i="4"/>
  <c r="AP251" i="4"/>
  <c r="AP252" i="4"/>
  <c r="AP253" i="4"/>
  <c r="AP254" i="4"/>
  <c r="AP255" i="4"/>
  <c r="AP256" i="4"/>
  <c r="AP257" i="4"/>
  <c r="AP258" i="4"/>
  <c r="AP259" i="4"/>
  <c r="AP260" i="4"/>
  <c r="AP261" i="4"/>
  <c r="AP262" i="4"/>
  <c r="AP263" i="4"/>
  <c r="AP264" i="4"/>
  <c r="AP265" i="4"/>
  <c r="AP266" i="4"/>
  <c r="AP267" i="4"/>
  <c r="AP268" i="4"/>
  <c r="AD268" i="4" s="1" a="1"/>
  <c r="AD268" i="4" s="1"/>
  <c r="AP269" i="4"/>
  <c r="AP270" i="4"/>
  <c r="AE270" i="4" s="1" a="1"/>
  <c r="AE270" i="4" s="1"/>
  <c r="AP271" i="4"/>
  <c r="AE271" i="4" s="1" a="1"/>
  <c r="AE271" i="4" s="1"/>
  <c r="AP272" i="4"/>
  <c r="AP273" i="4"/>
  <c r="AP274" i="4"/>
  <c r="AP275" i="4"/>
  <c r="AP276" i="4"/>
  <c r="AP277" i="4"/>
  <c r="AP278" i="4"/>
  <c r="AP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41" i="4"/>
  <c r="AO42" i="4"/>
  <c r="AO43" i="4"/>
  <c r="AO44" i="4"/>
  <c r="AO45" i="4"/>
  <c r="AO46" i="4"/>
  <c r="AO47" i="4"/>
  <c r="AO48" i="4"/>
  <c r="AO49" i="4"/>
  <c r="AO50" i="4"/>
  <c r="AO51" i="4"/>
  <c r="AO52" i="4"/>
  <c r="AO53" i="4"/>
  <c r="AO54" i="4"/>
  <c r="AO55" i="4"/>
  <c r="AO56" i="4"/>
  <c r="AO57" i="4"/>
  <c r="AO58" i="4"/>
  <c r="AO59" i="4"/>
  <c r="AO60" i="4"/>
  <c r="AO61" i="4"/>
  <c r="AO62" i="4"/>
  <c r="AO63" i="4"/>
  <c r="AO64" i="4"/>
  <c r="AO65" i="4"/>
  <c r="AO66" i="4"/>
  <c r="AO67" i="4"/>
  <c r="AO68" i="4"/>
  <c r="AO69" i="4"/>
  <c r="AO70" i="4"/>
  <c r="AO71" i="4"/>
  <c r="AO72" i="4"/>
  <c r="AO73" i="4"/>
  <c r="AO74" i="4"/>
  <c r="AO75" i="4"/>
  <c r="AO76" i="4"/>
  <c r="AO77" i="4"/>
  <c r="AO78" i="4"/>
  <c r="AO79" i="4"/>
  <c r="AO80" i="4"/>
  <c r="AO81" i="4"/>
  <c r="AO82" i="4"/>
  <c r="AO83" i="4"/>
  <c r="AO84" i="4"/>
  <c r="AO85" i="4"/>
  <c r="AO86" i="4"/>
  <c r="AO87" i="4"/>
  <c r="AO88" i="4"/>
  <c r="AO89" i="4"/>
  <c r="AO90" i="4"/>
  <c r="AO91" i="4"/>
  <c r="AO92" i="4"/>
  <c r="AO93" i="4"/>
  <c r="AO94" i="4"/>
  <c r="AO95" i="4"/>
  <c r="AO96" i="4"/>
  <c r="AO97" i="4"/>
  <c r="AO98" i="4"/>
  <c r="AO99" i="4"/>
  <c r="AO100" i="4"/>
  <c r="AO101" i="4"/>
  <c r="AO102" i="4"/>
  <c r="AO103" i="4"/>
  <c r="AO104" i="4"/>
  <c r="AO105" i="4"/>
  <c r="AO106" i="4"/>
  <c r="AO107" i="4"/>
  <c r="AO108" i="4"/>
  <c r="AO109" i="4"/>
  <c r="AO110" i="4"/>
  <c r="AO111" i="4"/>
  <c r="AO112" i="4"/>
  <c r="AO113" i="4"/>
  <c r="AO114" i="4"/>
  <c r="AO115" i="4"/>
  <c r="AO116" i="4"/>
  <c r="AO117" i="4"/>
  <c r="AO118" i="4"/>
  <c r="AO119" i="4"/>
  <c r="AO120" i="4"/>
  <c r="AO121" i="4"/>
  <c r="AO122" i="4"/>
  <c r="AO123" i="4"/>
  <c r="AO124" i="4"/>
  <c r="AO125" i="4"/>
  <c r="AO126" i="4"/>
  <c r="AO127" i="4"/>
  <c r="AO128" i="4"/>
  <c r="AO129" i="4"/>
  <c r="AO130" i="4"/>
  <c r="AO131" i="4"/>
  <c r="AO132" i="4"/>
  <c r="AO133" i="4"/>
  <c r="AO134" i="4"/>
  <c r="AO135" i="4"/>
  <c r="AO136" i="4"/>
  <c r="AO137" i="4"/>
  <c r="AO138" i="4"/>
  <c r="AO139" i="4"/>
  <c r="AO140" i="4"/>
  <c r="AO141" i="4"/>
  <c r="AO142" i="4"/>
  <c r="AO143" i="4"/>
  <c r="AO144" i="4"/>
  <c r="AO145" i="4"/>
  <c r="AO146" i="4"/>
  <c r="AO147" i="4"/>
  <c r="AO148" i="4"/>
  <c r="AO149" i="4"/>
  <c r="AO150" i="4"/>
  <c r="AO151" i="4"/>
  <c r="AO152" i="4"/>
  <c r="AO153" i="4"/>
  <c r="AO154" i="4"/>
  <c r="AO155" i="4"/>
  <c r="AO156" i="4"/>
  <c r="AO157" i="4"/>
  <c r="AO158" i="4"/>
  <c r="AO159" i="4"/>
  <c r="AO160" i="4"/>
  <c r="AO161" i="4"/>
  <c r="AO162" i="4"/>
  <c r="AO163" i="4"/>
  <c r="AO164" i="4"/>
  <c r="AO165" i="4"/>
  <c r="AO166" i="4"/>
  <c r="AO167" i="4"/>
  <c r="AO168" i="4"/>
  <c r="AO169" i="4"/>
  <c r="AO170" i="4"/>
  <c r="AO171" i="4"/>
  <c r="AO172" i="4"/>
  <c r="AO173" i="4"/>
  <c r="AO174" i="4"/>
  <c r="AO175" i="4"/>
  <c r="AO176" i="4"/>
  <c r="AO177" i="4"/>
  <c r="AO178" i="4"/>
  <c r="AO179" i="4"/>
  <c r="AO180" i="4"/>
  <c r="AO181" i="4"/>
  <c r="AO182" i="4"/>
  <c r="AO183" i="4"/>
  <c r="AO184" i="4"/>
  <c r="AO185" i="4"/>
  <c r="AO186" i="4"/>
  <c r="AO187" i="4"/>
  <c r="AO188" i="4"/>
  <c r="AO189" i="4"/>
  <c r="AO190" i="4"/>
  <c r="AO191" i="4"/>
  <c r="AO192" i="4"/>
  <c r="AO193" i="4"/>
  <c r="AO194" i="4"/>
  <c r="AO195" i="4"/>
  <c r="AO196" i="4"/>
  <c r="AO197" i="4"/>
  <c r="AO198" i="4"/>
  <c r="AO199" i="4"/>
  <c r="AO200" i="4"/>
  <c r="AO201" i="4"/>
  <c r="AO202" i="4"/>
  <c r="AO203" i="4"/>
  <c r="AO204" i="4"/>
  <c r="AO205" i="4"/>
  <c r="AO206" i="4"/>
  <c r="AO207" i="4"/>
  <c r="AO208" i="4"/>
  <c r="AO209" i="4"/>
  <c r="AO210" i="4"/>
  <c r="AO211" i="4"/>
  <c r="AO212" i="4"/>
  <c r="AO213" i="4"/>
  <c r="AO214" i="4"/>
  <c r="AO215" i="4"/>
  <c r="AO216" i="4"/>
  <c r="AO217" i="4"/>
  <c r="AO218" i="4"/>
  <c r="AO219" i="4"/>
  <c r="AO220" i="4"/>
  <c r="AO221" i="4"/>
  <c r="AO222" i="4"/>
  <c r="AO223" i="4"/>
  <c r="AO224" i="4"/>
  <c r="AO225" i="4"/>
  <c r="AO226" i="4"/>
  <c r="AO227" i="4"/>
  <c r="AO228" i="4"/>
  <c r="AO229" i="4"/>
  <c r="AO230" i="4"/>
  <c r="AO231" i="4"/>
  <c r="AO232" i="4"/>
  <c r="AO233" i="4"/>
  <c r="AO234" i="4"/>
  <c r="AO235" i="4"/>
  <c r="AO236" i="4"/>
  <c r="AO237" i="4"/>
  <c r="AO238" i="4"/>
  <c r="AO239" i="4"/>
  <c r="AO240" i="4"/>
  <c r="AO241" i="4"/>
  <c r="AO242" i="4"/>
  <c r="AO243" i="4"/>
  <c r="AO244" i="4"/>
  <c r="AO245" i="4"/>
  <c r="AO246" i="4"/>
  <c r="AO247" i="4"/>
  <c r="AO248" i="4"/>
  <c r="AO249" i="4"/>
  <c r="AO250" i="4"/>
  <c r="AO251" i="4"/>
  <c r="AO252" i="4"/>
  <c r="AE252" i="4" s="1" a="1"/>
  <c r="AE252" i="4" s="1"/>
  <c r="AO253" i="4"/>
  <c r="AO254" i="4"/>
  <c r="AO255" i="4"/>
  <c r="AE255" i="4" s="1" a="1"/>
  <c r="AE255" i="4" s="1"/>
  <c r="AO256" i="4"/>
  <c r="AO257" i="4"/>
  <c r="AO258" i="4"/>
  <c r="AO259" i="4"/>
  <c r="AO260" i="4"/>
  <c r="AO261" i="4"/>
  <c r="AO262" i="4"/>
  <c r="AO263" i="4"/>
  <c r="AO264" i="4"/>
  <c r="AO265" i="4"/>
  <c r="AO266" i="4"/>
  <c r="AO267" i="4"/>
  <c r="AE267" i="4" s="1" a="1"/>
  <c r="AE267" i="4" s="1"/>
  <c r="AO268" i="4"/>
  <c r="AO269" i="4"/>
  <c r="AO270" i="4"/>
  <c r="AO271" i="4"/>
  <c r="AO272" i="4"/>
  <c r="AO273" i="4"/>
  <c r="AO274" i="4"/>
  <c r="AO275" i="4"/>
  <c r="AO276" i="4"/>
  <c r="AO277" i="4"/>
  <c r="AO278" i="4"/>
  <c r="AO11" i="4"/>
  <c r="AE258" i="4" a="1"/>
  <c r="AE258" i="4" s="1"/>
  <c r="AE259" i="4" a="1"/>
  <c r="AE259" i="4"/>
  <c r="AE264" i="4" a="1"/>
  <c r="AE264" i="4" s="1"/>
  <c r="AE269" i="4" a="1"/>
  <c r="AE269" i="4" s="1"/>
  <c r="AE272" i="4" a="1"/>
  <c r="AE272" i="4" s="1"/>
  <c r="AE276" i="4" a="1"/>
  <c r="AE276" i="4" s="1"/>
  <c r="AE277" i="4" a="1"/>
  <c r="AE277" i="4" s="1"/>
  <c r="AD252" i="4" a="1"/>
  <c r="AD252" i="4" s="1"/>
  <c r="AD255" i="4" a="1"/>
  <c r="AD255" i="4" s="1"/>
  <c r="AD256" i="4" a="1"/>
  <c r="AD256" i="4" s="1"/>
  <c r="AD257" i="4" a="1"/>
  <c r="AD257" i="4"/>
  <c r="AD258" i="4" a="1"/>
  <c r="AD258" i="4" s="1"/>
  <c r="AD259" i="4" a="1"/>
  <c r="AD259" i="4" s="1"/>
  <c r="AD264" i="4" a="1"/>
  <c r="AD264" i="4" s="1"/>
  <c r="AD267" i="4" a="1"/>
  <c r="AD267" i="4" s="1"/>
  <c r="AD269" i="4" a="1"/>
  <c r="AD269" i="4" s="1"/>
  <c r="AD270" i="4" a="1"/>
  <c r="AD270" i="4" s="1"/>
  <c r="AD276" i="4" a="1"/>
  <c r="AD276" i="4" s="1"/>
  <c r="H91" i="9"/>
  <c r="H89" i="9"/>
  <c r="H92" i="9"/>
  <c r="P4" i="1"/>
  <c r="P58" i="1"/>
  <c r="P50" i="1"/>
  <c r="P44" i="1"/>
  <c r="P6" i="1"/>
  <c r="P62" i="1"/>
  <c r="H71" i="9"/>
  <c r="H65" i="9"/>
  <c r="H8" i="9"/>
  <c r="H23" i="9"/>
  <c r="A508" i="2" a="1"/>
  <c r="A508" i="2" s="1"/>
  <c r="B508" i="2" s="1"/>
  <c r="A502" i="2" a="1"/>
  <c r="A502" i="2" s="1"/>
  <c r="B502" i="2" s="1"/>
  <c r="A277" i="2" a="1"/>
  <c r="A277" i="2" s="1"/>
  <c r="B277" i="2" s="1"/>
  <c r="A278" i="2" a="1"/>
  <c r="A278" i="2" s="1"/>
  <c r="B278" i="2" s="1"/>
  <c r="A279" i="2" a="1"/>
  <c r="A279" i="2" s="1"/>
  <c r="B279" i="2" s="1"/>
  <c r="A280" i="2" a="1"/>
  <c r="A280" i="2" s="1"/>
  <c r="B280" i="2" s="1"/>
  <c r="A281" i="2" a="1"/>
  <c r="A281" i="2" s="1"/>
  <c r="B281" i="2" s="1"/>
  <c r="A282" i="2" a="1"/>
  <c r="A282" i="2" s="1"/>
  <c r="B282" i="2" s="1"/>
  <c r="A283" i="2" a="1"/>
  <c r="A283" i="2" s="1"/>
  <c r="B283" i="2" s="1"/>
  <c r="A284" i="2" a="1"/>
  <c r="A284" i="2" s="1"/>
  <c r="B284" i="2" s="1"/>
  <c r="A285" i="2" a="1"/>
  <c r="A285" i="2" s="1"/>
  <c r="B285" i="2" s="1"/>
  <c r="A286" i="2" a="1"/>
  <c r="A286" i="2" s="1"/>
  <c r="B286" i="2" s="1"/>
  <c r="A287" i="2" a="1"/>
  <c r="A287" i="2" s="1"/>
  <c r="B287" i="2" s="1"/>
  <c r="A288" i="2" a="1"/>
  <c r="A288" i="2" s="1"/>
  <c r="B288" i="2" s="1"/>
  <c r="A289" i="2" a="1"/>
  <c r="A289" i="2" s="1"/>
  <c r="B289" i="2" s="1"/>
  <c r="A385" i="2" a="1"/>
  <c r="A385" i="2" s="1"/>
  <c r="B385" i="2" s="1"/>
  <c r="A386" i="2" a="1"/>
  <c r="A386" i="2" s="1"/>
  <c r="B386" i="2" s="1"/>
  <c r="A387" i="2" a="1"/>
  <c r="A387" i="2" s="1"/>
  <c r="B387" i="2" s="1"/>
  <c r="A388" i="2" a="1"/>
  <c r="A388" i="2" s="1"/>
  <c r="B388" i="2" s="1"/>
  <c r="A389" i="2" a="1"/>
  <c r="A389" i="2" s="1"/>
  <c r="B389" i="2" s="1"/>
  <c r="A390" i="2" a="1"/>
  <c r="A390" i="2" s="1"/>
  <c r="B390" i="2" s="1"/>
  <c r="A391" i="2" a="1"/>
  <c r="A391" i="2" s="1"/>
  <c r="B391" i="2" s="1"/>
  <c r="A392" i="2" a="1"/>
  <c r="A392" i="2" s="1"/>
  <c r="B392" i="2" s="1"/>
  <c r="A58" i="2" a="1"/>
  <c r="A58" i="2" s="1"/>
  <c r="B58" i="2" s="1"/>
  <c r="A59" i="2" a="1"/>
  <c r="A59" i="2" s="1"/>
  <c r="B59" i="2" s="1"/>
  <c r="A60" i="2" a="1"/>
  <c r="A60" i="2" s="1"/>
  <c r="B60" i="2" s="1"/>
  <c r="A61" i="2" a="1"/>
  <c r="A61" i="2" s="1"/>
  <c r="B61" i="2" s="1"/>
  <c r="A717" i="2" a="1"/>
  <c r="A717" i="2" s="1"/>
  <c r="B717" i="2" s="1"/>
  <c r="A718" i="2" a="1"/>
  <c r="A718" i="2" s="1"/>
  <c r="B718" i="2" s="1"/>
  <c r="A719" i="2" a="1"/>
  <c r="A719" i="2" s="1"/>
  <c r="B719" i="2" s="1"/>
  <c r="A815" i="2" a="1"/>
  <c r="A815" i="2" s="1"/>
  <c r="B815" i="2" s="1"/>
  <c r="A816" i="2" a="1"/>
  <c r="A816" i="2" s="1"/>
  <c r="B816" i="2" s="1"/>
  <c r="A817" i="2" a="1"/>
  <c r="A817" i="2" s="1"/>
  <c r="B817" i="2" s="1"/>
  <c r="A1098" i="2" a="1"/>
  <c r="A1098" i="2" s="1"/>
  <c r="B1098" i="2" s="1"/>
  <c r="A507" i="2" a="1"/>
  <c r="A507" i="2" s="1"/>
  <c r="B507" i="2" s="1"/>
  <c r="A631" i="2" a="1"/>
  <c r="A631" i="2" s="1"/>
  <c r="B631" i="2" s="1"/>
  <c r="A632" i="2" a="1"/>
  <c r="A632" i="2" s="1"/>
  <c r="B632" i="2" s="1"/>
  <c r="A757" i="2" a="1"/>
  <c r="A757" i="2" s="1"/>
  <c r="B757" i="2" s="1"/>
  <c r="A599" i="2" a="1"/>
  <c r="A599" i="2" s="1"/>
  <c r="B599" i="2" s="1"/>
  <c r="A42" i="2" a="1"/>
  <c r="A42" i="2" s="1"/>
  <c r="B42" i="2" s="1"/>
  <c r="A700" i="2" a="1"/>
  <c r="A700" i="2" s="1"/>
  <c r="B700" i="2" s="1"/>
  <c r="A701" i="2" a="1"/>
  <c r="A701" i="2" s="1"/>
  <c r="B701" i="2" s="1"/>
  <c r="A702" i="2" a="1"/>
  <c r="A702" i="2" s="1"/>
  <c r="B702" i="2" s="1"/>
  <c r="A703" i="2" a="1"/>
  <c r="A703" i="2" s="1"/>
  <c r="B703" i="2" s="1"/>
  <c r="A426" i="2" a="1"/>
  <c r="A426" i="2" s="1"/>
  <c r="B426" i="2" s="1"/>
  <c r="A25" i="2" a="1"/>
  <c r="A25" i="2" s="1"/>
  <c r="B25" i="2" s="1"/>
  <c r="A639" i="2" a="1"/>
  <c r="A639" i="2" s="1"/>
  <c r="B639" i="2" s="1"/>
  <c r="A640" i="2" a="1"/>
  <c r="A640" i="2" s="1"/>
  <c r="B640" i="2" s="1"/>
  <c r="A641" i="2" a="1"/>
  <c r="A641" i="2" s="1"/>
  <c r="B641" i="2" s="1"/>
  <c r="A438" i="2" a="1"/>
  <c r="A438" i="2" s="1"/>
  <c r="B438" i="2" s="1"/>
  <c r="A439" i="2" a="1"/>
  <c r="A439" i="2" s="1"/>
  <c r="B439" i="2" s="1"/>
  <c r="A440" i="2" a="1"/>
  <c r="A440" i="2" s="1"/>
  <c r="B440" i="2" s="1"/>
  <c r="A235" i="2" a="1"/>
  <c r="A235" i="2" s="1"/>
  <c r="B235" i="2" s="1"/>
  <c r="A888" i="2" a="1"/>
  <c r="A888" i="2" s="1"/>
  <c r="B888" i="2" s="1"/>
  <c r="A635" i="2" a="1"/>
  <c r="A635" i="2" s="1"/>
  <c r="B635" i="2" s="1"/>
  <c r="A636" i="2" a="1"/>
  <c r="A636" i="2" s="1"/>
  <c r="B636" i="2" s="1"/>
  <c r="A186" i="2" a="1"/>
  <c r="A186" i="2" s="1"/>
  <c r="B186" i="2" s="1"/>
  <c r="A187" i="2" a="1"/>
  <c r="A187" i="2" s="1"/>
  <c r="B187" i="2" s="1"/>
  <c r="A188" i="2" a="1"/>
  <c r="A188" i="2" s="1"/>
  <c r="B188" i="2" s="1"/>
  <c r="A189" i="2" a="1"/>
  <c r="A189" i="2" s="1"/>
  <c r="B189" i="2" s="1"/>
  <c r="A298" i="2" a="1"/>
  <c r="A298" i="2" s="1"/>
  <c r="B298" i="2" s="1"/>
  <c r="A299" i="2" a="1"/>
  <c r="A299" i="2" s="1"/>
  <c r="B299" i="2" s="1"/>
  <c r="A300" i="2" a="1"/>
  <c r="A300" i="2" s="1"/>
  <c r="B300" i="2" s="1"/>
  <c r="A301" i="2" a="1"/>
  <c r="A301" i="2" s="1"/>
  <c r="B301" i="2" s="1"/>
  <c r="A302" i="2" a="1"/>
  <c r="A302" i="2" s="1"/>
  <c r="B302" i="2" s="1"/>
  <c r="A303" i="2" a="1"/>
  <c r="A303" i="2" s="1"/>
  <c r="B303" i="2" s="1"/>
  <c r="A304" i="2" a="1"/>
  <c r="A304" i="2" s="1"/>
  <c r="B304" i="2" s="1"/>
  <c r="A305" i="2" a="1"/>
  <c r="A305" i="2" s="1"/>
  <c r="B305" i="2" s="1"/>
  <c r="A306" i="2" a="1"/>
  <c r="A306" i="2" s="1"/>
  <c r="B306" i="2" s="1"/>
  <c r="A307" i="2" a="1"/>
  <c r="A307" i="2" s="1"/>
  <c r="B307" i="2" s="1"/>
  <c r="A28" i="2" a="1"/>
  <c r="A28" i="2" s="1"/>
  <c r="B28" i="2" s="1"/>
  <c r="A594" i="2" a="1"/>
  <c r="A594" i="2" s="1"/>
  <c r="B594" i="2" s="1"/>
  <c r="A595" i="2" a="1"/>
  <c r="A595" i="2" s="1"/>
  <c r="B595" i="2" s="1"/>
  <c r="A384" i="2" a="1"/>
  <c r="A384" i="2" s="1"/>
  <c r="B384" i="2" s="1"/>
  <c r="A692" i="2" a="1"/>
  <c r="A692" i="2" s="1"/>
  <c r="B692" i="2" s="1"/>
  <c r="A693" i="2" a="1"/>
  <c r="A693" i="2" s="1"/>
  <c r="B693" i="2" s="1"/>
  <c r="A694" i="2" a="1"/>
  <c r="A694" i="2" s="1"/>
  <c r="B694" i="2" s="1"/>
  <c r="A695" i="2" a="1"/>
  <c r="A695" i="2" s="1"/>
  <c r="B695" i="2" s="1"/>
  <c r="A696" i="2" a="1"/>
  <c r="A696" i="2" s="1"/>
  <c r="B696" i="2" s="1"/>
  <c r="A697" i="2" a="1"/>
  <c r="A697" i="2" s="1"/>
  <c r="B697" i="2" s="1"/>
  <c r="A814" i="2" a="1"/>
  <c r="A814" i="2" s="1"/>
  <c r="B814" i="2" s="1"/>
  <c r="A956" i="2" a="1"/>
  <c r="A956" i="2" s="1"/>
  <c r="B956" i="2" s="1"/>
  <c r="A957" i="2" a="1"/>
  <c r="A957" i="2" s="1"/>
  <c r="B957" i="2" s="1"/>
  <c r="A1017" i="2" a="1"/>
  <c r="A1017" i="2" s="1"/>
  <c r="B1017" i="2" s="1"/>
  <c r="A1018" i="2" a="1"/>
  <c r="A1018" i="2" s="1"/>
  <c r="B1018" i="2" s="1"/>
  <c r="A1019" i="2" a="1"/>
  <c r="A1019" i="2" s="1"/>
  <c r="B1019" i="2" s="1"/>
  <c r="A1020" i="2" a="1"/>
  <c r="A1020" i="2" s="1"/>
  <c r="B1020" i="2" s="1"/>
  <c r="A1021" i="2" a="1"/>
  <c r="A1021" i="2" s="1"/>
  <c r="B1021" i="2" s="1"/>
  <c r="A1022" i="2" a="1"/>
  <c r="A1022" i="2" s="1"/>
  <c r="B1022" i="2" s="1"/>
  <c r="A1023" i="2" a="1"/>
  <c r="A1023" i="2" s="1"/>
  <c r="B1023" i="2" s="1"/>
  <c r="A1024" i="2" a="1"/>
  <c r="A1024" i="2" s="1"/>
  <c r="B1024" i="2" s="1"/>
  <c r="A1025" i="2" a="1"/>
  <c r="A1025" i="2" s="1"/>
  <c r="B1025" i="2" s="1"/>
  <c r="A1026" i="2" a="1"/>
  <c r="A1026" i="2" s="1"/>
  <c r="B1026" i="2" s="1"/>
  <c r="A1027" i="2" a="1"/>
  <c r="A1027" i="2" s="1"/>
  <c r="B1027" i="2" s="1"/>
  <c r="A1028" i="2" a="1"/>
  <c r="A1028" i="2" s="1"/>
  <c r="B1028" i="2" s="1"/>
  <c r="A1029" i="2" a="1"/>
  <c r="A1029" i="2" s="1"/>
  <c r="B1029" i="2" s="1"/>
  <c r="A1030" i="2" a="1"/>
  <c r="A1030" i="2" s="1"/>
  <c r="B1030" i="2" s="1"/>
  <c r="A889" i="2" a="1"/>
  <c r="A889" i="2" s="1"/>
  <c r="B889" i="2" s="1"/>
  <c r="A890" i="2" a="1"/>
  <c r="A890" i="2" s="1"/>
  <c r="B890" i="2" s="1"/>
  <c r="A891" i="2" a="1"/>
  <c r="A891" i="2" s="1"/>
  <c r="B891" i="2" s="1"/>
  <c r="A892" i="2" a="1"/>
  <c r="A892" i="2" s="1"/>
  <c r="B892" i="2" s="1"/>
  <c r="A893" i="2" a="1"/>
  <c r="A893" i="2" s="1"/>
  <c r="B893" i="2" s="1"/>
  <c r="A894" i="2" a="1"/>
  <c r="A894" i="2" s="1"/>
  <c r="B894" i="2" s="1"/>
  <c r="A895" i="2" a="1"/>
  <c r="A895" i="2" s="1"/>
  <c r="B895" i="2" s="1"/>
  <c r="A896" i="2" a="1"/>
  <c r="A896" i="2" s="1"/>
  <c r="B896" i="2" s="1"/>
  <c r="A219" i="2" a="1"/>
  <c r="A219" i="2" s="1"/>
  <c r="B219" i="2" s="1"/>
  <c r="A220" i="2" a="1"/>
  <c r="A220" i="2" s="1"/>
  <c r="B220" i="2" s="1"/>
  <c r="A221" i="2" a="1"/>
  <c r="A221" i="2" s="1"/>
  <c r="B221" i="2" s="1"/>
  <c r="A222" i="2" a="1"/>
  <c r="A222" i="2" s="1"/>
  <c r="B222" i="2" s="1"/>
  <c r="A223" i="2" a="1"/>
  <c r="A223" i="2" s="1"/>
  <c r="B223" i="2" s="1"/>
  <c r="A224" i="2" a="1"/>
  <c r="A224" i="2" s="1"/>
  <c r="B224" i="2" s="1"/>
  <c r="A225" i="2" a="1"/>
  <c r="A225" i="2" s="1"/>
  <c r="B225" i="2" s="1"/>
  <c r="A226" i="2" a="1"/>
  <c r="A226" i="2" s="1"/>
  <c r="B226" i="2" s="1"/>
  <c r="A227" i="2" a="1"/>
  <c r="A227" i="2" s="1"/>
  <c r="B227" i="2" s="1"/>
  <c r="A228" i="2" a="1"/>
  <c r="A228" i="2" s="1"/>
  <c r="B228" i="2" s="1"/>
  <c r="A765" i="2" a="1"/>
  <c r="A765" i="2" s="1"/>
  <c r="B765" i="2" s="1"/>
  <c r="M32" i="1"/>
  <c r="M99" i="1"/>
  <c r="M93" i="1"/>
  <c r="M84" i="1"/>
  <c r="M62" i="1"/>
  <c r="M18" i="1"/>
  <c r="M15" i="1"/>
  <c r="M44" i="1"/>
  <c r="M46" i="1"/>
  <c r="M37" i="1"/>
  <c r="AK1051" i="2" l="1"/>
  <c r="AL1051" i="2" s="1"/>
  <c r="AM1051" i="2" s="1"/>
  <c r="AJ1055" i="2"/>
  <c r="AK1056" i="2"/>
  <c r="AL1056" i="2" s="1"/>
  <c r="AM1056" i="2" s="1"/>
  <c r="AK1055" i="2"/>
  <c r="AL1055" i="2" s="1"/>
  <c r="AM1055" i="2" s="1"/>
  <c r="AJ1050" i="2"/>
  <c r="AJ1057" i="2"/>
  <c r="AK1057" i="2"/>
  <c r="AL1057" i="2" s="1"/>
  <c r="AM1057" i="2" s="1"/>
  <c r="AJ1053" i="2"/>
  <c r="AK1053" i="2"/>
  <c r="AL1053" i="2" s="1"/>
  <c r="AM1053" i="2" s="1"/>
  <c r="AK1054" i="2"/>
  <c r="AL1054" i="2" s="1"/>
  <c r="AM1054" i="2" s="1"/>
  <c r="AK675" i="2"/>
  <c r="AL675" i="2" s="1"/>
  <c r="AM675" i="2" s="1"/>
  <c r="AJ674" i="2"/>
  <c r="AK1052" i="2"/>
  <c r="AL1052" i="2" s="1"/>
  <c r="AM1052" i="2" s="1"/>
  <c r="AE253" i="4" a="1"/>
  <c r="AE253" i="4" s="1"/>
  <c r="AD278" i="4" a="1"/>
  <c r="AD278" i="4" s="1"/>
  <c r="AD266" i="4" a="1"/>
  <c r="AD266" i="4" s="1"/>
  <c r="AE254" i="4" a="1"/>
  <c r="AE254" i="4" s="1"/>
  <c r="AD277" i="4" a="1"/>
  <c r="AD277" i="4" s="1"/>
  <c r="AE265" i="4" a="1"/>
  <c r="AE265" i="4" s="1"/>
  <c r="AE263" i="4" a="1"/>
  <c r="AE263" i="4" s="1"/>
  <c r="AE278" i="4" a="1"/>
  <c r="AE278" i="4" s="1"/>
  <c r="AD273" i="4" a="1"/>
  <c r="AD273" i="4" s="1"/>
  <c r="AE249" i="4" a="1"/>
  <c r="AE249" i="4" s="1"/>
  <c r="AD265" i="4" a="1"/>
  <c r="AD265" i="4" s="1"/>
  <c r="AD245" i="4" a="1"/>
  <c r="AD245" i="4" s="1"/>
  <c r="AE266" i="4" a="1"/>
  <c r="AE266" i="4" s="1"/>
  <c r="AE247" i="4" a="1"/>
  <c r="AE247" i="4" s="1"/>
  <c r="AD275" i="4" a="1"/>
  <c r="AD275" i="4" s="1"/>
  <c r="AD263" i="4" a="1"/>
  <c r="AD263" i="4" s="1"/>
  <c r="AD251" i="4" a="1"/>
  <c r="AD251" i="4" s="1"/>
  <c r="AD274" i="4" a="1"/>
  <c r="AD274" i="4" s="1"/>
  <c r="AD262" i="4" a="1"/>
  <c r="AD262" i="4" s="1"/>
  <c r="AD261" i="4" a="1"/>
  <c r="AD261" i="4" s="1"/>
  <c r="AD249" i="4" a="1"/>
  <c r="AD249" i="4" s="1"/>
  <c r="AE250" i="4" a="1"/>
  <c r="AE250" i="4" s="1"/>
  <c r="AE268" i="4" a="1"/>
  <c r="AE268" i="4" s="1"/>
  <c r="AE256" i="4" a="1"/>
  <c r="AE256" i="4" s="1"/>
  <c r="AD260" i="4" a="1"/>
  <c r="AD260" i="4" s="1"/>
  <c r="AD248" i="4" a="1"/>
  <c r="AD248" i="4" s="1"/>
  <c r="AD250" i="4" a="1"/>
  <c r="AD250" i="4" s="1"/>
  <c r="AE275" i="4" a="1"/>
  <c r="AE275" i="4" s="1"/>
  <c r="AE251" i="4" a="1"/>
  <c r="AE251" i="4" s="1"/>
  <c r="AE274" i="4" a="1"/>
  <c r="AE274" i="4" s="1"/>
  <c r="AE262" i="4" a="1"/>
  <c r="AE262" i="4" s="1"/>
  <c r="AE273" i="4" a="1"/>
  <c r="AE273" i="4" s="1"/>
  <c r="AE261" i="4" a="1"/>
  <c r="AE261" i="4" s="1"/>
  <c r="AE260" i="4" a="1"/>
  <c r="AE260" i="4" s="1"/>
  <c r="M67" i="1"/>
  <c r="M69" i="1"/>
  <c r="M58" i="1"/>
  <c r="A834" i="2" a="1"/>
  <c r="A834" i="2" s="1"/>
  <c r="B834" i="2" s="1"/>
  <c r="A835" i="2" a="1"/>
  <c r="A835" i="2" s="1"/>
  <c r="B835" i="2" s="1"/>
  <c r="A515" i="2" a="1"/>
  <c r="A515" i="2" s="1"/>
  <c r="B515" i="2" s="1"/>
  <c r="A516" i="2" a="1"/>
  <c r="A516" i="2" s="1"/>
  <c r="B516" i="2" s="1"/>
  <c r="A486" i="2" a="1"/>
  <c r="A486" i="2" s="1"/>
  <c r="B486" i="2" s="1"/>
  <c r="A487" i="2" a="1"/>
  <c r="A487" i="2" s="1"/>
  <c r="B487" i="2" s="1"/>
  <c r="A1002" i="2" a="1"/>
  <c r="A1002" i="2" s="1"/>
  <c r="B1002" i="2" s="1"/>
  <c r="A539" i="2" a="1"/>
  <c r="A539" i="2" s="1"/>
  <c r="B539" i="2" s="1"/>
  <c r="A540" i="2" a="1"/>
  <c r="A540" i="2" s="1"/>
  <c r="B540" i="2" s="1"/>
  <c r="A627" i="2" a="1"/>
  <c r="A627" i="2" s="1"/>
  <c r="B627" i="2" s="1"/>
  <c r="A126" i="2" a="1"/>
  <c r="A126" i="2" s="1"/>
  <c r="B126" i="2" s="1"/>
  <c r="A127" i="2" a="1"/>
  <c r="A127" i="2" s="1"/>
  <c r="B127" i="2" s="1"/>
  <c r="A128" i="2" a="1"/>
  <c r="A128" i="2" s="1"/>
  <c r="B128" i="2" s="1"/>
  <c r="A129" i="2" a="1"/>
  <c r="A129" i="2" s="1"/>
  <c r="B129" i="2" s="1"/>
  <c r="A130" i="2" a="1"/>
  <c r="A130" i="2" s="1"/>
  <c r="B130" i="2" s="1"/>
  <c r="A131" i="2" a="1"/>
  <c r="A131" i="2" s="1"/>
  <c r="B131" i="2" s="1"/>
  <c r="A132" i="2" a="1"/>
  <c r="A132" i="2" s="1"/>
  <c r="B132" i="2" s="1"/>
  <c r="A1013" i="2" a="1"/>
  <c r="A1013" i="2" s="1"/>
  <c r="B1013" i="2" s="1"/>
  <c r="A1014" i="2" a="1"/>
  <c r="A1014" i="2" s="1"/>
  <c r="B1014" i="2" s="1"/>
  <c r="A1015" i="2" a="1"/>
  <c r="A1015" i="2" s="1"/>
  <c r="B1015" i="2" s="1"/>
  <c r="A1016" i="2" a="1"/>
  <c r="A1016" i="2" s="1"/>
  <c r="B1016" i="2" s="1"/>
  <c r="A1088" i="2" a="1"/>
  <c r="A1088" i="2" s="1"/>
  <c r="B1088" i="2" s="1"/>
  <c r="A1089" i="2" a="1"/>
  <c r="A1089" i="2" s="1"/>
  <c r="B1089" i="2" s="1"/>
  <c r="A1090" i="2" a="1"/>
  <c r="A1090" i="2" s="1"/>
  <c r="B1090" i="2" s="1"/>
  <c r="A1091" i="2" a="1"/>
  <c r="A1091" i="2" s="1"/>
  <c r="B1091" i="2" s="1"/>
  <c r="A1092" i="2" a="1"/>
  <c r="A1092" i="2" s="1"/>
  <c r="B1092" i="2" s="1"/>
  <c r="A1093" i="2" a="1"/>
  <c r="A1093" i="2" s="1"/>
  <c r="B1093" i="2" s="1"/>
  <c r="A799" i="2" a="1"/>
  <c r="A799" i="2" s="1"/>
  <c r="B799" i="2" s="1"/>
  <c r="A800" i="2" a="1"/>
  <c r="A800" i="2" s="1"/>
  <c r="B800" i="2" s="1"/>
  <c r="A801" i="2" a="1"/>
  <c r="A801" i="2" s="1"/>
  <c r="B801" i="2" s="1"/>
  <c r="A802" i="2" a="1"/>
  <c r="A802" i="2" s="1"/>
  <c r="B802" i="2" s="1"/>
  <c r="A803" i="2" a="1"/>
  <c r="A803" i="2" s="1"/>
  <c r="B803" i="2" s="1"/>
  <c r="A780" i="2" a="1"/>
  <c r="A780" i="2" s="1"/>
  <c r="B780" i="2" s="1"/>
  <c r="A781" i="2" a="1"/>
  <c r="A781" i="2" s="1"/>
  <c r="B781" i="2" s="1"/>
  <c r="A1100" i="2" a="1"/>
  <c r="A1100" i="2" s="1"/>
  <c r="B1100" i="2" s="1"/>
  <c r="A1101" i="2" a="1"/>
  <c r="A1101" i="2" s="1"/>
  <c r="B1101" i="2" s="1"/>
  <c r="A107" i="2" a="1"/>
  <c r="A107" i="2" s="1"/>
  <c r="B107" i="2" s="1"/>
  <c r="A108" i="2" a="1"/>
  <c r="A108" i="2" s="1"/>
  <c r="B108" i="2" s="1"/>
  <c r="A109" i="2" a="1"/>
  <c r="A109" i="2" s="1"/>
  <c r="B109" i="2" s="1"/>
  <c r="A110" i="2" a="1"/>
  <c r="A110" i="2" s="1"/>
  <c r="B110" i="2" s="1"/>
  <c r="A833" i="2" a="1"/>
  <c r="A833" i="2" s="1"/>
  <c r="B833" i="2" s="1"/>
  <c r="A217" i="2" a="1"/>
  <c r="A217" i="2" s="1"/>
  <c r="B217" i="2" s="1"/>
  <c r="A159" i="2" a="1"/>
  <c r="A159" i="2" s="1"/>
  <c r="B159" i="2" s="1"/>
  <c r="A680" i="2" a="1"/>
  <c r="A680" i="2" s="1"/>
  <c r="B680" i="2" s="1"/>
  <c r="A681" i="2" a="1"/>
  <c r="A681" i="2" s="1"/>
  <c r="B681" i="2" s="1"/>
  <c r="A41" i="2" a="1"/>
  <c r="A41" i="2" s="1"/>
  <c r="B41" i="2" s="1"/>
  <c r="A231" i="2" a="1"/>
  <c r="A231" i="2" s="1"/>
  <c r="B231" i="2" s="1"/>
  <c r="A336" i="2" a="1"/>
  <c r="A336" i="2" s="1"/>
  <c r="B336" i="2" s="1"/>
  <c r="A337" i="2" a="1"/>
  <c r="A337" i="2" s="1"/>
  <c r="B337" i="2" s="1"/>
  <c r="A338" i="2" a="1"/>
  <c r="A338" i="2" s="1"/>
  <c r="B338" i="2" s="1"/>
  <c r="A339" i="2" a="1"/>
  <c r="A339" i="2" s="1"/>
  <c r="B339" i="2" s="1"/>
  <c r="A340" i="2" a="1"/>
  <c r="A340" i="2" s="1"/>
  <c r="B340" i="2" s="1"/>
  <c r="A714" i="2" a="1"/>
  <c r="A714" i="2" s="1"/>
  <c r="B714" i="2" s="1"/>
  <c r="A322" i="2" a="1"/>
  <c r="A322" i="2" s="1"/>
  <c r="B322" i="2" s="1"/>
  <c r="A323" i="2" a="1"/>
  <c r="A323" i="2" s="1"/>
  <c r="B323" i="2" s="1"/>
  <c r="A933" i="2" a="1"/>
  <c r="A933" i="2" s="1"/>
  <c r="B933" i="2" s="1"/>
  <c r="A934" i="2" a="1"/>
  <c r="A934" i="2" s="1"/>
  <c r="B934" i="2" s="1"/>
  <c r="A935" i="2" a="1"/>
  <c r="A935" i="2" s="1"/>
  <c r="B935" i="2" s="1"/>
  <c r="A936" i="2" a="1"/>
  <c r="A936" i="2" s="1"/>
  <c r="B936" i="2" s="1"/>
  <c r="A937" i="2" a="1"/>
  <c r="A937" i="2" s="1"/>
  <c r="B937" i="2" s="1"/>
  <c r="A938" i="2" a="1"/>
  <c r="A938" i="2" s="1"/>
  <c r="B938" i="2" s="1"/>
  <c r="A861" i="2" a="1"/>
  <c r="A861" i="2" s="1"/>
  <c r="B861" i="2" s="1"/>
  <c r="A862" i="2" a="1"/>
  <c r="A862" i="2" s="1"/>
  <c r="B862" i="2" s="1"/>
  <c r="A863" i="2" a="1"/>
  <c r="A863" i="2" s="1"/>
  <c r="B863" i="2" s="1"/>
  <c r="A864" i="2" a="1"/>
  <c r="A864" i="2" s="1"/>
  <c r="B864" i="2" s="1"/>
  <c r="A865" i="2" a="1"/>
  <c r="A865" i="2" s="1"/>
  <c r="B865" i="2" s="1"/>
  <c r="A866" i="2" a="1"/>
  <c r="A866" i="2" s="1"/>
  <c r="B866" i="2" s="1"/>
  <c r="A867" i="2" a="1"/>
  <c r="A867" i="2" s="1"/>
  <c r="B867" i="2" s="1"/>
  <c r="A868" i="2" a="1"/>
  <c r="A868" i="2" s="1"/>
  <c r="B868" i="2" s="1"/>
  <c r="A503" i="2" a="1"/>
  <c r="A503" i="2" s="1"/>
  <c r="B503" i="2" s="1"/>
  <c r="A504" i="2" a="1"/>
  <c r="A504" i="2" s="1"/>
  <c r="B504" i="2" s="1"/>
  <c r="A509" i="2" a="1"/>
  <c r="A509" i="2" s="1"/>
  <c r="B509" i="2" s="1"/>
  <c r="A782" i="2" a="1"/>
  <c r="A782" i="2" s="1"/>
  <c r="B782" i="2" s="1"/>
  <c r="A783" i="2" a="1"/>
  <c r="A783" i="2" s="1"/>
  <c r="B783" i="2" s="1"/>
  <c r="A784" i="2" a="1"/>
  <c r="A784" i="2" s="1"/>
  <c r="B784" i="2" s="1"/>
  <c r="A785" i="2" a="1"/>
  <c r="A785" i="2" s="1"/>
  <c r="B785" i="2" s="1"/>
  <c r="A786" i="2" a="1"/>
  <c r="A786" i="2" s="1"/>
  <c r="B786" i="2" s="1"/>
  <c r="A43" i="2" a="1"/>
  <c r="A43" i="2" s="1"/>
  <c r="B43" i="2" s="1"/>
  <c r="A425" i="2" a="1"/>
  <c r="A425" i="2" s="1"/>
  <c r="B425" i="2" s="1"/>
  <c r="A176" i="2" a="1"/>
  <c r="A176" i="2" s="1"/>
  <c r="B176" i="2" s="1"/>
  <c r="A177" i="2" a="1"/>
  <c r="A177" i="2" s="1"/>
  <c r="B177" i="2" s="1"/>
  <c r="A774" i="2" a="1"/>
  <c r="A774" i="2" s="1"/>
  <c r="B774" i="2" s="1"/>
  <c r="T111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5" i="9"/>
  <c r="T56" i="9"/>
  <c r="T57" i="9"/>
  <c r="T58" i="9"/>
  <c r="T59" i="9"/>
  <c r="T60" i="9"/>
  <c r="T61" i="9"/>
  <c r="T62" i="9"/>
  <c r="T63" i="9"/>
  <c r="T64" i="9"/>
  <c r="T65" i="9"/>
  <c r="T66" i="9"/>
  <c r="T67" i="9"/>
  <c r="T68" i="9"/>
  <c r="T69" i="9"/>
  <c r="T70" i="9"/>
  <c r="T71" i="9"/>
  <c r="T72" i="9"/>
  <c r="T73" i="9"/>
  <c r="T74" i="9"/>
  <c r="T75" i="9"/>
  <c r="T76" i="9"/>
  <c r="T77" i="9"/>
  <c r="T78" i="9"/>
  <c r="T79" i="9"/>
  <c r="T80" i="9"/>
  <c r="T81" i="9"/>
  <c r="T82" i="9"/>
  <c r="T83" i="9"/>
  <c r="T84" i="9"/>
  <c r="T85" i="9"/>
  <c r="T86" i="9"/>
  <c r="T87" i="9"/>
  <c r="T88" i="9"/>
  <c r="T89" i="9"/>
  <c r="T90" i="9"/>
  <c r="T91" i="9"/>
  <c r="T92" i="9"/>
  <c r="T93" i="9"/>
  <c r="T94" i="9"/>
  <c r="T95" i="9"/>
  <c r="T96" i="9"/>
  <c r="T97" i="9"/>
  <c r="T98" i="9"/>
  <c r="T99" i="9"/>
  <c r="T100" i="9"/>
  <c r="T101" i="9"/>
  <c r="T102" i="9"/>
  <c r="T103" i="9"/>
  <c r="T104" i="9"/>
  <c r="T105" i="9"/>
  <c r="T106" i="9"/>
  <c r="T107" i="9"/>
  <c r="T108" i="9"/>
  <c r="T109" i="9"/>
  <c r="T110" i="9"/>
  <c r="T4" i="9"/>
  <c r="T5" i="9"/>
  <c r="T6" i="9"/>
  <c r="T7" i="9"/>
  <c r="T8" i="9"/>
  <c r="T9" i="9"/>
  <c r="T10" i="9"/>
  <c r="T11" i="9"/>
  <c r="T12" i="9"/>
  <c r="T13" i="9"/>
  <c r="H51" i="9"/>
  <c r="H21" i="9"/>
  <c r="H106" i="9"/>
  <c r="H74" i="9"/>
  <c r="H44" i="9"/>
  <c r="H49" i="9"/>
  <c r="H18" i="9"/>
  <c r="M108" i="1" l="1"/>
  <c r="I106" i="9" s="1"/>
  <c r="I89" i="9"/>
  <c r="M40" i="1"/>
  <c r="M31" i="1"/>
  <c r="I24" i="9" s="1"/>
  <c r="M22" i="1"/>
  <c r="A1118" i="2" a="1"/>
  <c r="A1118" i="2" s="1"/>
  <c r="B1118" i="2" s="1"/>
  <c r="A1119" i="2" a="1"/>
  <c r="A1119" i="2" s="1"/>
  <c r="B1119" i="2" s="1"/>
  <c r="A528" i="2" a="1"/>
  <c r="A528" i="2" s="1"/>
  <c r="B528" i="2" s="1"/>
  <c r="A529" i="2" a="1"/>
  <c r="A529" i="2" s="1"/>
  <c r="B529" i="2" s="1"/>
  <c r="A667" i="2" a="1"/>
  <c r="A667" i="2" s="1"/>
  <c r="B667" i="2" s="1"/>
  <c r="A1104" i="2" a="1"/>
  <c r="A1104" i="2" s="1"/>
  <c r="B1104" i="2" s="1"/>
  <c r="A1105" i="2" a="1"/>
  <c r="A1105" i="2" s="1"/>
  <c r="B1105" i="2" s="1"/>
  <c r="A715" i="2" a="1"/>
  <c r="A715" i="2" s="1"/>
  <c r="B715" i="2" s="1"/>
  <c r="A716" i="2" a="1"/>
  <c r="A716" i="2" s="1"/>
  <c r="B716" i="2" s="1"/>
  <c r="A647" i="2" a="1"/>
  <c r="A647" i="2" s="1"/>
  <c r="B647" i="2" s="1"/>
  <c r="A648" i="2" a="1"/>
  <c r="A648" i="2" s="1"/>
  <c r="B648" i="2" s="1"/>
  <c r="A952" i="2" a="1"/>
  <c r="A952" i="2" s="1"/>
  <c r="B952" i="2" s="1"/>
  <c r="J110" i="1"/>
  <c r="J108" i="1"/>
  <c r="J106" i="1"/>
  <c r="J93" i="1"/>
  <c r="J62" i="1"/>
  <c r="J19" i="1"/>
  <c r="J68" i="1"/>
  <c r="J44" i="1"/>
  <c r="J61" i="1"/>
  <c r="J45" i="1"/>
  <c r="J31" i="1"/>
  <c r="J22" i="1"/>
  <c r="J37" i="1"/>
  <c r="K106" i="9"/>
  <c r="K101" i="9"/>
  <c r="K89" i="9"/>
  <c r="K71" i="9"/>
  <c r="K51" i="9"/>
  <c r="K21" i="9"/>
  <c r="K24" i="9"/>
  <c r="K17" i="9"/>
  <c r="K75" i="9"/>
  <c r="K53" i="9"/>
  <c r="H101" i="9"/>
  <c r="H75" i="9"/>
  <c r="H53" i="9"/>
  <c r="H24" i="9"/>
  <c r="K4" i="9"/>
  <c r="K5" i="9"/>
  <c r="K6" i="9"/>
  <c r="K58" i="9"/>
  <c r="K37" i="9"/>
  <c r="K9" i="9"/>
  <c r="K10" i="9"/>
  <c r="K11" i="9"/>
  <c r="K12" i="9"/>
  <c r="K68" i="9"/>
  <c r="K14" i="9"/>
  <c r="K15" i="9"/>
  <c r="K16" i="9"/>
  <c r="K13" i="9"/>
  <c r="K49" i="9"/>
  <c r="K19" i="9"/>
  <c r="K20" i="9"/>
  <c r="K77" i="9"/>
  <c r="K22" i="9"/>
  <c r="K7" i="9"/>
  <c r="K44" i="9"/>
  <c r="K25" i="9"/>
  <c r="K26" i="9"/>
  <c r="K27" i="9"/>
  <c r="K28" i="9"/>
  <c r="K29" i="9"/>
  <c r="K30" i="9"/>
  <c r="K31" i="9"/>
  <c r="K23" i="9"/>
  <c r="K33" i="9"/>
  <c r="K35" i="9"/>
  <c r="K96" i="9"/>
  <c r="K108" i="9"/>
  <c r="K38" i="9"/>
  <c r="K83" i="9"/>
  <c r="K18" i="9"/>
  <c r="K85" i="9"/>
  <c r="K86" i="9"/>
  <c r="K87" i="9"/>
  <c r="K88" i="9"/>
  <c r="K92" i="9"/>
  <c r="K90" i="9"/>
  <c r="K91" i="9"/>
  <c r="K93" i="9"/>
  <c r="K94" i="9"/>
  <c r="K95" i="9"/>
  <c r="K97" i="9"/>
  <c r="K98" i="9"/>
  <c r="K99" i="9"/>
  <c r="K100" i="9"/>
  <c r="K102" i="9"/>
  <c r="K103" i="9"/>
  <c r="K104" i="9"/>
  <c r="K32" i="9"/>
  <c r="K107" i="9"/>
  <c r="K34" i="9"/>
  <c r="K36" i="9"/>
  <c r="K110" i="9"/>
  <c r="K111" i="9"/>
  <c r="K40" i="9"/>
  <c r="K41" i="9"/>
  <c r="K42" i="9"/>
  <c r="K74" i="9"/>
  <c r="K45" i="9"/>
  <c r="K46" i="9"/>
  <c r="K47" i="9"/>
  <c r="K48" i="9"/>
  <c r="K84" i="9"/>
  <c r="K50" i="9"/>
  <c r="K52" i="9"/>
  <c r="K54" i="9"/>
  <c r="K55" i="9"/>
  <c r="K56" i="9"/>
  <c r="K57" i="9"/>
  <c r="K105" i="9"/>
  <c r="K59" i="9"/>
  <c r="K60" i="9"/>
  <c r="K61" i="9"/>
  <c r="K62" i="9"/>
  <c r="K63" i="9"/>
  <c r="K64" i="9"/>
  <c r="K8" i="9"/>
  <c r="K66" i="9"/>
  <c r="K67" i="9"/>
  <c r="K65" i="9"/>
  <c r="K69" i="9"/>
  <c r="K70" i="9"/>
  <c r="K109" i="9"/>
  <c r="K72" i="9"/>
  <c r="K73" i="9"/>
  <c r="K43" i="9"/>
  <c r="K76" i="9"/>
  <c r="K78" i="9"/>
  <c r="K79" i="9"/>
  <c r="K80" i="9"/>
  <c r="K81" i="9"/>
  <c r="K82" i="9"/>
  <c r="M110" i="1"/>
  <c r="I110" i="9" s="1"/>
  <c r="M106" i="1"/>
  <c r="I101" i="9" s="1"/>
  <c r="I71" i="9"/>
  <c r="M19" i="1"/>
  <c r="I17" i="9" s="1"/>
  <c r="M68" i="1"/>
  <c r="I75" i="9" s="1"/>
  <c r="I43" i="9"/>
  <c r="M61" i="1"/>
  <c r="I62" i="9" s="1"/>
  <c r="M45" i="1"/>
  <c r="I53" i="9" s="1"/>
  <c r="I21" i="9"/>
  <c r="H62" i="9"/>
  <c r="H110" i="9"/>
  <c r="I51" i="9"/>
  <c r="M3" i="9"/>
  <c r="A760" i="2" a="1"/>
  <c r="A760" i="2" s="1"/>
  <c r="B760" i="2" s="1"/>
  <c r="A761" i="2" a="1"/>
  <c r="A761" i="2" s="1"/>
  <c r="B761" i="2" s="1"/>
  <c r="A762" i="2" a="1"/>
  <c r="A762" i="2" s="1"/>
  <c r="B762" i="2" s="1"/>
  <c r="A362" i="2" a="1"/>
  <c r="A362" i="2" s="1"/>
  <c r="B362" i="2" s="1"/>
  <c r="A363" i="2" a="1"/>
  <c r="A363" i="2" s="1"/>
  <c r="B363" i="2" s="1"/>
  <c r="A819" i="2" a="1"/>
  <c r="A819" i="2" s="1"/>
  <c r="B819" i="2" s="1"/>
  <c r="A421" i="2" a="1"/>
  <c r="A421" i="2" s="1"/>
  <c r="B421" i="2" s="1"/>
  <c r="A625" i="2" a="1"/>
  <c r="A625" i="2" s="1"/>
  <c r="B625" i="2" s="1"/>
  <c r="A148" i="2" a="1"/>
  <c r="A148" i="2" s="1"/>
  <c r="B148" i="2" s="1"/>
  <c r="A149" i="2" a="1"/>
  <c r="A149" i="2" s="1"/>
  <c r="B149" i="2" s="1"/>
  <c r="A948" i="2" a="1"/>
  <c r="A948" i="2" s="1"/>
  <c r="B948" i="2" s="1"/>
  <c r="A26" i="2" a="1"/>
  <c r="A26" i="2" s="1"/>
  <c r="B26" i="2" s="1"/>
  <c r="A27" i="2" a="1"/>
  <c r="A27" i="2" s="1"/>
  <c r="B27" i="2" s="1"/>
  <c r="A139" i="2" a="1"/>
  <c r="A139" i="2" s="1"/>
  <c r="B139" i="2" s="1"/>
  <c r="A52" i="2" a="1"/>
  <c r="A52" i="2" s="1"/>
  <c r="B52" i="2" s="1"/>
  <c r="A53" i="2" a="1"/>
  <c r="A53" i="2" s="1"/>
  <c r="B53" i="2" s="1"/>
  <c r="A458" i="2" a="1"/>
  <c r="A458" i="2" s="1"/>
  <c r="B458" i="2" s="1"/>
  <c r="A459" i="2" a="1"/>
  <c r="A459" i="2" s="1"/>
  <c r="B459" i="2" s="1"/>
  <c r="A125" i="2" a="1"/>
  <c r="A125" i="2" s="1"/>
  <c r="B125" i="2" s="1"/>
  <c r="A133" i="2" a="1"/>
  <c r="A133" i="2" s="1"/>
  <c r="B133" i="2" s="1"/>
  <c r="A134" i="2" a="1"/>
  <c r="A134" i="2" s="1"/>
  <c r="B134" i="2" s="1"/>
  <c r="A642" i="2" a="1"/>
  <c r="A642" i="2" s="1"/>
  <c r="B642" i="2" s="1"/>
  <c r="A643" i="2" a="1"/>
  <c r="A643" i="2" s="1"/>
  <c r="B643" i="2" s="1"/>
  <c r="A644" i="2" a="1"/>
  <c r="A644" i="2" s="1"/>
  <c r="B644" i="2" s="1"/>
  <c r="A645" i="2" a="1"/>
  <c r="A645" i="2" s="1"/>
  <c r="B645" i="2" s="1"/>
  <c r="A546" i="2" a="1"/>
  <c r="A546" i="2" s="1"/>
  <c r="B546" i="2" s="1"/>
  <c r="A547" i="2" a="1"/>
  <c r="A547" i="2" s="1"/>
  <c r="B547" i="2" s="1"/>
  <c r="A548" i="2" a="1"/>
  <c r="A548" i="2" s="1"/>
  <c r="B548" i="2" s="1"/>
  <c r="A592" i="2" a="1"/>
  <c r="A592" i="2" s="1"/>
  <c r="B592" i="2" s="1"/>
  <c r="A593" i="2" a="1"/>
  <c r="A593" i="2" s="1"/>
  <c r="B593" i="2" s="1"/>
  <c r="A775" i="2" a="1"/>
  <c r="A775" i="2" s="1"/>
  <c r="B775" i="2" s="1"/>
  <c r="A776" i="2" a="1"/>
  <c r="A776" i="2" s="1"/>
  <c r="B776" i="2" s="1"/>
  <c r="A706" i="2" a="1"/>
  <c r="A706" i="2" s="1"/>
  <c r="B706" i="2" s="1"/>
  <c r="A707" i="2" a="1"/>
  <c r="A707" i="2" s="1"/>
  <c r="B707" i="2" s="1"/>
  <c r="A995" i="2" a="1"/>
  <c r="A995" i="2" s="1"/>
  <c r="B995" i="2" s="1"/>
  <c r="A996" i="2" a="1"/>
  <c r="A996" i="2" s="1"/>
  <c r="B996" i="2" s="1"/>
  <c r="A885" i="2" a="1"/>
  <c r="A885" i="2" s="1"/>
  <c r="B885" i="2" s="1"/>
  <c r="A886" i="2" a="1"/>
  <c r="A886" i="2" s="1"/>
  <c r="B886" i="2" s="1"/>
  <c r="A887" i="2" a="1"/>
  <c r="A887" i="2" s="1"/>
  <c r="B887" i="2" s="1"/>
  <c r="A485" i="2" a="1"/>
  <c r="A485" i="2" s="1"/>
  <c r="B485" i="2" s="1"/>
  <c r="A144" i="2" a="1"/>
  <c r="A144" i="2" s="1"/>
  <c r="B144" i="2" s="1"/>
  <c r="A884" i="2" a="1"/>
  <c r="A884" i="2" s="1"/>
  <c r="B884" i="2" s="1"/>
  <c r="A768" i="2" a="1"/>
  <c r="A768" i="2" s="1"/>
  <c r="B768" i="2" s="1"/>
  <c r="A986" i="2" a="1"/>
  <c r="A986" i="2" s="1"/>
  <c r="B986" i="2" s="1"/>
  <c r="A523" i="2" a="1"/>
  <c r="A523" i="2" s="1"/>
  <c r="B523" i="2" s="1"/>
  <c r="A251" i="2" a="1"/>
  <c r="A251" i="2" s="1"/>
  <c r="B251" i="2" s="1"/>
  <c r="A252" i="2" a="1"/>
  <c r="A252" i="2" s="1"/>
  <c r="B252" i="2" s="1"/>
  <c r="A555" i="2" a="1"/>
  <c r="A555" i="2" s="1"/>
  <c r="B555" i="2" s="1"/>
  <c r="A556" i="2" a="1"/>
  <c r="A556" i="2" s="1"/>
  <c r="B556" i="2" s="1"/>
  <c r="A557" i="2" a="1"/>
  <c r="A557" i="2" s="1"/>
  <c r="B557" i="2" s="1"/>
  <c r="A558" i="2" a="1"/>
  <c r="A558" i="2" s="1"/>
  <c r="B558" i="2" s="1"/>
  <c r="A1070" i="2" a="1"/>
  <c r="A1070" i="2" s="1"/>
  <c r="B1070" i="2" s="1"/>
  <c r="A437" i="2" a="1"/>
  <c r="A437" i="2" s="1"/>
  <c r="B437" i="2" s="1"/>
  <c r="A672" i="2" a="1"/>
  <c r="A672" i="2" s="1"/>
  <c r="B672" i="2" s="1"/>
  <c r="A744" i="2" a="1"/>
  <c r="A744" i="2" s="1"/>
  <c r="B744" i="2" s="1"/>
  <c r="A745" i="2" a="1"/>
  <c r="A745" i="2" s="1"/>
  <c r="B745" i="2" s="1"/>
  <c r="A734" i="2" a="1"/>
  <c r="A734" i="2" s="1"/>
  <c r="B734" i="2" s="1"/>
  <c r="A735" i="2" a="1"/>
  <c r="A735" i="2" s="1"/>
  <c r="B735" i="2" s="1"/>
  <c r="A953" i="2" a="1"/>
  <c r="A953" i="2" s="1"/>
  <c r="B953" i="2" s="1"/>
  <c r="A880" i="2" a="1"/>
  <c r="A880" i="2" s="1"/>
  <c r="B880" i="2" s="1"/>
  <c r="A881" i="2" a="1"/>
  <c r="A881" i="2" s="1"/>
  <c r="B881" i="2" s="1"/>
  <c r="A174" i="2" a="1"/>
  <c r="A174" i="2" s="1"/>
  <c r="B174" i="2" s="1"/>
  <c r="A140" i="2" a="1"/>
  <c r="A140" i="2" s="1"/>
  <c r="B140" i="2" s="1"/>
  <c r="A141" i="2" a="1"/>
  <c r="A141" i="2" s="1"/>
  <c r="B141" i="2" s="1"/>
  <c r="A142" i="2" a="1"/>
  <c r="A142" i="2" s="1"/>
  <c r="B142" i="2" s="1"/>
  <c r="A30" i="2" a="1"/>
  <c r="A30" i="2" s="1"/>
  <c r="B30" i="2" s="1"/>
  <c r="A31" i="2" a="1"/>
  <c r="A31" i="2" s="1"/>
  <c r="B31" i="2" s="1"/>
  <c r="A32" i="2" a="1"/>
  <c r="A32" i="2" s="1"/>
  <c r="B32" i="2" s="1"/>
  <c r="A33" i="2" a="1"/>
  <c r="A33" i="2" s="1"/>
  <c r="B33" i="2" s="1"/>
  <c r="A34" i="2" a="1"/>
  <c r="A34" i="2" s="1"/>
  <c r="B34" i="2" s="1"/>
  <c r="A35" i="2" a="1"/>
  <c r="A35" i="2" s="1"/>
  <c r="B35" i="2" s="1"/>
  <c r="A36" i="2" a="1"/>
  <c r="A36" i="2" s="1"/>
  <c r="B36" i="2" s="1"/>
  <c r="A37" i="2" a="1"/>
  <c r="A37" i="2" s="1"/>
  <c r="B37" i="2" s="1"/>
  <c r="A38" i="2" a="1"/>
  <c r="A38" i="2" s="1"/>
  <c r="B38" i="2" s="1"/>
  <c r="A39" i="2" a="1"/>
  <c r="A39" i="2" s="1"/>
  <c r="B39" i="2" s="1"/>
  <c r="A40" i="2" a="1"/>
  <c r="A40" i="2" s="1"/>
  <c r="B40" i="2" s="1"/>
  <c r="A660" i="2" a="1"/>
  <c r="A660" i="2" s="1"/>
  <c r="B660" i="2" s="1"/>
  <c r="A661" i="2" a="1"/>
  <c r="A661" i="2" s="1"/>
  <c r="B661" i="2" s="1"/>
  <c r="A412" i="2" a="1"/>
  <c r="A412" i="2" s="1"/>
  <c r="B412" i="2" s="1"/>
  <c r="A413" i="2" a="1"/>
  <c r="A413" i="2" s="1"/>
  <c r="B413" i="2" s="1"/>
  <c r="A436" i="2" a="1"/>
  <c r="A436" i="2" s="1"/>
  <c r="B436" i="2" s="1"/>
  <c r="A211" i="2" a="1"/>
  <c r="A211" i="2" s="1"/>
  <c r="B211" i="2" s="1"/>
  <c r="A212" i="2" a="1"/>
  <c r="A212" i="2" s="1"/>
  <c r="B212" i="2" s="1"/>
  <c r="A8" i="2" a="1"/>
  <c r="A8" i="2" s="1"/>
  <c r="B8" i="2" s="1"/>
  <c r="A945" i="2" a="1"/>
  <c r="A945" i="2" s="1"/>
  <c r="B945" i="2" s="1"/>
  <c r="A946" i="2" a="1"/>
  <c r="A946" i="2" s="1"/>
  <c r="B946" i="2" s="1"/>
  <c r="A947" i="2" a="1"/>
  <c r="A947" i="2" s="1"/>
  <c r="B947" i="2" s="1"/>
  <c r="A940" i="2" a="1"/>
  <c r="A940" i="2" s="1"/>
  <c r="B940" i="2" s="1"/>
  <c r="A145" i="2" a="1"/>
  <c r="A145" i="2" s="1"/>
  <c r="B145" i="2" s="1"/>
  <c r="A146" i="2" a="1"/>
  <c r="A146" i="2" s="1"/>
  <c r="B146" i="2" s="1"/>
  <c r="A147" i="2" a="1"/>
  <c r="A147" i="2" s="1"/>
  <c r="B147" i="2" s="1"/>
  <c r="A275" i="2" a="1"/>
  <c r="A275" i="2" s="1"/>
  <c r="B275" i="2" s="1"/>
  <c r="A276" i="2" a="1"/>
  <c r="A276" i="2" s="1"/>
  <c r="B276" i="2" s="1"/>
  <c r="A1126" i="2" a="1"/>
  <c r="A1126" i="2" s="1"/>
  <c r="B1126" i="2" s="1"/>
  <c r="A1065" i="2" a="1"/>
  <c r="A1065" i="2" s="1"/>
  <c r="B1065" i="2" s="1"/>
  <c r="A1066" i="2" a="1"/>
  <c r="A1066" i="2" s="1"/>
  <c r="B1066" i="2" s="1"/>
  <c r="A1067" i="2" a="1"/>
  <c r="A1067" i="2" s="1"/>
  <c r="B1067" i="2" s="1"/>
  <c r="T14" i="9"/>
  <c r="M85" i="1"/>
  <c r="M49" i="1"/>
  <c r="M105" i="1"/>
  <c r="I109" i="9" s="1"/>
  <c r="M21" i="1"/>
  <c r="M14" i="1"/>
  <c r="I94" i="9"/>
  <c r="P17" i="1" l="1"/>
  <c r="P21" i="1"/>
  <c r="P24" i="1"/>
  <c r="P36" i="1"/>
  <c r="P27" i="1"/>
  <c r="P45" i="1"/>
  <c r="M94" i="1" l="1"/>
  <c r="M24" i="1"/>
  <c r="M86" i="1"/>
  <c r="M55" i="1"/>
  <c r="M36" i="1"/>
  <c r="M27" i="1"/>
  <c r="A725" i="2" l="1" a="1"/>
  <c r="A725" i="2" s="1"/>
  <c r="B725" i="2" s="1"/>
  <c r="A726" i="2" a="1"/>
  <c r="A726" i="2" s="1"/>
  <c r="B726" i="2" s="1"/>
  <c r="A721" i="2" a="1"/>
  <c r="A721" i="2" s="1"/>
  <c r="B721" i="2" s="1"/>
  <c r="A722" i="2" a="1"/>
  <c r="A722" i="2" s="1"/>
  <c r="B722" i="2" s="1"/>
  <c r="A234" i="2" a="1"/>
  <c r="A234" i="2" s="1"/>
  <c r="B234" i="2" s="1"/>
  <c r="A513" i="2" a="1"/>
  <c r="A513" i="2" s="1"/>
  <c r="B513" i="2" s="1"/>
  <c r="A514" i="2" a="1"/>
  <c r="A514" i="2" s="1"/>
  <c r="B514" i="2" s="1"/>
  <c r="A315" i="2" a="1"/>
  <c r="A315" i="2" s="1"/>
  <c r="B315" i="2" s="1"/>
  <c r="A316" i="2" a="1"/>
  <c r="A316" i="2" s="1"/>
  <c r="B316" i="2" s="1"/>
  <c r="A710" i="2" a="1"/>
  <c r="A710" i="2" s="1"/>
  <c r="B710" i="2" s="1"/>
  <c r="A435" i="2" a="1"/>
  <c r="A435" i="2" s="1"/>
  <c r="B435" i="2" s="1"/>
  <c r="A443" i="2" a="1"/>
  <c r="A443" i="2" s="1"/>
  <c r="B443" i="2" s="1"/>
  <c r="A444" i="2" a="1"/>
  <c r="A444" i="2" s="1"/>
  <c r="B444" i="2" s="1"/>
  <c r="A1063" i="2" a="1"/>
  <c r="A1063" i="2" s="1"/>
  <c r="B1063" i="2" s="1"/>
  <c r="A491" i="2" a="1"/>
  <c r="A491" i="2" s="1"/>
  <c r="B491" i="2" s="1"/>
  <c r="A181" i="2" a="1"/>
  <c r="A181" i="2" s="1"/>
  <c r="B181" i="2" s="1"/>
  <c r="A65" i="2" a="1"/>
  <c r="A65" i="2" s="1"/>
  <c r="B65" i="2" s="1"/>
  <c r="A601" i="2" a="1"/>
  <c r="A601" i="2" s="1"/>
  <c r="B601" i="2" s="1"/>
  <c r="A602" i="2" a="1"/>
  <c r="A602" i="2" s="1"/>
  <c r="B602" i="2" s="1"/>
  <c r="A633" i="2" a="1"/>
  <c r="A633" i="2" s="1"/>
  <c r="B633" i="2" s="1"/>
  <c r="A634" i="2" a="1"/>
  <c r="A634" i="2" s="1"/>
  <c r="B634" i="2" s="1"/>
  <c r="A66" i="2" a="1"/>
  <c r="A66" i="2" s="1"/>
  <c r="B66" i="2" s="1"/>
  <c r="A317" i="2" a="1"/>
  <c r="A317" i="2" s="1"/>
  <c r="B317" i="2" s="1"/>
  <c r="A17" i="2" a="1"/>
  <c r="A17" i="2" s="1"/>
  <c r="B17" i="2" s="1"/>
  <c r="A838" i="2" a="1"/>
  <c r="A838" i="2" s="1"/>
  <c r="B838" i="2" s="1"/>
  <c r="A839" i="2" a="1"/>
  <c r="A839" i="2" s="1"/>
  <c r="B839" i="2" s="1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41" i="4"/>
  <c r="AN42" i="4"/>
  <c r="AN43" i="4"/>
  <c r="AN44" i="4"/>
  <c r="AN45" i="4"/>
  <c r="AN46" i="4"/>
  <c r="AN47" i="4"/>
  <c r="AN48" i="4"/>
  <c r="AN49" i="4"/>
  <c r="AN50" i="4"/>
  <c r="AN51" i="4"/>
  <c r="AN52" i="4"/>
  <c r="AN53" i="4"/>
  <c r="AN54" i="4"/>
  <c r="AN55" i="4"/>
  <c r="AN56" i="4"/>
  <c r="AN57" i="4"/>
  <c r="AN58" i="4"/>
  <c r="AN59" i="4"/>
  <c r="AN60" i="4"/>
  <c r="AN61" i="4"/>
  <c r="AN62" i="4"/>
  <c r="AN63" i="4"/>
  <c r="AN64" i="4"/>
  <c r="AN65" i="4"/>
  <c r="AN66" i="4"/>
  <c r="AN67" i="4"/>
  <c r="AN68" i="4"/>
  <c r="AN69" i="4"/>
  <c r="AN70" i="4"/>
  <c r="AN71" i="4"/>
  <c r="AN72" i="4"/>
  <c r="AN73" i="4"/>
  <c r="AN74" i="4"/>
  <c r="AN75" i="4"/>
  <c r="AN76" i="4"/>
  <c r="AN77" i="4"/>
  <c r="AN78" i="4"/>
  <c r="AN79" i="4"/>
  <c r="AN80" i="4"/>
  <c r="AN81" i="4"/>
  <c r="AN82" i="4"/>
  <c r="AN83" i="4"/>
  <c r="AN84" i="4"/>
  <c r="AN85" i="4"/>
  <c r="AN86" i="4"/>
  <c r="AN87" i="4"/>
  <c r="AN88" i="4"/>
  <c r="AN89" i="4"/>
  <c r="AN90" i="4"/>
  <c r="AN91" i="4"/>
  <c r="AN92" i="4"/>
  <c r="AN93" i="4"/>
  <c r="AN94" i="4"/>
  <c r="AN95" i="4"/>
  <c r="AN96" i="4"/>
  <c r="AN97" i="4"/>
  <c r="AN98" i="4"/>
  <c r="AN99" i="4"/>
  <c r="AN100" i="4"/>
  <c r="AN101" i="4"/>
  <c r="AN102" i="4"/>
  <c r="AN103" i="4"/>
  <c r="AN104" i="4"/>
  <c r="AN105" i="4"/>
  <c r="AN106" i="4"/>
  <c r="AN107" i="4"/>
  <c r="AN108" i="4"/>
  <c r="AN109" i="4"/>
  <c r="AN110" i="4"/>
  <c r="AN111" i="4"/>
  <c r="AN112" i="4"/>
  <c r="AN113" i="4"/>
  <c r="AN114" i="4"/>
  <c r="AN115" i="4"/>
  <c r="AN116" i="4"/>
  <c r="AN117" i="4"/>
  <c r="AN118" i="4"/>
  <c r="AN119" i="4"/>
  <c r="AN120" i="4"/>
  <c r="AN121" i="4"/>
  <c r="AN122" i="4"/>
  <c r="AN123" i="4"/>
  <c r="AN124" i="4"/>
  <c r="AN125" i="4"/>
  <c r="AN126" i="4"/>
  <c r="AN127" i="4"/>
  <c r="AN128" i="4"/>
  <c r="AN129" i="4"/>
  <c r="AN130" i="4"/>
  <c r="AN131" i="4"/>
  <c r="AN132" i="4"/>
  <c r="AN133" i="4"/>
  <c r="AN134" i="4"/>
  <c r="AN135" i="4"/>
  <c r="AN136" i="4"/>
  <c r="AN137" i="4"/>
  <c r="AN138" i="4"/>
  <c r="AN139" i="4"/>
  <c r="AN140" i="4"/>
  <c r="AN141" i="4"/>
  <c r="AN142" i="4"/>
  <c r="AN143" i="4"/>
  <c r="AN144" i="4"/>
  <c r="AN145" i="4"/>
  <c r="AN146" i="4"/>
  <c r="AN147" i="4"/>
  <c r="AN148" i="4"/>
  <c r="AN149" i="4"/>
  <c r="AN150" i="4"/>
  <c r="AN151" i="4"/>
  <c r="AN152" i="4"/>
  <c r="AN153" i="4"/>
  <c r="AN154" i="4"/>
  <c r="AN155" i="4"/>
  <c r="AN156" i="4"/>
  <c r="AN157" i="4"/>
  <c r="AN158" i="4"/>
  <c r="AN159" i="4"/>
  <c r="AN160" i="4"/>
  <c r="AN161" i="4"/>
  <c r="AN162" i="4"/>
  <c r="AN163" i="4"/>
  <c r="AN164" i="4"/>
  <c r="AN165" i="4"/>
  <c r="AN166" i="4"/>
  <c r="AN167" i="4"/>
  <c r="AN168" i="4"/>
  <c r="AN169" i="4"/>
  <c r="AN170" i="4"/>
  <c r="AN171" i="4"/>
  <c r="AN172" i="4"/>
  <c r="AN173" i="4"/>
  <c r="AN174" i="4"/>
  <c r="AN175" i="4"/>
  <c r="AN176" i="4"/>
  <c r="AN177" i="4"/>
  <c r="AN178" i="4"/>
  <c r="AN179" i="4"/>
  <c r="AN180" i="4"/>
  <c r="AN181" i="4"/>
  <c r="AN182" i="4"/>
  <c r="AN183" i="4"/>
  <c r="AN184" i="4"/>
  <c r="AN185" i="4"/>
  <c r="AN186" i="4"/>
  <c r="AN187" i="4"/>
  <c r="AN188" i="4"/>
  <c r="AN189" i="4"/>
  <c r="AN190" i="4"/>
  <c r="AN191" i="4"/>
  <c r="AN192" i="4"/>
  <c r="AN193" i="4"/>
  <c r="AN194" i="4"/>
  <c r="AN195" i="4"/>
  <c r="AN196" i="4"/>
  <c r="AN197" i="4"/>
  <c r="AN198" i="4"/>
  <c r="AN199" i="4"/>
  <c r="AN200" i="4"/>
  <c r="AN201" i="4"/>
  <c r="AN202" i="4"/>
  <c r="AN203" i="4"/>
  <c r="AN204" i="4"/>
  <c r="AN205" i="4"/>
  <c r="AN206" i="4"/>
  <c r="AN207" i="4"/>
  <c r="AN208" i="4"/>
  <c r="AN209" i="4"/>
  <c r="AN210" i="4"/>
  <c r="AN211" i="4"/>
  <c r="AN212" i="4"/>
  <c r="AN213" i="4"/>
  <c r="AN214" i="4"/>
  <c r="AN215" i="4"/>
  <c r="AN216" i="4"/>
  <c r="AN217" i="4"/>
  <c r="AN218" i="4"/>
  <c r="AN219" i="4"/>
  <c r="AN220" i="4"/>
  <c r="AN221" i="4"/>
  <c r="AN222" i="4"/>
  <c r="AN223" i="4"/>
  <c r="AN224" i="4"/>
  <c r="AN225" i="4"/>
  <c r="AN226" i="4"/>
  <c r="AN227" i="4"/>
  <c r="AN228" i="4"/>
  <c r="AN229" i="4"/>
  <c r="AN230" i="4"/>
  <c r="AN231" i="4"/>
  <c r="AN232" i="4"/>
  <c r="AN233" i="4"/>
  <c r="AN234" i="4"/>
  <c r="AN235" i="4"/>
  <c r="AN236" i="4"/>
  <c r="AN237" i="4"/>
  <c r="AN238" i="4"/>
  <c r="AN239" i="4"/>
  <c r="AN240" i="4"/>
  <c r="AN241" i="4"/>
  <c r="AN242" i="4"/>
  <c r="AN243" i="4"/>
  <c r="AN244" i="4"/>
  <c r="AN245" i="4"/>
  <c r="AN246" i="4"/>
  <c r="AN247" i="4"/>
  <c r="AN248" i="4"/>
  <c r="AN249" i="4"/>
  <c r="AN250" i="4"/>
  <c r="AN251" i="4"/>
  <c r="AN252" i="4"/>
  <c r="AN253" i="4"/>
  <c r="AN254" i="4"/>
  <c r="AN255" i="4"/>
  <c r="AN256" i="4"/>
  <c r="AN257" i="4"/>
  <c r="AN258" i="4"/>
  <c r="AN259" i="4"/>
  <c r="AN260" i="4"/>
  <c r="AN261" i="4"/>
  <c r="AN262" i="4"/>
  <c r="AN263" i="4"/>
  <c r="AN264" i="4"/>
  <c r="AN265" i="4"/>
  <c r="AN266" i="4"/>
  <c r="AN267" i="4"/>
  <c r="AN268" i="4"/>
  <c r="AN269" i="4"/>
  <c r="AN270" i="4"/>
  <c r="AN271" i="4"/>
  <c r="AN272" i="4"/>
  <c r="AN273" i="4"/>
  <c r="AN274" i="4"/>
  <c r="AN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41" i="4"/>
  <c r="AM42" i="4"/>
  <c r="AM43" i="4"/>
  <c r="AM44" i="4"/>
  <c r="AM45" i="4"/>
  <c r="AM46" i="4"/>
  <c r="AM47" i="4"/>
  <c r="AM48" i="4"/>
  <c r="AM49" i="4"/>
  <c r="AM50" i="4"/>
  <c r="AM51" i="4"/>
  <c r="AM52" i="4"/>
  <c r="AM53" i="4"/>
  <c r="AM54" i="4"/>
  <c r="AM55" i="4"/>
  <c r="AM56" i="4"/>
  <c r="AM57" i="4"/>
  <c r="AM58" i="4"/>
  <c r="AM59" i="4"/>
  <c r="AM60" i="4"/>
  <c r="AM61" i="4"/>
  <c r="AM62" i="4"/>
  <c r="AM63" i="4"/>
  <c r="AM64" i="4"/>
  <c r="AM65" i="4"/>
  <c r="AM66" i="4"/>
  <c r="AM67" i="4"/>
  <c r="AM68" i="4"/>
  <c r="AM69" i="4"/>
  <c r="AM70" i="4"/>
  <c r="AM71" i="4"/>
  <c r="AM72" i="4"/>
  <c r="AM73" i="4"/>
  <c r="AM74" i="4"/>
  <c r="AM75" i="4"/>
  <c r="AM76" i="4"/>
  <c r="AM77" i="4"/>
  <c r="AM78" i="4"/>
  <c r="AM79" i="4"/>
  <c r="AM80" i="4"/>
  <c r="AM81" i="4"/>
  <c r="AM82" i="4"/>
  <c r="AM83" i="4"/>
  <c r="AM84" i="4"/>
  <c r="AM85" i="4"/>
  <c r="AM86" i="4"/>
  <c r="AM87" i="4"/>
  <c r="AM88" i="4"/>
  <c r="AM89" i="4"/>
  <c r="AM90" i="4"/>
  <c r="AM91" i="4"/>
  <c r="AM92" i="4"/>
  <c r="AM93" i="4"/>
  <c r="AM94" i="4"/>
  <c r="AM95" i="4"/>
  <c r="AM96" i="4"/>
  <c r="AM97" i="4"/>
  <c r="AM98" i="4"/>
  <c r="AM99" i="4"/>
  <c r="AM100" i="4"/>
  <c r="AM101" i="4"/>
  <c r="AM102" i="4"/>
  <c r="AM103" i="4"/>
  <c r="AM104" i="4"/>
  <c r="AM105" i="4"/>
  <c r="AM106" i="4"/>
  <c r="AM107" i="4"/>
  <c r="AM108" i="4"/>
  <c r="AM109" i="4"/>
  <c r="AM110" i="4"/>
  <c r="AM111" i="4"/>
  <c r="AM112" i="4"/>
  <c r="AM113" i="4"/>
  <c r="AM114" i="4"/>
  <c r="AM115" i="4"/>
  <c r="AM116" i="4"/>
  <c r="AM117" i="4"/>
  <c r="AM118" i="4"/>
  <c r="AM119" i="4"/>
  <c r="AM120" i="4"/>
  <c r="AM121" i="4"/>
  <c r="AM122" i="4"/>
  <c r="AM123" i="4"/>
  <c r="AM124" i="4"/>
  <c r="AM125" i="4"/>
  <c r="AM126" i="4"/>
  <c r="AM127" i="4"/>
  <c r="AM128" i="4"/>
  <c r="AM129" i="4"/>
  <c r="AM130" i="4"/>
  <c r="AM131" i="4"/>
  <c r="AM132" i="4"/>
  <c r="AM133" i="4"/>
  <c r="AM134" i="4"/>
  <c r="AM135" i="4"/>
  <c r="AM136" i="4"/>
  <c r="AM137" i="4"/>
  <c r="AM138" i="4"/>
  <c r="AM139" i="4"/>
  <c r="AM140" i="4"/>
  <c r="AM141" i="4"/>
  <c r="AM142" i="4"/>
  <c r="AM143" i="4"/>
  <c r="AM144" i="4"/>
  <c r="AM145" i="4"/>
  <c r="AM146" i="4"/>
  <c r="AM147" i="4"/>
  <c r="AM148" i="4"/>
  <c r="AM149" i="4"/>
  <c r="AM150" i="4"/>
  <c r="AM151" i="4"/>
  <c r="AM152" i="4"/>
  <c r="AM153" i="4"/>
  <c r="AM154" i="4"/>
  <c r="AM155" i="4"/>
  <c r="AM156" i="4"/>
  <c r="AM157" i="4"/>
  <c r="AM158" i="4"/>
  <c r="AM159" i="4"/>
  <c r="AM160" i="4"/>
  <c r="AM161" i="4"/>
  <c r="AM162" i="4"/>
  <c r="AM163" i="4"/>
  <c r="AM164" i="4"/>
  <c r="AM165" i="4"/>
  <c r="AM166" i="4"/>
  <c r="AM167" i="4"/>
  <c r="AM168" i="4"/>
  <c r="AM169" i="4"/>
  <c r="AM170" i="4"/>
  <c r="AM171" i="4"/>
  <c r="AM172" i="4"/>
  <c r="AM173" i="4"/>
  <c r="AM174" i="4"/>
  <c r="AM175" i="4"/>
  <c r="AM176" i="4"/>
  <c r="AM177" i="4"/>
  <c r="AM178" i="4"/>
  <c r="AM179" i="4"/>
  <c r="AM180" i="4"/>
  <c r="AM181" i="4"/>
  <c r="AM182" i="4"/>
  <c r="AM183" i="4"/>
  <c r="AM184" i="4"/>
  <c r="AM185" i="4"/>
  <c r="AM186" i="4"/>
  <c r="AM187" i="4"/>
  <c r="AM188" i="4"/>
  <c r="AM189" i="4"/>
  <c r="AM190" i="4"/>
  <c r="AM191" i="4"/>
  <c r="AM192" i="4"/>
  <c r="AM193" i="4"/>
  <c r="AM194" i="4"/>
  <c r="AM195" i="4"/>
  <c r="AM196" i="4"/>
  <c r="AM197" i="4"/>
  <c r="AM198" i="4"/>
  <c r="AM199" i="4"/>
  <c r="AM200" i="4"/>
  <c r="AM201" i="4"/>
  <c r="AM202" i="4"/>
  <c r="AM203" i="4"/>
  <c r="AM204" i="4"/>
  <c r="AM205" i="4"/>
  <c r="AM206" i="4"/>
  <c r="AM207" i="4"/>
  <c r="AM208" i="4"/>
  <c r="AM209" i="4"/>
  <c r="AM210" i="4"/>
  <c r="AM211" i="4"/>
  <c r="AM212" i="4"/>
  <c r="AM213" i="4"/>
  <c r="AM214" i="4"/>
  <c r="AM215" i="4"/>
  <c r="AM216" i="4"/>
  <c r="AM217" i="4"/>
  <c r="AM218" i="4"/>
  <c r="AM219" i="4"/>
  <c r="AM220" i="4"/>
  <c r="AM221" i="4"/>
  <c r="AM222" i="4"/>
  <c r="AM223" i="4"/>
  <c r="AM224" i="4"/>
  <c r="AM225" i="4"/>
  <c r="AM226" i="4"/>
  <c r="AM227" i="4"/>
  <c r="AM228" i="4"/>
  <c r="AM229" i="4"/>
  <c r="AM230" i="4"/>
  <c r="AM231" i="4"/>
  <c r="AM232" i="4"/>
  <c r="AM233" i="4"/>
  <c r="AM234" i="4"/>
  <c r="AM235" i="4"/>
  <c r="AM236" i="4"/>
  <c r="AM237" i="4"/>
  <c r="AM238" i="4"/>
  <c r="AM239" i="4"/>
  <c r="AM240" i="4"/>
  <c r="AM241" i="4"/>
  <c r="AM242" i="4"/>
  <c r="AM243" i="4"/>
  <c r="AM244" i="4"/>
  <c r="AM245" i="4"/>
  <c r="AM246" i="4"/>
  <c r="AM247" i="4"/>
  <c r="AM248" i="4"/>
  <c r="AM249" i="4"/>
  <c r="AM250" i="4"/>
  <c r="AM251" i="4"/>
  <c r="AM252" i="4"/>
  <c r="AM253" i="4"/>
  <c r="AM254" i="4"/>
  <c r="AM255" i="4"/>
  <c r="AM256" i="4"/>
  <c r="AM257" i="4"/>
  <c r="AM258" i="4"/>
  <c r="AM259" i="4"/>
  <c r="AM260" i="4"/>
  <c r="AM261" i="4"/>
  <c r="AM262" i="4"/>
  <c r="AM263" i="4"/>
  <c r="AM264" i="4"/>
  <c r="AM265" i="4"/>
  <c r="AM266" i="4"/>
  <c r="AM267" i="4"/>
  <c r="AM268" i="4"/>
  <c r="AM269" i="4"/>
  <c r="AM270" i="4"/>
  <c r="AM271" i="4"/>
  <c r="AM272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41" i="4"/>
  <c r="AL42" i="4"/>
  <c r="AL43" i="4"/>
  <c r="AL44" i="4"/>
  <c r="AL45" i="4"/>
  <c r="AL46" i="4"/>
  <c r="AL47" i="4"/>
  <c r="AL48" i="4"/>
  <c r="AL49" i="4"/>
  <c r="AL50" i="4"/>
  <c r="AL51" i="4"/>
  <c r="AL52" i="4"/>
  <c r="AL53" i="4"/>
  <c r="AL54" i="4"/>
  <c r="AL55" i="4"/>
  <c r="AL56" i="4"/>
  <c r="AL57" i="4"/>
  <c r="AL58" i="4"/>
  <c r="AL59" i="4"/>
  <c r="AL60" i="4"/>
  <c r="AL61" i="4"/>
  <c r="AL62" i="4"/>
  <c r="AL63" i="4"/>
  <c r="AL64" i="4"/>
  <c r="AL65" i="4"/>
  <c r="AL66" i="4"/>
  <c r="AL67" i="4"/>
  <c r="AL68" i="4"/>
  <c r="AL69" i="4"/>
  <c r="AL70" i="4"/>
  <c r="AL71" i="4"/>
  <c r="AL72" i="4"/>
  <c r="AL73" i="4"/>
  <c r="AL74" i="4"/>
  <c r="AL75" i="4"/>
  <c r="AL76" i="4"/>
  <c r="AL77" i="4"/>
  <c r="AL78" i="4"/>
  <c r="AL79" i="4"/>
  <c r="AL80" i="4"/>
  <c r="AL81" i="4"/>
  <c r="AL82" i="4"/>
  <c r="AL83" i="4"/>
  <c r="AL84" i="4"/>
  <c r="AL85" i="4"/>
  <c r="AL86" i="4"/>
  <c r="AL87" i="4"/>
  <c r="AL88" i="4"/>
  <c r="AL89" i="4"/>
  <c r="AL90" i="4"/>
  <c r="AL91" i="4"/>
  <c r="AL92" i="4"/>
  <c r="AL93" i="4"/>
  <c r="AL94" i="4"/>
  <c r="AL95" i="4"/>
  <c r="AL96" i="4"/>
  <c r="AL97" i="4"/>
  <c r="AL98" i="4"/>
  <c r="AL99" i="4"/>
  <c r="AL100" i="4"/>
  <c r="AL101" i="4"/>
  <c r="AL102" i="4"/>
  <c r="AL103" i="4"/>
  <c r="AL104" i="4"/>
  <c r="AL105" i="4"/>
  <c r="AL106" i="4"/>
  <c r="AL107" i="4"/>
  <c r="AL108" i="4"/>
  <c r="AL109" i="4"/>
  <c r="AL110" i="4"/>
  <c r="AL111" i="4"/>
  <c r="AL112" i="4"/>
  <c r="AL113" i="4"/>
  <c r="AL114" i="4"/>
  <c r="AL115" i="4"/>
  <c r="AL116" i="4"/>
  <c r="AL117" i="4"/>
  <c r="AL118" i="4"/>
  <c r="AL119" i="4"/>
  <c r="AL120" i="4"/>
  <c r="AL121" i="4"/>
  <c r="AL122" i="4"/>
  <c r="AL123" i="4"/>
  <c r="AL124" i="4"/>
  <c r="AL125" i="4"/>
  <c r="AL126" i="4"/>
  <c r="AL127" i="4"/>
  <c r="AL128" i="4"/>
  <c r="AL129" i="4"/>
  <c r="AL130" i="4"/>
  <c r="AL131" i="4"/>
  <c r="AL132" i="4"/>
  <c r="AL133" i="4"/>
  <c r="AL134" i="4"/>
  <c r="AL135" i="4"/>
  <c r="AL136" i="4"/>
  <c r="AL137" i="4"/>
  <c r="AL138" i="4"/>
  <c r="AL139" i="4"/>
  <c r="AL140" i="4"/>
  <c r="AL141" i="4"/>
  <c r="AL142" i="4"/>
  <c r="AL143" i="4"/>
  <c r="AL144" i="4"/>
  <c r="AL145" i="4"/>
  <c r="AL146" i="4"/>
  <c r="AL147" i="4"/>
  <c r="AL148" i="4"/>
  <c r="AL149" i="4"/>
  <c r="AL150" i="4"/>
  <c r="AL151" i="4"/>
  <c r="AL152" i="4"/>
  <c r="AL153" i="4"/>
  <c r="AL154" i="4"/>
  <c r="AL155" i="4"/>
  <c r="AL156" i="4"/>
  <c r="AL157" i="4"/>
  <c r="AL158" i="4"/>
  <c r="AL159" i="4"/>
  <c r="AL160" i="4"/>
  <c r="AL161" i="4"/>
  <c r="AL162" i="4"/>
  <c r="AL163" i="4"/>
  <c r="AL164" i="4"/>
  <c r="AL165" i="4"/>
  <c r="AL166" i="4"/>
  <c r="AL167" i="4"/>
  <c r="AL168" i="4"/>
  <c r="AL169" i="4"/>
  <c r="AL170" i="4"/>
  <c r="AL171" i="4"/>
  <c r="AL172" i="4"/>
  <c r="AL173" i="4"/>
  <c r="AL174" i="4"/>
  <c r="AL175" i="4"/>
  <c r="AL176" i="4"/>
  <c r="AL177" i="4"/>
  <c r="AL178" i="4"/>
  <c r="AL179" i="4"/>
  <c r="AL180" i="4"/>
  <c r="AL181" i="4"/>
  <c r="AL182" i="4"/>
  <c r="AL183" i="4"/>
  <c r="AL184" i="4"/>
  <c r="AL185" i="4"/>
  <c r="AL186" i="4"/>
  <c r="AL187" i="4"/>
  <c r="AL188" i="4"/>
  <c r="AL189" i="4"/>
  <c r="AL190" i="4"/>
  <c r="AL191" i="4"/>
  <c r="AL192" i="4"/>
  <c r="AL193" i="4"/>
  <c r="AL194" i="4"/>
  <c r="AL195" i="4"/>
  <c r="AL196" i="4"/>
  <c r="AL197" i="4"/>
  <c r="AL198" i="4"/>
  <c r="AL199" i="4"/>
  <c r="AL200" i="4"/>
  <c r="AL201" i="4"/>
  <c r="AL202" i="4"/>
  <c r="AL203" i="4"/>
  <c r="AL204" i="4"/>
  <c r="AL205" i="4"/>
  <c r="AL206" i="4"/>
  <c r="AL207" i="4"/>
  <c r="AL208" i="4"/>
  <c r="AL209" i="4"/>
  <c r="AL210" i="4"/>
  <c r="AL211" i="4"/>
  <c r="AL212" i="4"/>
  <c r="AL213" i="4"/>
  <c r="AL214" i="4"/>
  <c r="AL215" i="4"/>
  <c r="AL216" i="4"/>
  <c r="AL217" i="4"/>
  <c r="AL218" i="4"/>
  <c r="AL219" i="4"/>
  <c r="AL220" i="4"/>
  <c r="AL221" i="4"/>
  <c r="AL222" i="4"/>
  <c r="AL223" i="4"/>
  <c r="AL224" i="4"/>
  <c r="AL225" i="4"/>
  <c r="AL226" i="4"/>
  <c r="AL227" i="4"/>
  <c r="AL228" i="4"/>
  <c r="AL229" i="4"/>
  <c r="AL230" i="4"/>
  <c r="AL231" i="4"/>
  <c r="AL232" i="4"/>
  <c r="AL233" i="4"/>
  <c r="AL234" i="4"/>
  <c r="AL235" i="4"/>
  <c r="AL236" i="4"/>
  <c r="AL237" i="4"/>
  <c r="AL238" i="4"/>
  <c r="AL239" i="4"/>
  <c r="AL240" i="4"/>
  <c r="AL241" i="4"/>
  <c r="AL242" i="4"/>
  <c r="AL243" i="4"/>
  <c r="AL244" i="4"/>
  <c r="AL245" i="4"/>
  <c r="AL246" i="4"/>
  <c r="AL247" i="4"/>
  <c r="AL248" i="4"/>
  <c r="AL249" i="4"/>
  <c r="AL250" i="4"/>
  <c r="AL251" i="4"/>
  <c r="AL252" i="4"/>
  <c r="AL253" i="4"/>
  <c r="AL254" i="4"/>
  <c r="AL255" i="4"/>
  <c r="AL256" i="4"/>
  <c r="AL257" i="4"/>
  <c r="AL258" i="4"/>
  <c r="AL259" i="4"/>
  <c r="AL260" i="4"/>
  <c r="AL261" i="4"/>
  <c r="AL262" i="4"/>
  <c r="AL263" i="4"/>
  <c r="AM11" i="4"/>
  <c r="AL11" i="4"/>
  <c r="AL264" i="4"/>
  <c r="AL265" i="4"/>
  <c r="AL266" i="4"/>
  <c r="AL267" i="4"/>
  <c r="AL268" i="4"/>
  <c r="AL269" i="4"/>
  <c r="AL270" i="4"/>
  <c r="AL271" i="4"/>
  <c r="AL272" i="4"/>
  <c r="AL273" i="4"/>
  <c r="AL274" i="4"/>
  <c r="AL275" i="4"/>
  <c r="AL276" i="4"/>
  <c r="AL277" i="4"/>
  <c r="AL278" i="4"/>
  <c r="P42" i="1"/>
  <c r="P12" i="1"/>
  <c r="P69" i="1"/>
  <c r="P85" i="1"/>
  <c r="P86" i="1"/>
  <c r="P19" i="1"/>
  <c r="P40" i="1"/>
  <c r="P55" i="1"/>
  <c r="AB292" i="4" l="1"/>
  <c r="M12" i="1"/>
  <c r="M82" i="1"/>
  <c r="M92" i="1"/>
  <c r="I85" i="9" s="1"/>
  <c r="M64" i="1"/>
  <c r="I4" i="9"/>
  <c r="I5" i="9"/>
  <c r="I6" i="9"/>
  <c r="I58" i="9"/>
  <c r="I69" i="9"/>
  <c r="I9" i="9"/>
  <c r="I10" i="9"/>
  <c r="I11" i="9"/>
  <c r="I12" i="9"/>
  <c r="I68" i="9"/>
  <c r="I27" i="9"/>
  <c r="I19" i="9"/>
  <c r="I37" i="9"/>
  <c r="I22" i="9"/>
  <c r="I7" i="9"/>
  <c r="I44" i="9"/>
  <c r="I82" i="9"/>
  <c r="I26" i="9"/>
  <c r="I28" i="9"/>
  <c r="I29" i="9"/>
  <c r="I30" i="9"/>
  <c r="I31" i="9"/>
  <c r="I23" i="9"/>
  <c r="I33" i="9"/>
  <c r="I35" i="9"/>
  <c r="I16" i="9"/>
  <c r="I38" i="9"/>
  <c r="I39" i="9"/>
  <c r="I13" i="9"/>
  <c r="I40" i="9"/>
  <c r="I41" i="9"/>
  <c r="I42" i="9"/>
  <c r="I72" i="9"/>
  <c r="I108" i="9"/>
  <c r="I45" i="9"/>
  <c r="I46" i="9"/>
  <c r="I47" i="9"/>
  <c r="I48" i="9"/>
  <c r="I52" i="9"/>
  <c r="I55" i="9"/>
  <c r="I86" i="9"/>
  <c r="I57" i="9"/>
  <c r="I105" i="9"/>
  <c r="I59" i="9"/>
  <c r="I60" i="9"/>
  <c r="I70" i="9"/>
  <c r="I63" i="9"/>
  <c r="I64" i="9"/>
  <c r="I8" i="9"/>
  <c r="I66" i="9"/>
  <c r="I67" i="9"/>
  <c r="I54" i="9"/>
  <c r="I91" i="9"/>
  <c r="I102" i="9"/>
  <c r="I73" i="9"/>
  <c r="I61" i="9"/>
  <c r="I76" i="9"/>
  <c r="I79" i="9"/>
  <c r="I80" i="9"/>
  <c r="I25" i="9"/>
  <c r="I15" i="9"/>
  <c r="I18" i="9"/>
  <c r="I74" i="9"/>
  <c r="I87" i="9"/>
  <c r="I90" i="9"/>
  <c r="I93" i="9"/>
  <c r="I88" i="9"/>
  <c r="I95" i="9"/>
  <c r="I97" i="9"/>
  <c r="I98" i="9"/>
  <c r="I99" i="9"/>
  <c r="I100" i="9"/>
  <c r="I96" i="9"/>
  <c r="I78" i="9"/>
  <c r="I103" i="9"/>
  <c r="I104" i="9"/>
  <c r="I32" i="9"/>
  <c r="I107" i="9"/>
  <c r="I34" i="9"/>
  <c r="I36" i="9"/>
  <c r="I111" i="9"/>
  <c r="A689" i="2" a="1"/>
  <c r="A689" i="2" s="1"/>
  <c r="B689" i="2" s="1"/>
  <c r="A690" i="2" a="1"/>
  <c r="A690" i="2" s="1"/>
  <c r="B690" i="2" s="1"/>
  <c r="A649" i="2" a="1"/>
  <c r="A649" i="2" s="1"/>
  <c r="B649" i="2" s="1"/>
  <c r="A650" i="2" a="1"/>
  <c r="A650" i="2" s="1"/>
  <c r="B650" i="2" s="1"/>
  <c r="A585" i="2" a="1"/>
  <c r="A585" i="2" s="1"/>
  <c r="B585" i="2" s="1"/>
  <c r="A399" i="2" a="1"/>
  <c r="A399" i="2" s="1"/>
  <c r="B399" i="2" s="1"/>
  <c r="A356" i="2" a="1"/>
  <c r="A356" i="2" s="1"/>
  <c r="B356" i="2" s="1"/>
  <c r="A357" i="2" a="1"/>
  <c r="A357" i="2" s="1"/>
  <c r="B357" i="2" s="1"/>
  <c r="A172" i="2" a="1"/>
  <c r="A172" i="2" s="1"/>
  <c r="B172" i="2" s="1"/>
  <c r="A15" i="2" a="1"/>
  <c r="A15" i="2" s="1"/>
  <c r="B15" i="2" s="1"/>
  <c r="A16" i="2" a="1"/>
  <c r="A16" i="2" s="1"/>
  <c r="B16" i="2" s="1"/>
  <c r="A349" i="2" a="1"/>
  <c r="A349" i="2" s="1"/>
  <c r="B349" i="2" s="1"/>
  <c r="A350" i="2" a="1"/>
  <c r="A350" i="2" s="1"/>
  <c r="B350" i="2" s="1"/>
  <c r="A361" i="2" a="1"/>
  <c r="A361" i="2" s="1"/>
  <c r="B361" i="2" s="1"/>
  <c r="A7" i="2" a="1"/>
  <c r="A7" i="2" s="1"/>
  <c r="B7" i="2" s="1"/>
  <c r="A416" i="2" a="1"/>
  <c r="A416" i="2" s="1"/>
  <c r="B416" i="2" s="1"/>
  <c r="A341" i="2" a="1"/>
  <c r="A341" i="2" s="1"/>
  <c r="B341" i="2" s="1"/>
  <c r="A417" i="2" a="1"/>
  <c r="A417" i="2" s="1"/>
  <c r="B417" i="2" s="1"/>
  <c r="A105" i="2" a="1"/>
  <c r="A105" i="2" s="1"/>
  <c r="B105" i="2" s="1"/>
  <c r="A106" i="2" a="1"/>
  <c r="A106" i="2" s="1"/>
  <c r="B106" i="2" s="1"/>
  <c r="A167" i="2" a="1"/>
  <c r="A167" i="2" s="1"/>
  <c r="B167" i="2" s="1"/>
  <c r="A859" i="2" a="1"/>
  <c r="A859" i="2" s="1"/>
  <c r="B859" i="2" s="1"/>
  <c r="A860" i="2" a="1"/>
  <c r="A860" i="2" s="1"/>
  <c r="B860" i="2" s="1"/>
  <c r="A837" i="2" a="1"/>
  <c r="A837" i="2" s="1"/>
  <c r="B837" i="2" s="1"/>
  <c r="A254" i="2" a="1"/>
  <c r="A254" i="2" s="1"/>
  <c r="B254" i="2" s="1"/>
  <c r="A168" i="2" a="1"/>
  <c r="A168" i="2" s="1"/>
  <c r="B168" i="2" s="1"/>
  <c r="A378" i="2" a="1"/>
  <c r="A378" i="2" s="1"/>
  <c r="B378" i="2" s="1"/>
  <c r="A574" i="2" a="1"/>
  <c r="A574" i="2" s="1"/>
  <c r="B574" i="2" s="1"/>
  <c r="A575" i="2" a="1"/>
  <c r="A575" i="2" s="1"/>
  <c r="B575" i="2" s="1"/>
  <c r="A56" i="2" a="1"/>
  <c r="A56" i="2" s="1"/>
  <c r="B56" i="2" s="1"/>
  <c r="A767" i="2" a="1"/>
  <c r="A767" i="2" s="1"/>
  <c r="B767" i="2" s="1"/>
  <c r="A901" i="2" a="1"/>
  <c r="A901" i="2" s="1"/>
  <c r="B901" i="2" s="1"/>
  <c r="A731" i="2" a="1"/>
  <c r="A731" i="2" s="1"/>
  <c r="B731" i="2" s="1"/>
  <c r="A308" i="2" a="1"/>
  <c r="A308" i="2" s="1"/>
  <c r="B308" i="2" s="1"/>
  <c r="A1008" i="2" a="1"/>
  <c r="A1008" i="2" s="1"/>
  <c r="B1008" i="2" s="1"/>
  <c r="A621" i="2" a="1"/>
  <c r="A621" i="2" s="1"/>
  <c r="B621" i="2" s="1"/>
  <c r="A622" i="2" a="1"/>
  <c r="A622" i="2" s="1"/>
  <c r="B622" i="2" s="1"/>
  <c r="A623" i="2" a="1"/>
  <c r="A623" i="2" s="1"/>
  <c r="B623" i="2" s="1"/>
  <c r="A624" i="2" a="1"/>
  <c r="A624" i="2" s="1"/>
  <c r="B624" i="2" s="1"/>
  <c r="A86" i="2" a="1"/>
  <c r="A86" i="2" s="1"/>
  <c r="B86" i="2" s="1"/>
  <c r="A846" i="2" a="1"/>
  <c r="A846" i="2" s="1"/>
  <c r="B846" i="2" s="1"/>
  <c r="A847" i="2" a="1"/>
  <c r="A847" i="2" s="1"/>
  <c r="B847" i="2" s="1"/>
  <c r="A582" i="2" a="1"/>
  <c r="A582" i="2" s="1"/>
  <c r="B582" i="2" s="1"/>
  <c r="A94" i="2" a="1"/>
  <c r="A94" i="2" s="1"/>
  <c r="B94" i="2" s="1"/>
  <c r="A83" i="2" a="1"/>
  <c r="A83" i="2" s="1"/>
  <c r="B83" i="2" s="1"/>
  <c r="A445" i="2" a="1"/>
  <c r="A445" i="2" s="1"/>
  <c r="B445" i="2" s="1"/>
  <c r="A345" i="2" a="1"/>
  <c r="A345" i="2" s="1"/>
  <c r="B345" i="2" s="1"/>
  <c r="A296" i="2" a="1"/>
  <c r="A296" i="2" s="1"/>
  <c r="B296" i="2" s="1"/>
  <c r="A297" i="2" a="1"/>
  <c r="A297" i="2" s="1"/>
  <c r="B297" i="2" s="1"/>
  <c r="A250" i="2" a="1"/>
  <c r="A250" i="2" s="1"/>
  <c r="B250" i="2" s="1"/>
  <c r="A253" i="2" a="1"/>
  <c r="A253" i="2" s="1"/>
  <c r="B253" i="2" s="1"/>
  <c r="A481" i="2" a="1"/>
  <c r="A481" i="2" s="1"/>
  <c r="B481" i="2" s="1"/>
  <c r="A482" i="2" a="1"/>
  <c r="A482" i="2" s="1"/>
  <c r="B482" i="2" s="1"/>
  <c r="A1096" i="2" a="1"/>
  <c r="A1096" i="2" s="1"/>
  <c r="B1096" i="2" s="1"/>
  <c r="A1097" i="2" a="1"/>
  <c r="A1097" i="2" s="1"/>
  <c r="B1097" i="2" s="1"/>
  <c r="K33" i="7"/>
  <c r="R104" i="1"/>
  <c r="R105" i="1"/>
  <c r="R106" i="1"/>
  <c r="R107" i="1"/>
  <c r="R108" i="1"/>
  <c r="R109" i="1"/>
  <c r="R110" i="1"/>
  <c r="R111" i="1"/>
  <c r="J111" i="1"/>
  <c r="P111" i="1"/>
  <c r="H111" i="9"/>
  <c r="A845" i="2" l="1" a="1"/>
  <c r="A845" i="2" s="1"/>
  <c r="B845" i="2" s="1"/>
  <c r="A685" i="2" a="1"/>
  <c r="A685" i="2" s="1"/>
  <c r="B685" i="2" s="1"/>
  <c r="A92" i="2" a="1"/>
  <c r="A92" i="2" s="1"/>
  <c r="B92" i="2" s="1"/>
  <c r="A93" i="2" a="1"/>
  <c r="A93" i="2" s="1"/>
  <c r="B93" i="2" s="1"/>
  <c r="A184" i="2" a="1"/>
  <c r="A184" i="2" s="1"/>
  <c r="B184" i="2" s="1"/>
  <c r="A328" i="2" a="1"/>
  <c r="A328" i="2" s="1"/>
  <c r="B328" i="2" s="1"/>
  <c r="A329" i="2" a="1"/>
  <c r="A329" i="2" s="1"/>
  <c r="B329" i="2" s="1"/>
  <c r="A240" i="2" a="1"/>
  <c r="A240" i="2" s="1"/>
  <c r="B240" i="2" s="1"/>
  <c r="A942" i="2" a="1"/>
  <c r="A942" i="2" s="1"/>
  <c r="B942" i="2" s="1"/>
  <c r="A521" i="2" a="1"/>
  <c r="A521" i="2" s="1"/>
  <c r="B521" i="2" s="1"/>
  <c r="A1001" i="2" a="1"/>
  <c r="A1001" i="2" s="1"/>
  <c r="B1001" i="2" s="1"/>
  <c r="A1005" i="2" a="1"/>
  <c r="A1005" i="2" s="1"/>
  <c r="B1005" i="2" s="1"/>
  <c r="A1006" i="2" a="1"/>
  <c r="A1006" i="2" s="1"/>
  <c r="B1006" i="2" s="1"/>
  <c r="A997" i="2" a="1"/>
  <c r="A997" i="2" s="1"/>
  <c r="B997" i="2" s="1"/>
  <c r="A6" i="2" a="1"/>
  <c r="A6" i="2" s="1"/>
  <c r="B6" i="2" s="1"/>
  <c r="A1033" i="2" a="1"/>
  <c r="A1033" i="2" s="1"/>
  <c r="B1033" i="2" s="1"/>
  <c r="A152" i="2" a="1"/>
  <c r="A152" i="2" s="1"/>
  <c r="B152" i="2" s="1"/>
  <c r="A153" i="2" a="1"/>
  <c r="A153" i="2" s="1"/>
  <c r="B153" i="2" s="1"/>
  <c r="A154" i="2" a="1"/>
  <c r="A154" i="2" s="1"/>
  <c r="B154" i="2" s="1"/>
  <c r="A777" i="2" a="1"/>
  <c r="A777" i="2" s="1"/>
  <c r="B777" i="2" s="1"/>
  <c r="A778" i="2" a="1"/>
  <c r="A778" i="2" s="1"/>
  <c r="B778" i="2" s="1"/>
  <c r="A310" i="2" a="1"/>
  <c r="A310" i="2" s="1"/>
  <c r="B310" i="2" s="1"/>
  <c r="A651" i="2" a="1"/>
  <c r="A651" i="2" s="1"/>
  <c r="B651" i="2" s="1"/>
  <c r="A850" i="2" a="1"/>
  <c r="A850" i="2" s="1"/>
  <c r="B850" i="2" s="1"/>
  <c r="A851" i="2" a="1"/>
  <c r="A851" i="2" s="1"/>
  <c r="B851" i="2" s="1"/>
  <c r="A371" i="2" a="1"/>
  <c r="A371" i="2" s="1"/>
  <c r="B371" i="2" s="1"/>
  <c r="A960" i="2" a="1"/>
  <c r="A960" i="2" s="1"/>
  <c r="B960" i="2" s="1"/>
  <c r="A446" i="2" a="1"/>
  <c r="A446" i="2" s="1"/>
  <c r="B446" i="2" s="1"/>
  <c r="A366" i="2" a="1"/>
  <c r="A366" i="2" s="1"/>
  <c r="B366" i="2" s="1"/>
  <c r="A367" i="2" a="1"/>
  <c r="A367" i="2" s="1"/>
  <c r="B367" i="2" s="1"/>
  <c r="A368" i="2" a="1"/>
  <c r="A368" i="2" s="1"/>
  <c r="B368" i="2" s="1"/>
  <c r="A54" i="2" a="1"/>
  <c r="A54" i="2" s="1"/>
  <c r="B54" i="2" s="1"/>
  <c r="A55" i="2" a="1"/>
  <c r="A55" i="2" s="1"/>
  <c r="B55" i="2" s="1"/>
  <c r="A541" i="2" a="1"/>
  <c r="A541" i="2" s="1"/>
  <c r="B541" i="2" s="1"/>
  <c r="A545" i="2" a="1"/>
  <c r="A545" i="2" s="1"/>
  <c r="B545" i="2" s="1"/>
  <c r="A584" i="2" a="1"/>
  <c r="A584" i="2" s="1"/>
  <c r="B584" i="2" s="1"/>
  <c r="A662" i="2" a="1"/>
  <c r="A662" i="2" s="1"/>
  <c r="B662" i="2" s="1"/>
  <c r="A663" i="2" a="1"/>
  <c r="A663" i="2" s="1"/>
  <c r="B663" i="2" s="1"/>
  <c r="A773" i="2" a="1"/>
  <c r="A773" i="2" s="1"/>
  <c r="B773" i="2" s="1"/>
  <c r="A764" i="2" a="1"/>
  <c r="A764" i="2" s="1"/>
  <c r="B764" i="2" s="1"/>
  <c r="A358" i="2" a="1"/>
  <c r="A358" i="2" s="1"/>
  <c r="B358" i="2" s="1"/>
  <c r="A359" i="2" a="1"/>
  <c r="A359" i="2" s="1"/>
  <c r="B359" i="2" s="1"/>
  <c r="A360" i="2" a="1"/>
  <c r="A360" i="2" s="1"/>
  <c r="B360" i="2" s="1"/>
  <c r="A14" i="2" a="1"/>
  <c r="A14" i="2" s="1"/>
  <c r="B14" i="2" s="1"/>
  <c r="A259" i="2" a="1"/>
  <c r="A259" i="2" s="1"/>
  <c r="B259" i="2" s="1"/>
  <c r="A1071" i="2" a="1"/>
  <c r="A1071" i="2" s="1"/>
  <c r="B1071" i="2" s="1"/>
  <c r="A69" i="2" a="1"/>
  <c r="A69" i="2" s="1"/>
  <c r="B69" i="2" s="1"/>
  <c r="A19" i="2" a="1"/>
  <c r="A19" i="2" s="1"/>
  <c r="B19" i="2" s="1"/>
  <c r="A238" i="2" a="1"/>
  <c r="A238" i="2" s="1"/>
  <c r="B238" i="2" s="1"/>
  <c r="A993" i="2" a="1"/>
  <c r="A993" i="2" s="1"/>
  <c r="B993" i="2" s="1"/>
  <c r="A495" i="2" a="1"/>
  <c r="A495" i="2" s="1"/>
  <c r="B495" i="2" s="1"/>
  <c r="A471" i="2" a="1"/>
  <c r="A471" i="2" s="1"/>
  <c r="B471" i="2" s="1"/>
  <c r="A472" i="2" a="1"/>
  <c r="A472" i="2" s="1"/>
  <c r="B472" i="2" s="1"/>
  <c r="A518" i="2" a="1"/>
  <c r="A518" i="2" s="1"/>
  <c r="B518" i="2" s="1"/>
  <c r="A519" i="2" a="1"/>
  <c r="A519" i="2" s="1"/>
  <c r="B519" i="2" s="1"/>
  <c r="A473" i="2" a="1"/>
  <c r="A473" i="2" s="1"/>
  <c r="B473" i="2" s="1"/>
  <c r="A474" i="2" a="1"/>
  <c r="A474" i="2" s="1"/>
  <c r="B474" i="2" s="1"/>
  <c r="A456" i="2" a="1"/>
  <c r="A456" i="2" s="1"/>
  <c r="B456" i="2" s="1"/>
  <c r="A475" i="2" a="1"/>
  <c r="A475" i="2" s="1"/>
  <c r="B475" i="2" s="1"/>
  <c r="A628" i="2" a="1"/>
  <c r="A628" i="2" s="1"/>
  <c r="B628" i="2" s="1"/>
  <c r="A916" i="2" a="1"/>
  <c r="A916" i="2" s="1"/>
  <c r="B916" i="2" s="1"/>
  <c r="A917" i="2" a="1"/>
  <c r="A917" i="2" s="1"/>
  <c r="B917" i="2" s="1"/>
  <c r="A943" i="2" a="1"/>
  <c r="A943" i="2" s="1"/>
  <c r="B943" i="2" s="1"/>
  <c r="A450" i="2" a="1"/>
  <c r="A450" i="2" s="1"/>
  <c r="B450" i="2" s="1"/>
  <c r="A451" i="2" a="1"/>
  <c r="A451" i="2" s="1"/>
  <c r="B451" i="2" s="1"/>
  <c r="A452" i="2" a="1"/>
  <c r="A452" i="2" s="1"/>
  <c r="B452" i="2" s="1"/>
  <c r="A194" i="2" a="1"/>
  <c r="A194" i="2" s="1"/>
  <c r="B194" i="2" s="1"/>
  <c r="A869" i="2" a="1"/>
  <c r="A869" i="2" s="1"/>
  <c r="B869" i="2" s="1"/>
  <c r="A393" i="2" a="1"/>
  <c r="A393" i="2" s="1"/>
  <c r="B393" i="2" s="1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K128" i="4"/>
  <c r="AK129" i="4"/>
  <c r="AK130" i="4"/>
  <c r="AK131" i="4"/>
  <c r="AK132" i="4"/>
  <c r="AK133" i="4"/>
  <c r="AK134" i="4"/>
  <c r="AK135" i="4"/>
  <c r="AK136" i="4"/>
  <c r="AK137" i="4"/>
  <c r="AK138" i="4"/>
  <c r="AK139" i="4"/>
  <c r="AK140" i="4"/>
  <c r="AK141" i="4"/>
  <c r="AK142" i="4"/>
  <c r="AK143" i="4"/>
  <c r="AK144" i="4"/>
  <c r="AK145" i="4"/>
  <c r="AK146" i="4"/>
  <c r="AK147" i="4"/>
  <c r="AK148" i="4"/>
  <c r="AK149" i="4"/>
  <c r="AK150" i="4"/>
  <c r="AK151" i="4"/>
  <c r="AK152" i="4"/>
  <c r="AK153" i="4"/>
  <c r="AK154" i="4"/>
  <c r="AK155" i="4"/>
  <c r="AK156" i="4"/>
  <c r="AK157" i="4"/>
  <c r="AK158" i="4"/>
  <c r="AK159" i="4"/>
  <c r="AK160" i="4"/>
  <c r="AK161" i="4"/>
  <c r="AK162" i="4"/>
  <c r="AK163" i="4"/>
  <c r="AK164" i="4"/>
  <c r="AK165" i="4"/>
  <c r="AK166" i="4"/>
  <c r="AK167" i="4"/>
  <c r="AK168" i="4"/>
  <c r="AK169" i="4"/>
  <c r="AK170" i="4"/>
  <c r="AK171" i="4"/>
  <c r="AK172" i="4"/>
  <c r="AK173" i="4"/>
  <c r="AK174" i="4"/>
  <c r="AK175" i="4"/>
  <c r="AK176" i="4"/>
  <c r="AK177" i="4"/>
  <c r="AK178" i="4"/>
  <c r="AK179" i="4"/>
  <c r="AK180" i="4"/>
  <c r="AK181" i="4"/>
  <c r="AK182" i="4"/>
  <c r="AK183" i="4"/>
  <c r="AK184" i="4"/>
  <c r="AK185" i="4"/>
  <c r="AK186" i="4"/>
  <c r="AK187" i="4"/>
  <c r="AK188" i="4"/>
  <c r="AK189" i="4"/>
  <c r="AK190" i="4"/>
  <c r="AK191" i="4"/>
  <c r="AK192" i="4"/>
  <c r="AK193" i="4"/>
  <c r="AK194" i="4"/>
  <c r="AK195" i="4"/>
  <c r="AK196" i="4"/>
  <c r="AK197" i="4"/>
  <c r="AK198" i="4"/>
  <c r="AK199" i="4"/>
  <c r="AK200" i="4"/>
  <c r="AK201" i="4"/>
  <c r="AK202" i="4"/>
  <c r="AK203" i="4"/>
  <c r="AK204" i="4"/>
  <c r="AK205" i="4"/>
  <c r="AK206" i="4"/>
  <c r="AK207" i="4"/>
  <c r="AK208" i="4"/>
  <c r="AK209" i="4"/>
  <c r="AK210" i="4"/>
  <c r="AK211" i="4"/>
  <c r="AK212" i="4"/>
  <c r="AK213" i="4"/>
  <c r="AK214" i="4"/>
  <c r="AK215" i="4"/>
  <c r="AK216" i="4"/>
  <c r="AK217" i="4"/>
  <c r="AK218" i="4"/>
  <c r="AK219" i="4"/>
  <c r="AK220" i="4"/>
  <c r="AK221" i="4"/>
  <c r="AK222" i="4"/>
  <c r="AK223" i="4"/>
  <c r="AK224" i="4"/>
  <c r="AK225" i="4"/>
  <c r="AK226" i="4"/>
  <c r="AK227" i="4"/>
  <c r="AK228" i="4"/>
  <c r="AK229" i="4"/>
  <c r="AK230" i="4"/>
  <c r="AK231" i="4"/>
  <c r="AK232" i="4"/>
  <c r="AK233" i="4"/>
  <c r="AK234" i="4"/>
  <c r="AK235" i="4"/>
  <c r="AK236" i="4"/>
  <c r="AK237" i="4"/>
  <c r="AK238" i="4"/>
  <c r="AK239" i="4"/>
  <c r="AK240" i="4"/>
  <c r="AK241" i="4"/>
  <c r="AK242" i="4"/>
  <c r="AK243" i="4"/>
  <c r="AK244" i="4"/>
  <c r="AK245" i="4"/>
  <c r="AK246" i="4"/>
  <c r="AK247" i="4"/>
  <c r="AK248" i="4"/>
  <c r="AK249" i="4"/>
  <c r="AK250" i="4"/>
  <c r="AK251" i="4"/>
  <c r="AK252" i="4"/>
  <c r="AK253" i="4"/>
  <c r="AK254" i="4"/>
  <c r="AK255" i="4"/>
  <c r="AK256" i="4"/>
  <c r="AK257" i="4"/>
  <c r="AK258" i="4"/>
  <c r="AK259" i="4"/>
  <c r="AK260" i="4"/>
  <c r="AK261" i="4"/>
  <c r="AK262" i="4"/>
  <c r="AK263" i="4"/>
  <c r="AK264" i="4"/>
  <c r="AK265" i="4"/>
  <c r="AK266" i="4"/>
  <c r="AK267" i="4"/>
  <c r="AK268" i="4"/>
  <c r="AK269" i="4"/>
  <c r="AK270" i="4"/>
  <c r="AK271" i="4"/>
  <c r="AK272" i="4"/>
  <c r="AK273" i="4"/>
  <c r="AK274" i="4"/>
  <c r="AK275" i="4"/>
  <c r="AK276" i="4"/>
  <c r="AK277" i="4"/>
  <c r="AK278" i="4"/>
  <c r="AK11" i="4"/>
  <c r="I83" i="9" l="1"/>
  <c r="J109" i="1" l="1"/>
  <c r="P109" i="1"/>
  <c r="H102" i="9"/>
  <c r="J33" i="1" l="1"/>
  <c r="P33" i="1"/>
  <c r="H107" i="9"/>
  <c r="P102" i="1"/>
  <c r="R102" i="1"/>
  <c r="R101" i="1"/>
  <c r="R100" i="1"/>
  <c r="J75" i="1"/>
  <c r="P75" i="1"/>
  <c r="A723" i="2" l="1" a="1"/>
  <c r="A723" i="2" s="1"/>
  <c r="B723" i="2" s="1"/>
  <c r="A657" i="2" a="1"/>
  <c r="A657" i="2" s="1"/>
  <c r="B657" i="2" s="1"/>
  <c r="A50" i="2" a="1"/>
  <c r="A50" i="2" s="1"/>
  <c r="B50" i="2" s="1"/>
  <c r="A982" i="2" a="1"/>
  <c r="A982" i="2" s="1"/>
  <c r="B982" i="2" s="1"/>
  <c r="A1103" i="2" a="1"/>
  <c r="A1103" i="2" s="1"/>
  <c r="B1103" i="2" s="1"/>
  <c r="A629" i="2" a="1"/>
  <c r="A629" i="2" s="1"/>
  <c r="B629" i="2" s="1"/>
  <c r="A46" i="2" a="1"/>
  <c r="A46" i="2" s="1"/>
  <c r="B46" i="2" s="1"/>
  <c r="A47" i="2" a="1"/>
  <c r="A47" i="2" s="1"/>
  <c r="B47" i="2" s="1"/>
  <c r="A400" i="2" a="1"/>
  <c r="A400" i="2" s="1"/>
  <c r="B400" i="2" s="1"/>
  <c r="A406" i="2" a="1"/>
  <c r="A406" i="2" s="1"/>
  <c r="B406" i="2" s="1"/>
  <c r="A958" i="2" a="1"/>
  <c r="A958" i="2" s="1"/>
  <c r="B958" i="2" s="1"/>
  <c r="A195" i="2" a="1"/>
  <c r="A195" i="2" s="1"/>
  <c r="B195" i="2" s="1"/>
  <c r="A196" i="2" a="1"/>
  <c r="A196" i="2" s="1"/>
  <c r="B196" i="2" s="1"/>
  <c r="A197" i="2" a="1"/>
  <c r="A197" i="2" s="1"/>
  <c r="B197" i="2" s="1"/>
  <c r="A113" i="2" a="1"/>
  <c r="A113" i="2" s="1"/>
  <c r="B113" i="2" s="1"/>
  <c r="A407" i="2" a="1"/>
  <c r="A407" i="2" s="1"/>
  <c r="B407" i="2" s="1"/>
  <c r="A874" i="2" a="1"/>
  <c r="A874" i="2" s="1"/>
  <c r="B874" i="2" s="1"/>
  <c r="A720" i="2" a="1"/>
  <c r="A720" i="2" s="1"/>
  <c r="B720" i="2" s="1"/>
  <c r="A114" i="2" a="1"/>
  <c r="A114" i="2" s="1"/>
  <c r="B114" i="2" s="1"/>
  <c r="A790" i="2" a="1"/>
  <c r="A790" i="2" s="1"/>
  <c r="B790" i="2" s="1"/>
  <c r="A939" i="2" a="1"/>
  <c r="A939" i="2" s="1"/>
  <c r="B939" i="2" s="1"/>
  <c r="A964" i="2" a="1"/>
  <c r="A964" i="2" s="1"/>
  <c r="B964" i="2" s="1"/>
  <c r="A78" i="2" a="1"/>
  <c r="A78" i="2" s="1"/>
  <c r="B78" i="2" s="1"/>
  <c r="A512" i="2" a="1"/>
  <c r="A512" i="2" s="1"/>
  <c r="B512" i="2" s="1"/>
  <c r="A807" i="2" a="1"/>
  <c r="A807" i="2" s="1"/>
  <c r="B807" i="2" s="1"/>
  <c r="A808" i="2" a="1"/>
  <c r="A808" i="2" s="1"/>
  <c r="B808" i="2" s="1"/>
  <c r="A665" i="2" a="1"/>
  <c r="A665" i="2" s="1"/>
  <c r="B665" i="2" s="1"/>
  <c r="A76" i="2" a="1"/>
  <c r="A76" i="2" s="1"/>
  <c r="B76" i="2" s="1"/>
  <c r="A77" i="2" a="1"/>
  <c r="A77" i="2" s="1"/>
  <c r="B77" i="2" s="1"/>
  <c r="A320" i="2" a="1"/>
  <c r="A320" i="2" s="1"/>
  <c r="B320" i="2" s="1"/>
  <c r="A321" i="2" a="1"/>
  <c r="A321" i="2" s="1"/>
  <c r="B321" i="2" s="1"/>
  <c r="A727" i="2" a="1"/>
  <c r="A727" i="2" s="1"/>
  <c r="B727" i="2" s="1"/>
  <c r="A527" i="2" a="1"/>
  <c r="A527" i="2" s="1"/>
  <c r="B527" i="2" s="1"/>
  <c r="A1124" i="2" a="1"/>
  <c r="A1124" i="2" s="1"/>
  <c r="B1124" i="2" s="1"/>
  <c r="A418" i="2" a="1"/>
  <c r="A418" i="2" s="1"/>
  <c r="B418" i="2" s="1"/>
  <c r="A615" i="2" a="1"/>
  <c r="A615" i="2" s="1"/>
  <c r="B615" i="2" s="1"/>
  <c r="A571" i="2" a="1"/>
  <c r="A571" i="2" s="1"/>
  <c r="B571" i="2" s="1"/>
  <c r="A572" i="2" a="1"/>
  <c r="A572" i="2" s="1"/>
  <c r="B572" i="2" s="1"/>
  <c r="A789" i="2" a="1"/>
  <c r="A789" i="2" s="1"/>
  <c r="B789" i="2" s="1"/>
  <c r="A10" i="2" a="1"/>
  <c r="A10" i="2" s="1"/>
  <c r="B10" i="2" s="1"/>
  <c r="A11" i="2" a="1"/>
  <c r="A11" i="2" s="1"/>
  <c r="B11" i="2" s="1"/>
  <c r="A12" i="2" a="1"/>
  <c r="A12" i="2" s="1"/>
  <c r="B12" i="2" s="1"/>
  <c r="A13" i="2" a="1"/>
  <c r="A13" i="2" s="1"/>
  <c r="B13" i="2" s="1"/>
  <c r="A687" i="2" a="1"/>
  <c r="A687" i="2" s="1"/>
  <c r="B687" i="2" s="1"/>
  <c r="A968" i="2" a="1"/>
  <c r="A968" i="2" s="1"/>
  <c r="B968" i="2" s="1"/>
  <c r="A190" i="2" a="1"/>
  <c r="A190" i="2" s="1"/>
  <c r="B190" i="2" s="1"/>
  <c r="A617" i="2" a="1"/>
  <c r="A617" i="2" s="1"/>
  <c r="B617" i="2" s="1"/>
  <c r="A618" i="2" a="1"/>
  <c r="A618" i="2" s="1"/>
  <c r="B618" i="2" s="1"/>
  <c r="A965" i="2" a="1"/>
  <c r="A965" i="2" s="1"/>
  <c r="B965" i="2" s="1"/>
  <c r="A314" i="2" a="1"/>
  <c r="A314" i="2" s="1"/>
  <c r="B314" i="2" s="1"/>
  <c r="A73" i="2" a="1"/>
  <c r="A73" i="2" s="1"/>
  <c r="B73" i="2" s="1"/>
  <c r="A74" i="2" a="1"/>
  <c r="A74" i="2" s="1"/>
  <c r="B74" i="2" s="1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41" i="4"/>
  <c r="AJ42" i="4"/>
  <c r="AJ43" i="4"/>
  <c r="AJ44" i="4"/>
  <c r="AJ45" i="4"/>
  <c r="AJ46" i="4"/>
  <c r="AJ47" i="4"/>
  <c r="AJ48" i="4"/>
  <c r="AJ49" i="4"/>
  <c r="AJ50" i="4"/>
  <c r="AJ51" i="4"/>
  <c r="AJ52" i="4"/>
  <c r="AJ53" i="4"/>
  <c r="AJ54" i="4"/>
  <c r="AJ55" i="4"/>
  <c r="AJ56" i="4"/>
  <c r="AJ57" i="4"/>
  <c r="AJ58" i="4"/>
  <c r="AJ59" i="4"/>
  <c r="AJ60" i="4"/>
  <c r="AJ61" i="4"/>
  <c r="AJ62" i="4"/>
  <c r="AJ63" i="4"/>
  <c r="AJ64" i="4"/>
  <c r="AJ65" i="4"/>
  <c r="AJ66" i="4"/>
  <c r="AJ67" i="4"/>
  <c r="AJ68" i="4"/>
  <c r="AJ69" i="4"/>
  <c r="AJ70" i="4"/>
  <c r="AJ71" i="4"/>
  <c r="AJ72" i="4"/>
  <c r="AJ73" i="4"/>
  <c r="AJ74" i="4"/>
  <c r="AJ75" i="4"/>
  <c r="AJ76" i="4"/>
  <c r="AJ77" i="4"/>
  <c r="AJ78" i="4"/>
  <c r="AJ79" i="4"/>
  <c r="AJ80" i="4"/>
  <c r="AJ81" i="4"/>
  <c r="AJ82" i="4"/>
  <c r="AJ83" i="4"/>
  <c r="AJ84" i="4"/>
  <c r="AJ85" i="4"/>
  <c r="AJ86" i="4"/>
  <c r="AJ87" i="4"/>
  <c r="AJ88" i="4"/>
  <c r="AJ89" i="4"/>
  <c r="AJ90" i="4"/>
  <c r="AJ91" i="4"/>
  <c r="AJ92" i="4"/>
  <c r="AJ93" i="4"/>
  <c r="AJ94" i="4"/>
  <c r="AJ95" i="4"/>
  <c r="AJ96" i="4"/>
  <c r="AJ97" i="4"/>
  <c r="AJ98" i="4"/>
  <c r="AJ99" i="4"/>
  <c r="AJ100" i="4"/>
  <c r="AJ101" i="4"/>
  <c r="AJ102" i="4"/>
  <c r="AJ103" i="4"/>
  <c r="AJ104" i="4"/>
  <c r="AJ105" i="4"/>
  <c r="AJ106" i="4"/>
  <c r="AJ107" i="4"/>
  <c r="AJ108" i="4"/>
  <c r="AJ109" i="4"/>
  <c r="AJ110" i="4"/>
  <c r="AJ111" i="4"/>
  <c r="AJ112" i="4"/>
  <c r="AJ113" i="4"/>
  <c r="AJ114" i="4"/>
  <c r="AJ115" i="4"/>
  <c r="AJ116" i="4"/>
  <c r="AJ117" i="4"/>
  <c r="AJ118" i="4"/>
  <c r="AJ119" i="4"/>
  <c r="AJ120" i="4"/>
  <c r="AJ121" i="4"/>
  <c r="AJ122" i="4"/>
  <c r="AJ123" i="4"/>
  <c r="AJ124" i="4"/>
  <c r="AJ125" i="4"/>
  <c r="AJ126" i="4"/>
  <c r="AJ127" i="4"/>
  <c r="AJ128" i="4"/>
  <c r="AJ129" i="4"/>
  <c r="AJ130" i="4"/>
  <c r="AJ131" i="4"/>
  <c r="AJ132" i="4"/>
  <c r="AJ133" i="4"/>
  <c r="AJ134" i="4"/>
  <c r="AJ135" i="4"/>
  <c r="AJ136" i="4"/>
  <c r="AJ137" i="4"/>
  <c r="AJ138" i="4"/>
  <c r="AJ139" i="4"/>
  <c r="AJ140" i="4"/>
  <c r="AJ141" i="4"/>
  <c r="AJ142" i="4"/>
  <c r="AJ143" i="4"/>
  <c r="AJ144" i="4"/>
  <c r="AJ145" i="4"/>
  <c r="AJ146" i="4"/>
  <c r="AJ147" i="4"/>
  <c r="AJ148" i="4"/>
  <c r="AJ149" i="4"/>
  <c r="AJ150" i="4"/>
  <c r="AJ151" i="4"/>
  <c r="AJ152" i="4"/>
  <c r="AJ153" i="4"/>
  <c r="AJ154" i="4"/>
  <c r="AJ155" i="4"/>
  <c r="AJ156" i="4"/>
  <c r="AJ157" i="4"/>
  <c r="AJ158" i="4"/>
  <c r="AJ159" i="4"/>
  <c r="AJ160" i="4"/>
  <c r="AJ161" i="4"/>
  <c r="AJ162" i="4"/>
  <c r="AJ163" i="4"/>
  <c r="AJ164" i="4"/>
  <c r="AJ165" i="4"/>
  <c r="AJ166" i="4"/>
  <c r="AJ167" i="4"/>
  <c r="AJ168" i="4"/>
  <c r="AJ169" i="4"/>
  <c r="AJ170" i="4"/>
  <c r="AJ171" i="4"/>
  <c r="AJ172" i="4"/>
  <c r="AJ173" i="4"/>
  <c r="AJ174" i="4"/>
  <c r="AJ175" i="4"/>
  <c r="AJ176" i="4"/>
  <c r="AJ177" i="4"/>
  <c r="AJ178" i="4"/>
  <c r="AJ179" i="4"/>
  <c r="AJ180" i="4"/>
  <c r="AJ181" i="4"/>
  <c r="AJ182" i="4"/>
  <c r="AJ183" i="4"/>
  <c r="AJ184" i="4"/>
  <c r="AJ185" i="4"/>
  <c r="AJ186" i="4"/>
  <c r="AJ187" i="4"/>
  <c r="AJ188" i="4"/>
  <c r="AJ189" i="4"/>
  <c r="AJ190" i="4"/>
  <c r="AJ191" i="4"/>
  <c r="AJ192" i="4"/>
  <c r="AJ193" i="4"/>
  <c r="AJ194" i="4"/>
  <c r="AJ195" i="4"/>
  <c r="AJ196" i="4"/>
  <c r="AJ197" i="4"/>
  <c r="AJ198" i="4"/>
  <c r="AJ199" i="4"/>
  <c r="AJ200" i="4"/>
  <c r="AJ201" i="4"/>
  <c r="AJ202" i="4"/>
  <c r="AJ203" i="4"/>
  <c r="AJ204" i="4"/>
  <c r="AJ205" i="4"/>
  <c r="AJ206" i="4"/>
  <c r="AJ207" i="4"/>
  <c r="AJ208" i="4"/>
  <c r="AJ209" i="4"/>
  <c r="AJ210" i="4"/>
  <c r="AJ211" i="4"/>
  <c r="AJ212" i="4"/>
  <c r="AJ213" i="4"/>
  <c r="AJ214" i="4"/>
  <c r="AJ215" i="4"/>
  <c r="AJ216" i="4"/>
  <c r="AJ217" i="4"/>
  <c r="AJ218" i="4"/>
  <c r="AJ219" i="4"/>
  <c r="AJ220" i="4"/>
  <c r="AJ221" i="4"/>
  <c r="AJ222" i="4"/>
  <c r="AJ223" i="4"/>
  <c r="AJ224" i="4"/>
  <c r="AJ225" i="4"/>
  <c r="AJ226" i="4"/>
  <c r="AJ227" i="4"/>
  <c r="AJ228" i="4"/>
  <c r="AJ229" i="4"/>
  <c r="AJ230" i="4"/>
  <c r="AJ231" i="4"/>
  <c r="AJ232" i="4"/>
  <c r="AJ233" i="4"/>
  <c r="AJ234" i="4"/>
  <c r="AJ235" i="4"/>
  <c r="AJ236" i="4"/>
  <c r="AJ237" i="4"/>
  <c r="AJ238" i="4"/>
  <c r="AJ239" i="4"/>
  <c r="AJ240" i="4"/>
  <c r="AJ241" i="4"/>
  <c r="AJ242" i="4"/>
  <c r="AJ243" i="4"/>
  <c r="AJ244" i="4"/>
  <c r="AJ245" i="4"/>
  <c r="AJ246" i="4"/>
  <c r="AJ247" i="4"/>
  <c r="AJ248" i="4"/>
  <c r="AJ249" i="4"/>
  <c r="AJ250" i="4"/>
  <c r="AJ251" i="4"/>
  <c r="AJ252" i="4"/>
  <c r="AJ253" i="4"/>
  <c r="AJ254" i="4"/>
  <c r="AJ255" i="4"/>
  <c r="AJ256" i="4"/>
  <c r="AJ257" i="4"/>
  <c r="AJ258" i="4"/>
  <c r="AJ259" i="4"/>
  <c r="AJ260" i="4"/>
  <c r="AJ261" i="4"/>
  <c r="AJ262" i="4"/>
  <c r="AJ263" i="4"/>
  <c r="AJ264" i="4"/>
  <c r="AJ265" i="4"/>
  <c r="AJ266" i="4"/>
  <c r="AJ267" i="4"/>
  <c r="AJ268" i="4"/>
  <c r="AJ269" i="4"/>
  <c r="AJ270" i="4"/>
  <c r="AJ271" i="4"/>
  <c r="AJ272" i="4"/>
  <c r="AJ273" i="4"/>
  <c r="AJ274" i="4"/>
  <c r="AJ275" i="4"/>
  <c r="AJ276" i="4"/>
  <c r="AJ277" i="4"/>
  <c r="AJ278" i="4"/>
  <c r="AJ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82" i="4"/>
  <c r="AI83" i="4"/>
  <c r="AI84" i="4"/>
  <c r="AI85" i="4"/>
  <c r="AI86" i="4"/>
  <c r="AI87" i="4"/>
  <c r="AI88" i="4"/>
  <c r="AI89" i="4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AI108" i="4"/>
  <c r="AI109" i="4"/>
  <c r="AI110" i="4"/>
  <c r="AI111" i="4"/>
  <c r="AI112" i="4"/>
  <c r="AI113" i="4"/>
  <c r="AI114" i="4"/>
  <c r="AI115" i="4"/>
  <c r="AI116" i="4"/>
  <c r="AI117" i="4"/>
  <c r="AI118" i="4"/>
  <c r="AI119" i="4"/>
  <c r="AI120" i="4"/>
  <c r="AI121" i="4"/>
  <c r="AI122" i="4"/>
  <c r="AI123" i="4"/>
  <c r="AI124" i="4"/>
  <c r="AI125" i="4"/>
  <c r="AI126" i="4"/>
  <c r="AI127" i="4"/>
  <c r="AI128" i="4"/>
  <c r="AI129" i="4"/>
  <c r="AI130" i="4"/>
  <c r="AI131" i="4"/>
  <c r="AI132" i="4"/>
  <c r="AI133" i="4"/>
  <c r="AI134" i="4"/>
  <c r="AI135" i="4"/>
  <c r="AI136" i="4"/>
  <c r="AI137" i="4"/>
  <c r="AI138" i="4"/>
  <c r="AI139" i="4"/>
  <c r="AI140" i="4"/>
  <c r="AI141" i="4"/>
  <c r="AI142" i="4"/>
  <c r="AI143" i="4"/>
  <c r="AI144" i="4"/>
  <c r="AI145" i="4"/>
  <c r="AI146" i="4"/>
  <c r="AI147" i="4"/>
  <c r="AI148" i="4"/>
  <c r="AI149" i="4"/>
  <c r="AI150" i="4"/>
  <c r="AI151" i="4"/>
  <c r="AI152" i="4"/>
  <c r="AI153" i="4"/>
  <c r="AI154" i="4"/>
  <c r="AI155" i="4"/>
  <c r="AI156" i="4"/>
  <c r="AI157" i="4"/>
  <c r="AI158" i="4"/>
  <c r="AI159" i="4"/>
  <c r="AI160" i="4"/>
  <c r="AI161" i="4"/>
  <c r="AI162" i="4"/>
  <c r="AI163" i="4"/>
  <c r="AI164" i="4"/>
  <c r="AI165" i="4"/>
  <c r="AI166" i="4"/>
  <c r="AI167" i="4"/>
  <c r="AI168" i="4"/>
  <c r="AI169" i="4"/>
  <c r="AI170" i="4"/>
  <c r="AI171" i="4"/>
  <c r="AI172" i="4"/>
  <c r="AI173" i="4"/>
  <c r="AI174" i="4"/>
  <c r="AI175" i="4"/>
  <c r="AI176" i="4"/>
  <c r="AI177" i="4"/>
  <c r="AI178" i="4"/>
  <c r="AI179" i="4"/>
  <c r="AI180" i="4"/>
  <c r="AI181" i="4"/>
  <c r="AI182" i="4"/>
  <c r="AI183" i="4"/>
  <c r="AI184" i="4"/>
  <c r="AI185" i="4"/>
  <c r="AI186" i="4"/>
  <c r="AI187" i="4"/>
  <c r="AI188" i="4"/>
  <c r="AI189" i="4"/>
  <c r="AI190" i="4"/>
  <c r="AI191" i="4"/>
  <c r="AI192" i="4"/>
  <c r="AI193" i="4"/>
  <c r="AI194" i="4"/>
  <c r="AI195" i="4"/>
  <c r="AI196" i="4"/>
  <c r="AI197" i="4"/>
  <c r="AI198" i="4"/>
  <c r="AI199" i="4"/>
  <c r="AI200" i="4"/>
  <c r="AI201" i="4"/>
  <c r="AI202" i="4"/>
  <c r="AI203" i="4"/>
  <c r="AI204" i="4"/>
  <c r="AI205" i="4"/>
  <c r="AI206" i="4"/>
  <c r="AI207" i="4"/>
  <c r="AI208" i="4"/>
  <c r="AI209" i="4"/>
  <c r="AI210" i="4"/>
  <c r="AI211" i="4"/>
  <c r="AI212" i="4"/>
  <c r="AI213" i="4"/>
  <c r="AI214" i="4"/>
  <c r="AI215" i="4"/>
  <c r="AI216" i="4"/>
  <c r="AI217" i="4"/>
  <c r="AI218" i="4"/>
  <c r="AI219" i="4"/>
  <c r="AI220" i="4"/>
  <c r="AI221" i="4"/>
  <c r="AI222" i="4"/>
  <c r="AI223" i="4"/>
  <c r="AI224" i="4"/>
  <c r="AI225" i="4"/>
  <c r="AI226" i="4"/>
  <c r="AI227" i="4"/>
  <c r="AI228" i="4"/>
  <c r="AI229" i="4"/>
  <c r="AI230" i="4"/>
  <c r="AI231" i="4"/>
  <c r="AI232" i="4"/>
  <c r="AI233" i="4"/>
  <c r="AI234" i="4"/>
  <c r="AI235" i="4"/>
  <c r="AI236" i="4"/>
  <c r="AI237" i="4"/>
  <c r="AI238" i="4"/>
  <c r="AI239" i="4"/>
  <c r="AI240" i="4"/>
  <c r="AI241" i="4"/>
  <c r="AI242" i="4"/>
  <c r="AI243" i="4"/>
  <c r="AI244" i="4"/>
  <c r="AI245" i="4"/>
  <c r="AI246" i="4"/>
  <c r="AI247" i="4"/>
  <c r="AI248" i="4"/>
  <c r="AI249" i="4"/>
  <c r="AI250" i="4"/>
  <c r="AI251" i="4"/>
  <c r="AI252" i="4"/>
  <c r="AI253" i="4"/>
  <c r="AI254" i="4"/>
  <c r="AI255" i="4"/>
  <c r="AI256" i="4"/>
  <c r="AI257" i="4"/>
  <c r="AI258" i="4"/>
  <c r="AI259" i="4"/>
  <c r="AI260" i="4"/>
  <c r="AI261" i="4"/>
  <c r="AI262" i="4"/>
  <c r="AI263" i="4"/>
  <c r="AI264" i="4"/>
  <c r="AI265" i="4"/>
  <c r="AI266" i="4"/>
  <c r="AI267" i="4"/>
  <c r="AI268" i="4"/>
  <c r="AI269" i="4"/>
  <c r="AI270" i="4"/>
  <c r="AI271" i="4"/>
  <c r="AI272" i="4"/>
  <c r="AI273" i="4"/>
  <c r="AI274" i="4"/>
  <c r="AI275" i="4"/>
  <c r="AI276" i="4"/>
  <c r="AI277" i="4"/>
  <c r="AI278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41" i="4"/>
  <c r="AH42" i="4"/>
  <c r="AH43" i="4"/>
  <c r="AH44" i="4"/>
  <c r="AH45" i="4"/>
  <c r="AH46" i="4"/>
  <c r="AH47" i="4"/>
  <c r="AH48" i="4"/>
  <c r="AH49" i="4"/>
  <c r="AH50" i="4"/>
  <c r="AH51" i="4"/>
  <c r="AH52" i="4"/>
  <c r="AH53" i="4"/>
  <c r="AH54" i="4"/>
  <c r="AH55" i="4"/>
  <c r="AH56" i="4"/>
  <c r="AH57" i="4"/>
  <c r="AH58" i="4"/>
  <c r="AH59" i="4"/>
  <c r="AH60" i="4"/>
  <c r="AH61" i="4"/>
  <c r="AH62" i="4"/>
  <c r="AH63" i="4"/>
  <c r="AH64" i="4"/>
  <c r="AH65" i="4"/>
  <c r="AH66" i="4"/>
  <c r="AH67" i="4"/>
  <c r="AH68" i="4"/>
  <c r="AH69" i="4"/>
  <c r="AH70" i="4"/>
  <c r="AH71" i="4"/>
  <c r="AH72" i="4"/>
  <c r="AH73" i="4"/>
  <c r="AH74" i="4"/>
  <c r="AH75" i="4"/>
  <c r="AH76" i="4"/>
  <c r="AH77" i="4"/>
  <c r="AH78" i="4"/>
  <c r="AH79" i="4"/>
  <c r="AH80" i="4"/>
  <c r="AH81" i="4"/>
  <c r="AH82" i="4"/>
  <c r="AH83" i="4"/>
  <c r="AH84" i="4"/>
  <c r="AH85" i="4"/>
  <c r="AH86" i="4"/>
  <c r="AH87" i="4"/>
  <c r="AH88" i="4"/>
  <c r="AH89" i="4"/>
  <c r="AH90" i="4"/>
  <c r="AH91" i="4"/>
  <c r="AH92" i="4"/>
  <c r="AH93" i="4"/>
  <c r="AH94" i="4"/>
  <c r="AH95" i="4"/>
  <c r="AH96" i="4"/>
  <c r="AH97" i="4"/>
  <c r="AH98" i="4"/>
  <c r="AH99" i="4"/>
  <c r="AH100" i="4"/>
  <c r="AH101" i="4"/>
  <c r="AH102" i="4"/>
  <c r="AH103" i="4"/>
  <c r="AH104" i="4"/>
  <c r="AH105" i="4"/>
  <c r="AH106" i="4"/>
  <c r="AH107" i="4"/>
  <c r="AH108" i="4"/>
  <c r="AH109" i="4"/>
  <c r="AH110" i="4"/>
  <c r="AH111" i="4"/>
  <c r="AH112" i="4"/>
  <c r="AH113" i="4"/>
  <c r="AH114" i="4"/>
  <c r="AH115" i="4"/>
  <c r="AH116" i="4"/>
  <c r="AH117" i="4"/>
  <c r="AH118" i="4"/>
  <c r="AH119" i="4"/>
  <c r="AH120" i="4"/>
  <c r="AH121" i="4"/>
  <c r="AH122" i="4"/>
  <c r="AH123" i="4"/>
  <c r="AH124" i="4"/>
  <c r="AH125" i="4"/>
  <c r="AH126" i="4"/>
  <c r="AH127" i="4"/>
  <c r="AH128" i="4"/>
  <c r="AH129" i="4"/>
  <c r="AH130" i="4"/>
  <c r="AH131" i="4"/>
  <c r="AH132" i="4"/>
  <c r="AH133" i="4"/>
  <c r="AH134" i="4"/>
  <c r="AH135" i="4"/>
  <c r="AH136" i="4"/>
  <c r="AH137" i="4"/>
  <c r="AH138" i="4"/>
  <c r="AH139" i="4"/>
  <c r="AH140" i="4"/>
  <c r="AH141" i="4"/>
  <c r="AH142" i="4"/>
  <c r="AH143" i="4"/>
  <c r="AH144" i="4"/>
  <c r="AH145" i="4"/>
  <c r="AH146" i="4"/>
  <c r="AH147" i="4"/>
  <c r="AH148" i="4"/>
  <c r="AH149" i="4"/>
  <c r="AH150" i="4"/>
  <c r="AH151" i="4"/>
  <c r="AH152" i="4"/>
  <c r="AH153" i="4"/>
  <c r="AH154" i="4"/>
  <c r="AH155" i="4"/>
  <c r="AH156" i="4"/>
  <c r="AH157" i="4"/>
  <c r="AH158" i="4"/>
  <c r="AH159" i="4"/>
  <c r="AH160" i="4"/>
  <c r="AH161" i="4"/>
  <c r="AH162" i="4"/>
  <c r="AH163" i="4"/>
  <c r="AH164" i="4"/>
  <c r="AH165" i="4"/>
  <c r="AH166" i="4"/>
  <c r="AH167" i="4"/>
  <c r="AH168" i="4"/>
  <c r="AH169" i="4"/>
  <c r="AH170" i="4"/>
  <c r="AH171" i="4"/>
  <c r="AH172" i="4"/>
  <c r="AH173" i="4"/>
  <c r="AH174" i="4"/>
  <c r="AH175" i="4"/>
  <c r="AH176" i="4"/>
  <c r="AH177" i="4"/>
  <c r="AH178" i="4"/>
  <c r="AH179" i="4"/>
  <c r="AH180" i="4"/>
  <c r="AH181" i="4"/>
  <c r="AH182" i="4"/>
  <c r="AH183" i="4"/>
  <c r="AH184" i="4"/>
  <c r="AH185" i="4"/>
  <c r="AH186" i="4"/>
  <c r="AH187" i="4"/>
  <c r="AH188" i="4"/>
  <c r="AH189" i="4"/>
  <c r="AH190" i="4"/>
  <c r="AH191" i="4"/>
  <c r="AH192" i="4"/>
  <c r="AH193" i="4"/>
  <c r="AH194" i="4"/>
  <c r="AH195" i="4"/>
  <c r="AH196" i="4"/>
  <c r="AH197" i="4"/>
  <c r="AH198" i="4"/>
  <c r="AH199" i="4"/>
  <c r="AH200" i="4"/>
  <c r="AH201" i="4"/>
  <c r="AH202" i="4"/>
  <c r="AH203" i="4"/>
  <c r="AH204" i="4"/>
  <c r="AH205" i="4"/>
  <c r="AH206" i="4"/>
  <c r="AH207" i="4"/>
  <c r="AH208" i="4"/>
  <c r="AH209" i="4"/>
  <c r="AH210" i="4"/>
  <c r="AH211" i="4"/>
  <c r="AH212" i="4"/>
  <c r="AH213" i="4"/>
  <c r="AH214" i="4"/>
  <c r="AH215" i="4"/>
  <c r="AH216" i="4"/>
  <c r="AH217" i="4"/>
  <c r="AH218" i="4"/>
  <c r="AH219" i="4"/>
  <c r="AH220" i="4"/>
  <c r="AH221" i="4"/>
  <c r="AH222" i="4"/>
  <c r="AH223" i="4"/>
  <c r="AH224" i="4"/>
  <c r="AH225" i="4"/>
  <c r="AH226" i="4"/>
  <c r="AH227" i="4"/>
  <c r="AH228" i="4"/>
  <c r="AH229" i="4"/>
  <c r="AH230" i="4"/>
  <c r="AH231" i="4"/>
  <c r="AH232" i="4"/>
  <c r="AH233" i="4"/>
  <c r="AH234" i="4"/>
  <c r="AH235" i="4"/>
  <c r="AH236" i="4"/>
  <c r="AH237" i="4"/>
  <c r="AH238" i="4"/>
  <c r="AH239" i="4"/>
  <c r="AH240" i="4"/>
  <c r="AH241" i="4"/>
  <c r="AH242" i="4"/>
  <c r="AH243" i="4"/>
  <c r="AH244" i="4"/>
  <c r="AH245" i="4"/>
  <c r="AH246" i="4"/>
  <c r="AH247" i="4"/>
  <c r="AH248" i="4"/>
  <c r="AH249" i="4"/>
  <c r="AH250" i="4"/>
  <c r="AH251" i="4"/>
  <c r="AH252" i="4"/>
  <c r="AH253" i="4"/>
  <c r="AH254" i="4"/>
  <c r="AH255" i="4"/>
  <c r="AH256" i="4"/>
  <c r="AH257" i="4"/>
  <c r="AH258" i="4"/>
  <c r="AH259" i="4"/>
  <c r="AH260" i="4"/>
  <c r="AH261" i="4"/>
  <c r="AH262" i="4"/>
  <c r="AH263" i="4"/>
  <c r="AH264" i="4"/>
  <c r="AH265" i="4"/>
  <c r="AH266" i="4"/>
  <c r="AH267" i="4"/>
  <c r="AH268" i="4"/>
  <c r="AH269" i="4"/>
  <c r="AH270" i="4"/>
  <c r="AH271" i="4"/>
  <c r="AH272" i="4"/>
  <c r="AH273" i="4"/>
  <c r="AH274" i="4"/>
  <c r="AH275" i="4"/>
  <c r="AH276" i="4"/>
  <c r="AH277" i="4"/>
  <c r="AH278" i="4"/>
  <c r="AI11" i="4"/>
  <c r="AH11" i="4"/>
  <c r="AG11" i="4"/>
  <c r="K168" i="7"/>
  <c r="K169" i="7"/>
  <c r="K170" i="7"/>
  <c r="K5" i="7"/>
  <c r="K6" i="7"/>
  <c r="K7" i="7"/>
  <c r="K9" i="7"/>
  <c r="K10" i="7"/>
  <c r="K11" i="7"/>
  <c r="K12" i="7"/>
  <c r="K13" i="7"/>
  <c r="K14" i="7"/>
  <c r="K15" i="7"/>
  <c r="K16" i="7"/>
  <c r="K17" i="7"/>
  <c r="K18" i="7"/>
  <c r="K19" i="7"/>
  <c r="K22" i="7"/>
  <c r="K23" i="7"/>
  <c r="K24" i="7"/>
  <c r="K25" i="7"/>
  <c r="K26" i="7"/>
  <c r="K27" i="7"/>
  <c r="K28" i="7"/>
  <c r="K29" i="7"/>
  <c r="K30" i="7"/>
  <c r="K31" i="7"/>
  <c r="K32" i="7"/>
  <c r="K34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1" i="7"/>
  <c r="K52" i="7"/>
  <c r="K53" i="7"/>
  <c r="K56" i="7"/>
  <c r="K57" i="7"/>
  <c r="K58" i="7"/>
  <c r="K59" i="7"/>
  <c r="K60" i="7"/>
  <c r="K64" i="7"/>
  <c r="K65" i="7"/>
  <c r="K66" i="7"/>
  <c r="K67" i="7"/>
  <c r="K68" i="7"/>
  <c r="K69" i="7"/>
  <c r="K70" i="7"/>
  <c r="K72" i="7"/>
  <c r="K76" i="7"/>
  <c r="K77" i="7"/>
  <c r="K79" i="7"/>
  <c r="K82" i="7"/>
  <c r="K83" i="7"/>
  <c r="K85" i="7"/>
  <c r="K86" i="7"/>
  <c r="K87" i="7"/>
  <c r="K88" i="7"/>
  <c r="K89" i="7"/>
  <c r="K92" i="7"/>
  <c r="K93" i="7"/>
  <c r="K94" i="7"/>
  <c r="K95" i="7"/>
  <c r="K96" i="7"/>
  <c r="K97" i="7"/>
  <c r="K98" i="7"/>
  <c r="K99" i="7"/>
  <c r="K101" i="7"/>
  <c r="K102" i="7"/>
  <c r="K105" i="7"/>
  <c r="K106" i="7"/>
  <c r="K108" i="7"/>
  <c r="K110" i="7"/>
  <c r="K111" i="7"/>
  <c r="K112" i="7"/>
  <c r="K113" i="7"/>
  <c r="K114" i="7"/>
  <c r="K115" i="7"/>
  <c r="K116" i="7"/>
  <c r="K120" i="7"/>
  <c r="K122" i="7"/>
  <c r="K126" i="7"/>
  <c r="K127" i="7"/>
  <c r="K128" i="7"/>
  <c r="K129" i="7"/>
  <c r="K130" i="7"/>
  <c r="K131" i="7"/>
  <c r="K142" i="7"/>
  <c r="K144" i="7"/>
  <c r="K145" i="7"/>
  <c r="K146" i="7"/>
  <c r="K147" i="7"/>
  <c r="K148" i="7"/>
  <c r="K149" i="7"/>
  <c r="K150" i="7"/>
  <c r="K155" i="7"/>
  <c r="K156" i="7"/>
  <c r="K157" i="7"/>
  <c r="K159" i="7"/>
  <c r="K160" i="7"/>
  <c r="K161" i="7"/>
  <c r="K163" i="7"/>
  <c r="K164" i="7"/>
  <c r="K165" i="7"/>
  <c r="K166" i="7"/>
  <c r="K167" i="7"/>
  <c r="K4" i="7"/>
  <c r="A118" i="2" a="1"/>
  <c r="A118" i="2" s="1"/>
  <c r="B118" i="2" s="1"/>
  <c r="A923" i="2" a="1"/>
  <c r="A923" i="2" s="1"/>
  <c r="B923" i="2" s="1"/>
  <c r="A924" i="2" a="1"/>
  <c r="A924" i="2" s="1"/>
  <c r="B924" i="2" s="1"/>
  <c r="A242" i="2" a="1"/>
  <c r="A242" i="2" s="1"/>
  <c r="B242" i="2" s="1"/>
  <c r="A709" i="2" a="1"/>
  <c r="A709" i="2" s="1"/>
  <c r="B709" i="2" s="1"/>
  <c r="A903" i="2" a="1"/>
  <c r="A903" i="2" s="1"/>
  <c r="B903" i="2" s="1"/>
  <c r="A812" i="2" a="1"/>
  <c r="A812" i="2" s="1"/>
  <c r="B812" i="2" s="1"/>
  <c r="A806" i="2" a="1"/>
  <c r="A806" i="2" s="1"/>
  <c r="B806" i="2" s="1"/>
  <c r="A112" i="2" a="1"/>
  <c r="A112" i="2" s="1"/>
  <c r="B112" i="2" s="1"/>
  <c r="A103" i="2" a="1"/>
  <c r="A103" i="2" s="1"/>
  <c r="B103" i="2" s="1"/>
  <c r="A204" i="2" a="1"/>
  <c r="A204" i="2" s="1"/>
  <c r="B204" i="2" s="1"/>
  <c r="A205" i="2" a="1"/>
  <c r="A205" i="2" s="1"/>
  <c r="B205" i="2" s="1"/>
  <c r="A209" i="2" a="1"/>
  <c r="A209" i="2" s="1"/>
  <c r="B209" i="2" s="1"/>
  <c r="A210" i="2" a="1"/>
  <c r="A210" i="2" s="1"/>
  <c r="B210" i="2" s="1"/>
  <c r="A448" i="2" a="1"/>
  <c r="A448" i="2" s="1"/>
  <c r="B448" i="2" s="1"/>
  <c r="A535" i="2" a="1"/>
  <c r="A535" i="2" s="1"/>
  <c r="B535" i="2" s="1"/>
  <c r="A978" i="2" a="1"/>
  <c r="A978" i="2" s="1"/>
  <c r="B978" i="2" s="1"/>
  <c r="A355" i="2" a="1"/>
  <c r="A355" i="2" s="1"/>
  <c r="B355" i="2" s="1"/>
  <c r="A1075" i="2" a="1"/>
  <c r="A1075" i="2" s="1"/>
  <c r="B1075" i="2" s="1"/>
  <c r="A1031" i="2" a="1"/>
  <c r="A1031" i="2" s="1"/>
  <c r="B1031" i="2" s="1"/>
  <c r="A348" i="2" a="1"/>
  <c r="A348" i="2" s="1"/>
  <c r="B348" i="2" s="1"/>
  <c r="A342" i="2" a="1"/>
  <c r="A342" i="2" s="1"/>
  <c r="B342" i="2" s="1"/>
  <c r="A551" i="2" a="1"/>
  <c r="A551" i="2" s="1"/>
  <c r="B551" i="2" s="1"/>
  <c r="A411" i="2" a="1"/>
  <c r="A411" i="2" s="1"/>
  <c r="B411" i="2" s="1"/>
  <c r="A460" i="2" a="1"/>
  <c r="A460" i="2" s="1"/>
  <c r="B460" i="2" s="1"/>
  <c r="A461" i="2" a="1"/>
  <c r="A461" i="2" s="1"/>
  <c r="B461" i="2" s="1"/>
  <c r="A658" i="2" a="1"/>
  <c r="A658" i="2" s="1"/>
  <c r="B658" i="2" s="1"/>
  <c r="A659" i="2" a="1"/>
  <c r="A659" i="2" s="1"/>
  <c r="B659" i="2" s="1"/>
  <c r="A499" i="2" a="1"/>
  <c r="A499" i="2" s="1"/>
  <c r="B499" i="2" s="1"/>
  <c r="A500" i="2" a="1"/>
  <c r="A500" i="2" s="1"/>
  <c r="B500" i="2" s="1"/>
  <c r="A182" i="2" a="1"/>
  <c r="A182" i="2" s="1"/>
  <c r="B182" i="2" s="1"/>
  <c r="A183" i="2" a="1"/>
  <c r="A183" i="2" s="1"/>
  <c r="B183" i="2" s="1"/>
  <c r="A364" i="2" a="1"/>
  <c r="A364" i="2" s="1"/>
  <c r="B364" i="2" s="1"/>
  <c r="A318" i="2" a="1"/>
  <c r="A318" i="2" s="1"/>
  <c r="B318" i="2" s="1"/>
  <c r="A191" i="2" a="1"/>
  <c r="A191" i="2" s="1"/>
  <c r="B191" i="2" s="1"/>
  <c r="A1044" i="2" a="1"/>
  <c r="A1044" i="2" s="1"/>
  <c r="B1044" i="2" s="1"/>
  <c r="A788" i="2" a="1"/>
  <c r="A788" i="2" s="1"/>
  <c r="B788" i="2" s="1"/>
  <c r="A620" i="2" a="1"/>
  <c r="A620" i="2" s="1"/>
  <c r="B620" i="2" s="1"/>
  <c r="A151" i="2" a="1"/>
  <c r="A151" i="2" s="1"/>
  <c r="B151" i="2" s="1"/>
  <c r="A563" i="2" a="1"/>
  <c r="A563" i="2" s="1"/>
  <c r="B563" i="2" s="1"/>
  <c r="A564" i="2" a="1"/>
  <c r="A564" i="2" s="1"/>
  <c r="B564" i="2" s="1"/>
  <c r="A419" i="2" a="1"/>
  <c r="A419" i="2" s="1"/>
  <c r="B419" i="2" s="1"/>
  <c r="A202" i="2" a="1"/>
  <c r="A202" i="2" s="1"/>
  <c r="B202" i="2" s="1"/>
  <c r="A203" i="2" a="1"/>
  <c r="A203" i="2" s="1"/>
  <c r="B203" i="2" s="1"/>
  <c r="A877" i="2" a="1"/>
  <c r="A877" i="2" s="1"/>
  <c r="B877" i="2" s="1"/>
  <c r="A994" i="2" a="1"/>
  <c r="A994" i="2" s="1"/>
  <c r="B994" i="2" s="1"/>
  <c r="A468" i="2" a="1"/>
  <c r="A468" i="2" s="1"/>
  <c r="B468" i="2" s="1"/>
  <c r="A536" i="2" a="1"/>
  <c r="A536" i="2" s="1"/>
  <c r="B536" i="2" s="1"/>
  <c r="H4" i="9" l="1"/>
  <c r="J35" i="1"/>
  <c r="P35" i="1"/>
  <c r="J43" i="1"/>
  <c r="P43" i="1"/>
  <c r="P110" i="1"/>
  <c r="A704" i="2" a="1"/>
  <c r="A704" i="2" s="1"/>
  <c r="B704" i="2" s="1"/>
  <c r="A713" i="2" a="1"/>
  <c r="A713" i="2" s="1"/>
  <c r="B713" i="2" s="1"/>
  <c r="A1076" i="2" a="1"/>
  <c r="A1076" i="2" s="1"/>
  <c r="B1076" i="2" s="1"/>
  <c r="A1077" i="2" a="1"/>
  <c r="A1077" i="2" s="1"/>
  <c r="B1077" i="2" s="1"/>
  <c r="A179" i="2" a="1"/>
  <c r="A179" i="2" s="1"/>
  <c r="B179" i="2" s="1"/>
  <c r="A70" i="2" a="1"/>
  <c r="A70" i="2" s="1"/>
  <c r="B70" i="2" s="1"/>
  <c r="A449" i="2" a="1"/>
  <c r="A449" i="2" s="1"/>
  <c r="B449" i="2" s="1"/>
  <c r="A858" i="2" a="1"/>
  <c r="A858" i="2" s="1"/>
  <c r="B858" i="2" s="1"/>
  <c r="A247" i="2" a="1"/>
  <c r="A247" i="2" s="1"/>
  <c r="B247" i="2" s="1"/>
  <c r="A119" i="2" a="1"/>
  <c r="A119" i="2" s="1"/>
  <c r="B119" i="2" s="1"/>
  <c r="A120" i="2" a="1"/>
  <c r="A120" i="2" s="1"/>
  <c r="B120" i="2" s="1"/>
  <c r="A1072" i="2" a="1"/>
  <c r="A1072" i="2" s="1"/>
  <c r="B1072" i="2" s="1"/>
  <c r="A478" i="2" a="1"/>
  <c r="A478" i="2" s="1"/>
  <c r="B478" i="2" s="1"/>
  <c r="A18" i="2" a="1"/>
  <c r="A18" i="2" s="1"/>
  <c r="B18" i="2" s="1"/>
  <c r="A325" i="2" a="1"/>
  <c r="A325" i="2" s="1"/>
  <c r="B325" i="2" s="1"/>
  <c r="A854" i="2" a="1"/>
  <c r="A854" i="2" s="1"/>
  <c r="B854" i="2" s="1"/>
  <c r="A975" i="2" a="1"/>
  <c r="A975" i="2" s="1"/>
  <c r="B975" i="2" s="1"/>
  <c r="A976" i="2" a="1"/>
  <c r="A976" i="2" s="1"/>
  <c r="B976" i="2" s="1"/>
  <c r="A907" i="2" a="1"/>
  <c r="A907" i="2" s="1"/>
  <c r="B907" i="2" s="1"/>
  <c r="A1012" i="2" a="1"/>
  <c r="A1012" i="2" s="1"/>
  <c r="B1012" i="2" s="1"/>
  <c r="A442" i="2" a="1"/>
  <c r="A442" i="2" s="1"/>
  <c r="B442" i="2" s="1"/>
  <c r="A969" i="2" a="1"/>
  <c r="A969" i="2" s="1"/>
  <c r="B969" i="2" s="1"/>
  <c r="A273" i="2" a="1"/>
  <c r="A273" i="2" s="1"/>
  <c r="B273" i="2" s="1"/>
  <c r="A827" i="2" a="1"/>
  <c r="A827" i="2" s="1"/>
  <c r="B827" i="2" s="1"/>
  <c r="A583" i="2" a="1"/>
  <c r="A583" i="2" s="1"/>
  <c r="B583" i="2" s="1"/>
  <c r="A684" i="2" a="1"/>
  <c r="A684" i="2" s="1"/>
  <c r="B684" i="2" s="1"/>
  <c r="A89" i="2" a="1"/>
  <c r="A89" i="2" s="1"/>
  <c r="B89" i="2" s="1"/>
  <c r="A229" i="2" a="1"/>
  <c r="A229" i="2" s="1"/>
  <c r="B229" i="2" s="1"/>
  <c r="A1122" i="2" a="1"/>
  <c r="A1122" i="2" s="1"/>
  <c r="B1122" i="2" s="1"/>
  <c r="A963" i="2" a="1"/>
  <c r="A963" i="2" s="1"/>
  <c r="B963" i="2" s="1"/>
  <c r="A261" i="2" a="1"/>
  <c r="A261" i="2" s="1"/>
  <c r="B261" i="2" s="1"/>
  <c r="A49" i="2" a="1"/>
  <c r="A49" i="2" s="1"/>
  <c r="B49" i="2" s="1"/>
  <c r="A970" i="2" a="1"/>
  <c r="A970" i="2" s="1"/>
  <c r="B970" i="2" s="1"/>
  <c r="A678" i="2" a="1"/>
  <c r="A678" i="2" s="1"/>
  <c r="B678" i="2" s="1"/>
  <c r="A912" i="2" a="1"/>
  <c r="A912" i="2" s="1"/>
  <c r="B912" i="2" s="1"/>
  <c r="A913" i="2" a="1"/>
  <c r="A913" i="2" s="1"/>
  <c r="B913" i="2" s="1"/>
  <c r="A467" i="2" a="1"/>
  <c r="A467" i="2" s="1"/>
  <c r="B467" i="2" s="1"/>
  <c r="A1049" i="2" a="1"/>
  <c r="A1049" i="2" s="1"/>
  <c r="B1049" i="2" s="1"/>
  <c r="AK1050" i="2" s="1"/>
  <c r="AL1050" i="2" s="1"/>
  <c r="AM1050" i="2" s="1"/>
  <c r="A852" i="2" a="1"/>
  <c r="A852" i="2" s="1"/>
  <c r="B852" i="2" s="1"/>
  <c r="A1086" i="2" a="1"/>
  <c r="A1086" i="2" s="1"/>
  <c r="B1086" i="2" s="1"/>
  <c r="A365" i="2" a="1"/>
  <c r="A365" i="2" s="1"/>
  <c r="B365" i="2" s="1"/>
  <c r="A249" i="2" a="1"/>
  <c r="A249" i="2" s="1"/>
  <c r="B249" i="2" s="1"/>
  <c r="A414" i="2" a="1"/>
  <c r="A414" i="2" s="1"/>
  <c r="B414" i="2" s="1"/>
  <c r="A428" i="2" a="1"/>
  <c r="A428" i="2" s="1"/>
  <c r="B428" i="2" s="1"/>
  <c r="A241" i="2" a="1"/>
  <c r="A241" i="2" s="1"/>
  <c r="B241" i="2" s="1"/>
  <c r="A245" i="2" a="1"/>
  <c r="A245" i="2" s="1"/>
  <c r="B245" i="2" s="1"/>
  <c r="A246" i="2" a="1"/>
  <c r="A246" i="2" s="1"/>
  <c r="B246" i="2" s="1"/>
  <c r="A23" i="2" a="1"/>
  <c r="A23" i="2" s="1"/>
  <c r="B23" i="2" s="1"/>
  <c r="A157" i="2" a="1"/>
  <c r="A157" i="2" s="1"/>
  <c r="B157" i="2" s="1"/>
  <c r="A208" i="2" a="1"/>
  <c r="A208" i="2" s="1"/>
  <c r="B208" i="2" s="1"/>
  <c r="A980" i="2" a="1"/>
  <c r="A980" i="2" s="1"/>
  <c r="B980" i="2" s="1"/>
  <c r="A990" i="2" a="1"/>
  <c r="A990" i="2" s="1"/>
  <c r="B990" i="2" s="1"/>
  <c r="A9" i="2" a="1"/>
  <c r="A9" i="2" s="1"/>
  <c r="B9" i="2" s="1"/>
  <c r="A116" i="2" a="1"/>
  <c r="A116" i="2" s="1"/>
  <c r="B116" i="2" s="1"/>
  <c r="A489" i="2" a="1"/>
  <c r="A489" i="2" s="1"/>
  <c r="B489" i="2" s="1"/>
  <c r="A490" i="2" a="1"/>
  <c r="A490" i="2" s="1"/>
  <c r="B490" i="2" s="1"/>
  <c r="A29" i="2" a="1"/>
  <c r="A29" i="2" s="1"/>
  <c r="B29" i="2" s="1"/>
  <c r="A910" i="2" a="1"/>
  <c r="A910" i="2" s="1"/>
  <c r="B910" i="2" s="1"/>
  <c r="A404" i="2" a="1"/>
  <c r="A404" i="2" s="1"/>
  <c r="B404" i="2" s="1"/>
  <c r="A904" i="2" a="1"/>
  <c r="A904" i="2" s="1"/>
  <c r="B904" i="2" s="1"/>
  <c r="A905" i="2" a="1"/>
  <c r="A905" i="2" s="1"/>
  <c r="B905" i="2" s="1"/>
  <c r="A95" i="2" a="1"/>
  <c r="A95" i="2" s="1"/>
  <c r="B95" i="2" s="1"/>
  <c r="A137" i="2" a="1"/>
  <c r="A137" i="2" s="1"/>
  <c r="B137" i="2" s="1"/>
  <c r="A1060" i="2" a="1"/>
  <c r="A1060" i="2" s="1"/>
  <c r="B1060" i="2" s="1"/>
  <c r="A1010" i="2" a="1"/>
  <c r="A1010" i="2" s="1"/>
  <c r="B1010" i="2" s="1"/>
  <c r="A237" i="2" a="1"/>
  <c r="A237" i="2" s="1"/>
  <c r="B237" i="2" s="1"/>
  <c r="A654" i="2" a="1"/>
  <c r="A654" i="2" s="1"/>
  <c r="B654" i="2" s="1"/>
  <c r="A608" i="2" a="1"/>
  <c r="A608" i="2" s="1"/>
  <c r="B608" i="2" s="1"/>
  <c r="A609" i="2" a="1"/>
  <c r="A609" i="2" s="1"/>
  <c r="B609" i="2" s="1"/>
  <c r="A610" i="2" a="1"/>
  <c r="A610" i="2" s="1"/>
  <c r="B610" i="2" s="1"/>
  <c r="A988" i="2" a="1"/>
  <c r="A988" i="2" s="1"/>
  <c r="B988" i="2" s="1"/>
  <c r="A554" i="2" a="1"/>
  <c r="A554" i="2" s="1"/>
  <c r="B554" i="2" s="1"/>
  <c r="A1061" i="2" a="1"/>
  <c r="A1061" i="2" s="1"/>
  <c r="B1061" i="2" s="1"/>
  <c r="A423" i="2" a="1"/>
  <c r="A423" i="2" s="1"/>
  <c r="B423" i="2" s="1"/>
  <c r="A664" i="2" a="1"/>
  <c r="A664" i="2" s="1"/>
  <c r="B664" i="2" s="1"/>
  <c r="A5" i="2" a="1"/>
  <c r="A5" i="2" s="1"/>
  <c r="B5" i="2" s="1"/>
  <c r="A397" i="2" a="1"/>
  <c r="A397" i="2" s="1"/>
  <c r="B397" i="2" s="1"/>
  <c r="A566" i="2" a="1"/>
  <c r="A566" i="2" s="1"/>
  <c r="B566" i="2" s="1"/>
  <c r="A567" i="2" a="1"/>
  <c r="A567" i="2" s="1"/>
  <c r="B567" i="2" s="1"/>
  <c r="A688" i="2" a="1"/>
  <c r="A688" i="2" s="1"/>
  <c r="B688" i="2" s="1"/>
  <c r="A796" i="2" a="1"/>
  <c r="A796" i="2" s="1"/>
  <c r="B796" i="2" s="1"/>
  <c r="A573" i="2" a="1"/>
  <c r="A573" i="2" s="1"/>
  <c r="B573" i="2" s="1"/>
  <c r="A493" i="2" a="1"/>
  <c r="A493" i="2" s="1"/>
  <c r="B493" i="2" s="1"/>
  <c r="A686" i="2" a="1"/>
  <c r="A686" i="2" s="1"/>
  <c r="B686" i="2" s="1"/>
  <c r="A857" i="2" a="1"/>
  <c r="A857" i="2" s="1"/>
  <c r="B857" i="2" s="1"/>
  <c r="A959" i="2" a="1"/>
  <c r="A959" i="2" s="1"/>
  <c r="B959" i="2" s="1"/>
  <c r="A668" i="2" a="1"/>
  <c r="A668" i="2" s="1"/>
  <c r="B668" i="2" s="1"/>
  <c r="A669" i="2" a="1"/>
  <c r="A669" i="2" s="1"/>
  <c r="B669" i="2" s="1"/>
  <c r="A430" i="2" a="1"/>
  <c r="A430" i="2" s="1"/>
  <c r="B430" i="2" s="1"/>
  <c r="A447" i="2" a="1"/>
  <c r="A447" i="2" s="1"/>
  <c r="B447" i="2" s="1"/>
  <c r="A262" i="2" a="1"/>
  <c r="A262" i="2" s="1"/>
  <c r="B262" i="2" s="1"/>
  <c r="A263" i="2" a="1"/>
  <c r="A263" i="2" s="1"/>
  <c r="B263" i="2" s="1"/>
  <c r="A266" i="2" a="1"/>
  <c r="A266" i="2" s="1"/>
  <c r="B266" i="2" s="1"/>
  <c r="A267" i="2" a="1"/>
  <c r="A267" i="2" s="1"/>
  <c r="B267" i="2" s="1"/>
  <c r="A173" i="2" a="1"/>
  <c r="A173" i="2" s="1"/>
  <c r="B173" i="2" s="1"/>
  <c r="A1123" i="2" a="1"/>
  <c r="A1123" i="2" s="1"/>
  <c r="B1123" i="2" s="1"/>
  <c r="A324" i="2" a="1"/>
  <c r="A324" i="2" s="1"/>
  <c r="B324" i="2" s="1"/>
  <c r="A613" i="2" a="1"/>
  <c r="A613" i="2" s="1"/>
  <c r="B613" i="2" s="1"/>
  <c r="A48" i="2" a="1"/>
  <c r="A48" i="2" s="1"/>
  <c r="B48" i="2" s="1"/>
  <c r="A758" i="2" a="1"/>
  <c r="A758" i="2" s="1"/>
  <c r="B758" i="2" s="1"/>
  <c r="A962" i="2" a="1"/>
  <c r="A962" i="2" s="1"/>
  <c r="B962" i="2" s="1"/>
  <c r="A244" i="2" a="1"/>
  <c r="A244" i="2" s="1"/>
  <c r="B244" i="2" s="1"/>
  <c r="A755" i="2" a="1"/>
  <c r="A755" i="2" s="1"/>
  <c r="B755" i="2" s="1"/>
  <c r="A756" i="2" a="1"/>
  <c r="A756" i="2" s="1"/>
  <c r="B756" i="2" s="1"/>
  <c r="A979" i="2" a="1"/>
  <c r="A979" i="2" s="1"/>
  <c r="B979" i="2" s="1"/>
  <c r="A597" i="2" a="1"/>
  <c r="A597" i="2" s="1"/>
  <c r="B597" i="2" s="1"/>
  <c r="A598" i="2" a="1"/>
  <c r="A598" i="2" s="1"/>
  <c r="B598" i="2" s="1"/>
  <c r="A671" i="2" a="1"/>
  <c r="A671" i="2" s="1"/>
  <c r="B671" i="2" s="1"/>
  <c r="A728" i="2" a="1"/>
  <c r="A728" i="2" s="1"/>
  <c r="B728" i="2" s="1"/>
  <c r="A520" i="2" a="1"/>
  <c r="A520" i="2" s="1"/>
  <c r="B520" i="2" s="1"/>
  <c r="A611" i="2" a="1"/>
  <c r="A611" i="2" s="1"/>
  <c r="B611" i="2" s="1"/>
  <c r="A612" i="2" a="1"/>
  <c r="A612" i="2" s="1"/>
  <c r="B612" i="2" s="1"/>
  <c r="A409" i="2" a="1"/>
  <c r="A409" i="2" s="1"/>
  <c r="B409" i="2" s="1"/>
  <c r="A193" i="2" a="1"/>
  <c r="A193" i="2" s="1"/>
  <c r="B193" i="2" s="1"/>
  <c r="A772" i="2" a="1"/>
  <c r="A772" i="2" s="1"/>
  <c r="B772" i="2" s="1"/>
  <c r="A914" i="2" a="1"/>
  <c r="A914" i="2" s="1"/>
  <c r="B914" i="2" s="1"/>
  <c r="A178" i="2" a="1"/>
  <c r="A178" i="2" s="1"/>
  <c r="B178" i="2" s="1"/>
  <c r="A673" i="2" a="1"/>
  <c r="A673" i="2" s="1"/>
  <c r="B673" i="2" s="1"/>
  <c r="A915" i="2" a="1"/>
  <c r="A915" i="2" s="1"/>
  <c r="B915" i="2" s="1"/>
  <c r="A517" i="2" a="1"/>
  <c r="A517" i="2" s="1"/>
  <c r="B517" i="2" s="1"/>
  <c r="A1115" i="2" a="1"/>
  <c r="A1115" i="2" s="1"/>
  <c r="B1115" i="2" s="1"/>
  <c r="A1116" i="2" a="1"/>
  <c r="A1116" i="2" s="1"/>
  <c r="B1116" i="2" s="1"/>
  <c r="A823" i="2" a="1"/>
  <c r="A823" i="2" s="1"/>
  <c r="B823" i="2" s="1"/>
  <c r="A824" i="2" a="1"/>
  <c r="A824" i="2" s="1"/>
  <c r="B824" i="2" s="1"/>
  <c r="A429" i="2" a="1"/>
  <c r="A429" i="2" s="1"/>
  <c r="B429" i="2" s="1"/>
  <c r="A169" i="2" a="1"/>
  <c r="A169" i="2" s="1"/>
  <c r="B169" i="2" s="1"/>
  <c r="A373" i="2" a="1"/>
  <c r="A373" i="2" s="1"/>
  <c r="B373" i="2" s="1"/>
  <c r="A999" i="2" a="1"/>
  <c r="A999" i="2" s="1"/>
  <c r="B999" i="2" s="1"/>
  <c r="A1000" i="2" a="1"/>
  <c r="A1000" i="2" s="1"/>
  <c r="B1000" i="2" s="1"/>
  <c r="A1087" i="2" a="1"/>
  <c r="A1087" i="2" s="1"/>
  <c r="B1087" i="2" s="1"/>
  <c r="A480" i="2" a="1"/>
  <c r="A480" i="2" s="1"/>
  <c r="B480" i="2" s="1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41" i="4"/>
  <c r="AG42" i="4"/>
  <c r="AG43" i="4"/>
  <c r="AG44" i="4"/>
  <c r="AG45" i="4"/>
  <c r="AG46" i="4"/>
  <c r="AG47" i="4"/>
  <c r="AG48" i="4"/>
  <c r="AG49" i="4"/>
  <c r="AG50" i="4"/>
  <c r="AG51" i="4"/>
  <c r="AG52" i="4"/>
  <c r="AG53" i="4"/>
  <c r="AG54" i="4"/>
  <c r="AG55" i="4"/>
  <c r="AG56" i="4"/>
  <c r="AG57" i="4"/>
  <c r="AG58" i="4"/>
  <c r="AG59" i="4"/>
  <c r="AG60" i="4"/>
  <c r="AG61" i="4"/>
  <c r="AG62" i="4"/>
  <c r="AG63" i="4"/>
  <c r="AG64" i="4"/>
  <c r="AG65" i="4"/>
  <c r="AG66" i="4"/>
  <c r="AG67" i="4"/>
  <c r="AG68" i="4"/>
  <c r="AG69" i="4"/>
  <c r="AG70" i="4"/>
  <c r="AG71" i="4"/>
  <c r="AG72" i="4"/>
  <c r="AG73" i="4"/>
  <c r="AG74" i="4"/>
  <c r="AG75" i="4"/>
  <c r="AG76" i="4"/>
  <c r="AG77" i="4"/>
  <c r="AG78" i="4"/>
  <c r="AG79" i="4"/>
  <c r="AG80" i="4"/>
  <c r="AG81" i="4"/>
  <c r="AG82" i="4"/>
  <c r="AG83" i="4"/>
  <c r="AG84" i="4"/>
  <c r="AG85" i="4"/>
  <c r="AG86" i="4"/>
  <c r="AG87" i="4"/>
  <c r="AG88" i="4"/>
  <c r="AG89" i="4"/>
  <c r="AG90" i="4"/>
  <c r="AG91" i="4"/>
  <c r="AG92" i="4"/>
  <c r="AG93" i="4"/>
  <c r="AG94" i="4"/>
  <c r="AG95" i="4"/>
  <c r="AG96" i="4"/>
  <c r="AG97" i="4"/>
  <c r="AG98" i="4"/>
  <c r="AG99" i="4"/>
  <c r="AG100" i="4"/>
  <c r="AG101" i="4"/>
  <c r="AG102" i="4"/>
  <c r="AG103" i="4"/>
  <c r="AG104" i="4"/>
  <c r="AG105" i="4"/>
  <c r="AG106" i="4"/>
  <c r="AG107" i="4"/>
  <c r="AG108" i="4"/>
  <c r="AG109" i="4"/>
  <c r="AG110" i="4"/>
  <c r="AG111" i="4"/>
  <c r="AG112" i="4"/>
  <c r="AG113" i="4"/>
  <c r="AG114" i="4"/>
  <c r="AG115" i="4"/>
  <c r="AG116" i="4"/>
  <c r="AG117" i="4"/>
  <c r="AG118" i="4"/>
  <c r="AG119" i="4"/>
  <c r="AG120" i="4"/>
  <c r="AG121" i="4"/>
  <c r="AG122" i="4"/>
  <c r="AG123" i="4"/>
  <c r="AG124" i="4"/>
  <c r="AG125" i="4"/>
  <c r="AG126" i="4"/>
  <c r="AG127" i="4"/>
  <c r="AG128" i="4"/>
  <c r="AG129" i="4"/>
  <c r="AG130" i="4"/>
  <c r="AG131" i="4"/>
  <c r="AG132" i="4"/>
  <c r="AG133" i="4"/>
  <c r="AG134" i="4"/>
  <c r="AG135" i="4"/>
  <c r="AG136" i="4"/>
  <c r="AG137" i="4"/>
  <c r="AG138" i="4"/>
  <c r="AG139" i="4"/>
  <c r="AG140" i="4"/>
  <c r="AG141" i="4"/>
  <c r="AG142" i="4"/>
  <c r="AG143" i="4"/>
  <c r="AG144" i="4"/>
  <c r="AG145" i="4"/>
  <c r="AG146" i="4"/>
  <c r="AG147" i="4"/>
  <c r="AG148" i="4"/>
  <c r="AG149" i="4"/>
  <c r="AG150" i="4"/>
  <c r="AG151" i="4"/>
  <c r="AG152" i="4"/>
  <c r="AG153" i="4"/>
  <c r="AG154" i="4"/>
  <c r="AG155" i="4"/>
  <c r="AG156" i="4"/>
  <c r="AG157" i="4"/>
  <c r="AG158" i="4"/>
  <c r="AG159" i="4"/>
  <c r="AG160" i="4"/>
  <c r="AG161" i="4"/>
  <c r="AG162" i="4"/>
  <c r="AG163" i="4"/>
  <c r="AG164" i="4"/>
  <c r="AG165" i="4"/>
  <c r="AG166" i="4"/>
  <c r="AG167" i="4"/>
  <c r="AG168" i="4"/>
  <c r="AG169" i="4"/>
  <c r="AG170" i="4"/>
  <c r="AG171" i="4"/>
  <c r="AG172" i="4"/>
  <c r="AG173" i="4"/>
  <c r="AG174" i="4"/>
  <c r="AG175" i="4"/>
  <c r="AG176" i="4"/>
  <c r="AG177" i="4"/>
  <c r="AG178" i="4"/>
  <c r="AG179" i="4"/>
  <c r="AG180" i="4"/>
  <c r="AG181" i="4"/>
  <c r="AG182" i="4"/>
  <c r="AG183" i="4"/>
  <c r="AG184" i="4"/>
  <c r="AG185" i="4"/>
  <c r="AG186" i="4"/>
  <c r="AG187" i="4"/>
  <c r="AG188" i="4"/>
  <c r="AG189" i="4"/>
  <c r="AG190" i="4"/>
  <c r="AG191" i="4"/>
  <c r="AG192" i="4"/>
  <c r="AG193" i="4"/>
  <c r="AG194" i="4"/>
  <c r="AG195" i="4"/>
  <c r="AG196" i="4"/>
  <c r="AG197" i="4"/>
  <c r="AG198" i="4"/>
  <c r="AG199" i="4"/>
  <c r="AG200" i="4"/>
  <c r="AG201" i="4"/>
  <c r="AG202" i="4"/>
  <c r="AG203" i="4"/>
  <c r="AG204" i="4"/>
  <c r="AG205" i="4"/>
  <c r="AG206" i="4"/>
  <c r="AG207" i="4"/>
  <c r="AG208" i="4"/>
  <c r="AG209" i="4"/>
  <c r="AG210" i="4"/>
  <c r="AG211" i="4"/>
  <c r="AG212" i="4"/>
  <c r="AG213" i="4"/>
  <c r="AG214" i="4"/>
  <c r="AG215" i="4"/>
  <c r="AG216" i="4"/>
  <c r="AG217" i="4"/>
  <c r="AG218" i="4"/>
  <c r="AG219" i="4"/>
  <c r="AG220" i="4"/>
  <c r="AG221" i="4"/>
  <c r="AG222" i="4"/>
  <c r="AG223" i="4"/>
  <c r="AG224" i="4"/>
  <c r="AG225" i="4"/>
  <c r="AG226" i="4"/>
  <c r="AG227" i="4"/>
  <c r="AG228" i="4"/>
  <c r="AG229" i="4"/>
  <c r="AG230" i="4"/>
  <c r="AG231" i="4"/>
  <c r="AG232" i="4"/>
  <c r="AG233" i="4"/>
  <c r="AG234" i="4"/>
  <c r="AG235" i="4"/>
  <c r="AG236" i="4"/>
  <c r="AG237" i="4"/>
  <c r="AG238" i="4"/>
  <c r="AG239" i="4"/>
  <c r="AG240" i="4"/>
  <c r="AG241" i="4"/>
  <c r="AG242" i="4"/>
  <c r="AG243" i="4"/>
  <c r="AG244" i="4"/>
  <c r="AG245" i="4"/>
  <c r="AG246" i="4"/>
  <c r="AG247" i="4"/>
  <c r="AG248" i="4"/>
  <c r="AG249" i="4"/>
  <c r="AG250" i="4"/>
  <c r="AG251" i="4"/>
  <c r="AG252" i="4"/>
  <c r="AG253" i="4"/>
  <c r="AG254" i="4"/>
  <c r="AG255" i="4"/>
  <c r="AG256" i="4"/>
  <c r="AG257" i="4"/>
  <c r="AG258" i="4"/>
  <c r="AG259" i="4"/>
  <c r="AG260" i="4"/>
  <c r="AG261" i="4"/>
  <c r="AG262" i="4"/>
  <c r="AG263" i="4"/>
  <c r="AG264" i="4"/>
  <c r="AG265" i="4"/>
  <c r="AG266" i="4"/>
  <c r="AG267" i="4"/>
  <c r="AG268" i="4"/>
  <c r="AG269" i="4"/>
  <c r="AG270" i="4"/>
  <c r="AG271" i="4"/>
  <c r="AG272" i="4"/>
  <c r="AG273" i="4"/>
  <c r="AG274" i="4"/>
  <c r="AG275" i="4"/>
  <c r="AG276" i="4"/>
  <c r="AG277" i="4"/>
  <c r="AG278" i="4"/>
  <c r="P106" i="1"/>
  <c r="P96" i="1"/>
  <c r="P101" i="1"/>
  <c r="P105" i="1"/>
  <c r="P97" i="1"/>
  <c r="P70" i="1"/>
  <c r="J101" i="1"/>
  <c r="J105" i="1"/>
  <c r="H57" i="9"/>
  <c r="H25" i="9"/>
  <c r="H59" i="9"/>
  <c r="AM273" i="4"/>
  <c r="AM274" i="4"/>
  <c r="AM275" i="4"/>
  <c r="AN275" i="4"/>
  <c r="AM276" i="4"/>
  <c r="AN276" i="4"/>
  <c r="AM277" i="4"/>
  <c r="AN277" i="4"/>
  <c r="AM278" i="4"/>
  <c r="AN278" i="4"/>
  <c r="AR11" i="4"/>
  <c r="H5" i="9"/>
  <c r="H6" i="9"/>
  <c r="H58" i="9"/>
  <c r="H69" i="9"/>
  <c r="H9" i="9"/>
  <c r="H10" i="9"/>
  <c r="H83" i="9"/>
  <c r="H26" i="9"/>
  <c r="H47" i="9"/>
  <c r="H95" i="9"/>
  <c r="H37" i="9"/>
  <c r="H22" i="9"/>
  <c r="H7" i="9"/>
  <c r="H80" i="9"/>
  <c r="H28" i="9"/>
  <c r="H29" i="9"/>
  <c r="H30" i="9"/>
  <c r="H31" i="9"/>
  <c r="H33" i="9"/>
  <c r="H35" i="9"/>
  <c r="H16" i="9"/>
  <c r="H38" i="9"/>
  <c r="H39" i="9"/>
  <c r="H88" i="9"/>
  <c r="H19" i="9"/>
  <c r="H12" i="9"/>
  <c r="H42" i="9"/>
  <c r="H72" i="9"/>
  <c r="H52" i="9"/>
  <c r="H45" i="9"/>
  <c r="H46" i="9"/>
  <c r="H27" i="9"/>
  <c r="H48" i="9"/>
  <c r="H50" i="9"/>
  <c r="H78" i="9"/>
  <c r="H55" i="9"/>
  <c r="H86" i="9"/>
  <c r="H70" i="9"/>
  <c r="H63" i="9"/>
  <c r="H66" i="9"/>
  <c r="H67" i="9"/>
  <c r="H54" i="9"/>
  <c r="H40" i="9"/>
  <c r="H73" i="9"/>
  <c r="H76" i="9"/>
  <c r="H61" i="9"/>
  <c r="H79" i="9"/>
  <c r="H85" i="9"/>
  <c r="H15" i="9"/>
  <c r="H81" i="9"/>
  <c r="H94" i="9"/>
  <c r="H41" i="9"/>
  <c r="H87" i="9"/>
  <c r="H90" i="9"/>
  <c r="H93" i="9"/>
  <c r="H60" i="9"/>
  <c r="H97" i="9"/>
  <c r="H98" i="9"/>
  <c r="H99" i="9"/>
  <c r="H100" i="9"/>
  <c r="H96" i="9"/>
  <c r="H64" i="9"/>
  <c r="H103" i="9"/>
  <c r="H104" i="9"/>
  <c r="A638" i="2" a="1"/>
  <c r="A638" i="2" s="1"/>
  <c r="B638" i="2" s="1"/>
  <c r="A653" i="2" a="1"/>
  <c r="A653" i="2" s="1"/>
  <c r="B653" i="2" s="1"/>
  <c r="A257" i="2" a="1"/>
  <c r="A257" i="2" s="1"/>
  <c r="B257" i="2" s="1"/>
  <c r="A291" i="2" a="1"/>
  <c r="A291" i="2" s="1"/>
  <c r="B291" i="2" s="1"/>
  <c r="A1112" i="2" a="1"/>
  <c r="A1112" i="2" s="1"/>
  <c r="B1112" i="2" s="1"/>
  <c r="A420" i="2" a="1"/>
  <c r="A420" i="2" s="1"/>
  <c r="B420" i="2" s="1"/>
  <c r="A875" i="2" a="1"/>
  <c r="A875" i="2" s="1"/>
  <c r="B875" i="2" s="1"/>
  <c r="A255" i="2" a="1"/>
  <c r="A255" i="2" s="1"/>
  <c r="B255" i="2" s="1"/>
  <c r="A568" i="2" a="1"/>
  <c r="A568" i="2" s="1"/>
  <c r="B568" i="2" s="1"/>
  <c r="A876" i="2" a="1"/>
  <c r="A876" i="2" s="1"/>
  <c r="B876" i="2" s="1"/>
  <c r="A733" i="2" a="1"/>
  <c r="A733" i="2" s="1"/>
  <c r="B733" i="2" s="1"/>
  <c r="A115" i="2" a="1"/>
  <c r="A115" i="2" s="1"/>
  <c r="B115" i="2" s="1"/>
  <c r="A805" i="2" a="1"/>
  <c r="A805" i="2" s="1"/>
  <c r="B805" i="2" s="1"/>
  <c r="A309" i="2" a="1"/>
  <c r="A309" i="2" s="1"/>
  <c r="B309" i="2" s="1"/>
  <c r="A820" i="2" a="1"/>
  <c r="A820" i="2" s="1"/>
  <c r="B820" i="2" s="1"/>
  <c r="A590" i="2" a="1"/>
  <c r="A590" i="2" s="1"/>
  <c r="B590" i="2" s="1"/>
  <c r="A591" i="2" a="1"/>
  <c r="A591" i="2" s="1"/>
  <c r="B591" i="2" s="1"/>
  <c r="A872" i="2" a="1"/>
  <c r="A872" i="2" s="1"/>
  <c r="B872" i="2" s="1"/>
  <c r="A455" i="2" a="1"/>
  <c r="A455" i="2" s="1"/>
  <c r="B455" i="2" s="1"/>
  <c r="A124" i="2" a="1"/>
  <c r="A124" i="2" s="1"/>
  <c r="B124" i="2" s="1"/>
  <c r="A272" i="2" a="1"/>
  <c r="A272" i="2" s="1"/>
  <c r="B272" i="2" s="1"/>
  <c r="A67" i="2" a="1"/>
  <c r="A67" i="2" s="1"/>
  <c r="B67" i="2" s="1"/>
  <c r="A818" i="2" a="1"/>
  <c r="A818" i="2" s="1"/>
  <c r="B818" i="2" s="1"/>
  <c r="A1048" i="2" a="1"/>
  <c r="A1048" i="2" s="1"/>
  <c r="B1048" i="2" s="1"/>
  <c r="A526" i="2" a="1"/>
  <c r="A526" i="2" s="1"/>
  <c r="B526" i="2" s="1"/>
  <c r="A899" i="2" a="1"/>
  <c r="A899" i="2" s="1"/>
  <c r="B899" i="2" s="1"/>
  <c r="A900" i="2" a="1"/>
  <c r="A900" i="2" s="1"/>
  <c r="B900" i="2" s="1"/>
  <c r="A99" i="2" a="1"/>
  <c r="A99" i="2" s="1"/>
  <c r="B99" i="2" s="1"/>
  <c r="A588" i="2" a="1"/>
  <c r="A588" i="2" s="1"/>
  <c r="B588" i="2" s="1"/>
  <c r="A1043" i="2" a="1"/>
  <c r="A1043" i="2" s="1"/>
  <c r="B1043" i="2" s="1"/>
  <c r="A925" i="2" a="1"/>
  <c r="A925" i="2" s="1"/>
  <c r="B925" i="2" s="1"/>
  <c r="A199" i="2" a="1"/>
  <c r="A199" i="2" s="1"/>
  <c r="B199" i="2" s="1"/>
  <c r="A918" i="2" a="1"/>
  <c r="A918" i="2" s="1"/>
  <c r="B918" i="2" s="1"/>
  <c r="A544" i="2" a="1"/>
  <c r="A544" i="2" s="1"/>
  <c r="B544" i="2" s="1"/>
  <c r="A1007" i="2" a="1"/>
  <c r="A1007" i="2" s="1"/>
  <c r="B1007" i="2" s="1"/>
  <c r="A930" i="2" a="1"/>
  <c r="A930" i="2" s="1"/>
  <c r="B930" i="2" s="1"/>
  <c r="A931" i="2" a="1"/>
  <c r="A931" i="2" s="1"/>
  <c r="B931" i="2" s="1"/>
  <c r="A1080" i="2" a="1"/>
  <c r="A1080" i="2" s="1"/>
  <c r="B1080" i="2" s="1"/>
  <c r="A705" i="2" a="1"/>
  <c r="A705" i="2" s="1"/>
  <c r="B705" i="2" s="1"/>
  <c r="A763" i="2" a="1"/>
  <c r="A763" i="2" s="1"/>
  <c r="B763" i="2" s="1"/>
  <c r="A374" i="2" a="1"/>
  <c r="A374" i="2" s="1"/>
  <c r="B374" i="2" s="1"/>
  <c r="A375" i="2" a="1"/>
  <c r="A375" i="2" s="1"/>
  <c r="B375" i="2" s="1"/>
  <c r="A395" i="2" a="1"/>
  <c r="A395" i="2" s="1"/>
  <c r="B395" i="2" s="1"/>
  <c r="A396" i="2" a="1"/>
  <c r="A396" i="2" s="1"/>
  <c r="B396" i="2" s="1"/>
  <c r="A828" i="2" a="1"/>
  <c r="A828" i="2" s="1"/>
  <c r="B828" i="2" s="1"/>
  <c r="A84" i="2" a="1"/>
  <c r="A84" i="2" s="1"/>
  <c r="B84" i="2" s="1"/>
  <c r="A809" i="2" a="1"/>
  <c r="A809" i="2" s="1"/>
  <c r="B809" i="2" s="1"/>
  <c r="A810" i="2" a="1"/>
  <c r="A810" i="2" s="1"/>
  <c r="B810" i="2" s="1"/>
  <c r="A811" i="2" a="1"/>
  <c r="A811" i="2" s="1"/>
  <c r="B811" i="2" s="1"/>
  <c r="A319" i="2" a="1"/>
  <c r="A319" i="2" s="1"/>
  <c r="B319" i="2" s="1"/>
  <c r="A825" i="2" a="1"/>
  <c r="A825" i="2" s="1"/>
  <c r="B825" i="2" s="1"/>
  <c r="A156" i="2" a="1"/>
  <c r="A156" i="2" s="1"/>
  <c r="B156" i="2" s="1"/>
  <c r="A550" i="2" a="1"/>
  <c r="A550" i="2" s="1"/>
  <c r="B550" i="2" s="1"/>
  <c r="A740" i="2" a="1"/>
  <c r="A740" i="2" s="1"/>
  <c r="B740" i="2" s="1"/>
  <c r="A911" i="2" a="1"/>
  <c r="A911" i="2" s="1"/>
  <c r="B911" i="2" s="1"/>
  <c r="A736" i="2" a="1"/>
  <c r="A736" i="2" s="1"/>
  <c r="B736" i="2" s="1"/>
  <c r="A604" i="2" a="1"/>
  <c r="A604" i="2" s="1"/>
  <c r="B604" i="2" s="1"/>
  <c r="A1058" i="2" a="1"/>
  <c r="A1058" i="2" s="1"/>
  <c r="B1058" i="2" s="1"/>
  <c r="A587" i="2" a="1"/>
  <c r="A587" i="2" s="1"/>
  <c r="B587" i="2" s="1"/>
  <c r="AD241" i="4" l="1" a="1"/>
  <c r="AD241" i="4" s="1"/>
  <c r="AD208" i="4" a="1"/>
  <c r="AD208" i="4" s="1"/>
  <c r="AD175" i="4" a="1"/>
  <c r="AD175" i="4" s="1"/>
  <c r="AD145" i="4" a="1"/>
  <c r="AD145" i="4" s="1"/>
  <c r="AD121" i="4" a="1"/>
  <c r="AD121" i="4" s="1"/>
  <c r="AD97" i="4" a="1"/>
  <c r="AD97" i="4" s="1"/>
  <c r="AD79" i="4" a="1"/>
  <c r="AD79" i="4" s="1"/>
  <c r="AD61" i="4" a="1"/>
  <c r="AD61" i="4" s="1"/>
  <c r="AD43" i="4" a="1"/>
  <c r="AD43" i="4" s="1"/>
  <c r="AD16" i="4" a="1"/>
  <c r="AD16" i="4" s="1"/>
  <c r="AD238" i="4" a="1"/>
  <c r="AD238" i="4" s="1"/>
  <c r="AD211" i="4" a="1"/>
  <c r="AD211" i="4" s="1"/>
  <c r="AD181" i="4" a="1"/>
  <c r="AD181" i="4" s="1"/>
  <c r="AD154" i="4" a="1"/>
  <c r="AD154" i="4" s="1"/>
  <c r="AD127" i="4" a="1"/>
  <c r="AD127" i="4" s="1"/>
  <c r="AD109" i="4" a="1"/>
  <c r="AD109" i="4" s="1"/>
  <c r="AD91" i="4" a="1"/>
  <c r="AD91" i="4" s="1"/>
  <c r="AD73" i="4" a="1"/>
  <c r="AD73" i="4" s="1"/>
  <c r="AD52" i="4" a="1"/>
  <c r="AD52" i="4" s="1"/>
  <c r="AD22" i="4" a="1"/>
  <c r="AD22" i="4" s="1"/>
  <c r="AD232" i="4" a="1"/>
  <c r="AD232" i="4" s="1"/>
  <c r="AD205" i="4" a="1"/>
  <c r="AD205" i="4" s="1"/>
  <c r="AD178" i="4" a="1"/>
  <c r="AD178" i="4" s="1"/>
  <c r="AD160" i="4" a="1"/>
  <c r="AD160" i="4" s="1"/>
  <c r="AD130" i="4" a="1"/>
  <c r="AD130" i="4" s="1"/>
  <c r="AD106" i="4" a="1"/>
  <c r="AD106" i="4" s="1"/>
  <c r="AD85" i="4" a="1"/>
  <c r="AD85" i="4" s="1"/>
  <c r="AD67" i="4" a="1"/>
  <c r="AD67" i="4" s="1"/>
  <c r="AD55" i="4" a="1"/>
  <c r="AD55" i="4" s="1"/>
  <c r="AD40" i="4" a="1"/>
  <c r="AD40" i="4" s="1"/>
  <c r="AD31" i="4" a="1"/>
  <c r="AD31" i="4" s="1"/>
  <c r="AD19" i="4" a="1"/>
  <c r="AD19" i="4" s="1"/>
  <c r="AE244" i="4" a="1"/>
  <c r="AE244" i="4" s="1"/>
  <c r="AD235" i="4" a="1"/>
  <c r="AD235" i="4" s="1"/>
  <c r="AD220" i="4" a="1"/>
  <c r="AD220" i="4" s="1"/>
  <c r="AD202" i="4" a="1"/>
  <c r="AD202" i="4" s="1"/>
  <c r="AD187" i="4" a="1"/>
  <c r="AD187" i="4" s="1"/>
  <c r="AD169" i="4" a="1"/>
  <c r="AD169" i="4" s="1"/>
  <c r="AD163" i="4" a="1"/>
  <c r="AD163" i="4" s="1"/>
  <c r="AD142" i="4" a="1"/>
  <c r="AD142" i="4" s="1"/>
  <c r="AD133" i="4" a="1"/>
  <c r="AD133" i="4" s="1"/>
  <c r="AD118" i="4" a="1"/>
  <c r="AD118" i="4" s="1"/>
  <c r="AD103" i="4" a="1"/>
  <c r="AD103" i="4" s="1"/>
  <c r="AD94" i="4" a="1"/>
  <c r="AD94" i="4" s="1"/>
  <c r="AD82" i="4" a="1"/>
  <c r="AD82" i="4" s="1"/>
  <c r="AD76" i="4" a="1"/>
  <c r="AD76" i="4" s="1"/>
  <c r="AD64" i="4" a="1"/>
  <c r="AD64" i="4" s="1"/>
  <c r="AD58" i="4" a="1"/>
  <c r="AD58" i="4" s="1"/>
  <c r="AD49" i="4" a="1"/>
  <c r="AD49" i="4" s="1"/>
  <c r="AD37" i="4" a="1"/>
  <c r="AD37" i="4" s="1"/>
  <c r="AD13" i="4" a="1"/>
  <c r="AD13" i="4" s="1"/>
  <c r="AD223" i="4" a="1"/>
  <c r="AD223" i="4" s="1"/>
  <c r="AD193" i="4" a="1"/>
  <c r="AD193" i="4" s="1"/>
  <c r="AD139" i="4" a="1"/>
  <c r="AD139" i="4" s="1"/>
  <c r="AD34" i="4" a="1"/>
  <c r="AD34" i="4" s="1"/>
  <c r="AD244" i="4" a="1"/>
  <c r="AD244" i="4" s="1"/>
  <c r="AD217" i="4" a="1"/>
  <c r="AD217" i="4" s="1"/>
  <c r="AD190" i="4" a="1"/>
  <c r="AD190" i="4" s="1"/>
  <c r="AD157" i="4" a="1"/>
  <c r="AD157" i="4" s="1"/>
  <c r="AD115" i="4" a="1"/>
  <c r="AD115" i="4" s="1"/>
  <c r="AD28" i="4" a="1"/>
  <c r="AD28" i="4" s="1"/>
  <c r="AD226" i="4" a="1"/>
  <c r="AD226" i="4" s="1"/>
  <c r="AD196" i="4" a="1"/>
  <c r="AD196" i="4" s="1"/>
  <c r="AD151" i="4" a="1"/>
  <c r="AD151" i="4" s="1"/>
  <c r="AD46" i="4" a="1"/>
  <c r="AD46" i="4" s="1"/>
  <c r="AD229" i="4" a="1"/>
  <c r="AD229" i="4" s="1"/>
  <c r="AD214" i="4" a="1"/>
  <c r="AD214" i="4" s="1"/>
  <c r="AD199" i="4" a="1"/>
  <c r="AD199" i="4" s="1"/>
  <c r="AD184" i="4" a="1"/>
  <c r="AD184" i="4" s="1"/>
  <c r="AD172" i="4" a="1"/>
  <c r="AD172" i="4" s="1"/>
  <c r="AD166" i="4" a="1"/>
  <c r="AD166" i="4" s="1"/>
  <c r="AD148" i="4" a="1"/>
  <c r="AD148" i="4" s="1"/>
  <c r="AD136" i="4" a="1"/>
  <c r="AD136" i="4" s="1"/>
  <c r="AD124" i="4" a="1"/>
  <c r="AD124" i="4" s="1"/>
  <c r="AD112" i="4" a="1"/>
  <c r="AD112" i="4" s="1"/>
  <c r="AD100" i="4" a="1"/>
  <c r="AD100" i="4" s="1"/>
  <c r="AD88" i="4" a="1"/>
  <c r="AD88" i="4" s="1"/>
  <c r="AD70" i="4" a="1"/>
  <c r="AD70" i="4" s="1"/>
  <c r="AD25" i="4" a="1"/>
  <c r="AD25" i="4" s="1"/>
  <c r="AE241" i="4" a="1"/>
  <c r="AE241" i="4" s="1"/>
  <c r="AE232" i="4" a="1"/>
  <c r="AE232" i="4" s="1"/>
  <c r="AE223" i="4" a="1"/>
  <c r="AE223" i="4" s="1"/>
  <c r="AE220" i="4" a="1"/>
  <c r="AE220" i="4" s="1"/>
  <c r="AE211" i="4" a="1"/>
  <c r="AE211" i="4" s="1"/>
  <c r="AE205" i="4" a="1"/>
  <c r="AE205" i="4" s="1"/>
  <c r="AE193" i="4" a="1"/>
  <c r="AE193" i="4" s="1"/>
  <c r="AE187" i="4" a="1"/>
  <c r="AE187" i="4" s="1"/>
  <c r="AE175" i="4" a="1"/>
  <c r="AE175" i="4" s="1"/>
  <c r="AE163" i="4" a="1"/>
  <c r="AE163" i="4" s="1"/>
  <c r="AE157" i="4" a="1"/>
  <c r="AE157" i="4" s="1"/>
  <c r="AE145" i="4" a="1"/>
  <c r="AE145" i="4" s="1"/>
  <c r="AE133" i="4" a="1"/>
  <c r="AE133" i="4" s="1"/>
  <c r="AE127" i="4" a="1"/>
  <c r="AE127" i="4" s="1"/>
  <c r="AE112" i="4" a="1"/>
  <c r="AE112" i="4" s="1"/>
  <c r="AE103" i="4" a="1"/>
  <c r="AE103" i="4" s="1"/>
  <c r="AE94" i="4" a="1"/>
  <c r="AE94" i="4" s="1"/>
  <c r="AE85" i="4" a="1"/>
  <c r="AE85" i="4" s="1"/>
  <c r="AE76" i="4" a="1"/>
  <c r="AE76" i="4" s="1"/>
  <c r="AE64" i="4" a="1"/>
  <c r="AE64" i="4" s="1"/>
  <c r="AE58" i="4" a="1"/>
  <c r="AE58" i="4" s="1"/>
  <c r="AE46" i="4" a="1"/>
  <c r="AE46" i="4" s="1"/>
  <c r="AE40" i="4" a="1"/>
  <c r="AE40" i="4" s="1"/>
  <c r="AE31" i="4" a="1"/>
  <c r="AE31" i="4" s="1"/>
  <c r="AE25" i="4" a="1"/>
  <c r="AE25" i="4" s="1"/>
  <c r="AE13" i="4" a="1"/>
  <c r="AE13" i="4" s="1"/>
  <c r="AD240" i="4" a="1"/>
  <c r="AD240" i="4" s="1"/>
  <c r="AD231" i="4" a="1"/>
  <c r="AD231" i="4" s="1"/>
  <c r="AD225" i="4" a="1"/>
  <c r="AD225" i="4" s="1"/>
  <c r="AD216" i="4" a="1"/>
  <c r="AD216" i="4" s="1"/>
  <c r="AD210" i="4" a="1"/>
  <c r="AD210" i="4" s="1"/>
  <c r="AD198" i="4" a="1"/>
  <c r="AD198" i="4" s="1"/>
  <c r="AD192" i="4" a="1"/>
  <c r="AD192" i="4" s="1"/>
  <c r="AD183" i="4" a="1"/>
  <c r="AD183" i="4" s="1"/>
  <c r="AD177" i="4" a="1"/>
  <c r="AD177" i="4" s="1"/>
  <c r="AD165" i="4" a="1"/>
  <c r="AD165" i="4" s="1"/>
  <c r="AD159" i="4" a="1"/>
  <c r="AD159" i="4" s="1"/>
  <c r="AD150" i="4" a="1"/>
  <c r="AD150" i="4" s="1"/>
  <c r="AD144" i="4" a="1"/>
  <c r="AD144" i="4" s="1"/>
  <c r="AD132" i="4" a="1"/>
  <c r="AD132" i="4" s="1"/>
  <c r="AD126" i="4" a="1"/>
  <c r="AD126" i="4" s="1"/>
  <c r="AD117" i="4" a="1"/>
  <c r="AD117" i="4" s="1"/>
  <c r="AD105" i="4" a="1"/>
  <c r="AD105" i="4" s="1"/>
  <c r="AD99" i="4" a="1"/>
  <c r="AD99" i="4" s="1"/>
  <c r="AD90" i="4" a="1"/>
  <c r="AD90" i="4" s="1"/>
  <c r="AD84" i="4" a="1"/>
  <c r="AD84" i="4" s="1"/>
  <c r="AD81" i="4" a="1"/>
  <c r="AD81" i="4" s="1"/>
  <c r="AD72" i="4" a="1"/>
  <c r="AD72" i="4" s="1"/>
  <c r="AD63" i="4" a="1"/>
  <c r="AD63" i="4" s="1"/>
  <c r="AD57" i="4" a="1"/>
  <c r="AD57" i="4" s="1"/>
  <c r="AD51" i="4" a="1"/>
  <c r="AD51" i="4" s="1"/>
  <c r="AD45" i="4" a="1"/>
  <c r="AD45" i="4" s="1"/>
  <c r="AD39" i="4" a="1"/>
  <c r="AD39" i="4" s="1"/>
  <c r="AD33" i="4" a="1"/>
  <c r="AD33" i="4" s="1"/>
  <c r="AD27" i="4" a="1"/>
  <c r="AD27" i="4" s="1"/>
  <c r="AD18" i="4" a="1"/>
  <c r="AD18" i="4" s="1"/>
  <c r="AD12" i="4" a="1"/>
  <c r="AD12" i="4" s="1"/>
  <c r="AE243" i="4" a="1"/>
  <c r="AE243" i="4" s="1"/>
  <c r="AE240" i="4" a="1"/>
  <c r="AE240" i="4" s="1"/>
  <c r="AE234" i="4" a="1"/>
  <c r="AE234" i="4" s="1"/>
  <c r="AE231" i="4" a="1"/>
  <c r="AE231" i="4" s="1"/>
  <c r="AE225" i="4" a="1"/>
  <c r="AE225" i="4" s="1"/>
  <c r="AE222" i="4" a="1"/>
  <c r="AE222" i="4" s="1"/>
  <c r="AE216" i="4" a="1"/>
  <c r="AE216" i="4" s="1"/>
  <c r="AE213" i="4" a="1"/>
  <c r="AE213" i="4" s="1"/>
  <c r="AE210" i="4" a="1"/>
  <c r="AE210" i="4" s="1"/>
  <c r="AE207" i="4" a="1"/>
  <c r="AE207" i="4" s="1"/>
  <c r="AE201" i="4" a="1"/>
  <c r="AE201" i="4" s="1"/>
  <c r="AE198" i="4" a="1"/>
  <c r="AE198" i="4" s="1"/>
  <c r="AE195" i="4" a="1"/>
  <c r="AE195" i="4" s="1"/>
  <c r="AE189" i="4" a="1"/>
  <c r="AE189" i="4" s="1"/>
  <c r="AE186" i="4" a="1"/>
  <c r="AE186" i="4" s="1"/>
  <c r="AE183" i="4" a="1"/>
  <c r="AE183" i="4" s="1"/>
  <c r="AE180" i="4" a="1"/>
  <c r="AE180" i="4" s="1"/>
  <c r="AE177" i="4" a="1"/>
  <c r="AE177" i="4" s="1"/>
  <c r="AE174" i="4" a="1"/>
  <c r="AE174" i="4" s="1"/>
  <c r="AE171" i="4" a="1"/>
  <c r="AE171" i="4" s="1"/>
  <c r="AE168" i="4" a="1"/>
  <c r="AE168" i="4" s="1"/>
  <c r="AE165" i="4" a="1"/>
  <c r="AE165" i="4" s="1"/>
  <c r="AE162" i="4" a="1"/>
  <c r="AE162" i="4" s="1"/>
  <c r="AE159" i="4" a="1"/>
  <c r="AE159" i="4" s="1"/>
  <c r="AE156" i="4" a="1"/>
  <c r="AE156" i="4" s="1"/>
  <c r="AE153" i="4" a="1"/>
  <c r="AE153" i="4" s="1"/>
  <c r="AE150" i="4" a="1"/>
  <c r="AE150" i="4" s="1"/>
  <c r="AE147" i="4" a="1"/>
  <c r="AE147" i="4" s="1"/>
  <c r="AE144" i="4" a="1"/>
  <c r="AE144" i="4" s="1"/>
  <c r="AE141" i="4" a="1"/>
  <c r="AE141" i="4" s="1"/>
  <c r="AE138" i="4" a="1"/>
  <c r="AE138" i="4" s="1"/>
  <c r="AE135" i="4" a="1"/>
  <c r="AE135" i="4" s="1"/>
  <c r="AE132" i="4" a="1"/>
  <c r="AE132" i="4" s="1"/>
  <c r="AE129" i="4" a="1"/>
  <c r="AE129" i="4" s="1"/>
  <c r="AE126" i="4" a="1"/>
  <c r="AE126" i="4" s="1"/>
  <c r="AE123" i="4" a="1"/>
  <c r="AE123" i="4" s="1"/>
  <c r="AE120" i="4" a="1"/>
  <c r="AE120" i="4" s="1"/>
  <c r="AE117" i="4" a="1"/>
  <c r="AE117" i="4" s="1"/>
  <c r="AE114" i="4" a="1"/>
  <c r="AE114" i="4" s="1"/>
  <c r="AE111" i="4" a="1"/>
  <c r="AE111" i="4" s="1"/>
  <c r="AE108" i="4" a="1"/>
  <c r="AE108" i="4" s="1"/>
  <c r="AE105" i="4" a="1"/>
  <c r="AE105" i="4" s="1"/>
  <c r="AE102" i="4" a="1"/>
  <c r="AE102" i="4" s="1"/>
  <c r="AE99" i="4" a="1"/>
  <c r="AE99" i="4" s="1"/>
  <c r="AE96" i="4" a="1"/>
  <c r="AE96" i="4" s="1"/>
  <c r="AE93" i="4" a="1"/>
  <c r="AE93" i="4" s="1"/>
  <c r="AE90" i="4" a="1"/>
  <c r="AE90" i="4" s="1"/>
  <c r="AE87" i="4" a="1"/>
  <c r="AE87" i="4" s="1"/>
  <c r="AE84" i="4" a="1"/>
  <c r="AE84" i="4" s="1"/>
  <c r="AE81" i="4" a="1"/>
  <c r="AE81" i="4" s="1"/>
  <c r="AE78" i="4" a="1"/>
  <c r="AE78" i="4" s="1"/>
  <c r="AE75" i="4" a="1"/>
  <c r="AE75" i="4" s="1"/>
  <c r="AE72" i="4" a="1"/>
  <c r="AE72" i="4" s="1"/>
  <c r="AE69" i="4" a="1"/>
  <c r="AE69" i="4" s="1"/>
  <c r="AE66" i="4" a="1"/>
  <c r="AE66" i="4" s="1"/>
  <c r="AE63" i="4" a="1"/>
  <c r="AE63" i="4" s="1"/>
  <c r="AE60" i="4" a="1"/>
  <c r="AE60" i="4" s="1"/>
  <c r="AE57" i="4" a="1"/>
  <c r="AE57" i="4" s="1"/>
  <c r="AE51" i="4" a="1"/>
  <c r="AE51" i="4" s="1"/>
  <c r="AE238" i="4" a="1"/>
  <c r="AE238" i="4" s="1"/>
  <c r="AE226" i="4" a="1"/>
  <c r="AE226" i="4" s="1"/>
  <c r="AE214" i="4" a="1"/>
  <c r="AE214" i="4" s="1"/>
  <c r="AE199" i="4" a="1"/>
  <c r="AE199" i="4" s="1"/>
  <c r="AE181" i="4" a="1"/>
  <c r="AE181" i="4" s="1"/>
  <c r="AE166" i="4" a="1"/>
  <c r="AE166" i="4" s="1"/>
  <c r="AE151" i="4" a="1"/>
  <c r="AE151" i="4" s="1"/>
  <c r="AE136" i="4" a="1"/>
  <c r="AE136" i="4" s="1"/>
  <c r="AE118" i="4" a="1"/>
  <c r="AE118" i="4" s="1"/>
  <c r="AE100" i="4" a="1"/>
  <c r="AE100" i="4" s="1"/>
  <c r="AE82" i="4" a="1"/>
  <c r="AE82" i="4" s="1"/>
  <c r="AE67" i="4" a="1"/>
  <c r="AE67" i="4" s="1"/>
  <c r="AE52" i="4" a="1"/>
  <c r="AE52" i="4" s="1"/>
  <c r="AE37" i="4" a="1"/>
  <c r="AE37" i="4" s="1"/>
  <c r="AE19" i="4" a="1"/>
  <c r="AE19" i="4" s="1"/>
  <c r="AD237" i="4" a="1"/>
  <c r="AD237" i="4" s="1"/>
  <c r="AD219" i="4" a="1"/>
  <c r="AD219" i="4" s="1"/>
  <c r="AD204" i="4" a="1"/>
  <c r="AD204" i="4" s="1"/>
  <c r="AD186" i="4" a="1"/>
  <c r="AD186" i="4" s="1"/>
  <c r="AD171" i="4" a="1"/>
  <c r="AD171" i="4" s="1"/>
  <c r="AD156" i="4" a="1"/>
  <c r="AD156" i="4" s="1"/>
  <c r="AD141" i="4" a="1"/>
  <c r="AD141" i="4" s="1"/>
  <c r="AD123" i="4" a="1"/>
  <c r="AD123" i="4" s="1"/>
  <c r="AD108" i="4" a="1"/>
  <c r="AD108" i="4" s="1"/>
  <c r="AD93" i="4" a="1"/>
  <c r="AD93" i="4" s="1"/>
  <c r="AD78" i="4" a="1"/>
  <c r="AD78" i="4" s="1"/>
  <c r="AD54" i="4" a="1"/>
  <c r="AD54" i="4" s="1"/>
  <c r="AD21" i="4" a="1"/>
  <c r="AD21" i="4" s="1"/>
  <c r="AE228" i="4" a="1"/>
  <c r="AE228" i="4" s="1"/>
  <c r="AE192" i="4" a="1"/>
  <c r="AE192" i="4" s="1"/>
  <c r="AE235" i="4" a="1"/>
  <c r="AE235" i="4" s="1"/>
  <c r="AE229" i="4" a="1"/>
  <c r="AE229" i="4" s="1"/>
  <c r="AE217" i="4" a="1"/>
  <c r="AE217" i="4" s="1"/>
  <c r="AE202" i="4" a="1"/>
  <c r="AE202" i="4" s="1"/>
  <c r="AE184" i="4" a="1"/>
  <c r="AE184" i="4" s="1"/>
  <c r="AE169" i="4" a="1"/>
  <c r="AE169" i="4" s="1"/>
  <c r="AE154" i="4" a="1"/>
  <c r="AE154" i="4" s="1"/>
  <c r="AE139" i="4" a="1"/>
  <c r="AE139" i="4" s="1"/>
  <c r="AE121" i="4" a="1"/>
  <c r="AE121" i="4" s="1"/>
  <c r="AE109" i="4" a="1"/>
  <c r="AE109" i="4" s="1"/>
  <c r="AE91" i="4" a="1"/>
  <c r="AE91" i="4" s="1"/>
  <c r="AE73" i="4" a="1"/>
  <c r="AE73" i="4" s="1"/>
  <c r="AE49" i="4" a="1"/>
  <c r="AE49" i="4" s="1"/>
  <c r="AE22" i="4" a="1"/>
  <c r="AE22" i="4" s="1"/>
  <c r="AD228" i="4" a="1"/>
  <c r="AD228" i="4" s="1"/>
  <c r="AD207" i="4" a="1"/>
  <c r="AD207" i="4" s="1"/>
  <c r="AD189" i="4" a="1"/>
  <c r="AD189" i="4" s="1"/>
  <c r="AD174" i="4" a="1"/>
  <c r="AD174" i="4" s="1"/>
  <c r="AD153" i="4" a="1"/>
  <c r="AD153" i="4" s="1"/>
  <c r="AD135" i="4" a="1"/>
  <c r="AD135" i="4" s="1"/>
  <c r="AD111" i="4" a="1"/>
  <c r="AD111" i="4" s="1"/>
  <c r="AD69" i="4" a="1"/>
  <c r="AD69" i="4" s="1"/>
  <c r="AE219" i="4" a="1"/>
  <c r="AE219" i="4" s="1"/>
  <c r="AE208" i="4" a="1"/>
  <c r="AE208" i="4" s="1"/>
  <c r="AE196" i="4" a="1"/>
  <c r="AE196" i="4" s="1"/>
  <c r="AE190" i="4" a="1"/>
  <c r="AE190" i="4" s="1"/>
  <c r="AE178" i="4" a="1"/>
  <c r="AE178" i="4" s="1"/>
  <c r="AE172" i="4" a="1"/>
  <c r="AE172" i="4" s="1"/>
  <c r="AE160" i="4" a="1"/>
  <c r="AE160" i="4" s="1"/>
  <c r="AE148" i="4" a="1"/>
  <c r="AE148" i="4" s="1"/>
  <c r="AE142" i="4" a="1"/>
  <c r="AE142" i="4" s="1"/>
  <c r="AE130" i="4" a="1"/>
  <c r="AE130" i="4" s="1"/>
  <c r="AE124" i="4" a="1"/>
  <c r="AE124" i="4" s="1"/>
  <c r="AE115" i="4" a="1"/>
  <c r="AE115" i="4" s="1"/>
  <c r="AE106" i="4" a="1"/>
  <c r="AE106" i="4" s="1"/>
  <c r="AE97" i="4" a="1"/>
  <c r="AE97" i="4" s="1"/>
  <c r="AE88" i="4" a="1"/>
  <c r="AE88" i="4" s="1"/>
  <c r="AE79" i="4" a="1"/>
  <c r="AE79" i="4" s="1"/>
  <c r="AE70" i="4" a="1"/>
  <c r="AE70" i="4" s="1"/>
  <c r="AE61" i="4" a="1"/>
  <c r="AE61" i="4" s="1"/>
  <c r="AE55" i="4" a="1"/>
  <c r="AE55" i="4" s="1"/>
  <c r="AE43" i="4" a="1"/>
  <c r="AE43" i="4" s="1"/>
  <c r="AE34" i="4" a="1"/>
  <c r="AE34" i="4" s="1"/>
  <c r="AE28" i="4" a="1"/>
  <c r="AE28" i="4" s="1"/>
  <c r="AE16" i="4" a="1"/>
  <c r="AE16" i="4" s="1"/>
  <c r="AD243" i="4" a="1"/>
  <c r="AD243" i="4" s="1"/>
  <c r="AD234" i="4" a="1"/>
  <c r="AD234" i="4" s="1"/>
  <c r="AD222" i="4" a="1"/>
  <c r="AD222" i="4" s="1"/>
  <c r="AD213" i="4" a="1"/>
  <c r="AD213" i="4" s="1"/>
  <c r="AD201" i="4" a="1"/>
  <c r="AD201" i="4" s="1"/>
  <c r="AD195" i="4" a="1"/>
  <c r="AD195" i="4" s="1"/>
  <c r="AD180" i="4" a="1"/>
  <c r="AD180" i="4" s="1"/>
  <c r="AD168" i="4" a="1"/>
  <c r="AD168" i="4" s="1"/>
  <c r="AD162" i="4" a="1"/>
  <c r="AD162" i="4" s="1"/>
  <c r="AD147" i="4" a="1"/>
  <c r="AD147" i="4" s="1"/>
  <c r="AD138" i="4" a="1"/>
  <c r="AD138" i="4" s="1"/>
  <c r="AD129" i="4" a="1"/>
  <c r="AD129" i="4" s="1"/>
  <c r="AD120" i="4" a="1"/>
  <c r="AD120" i="4" s="1"/>
  <c r="AD114" i="4" a="1"/>
  <c r="AD114" i="4" s="1"/>
  <c r="AD102" i="4" a="1"/>
  <c r="AD102" i="4" s="1"/>
  <c r="AD96" i="4" a="1"/>
  <c r="AD96" i="4" s="1"/>
  <c r="AD87" i="4" a="1"/>
  <c r="AD87" i="4" s="1"/>
  <c r="AD75" i="4" a="1"/>
  <c r="AD75" i="4" s="1"/>
  <c r="AD66" i="4" a="1"/>
  <c r="AD66" i="4" s="1"/>
  <c r="AD60" i="4" a="1"/>
  <c r="AD60" i="4" s="1"/>
  <c r="AD48" i="4" a="1"/>
  <c r="AD48" i="4" s="1"/>
  <c r="AD42" i="4" a="1"/>
  <c r="AD42" i="4" s="1"/>
  <c r="AD36" i="4" a="1"/>
  <c r="AD36" i="4" s="1"/>
  <c r="AD30" i="4" a="1"/>
  <c r="AD30" i="4" s="1"/>
  <c r="AD24" i="4" a="1"/>
  <c r="AD24" i="4" s="1"/>
  <c r="AD15" i="4" a="1"/>
  <c r="AD15" i="4" s="1"/>
  <c r="AE237" i="4" a="1"/>
  <c r="AE237" i="4" s="1"/>
  <c r="AE204" i="4" a="1"/>
  <c r="AE204" i="4" s="1"/>
  <c r="AE45" i="4" a="1"/>
  <c r="AE45" i="4" s="1"/>
  <c r="AE39" i="4" a="1"/>
  <c r="AE39" i="4" s="1"/>
  <c r="AE33" i="4" a="1"/>
  <c r="AE33" i="4" s="1"/>
  <c r="AE24" i="4" a="1"/>
  <c r="AE24" i="4" s="1"/>
  <c r="AE12" i="4" a="1"/>
  <c r="AE12" i="4" s="1"/>
  <c r="AE11" i="4" a="1"/>
  <c r="AE11" i="4" s="1"/>
  <c r="AD242" i="4" a="1"/>
  <c r="AD242" i="4" s="1"/>
  <c r="AD239" i="4" a="1"/>
  <c r="AD239" i="4" s="1"/>
  <c r="AD236" i="4" a="1"/>
  <c r="AD236" i="4" s="1"/>
  <c r="AD233" i="4" a="1"/>
  <c r="AD233" i="4" s="1"/>
  <c r="AD230" i="4" a="1"/>
  <c r="AD230" i="4" s="1"/>
  <c r="AD227" i="4" a="1"/>
  <c r="AD227" i="4" s="1"/>
  <c r="AD224" i="4" a="1"/>
  <c r="AD224" i="4" s="1"/>
  <c r="AD221" i="4" a="1"/>
  <c r="AD221" i="4" s="1"/>
  <c r="AD218" i="4" a="1"/>
  <c r="AD218" i="4" s="1"/>
  <c r="AD215" i="4" a="1"/>
  <c r="AD215" i="4" s="1"/>
  <c r="AD212" i="4" a="1"/>
  <c r="AD212" i="4" s="1"/>
  <c r="AD209" i="4" a="1"/>
  <c r="AD209" i="4" s="1"/>
  <c r="AD206" i="4" a="1"/>
  <c r="AD206" i="4" s="1"/>
  <c r="AD203" i="4" a="1"/>
  <c r="AD203" i="4" s="1"/>
  <c r="AD200" i="4" a="1"/>
  <c r="AD200" i="4" s="1"/>
  <c r="AD197" i="4" a="1"/>
  <c r="AD197" i="4" s="1"/>
  <c r="AD194" i="4" a="1"/>
  <c r="AD194" i="4" s="1"/>
  <c r="AD191" i="4" a="1"/>
  <c r="AD191" i="4" s="1"/>
  <c r="AD188" i="4" a="1"/>
  <c r="AD188" i="4" s="1"/>
  <c r="AD185" i="4" a="1"/>
  <c r="AD185" i="4" s="1"/>
  <c r="AD182" i="4" a="1"/>
  <c r="AD182" i="4" s="1"/>
  <c r="AD179" i="4" a="1"/>
  <c r="AD179" i="4" s="1"/>
  <c r="AD176" i="4" a="1"/>
  <c r="AD176" i="4" s="1"/>
  <c r="AD173" i="4" a="1"/>
  <c r="AD173" i="4" s="1"/>
  <c r="AD170" i="4" a="1"/>
  <c r="AD170" i="4" s="1"/>
  <c r="AD167" i="4" a="1"/>
  <c r="AD167" i="4" s="1"/>
  <c r="AD164" i="4" a="1"/>
  <c r="AD164" i="4" s="1"/>
  <c r="AD161" i="4" a="1"/>
  <c r="AD161" i="4" s="1"/>
  <c r="AD158" i="4" a="1"/>
  <c r="AD158" i="4" s="1"/>
  <c r="AD155" i="4" a="1"/>
  <c r="AD155" i="4" s="1"/>
  <c r="AD152" i="4" a="1"/>
  <c r="AD152" i="4" s="1"/>
  <c r="AD149" i="4" a="1"/>
  <c r="AD149" i="4" s="1"/>
  <c r="AD146" i="4" a="1"/>
  <c r="AD146" i="4" s="1"/>
  <c r="AD143" i="4" a="1"/>
  <c r="AD143" i="4" s="1"/>
  <c r="AD140" i="4" a="1"/>
  <c r="AD140" i="4" s="1"/>
  <c r="AD137" i="4" a="1"/>
  <c r="AD137" i="4" s="1"/>
  <c r="AD134" i="4" a="1"/>
  <c r="AD134" i="4" s="1"/>
  <c r="AD131" i="4" a="1"/>
  <c r="AD131" i="4" s="1"/>
  <c r="AD128" i="4" a="1"/>
  <c r="AD128" i="4" s="1"/>
  <c r="AD125" i="4" a="1"/>
  <c r="AD125" i="4" s="1"/>
  <c r="AD122" i="4" a="1"/>
  <c r="AD122" i="4" s="1"/>
  <c r="AD119" i="4" a="1"/>
  <c r="AD119" i="4" s="1"/>
  <c r="AD116" i="4" a="1"/>
  <c r="AD116" i="4" s="1"/>
  <c r="AD113" i="4" a="1"/>
  <c r="AD113" i="4" s="1"/>
  <c r="AD110" i="4" a="1"/>
  <c r="AD110" i="4" s="1"/>
  <c r="AD107" i="4" a="1"/>
  <c r="AD107" i="4" s="1"/>
  <c r="AD104" i="4" a="1"/>
  <c r="AD104" i="4" s="1"/>
  <c r="AD101" i="4" a="1"/>
  <c r="AD101" i="4" s="1"/>
  <c r="AD98" i="4" a="1"/>
  <c r="AD98" i="4" s="1"/>
  <c r="AD95" i="4" a="1"/>
  <c r="AD95" i="4" s="1"/>
  <c r="AD92" i="4" a="1"/>
  <c r="AD92" i="4" s="1"/>
  <c r="AD89" i="4" a="1"/>
  <c r="AD89" i="4" s="1"/>
  <c r="AD86" i="4" a="1"/>
  <c r="AD86" i="4" s="1"/>
  <c r="AD83" i="4" a="1"/>
  <c r="AD83" i="4" s="1"/>
  <c r="AD80" i="4" a="1"/>
  <c r="AD80" i="4" s="1"/>
  <c r="AD77" i="4" a="1"/>
  <c r="AD77" i="4" s="1"/>
  <c r="AD74" i="4" a="1"/>
  <c r="AD74" i="4" s="1"/>
  <c r="AD71" i="4" a="1"/>
  <c r="AD71" i="4" s="1"/>
  <c r="AD68" i="4" a="1"/>
  <c r="AD68" i="4" s="1"/>
  <c r="AD65" i="4" a="1"/>
  <c r="AD65" i="4" s="1"/>
  <c r="AD62" i="4" a="1"/>
  <c r="AD62" i="4" s="1"/>
  <c r="AD59" i="4" a="1"/>
  <c r="AD59" i="4" s="1"/>
  <c r="AD56" i="4" a="1"/>
  <c r="AD56" i="4" s="1"/>
  <c r="AD53" i="4" a="1"/>
  <c r="AD53" i="4" s="1"/>
  <c r="AD50" i="4" a="1"/>
  <c r="AD50" i="4" s="1"/>
  <c r="AD47" i="4" a="1"/>
  <c r="AD47" i="4" s="1"/>
  <c r="AD44" i="4" a="1"/>
  <c r="AD44" i="4" s="1"/>
  <c r="AD41" i="4" a="1"/>
  <c r="AD41" i="4" s="1"/>
  <c r="AD38" i="4" a="1"/>
  <c r="AD38" i="4" s="1"/>
  <c r="AD35" i="4" a="1"/>
  <c r="AD35" i="4" s="1"/>
  <c r="AD32" i="4" a="1"/>
  <c r="AD32" i="4" s="1"/>
  <c r="AD29" i="4" a="1"/>
  <c r="AD29" i="4" s="1"/>
  <c r="AD26" i="4" a="1"/>
  <c r="AD26" i="4" s="1"/>
  <c r="AD23" i="4" a="1"/>
  <c r="AD23" i="4" s="1"/>
  <c r="AD20" i="4" a="1"/>
  <c r="AD20" i="4" s="1"/>
  <c r="AD17" i="4" a="1"/>
  <c r="AD17" i="4" s="1"/>
  <c r="AD14" i="4" a="1"/>
  <c r="AD14" i="4" s="1"/>
  <c r="AE18" i="4" a="1"/>
  <c r="AE18" i="4" s="1"/>
  <c r="AE239" i="4" a="1"/>
  <c r="AE239" i="4" s="1"/>
  <c r="AE227" i="4" a="1"/>
  <c r="AE227" i="4" s="1"/>
  <c r="AE215" i="4" a="1"/>
  <c r="AE215" i="4" s="1"/>
  <c r="AE206" i="4" a="1"/>
  <c r="AE206" i="4" s="1"/>
  <c r="AE194" i="4" a="1"/>
  <c r="AE194" i="4" s="1"/>
  <c r="AE182" i="4" a="1"/>
  <c r="AE182" i="4" s="1"/>
  <c r="AE170" i="4" a="1"/>
  <c r="AE170" i="4" s="1"/>
  <c r="AE158" i="4" a="1"/>
  <c r="AE158" i="4" s="1"/>
  <c r="AE149" i="4" a="1"/>
  <c r="AE149" i="4" s="1"/>
  <c r="AE137" i="4" a="1"/>
  <c r="AE137" i="4" s="1"/>
  <c r="AE125" i="4" a="1"/>
  <c r="AE125" i="4" s="1"/>
  <c r="AE116" i="4" a="1"/>
  <c r="AE116" i="4" s="1"/>
  <c r="AE104" i="4" a="1"/>
  <c r="AE104" i="4" s="1"/>
  <c r="AE92" i="4" a="1"/>
  <c r="AE92" i="4" s="1"/>
  <c r="AE80" i="4" a="1"/>
  <c r="AE80" i="4" s="1"/>
  <c r="AE68" i="4" a="1"/>
  <c r="AE68" i="4" s="1"/>
  <c r="AE56" i="4" a="1"/>
  <c r="AE56" i="4" s="1"/>
  <c r="AE44" i="4" a="1"/>
  <c r="AE44" i="4" s="1"/>
  <c r="AE32" i="4" a="1"/>
  <c r="AE32" i="4" s="1"/>
  <c r="AE23" i="4" a="1"/>
  <c r="AE23" i="4" s="1"/>
  <c r="AE20" i="4" a="1"/>
  <c r="AE20" i="4" s="1"/>
  <c r="AE48" i="4" a="1"/>
  <c r="AE48" i="4" s="1"/>
  <c r="AE27" i="4" a="1"/>
  <c r="AE27" i="4" s="1"/>
  <c r="AE242" i="4" a="1"/>
  <c r="AE242" i="4" s="1"/>
  <c r="AE230" i="4" a="1"/>
  <c r="AE230" i="4" s="1"/>
  <c r="AE218" i="4" a="1"/>
  <c r="AE218" i="4" s="1"/>
  <c r="AE209" i="4" a="1"/>
  <c r="AE209" i="4" s="1"/>
  <c r="AE200" i="4" a="1"/>
  <c r="AE200" i="4" s="1"/>
  <c r="AE188" i="4" a="1"/>
  <c r="AE188" i="4" s="1"/>
  <c r="AE176" i="4" a="1"/>
  <c r="AE176" i="4" s="1"/>
  <c r="AE167" i="4" a="1"/>
  <c r="AE167" i="4" s="1"/>
  <c r="AE155" i="4" a="1"/>
  <c r="AE155" i="4" s="1"/>
  <c r="AE143" i="4" a="1"/>
  <c r="AE143" i="4" s="1"/>
  <c r="AE134" i="4" a="1"/>
  <c r="AE134" i="4" s="1"/>
  <c r="AE122" i="4" a="1"/>
  <c r="AE122" i="4" s="1"/>
  <c r="AE110" i="4" a="1"/>
  <c r="AE110" i="4" s="1"/>
  <c r="AE98" i="4" a="1"/>
  <c r="AE98" i="4" s="1"/>
  <c r="AE86" i="4" a="1"/>
  <c r="AE86" i="4" s="1"/>
  <c r="AE77" i="4" a="1"/>
  <c r="AE77" i="4" s="1"/>
  <c r="AE71" i="4" a="1"/>
  <c r="AE71" i="4" s="1"/>
  <c r="AE59" i="4" a="1"/>
  <c r="AE59" i="4" s="1"/>
  <c r="AE47" i="4" a="1"/>
  <c r="AE47" i="4" s="1"/>
  <c r="AE35" i="4" a="1"/>
  <c r="AE35" i="4" s="1"/>
  <c r="AE17" i="4" a="1"/>
  <c r="AE17" i="4" s="1"/>
  <c r="AE54" i="4" a="1"/>
  <c r="AE54" i="4" s="1"/>
  <c r="AE42" i="4" a="1"/>
  <c r="AE42" i="4" s="1"/>
  <c r="AE36" i="4" a="1"/>
  <c r="AE36" i="4" s="1"/>
  <c r="AE30" i="4" a="1"/>
  <c r="AE30" i="4" s="1"/>
  <c r="AE21" i="4" a="1"/>
  <c r="AE21" i="4" s="1"/>
  <c r="AE15" i="4" a="1"/>
  <c r="AE15" i="4" s="1"/>
  <c r="AD11" i="4" a="1"/>
  <c r="AD11" i="4" s="1"/>
  <c r="AE236" i="4" a="1"/>
  <c r="AE236" i="4" s="1"/>
  <c r="AE233" i="4" a="1"/>
  <c r="AE233" i="4" s="1"/>
  <c r="AE224" i="4" a="1"/>
  <c r="AE224" i="4" s="1"/>
  <c r="AE221" i="4" a="1"/>
  <c r="AE221" i="4" s="1"/>
  <c r="AE212" i="4" a="1"/>
  <c r="AE212" i="4" s="1"/>
  <c r="AE203" i="4" a="1"/>
  <c r="AE203" i="4" s="1"/>
  <c r="AE197" i="4" a="1"/>
  <c r="AE197" i="4" s="1"/>
  <c r="AE191" i="4" a="1"/>
  <c r="AE191" i="4" s="1"/>
  <c r="AE185" i="4" a="1"/>
  <c r="AE185" i="4" s="1"/>
  <c r="AE179" i="4" a="1"/>
  <c r="AE179" i="4" s="1"/>
  <c r="AE173" i="4" a="1"/>
  <c r="AE173" i="4" s="1"/>
  <c r="AE164" i="4" a="1"/>
  <c r="AE164" i="4" s="1"/>
  <c r="AE161" i="4" a="1"/>
  <c r="AE161" i="4" s="1"/>
  <c r="AE152" i="4" a="1"/>
  <c r="AE152" i="4" s="1"/>
  <c r="AE146" i="4" a="1"/>
  <c r="AE146" i="4" s="1"/>
  <c r="AE140" i="4" a="1"/>
  <c r="AE140" i="4" s="1"/>
  <c r="AE131" i="4" a="1"/>
  <c r="AE131" i="4" s="1"/>
  <c r="AE128" i="4" a="1"/>
  <c r="AE128" i="4" s="1"/>
  <c r="AE119" i="4" a="1"/>
  <c r="AE119" i="4" s="1"/>
  <c r="AE113" i="4" a="1"/>
  <c r="AE113" i="4" s="1"/>
  <c r="AE107" i="4" a="1"/>
  <c r="AE107" i="4" s="1"/>
  <c r="AE101" i="4" a="1"/>
  <c r="AE101" i="4" s="1"/>
  <c r="AE95" i="4" a="1"/>
  <c r="AE95" i="4" s="1"/>
  <c r="AE89" i="4" a="1"/>
  <c r="AE89" i="4" s="1"/>
  <c r="AE83" i="4" a="1"/>
  <c r="AE83" i="4" s="1"/>
  <c r="AE74" i="4" a="1"/>
  <c r="AE74" i="4" s="1"/>
  <c r="AE65" i="4" a="1"/>
  <c r="AE65" i="4" s="1"/>
  <c r="AE62" i="4" a="1"/>
  <c r="AE62" i="4" s="1"/>
  <c r="AE53" i="4" a="1"/>
  <c r="AE53" i="4" s="1"/>
  <c r="AE50" i="4" a="1"/>
  <c r="AE50" i="4" s="1"/>
  <c r="AE41" i="4" a="1"/>
  <c r="AE41" i="4" s="1"/>
  <c r="AE38" i="4" a="1"/>
  <c r="AE38" i="4" s="1"/>
  <c r="AE29" i="4" a="1"/>
  <c r="AE29" i="4" s="1"/>
  <c r="AE26" i="4" a="1"/>
  <c r="AE26" i="4" s="1"/>
  <c r="AE14" i="4" a="1"/>
  <c r="AE14" i="4" s="1"/>
  <c r="A779" i="2" a="1"/>
  <c r="A779" i="2" s="1"/>
  <c r="B779" i="2" s="1"/>
  <c r="A100" i="2" a="1"/>
  <c r="A100" i="2" s="1"/>
  <c r="B100" i="2" s="1"/>
  <c r="A213" i="2" a="1"/>
  <c r="A213" i="2" s="1"/>
  <c r="B213" i="2" s="1"/>
  <c r="A62" i="2" a="1"/>
  <c r="A62" i="2" s="1"/>
  <c r="B62" i="2" s="1"/>
  <c r="A821" i="2" a="1"/>
  <c r="A821" i="2" s="1"/>
  <c r="B821" i="2" s="1"/>
  <c r="A831" i="2" a="1"/>
  <c r="A831" i="2" s="1"/>
  <c r="B831" i="2" s="1"/>
  <c r="A469" i="2" a="1"/>
  <c r="A469" i="2" s="1"/>
  <c r="B469" i="2" s="1"/>
  <c r="A987" i="2" a="1"/>
  <c r="A987" i="2" s="1"/>
  <c r="B987" i="2" s="1"/>
  <c r="A383" i="2" a="1"/>
  <c r="A383" i="2" s="1"/>
  <c r="B383" i="2" s="1"/>
  <c r="A711" i="2" a="1"/>
  <c r="A711" i="2" s="1"/>
  <c r="B711" i="2" s="1"/>
  <c r="A841" i="2" a="1"/>
  <c r="A841" i="2" s="1"/>
  <c r="B841" i="2" s="1"/>
  <c r="A842" i="2" a="1"/>
  <c r="A842" i="2" s="1"/>
  <c r="B842" i="2" s="1"/>
  <c r="A882" i="2" a="1"/>
  <c r="A882" i="2" s="1"/>
  <c r="B882" i="2" s="1"/>
  <c r="A883" i="2" a="1"/>
  <c r="A883" i="2" s="1"/>
  <c r="B883" i="2" s="1"/>
  <c r="A1108" i="2" a="1"/>
  <c r="A1108" i="2" s="1"/>
  <c r="B1108" i="2" s="1"/>
  <c r="A879" i="2" a="1"/>
  <c r="A879" i="2" s="1"/>
  <c r="B879" i="2" s="1"/>
  <c r="A122" i="2" a="1"/>
  <c r="A122" i="2" s="1"/>
  <c r="B122" i="2" s="1"/>
  <c r="A983" i="2" a="1"/>
  <c r="A983" i="2" s="1"/>
  <c r="B983" i="2" s="1"/>
  <c r="A798" i="2" a="1"/>
  <c r="A798" i="2" s="1"/>
  <c r="B798" i="2" s="1"/>
  <c r="A248" i="2" a="1"/>
  <c r="A248" i="2" s="1"/>
  <c r="B248" i="2" s="1"/>
  <c r="A200" i="2" a="1"/>
  <c r="A200" i="2" s="1"/>
  <c r="B200" i="2" s="1"/>
  <c r="A201" i="2" a="1"/>
  <c r="A201" i="2" s="1"/>
  <c r="B201" i="2" s="1"/>
  <c r="A849" i="2" a="1"/>
  <c r="A849" i="2" s="1"/>
  <c r="B849" i="2" s="1"/>
  <c r="A163" i="2" a="1"/>
  <c r="A163" i="2" s="1"/>
  <c r="B163" i="2" s="1"/>
  <c r="A1062" i="2" a="1"/>
  <c r="A1062" i="2" s="1"/>
  <c r="B1062" i="2" s="1"/>
  <c r="A589" i="2" a="1"/>
  <c r="A589" i="2" s="1"/>
  <c r="B589" i="2" s="1"/>
  <c r="A909" i="2" a="1"/>
  <c r="A909" i="2" s="1"/>
  <c r="B909" i="2" s="1"/>
  <c r="A977" i="2" a="1"/>
  <c r="A977" i="2" s="1"/>
  <c r="B977" i="2" s="1"/>
  <c r="A233" i="2" a="1"/>
  <c r="A233" i="2" s="1"/>
  <c r="B233" i="2" s="1"/>
  <c r="A579" i="2" a="1"/>
  <c r="A579" i="2" s="1"/>
  <c r="B579" i="2" s="1"/>
  <c r="A921" i="2" a="1"/>
  <c r="A921" i="2" s="1"/>
  <c r="B921" i="2" s="1"/>
  <c r="A1038" i="2" a="1"/>
  <c r="A1038" i="2" s="1"/>
  <c r="B1038" i="2" s="1"/>
  <c r="A260" i="2" a="1"/>
  <c r="A260" i="2" s="1"/>
  <c r="B260" i="2" s="1"/>
  <c r="A840" i="2" a="1"/>
  <c r="A840" i="2" s="1"/>
  <c r="B840" i="2" s="1"/>
  <c r="A750" i="2" a="1"/>
  <c r="A750" i="2" s="1"/>
  <c r="B750" i="2" s="1"/>
  <c r="A143" i="2" a="1"/>
  <c r="A143" i="2" s="1"/>
  <c r="B143" i="2" s="1"/>
  <c r="A1084" i="2" a="1"/>
  <c r="A1084" i="2" s="1"/>
  <c r="B1084" i="2" s="1"/>
  <c r="A955" i="2" a="1"/>
  <c r="A955" i="2" s="1"/>
  <c r="B955" i="2" s="1"/>
  <c r="A929" i="2" a="1"/>
  <c r="A929" i="2" s="1"/>
  <c r="B929" i="2" s="1"/>
  <c r="A759" i="2" l="1" a="1"/>
  <c r="A759" i="2" s="1"/>
  <c r="B759" i="2" s="1"/>
  <c r="A394" i="2" a="1"/>
  <c r="A394" i="2" s="1"/>
  <c r="B394" i="2" s="1"/>
  <c r="A655" i="2" a="1"/>
  <c r="A655" i="2" s="1"/>
  <c r="B655" i="2" s="1"/>
  <c r="A656" i="2" a="1"/>
  <c r="A656" i="2" s="1"/>
  <c r="B656" i="2" s="1"/>
  <c r="A1102" i="2" a="1"/>
  <c r="A1102" i="2" s="1"/>
  <c r="B1102" i="2" s="1"/>
  <c r="A922" i="2" a="1"/>
  <c r="A922" i="2" s="1"/>
  <c r="B922" i="2" s="1"/>
  <c r="A794" i="2" a="1"/>
  <c r="A794" i="2" s="1"/>
  <c r="B794" i="2" s="1"/>
  <c r="A920" i="2" a="1"/>
  <c r="A920" i="2" s="1"/>
  <c r="B920" i="2" s="1"/>
  <c r="A981" i="2" a="1"/>
  <c r="A981" i="2" s="1"/>
  <c r="B981" i="2" s="1"/>
  <c r="A268" i="2" a="1"/>
  <c r="A268" i="2" s="1"/>
  <c r="B268" i="2" s="1"/>
  <c r="A269" i="2" a="1"/>
  <c r="A269" i="2" s="1"/>
  <c r="B269" i="2" s="1"/>
  <c r="A569" i="2" a="1"/>
  <c r="A569" i="2" s="1"/>
  <c r="B569" i="2" s="1"/>
  <c r="A292" i="2" a="1"/>
  <c r="A292" i="2" s="1"/>
  <c r="B292" i="2" s="1"/>
  <c r="A293" i="2" a="1"/>
  <c r="A293" i="2" s="1"/>
  <c r="B293" i="2" s="1"/>
  <c r="A165" i="2" a="1"/>
  <c r="A165" i="2" s="1"/>
  <c r="B165" i="2" s="1"/>
  <c r="A138" i="2" a="1"/>
  <c r="A138" i="2" s="1"/>
  <c r="B138" i="2" s="1"/>
  <c r="A511" i="2" a="1"/>
  <c r="A511" i="2" s="1"/>
  <c r="B511" i="2" s="1"/>
  <c r="A578" i="2" a="1"/>
  <c r="A578" i="2" s="1"/>
  <c r="B578" i="2" s="1"/>
  <c r="A543" i="2" a="1"/>
  <c r="A543" i="2" s="1"/>
  <c r="B543" i="2" s="1"/>
  <c r="A961" i="2" a="1"/>
  <c r="A961" i="2" s="1"/>
  <c r="B961" i="2" s="1"/>
  <c r="A215" i="2" a="1"/>
  <c r="A215" i="2" s="1"/>
  <c r="B215" i="2" s="1"/>
  <c r="A1035" i="2" a="1"/>
  <c r="A1035" i="2" s="1"/>
  <c r="B1035" i="2" s="1"/>
  <c r="A991" i="2" a="1"/>
  <c r="A991" i="2" s="1"/>
  <c r="B991" i="2" s="1"/>
  <c r="A376" i="2" a="1"/>
  <c r="A376" i="2" s="1"/>
  <c r="B376" i="2" s="1"/>
  <c r="A377" i="2" a="1"/>
  <c r="A377" i="2" s="1"/>
  <c r="B377" i="2" s="1"/>
  <c r="A44" i="2" a="1"/>
  <c r="A44" i="2" s="1"/>
  <c r="B44" i="2" s="1"/>
  <c r="A85" i="2" a="1"/>
  <c r="A85" i="2" s="1"/>
  <c r="B85" i="2" s="1"/>
  <c r="A470" i="2" a="1"/>
  <c r="A470" i="2" s="1"/>
  <c r="B470" i="2" s="1"/>
  <c r="A552" i="2" a="1"/>
  <c r="A552" i="2" s="1"/>
  <c r="B552" i="2" s="1"/>
  <c r="A96" i="2" a="1"/>
  <c r="A96" i="2" s="1"/>
  <c r="B96" i="2" s="1"/>
  <c r="P46" i="1" l="1"/>
  <c r="P7" i="1"/>
  <c r="P8" i="1"/>
  <c r="P84" i="1"/>
  <c r="P108" i="1"/>
  <c r="R14" i="1"/>
  <c r="A161" i="2" a="1"/>
  <c r="A161" i="2" s="1"/>
  <c r="B161" i="2" s="1"/>
  <c r="A898" i="2" a="1"/>
  <c r="A898" i="2" s="1"/>
  <c r="B898" i="2" s="1"/>
  <c r="A313" i="2" a="1"/>
  <c r="A313" i="2" s="1"/>
  <c r="B313" i="2" s="1"/>
  <c r="A580" i="2" a="1"/>
  <c r="A580" i="2" s="1"/>
  <c r="B580" i="2" s="1"/>
  <c r="A1064" i="2" a="1"/>
  <c r="A1064" i="2" s="1"/>
  <c r="B1064" i="2" s="1"/>
  <c r="A332" i="2" a="1"/>
  <c r="A332" i="2" s="1"/>
  <c r="B332" i="2" s="1"/>
  <c r="A549" i="2" a="1"/>
  <c r="A549" i="2" s="1"/>
  <c r="B549" i="2" s="1"/>
  <c r="A787" i="2" a="1"/>
  <c r="A787" i="2" s="1"/>
  <c r="B787" i="2" s="1"/>
  <c r="A380" i="2" a="1"/>
  <c r="A380" i="2" s="1"/>
  <c r="B380" i="2" s="1"/>
  <c r="A22" i="2" a="1"/>
  <c r="A22" i="2" s="1"/>
  <c r="B22" i="2" s="1"/>
  <c r="A343" i="2" a="1"/>
  <c r="A343" i="2" s="1"/>
  <c r="B343" i="2" s="1"/>
  <c r="A537" i="2" a="1"/>
  <c r="A537" i="2" s="1"/>
  <c r="B537" i="2" s="1"/>
  <c r="A64" i="2" a="1"/>
  <c r="A64" i="2" s="1"/>
  <c r="B64" i="2" s="1"/>
  <c r="A666" i="2" a="1"/>
  <c r="A666" i="2" s="1"/>
  <c r="B666" i="2" s="1"/>
  <c r="A2" i="2" a="1"/>
  <c r="A2" i="2" s="1"/>
  <c r="B2" i="2" s="1"/>
  <c r="A848" i="2" a="1"/>
  <c r="A848" i="2" s="1"/>
  <c r="B848" i="2" s="1"/>
  <c r="A614" i="2" a="1"/>
  <c r="A614" i="2" s="1"/>
  <c r="B614" i="2" s="1"/>
  <c r="A258" i="2" a="1"/>
  <c r="A258" i="2" s="1"/>
  <c r="B258" i="2" s="1"/>
  <c r="A927" i="2" a="1"/>
  <c r="A927" i="2" s="1"/>
  <c r="B927" i="2" s="1"/>
  <c r="A771" i="2" a="1"/>
  <c r="A771" i="2" s="1"/>
  <c r="B771" i="2" s="1"/>
  <c r="A82" i="2" a="1"/>
  <c r="A82" i="2" s="1"/>
  <c r="B82" i="2" s="1"/>
  <c r="A712" i="2" a="1"/>
  <c r="A712" i="2" s="1"/>
  <c r="B712" i="2" s="1"/>
  <c r="A670" i="2" a="1"/>
  <c r="A670" i="2" s="1"/>
  <c r="B670" i="2" s="1"/>
  <c r="A560" i="2" a="1"/>
  <c r="A560" i="2" s="1"/>
  <c r="B560" i="2" s="1"/>
  <c r="A1073" i="2" a="1"/>
  <c r="A1073" i="2" s="1"/>
  <c r="B1073" i="2" s="1"/>
  <c r="A973" i="2" a="1"/>
  <c r="A973" i="2" s="1"/>
  <c r="B973" i="2" s="1"/>
  <c r="A135" i="2" a="1"/>
  <c r="A135" i="2" s="1"/>
  <c r="B135" i="2" s="1"/>
  <c r="A434" i="2" a="1"/>
  <c r="A434" i="2" s="1"/>
  <c r="B434" i="2" s="1"/>
  <c r="A344" i="2" a="1"/>
  <c r="A344" i="2" s="1"/>
  <c r="B344" i="2" s="1"/>
  <c r="A1099" i="2" a="1"/>
  <c r="A1099" i="2" s="1"/>
  <c r="B1099" i="2" s="1"/>
  <c r="A570" i="2" a="1"/>
  <c r="A570" i="2" s="1"/>
  <c r="B570" i="2" s="1"/>
  <c r="A484" i="2" a="1"/>
  <c r="A484" i="2" s="1"/>
  <c r="B484" i="2" s="1"/>
  <c r="A1034" i="2" a="1"/>
  <c r="A1034" i="2" s="1"/>
  <c r="B1034" i="2" s="1"/>
  <c r="A150" i="2" a="1"/>
  <c r="A150" i="2" s="1"/>
  <c r="B150" i="2" s="1"/>
  <c r="A1109" i="2" a="1"/>
  <c r="A1109" i="2" s="1"/>
  <c r="B1109" i="2" s="1"/>
  <c r="A405" i="2" a="1"/>
  <c r="A405" i="2" s="1"/>
  <c r="B405" i="2" s="1"/>
  <c r="A206" i="2" a="1"/>
  <c r="A206" i="2" s="1"/>
  <c r="B206" i="2" s="1"/>
  <c r="A1079" i="2" a="1"/>
  <c r="A1079" i="2" s="1"/>
  <c r="B1079" i="2" s="1"/>
  <c r="A971" i="2" a="1"/>
  <c r="A971" i="2" s="1"/>
  <c r="B971" i="2" s="1"/>
  <c r="A111" i="2" a="1"/>
  <c r="A111" i="2" s="1"/>
  <c r="B111" i="2" s="1"/>
  <c r="A677" i="2" a="1"/>
  <c r="A677" i="2" s="1"/>
  <c r="B677" i="2" s="1"/>
  <c r="A72" i="2" a="1"/>
  <c r="A72" i="2" s="1"/>
  <c r="B72" i="2" s="1"/>
  <c r="A1094" i="2" a="1"/>
  <c r="A1094" i="2" s="1"/>
  <c r="B1094" i="2" s="1"/>
  <c r="A97" i="2" a="1"/>
  <c r="A97" i="2" s="1"/>
  <c r="B97" i="2" s="1"/>
  <c r="A732" i="2" a="1"/>
  <c r="A732" i="2" s="1"/>
  <c r="B732" i="2" s="1"/>
  <c r="A769" i="2" a="1"/>
  <c r="A769" i="2" s="1"/>
  <c r="B769" i="2" s="1"/>
  <c r="A170" i="2" a="1"/>
  <c r="A170" i="2" s="1"/>
  <c r="B170" i="2" s="1"/>
  <c r="A422" i="2" a="1"/>
  <c r="A422" i="2" s="1"/>
  <c r="B422" i="2" s="1"/>
  <c r="A941" i="2" a="1"/>
  <c r="A941" i="2" s="1"/>
  <c r="B941" i="2" s="1"/>
  <c r="A424" i="2" a="1"/>
  <c r="A424" i="2" s="1"/>
  <c r="B424" i="2" s="1"/>
  <c r="A330" i="2" a="1"/>
  <c r="A330" i="2" s="1"/>
  <c r="B330" i="2" s="1"/>
  <c r="A476" i="2" a="1"/>
  <c r="A476" i="2" s="1"/>
  <c r="B476" i="2" s="1"/>
  <c r="A236" i="2" a="1"/>
  <c r="A236" i="2" s="1"/>
  <c r="B236" i="2" s="1"/>
  <c r="A243" i="2" a="1"/>
  <c r="A243" i="2" s="1"/>
  <c r="B243" i="2" s="1"/>
  <c r="A214" i="2" a="1"/>
  <c r="A214" i="2" s="1"/>
  <c r="B214" i="2" s="1"/>
  <c r="A873" i="2" a="1"/>
  <c r="A873" i="2" s="1"/>
  <c r="B873" i="2" s="1"/>
  <c r="A431" i="2" a="1"/>
  <c r="A431" i="2" s="1"/>
  <c r="B431" i="2" s="1"/>
  <c r="A1003" i="2" a="1"/>
  <c r="A1003" i="2" s="1"/>
  <c r="B1003" i="2" s="1"/>
  <c r="A1004" i="2" a="1"/>
  <c r="A1004" i="2" s="1"/>
  <c r="B1004" i="2" s="1"/>
  <c r="A185" i="2" l="1" a="1"/>
  <c r="A185" i="2" s="1"/>
  <c r="B185" i="2" s="1"/>
  <c r="A754" i="2" a="1"/>
  <c r="A754" i="2" s="1"/>
  <c r="B754" i="2" s="1"/>
  <c r="A853" i="2" a="1"/>
  <c r="A853" i="2" s="1"/>
  <c r="B853" i="2" s="1"/>
  <c r="A21" i="2" a="1"/>
  <c r="A21" i="2" s="1"/>
  <c r="B21" i="2" s="1"/>
  <c r="A826" i="2" a="1"/>
  <c r="A826" i="2" s="1"/>
  <c r="B826" i="2" s="1"/>
  <c r="A104" i="2" a="1"/>
  <c r="A104" i="2" s="1"/>
  <c r="B104" i="2" s="1"/>
  <c r="A410" i="2" a="1"/>
  <c r="A410" i="2" s="1"/>
  <c r="B410" i="2" s="1"/>
  <c r="A198" i="2" a="1"/>
  <c r="A198" i="2" s="1"/>
  <c r="B198" i="2" s="1"/>
  <c r="A553" i="2" a="1"/>
  <c r="A553" i="2" s="1"/>
  <c r="B553" i="2" s="1"/>
  <c r="P10" i="1"/>
  <c r="J10" i="1"/>
  <c r="A432" i="2" l="1" a="1"/>
  <c r="A432" i="2" s="1"/>
  <c r="B432" i="2" s="1"/>
  <c r="A166" i="2" a="1"/>
  <c r="A166" i="2" s="1"/>
  <c r="B166" i="2" s="1"/>
  <c r="A333" i="2" a="1"/>
  <c r="A333" i="2" s="1"/>
  <c r="B333" i="2" s="1"/>
  <c r="A600" i="2" a="1"/>
  <c r="A600" i="2" s="1"/>
  <c r="B600" i="2" s="1"/>
  <c r="A401" i="2" a="1"/>
  <c r="A401" i="2" s="1"/>
  <c r="B401" i="2" s="1"/>
  <c r="A218" i="2" a="1"/>
  <c r="A218" i="2" s="1"/>
  <c r="B218" i="2" s="1"/>
  <c r="A270" i="2" a="1"/>
  <c r="A270" i="2" s="1"/>
  <c r="B270" i="2" s="1"/>
  <c r="A1032" i="2" a="1"/>
  <c r="A1032" i="2" s="1"/>
  <c r="B1032" i="2" s="1"/>
  <c r="A626" i="2" a="1"/>
  <c r="A626" i="2" s="1"/>
  <c r="B626" i="2" s="1"/>
  <c r="A972" i="2" a="1"/>
  <c r="A972" i="2" s="1"/>
  <c r="B972" i="2" s="1"/>
  <c r="A804" i="2" a="1"/>
  <c r="A804" i="2" s="1"/>
  <c r="B804" i="2" s="1"/>
  <c r="A382" i="2" a="1"/>
  <c r="A382" i="2" s="1"/>
  <c r="B382" i="2" s="1"/>
  <c r="A708" i="2" a="1"/>
  <c r="A708" i="2" s="1"/>
  <c r="B708" i="2" s="1"/>
  <c r="A855" i="2" a="1"/>
  <c r="A855" i="2" s="1"/>
  <c r="B855" i="2" s="1"/>
  <c r="A3" i="2" a="1"/>
  <c r="A3" i="2" s="1"/>
  <c r="B3" i="2" s="1"/>
  <c r="A160" i="2" a="1"/>
  <c r="A160" i="2" s="1"/>
  <c r="B160" i="2" s="1"/>
  <c r="A984" i="2" a="1"/>
  <c r="A984" i="2" s="1"/>
  <c r="B984" i="2" s="1"/>
  <c r="A792" i="2" a="1"/>
  <c r="A792" i="2" s="1"/>
  <c r="B792" i="2" s="1"/>
  <c r="A682" i="2" a="1"/>
  <c r="A682" i="2" s="1"/>
  <c r="B682" i="2" s="1"/>
  <c r="A967" i="2" a="1"/>
  <c r="A967" i="2" s="1"/>
  <c r="B967" i="2" s="1"/>
  <c r="A830" i="2" a="1"/>
  <c r="A830" i="2" s="1"/>
  <c r="B830" i="2" s="1"/>
  <c r="A1009" i="2" a="1"/>
  <c r="A1009" i="2" s="1"/>
  <c r="B1009" i="2" s="1"/>
  <c r="A492" i="2" a="1"/>
  <c r="A492" i="2" s="1"/>
  <c r="B492" i="2" s="1"/>
  <c r="A989" i="2" a="1"/>
  <c r="A989" i="2" s="1"/>
  <c r="B989" i="2" s="1"/>
  <c r="A1114" i="2" a="1"/>
  <c r="A1114" i="2" s="1"/>
  <c r="B1114" i="2" s="1"/>
  <c r="A311" i="2" a="1"/>
  <c r="A311" i="2" s="1"/>
  <c r="B311" i="2" s="1"/>
  <c r="A752" i="2" a="1"/>
  <c r="A752" i="2" s="1"/>
  <c r="B752" i="2" s="1"/>
  <c r="A741" i="2" a="1"/>
  <c r="A741" i="2" s="1"/>
  <c r="B741" i="2" s="1"/>
  <c r="A327" i="2" a="1"/>
  <c r="A327" i="2" s="1"/>
  <c r="B327" i="2" s="1"/>
  <c r="A230" i="2" a="1"/>
  <c r="A230" i="2" s="1"/>
  <c r="B230" i="2" s="1"/>
  <c r="A463" i="2" a="1"/>
  <c r="A463" i="2" s="1"/>
  <c r="B463" i="2" s="1"/>
  <c r="A1125" i="2" a="1"/>
  <c r="A1125" i="2" s="1"/>
  <c r="B1125" i="2" s="1"/>
  <c r="A606" i="2" a="1"/>
  <c r="A606" i="2" s="1"/>
  <c r="B606" i="2" s="1"/>
  <c r="A530" i="2" a="1"/>
  <c r="A530" i="2" s="1"/>
  <c r="B530" i="2" s="1"/>
  <c r="A192" i="2" a="1"/>
  <c r="A192" i="2" s="1"/>
  <c r="B192" i="2" s="1"/>
  <c r="A123" i="2" a="1"/>
  <c r="A123" i="2" s="1"/>
  <c r="B123" i="2" s="1"/>
  <c r="A90" i="2" a="1"/>
  <c r="A90" i="2" s="1"/>
  <c r="B90" i="2" s="1"/>
  <c r="A1110" i="2" a="1"/>
  <c r="A1110" i="2" s="1"/>
  <c r="B1110" i="2" s="1"/>
  <c r="A498" i="2" a="1"/>
  <c r="A498" i="2" s="1"/>
  <c r="B498" i="2" s="1"/>
  <c r="A531" i="2" a="1"/>
  <c r="A531" i="2" s="1"/>
  <c r="B531" i="2" s="1"/>
  <c r="A351" i="2" l="1" a="1"/>
  <c r="A351" i="2" s="1"/>
  <c r="B351" i="2" s="1"/>
  <c r="A683" i="2" a="1"/>
  <c r="A683" i="2" s="1"/>
  <c r="B683" i="2" s="1"/>
  <c r="A559" i="2" a="1"/>
  <c r="A559" i="2" s="1"/>
  <c r="B559" i="2" s="1"/>
  <c r="A1082" i="2" a="1"/>
  <c r="A1082" i="2" s="1"/>
  <c r="B1082" i="2" s="1"/>
  <c r="A856" i="2" a="1"/>
  <c r="A856" i="2" s="1"/>
  <c r="B856" i="2" s="1"/>
  <c r="A4" i="2" a="1"/>
  <c r="A4" i="2" s="1"/>
  <c r="B4" i="2" s="1"/>
  <c r="A1081" i="2" a="1"/>
  <c r="A1081" i="2" s="1"/>
  <c r="B1081" i="2" s="1"/>
  <c r="A265" i="2" a="1"/>
  <c r="A265" i="2" s="1"/>
  <c r="B265" i="2" s="1"/>
  <c r="A596" i="2" a="1"/>
  <c r="A596" i="2" s="1"/>
  <c r="B596" i="2" s="1"/>
  <c r="A398" i="2" a="1"/>
  <c r="A398" i="2" s="1"/>
  <c r="B398" i="2" s="1"/>
  <c r="A676" i="2" a="1"/>
  <c r="A676" i="2" s="1"/>
  <c r="B676" i="2" s="1"/>
  <c r="A312" i="2" a="1"/>
  <c r="A312" i="2" s="1"/>
  <c r="B312" i="2" s="1"/>
  <c r="A730" i="2" a="1"/>
  <c r="A730" i="2" s="1"/>
  <c r="B730" i="2" s="1"/>
  <c r="A561" i="2" a="1"/>
  <c r="A561" i="2" s="1"/>
  <c r="B561" i="2" s="1"/>
  <c r="A1059" i="2" l="1" a="1"/>
  <c r="A1059" i="2" s="1"/>
  <c r="B1059" i="2" s="1"/>
  <c r="A462" i="2" a="1"/>
  <c r="A462" i="2" s="1"/>
  <c r="B462" i="2" s="1"/>
  <c r="A347" i="2" a="1"/>
  <c r="A347" i="2" s="1"/>
  <c r="B347" i="2" s="1"/>
  <c r="A63" i="2" a="1"/>
  <c r="A63" i="2" s="1"/>
  <c r="B63" i="2" s="1"/>
  <c r="A80" i="2" a="1"/>
  <c r="A80" i="2" s="1"/>
  <c r="B80" i="2" s="1"/>
  <c r="A379" i="2" a="1"/>
  <c r="A379" i="2" s="1"/>
  <c r="B379" i="2" s="1"/>
  <c r="A607" i="2" a="1"/>
  <c r="A607" i="2" s="1"/>
  <c r="B607" i="2" s="1"/>
  <c r="J4" i="1"/>
  <c r="J6" i="1"/>
  <c r="A256" i="2" a="1"/>
  <c r="A256" i="2" s="1"/>
  <c r="B256" i="2" s="1"/>
  <c r="A497" i="2" a="1"/>
  <c r="A497" i="2" s="1"/>
  <c r="B497" i="2" s="1"/>
  <c r="A121" i="2" a="1"/>
  <c r="A121" i="2" s="1"/>
  <c r="B121" i="2" s="1"/>
  <c r="A75" i="2" a="1"/>
  <c r="A75" i="2" s="1"/>
  <c r="B75" i="2" s="1"/>
  <c r="A510" i="2" a="1"/>
  <c r="A510" i="2" s="1"/>
  <c r="B510" i="2" s="1"/>
  <c r="A1083" i="2" a="1"/>
  <c r="A1083" i="2" s="1"/>
  <c r="B1083" i="2" s="1"/>
  <c r="A117" i="2" a="1"/>
  <c r="A117" i="2" s="1"/>
  <c r="B117" i="2" s="1"/>
  <c r="A68" i="2" a="1"/>
  <c r="A68" i="2" s="1"/>
  <c r="B68" i="2" s="1"/>
  <c r="A71" i="2" a="1"/>
  <c r="A71" i="2" s="1"/>
  <c r="B71" i="2" s="1"/>
  <c r="A1111" i="2" a="1"/>
  <c r="A1111" i="2" s="1"/>
  <c r="B1111" i="2" s="1"/>
  <c r="A1045" i="2" a="1"/>
  <c r="A1045" i="2" s="1"/>
  <c r="B1045" i="2" s="1"/>
  <c r="A331" i="2" a="1"/>
  <c r="A331" i="2" s="1"/>
  <c r="B331" i="2" s="1"/>
  <c r="A369" i="2" a="1"/>
  <c r="A369" i="2" s="1"/>
  <c r="B369" i="2" s="1"/>
  <c r="A353" i="2" a="1"/>
  <c r="A353" i="2" s="1"/>
  <c r="B353" i="2" s="1"/>
  <c r="A791" i="2" a="1"/>
  <c r="A791" i="2" s="1"/>
  <c r="B791" i="2" s="1"/>
  <c r="A264" i="2" a="1"/>
  <c r="A264" i="2" s="1"/>
  <c r="B264" i="2" s="1"/>
  <c r="A457" i="2" a="1"/>
  <c r="A457" i="2" s="1"/>
  <c r="B457" i="2" s="1"/>
  <c r="A164" i="2" a="1"/>
  <c r="A164" i="2" s="1"/>
  <c r="B164" i="2" s="1"/>
  <c r="A637" i="2" a="1"/>
  <c r="A637" i="2" s="1"/>
  <c r="B637" i="2" s="1"/>
  <c r="A534" i="2" a="1"/>
  <c r="A534" i="2" s="1"/>
  <c r="B534" i="2" s="1"/>
  <c r="A57" i="2" a="1"/>
  <c r="A57" i="2" s="1"/>
  <c r="B57" i="2" s="1"/>
  <c r="A532" i="2" a="1"/>
  <c r="A532" i="2" s="1"/>
  <c r="B532" i="2" s="1"/>
  <c r="A101" i="2" a="1"/>
  <c r="A101" i="2" s="1"/>
  <c r="B101" i="2" s="1"/>
  <c r="A102" i="2" a="1"/>
  <c r="A102" i="2" s="1"/>
  <c r="B102" i="2" s="1"/>
  <c r="A477" i="2" a="1"/>
  <c r="A477" i="2" s="1"/>
  <c r="B477" i="2" s="1"/>
  <c r="A370" i="2" a="1"/>
  <c r="A370" i="2" s="1"/>
  <c r="B370" i="2" s="1"/>
  <c r="A171" i="2" a="1"/>
  <c r="A171" i="2" s="1"/>
  <c r="B171" i="2" s="1"/>
  <c r="A415" i="2" a="1"/>
  <c r="A415" i="2" s="1"/>
  <c r="B415" i="2" s="1"/>
  <c r="A1107" i="2" a="1"/>
  <c r="A1107" i="2" s="1"/>
  <c r="B1107" i="2" s="1"/>
  <c r="A619" i="2" a="1"/>
  <c r="A619" i="2" s="1"/>
  <c r="B619" i="2" s="1"/>
  <c r="A408" i="2" a="1"/>
  <c r="A408" i="2" s="1"/>
  <c r="B408" i="2" s="1"/>
  <c r="A822" i="2" a="1"/>
  <c r="A822" i="2" s="1"/>
  <c r="B822" i="2" s="1"/>
  <c r="A577" i="2" a="1"/>
  <c r="A577" i="2" s="1"/>
  <c r="B577" i="2" s="1"/>
  <c r="A433" i="2" a="1"/>
  <c r="A433" i="2" s="1"/>
  <c r="B433" i="2" s="1"/>
  <c r="A844" i="2" a="1"/>
  <c r="A844" i="2" s="1"/>
  <c r="B844" i="2" s="1"/>
  <c r="A496" i="2" a="1"/>
  <c r="A496" i="2" s="1"/>
  <c r="B496" i="2" s="1"/>
  <c r="A586" i="2" a="1"/>
  <c r="A586" i="2" s="1"/>
  <c r="B586" i="2" s="1"/>
  <c r="A797" i="2" a="1"/>
  <c r="A797" i="2" s="1"/>
  <c r="B797" i="2" s="1"/>
  <c r="A832" i="2" a="1"/>
  <c r="A832" i="2" s="1"/>
  <c r="B832" i="2" s="1"/>
  <c r="A949" i="2" a="1"/>
  <c r="A949" i="2" s="1"/>
  <c r="B949" i="2" s="1"/>
  <c r="A1120" i="2" a="1"/>
  <c r="A1120" i="2" s="1"/>
  <c r="B1120" i="2" s="1"/>
  <c r="A878" i="2" a="1"/>
  <c r="A878" i="2" s="1"/>
  <c r="B878" i="2" s="1"/>
  <c r="A466" i="2" a="1"/>
  <c r="A466" i="2" s="1"/>
  <c r="B466" i="2" s="1"/>
  <c r="A87" i="2" a="1"/>
  <c r="A87" i="2" s="1"/>
  <c r="B87" i="2" s="1"/>
  <c r="A403" i="2" a="1"/>
  <c r="A403" i="2" s="1"/>
  <c r="B403" i="2" s="1"/>
  <c r="A453" i="2" a="1"/>
  <c r="A453" i="2" s="1"/>
  <c r="B453" i="2" s="1"/>
  <c r="A1041" i="2" a="1"/>
  <c r="A1041" i="2" s="1"/>
  <c r="B1041" i="2" s="1"/>
  <c r="A565" i="2" a="1"/>
  <c r="A565" i="2" s="1"/>
  <c r="B565" i="2" s="1"/>
  <c r="A454" i="2" a="1"/>
  <c r="A454" i="2" s="1"/>
  <c r="B454" i="2" s="1"/>
  <c r="A441" i="2" a="1"/>
  <c r="A441" i="2" s="1"/>
  <c r="B441" i="2" s="1"/>
  <c r="A232" i="2" a="1"/>
  <c r="A232" i="2" s="1"/>
  <c r="B232" i="2" s="1"/>
  <c r="A753" i="2" a="1"/>
  <c r="A753" i="2" s="1"/>
  <c r="B753" i="2" s="1"/>
  <c r="A1085" i="2" a="1"/>
  <c r="A1085" i="2" s="1"/>
  <c r="B1085" i="2" s="1"/>
  <c r="A274" i="2" a="1"/>
  <c r="A274" i="2" s="1"/>
  <c r="B274" i="2" s="1"/>
  <c r="A334" i="2" a="1"/>
  <c r="A334" i="2" s="1"/>
  <c r="B334" i="2" s="1"/>
  <c r="A465" i="2" a="1"/>
  <c r="A465" i="2" s="1"/>
  <c r="B465" i="2" s="1"/>
  <c r="A1069" i="2" a="1"/>
  <c r="A1069" i="2" s="1"/>
  <c r="B1069" i="2" s="1"/>
  <c r="A488" i="2" a="1"/>
  <c r="A488" i="2" s="1"/>
  <c r="B488" i="2" s="1"/>
  <c r="A616" i="2" a="1"/>
  <c r="A616" i="2" s="1"/>
  <c r="B616" i="2" s="1"/>
  <c r="A576" i="2" a="1"/>
  <c r="A576" i="2" s="1"/>
  <c r="B576" i="2" s="1"/>
  <c r="A494" i="2" a="1"/>
  <c r="A494" i="2" s="1"/>
  <c r="B494" i="2" s="1"/>
  <c r="A932" i="2" a="1"/>
  <c r="A932" i="2" s="1"/>
  <c r="B932" i="2" s="1"/>
  <c r="A1117" i="2" a="1"/>
  <c r="A1117" i="2" s="1"/>
  <c r="B1117" i="2" s="1"/>
  <c r="A1040" i="2" a="1"/>
  <c r="A1040" i="2" s="1"/>
  <c r="B1040" i="2" s="1"/>
  <c r="A944" i="2" a="1"/>
  <c r="A944" i="2" s="1"/>
  <c r="B944" i="2" s="1"/>
  <c r="A749" i="2" a="1"/>
  <c r="A749" i="2" s="1"/>
  <c r="B749" i="2" s="1"/>
  <c r="A691" i="2" a="1"/>
  <c r="A691" i="2" s="1"/>
  <c r="B691" i="2" s="1"/>
  <c r="A829" i="2" a="1"/>
  <c r="A829" i="2" s="1"/>
  <c r="B829" i="2" s="1"/>
  <c r="A743" i="2" a="1"/>
  <c r="A743" i="2" s="1"/>
  <c r="B743" i="2" s="1"/>
  <c r="A294" i="2" a="1"/>
  <c r="A294" i="2" s="1"/>
  <c r="B294" i="2" s="1"/>
  <c r="A464" i="2" a="1"/>
  <c r="A464" i="2" s="1"/>
  <c r="B464" i="2" s="1"/>
  <c r="A926" i="2" a="1"/>
  <c r="A926" i="2" s="1"/>
  <c r="B926" i="2" s="1"/>
  <c r="A335" i="2" a="1"/>
  <c r="A335" i="2" s="1"/>
  <c r="B335" i="2" s="1"/>
  <c r="A1078" i="2" a="1"/>
  <c r="A1078" i="2" s="1"/>
  <c r="B1078" i="2" s="1"/>
  <c r="A479" i="2" a="1"/>
  <c r="A479" i="2" s="1"/>
  <c r="B479" i="2" s="1"/>
  <c r="A908" i="2" a="1"/>
  <c r="A908" i="2" s="1"/>
  <c r="B908" i="2" s="1"/>
  <c r="A795" i="2" a="1"/>
  <c r="A795" i="2" s="1"/>
  <c r="B795" i="2" s="1"/>
  <c r="P60" i="1"/>
  <c r="P20" i="1"/>
  <c r="A524" i="2" a="1"/>
  <c r="A524" i="2" s="1"/>
  <c r="B524" i="2" s="1"/>
  <c r="P90" i="1"/>
  <c r="P26" i="1"/>
  <c r="A81" i="2" a="1"/>
  <c r="A81" i="2" s="1"/>
  <c r="B81" i="2" s="1"/>
  <c r="A20" i="2" a="1"/>
  <c r="A20" i="2" s="1"/>
  <c r="B20" i="2" s="1"/>
  <c r="A239" i="2" a="1"/>
  <c r="A239" i="2" s="1"/>
  <c r="B239" i="2" s="1"/>
  <c r="A207" i="2" a="1"/>
  <c r="A207" i="2" s="1"/>
  <c r="B207" i="2" s="1"/>
  <c r="A951" i="2" a="1"/>
  <c r="A951" i="2" s="1"/>
  <c r="B951" i="2" s="1"/>
  <c r="A751" i="2" a="1"/>
  <c r="A751" i="2" s="1"/>
  <c r="B751" i="2" s="1"/>
  <c r="A739" i="2" a="1"/>
  <c r="A739" i="2" s="1"/>
  <c r="B739" i="2" s="1"/>
  <c r="A542" i="2" a="1"/>
  <c r="A542" i="2" s="1"/>
  <c r="B542" i="2" s="1"/>
  <c r="A699" i="2" a="1"/>
  <c r="A699" i="2" s="1"/>
  <c r="B699" i="2" s="1"/>
  <c r="A1039" i="2" a="1"/>
  <c r="A1039" i="2" s="1"/>
  <c r="B1039" i="2" s="1"/>
  <c r="A136" i="2" a="1"/>
  <c r="A136" i="2" s="1"/>
  <c r="B136" i="2" s="1"/>
  <c r="A698" i="2" a="1"/>
  <c r="A698" i="2" s="1"/>
  <c r="B698" i="2" s="1"/>
  <c r="A1121" i="2" a="1"/>
  <c r="A1121" i="2" s="1"/>
  <c r="B1121" i="2" s="1"/>
  <c r="A770" i="2" a="1"/>
  <c r="A770" i="2" s="1"/>
  <c r="B770" i="2" s="1"/>
  <c r="A51" i="2" a="1"/>
  <c r="A51" i="2" s="1"/>
  <c r="B51" i="2" s="1"/>
  <c r="A992" i="2" a="1"/>
  <c r="A992" i="2" s="1"/>
  <c r="B992" i="2" s="1"/>
  <c r="A427" i="2" a="1"/>
  <c r="A427" i="2" s="1"/>
  <c r="B427" i="2" s="1"/>
  <c r="A871" i="2" a="1"/>
  <c r="A871" i="2" s="1"/>
  <c r="B871" i="2" s="1"/>
  <c r="A747" i="2" a="1"/>
  <c r="A747" i="2" s="1"/>
  <c r="B747" i="2" s="1"/>
  <c r="A1068" i="2" a="1"/>
  <c r="A1068" i="2" s="1"/>
  <c r="B1068" i="2" s="1"/>
  <c r="A897" i="2" a="1"/>
  <c r="A897" i="2" s="1"/>
  <c r="B897" i="2" s="1"/>
  <c r="A1046" i="2" a="1"/>
  <c r="A1046" i="2" s="1"/>
  <c r="B1046" i="2" s="1"/>
  <c r="A381" i="2" a="1"/>
  <c r="A381" i="2" s="1"/>
  <c r="B381" i="2" s="1"/>
  <c r="A1113" i="2" a="1"/>
  <c r="A1113" i="2" s="1"/>
  <c r="B1113" i="2" s="1"/>
  <c r="A902" i="2" a="1"/>
  <c r="A902" i="2" s="1"/>
  <c r="B902" i="2" s="1"/>
  <c r="A954" i="2" a="1"/>
  <c r="A954" i="2" s="1"/>
  <c r="B954" i="2" s="1"/>
  <c r="A402" i="2" a="1"/>
  <c r="A402" i="2" s="1"/>
  <c r="B402" i="2" s="1"/>
  <c r="A742" i="2" a="1"/>
  <c r="A742" i="2" s="1"/>
  <c r="B742" i="2" s="1"/>
  <c r="A729" i="2" a="1"/>
  <c r="A729" i="2" s="1"/>
  <c r="B729" i="2" s="1"/>
  <c r="A352" i="2" a="1"/>
  <c r="A352" i="2" s="1"/>
  <c r="B352" i="2" s="1"/>
  <c r="A216" i="2" a="1"/>
  <c r="A216" i="2" s="1"/>
  <c r="B216" i="2" s="1"/>
  <c r="A1106" i="2" a="1"/>
  <c r="A1106" i="2" s="1"/>
  <c r="B1106" i="2" s="1"/>
  <c r="A562" i="2" a="1"/>
  <c r="A562" i="2" s="1"/>
  <c r="B562" i="2" s="1"/>
  <c r="A295" i="2" a="1"/>
  <c r="A295" i="2" s="1"/>
  <c r="B295" i="2" s="1"/>
  <c r="A950" i="2" a="1"/>
  <c r="A950" i="2" s="1"/>
  <c r="B950" i="2" s="1"/>
  <c r="A158" i="2" a="1"/>
  <c r="A158" i="2" s="1"/>
  <c r="B158" i="2" s="1"/>
  <c r="A271" i="2" a="1"/>
  <c r="A271" i="2" s="1"/>
  <c r="B271" i="2" s="1"/>
  <c r="A652" i="2" a="1"/>
  <c r="A652" i="2" s="1"/>
  <c r="B652" i="2" s="1"/>
  <c r="A354" i="2" a="1"/>
  <c r="A354" i="2" s="1"/>
  <c r="B354" i="2" s="1"/>
  <c r="A630" i="2" a="1"/>
  <c r="A630" i="2" s="1"/>
  <c r="B630" i="2" s="1"/>
  <c r="A581" i="2" a="1"/>
  <c r="A581" i="2" s="1"/>
  <c r="B581" i="2" s="1"/>
  <c r="A737" i="2" a="1"/>
  <c r="A737" i="2" s="1"/>
  <c r="B737" i="2" s="1"/>
  <c r="A679" i="2" a="1"/>
  <c r="A679" i="2" s="1"/>
  <c r="B679" i="2" s="1"/>
  <c r="A506" i="2" a="1"/>
  <c r="A506" i="2" s="1"/>
  <c r="B506" i="2" s="1"/>
  <c r="A836" i="2" a="1"/>
  <c r="A836" i="2" s="1"/>
  <c r="B836" i="2" s="1"/>
  <c r="A45" i="2" a="1"/>
  <c r="A45" i="2" s="1"/>
  <c r="B45" i="2" s="1"/>
  <c r="A162" i="2" a="1"/>
  <c r="A162" i="2" s="1"/>
  <c r="B162" i="2" s="1"/>
  <c r="A155" i="2" a="1"/>
  <c r="A155" i="2" s="1"/>
  <c r="B155" i="2" s="1"/>
  <c r="A748" i="2" a="1"/>
  <c r="A748" i="2" s="1"/>
  <c r="B748" i="2" s="1"/>
  <c r="A793" i="2" a="1"/>
  <c r="A793" i="2" s="1"/>
  <c r="B793" i="2" s="1"/>
  <c r="A522" i="2" a="1"/>
  <c r="A522" i="2" s="1"/>
  <c r="B522" i="2" s="1"/>
  <c r="A746" i="2" a="1"/>
  <c r="A746" i="2" s="1"/>
  <c r="B746" i="2" s="1"/>
  <c r="A372" i="2" a="1"/>
  <c r="A372" i="2" s="1"/>
  <c r="B372" i="2" s="1"/>
  <c r="A24" i="2" a="1"/>
  <c r="A24" i="2" s="1"/>
  <c r="B24" i="2" s="1"/>
  <c r="A919" i="2" a="1"/>
  <c r="A919" i="2" s="1"/>
  <c r="B919" i="2" s="1"/>
  <c r="A1037" i="2" a="1"/>
  <c r="A1037" i="2" s="1"/>
  <c r="B1037" i="2" s="1"/>
  <c r="A525" i="2" a="1"/>
  <c r="A525" i="2" s="1"/>
  <c r="B525" i="2" s="1"/>
  <c r="A88" i="2" a="1"/>
  <c r="A88" i="2" s="1"/>
  <c r="B88" i="2" s="1"/>
  <c r="A1011" i="2" a="1"/>
  <c r="A1011" i="2" s="1"/>
  <c r="B1011" i="2" s="1"/>
  <c r="A724" i="2" a="1"/>
  <c r="A724" i="2" s="1"/>
  <c r="B724" i="2" s="1"/>
  <c r="A346" i="2" a="1"/>
  <c r="A346" i="2" s="1"/>
  <c r="B346" i="2" s="1"/>
  <c r="A974" i="2" a="1"/>
  <c r="A974" i="2" s="1"/>
  <c r="B974" i="2" s="1"/>
  <c r="A98" i="2" a="1"/>
  <c r="A98" i="2" s="1"/>
  <c r="B98" i="2" s="1"/>
  <c r="A906" i="2" a="1"/>
  <c r="A906" i="2" s="1"/>
  <c r="B906" i="2" s="1"/>
  <c r="A813" i="2" a="1"/>
  <c r="A813" i="2" s="1"/>
  <c r="B813" i="2" s="1"/>
  <c r="A843" i="2" a="1"/>
  <c r="A843" i="2" s="1"/>
  <c r="B843" i="2" s="1"/>
  <c r="A533" i="2" a="1"/>
  <c r="A533" i="2" s="1"/>
  <c r="B533" i="2" s="1"/>
  <c r="A646" i="2" a="1"/>
  <c r="A646" i="2" s="1"/>
  <c r="B646" i="2" s="1"/>
  <c r="A985" i="2" a="1"/>
  <c r="A985" i="2" s="1"/>
  <c r="B985" i="2" s="1"/>
  <c r="A870" i="2" a="1"/>
  <c r="A870" i="2" s="1"/>
  <c r="B870" i="2" s="1"/>
  <c r="A1074" i="2" a="1"/>
  <c r="A1074" i="2" s="1"/>
  <c r="B1074" i="2" s="1"/>
  <c r="A79" i="2" a="1"/>
  <c r="A79" i="2" s="1"/>
  <c r="B79" i="2" s="1"/>
  <c r="A738" i="2" a="1"/>
  <c r="A738" i="2" s="1"/>
  <c r="B738" i="2" s="1"/>
  <c r="A1036" i="2" a="1"/>
  <c r="A1036" i="2" s="1"/>
  <c r="B1036" i="2" s="1"/>
  <c r="A175" i="2" a="1"/>
  <c r="A175" i="2" s="1"/>
  <c r="B175" i="2" s="1"/>
  <c r="A180" i="2" a="1"/>
  <c r="A180" i="2" s="1"/>
  <c r="B180" i="2" s="1"/>
  <c r="A505" i="2" a="1"/>
  <c r="A505" i="2" s="1"/>
  <c r="B505" i="2" s="1"/>
  <c r="A603" i="2" a="1"/>
  <c r="A603" i="2" s="1"/>
  <c r="B603" i="2" s="1"/>
  <c r="A483" i="2" a="1"/>
  <c r="A483" i="2" s="1"/>
  <c r="B483" i="2" s="1"/>
  <c r="A766" i="2" a="1"/>
  <c r="A766" i="2" s="1"/>
  <c r="B766" i="2" s="1"/>
  <c r="A1042" i="2" a="1"/>
  <c r="A1042" i="2" s="1"/>
  <c r="B1042" i="2" s="1"/>
  <c r="A290" i="2" a="1"/>
  <c r="A290" i="2" s="1"/>
  <c r="B290" i="2" s="1"/>
  <c r="A1095" i="2" a="1"/>
  <c r="A1095" i="2" s="1"/>
  <c r="B1095" i="2" s="1"/>
  <c r="A605" i="2" a="1"/>
  <c r="A605" i="2" s="1"/>
  <c r="B605" i="2" s="1"/>
  <c r="A501" i="2" a="1"/>
  <c r="A501" i="2" s="1"/>
  <c r="B501" i="2" s="1"/>
  <c r="A928" i="2" a="1"/>
  <c r="A928" i="2" s="1"/>
  <c r="B928" i="2" s="1"/>
  <c r="A326" i="2" a="1"/>
  <c r="A326" i="2" s="1"/>
  <c r="B326" i="2" s="1"/>
  <c r="A1047" i="2" a="1"/>
  <c r="A1047" i="2" s="1"/>
  <c r="B1047" i="2" s="1"/>
  <c r="A966" i="2" a="1"/>
  <c r="A966" i="2" s="1"/>
  <c r="B966" i="2" s="1"/>
  <c r="A538" i="2" a="1"/>
  <c r="A538" i="2" s="1"/>
  <c r="B538" i="2" s="1"/>
  <c r="A91" i="2" a="1"/>
  <c r="A91" i="2" s="1"/>
  <c r="B91" i="2" s="1"/>
  <c r="A998" i="2" a="1"/>
  <c r="A998" i="2" s="1"/>
  <c r="B998" i="2" s="1"/>
  <c r="J5" i="1"/>
  <c r="J16" i="1"/>
  <c r="J13" i="1"/>
  <c r="J55" i="1"/>
  <c r="J46" i="1"/>
  <c r="J7" i="1"/>
  <c r="J11" i="1"/>
  <c r="J60" i="1"/>
  <c r="J49" i="1"/>
  <c r="J12" i="1"/>
  <c r="J25" i="1"/>
  <c r="J18" i="1"/>
  <c r="J42" i="1"/>
  <c r="J20" i="1"/>
  <c r="J50" i="1"/>
  <c r="J9" i="1"/>
  <c r="J23" i="1"/>
  <c r="J14" i="1"/>
  <c r="J26" i="1"/>
  <c r="J85" i="1"/>
  <c r="J34" i="1"/>
  <c r="J29" i="1"/>
  <c r="J92" i="1"/>
  <c r="J104" i="1"/>
  <c r="J54" i="1"/>
  <c r="J82" i="1"/>
  <c r="J15" i="1"/>
  <c r="J40" i="1"/>
  <c r="J38" i="1"/>
  <c r="J39" i="1"/>
  <c r="J41" i="1"/>
  <c r="J58" i="1"/>
  <c r="J64" i="1"/>
  <c r="J71" i="1"/>
  <c r="J48" i="1"/>
  <c r="J74" i="1"/>
  <c r="J63" i="1"/>
  <c r="J73" i="1"/>
  <c r="J51" i="1"/>
  <c r="J56" i="1"/>
  <c r="J57" i="1"/>
  <c r="J28" i="1"/>
  <c r="J47" i="1"/>
  <c r="J53" i="1"/>
  <c r="J27" i="1"/>
  <c r="J21" i="1"/>
  <c r="J52" i="1"/>
  <c r="J88" i="1"/>
  <c r="J98" i="1"/>
  <c r="J86" i="1"/>
  <c r="J59" i="1"/>
  <c r="J67" i="1"/>
  <c r="J24" i="1"/>
  <c r="J107" i="1"/>
  <c r="J94" i="1"/>
  <c r="J66" i="1"/>
  <c r="J72" i="1"/>
  <c r="J84" i="1"/>
  <c r="J95" i="1"/>
  <c r="J65" i="1"/>
  <c r="J30" i="1"/>
  <c r="J100" i="1"/>
  <c r="J99" i="1"/>
  <c r="J79" i="1"/>
  <c r="J32" i="1"/>
  <c r="J81" i="1"/>
  <c r="J83" i="1"/>
  <c r="J96" i="1"/>
  <c r="J78" i="1"/>
  <c r="J80" i="1"/>
  <c r="J76" i="1"/>
  <c r="J77" i="1"/>
  <c r="J36" i="1"/>
  <c r="J103" i="1"/>
  <c r="J102" i="1"/>
  <c r="J69" i="1"/>
  <c r="J89" i="1"/>
  <c r="J87" i="1"/>
  <c r="J70" i="1"/>
  <c r="J90" i="1"/>
  <c r="J17" i="1"/>
  <c r="J97" i="1"/>
  <c r="J91" i="1"/>
  <c r="J8" i="1"/>
  <c r="K39" i="9" l="1"/>
  <c r="P91" i="1"/>
  <c r="P87" i="1"/>
  <c r="P89" i="1"/>
  <c r="P88" i="1"/>
  <c r="P31" i="1"/>
  <c r="P103" i="1"/>
  <c r="P77" i="1"/>
  <c r="P76" i="1"/>
  <c r="P80" i="1"/>
  <c r="P78" i="1"/>
  <c r="P83" i="1"/>
  <c r="P22" i="1"/>
  <c r="P81" i="1"/>
  <c r="P32" i="1"/>
  <c r="P79" i="1"/>
  <c r="P99" i="1"/>
  <c r="P100" i="1"/>
  <c r="P30" i="1"/>
  <c r="P65" i="1"/>
  <c r="P95" i="1"/>
  <c r="P93" i="1"/>
  <c r="P72" i="1"/>
  <c r="P66" i="1"/>
  <c r="P94" i="1"/>
  <c r="P107" i="1"/>
  <c r="P59" i="1"/>
  <c r="P98" i="1"/>
  <c r="P37" i="1"/>
  <c r="P52" i="1"/>
  <c r="P53" i="1"/>
  <c r="P47" i="1"/>
  <c r="P28" i="1"/>
  <c r="P57" i="1"/>
  <c r="P56" i="1"/>
  <c r="P51" i="1"/>
  <c r="P73" i="1"/>
  <c r="P63" i="1"/>
  <c r="P18" i="1"/>
  <c r="P74" i="1"/>
  <c r="P48" i="1"/>
  <c r="P71" i="1"/>
  <c r="P64" i="1"/>
  <c r="P41" i="1"/>
  <c r="P39" i="1"/>
  <c r="P68" i="1"/>
  <c r="P38" i="1"/>
  <c r="P15" i="1"/>
  <c r="P82" i="1"/>
  <c r="P54" i="1"/>
  <c r="P104" i="1"/>
  <c r="P92" i="1"/>
  <c r="P29" i="1"/>
  <c r="P34" i="1"/>
  <c r="P14" i="1"/>
  <c r="P23" i="1"/>
  <c r="P9" i="1"/>
  <c r="P61" i="1"/>
  <c r="P25" i="1"/>
  <c r="P49" i="1"/>
  <c r="P11" i="1"/>
  <c r="P13" i="1"/>
  <c r="P16" i="1"/>
  <c r="H11" i="9"/>
  <c r="P67" i="1" l="1"/>
  <c r="P5" i="1"/>
  <c r="I81" i="9"/>
  <c r="R42" i="1"/>
  <c r="AC257" i="4" l="1"/>
  <c r="AC258" i="4"/>
  <c r="AC259" i="4"/>
  <c r="AC260" i="4"/>
  <c r="AC261" i="4"/>
  <c r="AC262" i="4"/>
  <c r="AC263" i="4"/>
  <c r="AC264" i="4"/>
  <c r="AC265" i="4"/>
  <c r="AC266" i="4"/>
  <c r="AC267" i="4"/>
  <c r="AC268" i="4"/>
  <c r="AC269" i="4"/>
  <c r="AC270" i="4"/>
  <c r="AC271" i="4"/>
  <c r="AC272" i="4"/>
  <c r="AC273" i="4"/>
  <c r="AC274" i="4"/>
  <c r="AC275" i="4"/>
  <c r="AC276" i="4"/>
  <c r="AC277" i="4"/>
  <c r="AC278" i="4"/>
  <c r="R41" i="1"/>
  <c r="H41" i="13" l="1"/>
  <c r="R73" i="1" l="1"/>
  <c r="R23" i="1"/>
  <c r="R4" i="1"/>
  <c r="R5" i="1"/>
  <c r="R6" i="1"/>
  <c r="R7" i="1"/>
  <c r="R8" i="1"/>
  <c r="R9" i="1"/>
  <c r="R10" i="1"/>
  <c r="R11" i="1"/>
  <c r="R12" i="1"/>
  <c r="R15" i="1"/>
  <c r="R16" i="1"/>
  <c r="R17" i="1"/>
  <c r="R18" i="1"/>
  <c r="R19" i="1"/>
  <c r="R20" i="1"/>
  <c r="R21" i="1"/>
  <c r="R22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3" i="1"/>
  <c r="AN1054" i="2" l="1"/>
  <c r="AN1055" i="2"/>
  <c r="AN1053" i="2"/>
  <c r="AN1050" i="2"/>
  <c r="AN1056" i="2"/>
  <c r="AN1051" i="2"/>
  <c r="AN1057" i="2"/>
  <c r="AN1052" i="2"/>
  <c r="AN674" i="2"/>
  <c r="AN675" i="2"/>
  <c r="AN235" i="2"/>
  <c r="AN888" i="2"/>
  <c r="AN439" i="2"/>
  <c r="AN438" i="2"/>
  <c r="AN440" i="2"/>
  <c r="AN390" i="2"/>
  <c r="AN385" i="2"/>
  <c r="AN389" i="2"/>
  <c r="AN391" i="2"/>
  <c r="AN386" i="2"/>
  <c r="AN392" i="2"/>
  <c r="AN387" i="2"/>
  <c r="AN388" i="2"/>
  <c r="AN280" i="2"/>
  <c r="AN285" i="2"/>
  <c r="AN287" i="2"/>
  <c r="AN283" i="2"/>
  <c r="AN288" i="2"/>
  <c r="AN284" i="2"/>
  <c r="AN281" i="2"/>
  <c r="AN282" i="2"/>
  <c r="AN278" i="2"/>
  <c r="AN289" i="2"/>
  <c r="AN286" i="2"/>
  <c r="AN277" i="2"/>
  <c r="AN279" i="2"/>
  <c r="AN508" i="2"/>
  <c r="AN502" i="2"/>
  <c r="AN1022" i="2"/>
  <c r="AN1024" i="2"/>
  <c r="AN1019" i="2"/>
  <c r="AN1025" i="2"/>
  <c r="AN1017" i="2"/>
  <c r="AN1020" i="2"/>
  <c r="AN1026" i="2"/>
  <c r="AN1028" i="2"/>
  <c r="AN1030" i="2"/>
  <c r="AN1023" i="2"/>
  <c r="AN1018" i="2"/>
  <c r="AN1021" i="2"/>
  <c r="AN1027" i="2"/>
  <c r="AN1029" i="2"/>
  <c r="AN703" i="2"/>
  <c r="AN639" i="2"/>
  <c r="AN702" i="2"/>
  <c r="AN599" i="2"/>
  <c r="AN640" i="2"/>
  <c r="AN426" i="2"/>
  <c r="AN42" i="2"/>
  <c r="AN641" i="2"/>
  <c r="AN25" i="2"/>
  <c r="AN700" i="2"/>
  <c r="AN701" i="2"/>
  <c r="AN631" i="2"/>
  <c r="AN507" i="2"/>
  <c r="AN632" i="2"/>
  <c r="AN956" i="2"/>
  <c r="AN957" i="2"/>
  <c r="AN757" i="2"/>
  <c r="AN302" i="2"/>
  <c r="AN303" i="2"/>
  <c r="AN305" i="2"/>
  <c r="AN298" i="2"/>
  <c r="AN300" i="2"/>
  <c r="AN304" i="2"/>
  <c r="AN299" i="2"/>
  <c r="AN301" i="2"/>
  <c r="AN61" i="2"/>
  <c r="AN60" i="2"/>
  <c r="AN59" i="2"/>
  <c r="AN58" i="2"/>
  <c r="AN307" i="2"/>
  <c r="AN306" i="2"/>
  <c r="AN187" i="2"/>
  <c r="AN635" i="2"/>
  <c r="AN189" i="2"/>
  <c r="AN636" i="2"/>
  <c r="AN188" i="2"/>
  <c r="AN186" i="2"/>
  <c r="AN220" i="2"/>
  <c r="AN222" i="2"/>
  <c r="AN228" i="2"/>
  <c r="AN227" i="2"/>
  <c r="AN223" i="2"/>
  <c r="AN765" i="2"/>
  <c r="AN226" i="2"/>
  <c r="AN221" i="2"/>
  <c r="AN224" i="2"/>
  <c r="AN225" i="2"/>
  <c r="AN219" i="2"/>
  <c r="AN889" i="2"/>
  <c r="AN895" i="2"/>
  <c r="AN890" i="2"/>
  <c r="AN896" i="2"/>
  <c r="AN893" i="2"/>
  <c r="AN891" i="2"/>
  <c r="AN892" i="2"/>
  <c r="AN894" i="2"/>
  <c r="AN817" i="2"/>
  <c r="AN815" i="2"/>
  <c r="AN717" i="2"/>
  <c r="AN1098" i="2"/>
  <c r="AN718" i="2"/>
  <c r="AN816" i="2"/>
  <c r="AN719" i="2"/>
  <c r="AN1089" i="2"/>
  <c r="AN1088" i="2"/>
  <c r="AN1092" i="2"/>
  <c r="AN1093" i="2"/>
  <c r="AN1090" i="2"/>
  <c r="AN1091" i="2"/>
  <c r="AN692" i="2"/>
  <c r="AN814" i="2"/>
  <c r="AN693" i="2"/>
  <c r="AN28" i="2"/>
  <c r="AN595" i="2"/>
  <c r="AN696" i="2"/>
  <c r="AN697" i="2"/>
  <c r="AN694" i="2"/>
  <c r="AN384" i="2"/>
  <c r="AN594" i="2"/>
  <c r="AN695" i="2"/>
  <c r="AN1101" i="2"/>
  <c r="AN1100" i="2"/>
  <c r="AN801" i="2"/>
  <c r="AN803" i="2"/>
  <c r="AN800" i="2"/>
  <c r="AN802" i="2"/>
  <c r="AN799" i="2"/>
  <c r="AN107" i="2"/>
  <c r="AN108" i="2"/>
  <c r="AN425" i="2"/>
  <c r="AN785" i="2"/>
  <c r="AN786" i="2"/>
  <c r="AN43" i="2"/>
  <c r="AN784" i="2"/>
  <c r="AN774" i="2"/>
  <c r="AN176" i="2"/>
  <c r="AN177" i="2"/>
  <c r="AN782" i="2"/>
  <c r="AN783" i="2"/>
  <c r="AN781" i="2"/>
  <c r="AN780" i="2"/>
  <c r="AN936" i="2"/>
  <c r="AN503" i="2"/>
  <c r="AN934" i="2"/>
  <c r="AN864" i="2"/>
  <c r="AN868" i="2"/>
  <c r="AN937" i="2"/>
  <c r="AN504" i="2"/>
  <c r="AN938" i="2"/>
  <c r="AN866" i="2"/>
  <c r="AN862" i="2"/>
  <c r="AN935" i="2"/>
  <c r="AN865" i="2"/>
  <c r="AN933" i="2"/>
  <c r="AN509" i="2"/>
  <c r="AN861" i="2"/>
  <c r="AN867" i="2"/>
  <c r="AN863" i="2"/>
  <c r="AN129" i="2"/>
  <c r="AN1015" i="2"/>
  <c r="AN127" i="2"/>
  <c r="AN131" i="2"/>
  <c r="AN126" i="2"/>
  <c r="AN1013" i="2"/>
  <c r="AN130" i="2"/>
  <c r="AN1016" i="2"/>
  <c r="AN128" i="2"/>
  <c r="AN627" i="2"/>
  <c r="AN132" i="2"/>
  <c r="AN1014" i="2"/>
  <c r="AN834" i="2"/>
  <c r="AN835" i="2"/>
  <c r="AN516" i="2"/>
  <c r="AN515" i="2"/>
  <c r="AN487" i="2"/>
  <c r="AN486" i="2"/>
  <c r="AN1002" i="2"/>
  <c r="AN322" i="2"/>
  <c r="AN323" i="2"/>
  <c r="AN714" i="2"/>
  <c r="AN540" i="2"/>
  <c r="AN539" i="2"/>
  <c r="AN338" i="2"/>
  <c r="AN217" i="2"/>
  <c r="AN337" i="2"/>
  <c r="AN109" i="2"/>
  <c r="AN110" i="2"/>
  <c r="AN681" i="2"/>
  <c r="AN159" i="2"/>
  <c r="AN336" i="2"/>
  <c r="AN339" i="2"/>
  <c r="AN231" i="2"/>
  <c r="AN833" i="2"/>
  <c r="AN41" i="2"/>
  <c r="AN680" i="2"/>
  <c r="AN340" i="2"/>
  <c r="AN647" i="2"/>
  <c r="AN952" i="2"/>
  <c r="AN648" i="2"/>
  <c r="AN685" i="2"/>
  <c r="AN529" i="2"/>
  <c r="AN1105" i="2"/>
  <c r="AN716" i="2"/>
  <c r="AN1119" i="2"/>
  <c r="AN715" i="2"/>
  <c r="AN1118" i="2"/>
  <c r="AN1104" i="2"/>
  <c r="AN528" i="2"/>
  <c r="AN667" i="2"/>
  <c r="AN412" i="2"/>
  <c r="AN436" i="2"/>
  <c r="AN413" i="2"/>
  <c r="AN707" i="2"/>
  <c r="AN884" i="2"/>
  <c r="AN252" i="2"/>
  <c r="AN485" i="2"/>
  <c r="AN775" i="2"/>
  <c r="AN251" i="2"/>
  <c r="AN885" i="2"/>
  <c r="AN886" i="2"/>
  <c r="AN592" i="2"/>
  <c r="AN887" i="2"/>
  <c r="AN593" i="2"/>
  <c r="AN986" i="2"/>
  <c r="AN995" i="2"/>
  <c r="AN768" i="2"/>
  <c r="AN776" i="2"/>
  <c r="AN996" i="2"/>
  <c r="AN144" i="2"/>
  <c r="AN523" i="2"/>
  <c r="AN706" i="2"/>
  <c r="AN642" i="2"/>
  <c r="AN643" i="2"/>
  <c r="AN644" i="2"/>
  <c r="AN645" i="2"/>
  <c r="AN557" i="2"/>
  <c r="AN558" i="2"/>
  <c r="AN555" i="2"/>
  <c r="AN1070" i="2"/>
  <c r="AN556" i="2"/>
  <c r="AN8" i="2"/>
  <c r="AN146" i="2"/>
  <c r="AN947" i="2"/>
  <c r="AN212" i="2"/>
  <c r="AN1065" i="2"/>
  <c r="AN1066" i="2"/>
  <c r="AN147" i="2"/>
  <c r="AN946" i="2"/>
  <c r="AN276" i="2"/>
  <c r="AN945" i="2"/>
  <c r="AN1067" i="2"/>
  <c r="AN275" i="2"/>
  <c r="AN211" i="2"/>
  <c r="AN940" i="2"/>
  <c r="AN1126" i="2"/>
  <c r="AN145" i="2"/>
  <c r="AN458" i="2"/>
  <c r="AN125" i="2"/>
  <c r="AN52" i="2"/>
  <c r="AN459" i="2"/>
  <c r="AN133" i="2"/>
  <c r="AN134" i="2"/>
  <c r="AN53" i="2"/>
  <c r="AN672" i="2"/>
  <c r="AN437" i="2"/>
  <c r="AN34" i="2"/>
  <c r="AN40" i="2"/>
  <c r="AN37" i="2"/>
  <c r="AN30" i="2"/>
  <c r="AN35" i="2"/>
  <c r="AN661" i="2"/>
  <c r="AN660" i="2"/>
  <c r="AN31" i="2"/>
  <c r="AN36" i="2"/>
  <c r="AN32" i="2"/>
  <c r="AN39" i="2"/>
  <c r="AN38" i="2"/>
  <c r="AN33" i="2"/>
  <c r="AN546" i="2"/>
  <c r="AN547" i="2"/>
  <c r="AN548" i="2"/>
  <c r="AN141" i="2"/>
  <c r="AN140" i="2"/>
  <c r="AN142" i="2"/>
  <c r="AN744" i="2"/>
  <c r="AN745" i="2"/>
  <c r="AN734" i="2"/>
  <c r="AN735" i="2"/>
  <c r="AN880" i="2"/>
  <c r="AN953" i="2"/>
  <c r="AN363" i="2"/>
  <c r="AN819" i="2"/>
  <c r="AN149" i="2"/>
  <c r="AN761" i="2"/>
  <c r="AN148" i="2"/>
  <c r="AN760" i="2"/>
  <c r="AN948" i="2"/>
  <c r="AN139" i="2"/>
  <c r="AN26" i="2"/>
  <c r="AN762" i="2"/>
  <c r="AN421" i="2"/>
  <c r="AN27" i="2"/>
  <c r="AN362" i="2"/>
  <c r="AN625" i="2"/>
  <c r="AN881" i="2"/>
  <c r="AN174" i="2"/>
  <c r="AN721" i="2"/>
  <c r="AN514" i="2"/>
  <c r="AN722" i="2"/>
  <c r="AN315" i="2"/>
  <c r="AN316" i="2"/>
  <c r="AN234" i="2"/>
  <c r="AN725" i="2"/>
  <c r="AN513" i="2"/>
  <c r="AN726" i="2"/>
  <c r="AN633" i="2"/>
  <c r="AN444" i="2"/>
  <c r="AN491" i="2"/>
  <c r="AN634" i="2"/>
  <c r="AN17" i="2"/>
  <c r="AN181" i="2"/>
  <c r="AN66" i="2"/>
  <c r="AN838" i="2"/>
  <c r="AN1063" i="2"/>
  <c r="AN710" i="2"/>
  <c r="AN435" i="2"/>
  <c r="AN65" i="2"/>
  <c r="AN317" i="2"/>
  <c r="AN839" i="2"/>
  <c r="AN602" i="2"/>
  <c r="AN443" i="2"/>
  <c r="AN601" i="2"/>
  <c r="AN993" i="2"/>
  <c r="AN481" i="2"/>
  <c r="AN482" i="2"/>
  <c r="AN250" i="2"/>
  <c r="AN1096" i="2"/>
  <c r="AN1097" i="2"/>
  <c r="AN253" i="2"/>
  <c r="AN308" i="2"/>
  <c r="AN1008" i="2"/>
  <c r="AN623" i="2"/>
  <c r="AN621" i="2"/>
  <c r="AN624" i="2"/>
  <c r="AN86" i="2"/>
  <c r="AN622" i="2"/>
  <c r="AN399" i="2"/>
  <c r="AN15" i="2"/>
  <c r="AN416" i="2"/>
  <c r="AN254" i="2"/>
  <c r="AN168" i="2"/>
  <c r="AN56" i="2"/>
  <c r="AN860" i="2"/>
  <c r="AN689" i="2"/>
  <c r="AN16" i="2"/>
  <c r="AN767" i="2"/>
  <c r="AN837" i="2"/>
  <c r="AN350" i="2"/>
  <c r="AN690" i="2"/>
  <c r="AN349" i="2"/>
  <c r="AN105" i="2"/>
  <c r="AN378" i="2"/>
  <c r="AN356" i="2"/>
  <c r="AN649" i="2"/>
  <c r="AN106" i="2"/>
  <c r="AN574" i="2"/>
  <c r="AN650" i="2"/>
  <c r="AN357" i="2"/>
  <c r="AN361" i="2"/>
  <c r="AN341" i="2"/>
  <c r="AN167" i="2"/>
  <c r="AN575" i="2"/>
  <c r="AN585" i="2"/>
  <c r="AN172" i="2"/>
  <c r="AN7" i="2"/>
  <c r="AN417" i="2"/>
  <c r="AN859" i="2"/>
  <c r="AN901" i="2"/>
  <c r="AN731" i="2"/>
  <c r="AN94" i="2"/>
  <c r="AN847" i="2"/>
  <c r="AN83" i="2"/>
  <c r="AN296" i="2"/>
  <c r="AN445" i="2"/>
  <c r="AN582" i="2"/>
  <c r="AN297" i="2"/>
  <c r="AN345" i="2"/>
  <c r="AN846" i="2"/>
  <c r="AN310" i="2"/>
  <c r="AN651" i="2"/>
  <c r="AN240" i="2"/>
  <c r="AN328" i="2"/>
  <c r="AN329" i="2"/>
  <c r="AN452" i="2"/>
  <c r="AN194" i="2"/>
  <c r="AN869" i="2"/>
  <c r="AN393" i="2"/>
  <c r="AN942" i="2"/>
  <c r="AN519" i="2"/>
  <c r="AN917" i="2"/>
  <c r="AN473" i="2"/>
  <c r="AN916" i="2"/>
  <c r="AN474" i="2"/>
  <c r="AN495" i="2"/>
  <c r="AN471" i="2"/>
  <c r="AN456" i="2"/>
  <c r="AN943" i="2"/>
  <c r="AN472" i="2"/>
  <c r="AN475" i="2"/>
  <c r="AN450" i="2"/>
  <c r="AN518" i="2"/>
  <c r="AN628" i="2"/>
  <c r="AN451" i="2"/>
  <c r="AN545" i="2"/>
  <c r="AN584" i="2"/>
  <c r="AN541" i="2"/>
  <c r="AN662" i="2"/>
  <c r="AN845" i="2"/>
  <c r="AN663" i="2"/>
  <c r="AN773" i="2"/>
  <c r="AN764" i="2"/>
  <c r="AN521" i="2"/>
  <c r="AN1001" i="2"/>
  <c r="AN152" i="2"/>
  <c r="AN154" i="2"/>
  <c r="AN153" i="2"/>
  <c r="AN6" i="2"/>
  <c r="AN777" i="2"/>
  <c r="AN1033" i="2"/>
  <c r="AN778" i="2"/>
  <c r="AN19" i="2"/>
  <c r="AN238" i="2"/>
  <c r="AN360" i="2"/>
  <c r="AN14" i="2"/>
  <c r="AN259" i="2"/>
  <c r="AN358" i="2"/>
  <c r="AN1071" i="2"/>
  <c r="AN69" i="2"/>
  <c r="AN359" i="2"/>
  <c r="AN368" i="2"/>
  <c r="AN850" i="2"/>
  <c r="AN960" i="2"/>
  <c r="AN54" i="2"/>
  <c r="AN446" i="2"/>
  <c r="AN851" i="2"/>
  <c r="AN366" i="2"/>
  <c r="AN55" i="2"/>
  <c r="AN367" i="2"/>
  <c r="AN371" i="2"/>
  <c r="AN184" i="2"/>
  <c r="AN92" i="2"/>
  <c r="AN93" i="2"/>
  <c r="AN1005" i="2"/>
  <c r="AN1006" i="2"/>
  <c r="AN997" i="2"/>
  <c r="AN964" i="2"/>
  <c r="AN355" i="2"/>
  <c r="AN314" i="2"/>
  <c r="AN965" i="2"/>
  <c r="AN73" i="2"/>
  <c r="AN74" i="2"/>
  <c r="AN320" i="2"/>
  <c r="AN321" i="2"/>
  <c r="AN76" i="2"/>
  <c r="AN77" i="2"/>
  <c r="AN665" i="2"/>
  <c r="AN1060" i="2"/>
  <c r="AN903" i="2"/>
  <c r="AN812" i="2"/>
  <c r="AN209" i="2"/>
  <c r="AN242" i="2"/>
  <c r="AN205" i="2"/>
  <c r="AN118" i="2"/>
  <c r="AN806" i="2"/>
  <c r="AN210" i="2"/>
  <c r="AN923" i="2"/>
  <c r="AN448" i="2"/>
  <c r="AN204" i="2"/>
  <c r="AN709" i="2"/>
  <c r="AN924" i="2"/>
  <c r="AN112" i="2"/>
  <c r="AN535" i="2"/>
  <c r="AN103" i="2"/>
  <c r="AN723" i="2"/>
  <c r="AN50" i="2"/>
  <c r="AN657" i="2"/>
  <c r="AN939" i="2"/>
  <c r="AN195" i="2"/>
  <c r="AN874" i="2"/>
  <c r="AN196" i="2"/>
  <c r="AN720" i="2"/>
  <c r="AN197" i="2"/>
  <c r="AN114" i="2"/>
  <c r="AN113" i="2"/>
  <c r="AN406" i="2"/>
  <c r="AN407" i="2"/>
  <c r="AN790" i="2"/>
  <c r="AN958" i="2"/>
  <c r="AN978" i="2"/>
  <c r="AN78" i="2"/>
  <c r="AN807" i="2"/>
  <c r="AN808" i="2"/>
  <c r="AN512" i="2"/>
  <c r="AN629" i="2"/>
  <c r="AN46" i="2"/>
  <c r="AN47" i="2"/>
  <c r="AN1103" i="2"/>
  <c r="AN982" i="2"/>
  <c r="AN400" i="2"/>
  <c r="AN615" i="2"/>
  <c r="AN190" i="2"/>
  <c r="AN10" i="2"/>
  <c r="AN617" i="2"/>
  <c r="AN527" i="2"/>
  <c r="AN571" i="2"/>
  <c r="AN11" i="2"/>
  <c r="AN618" i="2"/>
  <c r="AN1124" i="2"/>
  <c r="AN572" i="2"/>
  <c r="AN12" i="2"/>
  <c r="AN687" i="2"/>
  <c r="AN727" i="2"/>
  <c r="AN418" i="2"/>
  <c r="AN789" i="2"/>
  <c r="AN13" i="2"/>
  <c r="AN968" i="2"/>
  <c r="AN1075" i="2"/>
  <c r="AN203" i="2"/>
  <c r="AN536" i="2"/>
  <c r="AN994" i="2"/>
  <c r="AN877" i="2"/>
  <c r="AN202" i="2"/>
  <c r="AN468" i="2"/>
  <c r="AN659" i="2"/>
  <c r="AN500" i="2"/>
  <c r="AN348" i="2"/>
  <c r="AN342" i="2"/>
  <c r="AN183" i="2"/>
  <c r="AN551" i="2"/>
  <c r="AN564" i="2"/>
  <c r="AN151" i="2"/>
  <c r="AN411" i="2"/>
  <c r="AN499" i="2"/>
  <c r="AN788" i="2"/>
  <c r="AN563" i="2"/>
  <c r="AN419" i="2"/>
  <c r="AN460" i="2"/>
  <c r="AN191" i="2"/>
  <c r="AN1031" i="2"/>
  <c r="AN461" i="2"/>
  <c r="AN318" i="2"/>
  <c r="AN620" i="2"/>
  <c r="AN182" i="2"/>
  <c r="AN1044" i="2"/>
  <c r="AN658" i="2"/>
  <c r="AN364" i="2"/>
  <c r="AN713" i="2"/>
  <c r="AN70" i="2"/>
  <c r="AN1076" i="2"/>
  <c r="AN704" i="2"/>
  <c r="AN1077" i="2"/>
  <c r="AN179" i="2"/>
  <c r="AN449" i="2"/>
  <c r="AN478" i="2"/>
  <c r="AN858" i="2"/>
  <c r="AN247" i="2"/>
  <c r="AN18" i="2"/>
  <c r="AN120" i="2"/>
  <c r="AN1072" i="2"/>
  <c r="AN119" i="2"/>
  <c r="AN912" i="2"/>
  <c r="AN913" i="2"/>
  <c r="AN678" i="2"/>
  <c r="AN654" i="2"/>
  <c r="AN9" i="2"/>
  <c r="AN29" i="2"/>
  <c r="AN490" i="2"/>
  <c r="AN116" i="2"/>
  <c r="AN910" i="2"/>
  <c r="AN489" i="2"/>
  <c r="AN404" i="2"/>
  <c r="AN49" i="2"/>
  <c r="AN970" i="2"/>
  <c r="AN23" i="2"/>
  <c r="AN157" i="2"/>
  <c r="AN246" i="2"/>
  <c r="AN208" i="2"/>
  <c r="AN245" i="2"/>
  <c r="AN493" i="2"/>
  <c r="AN668" i="2"/>
  <c r="AN263" i="2"/>
  <c r="AN857" i="2"/>
  <c r="AN669" i="2"/>
  <c r="AN430" i="2"/>
  <c r="AN567" i="2"/>
  <c r="AN573" i="2"/>
  <c r="AN566" i="2"/>
  <c r="AN688" i="2"/>
  <c r="AN447" i="2"/>
  <c r="AN959" i="2"/>
  <c r="AN686" i="2"/>
  <c r="AN262" i="2"/>
  <c r="AN796" i="2"/>
  <c r="AN1010" i="2"/>
  <c r="AN237" i="2"/>
  <c r="AN241" i="2"/>
  <c r="AN1049" i="2"/>
  <c r="AN852" i="2"/>
  <c r="AN365" i="2"/>
  <c r="AN414" i="2"/>
  <c r="AN428" i="2"/>
  <c r="AN249" i="2"/>
  <c r="AN1086" i="2"/>
  <c r="AN442" i="2"/>
  <c r="AN827" i="2"/>
  <c r="AN89" i="2"/>
  <c r="AN325" i="2"/>
  <c r="AN969" i="2"/>
  <c r="AN583" i="2"/>
  <c r="AN229" i="2"/>
  <c r="AN261" i="2"/>
  <c r="AN907" i="2"/>
  <c r="AN684" i="2"/>
  <c r="AN976" i="2"/>
  <c r="AN1122" i="2"/>
  <c r="AN1012" i="2"/>
  <c r="AN854" i="2"/>
  <c r="AN963" i="2"/>
  <c r="AN975" i="2"/>
  <c r="AN273" i="2"/>
  <c r="AN905" i="2"/>
  <c r="AN137" i="2"/>
  <c r="AN95" i="2"/>
  <c r="AN904" i="2"/>
  <c r="AN467" i="2"/>
  <c r="AN990" i="2"/>
  <c r="AN980" i="2"/>
  <c r="AN608" i="2"/>
  <c r="AN554" i="2"/>
  <c r="AN5" i="2"/>
  <c r="AN397" i="2"/>
  <c r="AN609" i="2"/>
  <c r="AN1061" i="2"/>
  <c r="AN423" i="2"/>
  <c r="AN610" i="2"/>
  <c r="AN664" i="2"/>
  <c r="AN988" i="2"/>
  <c r="AN324" i="2"/>
  <c r="AN1123" i="2"/>
  <c r="AN173" i="2"/>
  <c r="AN266" i="2"/>
  <c r="AN267" i="2"/>
  <c r="AN48" i="2"/>
  <c r="AN613" i="2"/>
  <c r="AN244" i="2"/>
  <c r="AN962" i="2"/>
  <c r="AN772" i="2"/>
  <c r="AN1116" i="2"/>
  <c r="AN914" i="2"/>
  <c r="AN409" i="2"/>
  <c r="AN823" i="2"/>
  <c r="AN824" i="2"/>
  <c r="AN915" i="2"/>
  <c r="AN178" i="2"/>
  <c r="AN429" i="2"/>
  <c r="AN517" i="2"/>
  <c r="AN673" i="2"/>
  <c r="AN193" i="2"/>
  <c r="AN1115" i="2"/>
  <c r="AN758" i="2"/>
  <c r="AN169" i="2"/>
  <c r="AN1000" i="2"/>
  <c r="AN1087" i="2"/>
  <c r="AN373" i="2"/>
  <c r="AN999" i="2"/>
  <c r="AN480" i="2"/>
  <c r="AN597" i="2"/>
  <c r="AN611" i="2"/>
  <c r="AN598" i="2"/>
  <c r="AN520" i="2"/>
  <c r="AN612" i="2"/>
  <c r="AN671" i="2"/>
  <c r="AN728" i="2"/>
  <c r="AN979" i="2"/>
  <c r="AN755" i="2"/>
  <c r="AN756" i="2"/>
  <c r="AN291" i="2"/>
  <c r="AN875" i="2"/>
  <c r="AN1112" i="2"/>
  <c r="AN420" i="2"/>
  <c r="AN588" i="2"/>
  <c r="AN568" i="2"/>
  <c r="AN257" i="2"/>
  <c r="AN638" i="2"/>
  <c r="AN653" i="2"/>
  <c r="AN115" i="2"/>
  <c r="AN876" i="2"/>
  <c r="AN805" i="2"/>
  <c r="AN309" i="2"/>
  <c r="AN733" i="2"/>
  <c r="AN255" i="2"/>
  <c r="AN872" i="2"/>
  <c r="AN124" i="2"/>
  <c r="AN818" i="2"/>
  <c r="AN67" i="2"/>
  <c r="AN591" i="2"/>
  <c r="AN455" i="2"/>
  <c r="AN272" i="2"/>
  <c r="AN590" i="2"/>
  <c r="AN526" i="2"/>
  <c r="AN820" i="2"/>
  <c r="AN1048" i="2"/>
  <c r="AN931" i="2"/>
  <c r="AN1043" i="2"/>
  <c r="AN705" i="2"/>
  <c r="AN918" i="2"/>
  <c r="AN1007" i="2"/>
  <c r="AN544" i="2"/>
  <c r="AN763" i="2"/>
  <c r="AN925" i="2"/>
  <c r="AN199" i="2"/>
  <c r="AN930" i="2"/>
  <c r="AN1080" i="2"/>
  <c r="AN375" i="2"/>
  <c r="AN374" i="2"/>
  <c r="AN900" i="2"/>
  <c r="AN99" i="2"/>
  <c r="AN899" i="2"/>
  <c r="AN922" i="2"/>
  <c r="AN740" i="2"/>
  <c r="AN550" i="2"/>
  <c r="AN811" i="2"/>
  <c r="AN319" i="2"/>
  <c r="AN809" i="2"/>
  <c r="AN156" i="2"/>
  <c r="AN911" i="2"/>
  <c r="AN810" i="2"/>
  <c r="AN825" i="2"/>
  <c r="AN828" i="2"/>
  <c r="AN84" i="2"/>
  <c r="AN736" i="2"/>
  <c r="AN1058" i="2"/>
  <c r="AN587" i="2"/>
  <c r="AN604" i="2"/>
  <c r="AN396" i="2"/>
  <c r="AN395" i="2"/>
  <c r="AN213" i="2"/>
  <c r="AN779" i="2"/>
  <c r="AN100" i="2"/>
  <c r="AN883" i="2"/>
  <c r="AN879" i="2"/>
  <c r="AN1108" i="2"/>
  <c r="AN921" i="2"/>
  <c r="AN750" i="2"/>
  <c r="AN841" i="2"/>
  <c r="AN842" i="2"/>
  <c r="AN882" i="2"/>
  <c r="AN711" i="2"/>
  <c r="AN987" i="2"/>
  <c r="AN469" i="2"/>
  <c r="AN383" i="2"/>
  <c r="AN831" i="2"/>
  <c r="AN821" i="2"/>
  <c r="AN62" i="2"/>
  <c r="AN122" i="2"/>
  <c r="AN983" i="2"/>
  <c r="AN798" i="2"/>
  <c r="AN143" i="2"/>
  <c r="AN1084" i="2"/>
  <c r="AN955" i="2"/>
  <c r="AN1062" i="2"/>
  <c r="AN849" i="2"/>
  <c r="AN163" i="2"/>
  <c r="AN977" i="2"/>
  <c r="AN589" i="2"/>
  <c r="AN909" i="2"/>
  <c r="AN233" i="2"/>
  <c r="AN929" i="2"/>
  <c r="AN579" i="2"/>
  <c r="AN200" i="2"/>
  <c r="AN248" i="2"/>
  <c r="AN201" i="2"/>
  <c r="AN260" i="2"/>
  <c r="AN1038" i="2"/>
  <c r="AN840" i="2"/>
  <c r="AN1102" i="2"/>
  <c r="AN759" i="2"/>
  <c r="AN394" i="2"/>
  <c r="AN293" i="2"/>
  <c r="AN269" i="2"/>
  <c r="AN920" i="2"/>
  <c r="AN981" i="2"/>
  <c r="AN268" i="2"/>
  <c r="AN569" i="2"/>
  <c r="AN794" i="2"/>
  <c r="AN292" i="2"/>
  <c r="AN543" i="2"/>
  <c r="AN655" i="2"/>
  <c r="AN656" i="2"/>
  <c r="AN165" i="2"/>
  <c r="AN511" i="2"/>
  <c r="AN376" i="2"/>
  <c r="AN96" i="2"/>
  <c r="AN85" i="2"/>
  <c r="AN215" i="2"/>
  <c r="AN1035" i="2"/>
  <c r="AN961" i="2"/>
  <c r="AN377" i="2"/>
  <c r="AN470" i="2"/>
  <c r="AN991" i="2"/>
  <c r="AN552" i="2"/>
  <c r="AN44" i="2"/>
  <c r="AN138" i="2"/>
  <c r="AN578" i="2"/>
  <c r="AN787" i="2"/>
  <c r="AN380" i="2"/>
  <c r="AN22" i="2"/>
  <c r="AN313" i="2"/>
  <c r="AN898" i="2"/>
  <c r="AN161" i="2"/>
  <c r="AN332" i="2"/>
  <c r="AN1064" i="2"/>
  <c r="AN549" i="2"/>
  <c r="AN580" i="2"/>
  <c r="AN343" i="2"/>
  <c r="AN2" i="2"/>
  <c r="AN941" i="2"/>
  <c r="AN424" i="2"/>
  <c r="AN537" i="2"/>
  <c r="AN64" i="2"/>
  <c r="AN666" i="2"/>
  <c r="AN258" i="2"/>
  <c r="AN927" i="2"/>
  <c r="AN614" i="2"/>
  <c r="AN848" i="2"/>
  <c r="AN771" i="2"/>
  <c r="AN82" i="2"/>
  <c r="AN732" i="2"/>
  <c r="AN670" i="2"/>
  <c r="AN712" i="2"/>
  <c r="AN135" i="2"/>
  <c r="AN973" i="2"/>
  <c r="AN1073" i="2"/>
  <c r="AN560" i="2"/>
  <c r="AN600" i="2"/>
  <c r="AN405" i="2"/>
  <c r="AN206" i="2"/>
  <c r="AN170" i="2"/>
  <c r="AN769" i="2"/>
  <c r="AN422" i="2"/>
  <c r="AN677" i="2"/>
  <c r="AN72" i="2"/>
  <c r="AN1094" i="2"/>
  <c r="AN97" i="2"/>
  <c r="AN476" i="2"/>
  <c r="AN330" i="2"/>
  <c r="AN243" i="2"/>
  <c r="AN1003" i="2"/>
  <c r="AN1004" i="2"/>
  <c r="AN873" i="2"/>
  <c r="AN214" i="2"/>
  <c r="AN431" i="2"/>
  <c r="AN236" i="2"/>
  <c r="AN1079" i="2"/>
  <c r="AN971" i="2"/>
  <c r="AN111" i="2"/>
  <c r="AN434" i="2"/>
  <c r="AN1109" i="2"/>
  <c r="AN570" i="2"/>
  <c r="AN484" i="2"/>
  <c r="AN150" i="2"/>
  <c r="AN344" i="2"/>
  <c r="AN1034" i="2"/>
  <c r="AN1099" i="2"/>
  <c r="AN410" i="2"/>
  <c r="AN104" i="2"/>
  <c r="AN826" i="2"/>
  <c r="AN21" i="2"/>
  <c r="AN185" i="2"/>
  <c r="AN853" i="2"/>
  <c r="AN754" i="2"/>
  <c r="AN198" i="2"/>
  <c r="AN553" i="2"/>
  <c r="AN432" i="2"/>
  <c r="AN333" i="2"/>
  <c r="AN166" i="2"/>
  <c r="AN401" i="2"/>
  <c r="AN218" i="2"/>
  <c r="AN270" i="2"/>
  <c r="AN192" i="2"/>
  <c r="AN531" i="2"/>
  <c r="AN90" i="2"/>
  <c r="AN498" i="2"/>
  <c r="AN1110" i="2"/>
  <c r="AN530" i="2"/>
  <c r="AN123" i="2"/>
  <c r="AN984" i="2"/>
  <c r="AN830" i="2"/>
  <c r="AN1009" i="2"/>
  <c r="AN989" i="2"/>
  <c r="AN3" i="2"/>
  <c r="AN792" i="2"/>
  <c r="AN967" i="2"/>
  <c r="AN492" i="2"/>
  <c r="AN855" i="2"/>
  <c r="AN160" i="2"/>
  <c r="AN682" i="2"/>
  <c r="AN1114" i="2"/>
  <c r="AN804" i="2"/>
  <c r="AN626" i="2"/>
  <c r="AN972" i="2"/>
  <c r="AN1032" i="2"/>
  <c r="AN1125" i="2"/>
  <c r="AN463" i="2"/>
  <c r="AN230" i="2"/>
  <c r="AN606" i="2"/>
  <c r="AN708" i="2"/>
  <c r="AN382" i="2"/>
  <c r="AN327" i="2"/>
  <c r="AN752" i="2"/>
  <c r="AN311" i="2"/>
  <c r="AN741" i="2"/>
  <c r="AN351" i="2"/>
  <c r="AN683" i="2"/>
  <c r="AN676" i="2"/>
  <c r="AN596" i="2"/>
  <c r="AN398" i="2"/>
  <c r="AN312" i="2"/>
  <c r="AN265" i="2"/>
  <c r="AN1082" i="2"/>
  <c r="AN4" i="2"/>
  <c r="AN1081" i="2"/>
  <c r="AN856" i="2"/>
  <c r="AN559" i="2"/>
  <c r="AN730" i="2"/>
  <c r="AN561" i="2"/>
  <c r="AN331" i="2"/>
  <c r="AN1059" i="2"/>
  <c r="AN347" i="2"/>
  <c r="AN462" i="2"/>
  <c r="AN63" i="2"/>
  <c r="AN80" i="2"/>
  <c r="AN379" i="2"/>
  <c r="AN607" i="2"/>
  <c r="AN121" i="2"/>
  <c r="AN1083" i="2"/>
  <c r="AN510" i="2"/>
  <c r="AN256" i="2"/>
  <c r="AN71" i="2"/>
  <c r="AN1111" i="2"/>
  <c r="AN117" i="2"/>
  <c r="AN68" i="2"/>
  <c r="AN1045" i="2"/>
  <c r="AN497" i="2"/>
  <c r="AN75" i="2"/>
  <c r="AN832" i="2"/>
  <c r="AN477" i="2"/>
  <c r="AN369" i="2"/>
  <c r="AN353" i="2"/>
  <c r="AN57" i="2"/>
  <c r="AN534" i="2"/>
  <c r="AN791" i="2"/>
  <c r="AN457" i="2"/>
  <c r="AN264" i="2"/>
  <c r="AN415" i="2"/>
  <c r="AN1107" i="2"/>
  <c r="AN496" i="2"/>
  <c r="AN586" i="2"/>
  <c r="AN532" i="2"/>
  <c r="AN101" i="2"/>
  <c r="AN102" i="2"/>
  <c r="AN637" i="2"/>
  <c r="AN171" i="2"/>
  <c r="AN370" i="2"/>
  <c r="AN844" i="2"/>
  <c r="AN822" i="2"/>
  <c r="AN619" i="2"/>
  <c r="AN433" i="2"/>
  <c r="AN408" i="2"/>
  <c r="AN577" i="2"/>
  <c r="AN164" i="2"/>
  <c r="AN743" i="2"/>
  <c r="AN797" i="2"/>
  <c r="AN1120" i="2"/>
  <c r="AN949" i="2"/>
  <c r="AN466" i="2"/>
  <c r="AN878" i="2"/>
  <c r="AN753" i="2"/>
  <c r="AN453" i="2"/>
  <c r="AN1041" i="2"/>
  <c r="AN565" i="2"/>
  <c r="AN87" i="2"/>
  <c r="AN403" i="2"/>
  <c r="AN454" i="2"/>
  <c r="AN441" i="2"/>
  <c r="AN795" i="2"/>
  <c r="AN232" i="2"/>
  <c r="AN488" i="2"/>
  <c r="AN616" i="2"/>
  <c r="AN1069" i="2"/>
  <c r="AN494" i="2"/>
  <c r="AN576" i="2"/>
  <c r="AN1040" i="2"/>
  <c r="AN749" i="2"/>
  <c r="AN691" i="2"/>
  <c r="AN829" i="2"/>
  <c r="AN944" i="2"/>
  <c r="AN932" i="2"/>
  <c r="AN1117" i="2"/>
  <c r="AN334" i="2"/>
  <c r="AN465" i="2"/>
  <c r="AN1085" i="2"/>
  <c r="AN274" i="2"/>
  <c r="AN908" i="2"/>
  <c r="AN294" i="2"/>
  <c r="AN464" i="2"/>
  <c r="AN479" i="2"/>
  <c r="AN335" i="2"/>
  <c r="AN1078" i="2"/>
  <c r="AN926" i="2"/>
  <c r="AN524" i="2"/>
  <c r="AN1047" i="2"/>
  <c r="AN966" i="2"/>
  <c r="AN538" i="2"/>
  <c r="AN91" i="2"/>
  <c r="AN998" i="2"/>
  <c r="AN843" i="2"/>
  <c r="AN1011" i="2"/>
  <c r="AN88" i="2"/>
  <c r="AN919" i="2"/>
  <c r="AN155" i="2"/>
  <c r="AN1113" i="2"/>
  <c r="AN748" i="2"/>
  <c r="AN724" i="2"/>
  <c r="AN766" i="2"/>
  <c r="AN1042" i="2"/>
  <c r="AN1106" i="2"/>
  <c r="AN992" i="2"/>
  <c r="AN98" i="2"/>
  <c r="AN180" i="2"/>
  <c r="AN381" i="2"/>
  <c r="AN646" i="2"/>
  <c r="AN679" i="2"/>
  <c r="AN533" i="2"/>
  <c r="AN522" i="2"/>
  <c r="AN746" i="2"/>
  <c r="AN483" i="2"/>
  <c r="AN813" i="2"/>
  <c r="AN630" i="2"/>
  <c r="AN871" i="2"/>
  <c r="AN738" i="2"/>
  <c r="AN427" i="2"/>
  <c r="AN747" i="2"/>
  <c r="AN290" i="2"/>
  <c r="AN950" i="2"/>
  <c r="AN1046" i="2"/>
  <c r="AN326" i="2"/>
  <c r="AN739" i="2"/>
  <c r="AN20" i="2"/>
  <c r="AN770" i="2"/>
  <c r="AN652" i="2"/>
  <c r="AN985" i="2"/>
  <c r="AN271" i="2"/>
  <c r="AN81" i="2"/>
  <c r="AN870" i="2"/>
  <c r="AN51" i="2"/>
  <c r="AN24" i="2"/>
  <c r="AN1068" i="2"/>
  <c r="AN1037" i="2"/>
  <c r="AN207" i="2"/>
  <c r="AN79" i="2"/>
  <c r="AN954" i="2"/>
  <c r="AN372" i="2"/>
  <c r="AN902" i="2"/>
  <c r="AN1036" i="2"/>
  <c r="AN175" i="2"/>
  <c r="AN1039" i="2"/>
  <c r="AN698" i="2"/>
  <c r="AN699" i="2"/>
  <c r="AN162" i="2"/>
  <c r="AN501" i="2"/>
  <c r="AN158" i="2"/>
  <c r="AN1121" i="2"/>
  <c r="AN928" i="2"/>
  <c r="AN751" i="2"/>
  <c r="AN505" i="2"/>
  <c r="AN906" i="2"/>
  <c r="AN605" i="2"/>
  <c r="AN354" i="2"/>
  <c r="AN525" i="2"/>
  <c r="AN581" i="2"/>
  <c r="AN352" i="2"/>
  <c r="AN346" i="2"/>
  <c r="AN216" i="2"/>
  <c r="AN974" i="2"/>
  <c r="AN1074" i="2"/>
  <c r="AN239" i="2"/>
  <c r="AN603" i="2"/>
  <c r="AN836" i="2"/>
  <c r="AN45" i="2"/>
  <c r="AN729" i="2"/>
  <c r="AN562" i="2"/>
  <c r="AN402" i="2"/>
  <c r="AN295" i="2"/>
  <c r="AN737" i="2"/>
  <c r="AN793" i="2"/>
  <c r="AN897" i="2"/>
  <c r="AN506" i="2"/>
  <c r="AN742" i="2"/>
  <c r="AN542" i="2"/>
  <c r="AN136" i="2"/>
  <c r="AN951" i="2"/>
  <c r="AN1095" i="2"/>
  <c r="AR291" i="4" l="1"/>
  <c r="AR292" i="4" s="1"/>
  <c r="H52" i="13" l="1"/>
  <c r="G52" i="13"/>
  <c r="H51" i="13"/>
  <c r="G51" i="13"/>
  <c r="H50" i="13"/>
  <c r="G50" i="13"/>
  <c r="H49" i="13"/>
  <c r="G49" i="13"/>
  <c r="H48" i="13"/>
  <c r="G48" i="13"/>
  <c r="H47" i="13"/>
  <c r="G47" i="13"/>
  <c r="H32" i="13"/>
  <c r="G32" i="13"/>
  <c r="H31" i="13"/>
  <c r="G31" i="13"/>
  <c r="H30" i="13"/>
  <c r="G30" i="13"/>
  <c r="H29" i="13"/>
  <c r="G29" i="13"/>
  <c r="H28" i="13"/>
  <c r="G28" i="13"/>
  <c r="H27" i="13"/>
  <c r="G27" i="13"/>
  <c r="H26" i="13"/>
  <c r="G26" i="13"/>
  <c r="H25" i="13"/>
  <c r="G25" i="13"/>
  <c r="H24" i="13"/>
  <c r="G24" i="13"/>
  <c r="H23" i="13"/>
  <c r="G23" i="13"/>
  <c r="H46" i="13"/>
  <c r="G46" i="13"/>
  <c r="H45" i="13"/>
  <c r="G45" i="13"/>
  <c r="H44" i="13"/>
  <c r="G44" i="13"/>
  <c r="H43" i="13"/>
  <c r="G43" i="13"/>
  <c r="H42" i="13"/>
  <c r="G42" i="13"/>
  <c r="G41" i="13"/>
  <c r="H40" i="13"/>
  <c r="G40" i="13"/>
  <c r="H39" i="13"/>
  <c r="G39" i="13"/>
  <c r="H38" i="13"/>
  <c r="G38" i="13"/>
  <c r="H37" i="13"/>
  <c r="G37" i="13"/>
  <c r="H36" i="13"/>
  <c r="G36" i="13"/>
  <c r="H35" i="13"/>
  <c r="G35" i="13"/>
  <c r="H34" i="13"/>
  <c r="G34" i="13"/>
  <c r="H33" i="13"/>
  <c r="G33" i="13"/>
  <c r="H127" i="13"/>
  <c r="G127" i="13"/>
  <c r="H14" i="13"/>
  <c r="G14" i="13"/>
  <c r="H134" i="13"/>
  <c r="G134" i="13"/>
  <c r="H13" i="13"/>
  <c r="G13" i="13"/>
  <c r="H12" i="13"/>
  <c r="G12" i="13"/>
  <c r="H11" i="13"/>
  <c r="G11" i="13"/>
  <c r="H114" i="13"/>
  <c r="G114" i="13"/>
  <c r="H130" i="13"/>
  <c r="G130" i="13"/>
  <c r="H21" i="13"/>
  <c r="G21" i="13"/>
  <c r="H10" i="13"/>
  <c r="G10" i="13"/>
  <c r="H9" i="13"/>
  <c r="G9" i="13"/>
  <c r="H8" i="13"/>
  <c r="G8" i="13"/>
  <c r="H22" i="13"/>
  <c r="G22" i="13"/>
  <c r="H7" i="13"/>
  <c r="G7" i="13"/>
  <c r="H6" i="13"/>
  <c r="G6" i="13"/>
  <c r="H74" i="13"/>
  <c r="G74" i="13"/>
  <c r="H73" i="13"/>
  <c r="G73" i="13"/>
  <c r="H137" i="13"/>
  <c r="G137" i="13"/>
  <c r="H72" i="13"/>
  <c r="G72" i="13"/>
  <c r="H146" i="13"/>
  <c r="G146" i="13"/>
  <c r="H5" i="13"/>
  <c r="G5" i="13"/>
  <c r="H87" i="13"/>
  <c r="G87" i="13"/>
  <c r="H120" i="13"/>
  <c r="G120" i="13"/>
  <c r="H119" i="13"/>
  <c r="G119" i="13"/>
  <c r="H118" i="13"/>
  <c r="G118" i="13"/>
  <c r="H117" i="13"/>
  <c r="G117" i="13"/>
  <c r="H65" i="13"/>
  <c r="G65" i="13"/>
  <c r="H64" i="13"/>
  <c r="G64" i="13"/>
  <c r="H71" i="13"/>
  <c r="G71" i="13"/>
  <c r="H70" i="13"/>
  <c r="G70" i="13"/>
  <c r="H69" i="13"/>
  <c r="G69" i="13"/>
  <c r="H68" i="13"/>
  <c r="G68" i="13"/>
  <c r="H67" i="13"/>
  <c r="G67" i="13"/>
  <c r="H66" i="13"/>
  <c r="G66" i="13"/>
  <c r="H116" i="13"/>
  <c r="G116" i="13"/>
  <c r="H4" i="13"/>
  <c r="G4" i="13"/>
  <c r="H115" i="13"/>
  <c r="G115" i="13"/>
  <c r="H102" i="13"/>
  <c r="G102" i="13"/>
  <c r="H20" i="13"/>
  <c r="G20" i="13"/>
  <c r="G133" i="13"/>
  <c r="H19" i="13"/>
  <c r="G19" i="13"/>
  <c r="H18" i="13"/>
  <c r="G18" i="13"/>
  <c r="H17" i="13"/>
  <c r="G17" i="13"/>
  <c r="H132" i="13"/>
  <c r="G132" i="13"/>
  <c r="H16" i="13"/>
  <c r="G16" i="13"/>
  <c r="H131" i="13"/>
  <c r="G131" i="13"/>
  <c r="H15" i="13"/>
  <c r="G15" i="13"/>
  <c r="H144" i="13"/>
  <c r="G144" i="13"/>
  <c r="H105" i="13"/>
  <c r="G105" i="13"/>
  <c r="H104" i="13"/>
  <c r="G104" i="13"/>
  <c r="H94" i="13"/>
  <c r="G94" i="13"/>
  <c r="H93" i="13"/>
  <c r="G93" i="13"/>
  <c r="H92" i="13"/>
  <c r="G92" i="13"/>
  <c r="H91" i="13"/>
  <c r="G91" i="13"/>
  <c r="H103" i="13"/>
  <c r="G103" i="13"/>
  <c r="G90" i="13"/>
  <c r="H89" i="13"/>
  <c r="G89" i="13"/>
  <c r="H101" i="13"/>
  <c r="G101" i="13"/>
  <c r="H142" i="13"/>
  <c r="G142" i="13"/>
  <c r="H88" i="13"/>
  <c r="G88" i="13"/>
  <c r="H138" i="13"/>
  <c r="G138" i="13"/>
  <c r="G100" i="13"/>
  <c r="H99" i="13"/>
  <c r="G99" i="13"/>
  <c r="G98" i="13"/>
  <c r="H97" i="13"/>
  <c r="G97" i="13"/>
  <c r="H96" i="13"/>
  <c r="G96" i="13"/>
  <c r="H95" i="13"/>
  <c r="G95" i="13"/>
  <c r="H126" i="13"/>
  <c r="G126" i="13"/>
  <c r="H125" i="13"/>
  <c r="G125" i="13"/>
  <c r="G124" i="13"/>
  <c r="G123" i="13"/>
  <c r="H122" i="13"/>
  <c r="G122" i="13"/>
  <c r="H121" i="13"/>
  <c r="G121" i="13"/>
  <c r="H63" i="13"/>
  <c r="G63" i="13"/>
  <c r="H140" i="13"/>
  <c r="G140" i="13"/>
  <c r="H62" i="13"/>
  <c r="G62" i="13"/>
  <c r="G61" i="13"/>
  <c r="H129" i="13"/>
  <c r="G129" i="13"/>
  <c r="H60" i="13"/>
  <c r="G60" i="13"/>
  <c r="H145" i="13"/>
  <c r="G145" i="13"/>
  <c r="H128" i="13"/>
  <c r="G128" i="13"/>
  <c r="H113" i="13"/>
  <c r="G113" i="13"/>
  <c r="H112" i="13"/>
  <c r="G112" i="13"/>
  <c r="H111" i="13"/>
  <c r="G111" i="13"/>
  <c r="H141" i="13"/>
  <c r="G141" i="13"/>
  <c r="H139" i="13"/>
  <c r="G139" i="13"/>
  <c r="G110" i="13"/>
  <c r="H109" i="13"/>
  <c r="G109" i="13"/>
  <c r="H108" i="13"/>
  <c r="G108" i="13"/>
  <c r="G107" i="13"/>
  <c r="H106" i="13"/>
  <c r="G106" i="13"/>
  <c r="H59" i="13"/>
  <c r="G59" i="13"/>
  <c r="H143" i="13"/>
  <c r="G143" i="13"/>
  <c r="H58" i="13"/>
  <c r="G58" i="13"/>
  <c r="H57" i="13"/>
  <c r="G57" i="13"/>
  <c r="G56" i="13"/>
  <c r="H55" i="13"/>
  <c r="G55" i="13"/>
  <c r="H54" i="13"/>
  <c r="G54" i="13"/>
  <c r="H86" i="13"/>
  <c r="G86" i="13"/>
  <c r="H53" i="13"/>
  <c r="G53" i="13"/>
  <c r="H136" i="13"/>
  <c r="G136" i="13"/>
  <c r="H135" i="13"/>
  <c r="G135" i="13"/>
  <c r="G85" i="13"/>
  <c r="H84" i="13"/>
  <c r="G84" i="13"/>
  <c r="H83" i="13"/>
  <c r="G83" i="13"/>
  <c r="H82" i="13"/>
  <c r="G82" i="13"/>
  <c r="H147" i="13"/>
  <c r="G147" i="13"/>
  <c r="H81" i="13"/>
  <c r="G81" i="13"/>
  <c r="H80" i="13"/>
  <c r="G80" i="13"/>
  <c r="H79" i="13"/>
  <c r="G79" i="13"/>
  <c r="H78" i="13"/>
  <c r="G78" i="13"/>
  <c r="H77" i="13"/>
  <c r="G77" i="13"/>
  <c r="H76" i="13"/>
  <c r="G76" i="13"/>
  <c r="H75" i="13"/>
  <c r="G75" i="13"/>
  <c r="G1" i="13"/>
  <c r="I50" i="9" l="1"/>
  <c r="H107" i="13"/>
  <c r="H56" i="13" l="1"/>
  <c r="H110" i="13"/>
  <c r="H100" i="13"/>
  <c r="H124" i="13"/>
  <c r="H85" i="13"/>
  <c r="H90" i="13"/>
  <c r="H123" i="13"/>
  <c r="H133" i="13"/>
  <c r="H98" i="13"/>
  <c r="H61" i="13"/>
  <c r="H1" i="9"/>
  <c r="F137" i="13" l="1"/>
  <c r="F147" i="13" l="1"/>
  <c r="F43" i="13"/>
  <c r="F82" i="13"/>
  <c r="F95" i="13"/>
  <c r="F79" i="13"/>
  <c r="F78" i="13"/>
  <c r="F83" i="13"/>
  <c r="L1" i="1"/>
  <c r="I109" i="1" l="1"/>
  <c r="I111" i="1"/>
  <c r="I75" i="1"/>
  <c r="I33" i="1"/>
  <c r="I35" i="1"/>
  <c r="I43" i="1"/>
  <c r="I101" i="1"/>
  <c r="I110" i="1"/>
  <c r="I45" i="1"/>
  <c r="I105" i="1"/>
  <c r="I6" i="1"/>
  <c r="I53" i="1"/>
  <c r="I97" i="1"/>
  <c r="I100" i="1"/>
  <c r="I22" i="1"/>
  <c r="I95" i="1"/>
  <c r="I65" i="1"/>
  <c r="I40" i="1"/>
  <c r="I68" i="1"/>
  <c r="I19" i="1"/>
  <c r="I54" i="1"/>
  <c r="I12" i="1"/>
  <c r="I82" i="1"/>
  <c r="I77" i="1"/>
  <c r="I4" i="1"/>
  <c r="I8" i="1"/>
  <c r="I102" i="1"/>
  <c r="I99" i="1"/>
  <c r="I84" i="1"/>
  <c r="I83" i="1"/>
  <c r="I21" i="1"/>
  <c r="I93" i="1"/>
  <c r="I7" i="1"/>
  <c r="I67" i="1"/>
  <c r="I62" i="1"/>
  <c r="I85" i="1"/>
  <c r="I58" i="1"/>
  <c r="I108" i="1"/>
  <c r="I52" i="1"/>
  <c r="I46" i="1"/>
  <c r="I87" i="1"/>
  <c r="I32" i="1"/>
  <c r="I10" i="1"/>
  <c r="I106" i="1"/>
  <c r="I86" i="1"/>
  <c r="I79" i="1"/>
  <c r="I107" i="1"/>
  <c r="I47" i="1"/>
  <c r="I44" i="1"/>
  <c r="I91" i="1"/>
  <c r="I70" i="1"/>
  <c r="I81" i="1"/>
  <c r="I27" i="1"/>
  <c r="I104" i="1"/>
  <c r="I73" i="1"/>
  <c r="I89" i="1"/>
  <c r="I64" i="1"/>
  <c r="I76" i="1"/>
  <c r="I88" i="1"/>
  <c r="I50" i="1"/>
  <c r="I42" i="1"/>
  <c r="I94" i="1"/>
  <c r="I51" i="1"/>
  <c r="I69" i="1"/>
  <c r="I66" i="1"/>
  <c r="I96" i="1"/>
  <c r="I29" i="1"/>
  <c r="I90" i="1"/>
  <c r="I26" i="1"/>
  <c r="I18" i="1"/>
  <c r="I14" i="1"/>
  <c r="I23" i="1"/>
  <c r="I103" i="1"/>
  <c r="I31" i="1"/>
  <c r="I36" i="1"/>
  <c r="I39" i="1"/>
  <c r="I92" i="1"/>
  <c r="I57" i="1"/>
  <c r="I20" i="1"/>
  <c r="I41" i="1"/>
  <c r="I63" i="1"/>
  <c r="I5" i="1"/>
  <c r="I13" i="1"/>
  <c r="I49" i="1"/>
  <c r="I25" i="1"/>
  <c r="I59" i="1"/>
  <c r="I56" i="1"/>
  <c r="I60" i="1"/>
  <c r="I38" i="1"/>
  <c r="I80" i="1"/>
  <c r="I78" i="1"/>
  <c r="I34" i="1"/>
  <c r="I16" i="1"/>
  <c r="I55" i="1"/>
  <c r="I17" i="1"/>
  <c r="I11" i="1"/>
  <c r="I9" i="1"/>
  <c r="I30" i="1"/>
  <c r="I98" i="1"/>
  <c r="I72" i="1"/>
  <c r="I71" i="1"/>
  <c r="I15" i="1"/>
  <c r="I37" i="1"/>
  <c r="I28" i="1"/>
  <c r="I24" i="1"/>
  <c r="I74" i="1"/>
  <c r="I48" i="1"/>
  <c r="I61" i="1"/>
  <c r="AC256" i="4"/>
  <c r="AC255" i="4"/>
  <c r="AC254" i="4"/>
  <c r="AC253" i="4"/>
  <c r="AC252" i="4"/>
  <c r="AC251" i="4"/>
  <c r="AC250" i="4"/>
  <c r="AC249" i="4"/>
  <c r="AC248" i="4"/>
  <c r="AC247" i="4"/>
  <c r="AC246" i="4"/>
  <c r="AC245" i="4"/>
  <c r="AC244" i="4"/>
  <c r="AC243" i="4"/>
  <c r="AC242" i="4"/>
  <c r="AC241" i="4"/>
  <c r="AC240" i="4"/>
  <c r="AC239" i="4"/>
  <c r="AC238" i="4"/>
  <c r="AC237" i="4"/>
  <c r="AC236" i="4"/>
  <c r="AC235" i="4"/>
  <c r="AC234" i="4"/>
  <c r="AC233" i="4"/>
  <c r="AC232" i="4"/>
  <c r="AC231" i="4"/>
  <c r="AC230" i="4"/>
  <c r="AC229" i="4"/>
  <c r="AC228" i="4"/>
  <c r="AC227" i="4"/>
  <c r="AC226" i="4"/>
  <c r="AC225" i="4"/>
  <c r="AC224" i="4"/>
  <c r="AC223" i="4"/>
  <c r="AC222" i="4"/>
  <c r="AC221" i="4"/>
  <c r="AC220" i="4"/>
  <c r="AC219" i="4"/>
  <c r="AC218" i="4"/>
  <c r="AC217" i="4"/>
  <c r="AC216" i="4"/>
  <c r="AC215" i="4"/>
  <c r="AC214" i="4"/>
  <c r="AC213" i="4"/>
  <c r="AC212" i="4"/>
  <c r="AC211" i="4"/>
  <c r="AC210" i="4"/>
  <c r="AC209" i="4"/>
  <c r="AC208" i="4"/>
  <c r="AC207" i="4"/>
  <c r="AC206" i="4"/>
  <c r="AC205" i="4"/>
  <c r="AC204" i="4"/>
  <c r="AC203" i="4"/>
  <c r="AC202" i="4"/>
  <c r="AC201" i="4"/>
  <c r="AC200" i="4"/>
  <c r="AC199" i="4"/>
  <c r="AC198" i="4"/>
  <c r="AC197" i="4"/>
  <c r="AC196" i="4"/>
  <c r="AC195" i="4"/>
  <c r="AC194" i="4"/>
  <c r="AC193" i="4"/>
  <c r="AC192" i="4"/>
  <c r="AC191" i="4"/>
  <c r="AC190" i="4"/>
  <c r="AC189" i="4"/>
  <c r="AC188" i="4"/>
  <c r="AC187" i="4"/>
  <c r="AC186" i="4"/>
  <c r="AC185" i="4"/>
  <c r="AC184" i="4"/>
  <c r="AC183" i="4"/>
  <c r="AC182" i="4"/>
  <c r="AC181" i="4"/>
  <c r="AC180" i="4"/>
  <c r="AC179" i="4"/>
  <c r="AC178" i="4"/>
  <c r="AC177" i="4"/>
  <c r="AC176" i="4"/>
  <c r="AC175" i="4"/>
  <c r="AC174" i="4"/>
  <c r="AC173" i="4"/>
  <c r="AC172" i="4"/>
  <c r="AC171" i="4"/>
  <c r="AC170" i="4"/>
  <c r="AC169" i="4"/>
  <c r="AC168" i="4"/>
  <c r="AC167" i="4"/>
  <c r="AC166" i="4"/>
  <c r="AC165" i="4"/>
  <c r="AC164" i="4"/>
  <c r="AC163" i="4"/>
  <c r="AC162" i="4"/>
  <c r="AC161" i="4"/>
  <c r="AC160" i="4"/>
  <c r="AC159" i="4"/>
  <c r="AC158" i="4"/>
  <c r="AC157" i="4"/>
  <c r="AC156" i="4"/>
  <c r="AC155" i="4"/>
  <c r="AC154" i="4"/>
  <c r="AC153" i="4"/>
  <c r="AC152" i="4"/>
  <c r="AC151" i="4"/>
  <c r="AC150" i="4"/>
  <c r="AC149" i="4"/>
  <c r="AC148" i="4"/>
  <c r="AC147" i="4"/>
  <c r="AC146" i="4"/>
  <c r="AC145" i="4"/>
  <c r="AC144" i="4"/>
  <c r="AC143" i="4"/>
  <c r="AC142" i="4"/>
  <c r="AC141" i="4"/>
  <c r="AC140" i="4"/>
  <c r="AC139" i="4"/>
  <c r="AC138" i="4"/>
  <c r="AC137" i="4"/>
  <c r="AC136" i="4"/>
  <c r="AC135" i="4"/>
  <c r="AC134" i="4"/>
  <c r="AC133" i="4"/>
  <c r="AC132" i="4"/>
  <c r="AC131" i="4"/>
  <c r="AC130" i="4"/>
  <c r="AC129" i="4"/>
  <c r="AC128" i="4"/>
  <c r="AC127" i="4"/>
  <c r="AC126" i="4"/>
  <c r="AC125" i="4"/>
  <c r="AC124" i="4"/>
  <c r="AC123" i="4"/>
  <c r="AC122" i="4"/>
  <c r="AC121" i="4"/>
  <c r="AC120" i="4"/>
  <c r="AC119" i="4"/>
  <c r="AC118" i="4"/>
  <c r="AC117" i="4"/>
  <c r="AC116" i="4"/>
  <c r="AC115" i="4"/>
  <c r="AC114" i="4"/>
  <c r="AC113" i="4"/>
  <c r="AC112" i="4"/>
  <c r="AC111" i="4"/>
  <c r="AC110" i="4"/>
  <c r="AC109" i="4"/>
  <c r="AC108" i="4"/>
  <c r="AC107" i="4"/>
  <c r="AC106" i="4"/>
  <c r="AC105" i="4"/>
  <c r="AC104" i="4"/>
  <c r="AC103" i="4"/>
  <c r="AC102" i="4"/>
  <c r="AC101" i="4"/>
  <c r="AC100" i="4"/>
  <c r="AC99" i="4"/>
  <c r="AC98" i="4"/>
  <c r="AC97" i="4"/>
  <c r="AC96" i="4"/>
  <c r="AC95" i="4"/>
  <c r="AC94" i="4"/>
  <c r="AC93" i="4"/>
  <c r="AC92" i="4"/>
  <c r="AC91" i="4"/>
  <c r="AC90" i="4"/>
  <c r="AC89" i="4"/>
  <c r="AC88" i="4"/>
  <c r="AC87" i="4"/>
  <c r="AC86" i="4"/>
  <c r="AC85" i="4"/>
  <c r="AC84" i="4"/>
  <c r="AC83" i="4"/>
  <c r="AC82" i="4"/>
  <c r="AC81" i="4"/>
  <c r="AC80" i="4"/>
  <c r="AC79" i="4"/>
  <c r="AC78" i="4"/>
  <c r="AC77" i="4"/>
  <c r="AC76" i="4"/>
  <c r="AC75" i="4"/>
  <c r="AC74" i="4"/>
  <c r="AC73" i="4"/>
  <c r="AC72" i="4"/>
  <c r="AC71" i="4"/>
  <c r="AC70" i="4"/>
  <c r="AC69" i="4"/>
  <c r="AC68" i="4"/>
  <c r="AC67" i="4"/>
  <c r="AC66" i="4"/>
  <c r="AC65" i="4"/>
  <c r="AC64" i="4"/>
  <c r="AC63" i="4"/>
  <c r="AC62" i="4"/>
  <c r="AC61" i="4"/>
  <c r="AC60" i="4"/>
  <c r="AC59" i="4"/>
  <c r="AC58" i="4"/>
  <c r="AC57" i="4"/>
  <c r="AC56" i="4"/>
  <c r="AC55" i="4"/>
  <c r="AC54" i="4"/>
  <c r="AC53" i="4"/>
  <c r="AC52" i="4"/>
  <c r="AC51" i="4"/>
  <c r="AC50" i="4"/>
  <c r="AC49" i="4"/>
  <c r="AC48" i="4"/>
  <c r="AC47" i="4"/>
  <c r="AC46" i="4"/>
  <c r="AC45" i="4"/>
  <c r="AC44" i="4"/>
  <c r="AC43" i="4"/>
  <c r="AC42" i="4"/>
  <c r="AC41" i="4"/>
  <c r="AC40" i="4"/>
  <c r="AC39" i="4"/>
  <c r="AC38" i="4"/>
  <c r="AC37" i="4"/>
  <c r="AC36" i="4"/>
  <c r="AC35" i="4"/>
  <c r="AC34" i="4"/>
  <c r="AC33" i="4"/>
  <c r="AC32" i="4"/>
  <c r="AC31" i="4"/>
  <c r="AC30" i="4"/>
  <c r="AC29" i="4"/>
  <c r="AC28" i="4"/>
  <c r="AC27" i="4"/>
  <c r="AC26" i="4"/>
  <c r="AC25" i="4"/>
  <c r="AC24" i="4"/>
  <c r="AC23" i="4"/>
  <c r="AC22" i="4"/>
  <c r="AC21" i="4"/>
  <c r="AC20" i="4"/>
  <c r="AC19" i="4"/>
  <c r="AC18" i="4"/>
  <c r="AC17" i="4"/>
  <c r="AC16" i="4"/>
  <c r="AC15" i="4"/>
  <c r="AC14" i="4"/>
  <c r="AC13" i="4"/>
  <c r="AC12" i="4"/>
  <c r="AC11" i="4"/>
  <c r="AH390" i="2" l="1"/>
  <c r="AI390" i="2" s="1"/>
  <c r="AH304" i="2"/>
  <c r="AI304" i="2" s="1"/>
  <c r="AH223" i="2"/>
  <c r="AI223" i="2" s="1"/>
  <c r="AH289" i="2"/>
  <c r="AI289" i="2" s="1"/>
  <c r="AH303" i="2"/>
  <c r="AI303" i="2" s="1"/>
  <c r="AH226" i="2"/>
  <c r="AI226" i="2" s="1"/>
  <c r="AH391" i="2"/>
  <c r="AI391" i="2" s="1"/>
  <c r="AH307" i="2"/>
  <c r="AI307" i="2" s="1"/>
  <c r="AH228" i="2"/>
  <c r="AI228" i="2" s="1"/>
  <c r="AH283" i="2"/>
  <c r="AI283" i="2" s="1"/>
  <c r="AH302" i="2"/>
  <c r="AI302" i="2" s="1"/>
  <c r="AH287" i="2"/>
  <c r="AI287" i="2" s="1"/>
  <c r="AH305" i="2"/>
  <c r="AI305" i="2" s="1"/>
  <c r="AH288" i="2"/>
  <c r="AI288" i="2" s="1"/>
  <c r="AH892" i="2"/>
  <c r="AI892" i="2" s="1"/>
  <c r="AH389" i="2"/>
  <c r="AI389" i="2" s="1"/>
  <c r="AH894" i="2"/>
  <c r="AI894" i="2" s="1"/>
  <c r="AH893" i="2"/>
  <c r="AI893" i="2" s="1"/>
  <c r="AH392" i="2"/>
  <c r="AI392" i="2" s="1"/>
  <c r="AH282" i="2"/>
  <c r="AI282" i="2" s="1"/>
  <c r="AJ282" i="2" s="1"/>
  <c r="AH599" i="2"/>
  <c r="AI599" i="2" s="1"/>
  <c r="AJ599" i="2" s="1"/>
  <c r="AH222" i="2"/>
  <c r="AI222" i="2" s="1"/>
  <c r="AH702" i="2"/>
  <c r="AI702" i="2" s="1"/>
  <c r="AH227" i="2"/>
  <c r="AI227" i="2" s="1"/>
  <c r="AH703" i="2"/>
  <c r="AI703" i="2" s="1"/>
  <c r="AH639" i="2"/>
  <c r="AI639" i="2" s="1"/>
  <c r="AH640" i="2"/>
  <c r="AI640" i="2" s="1"/>
  <c r="AH895" i="2"/>
  <c r="AI895" i="2" s="1"/>
  <c r="AH641" i="2"/>
  <c r="AI641" i="2" s="1"/>
  <c r="AH298" i="2"/>
  <c r="AI298" i="2" s="1"/>
  <c r="AJ298" i="2" s="1"/>
  <c r="AH502" i="2"/>
  <c r="AI502" i="2" s="1"/>
  <c r="AJ502" i="2" s="1"/>
  <c r="AH278" i="2"/>
  <c r="AI278" i="2" s="1"/>
  <c r="AH220" i="2"/>
  <c r="AI220" i="2" s="1"/>
  <c r="AH277" i="2"/>
  <c r="AI277" i="2" s="1"/>
  <c r="AH896" i="2"/>
  <c r="AI896" i="2" s="1"/>
  <c r="AH219" i="2"/>
  <c r="AI219" i="2" s="1"/>
  <c r="AJ219" i="2" s="1"/>
  <c r="AH221" i="2"/>
  <c r="AI221" i="2" s="1"/>
  <c r="AH1024" i="2"/>
  <c r="AI1024" i="2" s="1"/>
  <c r="AH1020" i="2"/>
  <c r="AI1020" i="2" s="1"/>
  <c r="AH696" i="2"/>
  <c r="AI696" i="2" s="1"/>
  <c r="AH28" i="2"/>
  <c r="AI28" i="2" s="1"/>
  <c r="AH631" i="2"/>
  <c r="AI631" i="2" s="1"/>
  <c r="AJ631" i="2" s="1"/>
  <c r="AH281" i="2"/>
  <c r="AI281" i="2" s="1"/>
  <c r="AH487" i="2"/>
  <c r="AI487" i="2" s="1"/>
  <c r="AH126" i="2"/>
  <c r="AI126" i="2" s="1"/>
  <c r="AH1088" i="2"/>
  <c r="AI1088" i="2" s="1"/>
  <c r="AJ1088" i="2" s="1"/>
  <c r="AH781" i="2"/>
  <c r="AI781" i="2" s="1"/>
  <c r="AH680" i="2"/>
  <c r="AI680" i="2" s="1"/>
  <c r="AJ680" i="2" s="1"/>
  <c r="AH933" i="2"/>
  <c r="AI933" i="2" s="1"/>
  <c r="AJ933" i="2" s="1"/>
  <c r="AH867" i="2"/>
  <c r="AI867" i="2" s="1"/>
  <c r="AH176" i="2"/>
  <c r="AI176" i="2" s="1"/>
  <c r="AJ176" i="2" s="1"/>
  <c r="AH1022" i="2"/>
  <c r="AI1022" i="2" s="1"/>
  <c r="AH539" i="2"/>
  <c r="AI539" i="2" s="1"/>
  <c r="AJ539" i="2" s="1"/>
  <c r="AH1101" i="2"/>
  <c r="AI1101" i="2" s="1"/>
  <c r="AH503" i="2"/>
  <c r="AI503" i="2" s="1"/>
  <c r="AH1023" i="2"/>
  <c r="AI1023" i="2" s="1"/>
  <c r="AH188" i="2"/>
  <c r="AI188" i="2" s="1"/>
  <c r="AH540" i="2"/>
  <c r="AI540" i="2" s="1"/>
  <c r="AH1091" i="2"/>
  <c r="AI1091" i="2" s="1"/>
  <c r="AH231" i="2"/>
  <c r="AI231" i="2" s="1"/>
  <c r="AH504" i="2"/>
  <c r="AI504" i="2" s="1"/>
  <c r="AH1029" i="2"/>
  <c r="AI1029" i="2" s="1"/>
  <c r="AH386" i="2"/>
  <c r="AI386" i="2" s="1"/>
  <c r="AH59" i="2"/>
  <c r="AI59" i="2" s="1"/>
  <c r="AH890" i="2"/>
  <c r="AI890" i="2" s="1"/>
  <c r="AH508" i="2"/>
  <c r="AI508" i="2" s="1"/>
  <c r="AH937" i="2"/>
  <c r="AI937" i="2" s="1"/>
  <c r="AH384" i="2"/>
  <c r="AI384" i="2" s="1"/>
  <c r="AJ384" i="2" s="1"/>
  <c r="AH107" i="2"/>
  <c r="AI107" i="2" s="1"/>
  <c r="AJ107" i="2" s="1"/>
  <c r="AH938" i="2"/>
  <c r="AI938" i="2" s="1"/>
  <c r="AH782" i="2"/>
  <c r="AI782" i="2" s="1"/>
  <c r="AH1030" i="2"/>
  <c r="AI1030" i="2" s="1"/>
  <c r="AH387" i="2"/>
  <c r="AI387" i="2" s="1"/>
  <c r="AJ387" i="2" s="1"/>
  <c r="AH635" i="2"/>
  <c r="AI635" i="2" s="1"/>
  <c r="AJ635" i="2" s="1"/>
  <c r="AH286" i="2"/>
  <c r="AI286" i="2" s="1"/>
  <c r="AH42" i="2"/>
  <c r="AI42" i="2" s="1"/>
  <c r="AH132" i="2"/>
  <c r="AI132" i="2" s="1"/>
  <c r="AH799" i="2"/>
  <c r="AI799" i="2" s="1"/>
  <c r="AJ799" i="2" s="1"/>
  <c r="AH861" i="2"/>
  <c r="AI861" i="2" s="1"/>
  <c r="AH693" i="2"/>
  <c r="AI693" i="2" s="1"/>
  <c r="AH1013" i="2"/>
  <c r="AI1013" i="2" s="1"/>
  <c r="AJ1013" i="2" s="1"/>
  <c r="AH109" i="2"/>
  <c r="AI109" i="2" s="1"/>
  <c r="AH339" i="2"/>
  <c r="AI339" i="2" s="1"/>
  <c r="AH784" i="2"/>
  <c r="AI784" i="2" s="1"/>
  <c r="AH815" i="2"/>
  <c r="AI815" i="2" s="1"/>
  <c r="AH636" i="2"/>
  <c r="AI636" i="2" s="1"/>
  <c r="AH835" i="2"/>
  <c r="AI835" i="2" s="1"/>
  <c r="AH1014" i="2"/>
  <c r="AI1014" i="2" s="1"/>
  <c r="AH110" i="2"/>
  <c r="AI110" i="2" s="1"/>
  <c r="AH863" i="2"/>
  <c r="AI863" i="2" s="1"/>
  <c r="AH694" i="2"/>
  <c r="AI694" i="2" s="1"/>
  <c r="AH301" i="2"/>
  <c r="AI301" i="2" s="1"/>
  <c r="AH1015" i="2"/>
  <c r="AI1015" i="2" s="1"/>
  <c r="AH802" i="2"/>
  <c r="AI802" i="2" s="1"/>
  <c r="AH714" i="2"/>
  <c r="AI714" i="2" s="1"/>
  <c r="AJ714" i="2" s="1"/>
  <c r="AH803" i="2"/>
  <c r="AI803" i="2" s="1"/>
  <c r="AH322" i="2"/>
  <c r="AI322" i="2" s="1"/>
  <c r="AJ322" i="2" s="1"/>
  <c r="AH43" i="2"/>
  <c r="AI43" i="2" s="1"/>
  <c r="AH1025" i="2"/>
  <c r="AI1025" i="2" s="1"/>
  <c r="AJ1025" i="2" s="1"/>
  <c r="AH1021" i="2"/>
  <c r="AI1021" i="2" s="1"/>
  <c r="AJ1021" i="2" s="1"/>
  <c r="AH1098" i="2"/>
  <c r="AI1098" i="2" s="1"/>
  <c r="AJ1098" i="2" s="1"/>
  <c r="AH426" i="2"/>
  <c r="AI426" i="2" s="1"/>
  <c r="AH187" i="2"/>
  <c r="AI187" i="2" s="1"/>
  <c r="AH300" i="2"/>
  <c r="AI300" i="2" s="1"/>
  <c r="AH1002" i="2"/>
  <c r="AI1002" i="2" s="1"/>
  <c r="AH127" i="2"/>
  <c r="AI127" i="2" s="1"/>
  <c r="AH1089" i="2"/>
  <c r="AI1089" i="2" s="1"/>
  <c r="AH1100" i="2"/>
  <c r="AI1100" i="2" s="1"/>
  <c r="AJ1100" i="2" s="1"/>
  <c r="AH681" i="2"/>
  <c r="AI681" i="2" s="1"/>
  <c r="AH934" i="2"/>
  <c r="AI934" i="2" s="1"/>
  <c r="AH868" i="2"/>
  <c r="AI868" i="2" s="1"/>
  <c r="AH177" i="2"/>
  <c r="AI177" i="2" s="1"/>
  <c r="AH1027" i="2"/>
  <c r="AI1027" i="2" s="1"/>
  <c r="AH697" i="2"/>
  <c r="AI697" i="2" s="1"/>
  <c r="AH60" i="2"/>
  <c r="AI60" i="2" s="1"/>
  <c r="AJ60" i="2" s="1"/>
  <c r="AH956" i="2"/>
  <c r="AI956" i="2" s="1"/>
  <c r="AJ956" i="2" s="1"/>
  <c r="AH700" i="2"/>
  <c r="AI700" i="2" s="1"/>
  <c r="AH128" i="2"/>
  <c r="AI128" i="2" s="1"/>
  <c r="AH1090" i="2"/>
  <c r="AI1090" i="2" s="1"/>
  <c r="AH41" i="2"/>
  <c r="AI41" i="2" s="1"/>
  <c r="AH935" i="2"/>
  <c r="AI935" i="2" s="1"/>
  <c r="AH774" i="2"/>
  <c r="AI774" i="2" s="1"/>
  <c r="AH1026" i="2"/>
  <c r="AI1026" i="2" s="1"/>
  <c r="AH814" i="2"/>
  <c r="AI814" i="2" s="1"/>
  <c r="AH58" i="2"/>
  <c r="AI58" i="2" s="1"/>
  <c r="AH718" i="2"/>
  <c r="AI718" i="2" s="1"/>
  <c r="AH129" i="2"/>
  <c r="AI129" i="2" s="1"/>
  <c r="AH936" i="2"/>
  <c r="AI936" i="2" s="1"/>
  <c r="AH1018" i="2"/>
  <c r="AI1018" i="2" s="1"/>
  <c r="AH280" i="2"/>
  <c r="AI280" i="2" s="1"/>
  <c r="AH130" i="2"/>
  <c r="AI130" i="2" s="1"/>
  <c r="AH1092" i="2"/>
  <c r="AI1092" i="2" s="1"/>
  <c r="AH336" i="2"/>
  <c r="AI336" i="2" s="1"/>
  <c r="AJ336" i="2" s="1"/>
  <c r="AH509" i="2"/>
  <c r="AI509" i="2" s="1"/>
  <c r="AH1028" i="2"/>
  <c r="AI1028" i="2" s="1"/>
  <c r="AH695" i="2"/>
  <c r="AI695" i="2" s="1"/>
  <c r="AH61" i="2"/>
  <c r="AI61" i="2" s="1"/>
  <c r="AH891" i="2"/>
  <c r="AI891" i="2" s="1"/>
  <c r="AH306" i="2"/>
  <c r="AI306" i="2" s="1"/>
  <c r="AH299" i="2"/>
  <c r="AI299" i="2" s="1"/>
  <c r="AH131" i="2"/>
  <c r="AI131" i="2" s="1"/>
  <c r="AH1093" i="2"/>
  <c r="AI1093" i="2" s="1"/>
  <c r="AH337" i="2"/>
  <c r="AI337" i="2" s="1"/>
  <c r="AH692" i="2"/>
  <c r="AI692" i="2" s="1"/>
  <c r="AJ692" i="2" s="1"/>
  <c r="AH108" i="2"/>
  <c r="AI108" i="2" s="1"/>
  <c r="AH338" i="2"/>
  <c r="AI338" i="2" s="1"/>
  <c r="AH783" i="2"/>
  <c r="AI783" i="2" s="1"/>
  <c r="AH889" i="2"/>
  <c r="AI889" i="2" s="1"/>
  <c r="AH388" i="2"/>
  <c r="AI388" i="2" s="1"/>
  <c r="AH189" i="2"/>
  <c r="AI189" i="2" s="1"/>
  <c r="AH285" i="2"/>
  <c r="AI285" i="2" s="1"/>
  <c r="AH717" i="2"/>
  <c r="AI717" i="2" s="1"/>
  <c r="AH834" i="2"/>
  <c r="AI834" i="2" s="1"/>
  <c r="AJ834" i="2" s="1"/>
  <c r="AH800" i="2"/>
  <c r="AI800" i="2" s="1"/>
  <c r="AH862" i="2"/>
  <c r="AI862" i="2" s="1"/>
  <c r="AH888" i="2"/>
  <c r="AI888" i="2" s="1"/>
  <c r="AH385" i="2"/>
  <c r="AI385" i="2" s="1"/>
  <c r="AH284" i="2"/>
  <c r="AI284" i="2" s="1"/>
  <c r="AH801" i="2"/>
  <c r="AI801" i="2" s="1"/>
  <c r="AH340" i="2"/>
  <c r="AI340" i="2" s="1"/>
  <c r="AH785" i="2"/>
  <c r="AI785" i="2" s="1"/>
  <c r="AH594" i="2"/>
  <c r="AI594" i="2" s="1"/>
  <c r="AH632" i="2"/>
  <c r="AI632" i="2" s="1"/>
  <c r="AH515" i="2"/>
  <c r="AI515" i="2" s="1"/>
  <c r="AJ515" i="2" s="1"/>
  <c r="AH833" i="2"/>
  <c r="AI833" i="2" s="1"/>
  <c r="AJ833" i="2" s="1"/>
  <c r="AH864" i="2"/>
  <c r="AI864" i="2" s="1"/>
  <c r="AH786" i="2"/>
  <c r="AI786" i="2" s="1"/>
  <c r="AH816" i="2"/>
  <c r="AI816" i="2" s="1"/>
  <c r="AH595" i="2"/>
  <c r="AI595" i="2" s="1"/>
  <c r="AH957" i="2"/>
  <c r="AI957" i="2" s="1"/>
  <c r="AH701" i="2"/>
  <c r="AI701" i="2" s="1"/>
  <c r="AH516" i="2"/>
  <c r="AI516" i="2" s="1"/>
  <c r="AH1016" i="2"/>
  <c r="AI1016" i="2" s="1"/>
  <c r="AH217" i="2"/>
  <c r="AI217" i="2" s="1"/>
  <c r="AH865" i="2"/>
  <c r="AI865" i="2" s="1"/>
  <c r="AH1019" i="2"/>
  <c r="AI1019" i="2" s="1"/>
  <c r="AH817" i="2"/>
  <c r="AI817" i="2" s="1"/>
  <c r="AH25" i="2"/>
  <c r="AI25" i="2" s="1"/>
  <c r="AH186" i="2"/>
  <c r="AI186" i="2" s="1"/>
  <c r="AH719" i="2"/>
  <c r="AI719" i="2" s="1"/>
  <c r="AH159" i="2"/>
  <c r="AI159" i="2" s="1"/>
  <c r="AH323" i="2"/>
  <c r="AI323" i="2" s="1"/>
  <c r="AH866" i="2"/>
  <c r="AI866" i="2" s="1"/>
  <c r="AH425" i="2"/>
  <c r="AI425" i="2" s="1"/>
  <c r="AJ425" i="2" s="1"/>
  <c r="AH486" i="2"/>
  <c r="AI486" i="2" s="1"/>
  <c r="AH627" i="2"/>
  <c r="AI627" i="2" s="1"/>
  <c r="AJ627" i="2" s="1"/>
  <c r="AH780" i="2"/>
  <c r="AI780" i="2" s="1"/>
  <c r="AJ780" i="2" s="1"/>
  <c r="AH647" i="2"/>
  <c r="AI647" i="2" s="1"/>
  <c r="AJ647" i="2" s="1"/>
  <c r="AH363" i="2"/>
  <c r="AI363" i="2" s="1"/>
  <c r="AH139" i="2"/>
  <c r="AI139" i="2" s="1"/>
  <c r="AJ139" i="2" s="1"/>
  <c r="AH546" i="2"/>
  <c r="AI546" i="2" s="1"/>
  <c r="AJ546" i="2" s="1"/>
  <c r="AH885" i="2"/>
  <c r="AI885" i="2" s="1"/>
  <c r="AH523" i="2"/>
  <c r="AI523" i="2" s="1"/>
  <c r="AH672" i="2"/>
  <c r="AI672" i="2" s="1"/>
  <c r="AH30" i="2"/>
  <c r="AI30" i="2" s="1"/>
  <c r="AJ30" i="2" s="1"/>
  <c r="AH661" i="2"/>
  <c r="AI661" i="2" s="1"/>
  <c r="AH945" i="2"/>
  <c r="AI945" i="2" s="1"/>
  <c r="AJ945" i="2" s="1"/>
  <c r="AH1067" i="2"/>
  <c r="AI1067" i="2" s="1"/>
  <c r="AH421" i="2"/>
  <c r="AI421" i="2" s="1"/>
  <c r="AJ421" i="2" s="1"/>
  <c r="AH53" i="2"/>
  <c r="AI53" i="2" s="1"/>
  <c r="AH548" i="2"/>
  <c r="AI548" i="2" s="1"/>
  <c r="AH887" i="2"/>
  <c r="AI887" i="2" s="1"/>
  <c r="AH252" i="2"/>
  <c r="AI252" i="2" s="1"/>
  <c r="AH745" i="2"/>
  <c r="AI745" i="2" s="1"/>
  <c r="AH32" i="2"/>
  <c r="AI32" i="2" s="1"/>
  <c r="AH947" i="2"/>
  <c r="AI947" i="2" s="1"/>
  <c r="AH1118" i="2"/>
  <c r="AI1118" i="2" s="1"/>
  <c r="AJ1118" i="2" s="1"/>
  <c r="AH625" i="2"/>
  <c r="AI625" i="2" s="1"/>
  <c r="AH458" i="2"/>
  <c r="AI458" i="2" s="1"/>
  <c r="AJ458" i="2" s="1"/>
  <c r="AH592" i="2"/>
  <c r="AI592" i="2" s="1"/>
  <c r="AJ592" i="2" s="1"/>
  <c r="AH485" i="2"/>
  <c r="AI485" i="2" s="1"/>
  <c r="AJ485" i="2" s="1"/>
  <c r="AH734" i="2"/>
  <c r="AI734" i="2" s="1"/>
  <c r="AH33" i="2"/>
  <c r="AI33" i="2" s="1"/>
  <c r="AH940" i="2"/>
  <c r="AI940" i="2" s="1"/>
  <c r="AJ940" i="2" s="1"/>
  <c r="AH1119" i="2"/>
  <c r="AI1119" i="2" s="1"/>
  <c r="AH148" i="2"/>
  <c r="AI148" i="2" s="1"/>
  <c r="AH459" i="2"/>
  <c r="AI459" i="2" s="1"/>
  <c r="AH144" i="2"/>
  <c r="AI144" i="2" s="1"/>
  <c r="AJ144" i="2" s="1"/>
  <c r="AH735" i="2"/>
  <c r="AI735" i="2" s="1"/>
  <c r="AH528" i="2"/>
  <c r="AI528" i="2" s="1"/>
  <c r="AH149" i="2"/>
  <c r="AI149" i="2" s="1"/>
  <c r="AH125" i="2"/>
  <c r="AI125" i="2" s="1"/>
  <c r="AJ125" i="2" s="1"/>
  <c r="AH775" i="2"/>
  <c r="AI775" i="2" s="1"/>
  <c r="AJ775" i="2" s="1"/>
  <c r="AH555" i="2"/>
  <c r="AI555" i="2" s="1"/>
  <c r="AJ555" i="2" s="1"/>
  <c r="AH953" i="2"/>
  <c r="AI953" i="2" s="1"/>
  <c r="AH35" i="2"/>
  <c r="AI35" i="2" s="1"/>
  <c r="AH146" i="2"/>
  <c r="AI146" i="2" s="1"/>
  <c r="AH529" i="2"/>
  <c r="AI529" i="2" s="1"/>
  <c r="AH761" i="2"/>
  <c r="AI761" i="2" s="1"/>
  <c r="AH643" i="2"/>
  <c r="AI643" i="2" s="1"/>
  <c r="AH768" i="2"/>
  <c r="AI768" i="2" s="1"/>
  <c r="AJ768" i="2" s="1"/>
  <c r="AH140" i="2"/>
  <c r="AI140" i="2" s="1"/>
  <c r="AH39" i="2"/>
  <c r="AI39" i="2" s="1"/>
  <c r="AH211" i="2"/>
  <c r="AI211" i="2" s="1"/>
  <c r="AJ211" i="2" s="1"/>
  <c r="AH1126" i="2"/>
  <c r="AI1126" i="2" s="1"/>
  <c r="AJ1126" i="2" s="1"/>
  <c r="AH715" i="2"/>
  <c r="AI715" i="2" s="1"/>
  <c r="AH648" i="2"/>
  <c r="AI648" i="2" s="1"/>
  <c r="AH819" i="2"/>
  <c r="AI819" i="2" s="1"/>
  <c r="AJ819" i="2" s="1"/>
  <c r="AH52" i="2"/>
  <c r="AI52" i="2" s="1"/>
  <c r="AJ52" i="2" s="1"/>
  <c r="AH547" i="2"/>
  <c r="AI547" i="2" s="1"/>
  <c r="AH886" i="2"/>
  <c r="AI886" i="2" s="1"/>
  <c r="AH251" i="2"/>
  <c r="AI251" i="2" s="1"/>
  <c r="AJ251" i="2" s="1"/>
  <c r="AH744" i="2"/>
  <c r="AI744" i="2" s="1"/>
  <c r="AJ744" i="2" s="1"/>
  <c r="AH31" i="2"/>
  <c r="AI31" i="2" s="1"/>
  <c r="AH946" i="2"/>
  <c r="AI946" i="2" s="1"/>
  <c r="AH952" i="2"/>
  <c r="AI952" i="2" s="1"/>
  <c r="AJ952" i="2" s="1"/>
  <c r="AH593" i="2"/>
  <c r="AI593" i="2" s="1"/>
  <c r="AH34" i="2"/>
  <c r="AI34" i="2" s="1"/>
  <c r="AH145" i="2"/>
  <c r="AI145" i="2" s="1"/>
  <c r="AH26" i="2"/>
  <c r="AI26" i="2" s="1"/>
  <c r="AH134" i="2"/>
  <c r="AI134" i="2" s="1"/>
  <c r="AH706" i="2"/>
  <c r="AI706" i="2" s="1"/>
  <c r="AJ706" i="2" s="1"/>
  <c r="AH557" i="2"/>
  <c r="AI557" i="2" s="1"/>
  <c r="AH881" i="2"/>
  <c r="AI881" i="2" s="1"/>
  <c r="AH37" i="2"/>
  <c r="AI37" i="2" s="1"/>
  <c r="AH413" i="2"/>
  <c r="AI413" i="2" s="1"/>
  <c r="AH275" i="2"/>
  <c r="AI275" i="2" s="1"/>
  <c r="AJ275" i="2" s="1"/>
  <c r="AH1104" i="2"/>
  <c r="AI1104" i="2" s="1"/>
  <c r="AH762" i="2"/>
  <c r="AI762" i="2" s="1"/>
  <c r="AH644" i="2"/>
  <c r="AI644" i="2" s="1"/>
  <c r="AH995" i="2"/>
  <c r="AI995" i="2" s="1"/>
  <c r="AJ995" i="2" s="1"/>
  <c r="AH986" i="2"/>
  <c r="AI986" i="2" s="1"/>
  <c r="AJ986" i="2" s="1"/>
  <c r="AH1070" i="2"/>
  <c r="AI1070" i="2" s="1"/>
  <c r="AJ1070" i="2" s="1"/>
  <c r="AH141" i="2"/>
  <c r="AI141" i="2" s="1"/>
  <c r="AH40" i="2"/>
  <c r="AI40" i="2" s="1"/>
  <c r="AH212" i="2"/>
  <c r="AI212" i="2" s="1"/>
  <c r="AH1065" i="2"/>
  <c r="AI1065" i="2" s="1"/>
  <c r="AJ1065" i="2" s="1"/>
  <c r="AH716" i="2"/>
  <c r="AI716" i="2" s="1"/>
  <c r="AH948" i="2"/>
  <c r="AI948" i="2" s="1"/>
  <c r="AH133" i="2"/>
  <c r="AI133" i="2" s="1"/>
  <c r="AH776" i="2"/>
  <c r="AI776" i="2" s="1"/>
  <c r="AH884" i="2"/>
  <c r="AI884" i="2" s="1"/>
  <c r="AJ884" i="2" s="1"/>
  <c r="AH556" i="2"/>
  <c r="AI556" i="2" s="1"/>
  <c r="AH880" i="2"/>
  <c r="AI880" i="2" s="1"/>
  <c r="AJ880" i="2" s="1"/>
  <c r="AH36" i="2"/>
  <c r="AI36" i="2" s="1"/>
  <c r="AH412" i="2"/>
  <c r="AI412" i="2" s="1"/>
  <c r="AJ412" i="2" s="1"/>
  <c r="AH147" i="2"/>
  <c r="AI147" i="2" s="1"/>
  <c r="AH667" i="2"/>
  <c r="AI667" i="2" s="1"/>
  <c r="AH760" i="2"/>
  <c r="AI760" i="2" s="1"/>
  <c r="AJ760" i="2" s="1"/>
  <c r="AH27" i="2"/>
  <c r="AI27" i="2" s="1"/>
  <c r="AH642" i="2"/>
  <c r="AI642" i="2" s="1"/>
  <c r="AJ642" i="2" s="1"/>
  <c r="AH707" i="2"/>
  <c r="AI707" i="2" s="1"/>
  <c r="AH558" i="2"/>
  <c r="AI558" i="2" s="1"/>
  <c r="AH174" i="2"/>
  <c r="AI174" i="2" s="1"/>
  <c r="AH38" i="2"/>
  <c r="AI38" i="2" s="1"/>
  <c r="AH436" i="2"/>
  <c r="AI436" i="2" s="1"/>
  <c r="AH276" i="2"/>
  <c r="AI276" i="2" s="1"/>
  <c r="AH1105" i="2"/>
  <c r="AI1105" i="2" s="1"/>
  <c r="AH362" i="2"/>
  <c r="AI362" i="2" s="1"/>
  <c r="AJ362" i="2" s="1"/>
  <c r="AH645" i="2"/>
  <c r="AI645" i="2" s="1"/>
  <c r="AH996" i="2"/>
  <c r="AI996" i="2" s="1"/>
  <c r="AH437" i="2"/>
  <c r="AI437" i="2" s="1"/>
  <c r="AH142" i="2"/>
  <c r="AI142" i="2" s="1"/>
  <c r="AH660" i="2"/>
  <c r="AI660" i="2" s="1"/>
  <c r="AH8" i="2"/>
  <c r="AI8" i="2" s="1"/>
  <c r="AJ8" i="2" s="1"/>
  <c r="AH1066" i="2"/>
  <c r="AI1066" i="2" s="1"/>
  <c r="AH725" i="2"/>
  <c r="AI725" i="2" s="1"/>
  <c r="AJ725" i="2" s="1"/>
  <c r="AH444" i="2"/>
  <c r="AI444" i="2" s="1"/>
  <c r="AH726" i="2"/>
  <c r="AI726" i="2" s="1"/>
  <c r="AH1063" i="2"/>
  <c r="AI1063" i="2" s="1"/>
  <c r="AJ1063" i="2" s="1"/>
  <c r="AH17" i="2"/>
  <c r="AI17" i="2" s="1"/>
  <c r="AJ17" i="2" s="1"/>
  <c r="AH234" i="2"/>
  <c r="AI234" i="2" s="1"/>
  <c r="AJ234" i="2" s="1"/>
  <c r="AH513" i="2"/>
  <c r="AI513" i="2" s="1"/>
  <c r="AJ513" i="2" s="1"/>
  <c r="AH602" i="2"/>
  <c r="AI602" i="2" s="1"/>
  <c r="AH633" i="2"/>
  <c r="AI633" i="2" s="1"/>
  <c r="AH316" i="2"/>
  <c r="AI316" i="2" s="1"/>
  <c r="AH710" i="2"/>
  <c r="AI710" i="2" s="1"/>
  <c r="AJ710" i="2" s="1"/>
  <c r="AH317" i="2"/>
  <c r="AI317" i="2" s="1"/>
  <c r="AH443" i="2"/>
  <c r="AI443" i="2" s="1"/>
  <c r="AH721" i="2"/>
  <c r="AI721" i="2" s="1"/>
  <c r="AJ721" i="2" s="1"/>
  <c r="AH491" i="2"/>
  <c r="AI491" i="2" s="1"/>
  <c r="AJ491" i="2" s="1"/>
  <c r="AH838" i="2"/>
  <c r="AI838" i="2" s="1"/>
  <c r="AJ838" i="2" s="1"/>
  <c r="AH722" i="2"/>
  <c r="AI722" i="2" s="1"/>
  <c r="AH181" i="2"/>
  <c r="AI181" i="2" s="1"/>
  <c r="AJ181" i="2" s="1"/>
  <c r="AH839" i="2"/>
  <c r="AI839" i="2" s="1"/>
  <c r="AH65" i="2"/>
  <c r="AI65" i="2" s="1"/>
  <c r="AJ65" i="2" s="1"/>
  <c r="AH601" i="2"/>
  <c r="AI601" i="2" s="1"/>
  <c r="AJ601" i="2" s="1"/>
  <c r="AH514" i="2"/>
  <c r="AI514" i="2" s="1"/>
  <c r="AH315" i="2"/>
  <c r="AI315" i="2" s="1"/>
  <c r="AJ315" i="2" s="1"/>
  <c r="AH634" i="2"/>
  <c r="AI634" i="2" s="1"/>
  <c r="AH66" i="2"/>
  <c r="AI66" i="2" s="1"/>
  <c r="AH435" i="2"/>
  <c r="AI435" i="2" s="1"/>
  <c r="AJ435" i="2" s="1"/>
  <c r="AH279" i="2"/>
  <c r="AI279" i="2" s="1"/>
  <c r="AH224" i="2"/>
  <c r="AI224" i="2" s="1"/>
  <c r="AH765" i="2"/>
  <c r="AI765" i="2" s="1"/>
  <c r="AH1017" i="2"/>
  <c r="AI1017" i="2" s="1"/>
  <c r="AH439" i="2"/>
  <c r="AI439" i="2" s="1"/>
  <c r="AH757" i="2"/>
  <c r="AI757" i="2" s="1"/>
  <c r="AJ757" i="2" s="1"/>
  <c r="AH440" i="2"/>
  <c r="AI440" i="2" s="1"/>
  <c r="AH225" i="2"/>
  <c r="AI225" i="2" s="1"/>
  <c r="AH235" i="2"/>
  <c r="AI235" i="2" s="1"/>
  <c r="AH438" i="2"/>
  <c r="AI438" i="2" s="1"/>
  <c r="AH507" i="2"/>
  <c r="AI507" i="2" s="1"/>
  <c r="AJ507" i="2" s="1"/>
  <c r="AH254" i="2"/>
  <c r="AI254" i="2" s="1"/>
  <c r="AH859" i="2"/>
  <c r="AI859" i="2" s="1"/>
  <c r="AJ859" i="2" s="1"/>
  <c r="AH901" i="2"/>
  <c r="AI901" i="2" s="1"/>
  <c r="AJ901" i="2" s="1"/>
  <c r="AH250" i="2"/>
  <c r="AI250" i="2" s="1"/>
  <c r="AH357" i="2"/>
  <c r="AI357" i="2" s="1"/>
  <c r="AH172" i="2"/>
  <c r="AI172" i="2" s="1"/>
  <c r="AJ172" i="2" s="1"/>
  <c r="AH624" i="2"/>
  <c r="AI624" i="2" s="1"/>
  <c r="AH296" i="2"/>
  <c r="AI296" i="2" s="1"/>
  <c r="AH731" i="2"/>
  <c r="AI731" i="2" s="1"/>
  <c r="AH297" i="2"/>
  <c r="AI297" i="2" s="1"/>
  <c r="AK298" i="2" s="1"/>
  <c r="AL298" i="2" s="1"/>
  <c r="AM298" i="2" s="1"/>
  <c r="AH253" i="2"/>
  <c r="AI253" i="2" s="1"/>
  <c r="AH650" i="2"/>
  <c r="AI650" i="2" s="1"/>
  <c r="AH417" i="2"/>
  <c r="AI417" i="2" s="1"/>
  <c r="AH86" i="2"/>
  <c r="AI86" i="2" s="1"/>
  <c r="AH582" i="2"/>
  <c r="AI582" i="2" s="1"/>
  <c r="AH356" i="2"/>
  <c r="AI356" i="2" s="1"/>
  <c r="AH15" i="2"/>
  <c r="AI15" i="2" s="1"/>
  <c r="AH105" i="2"/>
  <c r="AI105" i="2" s="1"/>
  <c r="AJ105" i="2" s="1"/>
  <c r="AH445" i="2"/>
  <c r="AI445" i="2" s="1"/>
  <c r="AH378" i="2"/>
  <c r="AI378" i="2" s="1"/>
  <c r="AH689" i="2"/>
  <c r="AI689" i="2" s="1"/>
  <c r="AJ689" i="2" s="1"/>
  <c r="AH623" i="2"/>
  <c r="AI623" i="2" s="1"/>
  <c r="AH482" i="2"/>
  <c r="AI482" i="2" s="1"/>
  <c r="AH690" i="2"/>
  <c r="AI690" i="2" s="1"/>
  <c r="AH7" i="2"/>
  <c r="AI7" i="2" s="1"/>
  <c r="AH622" i="2"/>
  <c r="AI622" i="2" s="1"/>
  <c r="AH847" i="2"/>
  <c r="AI847" i="2" s="1"/>
  <c r="AH345" i="2"/>
  <c r="AI345" i="2" s="1"/>
  <c r="AH1096" i="2"/>
  <c r="AI1096" i="2" s="1"/>
  <c r="AH56" i="2"/>
  <c r="AI56" i="2" s="1"/>
  <c r="AH649" i="2"/>
  <c r="AI649" i="2" s="1"/>
  <c r="AH16" i="2"/>
  <c r="AI16" i="2" s="1"/>
  <c r="AH1008" i="2"/>
  <c r="AI1008" i="2" s="1"/>
  <c r="AH308" i="2"/>
  <c r="AI308" i="2" s="1"/>
  <c r="AH574" i="2"/>
  <c r="AI574" i="2" s="1"/>
  <c r="AH585" i="2"/>
  <c r="AI585" i="2" s="1"/>
  <c r="AH349" i="2"/>
  <c r="AI349" i="2" s="1"/>
  <c r="AH621" i="2"/>
  <c r="AI621" i="2" s="1"/>
  <c r="AJ621" i="2" s="1"/>
  <c r="AH341" i="2"/>
  <c r="AI341" i="2" s="1"/>
  <c r="AH106" i="2"/>
  <c r="AI106" i="2" s="1"/>
  <c r="AK107" i="2" s="1"/>
  <c r="AL107" i="2" s="1"/>
  <c r="AM107" i="2" s="1"/>
  <c r="AH94" i="2"/>
  <c r="AI94" i="2" s="1"/>
  <c r="AH1097" i="2"/>
  <c r="AI1097" i="2" s="1"/>
  <c r="AH575" i="2"/>
  <c r="AI575" i="2" s="1"/>
  <c r="AH399" i="2"/>
  <c r="AI399" i="2" s="1"/>
  <c r="AH350" i="2"/>
  <c r="AI350" i="2" s="1"/>
  <c r="AH837" i="2"/>
  <c r="AI837" i="2" s="1"/>
  <c r="AH481" i="2"/>
  <c r="AI481" i="2" s="1"/>
  <c r="AH767" i="2"/>
  <c r="AI767" i="2" s="1"/>
  <c r="AH361" i="2"/>
  <c r="AI361" i="2" s="1"/>
  <c r="AK362" i="2" s="1"/>
  <c r="AL362" i="2" s="1"/>
  <c r="AM362" i="2" s="1"/>
  <c r="AH846" i="2"/>
  <c r="AI846" i="2" s="1"/>
  <c r="AH83" i="2"/>
  <c r="AI83" i="2" s="1"/>
  <c r="AH167" i="2"/>
  <c r="AI167" i="2" s="1"/>
  <c r="AH416" i="2"/>
  <c r="AI416" i="2" s="1"/>
  <c r="AH168" i="2"/>
  <c r="AI168" i="2" s="1"/>
  <c r="AH860" i="2"/>
  <c r="AI860" i="2" s="1"/>
  <c r="G111" i="1"/>
  <c r="AH184" i="2"/>
  <c r="AI184" i="2" s="1"/>
  <c r="AH942" i="2"/>
  <c r="AI942" i="2" s="1"/>
  <c r="AH152" i="2"/>
  <c r="AI152" i="2" s="1"/>
  <c r="AH850" i="2"/>
  <c r="AI850" i="2" s="1"/>
  <c r="AH54" i="2"/>
  <c r="AI54" i="2" s="1"/>
  <c r="AH773" i="2"/>
  <c r="AI773" i="2" s="1"/>
  <c r="AH259" i="2"/>
  <c r="AI259" i="2" s="1"/>
  <c r="AH238" i="2"/>
  <c r="AI238" i="2" s="1"/>
  <c r="AH473" i="2"/>
  <c r="AI473" i="2" s="1"/>
  <c r="AH452" i="2"/>
  <c r="AI452" i="2" s="1"/>
  <c r="AH685" i="2"/>
  <c r="AI685" i="2" s="1"/>
  <c r="AJ685" i="2" s="1"/>
  <c r="AH310" i="2"/>
  <c r="AI310" i="2" s="1"/>
  <c r="AH541" i="2"/>
  <c r="AI541" i="2" s="1"/>
  <c r="AH943" i="2"/>
  <c r="AI943" i="2" s="1"/>
  <c r="AH153" i="2"/>
  <c r="AI153" i="2" s="1"/>
  <c r="AH851" i="2"/>
  <c r="AI851" i="2" s="1"/>
  <c r="AH55" i="2"/>
  <c r="AI55" i="2" s="1"/>
  <c r="AH1071" i="2"/>
  <c r="AI1071" i="2" s="1"/>
  <c r="AH474" i="2"/>
  <c r="AI474" i="2" s="1"/>
  <c r="AH845" i="2"/>
  <c r="AI845" i="2" s="1"/>
  <c r="AH1005" i="2"/>
  <c r="AI1005" i="2" s="1"/>
  <c r="AH366" i="2"/>
  <c r="AI366" i="2" s="1"/>
  <c r="AH1006" i="2"/>
  <c r="AI1006" i="2" s="1"/>
  <c r="AH359" i="2"/>
  <c r="AI359" i="2" s="1"/>
  <c r="AH545" i="2"/>
  <c r="AI545" i="2" s="1"/>
  <c r="AH154" i="2"/>
  <c r="AI154" i="2" s="1"/>
  <c r="AH764" i="2"/>
  <c r="AI764" i="2" s="1"/>
  <c r="AH69" i="2"/>
  <c r="AI69" i="2" s="1"/>
  <c r="AH456" i="2"/>
  <c r="AI456" i="2" s="1"/>
  <c r="AH194" i="2"/>
  <c r="AI194" i="2" s="1"/>
  <c r="AH328" i="2"/>
  <c r="AI328" i="2" s="1"/>
  <c r="AH777" i="2"/>
  <c r="AI777" i="2" s="1"/>
  <c r="AH371" i="2"/>
  <c r="AI371" i="2" s="1"/>
  <c r="AH475" i="2"/>
  <c r="AI475" i="2" s="1"/>
  <c r="AH869" i="2"/>
  <c r="AI869" i="2" s="1"/>
  <c r="AH358" i="2"/>
  <c r="AI358" i="2" s="1"/>
  <c r="AH329" i="2"/>
  <c r="AI329" i="2" s="1"/>
  <c r="AH778" i="2"/>
  <c r="AI778" i="2" s="1"/>
  <c r="AH628" i="2"/>
  <c r="AI628" i="2" s="1"/>
  <c r="AH393" i="2"/>
  <c r="AI393" i="2" s="1"/>
  <c r="AH495" i="2"/>
  <c r="AI495" i="2" s="1"/>
  <c r="AH471" i="2"/>
  <c r="AI471" i="2" s="1"/>
  <c r="AH472" i="2"/>
  <c r="AI472" i="2" s="1"/>
  <c r="AH521" i="2"/>
  <c r="AI521" i="2" s="1"/>
  <c r="AH960" i="2"/>
  <c r="AI960" i="2" s="1"/>
  <c r="AH993" i="2"/>
  <c r="AI993" i="2" s="1"/>
  <c r="AH917" i="2"/>
  <c r="AI917" i="2" s="1"/>
  <c r="AH367" i="2"/>
  <c r="AI367" i="2" s="1"/>
  <c r="AH240" i="2"/>
  <c r="AI240" i="2" s="1"/>
  <c r="AH1001" i="2"/>
  <c r="AI1001" i="2" s="1"/>
  <c r="AH446" i="2"/>
  <c r="AI446" i="2" s="1"/>
  <c r="AH916" i="2"/>
  <c r="AI916" i="2" s="1"/>
  <c r="AH997" i="2"/>
  <c r="AI997" i="2" s="1"/>
  <c r="AH651" i="2"/>
  <c r="AI651" i="2" s="1"/>
  <c r="AH368" i="2"/>
  <c r="AI368" i="2" s="1"/>
  <c r="AH360" i="2"/>
  <c r="AI360" i="2" s="1"/>
  <c r="AH92" i="2"/>
  <c r="AI92" i="2" s="1"/>
  <c r="AH6" i="2"/>
  <c r="AI6" i="2" s="1"/>
  <c r="AH584" i="2"/>
  <c r="AI584" i="2" s="1"/>
  <c r="AH662" i="2"/>
  <c r="AI662" i="2" s="1"/>
  <c r="AJ662" i="2" s="1"/>
  <c r="AH518" i="2"/>
  <c r="AI518" i="2" s="1"/>
  <c r="AH450" i="2"/>
  <c r="AI450" i="2" s="1"/>
  <c r="AH14" i="2"/>
  <c r="AI14" i="2" s="1"/>
  <c r="AH519" i="2"/>
  <c r="AI519" i="2" s="1"/>
  <c r="AH451" i="2"/>
  <c r="AI451" i="2" s="1"/>
  <c r="AH93" i="2"/>
  <c r="AI93" i="2" s="1"/>
  <c r="AH1033" i="2"/>
  <c r="AI1033" i="2" s="1"/>
  <c r="AH663" i="2"/>
  <c r="AI663" i="2" s="1"/>
  <c r="AH19" i="2"/>
  <c r="AI19" i="2" s="1"/>
  <c r="AJ19" i="2" s="1"/>
  <c r="G109" i="1"/>
  <c r="G33" i="1"/>
  <c r="G75" i="1"/>
  <c r="AH723" i="2"/>
  <c r="AI723" i="2" s="1"/>
  <c r="AJ723" i="2" s="1"/>
  <c r="AH406" i="2"/>
  <c r="AI406" i="2" s="1"/>
  <c r="AJ406" i="2" s="1"/>
  <c r="AH1103" i="2"/>
  <c r="AI1103" i="2" s="1"/>
  <c r="AH958" i="2"/>
  <c r="AI958" i="2" s="1"/>
  <c r="AH964" i="2"/>
  <c r="AI964" i="2" s="1"/>
  <c r="AH1124" i="2"/>
  <c r="AI1124" i="2" s="1"/>
  <c r="AH195" i="2"/>
  <c r="AI195" i="2" s="1"/>
  <c r="AH727" i="2"/>
  <c r="AI727" i="2" s="1"/>
  <c r="AH418" i="2"/>
  <c r="AI418" i="2" s="1"/>
  <c r="AH196" i="2"/>
  <c r="AI196" i="2" s="1"/>
  <c r="AH78" i="2"/>
  <c r="AI78" i="2" s="1"/>
  <c r="AH665" i="2"/>
  <c r="AI665" i="2" s="1"/>
  <c r="AH615" i="2"/>
  <c r="AI615" i="2" s="1"/>
  <c r="AH687" i="2"/>
  <c r="AI687" i="2" s="1"/>
  <c r="AH512" i="2"/>
  <c r="AI512" i="2" s="1"/>
  <c r="AH76" i="2"/>
  <c r="AI76" i="2" s="1"/>
  <c r="AJ76" i="2" s="1"/>
  <c r="AH571" i="2"/>
  <c r="AI571" i="2" s="1"/>
  <c r="AH968" i="2"/>
  <c r="AI968" i="2" s="1"/>
  <c r="AH629" i="2"/>
  <c r="AI629" i="2" s="1"/>
  <c r="AH197" i="2"/>
  <c r="AI197" i="2" s="1"/>
  <c r="AH657" i="2"/>
  <c r="AI657" i="2" s="1"/>
  <c r="AH46" i="2"/>
  <c r="AI46" i="2" s="1"/>
  <c r="AH113" i="2"/>
  <c r="AI113" i="2" s="1"/>
  <c r="AH77" i="2"/>
  <c r="AI77" i="2" s="1"/>
  <c r="AH527" i="2"/>
  <c r="AI527" i="2" s="1"/>
  <c r="AH572" i="2"/>
  <c r="AI572" i="2" s="1"/>
  <c r="AH190" i="2"/>
  <c r="AI190" i="2" s="1"/>
  <c r="AH50" i="2"/>
  <c r="AI50" i="2" s="1"/>
  <c r="AH47" i="2"/>
  <c r="AI47" i="2" s="1"/>
  <c r="AH407" i="2"/>
  <c r="AI407" i="2" s="1"/>
  <c r="AH320" i="2"/>
  <c r="AI320" i="2" s="1"/>
  <c r="AH789" i="2"/>
  <c r="AI789" i="2" s="1"/>
  <c r="AH617" i="2"/>
  <c r="AI617" i="2" s="1"/>
  <c r="AH965" i="2"/>
  <c r="AI965" i="2" s="1"/>
  <c r="AH808" i="2"/>
  <c r="AI808" i="2" s="1"/>
  <c r="AH11" i="2"/>
  <c r="AI11" i="2" s="1"/>
  <c r="AH400" i="2"/>
  <c r="AI400" i="2" s="1"/>
  <c r="AH874" i="2"/>
  <c r="AI874" i="2" s="1"/>
  <c r="AJ874" i="2" s="1"/>
  <c r="AH321" i="2"/>
  <c r="AI321" i="2" s="1"/>
  <c r="AH618" i="2"/>
  <c r="AI618" i="2" s="1"/>
  <c r="AH10" i="2"/>
  <c r="AI10" i="2" s="1"/>
  <c r="AH314" i="2"/>
  <c r="AI314" i="2" s="1"/>
  <c r="AH720" i="2"/>
  <c r="AI720" i="2" s="1"/>
  <c r="AH807" i="2"/>
  <c r="AI807" i="2" s="1"/>
  <c r="AH982" i="2"/>
  <c r="AI982" i="2" s="1"/>
  <c r="AJ982" i="2" s="1"/>
  <c r="AH114" i="2"/>
  <c r="AI114" i="2" s="1"/>
  <c r="AH12" i="2"/>
  <c r="AI12" i="2" s="1"/>
  <c r="AH73" i="2"/>
  <c r="AI73" i="2" s="1"/>
  <c r="AH790" i="2"/>
  <c r="AI790" i="2" s="1"/>
  <c r="AH13" i="2"/>
  <c r="AI13" i="2" s="1"/>
  <c r="AH74" i="2"/>
  <c r="AI74" i="2" s="1"/>
  <c r="AH939" i="2"/>
  <c r="AI939" i="2" s="1"/>
  <c r="AH924" i="2"/>
  <c r="AI924" i="2" s="1"/>
  <c r="AH82" i="2"/>
  <c r="AI82" i="2" s="1"/>
  <c r="AH155" i="2"/>
  <c r="AI155" i="2" s="1"/>
  <c r="AH62" i="2"/>
  <c r="AI62" i="2" s="1"/>
  <c r="AH150" i="2"/>
  <c r="AI150" i="2" s="1"/>
  <c r="AH327" i="2"/>
  <c r="AI327" i="2" s="1"/>
  <c r="AH63" i="2"/>
  <c r="AI63" i="2" s="1"/>
  <c r="AH24" i="2"/>
  <c r="AI24" i="2" s="1"/>
  <c r="AH499" i="2"/>
  <c r="AI499" i="2" s="1"/>
  <c r="AH405" i="2"/>
  <c r="AI405" i="2" s="1"/>
  <c r="AH98" i="2"/>
  <c r="AI98" i="2" s="1"/>
  <c r="AH905" i="2"/>
  <c r="AI905" i="2" s="1"/>
  <c r="AH1062" i="2"/>
  <c r="AI1062" i="2" s="1"/>
  <c r="AH698" i="2"/>
  <c r="AI698" i="2" s="1"/>
  <c r="AH270" i="2"/>
  <c r="AI270" i="2" s="1"/>
  <c r="AH591" i="2"/>
  <c r="AI591" i="2" s="1"/>
  <c r="AK592" i="2" s="1"/>
  <c r="AL592" i="2" s="1"/>
  <c r="AM592" i="2" s="1"/>
  <c r="AH875" i="2"/>
  <c r="AI875" i="2" s="1"/>
  <c r="AH157" i="2"/>
  <c r="AI157" i="2" s="1"/>
  <c r="AH202" i="2"/>
  <c r="AI202" i="2" s="1"/>
  <c r="AH18" i="2"/>
  <c r="AI18" i="2" s="1"/>
  <c r="AH81" i="2"/>
  <c r="AI81" i="2" s="1"/>
  <c r="AH652" i="2"/>
  <c r="AI652" i="2" s="1"/>
  <c r="AH577" i="2"/>
  <c r="AI577" i="2" s="1"/>
  <c r="AH1009" i="2"/>
  <c r="AI1009" i="2" s="1"/>
  <c r="AH1074" i="2"/>
  <c r="AI1074" i="2" s="1"/>
  <c r="AH210" i="2"/>
  <c r="AI210" i="2" s="1"/>
  <c r="AK211" i="2" s="1"/>
  <c r="AL211" i="2" s="1"/>
  <c r="AM211" i="2" s="1"/>
  <c r="AH898" i="2"/>
  <c r="AI898" i="2" s="1"/>
  <c r="AH204" i="2"/>
  <c r="AI204" i="2" s="1"/>
  <c r="AH971" i="2"/>
  <c r="AI971" i="2" s="1"/>
  <c r="AH1058" i="2"/>
  <c r="AI1058" i="2" s="1"/>
  <c r="AH1109" i="2"/>
  <c r="AI1109" i="2" s="1"/>
  <c r="AH22" i="2"/>
  <c r="AI22" i="2" s="1"/>
  <c r="AH766" i="2"/>
  <c r="AI766" i="2" s="1"/>
  <c r="AH156" i="2"/>
  <c r="AI156" i="2" s="1"/>
  <c r="AK176" i="2" s="1"/>
  <c r="AL176" i="2" s="1"/>
  <c r="AM176" i="2" s="1"/>
  <c r="AH666" i="2"/>
  <c r="AI666" i="2" s="1"/>
  <c r="AH182" i="2"/>
  <c r="AI182" i="2" s="1"/>
  <c r="AH588" i="2"/>
  <c r="AI588" i="2" s="1"/>
  <c r="AH711" i="2"/>
  <c r="AI711" i="2" s="1"/>
  <c r="AJ711" i="2" s="1"/>
  <c r="AH257" i="2"/>
  <c r="AI257" i="2" s="1"/>
  <c r="AH826" i="2"/>
  <c r="AI826" i="2" s="1"/>
  <c r="AH972" i="2"/>
  <c r="AI972" i="2" s="1"/>
  <c r="AH95" i="2"/>
  <c r="AI95" i="2" s="1"/>
  <c r="AH112" i="2"/>
  <c r="AI112" i="2" s="1"/>
  <c r="AH448" i="2"/>
  <c r="AI448" i="2" s="1"/>
  <c r="AH355" i="2"/>
  <c r="AI355" i="2" s="1"/>
  <c r="AH587" i="2"/>
  <c r="AI587" i="2" s="1"/>
  <c r="AH91" i="2"/>
  <c r="AI91" i="2" s="1"/>
  <c r="AH183" i="2"/>
  <c r="AI183" i="2" s="1"/>
  <c r="AH589" i="2"/>
  <c r="AI589" i="2" s="1"/>
  <c r="AJ589" i="2" s="1"/>
  <c r="AH841" i="2"/>
  <c r="AI841" i="2" s="1"/>
  <c r="AH2" i="2"/>
  <c r="AI2" i="2" s="1"/>
  <c r="AH1047" i="2"/>
  <c r="AI1047" i="2" s="1"/>
  <c r="AH401" i="2"/>
  <c r="AI401" i="2" s="1"/>
  <c r="AH239" i="2"/>
  <c r="AI239" i="2" s="1"/>
  <c r="AH242" i="2"/>
  <c r="AI242" i="2" s="1"/>
  <c r="AH709" i="2"/>
  <c r="AI709" i="2" s="1"/>
  <c r="AH205" i="2"/>
  <c r="AI205" i="2" s="1"/>
  <c r="AH1075" i="2"/>
  <c r="AI1075" i="2" s="1"/>
  <c r="AH410" i="2"/>
  <c r="AI410" i="2" s="1"/>
  <c r="AH67" i="2"/>
  <c r="AI67" i="2" s="1"/>
  <c r="AH740" i="2"/>
  <c r="AI740" i="2" s="1"/>
  <c r="AH882" i="2"/>
  <c r="AI882" i="2" s="1"/>
  <c r="AH848" i="2"/>
  <c r="AI848" i="2" s="1"/>
  <c r="AH1041" i="2"/>
  <c r="AI1041" i="2" s="1"/>
  <c r="AH137" i="2"/>
  <c r="AI137" i="2" s="1"/>
  <c r="AH403" i="2"/>
  <c r="AI403" i="2" s="1"/>
  <c r="AH463" i="2"/>
  <c r="AI463" i="2" s="1"/>
  <c r="AH1012" i="2"/>
  <c r="AI1012" i="2" s="1"/>
  <c r="AH533" i="2"/>
  <c r="AI533" i="2" s="1"/>
  <c r="AH268" i="2"/>
  <c r="AI268" i="2" s="1"/>
  <c r="AH873" i="2"/>
  <c r="AI873" i="2" s="1"/>
  <c r="AH309" i="2"/>
  <c r="AI309" i="2" s="1"/>
  <c r="AH999" i="2"/>
  <c r="AI999" i="2" s="1"/>
  <c r="AH1073" i="2"/>
  <c r="AI1073" i="2" s="1"/>
  <c r="AH787" i="2"/>
  <c r="AI787" i="2" s="1"/>
  <c r="AH120" i="2"/>
  <c r="AI120" i="2" s="1"/>
  <c r="AH998" i="2"/>
  <c r="AI998" i="2" s="1"/>
  <c r="AH538" i="2"/>
  <c r="AI538" i="2" s="1"/>
  <c r="AH708" i="2"/>
  <c r="AI708" i="2" s="1"/>
  <c r="AH961" i="2"/>
  <c r="AI961" i="2" s="1"/>
  <c r="AJ961" i="2" s="1"/>
  <c r="AH1094" i="2"/>
  <c r="AI1094" i="2" s="1"/>
  <c r="AH542" i="2"/>
  <c r="AI542" i="2" s="1"/>
  <c r="AH48" i="2"/>
  <c r="AI48" i="2" s="1"/>
  <c r="AJ48" i="2" s="1"/>
  <c r="AH460" i="2"/>
  <c r="AI460" i="2" s="1"/>
  <c r="AH879" i="2"/>
  <c r="AI879" i="2" s="1"/>
  <c r="AK880" i="2" s="1"/>
  <c r="AL880" i="2" s="1"/>
  <c r="AM880" i="2" s="1"/>
  <c r="AH931" i="2"/>
  <c r="AI931" i="2" s="1"/>
  <c r="AH484" i="2"/>
  <c r="AI484" i="2" s="1"/>
  <c r="AH1083" i="2"/>
  <c r="AI1083" i="2" s="1"/>
  <c r="AH1077" i="2"/>
  <c r="AI1077" i="2" s="1"/>
  <c r="AH923" i="2"/>
  <c r="AI923" i="2" s="1"/>
  <c r="AH434" i="2"/>
  <c r="AI434" i="2" s="1"/>
  <c r="AH246" i="2"/>
  <c r="AI246" i="2" s="1"/>
  <c r="AH111" i="2"/>
  <c r="AI111" i="2" s="1"/>
  <c r="AH902" i="2"/>
  <c r="AI902" i="2" s="1"/>
  <c r="AH729" i="2"/>
  <c r="AI729" i="2" s="1"/>
  <c r="AH806" i="2"/>
  <c r="AI806" i="2" s="1"/>
  <c r="AH209" i="2"/>
  <c r="AI209" i="2" s="1"/>
  <c r="AH978" i="2"/>
  <c r="AI978" i="2" s="1"/>
  <c r="AH427" i="2"/>
  <c r="AI427" i="2" s="1"/>
  <c r="AH741" i="2"/>
  <c r="AI741" i="2" s="1"/>
  <c r="AH313" i="2"/>
  <c r="AI313" i="2" s="1"/>
  <c r="AH670" i="2"/>
  <c r="AI670" i="2" s="1"/>
  <c r="AH1042" i="2"/>
  <c r="AI1042" i="2" s="1"/>
  <c r="AH453" i="2"/>
  <c r="AI453" i="2" s="1"/>
  <c r="AH3" i="2"/>
  <c r="AI3" i="2" s="1"/>
  <c r="AH526" i="2"/>
  <c r="AI526" i="2" s="1"/>
  <c r="AH68" i="2"/>
  <c r="AI68" i="2" s="1"/>
  <c r="AH21" i="2"/>
  <c r="AI21" i="2" s="1"/>
  <c r="AH883" i="2"/>
  <c r="AI883" i="2" s="1"/>
  <c r="AH256" i="2"/>
  <c r="AI256" i="2" s="1"/>
  <c r="AH1111" i="2"/>
  <c r="AI1111" i="2" s="1"/>
  <c r="AH853" i="2"/>
  <c r="AI853" i="2" s="1"/>
  <c r="AH683" i="2"/>
  <c r="AI683" i="2" s="1"/>
  <c r="AH370" i="2"/>
  <c r="AI370" i="2" s="1"/>
  <c r="AH80" i="2"/>
  <c r="AI80" i="2" s="1"/>
  <c r="AH1064" i="2"/>
  <c r="AI1064" i="2" s="1"/>
  <c r="AH432" i="2"/>
  <c r="AI432" i="2" s="1"/>
  <c r="AH135" i="2"/>
  <c r="AI135" i="2" s="1"/>
  <c r="AH565" i="2"/>
  <c r="AI565" i="2" s="1"/>
  <c r="AH949" i="2"/>
  <c r="AI949" i="2" s="1"/>
  <c r="AH906" i="2"/>
  <c r="AI906" i="2" s="1"/>
  <c r="AH985" i="2"/>
  <c r="AI985" i="2" s="1"/>
  <c r="AH467" i="2"/>
  <c r="AI467" i="2" s="1"/>
  <c r="AJ467" i="2" s="1"/>
  <c r="AH483" i="2"/>
  <c r="AI483" i="2" s="1"/>
  <c r="AH1079" i="2"/>
  <c r="AI1079" i="2" s="1"/>
  <c r="AH1039" i="2"/>
  <c r="AI1039" i="2" s="1"/>
  <c r="AH732" i="2"/>
  <c r="AI732" i="2" s="1"/>
  <c r="AH9" i="2"/>
  <c r="AI9" i="2" s="1"/>
  <c r="AJ9" i="2" s="1"/>
  <c r="AH29" i="2"/>
  <c r="AI29" i="2" s="1"/>
  <c r="AK30" i="2" s="1"/>
  <c r="AL30" i="2" s="1"/>
  <c r="AM30" i="2" s="1"/>
  <c r="AH581" i="2"/>
  <c r="AI581" i="2" s="1"/>
  <c r="AH274" i="2"/>
  <c r="AI274" i="2" s="1"/>
  <c r="AH505" i="2"/>
  <c r="AI505" i="2" s="1"/>
  <c r="AH604" i="2"/>
  <c r="AI604" i="2" s="1"/>
  <c r="AH207" i="2"/>
  <c r="AI207" i="2" s="1"/>
  <c r="AH991" i="2"/>
  <c r="AI991" i="2" s="1"/>
  <c r="AJ991" i="2" s="1"/>
  <c r="AH347" i="2"/>
  <c r="AI347" i="2" s="1"/>
  <c r="AH743" i="2"/>
  <c r="AI743" i="2" s="1"/>
  <c r="AJ743" i="2" s="1"/>
  <c r="AH843" i="2"/>
  <c r="AI843" i="2" s="1"/>
  <c r="AH754" i="2"/>
  <c r="AI754" i="2" s="1"/>
  <c r="AH335" i="2"/>
  <c r="AI335" i="2" s="1"/>
  <c r="AK336" i="2" s="1"/>
  <c r="AL336" i="2" s="1"/>
  <c r="AM336" i="2" s="1"/>
  <c r="AH79" i="2"/>
  <c r="AI79" i="2" s="1"/>
  <c r="AH311" i="2"/>
  <c r="AI311" i="2" s="1"/>
  <c r="AH208" i="2"/>
  <c r="AI208" i="2" s="1"/>
  <c r="AJ208" i="2" s="1"/>
  <c r="AH431" i="2"/>
  <c r="AI431" i="2" s="1"/>
  <c r="AH590" i="2"/>
  <c r="AI590" i="2" s="1"/>
  <c r="AH158" i="2"/>
  <c r="AI158" i="2" s="1"/>
  <c r="AH115" i="2"/>
  <c r="AI115" i="2" s="1"/>
  <c r="AH247" i="2"/>
  <c r="AI247" i="2" s="1"/>
  <c r="AH236" i="2"/>
  <c r="AI236" i="2" s="1"/>
  <c r="AH116" i="2"/>
  <c r="AI116" i="2" s="1"/>
  <c r="AJ116" i="2" s="1"/>
  <c r="AH852" i="2"/>
  <c r="AI852" i="2" s="1"/>
  <c r="AJ852" i="2" s="1"/>
  <c r="AH746" i="2"/>
  <c r="AI746" i="2" s="1"/>
  <c r="AH1117" i="2"/>
  <c r="AI1117" i="2" s="1"/>
  <c r="AK1118" i="2" s="1"/>
  <c r="AL1118" i="2" s="1"/>
  <c r="AM1118" i="2" s="1"/>
  <c r="AH976" i="2"/>
  <c r="AI976" i="2" s="1"/>
  <c r="AH941" i="2"/>
  <c r="AI941" i="2" s="1"/>
  <c r="AH535" i="2"/>
  <c r="AI535" i="2" s="1"/>
  <c r="AH170" i="2"/>
  <c r="AI170" i="2" s="1"/>
  <c r="AJ170" i="2" s="1"/>
  <c r="AH117" i="2"/>
  <c r="AI117" i="2" s="1"/>
  <c r="AH522" i="2"/>
  <c r="AI522" i="2" s="1"/>
  <c r="AH312" i="2"/>
  <c r="AI312" i="2" s="1"/>
  <c r="AH990" i="2"/>
  <c r="AI990" i="2" s="1"/>
  <c r="AH616" i="2"/>
  <c r="AI616" i="2" s="1"/>
  <c r="AH215" i="2"/>
  <c r="AI215" i="2" s="1"/>
  <c r="AJ215" i="2" s="1"/>
  <c r="AH820" i="2"/>
  <c r="AI820" i="2" s="1"/>
  <c r="AH611" i="2"/>
  <c r="AI611" i="2" s="1"/>
  <c r="AJ611" i="2" s="1"/>
  <c r="AH136" i="2"/>
  <c r="AI136" i="2" s="1"/>
  <c r="AH119" i="2"/>
  <c r="AI119" i="2" s="1"/>
  <c r="AH550" i="2"/>
  <c r="AI550" i="2" s="1"/>
  <c r="AH1081" i="2"/>
  <c r="AI1081" i="2" s="1"/>
  <c r="AH1086" i="2"/>
  <c r="AI1086" i="2" s="1"/>
  <c r="AH747" i="2"/>
  <c r="AI747" i="2" s="1"/>
  <c r="AH271" i="2"/>
  <c r="AI271" i="2" s="1"/>
  <c r="AH907" i="2"/>
  <c r="AI907" i="2" s="1"/>
  <c r="AH424" i="2"/>
  <c r="AI424" i="2" s="1"/>
  <c r="AK425" i="2" s="1"/>
  <c r="AL425" i="2" s="1"/>
  <c r="AM425" i="2" s="1"/>
  <c r="AH1084" i="2"/>
  <c r="AI1084" i="2" s="1"/>
  <c r="AH258" i="2"/>
  <c r="AI258" i="2" s="1"/>
  <c r="AH691" i="2"/>
  <c r="AI691" i="2" s="1"/>
  <c r="AH564" i="2"/>
  <c r="AI564" i="2" s="1"/>
  <c r="AH910" i="2"/>
  <c r="AI910" i="2" s="1"/>
  <c r="AH185" i="2"/>
  <c r="AI185" i="2" s="1"/>
  <c r="AH630" i="2"/>
  <c r="AI630" i="2" s="1"/>
  <c r="AH911" i="2"/>
  <c r="AI911" i="2" s="1"/>
  <c r="AH99" i="2"/>
  <c r="AI99" i="2" s="1"/>
  <c r="AH118" i="2"/>
  <c r="AI118" i="2" s="1"/>
  <c r="AH836" i="2"/>
  <c r="AI836" i="2" s="1"/>
  <c r="AH206" i="2"/>
  <c r="AI206" i="2" s="1"/>
  <c r="AH730" i="2"/>
  <c r="AI730" i="2" s="1"/>
  <c r="AJ730" i="2" s="1"/>
  <c r="AH163" i="2"/>
  <c r="AI163" i="2" s="1"/>
  <c r="AJ163" i="2" s="1"/>
  <c r="AH534" i="2"/>
  <c r="AI534" i="2" s="1"/>
  <c r="AH216" i="2"/>
  <c r="AI216" i="2" s="1"/>
  <c r="AH821" i="2"/>
  <c r="AI821" i="2" s="1"/>
  <c r="AH612" i="2"/>
  <c r="AI612" i="2" s="1"/>
  <c r="AH511" i="2"/>
  <c r="AI511" i="2" s="1"/>
  <c r="AJ511" i="2" s="1"/>
  <c r="AH379" i="2"/>
  <c r="AI379" i="2" s="1"/>
  <c r="AH980" i="2"/>
  <c r="AI980" i="2" s="1"/>
  <c r="AJ980" i="2" s="1"/>
  <c r="AH1082" i="2"/>
  <c r="AI1082" i="2" s="1"/>
  <c r="AH1087" i="2"/>
  <c r="AI1087" i="2" s="1"/>
  <c r="AH218" i="2"/>
  <c r="AI218" i="2" s="1"/>
  <c r="AH928" i="2"/>
  <c r="AI928" i="2" s="1"/>
  <c r="AH198" i="2"/>
  <c r="AI198" i="2" s="1"/>
  <c r="AH441" i="2"/>
  <c r="AI441" i="2" s="1"/>
  <c r="AH955" i="2"/>
  <c r="AI955" i="2" s="1"/>
  <c r="AH498" i="2"/>
  <c r="AI498" i="2" s="1"/>
  <c r="AH788" i="2"/>
  <c r="AI788" i="2" s="1"/>
  <c r="AH1043" i="2"/>
  <c r="AI1043" i="2" s="1"/>
  <c r="AH404" i="2"/>
  <c r="AI404" i="2" s="1"/>
  <c r="AH214" i="2"/>
  <c r="AI214" i="2" s="1"/>
  <c r="AH966" i="2"/>
  <c r="AI966" i="2" s="1"/>
  <c r="AH537" i="2"/>
  <c r="AI537" i="2" s="1"/>
  <c r="AJ537" i="2" s="1"/>
  <c r="AH903" i="2"/>
  <c r="AI903" i="2" s="1"/>
  <c r="AH770" i="2"/>
  <c r="AI770" i="2" s="1"/>
  <c r="AH849" i="2"/>
  <c r="AI849" i="2" s="1"/>
  <c r="AJ849" i="2" s="1"/>
  <c r="AH369" i="2"/>
  <c r="AI369" i="2" s="1"/>
  <c r="AH603" i="2"/>
  <c r="AI603" i="2" s="1"/>
  <c r="AH57" i="2"/>
  <c r="AI57" i="2" s="1"/>
  <c r="AH992" i="2"/>
  <c r="AI992" i="2" s="1"/>
  <c r="AH822" i="2"/>
  <c r="AI822" i="2" s="1"/>
  <c r="AH1102" i="2"/>
  <c r="AI1102" i="2" s="1"/>
  <c r="AJ1102" i="2" s="1"/>
  <c r="AH1112" i="2"/>
  <c r="AI1112" i="2" s="1"/>
  <c r="AH877" i="2"/>
  <c r="AI877" i="2" s="1"/>
  <c r="AH679" i="2"/>
  <c r="AI679" i="2" s="1"/>
  <c r="AH543" i="2"/>
  <c r="AI543" i="2" s="1"/>
  <c r="AJ543" i="2" s="1"/>
  <c r="AH409" i="2"/>
  <c r="AI409" i="2" s="1"/>
  <c r="AH70" i="2"/>
  <c r="AI70" i="2" s="1"/>
  <c r="AH1007" i="2"/>
  <c r="AI1007" i="2" s="1"/>
  <c r="AH974" i="2"/>
  <c r="AI974" i="2" s="1"/>
  <c r="AH324" i="2"/>
  <c r="AI324" i="2" s="1"/>
  <c r="AH199" i="2"/>
  <c r="AI199" i="2" s="1"/>
  <c r="AH748" i="2"/>
  <c r="AI748" i="2" s="1"/>
  <c r="AH500" i="2"/>
  <c r="AI500" i="2" s="1"/>
  <c r="AH243" i="2"/>
  <c r="AI243" i="2" s="1"/>
  <c r="AH402" i="2"/>
  <c r="AI402" i="2" s="1"/>
  <c r="AH962" i="2"/>
  <c r="AI962" i="2" s="1"/>
  <c r="AJ962" i="2" s="1"/>
  <c r="AH383" i="2"/>
  <c r="AI383" i="2" s="1"/>
  <c r="AH793" i="2"/>
  <c r="AI793" i="2" s="1"/>
  <c r="AH950" i="2"/>
  <c r="AI950" i="2" s="1"/>
  <c r="AH169" i="2"/>
  <c r="AI169" i="2" s="1"/>
  <c r="AH856" i="2"/>
  <c r="AI856" i="2" s="1"/>
  <c r="AH420" i="2"/>
  <c r="AI420" i="2" s="1"/>
  <c r="AK421" i="2" s="1"/>
  <c r="AL421" i="2" s="1"/>
  <c r="AM421" i="2" s="1"/>
  <c r="AH1072" i="2"/>
  <c r="AI1072" i="2" s="1"/>
  <c r="AH994" i="2"/>
  <c r="AI994" i="2" s="1"/>
  <c r="AH984" i="2"/>
  <c r="AI984" i="2" s="1"/>
  <c r="AH932" i="2"/>
  <c r="AI932" i="2" s="1"/>
  <c r="AK933" i="2" s="1"/>
  <c r="AL933" i="2" s="1"/>
  <c r="AM933" i="2" s="1"/>
  <c r="AH646" i="2"/>
  <c r="AI646" i="2" s="1"/>
  <c r="AH918" i="2"/>
  <c r="AI918" i="2" s="1"/>
  <c r="AH525" i="2"/>
  <c r="AI525" i="2" s="1"/>
  <c r="AH325" i="2"/>
  <c r="AI325" i="2" s="1"/>
  <c r="AH812" i="2"/>
  <c r="AI812" i="2" s="1"/>
  <c r="AH1034" i="2"/>
  <c r="AI1034" i="2" s="1"/>
  <c r="AH454" i="2"/>
  <c r="AI454" i="2" s="1"/>
  <c r="AH244" i="2"/>
  <c r="AI244" i="2" s="1"/>
  <c r="AH524" i="2"/>
  <c r="AI524" i="2" s="1"/>
  <c r="AH4" i="2"/>
  <c r="AI4" i="2" s="1"/>
  <c r="AH713" i="2"/>
  <c r="AI713" i="2" s="1"/>
  <c r="AK714" i="2" s="1"/>
  <c r="AL714" i="2" s="1"/>
  <c r="AM714" i="2" s="1"/>
  <c r="AH90" i="2"/>
  <c r="AI90" i="2" s="1"/>
  <c r="AH951" i="2"/>
  <c r="AI951" i="2" s="1"/>
  <c r="AK952" i="2" s="1"/>
  <c r="AL952" i="2" s="1"/>
  <c r="AM952" i="2" s="1"/>
  <c r="AH49" i="2"/>
  <c r="AI49" i="2" s="1"/>
  <c r="AJ49" i="2" s="1"/>
  <c r="AH380" i="2"/>
  <c r="AI380" i="2" s="1"/>
  <c r="AH551" i="2"/>
  <c r="AI551" i="2" s="1"/>
  <c r="AH122" i="2"/>
  <c r="AI122" i="2" s="1"/>
  <c r="AH919" i="2"/>
  <c r="AI919" i="2" s="1"/>
  <c r="AH811" i="2"/>
  <c r="AI811" i="2" s="1"/>
  <c r="AH20" i="2"/>
  <c r="AI20" i="2" s="1"/>
  <c r="AH506" i="2"/>
  <c r="AI506" i="2" s="1"/>
  <c r="AK507" i="2" s="1"/>
  <c r="AL507" i="2" s="1"/>
  <c r="AM507" i="2" s="1"/>
  <c r="AH677" i="2"/>
  <c r="AI677" i="2" s="1"/>
  <c r="AH464" i="2"/>
  <c r="AI464" i="2" s="1"/>
  <c r="AJ464" i="2" s="1"/>
  <c r="AH165" i="2"/>
  <c r="AI165" i="2" s="1"/>
  <c r="AJ165" i="2" s="1"/>
  <c r="AH501" i="2"/>
  <c r="AI501" i="2" s="1"/>
  <c r="AH428" i="2"/>
  <c r="AI428" i="2" s="1"/>
  <c r="AH88" i="2"/>
  <c r="AI88" i="2" s="1"/>
  <c r="AH124" i="2"/>
  <c r="AI124" i="2" s="1"/>
  <c r="AH818" i="2"/>
  <c r="AI818" i="2" s="1"/>
  <c r="AH422" i="2"/>
  <c r="AI422" i="2" s="1"/>
  <c r="AH596" i="2"/>
  <c r="AI596" i="2" s="1"/>
  <c r="AH72" i="2"/>
  <c r="AI72" i="2" s="1"/>
  <c r="AJ72" i="2" s="1"/>
  <c r="AH920" i="2"/>
  <c r="AI920" i="2" s="1"/>
  <c r="AH178" i="2"/>
  <c r="AI178" i="2" s="1"/>
  <c r="AH823" i="2"/>
  <c r="AI823" i="2" s="1"/>
  <c r="AH1031" i="2"/>
  <c r="AI1031" i="2" s="1"/>
  <c r="AH688" i="2"/>
  <c r="AI688" i="2" s="1"/>
  <c r="AJ688" i="2" s="1"/>
  <c r="AH676" i="2"/>
  <c r="AI676" i="2" s="1"/>
  <c r="AH192" i="2"/>
  <c r="AI192" i="2" s="1"/>
  <c r="AH840" i="2"/>
  <c r="AI840" i="2" s="1"/>
  <c r="AH605" i="2"/>
  <c r="AI605" i="2" s="1"/>
  <c r="AH753" i="2"/>
  <c r="AI753" i="2" s="1"/>
  <c r="AH664" i="2"/>
  <c r="AI664" i="2" s="1"/>
  <c r="AH468" i="2"/>
  <c r="AI468" i="2" s="1"/>
  <c r="AH64" i="2"/>
  <c r="AI64" i="2" s="1"/>
  <c r="AH909" i="2"/>
  <c r="AI909" i="2" s="1"/>
  <c r="AH682" i="2"/>
  <c r="AI682" i="2" s="1"/>
  <c r="AH794" i="2"/>
  <c r="AI794" i="2" s="1"/>
  <c r="AH373" i="2"/>
  <c r="AI373" i="2" s="1"/>
  <c r="AH381" i="2"/>
  <c r="AI381" i="2" s="1"/>
  <c r="AH619" i="2"/>
  <c r="AI619" i="2" s="1"/>
  <c r="AH1095" i="2"/>
  <c r="AI1095" i="2" s="1"/>
  <c r="AH411" i="2"/>
  <c r="AI411" i="2" s="1"/>
  <c r="AH123" i="2"/>
  <c r="AI123" i="2" s="1"/>
  <c r="AJ123" i="2" s="1"/>
  <c r="AH1068" i="2"/>
  <c r="AI1068" i="2" s="1"/>
  <c r="AH929" i="2"/>
  <c r="AI929" i="2" s="1"/>
  <c r="AJ929" i="2" s="1"/>
  <c r="AH626" i="2"/>
  <c r="AI626" i="2" s="1"/>
  <c r="AK627" i="2" s="1"/>
  <c r="AL627" i="2" s="1"/>
  <c r="AM627" i="2" s="1"/>
  <c r="AH1076" i="2"/>
  <c r="AI1076" i="2" s="1"/>
  <c r="AJ1076" i="2" s="1"/>
  <c r="AH854" i="2"/>
  <c r="AI854" i="2" s="1"/>
  <c r="AH245" i="2"/>
  <c r="AI245" i="2" s="1"/>
  <c r="AJ245" i="2" s="1"/>
  <c r="AH1108" i="2"/>
  <c r="AI1108" i="2" s="1"/>
  <c r="AH904" i="2"/>
  <c r="AI904" i="2" s="1"/>
  <c r="AH333" i="2"/>
  <c r="AI333" i="2" s="1"/>
  <c r="AH462" i="2"/>
  <c r="AI462" i="2" s="1"/>
  <c r="AH267" i="2"/>
  <c r="AI267" i="2" s="1"/>
  <c r="AH795" i="2"/>
  <c r="AI795" i="2" s="1"/>
  <c r="AH200" i="2"/>
  <c r="AI200" i="2" s="1"/>
  <c r="AH5" i="2"/>
  <c r="AI5" i="2" s="1"/>
  <c r="AH173" i="2"/>
  <c r="AI173" i="2" s="1"/>
  <c r="AJ173" i="2" s="1"/>
  <c r="AH876" i="2"/>
  <c r="AI876" i="2" s="1"/>
  <c r="AH318" i="2"/>
  <c r="AI318" i="2" s="1"/>
  <c r="AH449" i="2"/>
  <c r="AI449" i="2" s="1"/>
  <c r="AH478" i="2"/>
  <c r="AI478" i="2" s="1"/>
  <c r="AH382" i="2"/>
  <c r="AI382" i="2" s="1"/>
  <c r="AH1035" i="2"/>
  <c r="AI1035" i="2" s="1"/>
  <c r="AH138" i="2"/>
  <c r="AI138" i="2" s="1"/>
  <c r="AH1080" i="2"/>
  <c r="AI1080" i="2" s="1"/>
  <c r="AH831" i="2"/>
  <c r="AI831" i="2" s="1"/>
  <c r="AH927" i="2"/>
  <c r="AI927" i="2" s="1"/>
  <c r="AH855" i="2"/>
  <c r="AI855" i="2" s="1"/>
  <c r="AH830" i="2"/>
  <c r="AI830" i="2" s="1"/>
  <c r="AH1059" i="2"/>
  <c r="AI1059" i="2" s="1"/>
  <c r="AH488" i="2"/>
  <c r="AI488" i="2" s="1"/>
  <c r="AH262" i="2"/>
  <c r="AI262" i="2" s="1"/>
  <c r="AH191" i="2"/>
  <c r="AI191" i="2" s="1"/>
  <c r="AH100" i="2"/>
  <c r="AI100" i="2" s="1"/>
  <c r="AH171" i="2"/>
  <c r="AI171" i="2" s="1"/>
  <c r="AH792" i="2"/>
  <c r="AI792" i="2" s="1"/>
  <c r="AH455" i="2"/>
  <c r="AI455" i="2" s="1"/>
  <c r="AH653" i="2"/>
  <c r="AI653" i="2" s="1"/>
  <c r="AH103" i="2"/>
  <c r="AI103" i="2" s="1"/>
  <c r="AH742" i="2"/>
  <c r="AI742" i="2" s="1"/>
  <c r="AH23" i="2"/>
  <c r="AI23" i="2" s="1"/>
  <c r="AH334" i="2"/>
  <c r="AI334" i="2" s="1"/>
  <c r="AH332" i="2"/>
  <c r="AI332" i="2" s="1"/>
  <c r="AH269" i="2"/>
  <c r="AI269" i="2" s="1"/>
  <c r="AH201" i="2"/>
  <c r="AI201" i="2" s="1"/>
  <c r="AK515" i="2" s="1"/>
  <c r="AL515" i="2" s="1"/>
  <c r="AM515" i="2" s="1"/>
  <c r="AH408" i="2"/>
  <c r="AI408" i="2" s="1"/>
  <c r="AH1123" i="2"/>
  <c r="AI1123" i="2" s="1"/>
  <c r="AH733" i="2"/>
  <c r="AI733" i="2" s="1"/>
  <c r="AH973" i="2"/>
  <c r="AI973" i="2" s="1"/>
  <c r="AH858" i="2"/>
  <c r="AI858" i="2" s="1"/>
  <c r="AH255" i="2"/>
  <c r="AI255" i="2" s="1"/>
  <c r="AH213" i="2"/>
  <c r="AI213" i="2" s="1"/>
  <c r="AH179" i="2"/>
  <c r="AI179" i="2" s="1"/>
  <c r="AJ179" i="2" s="1"/>
  <c r="AH771" i="2"/>
  <c r="AI771" i="2" s="1"/>
  <c r="AH180" i="2"/>
  <c r="AI180" i="2" s="1"/>
  <c r="AH975" i="2"/>
  <c r="AI975" i="2" s="1"/>
  <c r="AH769" i="2"/>
  <c r="AI769" i="2" s="1"/>
  <c r="AJ769" i="2" s="1"/>
  <c r="AH1060" i="2"/>
  <c r="AI1060" i="2" s="1"/>
  <c r="AJ1060" i="2" s="1"/>
  <c r="AH1085" i="2"/>
  <c r="AI1085" i="2" s="1"/>
  <c r="AH544" i="2"/>
  <c r="AI544" i="2" s="1"/>
  <c r="AH461" i="2"/>
  <c r="AI461" i="2" s="1"/>
  <c r="AH749" i="2"/>
  <c r="AI749" i="2" s="1"/>
  <c r="AH232" i="2"/>
  <c r="AI232" i="2" s="1"/>
  <c r="AH466" i="2"/>
  <c r="AI466" i="2" s="1"/>
  <c r="AH750" i="2"/>
  <c r="AI750" i="2" s="1"/>
  <c r="AH738" i="2"/>
  <c r="AI738" i="2" s="1"/>
  <c r="AH249" i="2"/>
  <c r="AI249" i="2" s="1"/>
  <c r="AH613" i="2"/>
  <c r="AI613" i="2" s="1"/>
  <c r="AJ613" i="2" s="1"/>
  <c r="AH1125" i="2"/>
  <c r="AI1125" i="2" s="1"/>
  <c r="AK834" i="2" s="1"/>
  <c r="AL834" i="2" s="1"/>
  <c r="AM834" i="2" s="1"/>
  <c r="AH897" i="2"/>
  <c r="AI897" i="2" s="1"/>
  <c r="AH101" i="2"/>
  <c r="AI101" i="2" s="1"/>
  <c r="AH331" i="2"/>
  <c r="AI331" i="2" s="1"/>
  <c r="AH569" i="2"/>
  <c r="AI569" i="2" s="1"/>
  <c r="AJ569" i="2" s="1"/>
  <c r="AH429" i="2"/>
  <c r="AI429" i="2" s="1"/>
  <c r="AH1113" i="2"/>
  <c r="AI1113" i="2" s="1"/>
  <c r="AH230" i="2"/>
  <c r="AI230" i="2" s="1"/>
  <c r="AH751" i="2"/>
  <c r="AI751" i="2" s="1"/>
  <c r="AH796" i="2"/>
  <c r="AI796" i="2" s="1"/>
  <c r="AH45" i="2"/>
  <c r="AI45" i="2" s="1"/>
  <c r="AH394" i="2"/>
  <c r="AI394" i="2" s="1"/>
  <c r="AH352" i="2"/>
  <c r="AI352" i="2" s="1"/>
  <c r="AH423" i="2"/>
  <c r="AI423" i="2" s="1"/>
  <c r="AJ423" i="2" s="1"/>
  <c r="AH469" i="2"/>
  <c r="AI469" i="2" s="1"/>
  <c r="AH248" i="2"/>
  <c r="AI248" i="2" s="1"/>
  <c r="AJ248" i="2" s="1"/>
  <c r="AH343" i="2"/>
  <c r="AI343" i="2" s="1"/>
  <c r="AJ343" i="2" s="1"/>
  <c r="AH203" i="2"/>
  <c r="AI203" i="2" s="1"/>
  <c r="AH658" i="2"/>
  <c r="AI658" i="2" s="1"/>
  <c r="AH372" i="2"/>
  <c r="AI372" i="2" s="1"/>
  <c r="AH578" i="2"/>
  <c r="AI578" i="2" s="1"/>
  <c r="AJ578" i="2" s="1"/>
  <c r="AH233" i="2"/>
  <c r="AI233" i="2" s="1"/>
  <c r="AJ233" i="2" s="1"/>
  <c r="AH586" i="2"/>
  <c r="AI586" i="2" s="1"/>
  <c r="AH925" i="2"/>
  <c r="AI925" i="2" s="1"/>
  <c r="AH739" i="2"/>
  <c r="AI739" i="2" s="1"/>
  <c r="AH899" i="2"/>
  <c r="AI899" i="2" s="1"/>
  <c r="AH614" i="2"/>
  <c r="AI614" i="2" s="1"/>
  <c r="AH102" i="2"/>
  <c r="AI102" i="2" s="1"/>
  <c r="AH273" i="2"/>
  <c r="AI273" i="2" s="1"/>
  <c r="AH576" i="2"/>
  <c r="AI576" i="2" s="1"/>
  <c r="AH673" i="2"/>
  <c r="AI673" i="2" s="1"/>
  <c r="AK674" i="2" s="1"/>
  <c r="AL674" i="2" s="1"/>
  <c r="AM674" i="2" s="1"/>
  <c r="AH570" i="2"/>
  <c r="AI570" i="2" s="1"/>
  <c r="AH104" i="2"/>
  <c r="AI104" i="2" s="1"/>
  <c r="AJ104" i="2" s="1"/>
  <c r="AH752" i="2"/>
  <c r="AI752" i="2" s="1"/>
  <c r="AH573" i="2"/>
  <c r="AI573" i="2" s="1"/>
  <c r="AH353" i="2"/>
  <c r="AI353" i="2" s="1"/>
  <c r="AH1048" i="2"/>
  <c r="AI1048" i="2" s="1"/>
  <c r="AH878" i="2"/>
  <c r="AI878" i="2" s="1"/>
  <c r="AH344" i="2"/>
  <c r="AI344" i="2" s="1"/>
  <c r="AH659" i="2"/>
  <c r="AI659" i="2" s="1"/>
  <c r="AH579" i="2"/>
  <c r="AI579" i="2" s="1"/>
  <c r="AH1010" i="2"/>
  <c r="AI1010" i="2" s="1"/>
  <c r="AJ1010" i="2" s="1"/>
  <c r="AH530" i="2"/>
  <c r="AI530" i="2" s="1"/>
  <c r="AH397" i="2"/>
  <c r="AI397" i="2" s="1"/>
  <c r="AH825" i="2"/>
  <c r="AI825" i="2" s="1"/>
  <c r="AH779" i="2"/>
  <c r="AI779" i="2" s="1"/>
  <c r="AK780" i="2" s="1"/>
  <c r="AL780" i="2" s="1"/>
  <c r="AM780" i="2" s="1"/>
  <c r="AH922" i="2"/>
  <c r="AI922" i="2" s="1"/>
  <c r="AJ922" i="2" s="1"/>
  <c r="AH900" i="2"/>
  <c r="AI900" i="2" s="1"/>
  <c r="AH561" i="2"/>
  <c r="AI561" i="2" s="1"/>
  <c r="AH162" i="2"/>
  <c r="AI162" i="2" s="1"/>
  <c r="AH364" i="2"/>
  <c r="AI364" i="2" s="1"/>
  <c r="AH954" i="2"/>
  <c r="AI954" i="2" s="1"/>
  <c r="AH724" i="2"/>
  <c r="AI724" i="2" s="1"/>
  <c r="AH1078" i="2"/>
  <c r="AI1078" i="2" s="1"/>
  <c r="AH272" i="2"/>
  <c r="AI272" i="2" s="1"/>
  <c r="AH1121" i="2"/>
  <c r="AI1121" i="2" s="1"/>
  <c r="AK642" i="2"/>
  <c r="AL642" i="2" s="1"/>
  <c r="AM642" i="2" s="1"/>
  <c r="AH580" i="2"/>
  <c r="AI580" i="2" s="1"/>
  <c r="AH166" i="2"/>
  <c r="AI166" i="2" s="1"/>
  <c r="AH476" i="2"/>
  <c r="AI476" i="2" s="1"/>
  <c r="AH559" i="2"/>
  <c r="AI559" i="2" s="1"/>
  <c r="AH562" i="2"/>
  <c r="AI562" i="2" s="1"/>
  <c r="AH97" i="2"/>
  <c r="AI97" i="2" s="1"/>
  <c r="AJ97" i="2" s="1"/>
  <c r="AH791" i="2"/>
  <c r="AI791" i="2" s="1"/>
  <c r="AJ791" i="2" s="1"/>
  <c r="AH583" i="2"/>
  <c r="AI583" i="2" s="1"/>
  <c r="AH1049" i="2"/>
  <c r="AI1049" i="2" s="1"/>
  <c r="AH531" i="2"/>
  <c r="AI531" i="2" s="1"/>
  <c r="AH813" i="2"/>
  <c r="AI813" i="2" s="1"/>
  <c r="AH265" i="2"/>
  <c r="AI265" i="2" s="1"/>
  <c r="AH1038" i="2"/>
  <c r="AI1038" i="2" s="1"/>
  <c r="AH1045" i="2"/>
  <c r="AI1045" i="2" s="1"/>
  <c r="AH712" i="2"/>
  <c r="AI712" i="2" s="1"/>
  <c r="AH415" i="2"/>
  <c r="AI415" i="2" s="1"/>
  <c r="AH872" i="2"/>
  <c r="AI872" i="2" s="1"/>
  <c r="AH797" i="2"/>
  <c r="AI797" i="2" s="1"/>
  <c r="AH828" i="2"/>
  <c r="AI828" i="2" s="1"/>
  <c r="AJ828" i="2" s="1"/>
  <c r="AH510" i="2"/>
  <c r="AI510" i="2" s="1"/>
  <c r="AH704" i="2"/>
  <c r="AI704" i="2" s="1"/>
  <c r="AJ704" i="2" s="1"/>
  <c r="AH477" i="2"/>
  <c r="AI477" i="2" s="1"/>
  <c r="AH560" i="2"/>
  <c r="AI560" i="2" s="1"/>
  <c r="AH414" i="2"/>
  <c r="AI414" i="2" s="1"/>
  <c r="AH554" i="2"/>
  <c r="AI554" i="2" s="1"/>
  <c r="AH804" i="2"/>
  <c r="AI804" i="2" s="1"/>
  <c r="AH532" i="2"/>
  <c r="AI532" i="2" s="1"/>
  <c r="AH637" i="2"/>
  <c r="AI637" i="2" s="1"/>
  <c r="AH1046" i="2"/>
  <c r="AI1046" i="2" s="1"/>
  <c r="AH699" i="2"/>
  <c r="AI699" i="2" s="1"/>
  <c r="AH805" i="2"/>
  <c r="AI805" i="2" s="1"/>
  <c r="AH600" i="2"/>
  <c r="AI600" i="2" s="1"/>
  <c r="AH908" i="2"/>
  <c r="AI908" i="2" s="1"/>
  <c r="AH829" i="2"/>
  <c r="AI829" i="2" s="1"/>
  <c r="AH430" i="2"/>
  <c r="AI430" i="2" s="1"/>
  <c r="AJ430" i="2" s="1"/>
  <c r="AH620" i="2"/>
  <c r="AI620" i="2" s="1"/>
  <c r="AH870" i="2"/>
  <c r="AI870" i="2" s="1"/>
  <c r="AH496" i="2"/>
  <c r="AI496" i="2" s="1"/>
  <c r="AH75" i="2"/>
  <c r="AI75" i="2" s="1"/>
  <c r="AH241" i="2"/>
  <c r="AI241" i="2" s="1"/>
  <c r="AH1061" i="2"/>
  <c r="AI1061" i="2" s="1"/>
  <c r="AH977" i="2"/>
  <c r="AI977" i="2" s="1"/>
  <c r="AH930" i="2"/>
  <c r="AI930" i="2" s="1"/>
  <c r="AH809" i="2"/>
  <c r="AI809" i="2" s="1"/>
  <c r="AH447" i="2"/>
  <c r="AI447" i="2" s="1"/>
  <c r="AH151" i="2"/>
  <c r="AI151" i="2" s="1"/>
  <c r="AH871" i="2"/>
  <c r="AI871" i="2" s="1"/>
  <c r="AH497" i="2"/>
  <c r="AI497" i="2" s="1"/>
  <c r="AH926" i="2"/>
  <c r="AI926" i="2" s="1"/>
  <c r="AH844" i="2"/>
  <c r="AI844" i="2" s="1"/>
  <c r="AH87" i="2"/>
  <c r="AI87" i="2" s="1"/>
  <c r="AH914" i="2"/>
  <c r="AI914" i="2" s="1"/>
  <c r="AH295" i="2"/>
  <c r="AI295" i="2" s="1"/>
  <c r="AH51" i="2"/>
  <c r="AI51" i="2" s="1"/>
  <c r="AH346" i="2"/>
  <c r="AI346" i="2" s="1"/>
  <c r="AH84" i="2"/>
  <c r="AI84" i="2" s="1"/>
  <c r="AH810" i="2"/>
  <c r="AI810" i="2" s="1"/>
  <c r="AH143" i="2"/>
  <c r="AI143" i="2" s="1"/>
  <c r="AK144" i="2" s="1"/>
  <c r="AL144" i="2" s="1"/>
  <c r="AM144" i="2" s="1"/>
  <c r="AH1069" i="2"/>
  <c r="AI1069" i="2" s="1"/>
  <c r="AH263" i="2"/>
  <c r="AI263" i="2" s="1"/>
  <c r="AH229" i="2"/>
  <c r="AI229" i="2" s="1"/>
  <c r="AH489" i="2"/>
  <c r="AI489" i="2" s="1"/>
  <c r="AH290" i="2"/>
  <c r="AI290" i="2" s="1"/>
  <c r="AH479" i="2"/>
  <c r="AI479" i="2" s="1"/>
  <c r="AH597" i="2"/>
  <c r="AI597" i="2" s="1"/>
  <c r="AJ597" i="2" s="1"/>
  <c r="AH89" i="2"/>
  <c r="AI89" i="2" s="1"/>
  <c r="AH915" i="2"/>
  <c r="AI915" i="2" s="1"/>
  <c r="AH1003" i="2"/>
  <c r="AI1003" i="2" s="1"/>
  <c r="AH1106" i="2"/>
  <c r="AI1106" i="2" s="1"/>
  <c r="AH736" i="2"/>
  <c r="AI736" i="2" s="1"/>
  <c r="AH398" i="2"/>
  <c r="AI398" i="2" s="1"/>
  <c r="AH160" i="2"/>
  <c r="AI160" i="2" s="1"/>
  <c r="AH261" i="2"/>
  <c r="AI261" i="2" s="1"/>
  <c r="AH419" i="2"/>
  <c r="AI419" i="2" s="1"/>
  <c r="AH832" i="2"/>
  <c r="AI832" i="2" s="1"/>
  <c r="AK833" i="2" s="1"/>
  <c r="AL833" i="2" s="1"/>
  <c r="AM833" i="2" s="1"/>
  <c r="AH656" i="2"/>
  <c r="AI656" i="2" s="1"/>
  <c r="AH375" i="2"/>
  <c r="AI375" i="2" s="1"/>
  <c r="AH293" i="2"/>
  <c r="AI293" i="2" s="1"/>
  <c r="AH164" i="2"/>
  <c r="AI164" i="2" s="1"/>
  <c r="AH433" i="2"/>
  <c r="AI433" i="2" s="1"/>
  <c r="AH728" i="2"/>
  <c r="AI728" i="2" s="1"/>
  <c r="AH1110" i="2"/>
  <c r="AI1110" i="2" s="1"/>
  <c r="AH678" i="2"/>
  <c r="AI678" i="2" s="1"/>
  <c r="AJ678" i="2" s="1"/>
  <c r="AH1116" i="2"/>
  <c r="AI1116" i="2" s="1"/>
  <c r="AH480" i="2"/>
  <c r="AI480" i="2" s="1"/>
  <c r="AH377" i="2"/>
  <c r="AI377" i="2" s="1"/>
  <c r="AH758" i="2"/>
  <c r="AI758" i="2" s="1"/>
  <c r="AH567" i="2"/>
  <c r="AI567" i="2" s="1"/>
  <c r="AH610" i="2"/>
  <c r="AI610" i="2" s="1"/>
  <c r="AH1107" i="2"/>
  <c r="AI1107" i="2" s="1"/>
  <c r="AH494" i="2"/>
  <c r="AI494" i="2" s="1"/>
  <c r="AH1120" i="2"/>
  <c r="AI1120" i="2" s="1"/>
  <c r="AH319" i="2"/>
  <c r="AI319" i="2" s="1"/>
  <c r="AH921" i="2"/>
  <c r="AI921" i="2" s="1"/>
  <c r="AH1044" i="2"/>
  <c r="AI1044" i="2" s="1"/>
  <c r="AH465" i="2"/>
  <c r="AI465" i="2" s="1"/>
  <c r="AH798" i="2"/>
  <c r="AI798" i="2" s="1"/>
  <c r="AH737" i="2"/>
  <c r="AI737" i="2" s="1"/>
  <c r="AH365" i="2"/>
  <c r="AI365" i="2" s="1"/>
  <c r="AH963" i="2"/>
  <c r="AI963" i="2" s="1"/>
  <c r="AH1037" i="2"/>
  <c r="AI1037" i="2" s="1"/>
  <c r="AH989" i="2"/>
  <c r="AI989" i="2" s="1"/>
  <c r="AH71" i="2"/>
  <c r="AI71" i="2" s="1"/>
  <c r="AH1004" i="2"/>
  <c r="AI1004" i="2" s="1"/>
  <c r="AH348" i="2"/>
  <c r="AI348" i="2" s="1"/>
  <c r="AH1032" i="2"/>
  <c r="AI1032" i="2" s="1"/>
  <c r="AH260" i="2"/>
  <c r="AI260" i="2" s="1"/>
  <c r="AH563" i="2"/>
  <c r="AI563" i="2" s="1"/>
  <c r="AH291" i="2"/>
  <c r="AI291" i="2" s="1"/>
  <c r="AH655" i="2"/>
  <c r="AI655" i="2" s="1"/>
  <c r="AH1099" i="2"/>
  <c r="AI1099" i="2" s="1"/>
  <c r="AH755" i="2"/>
  <c r="AI755" i="2" s="1"/>
  <c r="AH342" i="2"/>
  <c r="AI342" i="2" s="1"/>
  <c r="AH493" i="2"/>
  <c r="AI493" i="2" s="1"/>
  <c r="AH193" i="2"/>
  <c r="AI193" i="2" s="1"/>
  <c r="AJ193" i="2" s="1"/>
  <c r="AH606" i="2"/>
  <c r="AI606" i="2" s="1"/>
  <c r="AH351" i="2"/>
  <c r="AI351" i="2" s="1"/>
  <c r="AH121" i="2"/>
  <c r="AI121" i="2" s="1"/>
  <c r="AJ121" i="2" s="1"/>
  <c r="AH756" i="2"/>
  <c r="AI756" i="2" s="1"/>
  <c r="AH686" i="2"/>
  <c r="AI686" i="2" s="1"/>
  <c r="AH607" i="2"/>
  <c r="AI607" i="2" s="1"/>
  <c r="AH354" i="2"/>
  <c r="AI354" i="2" s="1"/>
  <c r="AH608" i="2"/>
  <c r="AI608" i="2" s="1"/>
  <c r="AH266" i="2"/>
  <c r="AI266" i="2" s="1"/>
  <c r="AH763" i="2"/>
  <c r="AI763" i="2" s="1"/>
  <c r="AH264" i="2"/>
  <c r="AI264" i="2" s="1"/>
  <c r="AH857" i="2"/>
  <c r="AI857" i="2" s="1"/>
  <c r="AH549" i="2"/>
  <c r="AI549" i="2" s="1"/>
  <c r="AH609" i="2"/>
  <c r="AI609" i="2" s="1"/>
  <c r="AH1040" i="2"/>
  <c r="AI1040" i="2" s="1"/>
  <c r="AH374" i="2"/>
  <c r="AI374" i="2" s="1"/>
  <c r="AH292" i="2"/>
  <c r="AI292" i="2" s="1"/>
  <c r="AH175" i="2"/>
  <c r="AI175" i="2" s="1"/>
  <c r="AH959" i="2"/>
  <c r="AI959" i="2" s="1"/>
  <c r="AH470" i="2"/>
  <c r="AI470" i="2" s="1"/>
  <c r="AJ470" i="2" s="1"/>
  <c r="AH161" i="2"/>
  <c r="AI161" i="2" s="1"/>
  <c r="AH988" i="2"/>
  <c r="AI988" i="2" s="1"/>
  <c r="AH490" i="2"/>
  <c r="AI490" i="2" s="1"/>
  <c r="AK491" i="2" s="1"/>
  <c r="AL491" i="2" s="1"/>
  <c r="AM491" i="2" s="1"/>
  <c r="AH638" i="2"/>
  <c r="AI638" i="2" s="1"/>
  <c r="AH981" i="2"/>
  <c r="AI981" i="2" s="1"/>
  <c r="AH326" i="2"/>
  <c r="AI326" i="2" s="1"/>
  <c r="AH668" i="2"/>
  <c r="AI668" i="2" s="1"/>
  <c r="AH552" i="2"/>
  <c r="AI552" i="2" s="1"/>
  <c r="AH237" i="2"/>
  <c r="AI237" i="2" s="1"/>
  <c r="AH457" i="2"/>
  <c r="AI457" i="2" s="1"/>
  <c r="AK458" i="2" s="1"/>
  <c r="AL458" i="2" s="1"/>
  <c r="AM458" i="2" s="1"/>
  <c r="AH967" i="2"/>
  <c r="AI967" i="2" s="1"/>
  <c r="AH492" i="2"/>
  <c r="AI492" i="2" s="1"/>
  <c r="AH442" i="2"/>
  <c r="AI442" i="2" s="1"/>
  <c r="AJ442" i="2" s="1"/>
  <c r="AH330" i="2"/>
  <c r="AI330" i="2" s="1"/>
  <c r="AH772" i="2"/>
  <c r="AI772" i="2" s="1"/>
  <c r="AH987" i="2"/>
  <c r="AI987" i="2" s="1"/>
  <c r="AH669" i="2"/>
  <c r="AI669" i="2" s="1"/>
  <c r="AH553" i="2"/>
  <c r="AI553" i="2" s="1"/>
  <c r="AH759" i="2"/>
  <c r="AI759" i="2" s="1"/>
  <c r="AH912" i="2"/>
  <c r="AI912" i="2" s="1"/>
  <c r="AH705" i="2"/>
  <c r="AI705" i="2" s="1"/>
  <c r="AH969" i="2"/>
  <c r="AI969" i="2" s="1"/>
  <c r="AH517" i="2"/>
  <c r="AI517" i="2" s="1"/>
  <c r="AH1011" i="2"/>
  <c r="AI1011" i="2" s="1"/>
  <c r="AH566" i="2"/>
  <c r="AI566" i="2" s="1"/>
  <c r="AH944" i="2"/>
  <c r="AI944" i="2" s="1"/>
  <c r="AH1114" i="2"/>
  <c r="AI1114" i="2" s="1"/>
  <c r="AH520" i="2"/>
  <c r="AI520" i="2" s="1"/>
  <c r="AH684" i="2"/>
  <c r="AI684" i="2" s="1"/>
  <c r="AH376" i="2"/>
  <c r="AI376" i="2" s="1"/>
  <c r="AH842" i="2"/>
  <c r="AI842" i="2" s="1"/>
  <c r="AH85" i="2"/>
  <c r="AI85" i="2" s="1"/>
  <c r="AJ85" i="2" s="1"/>
  <c r="AH1122" i="2"/>
  <c r="AI1122" i="2" s="1"/>
  <c r="AH1036" i="2"/>
  <c r="AI1036" i="2" s="1"/>
  <c r="AH96" i="2"/>
  <c r="AI96" i="2" s="1"/>
  <c r="AH294" i="2"/>
  <c r="AI294" i="2" s="1"/>
  <c r="AH44" i="2"/>
  <c r="AI44" i="2" s="1"/>
  <c r="AH983" i="2"/>
  <c r="AI983" i="2" s="1"/>
  <c r="AH654" i="2"/>
  <c r="AI654" i="2" s="1"/>
  <c r="AJ654" i="2" s="1"/>
  <c r="AH598" i="2"/>
  <c r="AI598" i="2" s="1"/>
  <c r="AH395" i="2"/>
  <c r="AI395" i="2" s="1"/>
  <c r="AH671" i="2"/>
  <c r="AI671" i="2" s="1"/>
  <c r="AH396" i="2"/>
  <c r="AI396" i="2" s="1"/>
  <c r="AH913" i="2"/>
  <c r="AI913" i="2" s="1"/>
  <c r="AH568" i="2"/>
  <c r="AI568" i="2" s="1"/>
  <c r="AH827" i="2"/>
  <c r="AI827" i="2" s="1"/>
  <c r="AH1115" i="2"/>
  <c r="AI1115" i="2" s="1"/>
  <c r="AH536" i="2"/>
  <c r="AI536" i="2" s="1"/>
  <c r="AH979" i="2"/>
  <c r="AI979" i="2" s="1"/>
  <c r="AJ979" i="2" s="1"/>
  <c r="AH824" i="2"/>
  <c r="AI824" i="2" s="1"/>
  <c r="AH1000" i="2"/>
  <c r="AI1000" i="2" s="1"/>
  <c r="AH970" i="2"/>
  <c r="AI970" i="2" s="1"/>
  <c r="G110" i="1"/>
  <c r="J110" i="9" s="1"/>
  <c r="G35" i="1"/>
  <c r="G43" i="1"/>
  <c r="J36" i="9" s="1"/>
  <c r="G101" i="1"/>
  <c r="J59" i="9" s="1"/>
  <c r="G45" i="1"/>
  <c r="J53" i="9" s="1"/>
  <c r="G105" i="1"/>
  <c r="J109" i="9" s="1"/>
  <c r="G91" i="1"/>
  <c r="J104" i="9" s="1"/>
  <c r="G10" i="1"/>
  <c r="J22" i="9" s="1"/>
  <c r="G106" i="1"/>
  <c r="J101" i="9" s="1"/>
  <c r="G86" i="1"/>
  <c r="J87" i="9" s="1"/>
  <c r="G66" i="1"/>
  <c r="J79" i="9" s="1"/>
  <c r="G56" i="1"/>
  <c r="J67" i="9" s="1"/>
  <c r="G57" i="1"/>
  <c r="J63" i="9" s="1"/>
  <c r="G28" i="1"/>
  <c r="J44" i="9" s="1"/>
  <c r="G6" i="1"/>
  <c r="G4" i="1"/>
  <c r="J7" i="9" s="1"/>
  <c r="G5" i="1"/>
  <c r="J5" i="9" s="1"/>
  <c r="G84" i="1"/>
  <c r="G64" i="1"/>
  <c r="J81" i="9" s="1"/>
  <c r="G58" i="1"/>
  <c r="J77" i="9" s="1"/>
  <c r="G98" i="1"/>
  <c r="J47" i="9" s="1"/>
  <c r="G62" i="1"/>
  <c r="J71" i="9" s="1"/>
  <c r="G90" i="1"/>
  <c r="J103" i="9" s="1"/>
  <c r="G49" i="1"/>
  <c r="J65" i="9" s="1"/>
  <c r="G12" i="1"/>
  <c r="J14" i="9" s="1"/>
  <c r="G44" i="1"/>
  <c r="J43" i="9" s="1"/>
  <c r="G25" i="1"/>
  <c r="J95" i="9" s="1"/>
  <c r="G20" i="1"/>
  <c r="J35" i="9" s="1"/>
  <c r="G50" i="1"/>
  <c r="J56" i="9" s="1"/>
  <c r="G38" i="1"/>
  <c r="J33" i="9" s="1"/>
  <c r="G30" i="1"/>
  <c r="J40" i="9" s="1"/>
  <c r="G93" i="1"/>
  <c r="J89" i="9" s="1"/>
  <c r="G108" i="1"/>
  <c r="J106" i="9" s="1"/>
  <c r="G82" i="1"/>
  <c r="J83" i="9" s="1"/>
  <c r="G76" i="1"/>
  <c r="J30" i="9" s="1"/>
  <c r="G32" i="1"/>
  <c r="J32" i="9" s="1"/>
  <c r="G85" i="1"/>
  <c r="J88" i="9" s="1"/>
  <c r="G73" i="1"/>
  <c r="J82" i="9" s="1"/>
  <c r="G26" i="1"/>
  <c r="J6" i="9" s="1"/>
  <c r="G63" i="1"/>
  <c r="J68" i="9" s="1"/>
  <c r="G19" i="1"/>
  <c r="J17" i="9" s="1"/>
  <c r="G13" i="1"/>
  <c r="J57" i="9" s="1"/>
  <c r="G40" i="1"/>
  <c r="J49" i="9" s="1"/>
  <c r="G99" i="1"/>
  <c r="J94" i="9" s="1"/>
  <c r="G87" i="1"/>
  <c r="J50" i="9" s="1"/>
  <c r="G80" i="1"/>
  <c r="J73" i="9" s="1"/>
  <c r="G53" i="1"/>
  <c r="J66" i="9" s="1"/>
  <c r="G18" i="1"/>
  <c r="J23" i="9" s="1"/>
  <c r="G11" i="1"/>
  <c r="J31" i="9" s="1"/>
  <c r="G9" i="1"/>
  <c r="J12" i="9" s="1"/>
  <c r="G72" i="1"/>
  <c r="J93" i="9" s="1"/>
  <c r="G89" i="1"/>
  <c r="J90" i="9" s="1"/>
  <c r="G97" i="1"/>
  <c r="J64" i="9" s="1"/>
  <c r="G78" i="1"/>
  <c r="J46" i="9" s="1"/>
  <c r="G54" i="1"/>
  <c r="J70" i="9" s="1"/>
  <c r="G14" i="1"/>
  <c r="J15" i="9" s="1"/>
  <c r="G47" i="1"/>
  <c r="J28" i="9" s="1"/>
  <c r="G61" i="1"/>
  <c r="J62" i="9" s="1"/>
  <c r="G100" i="1"/>
  <c r="J105" i="9" s="1"/>
  <c r="G65" i="1"/>
  <c r="J38" i="9" s="1"/>
  <c r="G88" i="1"/>
  <c r="J99" i="9" s="1"/>
  <c r="G79" i="1"/>
  <c r="J48" i="9" s="1"/>
  <c r="G34" i="1"/>
  <c r="J98" i="9" s="1"/>
  <c r="G23" i="1"/>
  <c r="J26" i="9" s="1"/>
  <c r="G74" i="1"/>
  <c r="J72" i="9" s="1"/>
  <c r="G7" i="1"/>
  <c r="J9" i="9" s="1"/>
  <c r="G8" i="1"/>
  <c r="J11" i="9" s="1"/>
  <c r="G102" i="1"/>
  <c r="J108" i="9" s="1"/>
  <c r="G42" i="1"/>
  <c r="J37" i="9" s="1"/>
  <c r="G24" i="1"/>
  <c r="J25" i="9" s="1"/>
  <c r="G95" i="1"/>
  <c r="J92" i="9" s="1"/>
  <c r="G17" i="1"/>
  <c r="J13" i="9" s="1"/>
  <c r="G96" i="1"/>
  <c r="J96" i="9" s="1"/>
  <c r="G104" i="1"/>
  <c r="J80" i="9" s="1"/>
  <c r="G52" i="1"/>
  <c r="J55" i="9" s="1"/>
  <c r="G48" i="1"/>
  <c r="J42" i="9" s="1"/>
  <c r="G55" i="1"/>
  <c r="J69" i="9" s="1"/>
  <c r="G31" i="1"/>
  <c r="J24" i="9" s="1"/>
  <c r="G39" i="1"/>
  <c r="J10" i="9" s="1"/>
  <c r="G37" i="1"/>
  <c r="J51" i="9" s="1"/>
  <c r="G27" i="1"/>
  <c r="J27" i="9" s="1"/>
  <c r="G94" i="1"/>
  <c r="J91" i="9" s="1"/>
  <c r="G15" i="1"/>
  <c r="J18" i="9" s="1"/>
  <c r="G83" i="1"/>
  <c r="J97" i="9" s="1"/>
  <c r="G92" i="1"/>
  <c r="J85" i="9" s="1"/>
  <c r="G60" i="1"/>
  <c r="J52" i="9" s="1"/>
  <c r="G16" i="1"/>
  <c r="J16" i="9" s="1"/>
  <c r="G103" i="1"/>
  <c r="J78" i="9" s="1"/>
  <c r="G69" i="1"/>
  <c r="J61" i="9" s="1"/>
  <c r="G67" i="1"/>
  <c r="J74" i="9" s="1"/>
  <c r="G70" i="1"/>
  <c r="J60" i="9" s="1"/>
  <c r="G22" i="1"/>
  <c r="J21" i="9" s="1"/>
  <c r="G29" i="1"/>
  <c r="J29" i="9" s="1"/>
  <c r="G41" i="1"/>
  <c r="J19" i="9" s="1"/>
  <c r="G21" i="1"/>
  <c r="J20" i="9" s="1"/>
  <c r="G46" i="1"/>
  <c r="J58" i="9" s="1"/>
  <c r="G36" i="1"/>
  <c r="J54" i="9" s="1"/>
  <c r="G68" i="1"/>
  <c r="J75" i="9" s="1"/>
  <c r="G59" i="1"/>
  <c r="J39" i="9" s="1"/>
  <c r="G107" i="1"/>
  <c r="J100" i="9" s="1"/>
  <c r="G77" i="1"/>
  <c r="J41" i="9" s="1"/>
  <c r="G81" i="1"/>
  <c r="J76" i="9" s="1"/>
  <c r="G51" i="1"/>
  <c r="J45" i="9" s="1"/>
  <c r="G71" i="1"/>
  <c r="J86" i="9" s="1"/>
  <c r="D10" i="5"/>
  <c r="AK819" i="2" l="1"/>
  <c r="AL819" i="2" s="1"/>
  <c r="AM819" i="2" s="1"/>
  <c r="AK760" i="2"/>
  <c r="AL760" i="2" s="1"/>
  <c r="AM760" i="2" s="1"/>
  <c r="AK1065" i="2"/>
  <c r="AL1065" i="2" s="1"/>
  <c r="AM1065" i="2" s="1"/>
  <c r="AK1126" i="2"/>
  <c r="AL1126" i="2" s="1"/>
  <c r="AM1126" i="2" s="1"/>
  <c r="AK513" i="2"/>
  <c r="AL513" i="2" s="1"/>
  <c r="AM513" i="2" s="1"/>
  <c r="AK692" i="2"/>
  <c r="AL692" i="2" s="1"/>
  <c r="AM692" i="2" s="1"/>
  <c r="AK1098" i="2"/>
  <c r="AL1098" i="2" s="1"/>
  <c r="AM1098" i="2" s="1"/>
  <c r="AK219" i="2"/>
  <c r="AL219" i="2" s="1"/>
  <c r="AM219" i="2" s="1"/>
  <c r="AK945" i="2"/>
  <c r="AL945" i="2" s="1"/>
  <c r="AM945" i="2" s="1"/>
  <c r="AK680" i="2"/>
  <c r="AL680" i="2" s="1"/>
  <c r="AM680" i="2" s="1"/>
  <c r="AK412" i="2"/>
  <c r="AL412" i="2" s="1"/>
  <c r="AM412" i="2" s="1"/>
  <c r="AK710" i="2"/>
  <c r="AL710" i="2" s="1"/>
  <c r="AM710" i="2" s="1"/>
  <c r="AK1070" i="2"/>
  <c r="AL1070" i="2" s="1"/>
  <c r="AM1070" i="2" s="1"/>
  <c r="AK315" i="2"/>
  <c r="AL315" i="2" s="1"/>
  <c r="AM315" i="2" s="1"/>
  <c r="AK838" i="2"/>
  <c r="AL838" i="2" s="1"/>
  <c r="AM838" i="2" s="1"/>
  <c r="AK435" i="2"/>
  <c r="AL435" i="2" s="1"/>
  <c r="AM435" i="2" s="1"/>
  <c r="AJ32" i="2"/>
  <c r="AK32" i="2"/>
  <c r="AL32" i="2" s="1"/>
  <c r="AM32" i="2" s="1"/>
  <c r="AJ285" i="2"/>
  <c r="AK285" i="2"/>
  <c r="AL285" i="2" s="1"/>
  <c r="AM285" i="2" s="1"/>
  <c r="AJ287" i="2"/>
  <c r="AK287" i="2"/>
  <c r="AL287" i="2" s="1"/>
  <c r="AM287" i="2" s="1"/>
  <c r="AJ1066" i="2"/>
  <c r="AK1066" i="2"/>
  <c r="AL1066" i="2" s="1"/>
  <c r="AM1066" i="2" s="1"/>
  <c r="AJ159" i="2"/>
  <c r="AK159" i="2"/>
  <c r="AL159" i="2" s="1"/>
  <c r="AM159" i="2" s="1"/>
  <c r="AJ126" i="2"/>
  <c r="AK126" i="2"/>
  <c r="AL126" i="2" s="1"/>
  <c r="AM126" i="2" s="1"/>
  <c r="AJ316" i="2"/>
  <c r="AK316" i="2"/>
  <c r="AL316" i="2" s="1"/>
  <c r="AM316" i="2" s="1"/>
  <c r="AJ734" i="2"/>
  <c r="AK734" i="2"/>
  <c r="AL734" i="2" s="1"/>
  <c r="AM734" i="2" s="1"/>
  <c r="AJ503" i="2"/>
  <c r="AK503" i="2"/>
  <c r="AL503" i="2" s="1"/>
  <c r="AM503" i="2" s="1"/>
  <c r="AK8" i="2"/>
  <c r="AL8" i="2" s="1"/>
  <c r="AM8" i="2" s="1"/>
  <c r="AJ558" i="2"/>
  <c r="AK558" i="2"/>
  <c r="AL558" i="2" s="1"/>
  <c r="AM558" i="2" s="1"/>
  <c r="AJ889" i="2"/>
  <c r="AK889" i="2"/>
  <c r="AL889" i="2" s="1"/>
  <c r="AM889" i="2" s="1"/>
  <c r="AK300" i="2"/>
  <c r="AL300" i="2" s="1"/>
  <c r="AM300" i="2" s="1"/>
  <c r="AJ300" i="2"/>
  <c r="AJ307" i="2"/>
  <c r="AK307" i="2"/>
  <c r="AL307" i="2" s="1"/>
  <c r="AM307" i="2" s="1"/>
  <c r="AK995" i="2"/>
  <c r="AL995" i="2" s="1"/>
  <c r="AM995" i="2" s="1"/>
  <c r="AJ783" i="2"/>
  <c r="AK783" i="2"/>
  <c r="AL783" i="2" s="1"/>
  <c r="AM783" i="2" s="1"/>
  <c r="AJ187" i="2"/>
  <c r="AK187" i="2"/>
  <c r="AL187" i="2" s="1"/>
  <c r="AM187" i="2" s="1"/>
  <c r="AK706" i="2"/>
  <c r="AL706" i="2" s="1"/>
  <c r="AM706" i="2" s="1"/>
  <c r="AK744" i="2"/>
  <c r="AL744" i="2" s="1"/>
  <c r="AM744" i="2" s="1"/>
  <c r="AK707" i="2"/>
  <c r="AL707" i="2" s="1"/>
  <c r="AM707" i="2" s="1"/>
  <c r="AJ707" i="2"/>
  <c r="AJ133" i="2"/>
  <c r="AK133" i="2"/>
  <c r="AL133" i="2" s="1"/>
  <c r="AM133" i="2" s="1"/>
  <c r="AK762" i="2"/>
  <c r="AL762" i="2" s="1"/>
  <c r="AM762" i="2" s="1"/>
  <c r="AJ762" i="2"/>
  <c r="AJ34" i="2"/>
  <c r="AK34" i="2"/>
  <c r="AL34" i="2" s="1"/>
  <c r="AM34" i="2" s="1"/>
  <c r="AJ761" i="2"/>
  <c r="AK761" i="2"/>
  <c r="AL761" i="2" s="1"/>
  <c r="AM761" i="2" s="1"/>
  <c r="AJ1019" i="2"/>
  <c r="AK1019" i="2"/>
  <c r="AL1019" i="2" s="1"/>
  <c r="AM1019" i="2" s="1"/>
  <c r="AJ864" i="2"/>
  <c r="AK864" i="2"/>
  <c r="AL864" i="2" s="1"/>
  <c r="AM864" i="2" s="1"/>
  <c r="AK385" i="2"/>
  <c r="AL385" i="2" s="1"/>
  <c r="AM385" i="2" s="1"/>
  <c r="AJ385" i="2"/>
  <c r="AK338" i="2"/>
  <c r="AL338" i="2" s="1"/>
  <c r="AM338" i="2" s="1"/>
  <c r="AJ338" i="2"/>
  <c r="AK1028" i="2"/>
  <c r="AL1028" i="2" s="1"/>
  <c r="AM1028" i="2" s="1"/>
  <c r="AJ1028" i="2"/>
  <c r="AJ58" i="2"/>
  <c r="AK58" i="2"/>
  <c r="AL58" i="2" s="1"/>
  <c r="AM58" i="2" s="1"/>
  <c r="AJ697" i="2"/>
  <c r="AK697" i="2"/>
  <c r="AL697" i="2" s="1"/>
  <c r="AM697" i="2" s="1"/>
  <c r="AJ1015" i="2"/>
  <c r="AK1015" i="2"/>
  <c r="AL1015" i="2" s="1"/>
  <c r="AM1015" i="2" s="1"/>
  <c r="AJ339" i="2"/>
  <c r="AK339" i="2"/>
  <c r="AL339" i="2" s="1"/>
  <c r="AM339" i="2" s="1"/>
  <c r="AK60" i="2"/>
  <c r="AL60" i="2" s="1"/>
  <c r="AM60" i="2" s="1"/>
  <c r="AJ59" i="2"/>
  <c r="AK59" i="2"/>
  <c r="AL59" i="2" s="1"/>
  <c r="AM59" i="2" s="1"/>
  <c r="AJ1022" i="2"/>
  <c r="AK1022" i="2"/>
  <c r="AL1022" i="2" s="1"/>
  <c r="AM1022" i="2" s="1"/>
  <c r="AJ28" i="2"/>
  <c r="AK28" i="2"/>
  <c r="AL28" i="2" s="1"/>
  <c r="AM28" i="2" s="1"/>
  <c r="AJ641" i="2"/>
  <c r="AK641" i="2"/>
  <c r="AL641" i="2" s="1"/>
  <c r="AM641" i="2" s="1"/>
  <c r="AJ894" i="2"/>
  <c r="AK894" i="2"/>
  <c r="AL894" i="2" s="1"/>
  <c r="AM894" i="2" s="1"/>
  <c r="AJ226" i="2"/>
  <c r="AK226" i="2"/>
  <c r="AL226" i="2" s="1"/>
  <c r="AM226" i="2" s="1"/>
  <c r="AJ634" i="2"/>
  <c r="AK634" i="2"/>
  <c r="AL634" i="2" s="1"/>
  <c r="AM634" i="2" s="1"/>
  <c r="AJ557" i="2"/>
  <c r="AK557" i="2"/>
  <c r="AL557" i="2" s="1"/>
  <c r="AM557" i="2" s="1"/>
  <c r="AJ323" i="2"/>
  <c r="AK323" i="2"/>
  <c r="AL323" i="2" s="1"/>
  <c r="AM323" i="2" s="1"/>
  <c r="AJ1018" i="2"/>
  <c r="AK1018" i="2"/>
  <c r="AL1018" i="2" s="1"/>
  <c r="AM1018" i="2" s="1"/>
  <c r="AK43" i="2"/>
  <c r="AL43" i="2" s="1"/>
  <c r="AM43" i="2" s="1"/>
  <c r="AJ43" i="2"/>
  <c r="AK940" i="2"/>
  <c r="AL940" i="2" s="1"/>
  <c r="AM940" i="2" s="1"/>
  <c r="AK440" i="2"/>
  <c r="AL440" i="2" s="1"/>
  <c r="AM440" i="2" s="1"/>
  <c r="AJ440" i="2"/>
  <c r="AJ436" i="2"/>
  <c r="AK436" i="2"/>
  <c r="AL436" i="2" s="1"/>
  <c r="AM436" i="2" s="1"/>
  <c r="AJ936" i="2"/>
  <c r="AK936" i="2"/>
  <c r="AL936" i="2" s="1"/>
  <c r="AM936" i="2" s="1"/>
  <c r="AJ1089" i="2"/>
  <c r="AK1089" i="2"/>
  <c r="AL1089" i="2" s="1"/>
  <c r="AM1089" i="2" s="1"/>
  <c r="AJ132" i="2"/>
  <c r="AK132" i="2"/>
  <c r="AL132" i="2" s="1"/>
  <c r="AM132" i="2" s="1"/>
  <c r="AJ188" i="2"/>
  <c r="AK188" i="2"/>
  <c r="AL188" i="2" s="1"/>
  <c r="AM188" i="2" s="1"/>
  <c r="AJ514" i="2"/>
  <c r="AK514" i="2"/>
  <c r="AL514" i="2" s="1"/>
  <c r="AM514" i="2" s="1"/>
  <c r="AK595" i="2"/>
  <c r="AL595" i="2" s="1"/>
  <c r="AM595" i="2" s="1"/>
  <c r="AJ595" i="2"/>
  <c r="AJ306" i="2"/>
  <c r="AK306" i="2"/>
  <c r="AL306" i="2" s="1"/>
  <c r="AM306" i="2" s="1"/>
  <c r="AK803" i="2"/>
  <c r="AL803" i="2" s="1"/>
  <c r="AM803" i="2" s="1"/>
  <c r="AJ803" i="2"/>
  <c r="AK487" i="2"/>
  <c r="AL487" i="2" s="1"/>
  <c r="AM487" i="2" s="1"/>
  <c r="AJ487" i="2"/>
  <c r="AK757" i="2"/>
  <c r="AL757" i="2" s="1"/>
  <c r="AM757" i="2" s="1"/>
  <c r="AJ660" i="2"/>
  <c r="AK660" i="2"/>
  <c r="AL660" i="2" s="1"/>
  <c r="AM660" i="2" s="1"/>
  <c r="AJ134" i="2"/>
  <c r="AK134" i="2"/>
  <c r="AL134" i="2" s="1"/>
  <c r="AM134" i="2" s="1"/>
  <c r="AJ186" i="2"/>
  <c r="AK186" i="2"/>
  <c r="AL186" i="2" s="1"/>
  <c r="AM186" i="2" s="1"/>
  <c r="AJ388" i="2"/>
  <c r="AK388" i="2"/>
  <c r="AL388" i="2" s="1"/>
  <c r="AM388" i="2" s="1"/>
  <c r="AJ1002" i="2"/>
  <c r="AK1002" i="2"/>
  <c r="AL1002" i="2" s="1"/>
  <c r="AM1002" i="2" s="1"/>
  <c r="AK636" i="2"/>
  <c r="AL636" i="2" s="1"/>
  <c r="AM636" i="2" s="1"/>
  <c r="AJ636" i="2"/>
  <c r="AJ278" i="2"/>
  <c r="AK278" i="2"/>
  <c r="AL278" i="2" s="1"/>
  <c r="AM278" i="2" s="1"/>
  <c r="AJ26" i="2"/>
  <c r="AK26" i="2"/>
  <c r="AL26" i="2" s="1"/>
  <c r="AM26" i="2" s="1"/>
  <c r="AJ149" i="2"/>
  <c r="AK149" i="2"/>
  <c r="AL149" i="2" s="1"/>
  <c r="AM149" i="2" s="1"/>
  <c r="AK363" i="2"/>
  <c r="AL363" i="2" s="1"/>
  <c r="AM363" i="2" s="1"/>
  <c r="AJ363" i="2"/>
  <c r="AJ284" i="2"/>
  <c r="AK284" i="2"/>
  <c r="AL284" i="2" s="1"/>
  <c r="AM284" i="2" s="1"/>
  <c r="AJ815" i="2"/>
  <c r="AK815" i="2"/>
  <c r="AL815" i="2" s="1"/>
  <c r="AM815" i="2" s="1"/>
  <c r="AK502" i="2"/>
  <c r="AL502" i="2" s="1"/>
  <c r="AM502" i="2" s="1"/>
  <c r="AJ508" i="2"/>
  <c r="AK508" i="2"/>
  <c r="AL508" i="2" s="1"/>
  <c r="AM508" i="2" s="1"/>
  <c r="AJ765" i="2"/>
  <c r="AK765" i="2"/>
  <c r="AL765" i="2" s="1"/>
  <c r="AM765" i="2" s="1"/>
  <c r="AJ839" i="2"/>
  <c r="AK839" i="2"/>
  <c r="AL839" i="2" s="1"/>
  <c r="AM839" i="2" s="1"/>
  <c r="AK145" i="2"/>
  <c r="AL145" i="2" s="1"/>
  <c r="AM145" i="2" s="1"/>
  <c r="AJ145" i="2"/>
  <c r="AJ53" i="2"/>
  <c r="AK53" i="2"/>
  <c r="AL53" i="2" s="1"/>
  <c r="AM53" i="2" s="1"/>
  <c r="AJ786" i="2"/>
  <c r="AK786" i="2"/>
  <c r="AL786" i="2" s="1"/>
  <c r="AM786" i="2" s="1"/>
  <c r="AJ695" i="2"/>
  <c r="AK695" i="2"/>
  <c r="AL695" i="2" s="1"/>
  <c r="AM695" i="2" s="1"/>
  <c r="AJ802" i="2"/>
  <c r="AK802" i="2"/>
  <c r="AL802" i="2" s="1"/>
  <c r="AM802" i="2" s="1"/>
  <c r="AJ224" i="2"/>
  <c r="AK224" i="2"/>
  <c r="AL224" i="2" s="1"/>
  <c r="AM224" i="2" s="1"/>
  <c r="AJ722" i="2"/>
  <c r="AK722" i="2"/>
  <c r="AL722" i="2" s="1"/>
  <c r="AM722" i="2" s="1"/>
  <c r="AJ996" i="2"/>
  <c r="AK996" i="2"/>
  <c r="AL996" i="2" s="1"/>
  <c r="AM996" i="2" s="1"/>
  <c r="AJ948" i="2"/>
  <c r="AK948" i="2"/>
  <c r="AL948" i="2" s="1"/>
  <c r="AM948" i="2" s="1"/>
  <c r="AJ1104" i="2"/>
  <c r="AK1104" i="2"/>
  <c r="AL1104" i="2" s="1"/>
  <c r="AM1104" i="2" s="1"/>
  <c r="AK648" i="2"/>
  <c r="AL648" i="2" s="1"/>
  <c r="AM648" i="2" s="1"/>
  <c r="AJ648" i="2"/>
  <c r="AK529" i="2"/>
  <c r="AL529" i="2" s="1"/>
  <c r="AM529" i="2" s="1"/>
  <c r="AJ529" i="2"/>
  <c r="AJ735" i="2"/>
  <c r="AK735" i="2"/>
  <c r="AL735" i="2" s="1"/>
  <c r="AM735" i="2" s="1"/>
  <c r="AJ1067" i="2"/>
  <c r="AK1067" i="2"/>
  <c r="AL1067" i="2" s="1"/>
  <c r="AM1067" i="2" s="1"/>
  <c r="AK865" i="2"/>
  <c r="AL865" i="2" s="1"/>
  <c r="AM865" i="2" s="1"/>
  <c r="AJ865" i="2"/>
  <c r="AJ888" i="2"/>
  <c r="AK888" i="2"/>
  <c r="AL888" i="2" s="1"/>
  <c r="AM888" i="2" s="1"/>
  <c r="AJ108" i="2"/>
  <c r="AK108" i="2"/>
  <c r="AL108" i="2" s="1"/>
  <c r="AM108" i="2" s="1"/>
  <c r="AJ509" i="2"/>
  <c r="AK509" i="2"/>
  <c r="AL509" i="2" s="1"/>
  <c r="AM509" i="2" s="1"/>
  <c r="AJ814" i="2"/>
  <c r="AK814" i="2"/>
  <c r="AL814" i="2" s="1"/>
  <c r="AM814" i="2" s="1"/>
  <c r="AJ1027" i="2"/>
  <c r="AK1027" i="2"/>
  <c r="AL1027" i="2" s="1"/>
  <c r="AM1027" i="2" s="1"/>
  <c r="AJ426" i="2"/>
  <c r="AK426" i="2"/>
  <c r="AL426" i="2" s="1"/>
  <c r="AM426" i="2" s="1"/>
  <c r="AK109" i="2"/>
  <c r="AL109" i="2" s="1"/>
  <c r="AM109" i="2" s="1"/>
  <c r="AJ109" i="2"/>
  <c r="AJ1030" i="2"/>
  <c r="AK1030" i="2"/>
  <c r="AL1030" i="2" s="1"/>
  <c r="AM1030" i="2" s="1"/>
  <c r="AK387" i="2"/>
  <c r="AL387" i="2" s="1"/>
  <c r="AM387" i="2" s="1"/>
  <c r="AK386" i="2"/>
  <c r="AL386" i="2" s="1"/>
  <c r="AM386" i="2" s="1"/>
  <c r="AJ386" i="2"/>
  <c r="AJ696" i="2"/>
  <c r="AK696" i="2"/>
  <c r="AL696" i="2" s="1"/>
  <c r="AM696" i="2" s="1"/>
  <c r="AK895" i="2"/>
  <c r="AL895" i="2" s="1"/>
  <c r="AM895" i="2" s="1"/>
  <c r="AJ895" i="2"/>
  <c r="AK303" i="2"/>
  <c r="AL303" i="2" s="1"/>
  <c r="AM303" i="2" s="1"/>
  <c r="AJ303" i="2"/>
  <c r="AK799" i="2"/>
  <c r="AL799" i="2" s="1"/>
  <c r="AM799" i="2" s="1"/>
  <c r="AK956" i="2"/>
  <c r="AL956" i="2" s="1"/>
  <c r="AM956" i="2" s="1"/>
  <c r="AK539" i="2"/>
  <c r="AL539" i="2" s="1"/>
  <c r="AM539" i="2" s="1"/>
  <c r="AK546" i="2"/>
  <c r="AL546" i="2" s="1"/>
  <c r="AM546" i="2" s="1"/>
  <c r="AJ438" i="2"/>
  <c r="AK438" i="2"/>
  <c r="AL438" i="2" s="1"/>
  <c r="AM438" i="2" s="1"/>
  <c r="AJ279" i="2"/>
  <c r="AK279" i="2"/>
  <c r="AL279" i="2" s="1"/>
  <c r="AM279" i="2" s="1"/>
  <c r="AJ645" i="2"/>
  <c r="AK645" i="2"/>
  <c r="AL645" i="2" s="1"/>
  <c r="AM645" i="2" s="1"/>
  <c r="AK27" i="2"/>
  <c r="AL27" i="2" s="1"/>
  <c r="AM27" i="2" s="1"/>
  <c r="AJ27" i="2"/>
  <c r="AJ716" i="2"/>
  <c r="AK716" i="2"/>
  <c r="AL716" i="2" s="1"/>
  <c r="AM716" i="2" s="1"/>
  <c r="AJ593" i="2"/>
  <c r="AK593" i="2"/>
  <c r="AL593" i="2" s="1"/>
  <c r="AM593" i="2" s="1"/>
  <c r="AJ715" i="2"/>
  <c r="AK715" i="2"/>
  <c r="AL715" i="2" s="1"/>
  <c r="AM715" i="2" s="1"/>
  <c r="AK146" i="2"/>
  <c r="AL146" i="2" s="1"/>
  <c r="AM146" i="2" s="1"/>
  <c r="AJ146" i="2"/>
  <c r="AK625" i="2"/>
  <c r="AL625" i="2" s="1"/>
  <c r="AM625" i="2" s="1"/>
  <c r="AJ625" i="2"/>
  <c r="AJ217" i="2"/>
  <c r="AK217" i="2"/>
  <c r="AL217" i="2" s="1"/>
  <c r="AM217" i="2" s="1"/>
  <c r="AJ862" i="2"/>
  <c r="AK862" i="2"/>
  <c r="AL862" i="2" s="1"/>
  <c r="AM862" i="2" s="1"/>
  <c r="AJ1026" i="2"/>
  <c r="AK1026" i="2"/>
  <c r="AL1026" i="2" s="1"/>
  <c r="AM1026" i="2" s="1"/>
  <c r="AJ177" i="2"/>
  <c r="AK177" i="2"/>
  <c r="AL177" i="2" s="1"/>
  <c r="AM177" i="2" s="1"/>
  <c r="AJ301" i="2"/>
  <c r="AK301" i="2"/>
  <c r="AL301" i="2" s="1"/>
  <c r="AM301" i="2" s="1"/>
  <c r="AJ782" i="2"/>
  <c r="AK782" i="2"/>
  <c r="AL782" i="2" s="1"/>
  <c r="AM782" i="2" s="1"/>
  <c r="AJ1029" i="2"/>
  <c r="AK1029" i="2"/>
  <c r="AL1029" i="2" s="1"/>
  <c r="AM1029" i="2" s="1"/>
  <c r="AK867" i="2"/>
  <c r="AL867" i="2" s="1"/>
  <c r="AM867" i="2" s="1"/>
  <c r="AJ867" i="2"/>
  <c r="AK1021" i="2"/>
  <c r="AL1021" i="2" s="1"/>
  <c r="AM1021" i="2" s="1"/>
  <c r="AK1020" i="2"/>
  <c r="AL1020" i="2" s="1"/>
  <c r="AM1020" i="2" s="1"/>
  <c r="AJ1020" i="2"/>
  <c r="AJ640" i="2"/>
  <c r="AK640" i="2"/>
  <c r="AL640" i="2" s="1"/>
  <c r="AM640" i="2" s="1"/>
  <c r="AJ389" i="2"/>
  <c r="AK389" i="2"/>
  <c r="AL389" i="2" s="1"/>
  <c r="AM389" i="2" s="1"/>
  <c r="AJ289" i="2"/>
  <c r="AK289" i="2"/>
  <c r="AL289" i="2" s="1"/>
  <c r="AM289" i="2" s="1"/>
  <c r="AJ276" i="2"/>
  <c r="AK276" i="2"/>
  <c r="AL276" i="2" s="1"/>
  <c r="AM276" i="2" s="1"/>
  <c r="AJ540" i="2"/>
  <c r="AK540" i="2"/>
  <c r="AL540" i="2" s="1"/>
  <c r="AM540" i="2" s="1"/>
  <c r="AK1088" i="2"/>
  <c r="AL1088" i="2" s="1"/>
  <c r="AM1088" i="2" s="1"/>
  <c r="AJ885" i="2"/>
  <c r="AK885" i="2"/>
  <c r="AL885" i="2" s="1"/>
  <c r="AM885" i="2" s="1"/>
  <c r="AJ189" i="2"/>
  <c r="AK189" i="2"/>
  <c r="AL189" i="2" s="1"/>
  <c r="AM189" i="2" s="1"/>
  <c r="AJ302" i="2"/>
  <c r="AK302" i="2"/>
  <c r="AL302" i="2" s="1"/>
  <c r="AM302" i="2" s="1"/>
  <c r="AK1023" i="2"/>
  <c r="AL1023" i="2" s="1"/>
  <c r="AM1023" i="2" s="1"/>
  <c r="AJ1023" i="2"/>
  <c r="AJ439" i="2"/>
  <c r="AK439" i="2"/>
  <c r="AL439" i="2" s="1"/>
  <c r="AM439" i="2" s="1"/>
  <c r="AJ816" i="2"/>
  <c r="AK816" i="2"/>
  <c r="AL816" i="2" s="1"/>
  <c r="AM816" i="2" s="1"/>
  <c r="AK282" i="2"/>
  <c r="AL282" i="2" s="1"/>
  <c r="AM282" i="2" s="1"/>
  <c r="AJ281" i="2"/>
  <c r="AK281" i="2"/>
  <c r="AL281" i="2" s="1"/>
  <c r="AM281" i="2" s="1"/>
  <c r="AK142" i="2"/>
  <c r="AL142" i="2" s="1"/>
  <c r="AM142" i="2" s="1"/>
  <c r="AJ142" i="2"/>
  <c r="AJ643" i="2"/>
  <c r="AK643" i="2"/>
  <c r="AL643" i="2" s="1"/>
  <c r="AM643" i="2" s="1"/>
  <c r="AJ1101" i="2"/>
  <c r="AK1101" i="2"/>
  <c r="AL1101" i="2" s="1"/>
  <c r="AM1101" i="2" s="1"/>
  <c r="AJ817" i="2"/>
  <c r="AK817" i="2"/>
  <c r="AL817" i="2" s="1"/>
  <c r="AM817" i="2" s="1"/>
  <c r="AK65" i="2"/>
  <c r="AL65" i="2" s="1"/>
  <c r="AM65" i="2" s="1"/>
  <c r="AK884" i="2"/>
  <c r="AL884" i="2" s="1"/>
  <c r="AM884" i="2" s="1"/>
  <c r="AK17" i="2"/>
  <c r="AL17" i="2" s="1"/>
  <c r="AM17" i="2" s="1"/>
  <c r="AJ235" i="2"/>
  <c r="AK235" i="2"/>
  <c r="AL235" i="2" s="1"/>
  <c r="AM235" i="2" s="1"/>
  <c r="AJ726" i="2"/>
  <c r="AK726" i="2"/>
  <c r="AL726" i="2" s="1"/>
  <c r="AM726" i="2" s="1"/>
  <c r="AK413" i="2"/>
  <c r="AL413" i="2" s="1"/>
  <c r="AM413" i="2" s="1"/>
  <c r="AJ413" i="2"/>
  <c r="AJ459" i="2"/>
  <c r="AK459" i="2"/>
  <c r="AL459" i="2" s="1"/>
  <c r="AM459" i="2" s="1"/>
  <c r="AJ661" i="2"/>
  <c r="AK661" i="2"/>
  <c r="AL661" i="2" s="1"/>
  <c r="AM661" i="2" s="1"/>
  <c r="AJ486" i="2"/>
  <c r="AK486" i="2"/>
  <c r="AL486" i="2" s="1"/>
  <c r="AM486" i="2" s="1"/>
  <c r="AJ1016" i="2"/>
  <c r="AK1016" i="2"/>
  <c r="AL1016" i="2" s="1"/>
  <c r="AM1016" i="2" s="1"/>
  <c r="AJ632" i="2"/>
  <c r="AK632" i="2"/>
  <c r="AL632" i="2" s="1"/>
  <c r="AM632" i="2" s="1"/>
  <c r="AJ800" i="2"/>
  <c r="AK800" i="2"/>
  <c r="AL800" i="2" s="1"/>
  <c r="AM800" i="2" s="1"/>
  <c r="AJ1092" i="2"/>
  <c r="AK1092" i="2"/>
  <c r="AL1092" i="2" s="1"/>
  <c r="AM1092" i="2" s="1"/>
  <c r="AJ774" i="2"/>
  <c r="AK774" i="2"/>
  <c r="AL774" i="2" s="1"/>
  <c r="AM774" i="2" s="1"/>
  <c r="AK868" i="2"/>
  <c r="AL868" i="2" s="1"/>
  <c r="AM868" i="2" s="1"/>
  <c r="AJ868" i="2"/>
  <c r="AJ938" i="2"/>
  <c r="AK938" i="2"/>
  <c r="AL938" i="2" s="1"/>
  <c r="AM938" i="2" s="1"/>
  <c r="AJ504" i="2"/>
  <c r="AK504" i="2"/>
  <c r="AL504" i="2" s="1"/>
  <c r="AM504" i="2" s="1"/>
  <c r="AK1025" i="2"/>
  <c r="AL1025" i="2" s="1"/>
  <c r="AM1025" i="2" s="1"/>
  <c r="AK1024" i="2"/>
  <c r="AL1024" i="2" s="1"/>
  <c r="AM1024" i="2" s="1"/>
  <c r="AJ1024" i="2"/>
  <c r="AJ639" i="2"/>
  <c r="AK639" i="2"/>
  <c r="AL639" i="2" s="1"/>
  <c r="AM639" i="2" s="1"/>
  <c r="AK892" i="2"/>
  <c r="AL892" i="2" s="1"/>
  <c r="AM892" i="2" s="1"/>
  <c r="AJ892" i="2"/>
  <c r="AJ223" i="2"/>
  <c r="AK223" i="2"/>
  <c r="AL223" i="2" s="1"/>
  <c r="AM223" i="2" s="1"/>
  <c r="AK317" i="2"/>
  <c r="AL317" i="2" s="1"/>
  <c r="AM317" i="2" s="1"/>
  <c r="AJ317" i="2"/>
  <c r="AJ141" i="2"/>
  <c r="AK141" i="2"/>
  <c r="AL141" i="2" s="1"/>
  <c r="AM141" i="2" s="1"/>
  <c r="AJ785" i="2"/>
  <c r="AK785" i="2"/>
  <c r="AL785" i="2" s="1"/>
  <c r="AM785" i="2" s="1"/>
  <c r="AJ896" i="2"/>
  <c r="AK896" i="2"/>
  <c r="AL896" i="2" s="1"/>
  <c r="AM896" i="2" s="1"/>
  <c r="AJ36" i="2"/>
  <c r="AK36" i="2"/>
  <c r="AL36" i="2" s="1"/>
  <c r="AM36" i="2" s="1"/>
  <c r="AJ745" i="2"/>
  <c r="AK745" i="2"/>
  <c r="AL745" i="2" s="1"/>
  <c r="AM745" i="2" s="1"/>
  <c r="AJ299" i="2"/>
  <c r="AK299" i="2"/>
  <c r="AL299" i="2" s="1"/>
  <c r="AM299" i="2" s="1"/>
  <c r="AJ222" i="2"/>
  <c r="AK222" i="2"/>
  <c r="AL222" i="2" s="1"/>
  <c r="AM222" i="2" s="1"/>
  <c r="AK33" i="2"/>
  <c r="AL33" i="2" s="1"/>
  <c r="AM33" i="2" s="1"/>
  <c r="AJ33" i="2"/>
  <c r="AJ801" i="2"/>
  <c r="AK801" i="2"/>
  <c r="AL801" i="2" s="1"/>
  <c r="AM801" i="2" s="1"/>
  <c r="AJ700" i="2"/>
  <c r="AK700" i="2"/>
  <c r="AL700" i="2" s="1"/>
  <c r="AM700" i="2" s="1"/>
  <c r="AJ283" i="2"/>
  <c r="AK283" i="2"/>
  <c r="AL283" i="2" s="1"/>
  <c r="AM283" i="2" s="1"/>
  <c r="AJ174" i="2"/>
  <c r="AK174" i="2"/>
  <c r="AL174" i="2" s="1"/>
  <c r="AM174" i="2" s="1"/>
  <c r="AJ887" i="2"/>
  <c r="AK887" i="2"/>
  <c r="AL887" i="2" s="1"/>
  <c r="AM887" i="2" s="1"/>
  <c r="AJ891" i="2"/>
  <c r="AK891" i="2"/>
  <c r="AL891" i="2" s="1"/>
  <c r="AM891" i="2" s="1"/>
  <c r="AJ547" i="2"/>
  <c r="AK547" i="2"/>
  <c r="AL547" i="2" s="1"/>
  <c r="AM547" i="2" s="1"/>
  <c r="AJ25" i="2"/>
  <c r="AK25" i="2"/>
  <c r="AL25" i="2" s="1"/>
  <c r="AM25" i="2" s="1"/>
  <c r="AJ392" i="2"/>
  <c r="AK392" i="2"/>
  <c r="AL392" i="2" s="1"/>
  <c r="AM392" i="2" s="1"/>
  <c r="AK599" i="2"/>
  <c r="AL599" i="2" s="1"/>
  <c r="AM599" i="2" s="1"/>
  <c r="AJ437" i="2"/>
  <c r="AK437" i="2"/>
  <c r="AL437" i="2" s="1"/>
  <c r="AM437" i="2" s="1"/>
  <c r="AJ528" i="2"/>
  <c r="AK528" i="2"/>
  <c r="AL528" i="2" s="1"/>
  <c r="AM528" i="2" s="1"/>
  <c r="AK893" i="2"/>
  <c r="AL893" i="2" s="1"/>
  <c r="AM893" i="2" s="1"/>
  <c r="AJ893" i="2"/>
  <c r="AJ667" i="2"/>
  <c r="AK667" i="2"/>
  <c r="AL667" i="2" s="1"/>
  <c r="AM667" i="2" s="1"/>
  <c r="AJ212" i="2"/>
  <c r="AK212" i="2"/>
  <c r="AL212" i="2" s="1"/>
  <c r="AM212" i="2" s="1"/>
  <c r="AJ37" i="2"/>
  <c r="AK37" i="2"/>
  <c r="AL37" i="2" s="1"/>
  <c r="AM37" i="2" s="1"/>
  <c r="AJ946" i="2"/>
  <c r="AK946" i="2"/>
  <c r="AL946" i="2" s="1"/>
  <c r="AM946" i="2" s="1"/>
  <c r="AJ35" i="2"/>
  <c r="AK35" i="2"/>
  <c r="AL35" i="2" s="1"/>
  <c r="AM35" i="2" s="1"/>
  <c r="AJ148" i="2"/>
  <c r="AK148" i="2"/>
  <c r="AL148" i="2" s="1"/>
  <c r="AM148" i="2" s="1"/>
  <c r="AK947" i="2"/>
  <c r="AL947" i="2" s="1"/>
  <c r="AM947" i="2" s="1"/>
  <c r="AJ947" i="2"/>
  <c r="AJ516" i="2"/>
  <c r="AK516" i="2"/>
  <c r="AL516" i="2" s="1"/>
  <c r="AM516" i="2" s="1"/>
  <c r="AJ594" i="2"/>
  <c r="AK594" i="2"/>
  <c r="AL594" i="2" s="1"/>
  <c r="AM594" i="2" s="1"/>
  <c r="AJ337" i="2"/>
  <c r="AK337" i="2"/>
  <c r="AL337" i="2" s="1"/>
  <c r="AM337" i="2" s="1"/>
  <c r="AJ130" i="2"/>
  <c r="AK130" i="2"/>
  <c r="AL130" i="2" s="1"/>
  <c r="AM130" i="2" s="1"/>
  <c r="AJ935" i="2"/>
  <c r="AK935" i="2"/>
  <c r="AL935" i="2" s="1"/>
  <c r="AM935" i="2" s="1"/>
  <c r="AJ934" i="2"/>
  <c r="AK934" i="2"/>
  <c r="AL934" i="2" s="1"/>
  <c r="AM934" i="2" s="1"/>
  <c r="AJ694" i="2"/>
  <c r="AK694" i="2"/>
  <c r="AL694" i="2" s="1"/>
  <c r="AM694" i="2" s="1"/>
  <c r="AJ693" i="2"/>
  <c r="AK693" i="2"/>
  <c r="AL693" i="2" s="1"/>
  <c r="AM693" i="2" s="1"/>
  <c r="AJ231" i="2"/>
  <c r="AK231" i="2"/>
  <c r="AL231" i="2" s="1"/>
  <c r="AM231" i="2" s="1"/>
  <c r="AJ221" i="2"/>
  <c r="AK221" i="2"/>
  <c r="AL221" i="2" s="1"/>
  <c r="AM221" i="2" s="1"/>
  <c r="AJ703" i="2"/>
  <c r="AK703" i="2"/>
  <c r="AL703" i="2" s="1"/>
  <c r="AM703" i="2" s="1"/>
  <c r="AJ288" i="2"/>
  <c r="AK288" i="2"/>
  <c r="AL288" i="2" s="1"/>
  <c r="AM288" i="2" s="1"/>
  <c r="AJ304" i="2"/>
  <c r="AK304" i="2"/>
  <c r="AL304" i="2" s="1"/>
  <c r="AM304" i="2" s="1"/>
  <c r="AJ31" i="2"/>
  <c r="AK31" i="2"/>
  <c r="AL31" i="2" s="1"/>
  <c r="AM31" i="2" s="1"/>
  <c r="AJ140" i="2"/>
  <c r="AK140" i="2"/>
  <c r="AL140" i="2" s="1"/>
  <c r="AM140" i="2" s="1"/>
  <c r="AJ523" i="2"/>
  <c r="AK523" i="2"/>
  <c r="AL523" i="2" s="1"/>
  <c r="AM523" i="2" s="1"/>
  <c r="AJ957" i="2"/>
  <c r="AK957" i="2"/>
  <c r="AL957" i="2" s="1"/>
  <c r="AM957" i="2" s="1"/>
  <c r="AJ131" i="2"/>
  <c r="AK131" i="2"/>
  <c r="AL131" i="2" s="1"/>
  <c r="AM131" i="2" s="1"/>
  <c r="AK1090" i="2"/>
  <c r="AL1090" i="2" s="1"/>
  <c r="AM1090" i="2" s="1"/>
  <c r="AJ1090" i="2"/>
  <c r="AJ110" i="2"/>
  <c r="AK110" i="2"/>
  <c r="AL110" i="2" s="1"/>
  <c r="AM110" i="2" s="1"/>
  <c r="AK702" i="2"/>
  <c r="AL702" i="2" s="1"/>
  <c r="AM702" i="2" s="1"/>
  <c r="AJ702" i="2"/>
  <c r="AJ340" i="2"/>
  <c r="AK340" i="2"/>
  <c r="AL340" i="2" s="1"/>
  <c r="AM340" i="2" s="1"/>
  <c r="AJ128" i="2"/>
  <c r="AK128" i="2"/>
  <c r="AL128" i="2" s="1"/>
  <c r="AM128" i="2" s="1"/>
  <c r="AK1014" i="2"/>
  <c r="AL1014" i="2" s="1"/>
  <c r="AM1014" i="2" s="1"/>
  <c r="AJ1014" i="2"/>
  <c r="AJ937" i="2"/>
  <c r="AK937" i="2"/>
  <c r="AL937" i="2" s="1"/>
  <c r="AM937" i="2" s="1"/>
  <c r="AJ277" i="2"/>
  <c r="AK277" i="2"/>
  <c r="AL277" i="2" s="1"/>
  <c r="AM277" i="2" s="1"/>
  <c r="AJ38" i="2"/>
  <c r="AK38" i="2"/>
  <c r="AL38" i="2" s="1"/>
  <c r="AM38" i="2" s="1"/>
  <c r="AK252" i="2"/>
  <c r="AL252" i="2" s="1"/>
  <c r="AM252" i="2" s="1"/>
  <c r="AJ252" i="2"/>
  <c r="AJ719" i="2"/>
  <c r="AK719" i="2"/>
  <c r="AL719" i="2" s="1"/>
  <c r="AM719" i="2" s="1"/>
  <c r="AJ127" i="2"/>
  <c r="AK127" i="2"/>
  <c r="AL127" i="2" s="1"/>
  <c r="AM127" i="2" s="1"/>
  <c r="AJ835" i="2"/>
  <c r="AK835" i="2"/>
  <c r="AL835" i="2" s="1"/>
  <c r="AM835" i="2" s="1"/>
  <c r="AK42" i="2"/>
  <c r="AL42" i="2" s="1"/>
  <c r="AM42" i="2" s="1"/>
  <c r="AJ42" i="2"/>
  <c r="AK220" i="2"/>
  <c r="AL220" i="2" s="1"/>
  <c r="AM220" i="2" s="1"/>
  <c r="AJ220" i="2"/>
  <c r="AJ633" i="2"/>
  <c r="AK633" i="2"/>
  <c r="AL633" i="2" s="1"/>
  <c r="AM633" i="2" s="1"/>
  <c r="AJ556" i="2"/>
  <c r="AK556" i="2"/>
  <c r="AL556" i="2" s="1"/>
  <c r="AM556" i="2" s="1"/>
  <c r="AJ886" i="2"/>
  <c r="AK886" i="2"/>
  <c r="AL886" i="2" s="1"/>
  <c r="AM886" i="2" s="1"/>
  <c r="AJ129" i="2"/>
  <c r="AK129" i="2"/>
  <c r="AL129" i="2" s="1"/>
  <c r="AM129" i="2" s="1"/>
  <c r="AJ286" i="2"/>
  <c r="AK286" i="2"/>
  <c r="AL286" i="2" s="1"/>
  <c r="AM286" i="2" s="1"/>
  <c r="AK228" i="2"/>
  <c r="AL228" i="2" s="1"/>
  <c r="AM228" i="2" s="1"/>
  <c r="AJ228" i="2"/>
  <c r="AJ1017" i="2"/>
  <c r="AK1017" i="2"/>
  <c r="AL1017" i="2" s="1"/>
  <c r="AM1017" i="2" s="1"/>
  <c r="AK602" i="2"/>
  <c r="AL602" i="2" s="1"/>
  <c r="AM602" i="2" s="1"/>
  <c r="AJ602" i="2"/>
  <c r="AJ644" i="2"/>
  <c r="AK644" i="2"/>
  <c r="AL644" i="2" s="1"/>
  <c r="AM644" i="2" s="1"/>
  <c r="AJ548" i="2"/>
  <c r="AK548" i="2"/>
  <c r="AL548" i="2" s="1"/>
  <c r="AM548" i="2" s="1"/>
  <c r="AK61" i="2"/>
  <c r="AL61" i="2" s="1"/>
  <c r="AM61" i="2" s="1"/>
  <c r="AJ61" i="2"/>
  <c r="AK718" i="2"/>
  <c r="AL718" i="2" s="1"/>
  <c r="AM718" i="2" s="1"/>
  <c r="AJ718" i="2"/>
  <c r="AK1100" i="2"/>
  <c r="AL1100" i="2" s="1"/>
  <c r="AM1100" i="2" s="1"/>
  <c r="AK322" i="2"/>
  <c r="AL322" i="2" s="1"/>
  <c r="AM322" i="2" s="1"/>
  <c r="AK776" i="2"/>
  <c r="AL776" i="2" s="1"/>
  <c r="AM776" i="2" s="1"/>
  <c r="AJ776" i="2"/>
  <c r="AJ784" i="2"/>
  <c r="AK784" i="2"/>
  <c r="AL784" i="2" s="1"/>
  <c r="AM784" i="2" s="1"/>
  <c r="AJ890" i="2"/>
  <c r="AK890" i="2"/>
  <c r="AL890" i="2" s="1"/>
  <c r="AM890" i="2" s="1"/>
  <c r="AJ391" i="2"/>
  <c r="AK391" i="2"/>
  <c r="AL391" i="2" s="1"/>
  <c r="AM391" i="2" s="1"/>
  <c r="AK52" i="2"/>
  <c r="AL52" i="2" s="1"/>
  <c r="AM52" i="2" s="1"/>
  <c r="AK555" i="2"/>
  <c r="AL555" i="2" s="1"/>
  <c r="AM555" i="2" s="1"/>
  <c r="AK601" i="2"/>
  <c r="AL601" i="2" s="1"/>
  <c r="AM601" i="2" s="1"/>
  <c r="AK139" i="2"/>
  <c r="AL139" i="2" s="1"/>
  <c r="AM139" i="2" s="1"/>
  <c r="AK721" i="2"/>
  <c r="AL721" i="2" s="1"/>
  <c r="AM721" i="2" s="1"/>
  <c r="AJ225" i="2"/>
  <c r="AK225" i="2"/>
  <c r="AL225" i="2" s="1"/>
  <c r="AM225" i="2" s="1"/>
  <c r="AJ66" i="2"/>
  <c r="AK66" i="2"/>
  <c r="AL66" i="2" s="1"/>
  <c r="AM66" i="2" s="1"/>
  <c r="AJ443" i="2"/>
  <c r="AK443" i="2"/>
  <c r="AL443" i="2" s="1"/>
  <c r="AM443" i="2" s="1"/>
  <c r="AJ444" i="2"/>
  <c r="AK444" i="2"/>
  <c r="AL444" i="2" s="1"/>
  <c r="AM444" i="2" s="1"/>
  <c r="AK1105" i="2"/>
  <c r="AL1105" i="2" s="1"/>
  <c r="AM1105" i="2" s="1"/>
  <c r="AJ1105" i="2"/>
  <c r="AJ147" i="2"/>
  <c r="AK147" i="2"/>
  <c r="AL147" i="2" s="1"/>
  <c r="AM147" i="2" s="1"/>
  <c r="AJ40" i="2"/>
  <c r="AK40" i="2"/>
  <c r="AL40" i="2" s="1"/>
  <c r="AM40" i="2" s="1"/>
  <c r="AJ881" i="2"/>
  <c r="AK881" i="2"/>
  <c r="AL881" i="2" s="1"/>
  <c r="AM881" i="2" s="1"/>
  <c r="AJ39" i="2"/>
  <c r="AK39" i="2"/>
  <c r="AL39" i="2" s="1"/>
  <c r="AM39" i="2" s="1"/>
  <c r="AJ953" i="2"/>
  <c r="AK953" i="2"/>
  <c r="AL953" i="2" s="1"/>
  <c r="AM953" i="2" s="1"/>
  <c r="AJ1119" i="2"/>
  <c r="AK1119" i="2"/>
  <c r="AL1119" i="2" s="1"/>
  <c r="AM1119" i="2" s="1"/>
  <c r="AJ672" i="2"/>
  <c r="AK672" i="2"/>
  <c r="AL672" i="2" s="1"/>
  <c r="AM672" i="2" s="1"/>
  <c r="AJ866" i="2"/>
  <c r="AK866" i="2"/>
  <c r="AL866" i="2" s="1"/>
  <c r="AM866" i="2" s="1"/>
  <c r="AJ701" i="2"/>
  <c r="AK701" i="2"/>
  <c r="AL701" i="2" s="1"/>
  <c r="AM701" i="2" s="1"/>
  <c r="AJ717" i="2"/>
  <c r="AK717" i="2"/>
  <c r="AL717" i="2" s="1"/>
  <c r="AM717" i="2" s="1"/>
  <c r="AJ1093" i="2"/>
  <c r="AK1093" i="2"/>
  <c r="AL1093" i="2" s="1"/>
  <c r="AM1093" i="2" s="1"/>
  <c r="AJ280" i="2"/>
  <c r="AK280" i="2"/>
  <c r="AL280" i="2" s="1"/>
  <c r="AM280" i="2" s="1"/>
  <c r="AJ41" i="2"/>
  <c r="AK41" i="2"/>
  <c r="AL41" i="2" s="1"/>
  <c r="AM41" i="2" s="1"/>
  <c r="AJ681" i="2"/>
  <c r="AK681" i="2"/>
  <c r="AL681" i="2" s="1"/>
  <c r="AM681" i="2" s="1"/>
  <c r="AJ863" i="2"/>
  <c r="AK863" i="2"/>
  <c r="AL863" i="2" s="1"/>
  <c r="AM863" i="2" s="1"/>
  <c r="AK861" i="2"/>
  <c r="AL861" i="2" s="1"/>
  <c r="AM861" i="2" s="1"/>
  <c r="AJ861" i="2"/>
  <c r="AJ1091" i="2"/>
  <c r="AK1091" i="2"/>
  <c r="AL1091" i="2" s="1"/>
  <c r="AM1091" i="2" s="1"/>
  <c r="AK781" i="2"/>
  <c r="AL781" i="2" s="1"/>
  <c r="AM781" i="2" s="1"/>
  <c r="AJ781" i="2"/>
  <c r="AK227" i="2"/>
  <c r="AL227" i="2" s="1"/>
  <c r="AM227" i="2" s="1"/>
  <c r="AJ227" i="2"/>
  <c r="AJ305" i="2"/>
  <c r="AK305" i="2"/>
  <c r="AL305" i="2" s="1"/>
  <c r="AM305" i="2" s="1"/>
  <c r="AJ390" i="2"/>
  <c r="AK390" i="2"/>
  <c r="AL390" i="2" s="1"/>
  <c r="AM390" i="2" s="1"/>
  <c r="AK647" i="2"/>
  <c r="AL647" i="2" s="1"/>
  <c r="AM647" i="2" s="1"/>
  <c r="AJ164" i="2"/>
  <c r="AK384" i="2"/>
  <c r="AL384" i="2" s="1"/>
  <c r="AM384" i="2" s="1"/>
  <c r="AK275" i="2"/>
  <c r="AL275" i="2" s="1"/>
  <c r="AM275" i="2" s="1"/>
  <c r="AK631" i="2"/>
  <c r="AL631" i="2" s="1"/>
  <c r="AM631" i="2" s="1"/>
  <c r="AJ1012" i="2"/>
  <c r="AK1013" i="2"/>
  <c r="AL1013" i="2" s="1"/>
  <c r="AM1013" i="2" s="1"/>
  <c r="AK1063" i="2"/>
  <c r="AL1063" i="2" s="1"/>
  <c r="AM1063" i="2" s="1"/>
  <c r="AK485" i="2"/>
  <c r="AL485" i="2" s="1"/>
  <c r="AM485" i="2" s="1"/>
  <c r="AJ604" i="2"/>
  <c r="AK635" i="2"/>
  <c r="AL635" i="2" s="1"/>
  <c r="AM635" i="2" s="1"/>
  <c r="AK725" i="2"/>
  <c r="AL725" i="2" s="1"/>
  <c r="AM725" i="2" s="1"/>
  <c r="AK181" i="2"/>
  <c r="AL181" i="2" s="1"/>
  <c r="AM181" i="2" s="1"/>
  <c r="AJ987" i="2"/>
  <c r="AK234" i="2"/>
  <c r="AL234" i="2" s="1"/>
  <c r="AM234" i="2" s="1"/>
  <c r="AK775" i="2"/>
  <c r="AL775" i="2" s="1"/>
  <c r="AM775" i="2" s="1"/>
  <c r="AK125" i="2"/>
  <c r="AL125" i="2" s="1"/>
  <c r="AM125" i="2" s="1"/>
  <c r="AK901" i="2"/>
  <c r="AL901" i="2" s="1"/>
  <c r="AM901" i="2" s="1"/>
  <c r="AJ270" i="2"/>
  <c r="AK986" i="2"/>
  <c r="AL986" i="2" s="1"/>
  <c r="AM986" i="2" s="1"/>
  <c r="AJ250" i="2"/>
  <c r="AK251" i="2"/>
  <c r="AL251" i="2" s="1"/>
  <c r="AM251" i="2" s="1"/>
  <c r="AJ772" i="2"/>
  <c r="AK768" i="2"/>
  <c r="AL768" i="2" s="1"/>
  <c r="AM768" i="2" s="1"/>
  <c r="AK859" i="2"/>
  <c r="AL859" i="2" s="1"/>
  <c r="AM859" i="2" s="1"/>
  <c r="AK689" i="2"/>
  <c r="AL689" i="2" s="1"/>
  <c r="AM689" i="2" s="1"/>
  <c r="AK172" i="2"/>
  <c r="AL172" i="2" s="1"/>
  <c r="AM172" i="2" s="1"/>
  <c r="AK621" i="2"/>
  <c r="AL621" i="2" s="1"/>
  <c r="AM621" i="2" s="1"/>
  <c r="AK874" i="2"/>
  <c r="AL874" i="2" s="1"/>
  <c r="AM874" i="2" s="1"/>
  <c r="AJ361" i="2"/>
  <c r="AK361" i="2"/>
  <c r="AL361" i="2" s="1"/>
  <c r="AM361" i="2" s="1"/>
  <c r="AJ482" i="2"/>
  <c r="AK482" i="2"/>
  <c r="AL482" i="2" s="1"/>
  <c r="AM482" i="2" s="1"/>
  <c r="AJ253" i="2"/>
  <c r="AK253" i="2"/>
  <c r="AL253" i="2" s="1"/>
  <c r="AM253" i="2" s="1"/>
  <c r="AJ860" i="2"/>
  <c r="AK860" i="2"/>
  <c r="AL860" i="2" s="1"/>
  <c r="AM860" i="2" s="1"/>
  <c r="AK94" i="2"/>
  <c r="AL94" i="2" s="1"/>
  <c r="AM94" i="2" s="1"/>
  <c r="AJ94" i="2"/>
  <c r="AJ16" i="2"/>
  <c r="AK16" i="2"/>
  <c r="AL16" i="2" s="1"/>
  <c r="AM16" i="2" s="1"/>
  <c r="AJ297" i="2"/>
  <c r="AK297" i="2"/>
  <c r="AL297" i="2" s="1"/>
  <c r="AM297" i="2" s="1"/>
  <c r="AJ168" i="2"/>
  <c r="AK168" i="2"/>
  <c r="AL168" i="2" s="1"/>
  <c r="AM168" i="2" s="1"/>
  <c r="AJ767" i="2"/>
  <c r="AK767" i="2"/>
  <c r="AL767" i="2" s="1"/>
  <c r="AM767" i="2" s="1"/>
  <c r="AJ106" i="2"/>
  <c r="AK106" i="2"/>
  <c r="AL106" i="2" s="1"/>
  <c r="AM106" i="2" s="1"/>
  <c r="AJ649" i="2"/>
  <c r="AK649" i="2"/>
  <c r="AL649" i="2" s="1"/>
  <c r="AM649" i="2" s="1"/>
  <c r="AJ15" i="2"/>
  <c r="AK15" i="2"/>
  <c r="AL15" i="2" s="1"/>
  <c r="AM15" i="2" s="1"/>
  <c r="AJ481" i="2"/>
  <c r="AK481" i="2"/>
  <c r="AL481" i="2" s="1"/>
  <c r="AM481" i="2" s="1"/>
  <c r="AJ341" i="2"/>
  <c r="AK341" i="2"/>
  <c r="AL341" i="2" s="1"/>
  <c r="AM341" i="2" s="1"/>
  <c r="AJ56" i="2"/>
  <c r="AK56" i="2"/>
  <c r="AL56" i="2" s="1"/>
  <c r="AM56" i="2" s="1"/>
  <c r="AK356" i="2"/>
  <c r="AL356" i="2" s="1"/>
  <c r="AM356" i="2" s="1"/>
  <c r="AJ356" i="2"/>
  <c r="AJ731" i="2"/>
  <c r="AK731" i="2"/>
  <c r="AL731" i="2" s="1"/>
  <c r="AM731" i="2" s="1"/>
  <c r="AJ1096" i="2"/>
  <c r="AK1096" i="2"/>
  <c r="AL1096" i="2" s="1"/>
  <c r="AM1096" i="2" s="1"/>
  <c r="AJ623" i="2"/>
  <c r="AK623" i="2"/>
  <c r="AL623" i="2" s="1"/>
  <c r="AM623" i="2" s="1"/>
  <c r="AJ296" i="2"/>
  <c r="AK296" i="2"/>
  <c r="AL296" i="2" s="1"/>
  <c r="AM296" i="2" s="1"/>
  <c r="AJ416" i="2"/>
  <c r="AK416" i="2"/>
  <c r="AL416" i="2" s="1"/>
  <c r="AM416" i="2" s="1"/>
  <c r="AJ349" i="2"/>
  <c r="AK349" i="2"/>
  <c r="AL349" i="2" s="1"/>
  <c r="AM349" i="2" s="1"/>
  <c r="AJ345" i="2"/>
  <c r="AK345" i="2"/>
  <c r="AL345" i="2" s="1"/>
  <c r="AM345" i="2" s="1"/>
  <c r="AJ582" i="2"/>
  <c r="AK582" i="2"/>
  <c r="AL582" i="2" s="1"/>
  <c r="AM582" i="2" s="1"/>
  <c r="AJ624" i="2"/>
  <c r="AK624" i="2"/>
  <c r="AL624" i="2" s="1"/>
  <c r="AM624" i="2" s="1"/>
  <c r="AJ585" i="2"/>
  <c r="AK585" i="2"/>
  <c r="AL585" i="2" s="1"/>
  <c r="AM585" i="2" s="1"/>
  <c r="AJ167" i="2"/>
  <c r="AK167" i="2"/>
  <c r="AL167" i="2" s="1"/>
  <c r="AM167" i="2" s="1"/>
  <c r="AK837" i="2"/>
  <c r="AL837" i="2" s="1"/>
  <c r="AM837" i="2" s="1"/>
  <c r="AJ837" i="2"/>
  <c r="AJ574" i="2"/>
  <c r="AK574" i="2"/>
  <c r="AL574" i="2" s="1"/>
  <c r="AM574" i="2" s="1"/>
  <c r="AJ847" i="2"/>
  <c r="AK847" i="2"/>
  <c r="AL847" i="2" s="1"/>
  <c r="AM847" i="2" s="1"/>
  <c r="AK378" i="2"/>
  <c r="AL378" i="2" s="1"/>
  <c r="AM378" i="2" s="1"/>
  <c r="AJ378" i="2"/>
  <c r="AJ357" i="2"/>
  <c r="AK357" i="2"/>
  <c r="AL357" i="2" s="1"/>
  <c r="AM357" i="2" s="1"/>
  <c r="AJ350" i="2"/>
  <c r="AK350" i="2"/>
  <c r="AL350" i="2" s="1"/>
  <c r="AM350" i="2" s="1"/>
  <c r="AJ308" i="2"/>
  <c r="AK308" i="2"/>
  <c r="AL308" i="2" s="1"/>
  <c r="AM308" i="2" s="1"/>
  <c r="AJ622" i="2"/>
  <c r="AK622" i="2"/>
  <c r="AL622" i="2" s="1"/>
  <c r="AM622" i="2" s="1"/>
  <c r="AJ399" i="2"/>
  <c r="AK399" i="2"/>
  <c r="AL399" i="2" s="1"/>
  <c r="AM399" i="2" s="1"/>
  <c r="AK7" i="2"/>
  <c r="AL7" i="2" s="1"/>
  <c r="AM7" i="2" s="1"/>
  <c r="AJ7" i="2"/>
  <c r="AK445" i="2"/>
  <c r="AL445" i="2" s="1"/>
  <c r="AM445" i="2" s="1"/>
  <c r="AJ445" i="2"/>
  <c r="AJ86" i="2"/>
  <c r="AK86" i="2"/>
  <c r="AL86" i="2" s="1"/>
  <c r="AM86" i="2" s="1"/>
  <c r="AK83" i="2"/>
  <c r="AL83" i="2" s="1"/>
  <c r="AM83" i="2" s="1"/>
  <c r="AJ83" i="2"/>
  <c r="AJ575" i="2"/>
  <c r="AK575" i="2"/>
  <c r="AL575" i="2" s="1"/>
  <c r="AM575" i="2" s="1"/>
  <c r="AJ690" i="2"/>
  <c r="AK690" i="2"/>
  <c r="AL690" i="2" s="1"/>
  <c r="AM690" i="2" s="1"/>
  <c r="AJ417" i="2"/>
  <c r="AK417" i="2"/>
  <c r="AL417" i="2" s="1"/>
  <c r="AM417" i="2" s="1"/>
  <c r="AK846" i="2"/>
  <c r="AL846" i="2" s="1"/>
  <c r="AM846" i="2" s="1"/>
  <c r="AJ846" i="2"/>
  <c r="AJ1097" i="2"/>
  <c r="AK1097" i="2"/>
  <c r="AL1097" i="2" s="1"/>
  <c r="AM1097" i="2" s="1"/>
  <c r="AK250" i="2"/>
  <c r="AL250" i="2" s="1"/>
  <c r="AM250" i="2" s="1"/>
  <c r="AK1008" i="2"/>
  <c r="AL1008" i="2" s="1"/>
  <c r="AM1008" i="2" s="1"/>
  <c r="AJ1008" i="2"/>
  <c r="AJ650" i="2"/>
  <c r="AK650" i="2"/>
  <c r="AL650" i="2" s="1"/>
  <c r="AM650" i="2" s="1"/>
  <c r="AK254" i="2"/>
  <c r="AL254" i="2" s="1"/>
  <c r="AM254" i="2" s="1"/>
  <c r="AJ254" i="2"/>
  <c r="AK982" i="2"/>
  <c r="AL982" i="2" s="1"/>
  <c r="AM982" i="2" s="1"/>
  <c r="AK76" i="2"/>
  <c r="AL76" i="2" s="1"/>
  <c r="AM76" i="2" s="1"/>
  <c r="AJ138" i="2"/>
  <c r="AK105" i="2"/>
  <c r="AL105" i="2" s="1"/>
  <c r="AM105" i="2" s="1"/>
  <c r="AK406" i="2"/>
  <c r="AL406" i="2" s="1"/>
  <c r="AM406" i="2" s="1"/>
  <c r="AK19" i="2"/>
  <c r="AL19" i="2" s="1"/>
  <c r="AM19" i="2" s="1"/>
  <c r="AJ997" i="2"/>
  <c r="AK997" i="2"/>
  <c r="AL997" i="2" s="1"/>
  <c r="AM997" i="2" s="1"/>
  <c r="AJ446" i="2"/>
  <c r="AK446" i="2"/>
  <c r="AL446" i="2" s="1"/>
  <c r="AM446" i="2" s="1"/>
  <c r="AJ628" i="2"/>
  <c r="AK628" i="2"/>
  <c r="AL628" i="2" s="1"/>
  <c r="AM628" i="2" s="1"/>
  <c r="AK329" i="2"/>
  <c r="AL329" i="2" s="1"/>
  <c r="AM329" i="2" s="1"/>
  <c r="AJ329" i="2"/>
  <c r="AJ474" i="2"/>
  <c r="AK474" i="2"/>
  <c r="AL474" i="2" s="1"/>
  <c r="AM474" i="2" s="1"/>
  <c r="AK541" i="2"/>
  <c r="AL541" i="2" s="1"/>
  <c r="AM541" i="2" s="1"/>
  <c r="AJ541" i="2"/>
  <c r="AK662" i="2"/>
  <c r="AL662" i="2" s="1"/>
  <c r="AM662" i="2" s="1"/>
  <c r="AJ472" i="2"/>
  <c r="AK472" i="2"/>
  <c r="AL472" i="2" s="1"/>
  <c r="AM472" i="2" s="1"/>
  <c r="AJ1006" i="2"/>
  <c r="AK1006" i="2"/>
  <c r="AL1006" i="2" s="1"/>
  <c r="AM1006" i="2" s="1"/>
  <c r="AK310" i="2"/>
  <c r="AL310" i="2" s="1"/>
  <c r="AM310" i="2" s="1"/>
  <c r="AJ310" i="2"/>
  <c r="AJ259" i="2"/>
  <c r="AK259" i="2"/>
  <c r="AL259" i="2" s="1"/>
  <c r="AM259" i="2" s="1"/>
  <c r="AK14" i="2"/>
  <c r="AL14" i="2" s="1"/>
  <c r="AM14" i="2" s="1"/>
  <c r="AJ14" i="2"/>
  <c r="AJ916" i="2"/>
  <c r="AK916" i="2"/>
  <c r="AL916" i="2" s="1"/>
  <c r="AM916" i="2" s="1"/>
  <c r="AJ240" i="2"/>
  <c r="AK240" i="2"/>
  <c r="AL240" i="2" s="1"/>
  <c r="AM240" i="2" s="1"/>
  <c r="AJ495" i="2"/>
  <c r="AK495" i="2"/>
  <c r="AL495" i="2" s="1"/>
  <c r="AM495" i="2" s="1"/>
  <c r="AK371" i="2"/>
  <c r="AL371" i="2" s="1"/>
  <c r="AM371" i="2" s="1"/>
  <c r="AJ371" i="2"/>
  <c r="AK154" i="2"/>
  <c r="AL154" i="2" s="1"/>
  <c r="AM154" i="2" s="1"/>
  <c r="AJ154" i="2"/>
  <c r="AJ366" i="2"/>
  <c r="AK366" i="2"/>
  <c r="AL366" i="2" s="1"/>
  <c r="AM366" i="2" s="1"/>
  <c r="AJ55" i="2"/>
  <c r="AK55" i="2"/>
  <c r="AL55" i="2" s="1"/>
  <c r="AM55" i="2" s="1"/>
  <c r="AJ773" i="2"/>
  <c r="AK773" i="2"/>
  <c r="AL773" i="2" s="1"/>
  <c r="AM773" i="2" s="1"/>
  <c r="AJ471" i="2"/>
  <c r="AK471" i="2"/>
  <c r="AL471" i="2" s="1"/>
  <c r="AM471" i="2" s="1"/>
  <c r="AJ54" i="2"/>
  <c r="AK54" i="2"/>
  <c r="AL54" i="2" s="1"/>
  <c r="AM54" i="2" s="1"/>
  <c r="AJ367" i="2"/>
  <c r="AK367" i="2"/>
  <c r="AL367" i="2" s="1"/>
  <c r="AM367" i="2" s="1"/>
  <c r="AJ194" i="2"/>
  <c r="AK194" i="2"/>
  <c r="AL194" i="2" s="1"/>
  <c r="AM194" i="2" s="1"/>
  <c r="AJ545" i="2"/>
  <c r="AK545" i="2"/>
  <c r="AL545" i="2" s="1"/>
  <c r="AM545" i="2" s="1"/>
  <c r="AJ1005" i="2"/>
  <c r="AK1005" i="2"/>
  <c r="AL1005" i="2" s="1"/>
  <c r="AM1005" i="2" s="1"/>
  <c r="AK850" i="2"/>
  <c r="AL850" i="2" s="1"/>
  <c r="AM850" i="2" s="1"/>
  <c r="AJ850" i="2"/>
  <c r="AJ584" i="2"/>
  <c r="AK584" i="2"/>
  <c r="AL584" i="2" s="1"/>
  <c r="AM584" i="2" s="1"/>
  <c r="AJ456" i="2"/>
  <c r="AK456" i="2"/>
  <c r="AL456" i="2" s="1"/>
  <c r="AM456" i="2" s="1"/>
  <c r="AJ845" i="2"/>
  <c r="AK845" i="2"/>
  <c r="AL845" i="2" s="1"/>
  <c r="AM845" i="2" s="1"/>
  <c r="AJ851" i="2"/>
  <c r="AK851" i="2"/>
  <c r="AL851" i="2" s="1"/>
  <c r="AM851" i="2" s="1"/>
  <c r="AJ1071" i="2"/>
  <c r="AK1071" i="2"/>
  <c r="AL1071" i="2" s="1"/>
  <c r="AM1071" i="2" s="1"/>
  <c r="AJ1001" i="2"/>
  <c r="AK1001" i="2"/>
  <c r="AL1001" i="2" s="1"/>
  <c r="AM1001" i="2" s="1"/>
  <c r="AJ917" i="2"/>
  <c r="AK917" i="2"/>
  <c r="AL917" i="2" s="1"/>
  <c r="AM917" i="2" s="1"/>
  <c r="AJ869" i="2"/>
  <c r="AK869" i="2"/>
  <c r="AL869" i="2" s="1"/>
  <c r="AM869" i="2" s="1"/>
  <c r="AJ777" i="2"/>
  <c r="AK777" i="2"/>
  <c r="AL777" i="2" s="1"/>
  <c r="AM777" i="2" s="1"/>
  <c r="AK685" i="2"/>
  <c r="AL685" i="2" s="1"/>
  <c r="AM685" i="2" s="1"/>
  <c r="AK663" i="2"/>
  <c r="AL663" i="2" s="1"/>
  <c r="AM663" i="2" s="1"/>
  <c r="AJ663" i="2"/>
  <c r="AJ6" i="2"/>
  <c r="AK6" i="2"/>
  <c r="AL6" i="2" s="1"/>
  <c r="AM6" i="2" s="1"/>
  <c r="AK360" i="2"/>
  <c r="AL360" i="2" s="1"/>
  <c r="AM360" i="2" s="1"/>
  <c r="AJ360" i="2"/>
  <c r="AJ475" i="2"/>
  <c r="AK475" i="2"/>
  <c r="AL475" i="2" s="1"/>
  <c r="AM475" i="2" s="1"/>
  <c r="AJ69" i="2"/>
  <c r="AK69" i="2"/>
  <c r="AL69" i="2" s="1"/>
  <c r="AM69" i="2" s="1"/>
  <c r="AJ452" i="2"/>
  <c r="AK452" i="2"/>
  <c r="AL452" i="2" s="1"/>
  <c r="AM452" i="2" s="1"/>
  <c r="AJ152" i="2"/>
  <c r="AK152" i="2"/>
  <c r="AL152" i="2" s="1"/>
  <c r="AM152" i="2" s="1"/>
  <c r="AJ521" i="2"/>
  <c r="AK521" i="2"/>
  <c r="AL521" i="2" s="1"/>
  <c r="AM521" i="2" s="1"/>
  <c r="AJ519" i="2"/>
  <c r="AK519" i="2"/>
  <c r="AL519" i="2" s="1"/>
  <c r="AM519" i="2" s="1"/>
  <c r="AJ358" i="2"/>
  <c r="AK358" i="2"/>
  <c r="AL358" i="2" s="1"/>
  <c r="AM358" i="2" s="1"/>
  <c r="AJ450" i="2"/>
  <c r="AK450" i="2"/>
  <c r="AL450" i="2" s="1"/>
  <c r="AM450" i="2" s="1"/>
  <c r="AJ368" i="2"/>
  <c r="AK368" i="2"/>
  <c r="AL368" i="2" s="1"/>
  <c r="AM368" i="2" s="1"/>
  <c r="AJ960" i="2"/>
  <c r="AK960" i="2"/>
  <c r="AL960" i="2" s="1"/>
  <c r="AM960" i="2" s="1"/>
  <c r="AJ778" i="2"/>
  <c r="AK778" i="2"/>
  <c r="AL778" i="2" s="1"/>
  <c r="AM778" i="2" s="1"/>
  <c r="AJ328" i="2"/>
  <c r="AK328" i="2"/>
  <c r="AL328" i="2" s="1"/>
  <c r="AM328" i="2" s="1"/>
  <c r="AJ764" i="2"/>
  <c r="AK764" i="2"/>
  <c r="AL764" i="2" s="1"/>
  <c r="AM764" i="2" s="1"/>
  <c r="AJ153" i="2"/>
  <c r="AK153" i="2"/>
  <c r="AL153" i="2" s="1"/>
  <c r="AM153" i="2" s="1"/>
  <c r="AJ473" i="2"/>
  <c r="AK473" i="2"/>
  <c r="AL473" i="2" s="1"/>
  <c r="AM473" i="2" s="1"/>
  <c r="AJ942" i="2"/>
  <c r="AK942" i="2"/>
  <c r="AL942" i="2" s="1"/>
  <c r="AM942" i="2" s="1"/>
  <c r="AJ451" i="2"/>
  <c r="AK451" i="2"/>
  <c r="AL451" i="2" s="1"/>
  <c r="AM451" i="2" s="1"/>
  <c r="H111" i="1"/>
  <c r="F111" i="1" s="1"/>
  <c r="G111" i="9" s="1"/>
  <c r="J111" i="9"/>
  <c r="AJ1033" i="2"/>
  <c r="AK1033" i="2"/>
  <c r="AL1033" i="2" s="1"/>
  <c r="AM1033" i="2" s="1"/>
  <c r="AJ93" i="2"/>
  <c r="AK93" i="2"/>
  <c r="AL93" i="2" s="1"/>
  <c r="AM93" i="2" s="1"/>
  <c r="AJ993" i="2"/>
  <c r="AK993" i="2"/>
  <c r="AL993" i="2" s="1"/>
  <c r="AM993" i="2" s="1"/>
  <c r="AK518" i="2"/>
  <c r="AL518" i="2" s="1"/>
  <c r="AM518" i="2" s="1"/>
  <c r="AJ518" i="2"/>
  <c r="AJ92" i="2"/>
  <c r="AK92" i="2"/>
  <c r="AL92" i="2" s="1"/>
  <c r="AM92" i="2" s="1"/>
  <c r="AJ651" i="2"/>
  <c r="AK651" i="2"/>
  <c r="AL651" i="2" s="1"/>
  <c r="AM651" i="2" s="1"/>
  <c r="AK393" i="2"/>
  <c r="AL393" i="2" s="1"/>
  <c r="AM393" i="2" s="1"/>
  <c r="AJ393" i="2"/>
  <c r="AJ359" i="2"/>
  <c r="AK359" i="2"/>
  <c r="AL359" i="2" s="1"/>
  <c r="AM359" i="2" s="1"/>
  <c r="AJ943" i="2"/>
  <c r="AK943" i="2"/>
  <c r="AL943" i="2" s="1"/>
  <c r="AM943" i="2" s="1"/>
  <c r="AK238" i="2"/>
  <c r="AL238" i="2" s="1"/>
  <c r="AM238" i="2" s="1"/>
  <c r="AJ238" i="2"/>
  <c r="AK184" i="2"/>
  <c r="AL184" i="2" s="1"/>
  <c r="AM184" i="2" s="1"/>
  <c r="AJ184" i="2"/>
  <c r="AJ73" i="2"/>
  <c r="AK73" i="2"/>
  <c r="AL73" i="2" s="1"/>
  <c r="AM73" i="2" s="1"/>
  <c r="AJ617" i="2"/>
  <c r="AK617" i="2"/>
  <c r="AL617" i="2" s="1"/>
  <c r="AM617" i="2" s="1"/>
  <c r="AK527" i="2"/>
  <c r="AL527" i="2" s="1"/>
  <c r="AM527" i="2" s="1"/>
  <c r="AJ527" i="2"/>
  <c r="AJ12" i="2"/>
  <c r="AK12" i="2"/>
  <c r="AL12" i="2" s="1"/>
  <c r="AM12" i="2" s="1"/>
  <c r="AJ807" i="2"/>
  <c r="AK807" i="2"/>
  <c r="AL807" i="2" s="1"/>
  <c r="AM807" i="2" s="1"/>
  <c r="AJ789" i="2"/>
  <c r="AK789" i="2"/>
  <c r="AL789" i="2" s="1"/>
  <c r="AM789" i="2" s="1"/>
  <c r="AJ77" i="2"/>
  <c r="AK77" i="2"/>
  <c r="AL77" i="2" s="1"/>
  <c r="AM77" i="2" s="1"/>
  <c r="AJ418" i="2"/>
  <c r="AK418" i="2"/>
  <c r="AL418" i="2" s="1"/>
  <c r="AM418" i="2" s="1"/>
  <c r="AJ939" i="2"/>
  <c r="AK939" i="2"/>
  <c r="AL939" i="2" s="1"/>
  <c r="AM939" i="2" s="1"/>
  <c r="AJ720" i="2"/>
  <c r="AK720" i="2"/>
  <c r="AL720" i="2" s="1"/>
  <c r="AM720" i="2" s="1"/>
  <c r="AJ512" i="2"/>
  <c r="AK512" i="2"/>
  <c r="AL512" i="2" s="1"/>
  <c r="AM512" i="2" s="1"/>
  <c r="AJ964" i="2"/>
  <c r="AK964" i="2"/>
  <c r="AL964" i="2" s="1"/>
  <c r="AM964" i="2" s="1"/>
  <c r="AK723" i="2"/>
  <c r="AL723" i="2" s="1"/>
  <c r="AM723" i="2" s="1"/>
  <c r="AJ74" i="2"/>
  <c r="AK74" i="2"/>
  <c r="AL74" i="2" s="1"/>
  <c r="AM74" i="2" s="1"/>
  <c r="AK321" i="2"/>
  <c r="AL321" i="2" s="1"/>
  <c r="AM321" i="2" s="1"/>
  <c r="AJ321" i="2"/>
  <c r="AK113" i="2"/>
  <c r="AL113" i="2" s="1"/>
  <c r="AM113" i="2" s="1"/>
  <c r="AJ113" i="2"/>
  <c r="AK687" i="2"/>
  <c r="AL687" i="2" s="1"/>
  <c r="AM687" i="2" s="1"/>
  <c r="AJ687" i="2"/>
  <c r="AJ727" i="2"/>
  <c r="AK727" i="2"/>
  <c r="AL727" i="2" s="1"/>
  <c r="AM727" i="2" s="1"/>
  <c r="AJ958" i="2"/>
  <c r="AK958" i="2"/>
  <c r="AL958" i="2" s="1"/>
  <c r="AM958" i="2" s="1"/>
  <c r="AJ13" i="2"/>
  <c r="AK13" i="2"/>
  <c r="AL13" i="2" s="1"/>
  <c r="AM13" i="2" s="1"/>
  <c r="AJ320" i="2"/>
  <c r="AK320" i="2"/>
  <c r="AL320" i="2" s="1"/>
  <c r="AM320" i="2" s="1"/>
  <c r="AJ46" i="2"/>
  <c r="AK46" i="2"/>
  <c r="AL46" i="2" s="1"/>
  <c r="AM46" i="2" s="1"/>
  <c r="AJ615" i="2"/>
  <c r="AK615" i="2"/>
  <c r="AL615" i="2" s="1"/>
  <c r="AM615" i="2" s="1"/>
  <c r="AK1103" i="2"/>
  <c r="AL1103" i="2" s="1"/>
  <c r="AM1103" i="2" s="1"/>
  <c r="AJ1103" i="2"/>
  <c r="AJ314" i="2"/>
  <c r="AK314" i="2"/>
  <c r="AL314" i="2" s="1"/>
  <c r="AM314" i="2" s="1"/>
  <c r="AJ657" i="2"/>
  <c r="AK657" i="2"/>
  <c r="AL657" i="2" s="1"/>
  <c r="AM657" i="2" s="1"/>
  <c r="AJ114" i="2"/>
  <c r="AK114" i="2"/>
  <c r="AL114" i="2" s="1"/>
  <c r="AM114" i="2" s="1"/>
  <c r="AJ400" i="2"/>
  <c r="AK400" i="2"/>
  <c r="AL400" i="2" s="1"/>
  <c r="AM400" i="2" s="1"/>
  <c r="AJ407" i="2"/>
  <c r="AK407" i="2"/>
  <c r="AL407" i="2" s="1"/>
  <c r="AM407" i="2" s="1"/>
  <c r="AJ197" i="2"/>
  <c r="AK197" i="2"/>
  <c r="AL197" i="2" s="1"/>
  <c r="AM197" i="2" s="1"/>
  <c r="AJ195" i="2"/>
  <c r="AK195" i="2"/>
  <c r="AL195" i="2" s="1"/>
  <c r="AM195" i="2" s="1"/>
  <c r="AK47" i="2"/>
  <c r="AL47" i="2" s="1"/>
  <c r="AM47" i="2" s="1"/>
  <c r="AJ47" i="2"/>
  <c r="AJ629" i="2"/>
  <c r="AK629" i="2"/>
  <c r="AL629" i="2" s="1"/>
  <c r="AM629" i="2" s="1"/>
  <c r="AK665" i="2"/>
  <c r="AL665" i="2" s="1"/>
  <c r="AM665" i="2" s="1"/>
  <c r="AJ665" i="2"/>
  <c r="AJ11" i="2"/>
  <c r="AK11" i="2"/>
  <c r="AL11" i="2" s="1"/>
  <c r="AM11" i="2" s="1"/>
  <c r="AJ50" i="2"/>
  <c r="AK50" i="2"/>
  <c r="AL50" i="2" s="1"/>
  <c r="AM50" i="2" s="1"/>
  <c r="AK78" i="2"/>
  <c r="AL78" i="2" s="1"/>
  <c r="AM78" i="2" s="1"/>
  <c r="AJ78" i="2"/>
  <c r="AJ790" i="2"/>
  <c r="AK790" i="2"/>
  <c r="AL790" i="2" s="1"/>
  <c r="AM790" i="2" s="1"/>
  <c r="AJ808" i="2"/>
  <c r="AK808" i="2"/>
  <c r="AL808" i="2" s="1"/>
  <c r="AM808" i="2" s="1"/>
  <c r="AJ190" i="2"/>
  <c r="AK190" i="2"/>
  <c r="AL190" i="2" s="1"/>
  <c r="AM190" i="2" s="1"/>
  <c r="AJ968" i="2"/>
  <c r="AK968" i="2"/>
  <c r="AL968" i="2" s="1"/>
  <c r="AM968" i="2" s="1"/>
  <c r="AK196" i="2"/>
  <c r="AL196" i="2" s="1"/>
  <c r="AM196" i="2" s="1"/>
  <c r="AJ196" i="2"/>
  <c r="H75" i="1"/>
  <c r="J107" i="9"/>
  <c r="AJ10" i="2"/>
  <c r="AK10" i="2"/>
  <c r="AL10" i="2" s="1"/>
  <c r="AM10" i="2" s="1"/>
  <c r="AK572" i="2"/>
  <c r="AL572" i="2" s="1"/>
  <c r="AM572" i="2" s="1"/>
  <c r="AJ572" i="2"/>
  <c r="AJ571" i="2"/>
  <c r="AK571" i="2"/>
  <c r="AL571" i="2" s="1"/>
  <c r="AM571" i="2" s="1"/>
  <c r="AJ1124" i="2"/>
  <c r="AK1124" i="2"/>
  <c r="AL1124" i="2" s="1"/>
  <c r="AM1124" i="2" s="1"/>
  <c r="J34" i="9"/>
  <c r="H33" i="1"/>
  <c r="AK618" i="2"/>
  <c r="AL618" i="2" s="1"/>
  <c r="AM618" i="2" s="1"/>
  <c r="AJ618" i="2"/>
  <c r="AJ965" i="2"/>
  <c r="AK965" i="2"/>
  <c r="AL965" i="2" s="1"/>
  <c r="AM965" i="2" s="1"/>
  <c r="J102" i="9"/>
  <c r="H109" i="1"/>
  <c r="AK245" i="2"/>
  <c r="AL245" i="2" s="1"/>
  <c r="AM245" i="2" s="1"/>
  <c r="AK467" i="2"/>
  <c r="AL467" i="2" s="1"/>
  <c r="AM467" i="2" s="1"/>
  <c r="AK962" i="2"/>
  <c r="AL962" i="2" s="1"/>
  <c r="AM962" i="2" s="1"/>
  <c r="AK1010" i="2"/>
  <c r="AL1010" i="2" s="1"/>
  <c r="AM1010" i="2" s="1"/>
  <c r="AK979" i="2"/>
  <c r="AL979" i="2" s="1"/>
  <c r="AM979" i="2" s="1"/>
  <c r="AJ812" i="2"/>
  <c r="AK812" i="2"/>
  <c r="AL812" i="2" s="1"/>
  <c r="AM812" i="2" s="1"/>
  <c r="AJ903" i="2"/>
  <c r="AK903" i="2"/>
  <c r="AL903" i="2" s="1"/>
  <c r="AM903" i="2" s="1"/>
  <c r="AK1060" i="2"/>
  <c r="AL1060" i="2" s="1"/>
  <c r="AM1060" i="2" s="1"/>
  <c r="AJ204" i="2"/>
  <c r="AK204" i="2"/>
  <c r="AL204" i="2" s="1"/>
  <c r="AM204" i="2" s="1"/>
  <c r="AJ1075" i="2"/>
  <c r="AK1075" i="2"/>
  <c r="AL1075" i="2" s="1"/>
  <c r="AM1075" i="2" s="1"/>
  <c r="AJ112" i="2"/>
  <c r="AK112" i="2"/>
  <c r="AL112" i="2" s="1"/>
  <c r="AM112" i="2" s="1"/>
  <c r="AJ103" i="2"/>
  <c r="AK103" i="2"/>
  <c r="AL103" i="2" s="1"/>
  <c r="AM103" i="2" s="1"/>
  <c r="AK535" i="2"/>
  <c r="AL535" i="2" s="1"/>
  <c r="AM535" i="2" s="1"/>
  <c r="AJ535" i="2"/>
  <c r="AJ355" i="2"/>
  <c r="AK355" i="2"/>
  <c r="AL355" i="2" s="1"/>
  <c r="AM355" i="2" s="1"/>
  <c r="AJ923" i="2"/>
  <c r="AK923" i="2"/>
  <c r="AL923" i="2" s="1"/>
  <c r="AM923" i="2" s="1"/>
  <c r="AJ448" i="2"/>
  <c r="AK448" i="2"/>
  <c r="AL448" i="2" s="1"/>
  <c r="AM448" i="2" s="1"/>
  <c r="AK205" i="2"/>
  <c r="AL205" i="2" s="1"/>
  <c r="AM205" i="2" s="1"/>
  <c r="AJ205" i="2"/>
  <c r="AJ978" i="2"/>
  <c r="AK978" i="2"/>
  <c r="AL978" i="2" s="1"/>
  <c r="AM978" i="2" s="1"/>
  <c r="AJ709" i="2"/>
  <c r="AK709" i="2"/>
  <c r="AL709" i="2" s="1"/>
  <c r="AM709" i="2" s="1"/>
  <c r="AJ209" i="2"/>
  <c r="AK209" i="2"/>
  <c r="AL209" i="2" s="1"/>
  <c r="AM209" i="2" s="1"/>
  <c r="AK242" i="2"/>
  <c r="AL242" i="2" s="1"/>
  <c r="AM242" i="2" s="1"/>
  <c r="AJ242" i="2"/>
  <c r="AJ806" i="2"/>
  <c r="AK806" i="2"/>
  <c r="AL806" i="2" s="1"/>
  <c r="AM806" i="2" s="1"/>
  <c r="AK118" i="2"/>
  <c r="AL118" i="2" s="1"/>
  <c r="AM118" i="2" s="1"/>
  <c r="AJ118" i="2"/>
  <c r="AJ210" i="2"/>
  <c r="AK210" i="2"/>
  <c r="AL210" i="2" s="1"/>
  <c r="AM210" i="2" s="1"/>
  <c r="AJ924" i="2"/>
  <c r="AK924" i="2"/>
  <c r="AL924" i="2" s="1"/>
  <c r="AM924" i="2" s="1"/>
  <c r="AK772" i="2"/>
  <c r="AL772" i="2" s="1"/>
  <c r="AM772" i="2" s="1"/>
  <c r="AK9" i="2"/>
  <c r="AL9" i="2" s="1"/>
  <c r="AM9" i="2" s="1"/>
  <c r="AK430" i="2"/>
  <c r="AL430" i="2" s="1"/>
  <c r="AM430" i="2" s="1"/>
  <c r="AK654" i="2"/>
  <c r="AL654" i="2" s="1"/>
  <c r="AM654" i="2" s="1"/>
  <c r="AK980" i="2"/>
  <c r="AL980" i="2" s="1"/>
  <c r="AM980" i="2" s="1"/>
  <c r="AK208" i="2"/>
  <c r="AL208" i="2" s="1"/>
  <c r="AM208" i="2" s="1"/>
  <c r="AK678" i="2"/>
  <c r="AL678" i="2" s="1"/>
  <c r="AM678" i="2" s="1"/>
  <c r="AK179" i="2"/>
  <c r="AL179" i="2" s="1"/>
  <c r="AM179" i="2" s="1"/>
  <c r="AK852" i="2"/>
  <c r="AL852" i="2" s="1"/>
  <c r="AM852" i="2" s="1"/>
  <c r="AK173" i="2"/>
  <c r="AL173" i="2" s="1"/>
  <c r="AM173" i="2" s="1"/>
  <c r="AK193" i="2"/>
  <c r="AL193" i="2" s="1"/>
  <c r="AM193" i="2" s="1"/>
  <c r="AJ969" i="2"/>
  <c r="AK969" i="2"/>
  <c r="AL969" i="2" s="1"/>
  <c r="AM969" i="2" s="1"/>
  <c r="AJ659" i="2"/>
  <c r="AK659" i="2"/>
  <c r="AL659" i="2" s="1"/>
  <c r="AM659" i="2" s="1"/>
  <c r="AJ988" i="2"/>
  <c r="AK988" i="2"/>
  <c r="AL988" i="2" s="1"/>
  <c r="AM988" i="2" s="1"/>
  <c r="AJ608" i="2"/>
  <c r="AK608" i="2"/>
  <c r="AL608" i="2" s="1"/>
  <c r="AM608" i="2" s="1"/>
  <c r="AJ915" i="2"/>
  <c r="AK915" i="2"/>
  <c r="AL915" i="2" s="1"/>
  <c r="AM915" i="2" s="1"/>
  <c r="AJ1087" i="2"/>
  <c r="AK1087" i="2"/>
  <c r="AL1087" i="2" s="1"/>
  <c r="AM1087" i="2" s="1"/>
  <c r="AJ373" i="2"/>
  <c r="AK373" i="2"/>
  <c r="AL373" i="2" s="1"/>
  <c r="AM373" i="2" s="1"/>
  <c r="AK828" i="2"/>
  <c r="AL828" i="2" s="1"/>
  <c r="AM828" i="2" s="1"/>
  <c r="AK49" i="2"/>
  <c r="AL49" i="2" s="1"/>
  <c r="AM49" i="2" s="1"/>
  <c r="AJ29" i="2"/>
  <c r="AK29" i="2"/>
  <c r="AL29" i="2" s="1"/>
  <c r="AM29" i="2" s="1"/>
  <c r="AJ857" i="2"/>
  <c r="AK857" i="2"/>
  <c r="AL857" i="2" s="1"/>
  <c r="AM857" i="2" s="1"/>
  <c r="H43" i="1"/>
  <c r="AJ975" i="2"/>
  <c r="AK975" i="2"/>
  <c r="AL975" i="2" s="1"/>
  <c r="AM975" i="2" s="1"/>
  <c r="AJ756" i="2"/>
  <c r="AK756" i="2"/>
  <c r="AL756" i="2" s="1"/>
  <c r="AM756" i="2" s="1"/>
  <c r="AJ959" i="2"/>
  <c r="AK959" i="2"/>
  <c r="AL959" i="2" s="1"/>
  <c r="AM959" i="2" s="1"/>
  <c r="AJ247" i="2"/>
  <c r="AK247" i="2"/>
  <c r="AL247" i="2" s="1"/>
  <c r="AM247" i="2" s="1"/>
  <c r="AJ664" i="2"/>
  <c r="AK664" i="2"/>
  <c r="AL664" i="2" s="1"/>
  <c r="AM664" i="2" s="1"/>
  <c r="AJ202" i="2"/>
  <c r="AK202" i="2"/>
  <c r="AL202" i="2" s="1"/>
  <c r="AM202" i="2" s="1"/>
  <c r="AJ658" i="2"/>
  <c r="AK658" i="2"/>
  <c r="AL658" i="2" s="1"/>
  <c r="AM658" i="2" s="1"/>
  <c r="AJ342" i="2"/>
  <c r="AK342" i="2"/>
  <c r="AL342" i="2" s="1"/>
  <c r="AM342" i="2" s="1"/>
  <c r="AJ499" i="2"/>
  <c r="AK499" i="2"/>
  <c r="AL499" i="2" s="1"/>
  <c r="AM499" i="2" s="1"/>
  <c r="AK686" i="2"/>
  <c r="AL686" i="2" s="1"/>
  <c r="AM686" i="2" s="1"/>
  <c r="AJ686" i="2"/>
  <c r="AJ1000" i="2"/>
  <c r="AK1000" i="2"/>
  <c r="AL1000" i="2" s="1"/>
  <c r="AM1000" i="2" s="1"/>
  <c r="AJ120" i="2"/>
  <c r="AK120" i="2"/>
  <c r="AL120" i="2" s="1"/>
  <c r="AM120" i="2" s="1"/>
  <c r="AJ5" i="2"/>
  <c r="AK5" i="2"/>
  <c r="AL5" i="2" s="1"/>
  <c r="AM5" i="2" s="1"/>
  <c r="AK669" i="2"/>
  <c r="AL669" i="2" s="1"/>
  <c r="AM669" i="2" s="1"/>
  <c r="AJ669" i="2"/>
  <c r="AJ480" i="2"/>
  <c r="AK480" i="2"/>
  <c r="AL480" i="2" s="1"/>
  <c r="AM480" i="2" s="1"/>
  <c r="AJ910" i="2"/>
  <c r="AK910" i="2"/>
  <c r="AL910" i="2" s="1"/>
  <c r="AM910" i="2" s="1"/>
  <c r="AJ447" i="2"/>
  <c r="AK447" i="2"/>
  <c r="AL447" i="2" s="1"/>
  <c r="AM447" i="2" s="1"/>
  <c r="AJ858" i="2"/>
  <c r="AK858" i="2"/>
  <c r="AL858" i="2" s="1"/>
  <c r="AM858" i="2" s="1"/>
  <c r="AJ671" i="2"/>
  <c r="AK671" i="2"/>
  <c r="AL671" i="2" s="1"/>
  <c r="AM671" i="2" s="1"/>
  <c r="AJ89" i="2"/>
  <c r="AK89" i="2"/>
  <c r="AL89" i="2" s="1"/>
  <c r="AM89" i="2" s="1"/>
  <c r="AJ796" i="2"/>
  <c r="AK796" i="2"/>
  <c r="AL796" i="2" s="1"/>
  <c r="AM796" i="2" s="1"/>
  <c r="AJ1115" i="2"/>
  <c r="AK1115" i="2"/>
  <c r="AL1115" i="2" s="1"/>
  <c r="AM1115" i="2" s="1"/>
  <c r="AJ1061" i="2"/>
  <c r="AK1061" i="2"/>
  <c r="AL1061" i="2" s="1"/>
  <c r="AM1061" i="2" s="1"/>
  <c r="AJ468" i="2"/>
  <c r="AK468" i="2"/>
  <c r="AL468" i="2" s="1"/>
  <c r="AM468" i="2" s="1"/>
  <c r="AJ191" i="2"/>
  <c r="AK191" i="2"/>
  <c r="AL191" i="2" s="1"/>
  <c r="AM191" i="2" s="1"/>
  <c r="AJ1116" i="2"/>
  <c r="AK1116" i="2"/>
  <c r="AL1116" i="2" s="1"/>
  <c r="AM1116" i="2" s="1"/>
  <c r="AJ684" i="2"/>
  <c r="AK684" i="2"/>
  <c r="AL684" i="2" s="1"/>
  <c r="AM684" i="2" s="1"/>
  <c r="AJ261" i="2"/>
  <c r="AK261" i="2"/>
  <c r="AL261" i="2" s="1"/>
  <c r="AM261" i="2" s="1"/>
  <c r="AJ397" i="2"/>
  <c r="AK397" i="2"/>
  <c r="AL397" i="2" s="1"/>
  <c r="AM397" i="2" s="1"/>
  <c r="AJ95" i="2"/>
  <c r="AK95" i="2"/>
  <c r="AL95" i="2" s="1"/>
  <c r="AM95" i="2" s="1"/>
  <c r="AJ517" i="2"/>
  <c r="AK517" i="2"/>
  <c r="AL517" i="2" s="1"/>
  <c r="AM517" i="2" s="1"/>
  <c r="AJ178" i="2"/>
  <c r="AK178" i="2"/>
  <c r="AL178" i="2" s="1"/>
  <c r="AM178" i="2" s="1"/>
  <c r="AK411" i="2"/>
  <c r="AL411" i="2" s="1"/>
  <c r="AM411" i="2" s="1"/>
  <c r="AJ411" i="2"/>
  <c r="AJ183" i="2"/>
  <c r="AK183" i="2"/>
  <c r="AL183" i="2" s="1"/>
  <c r="AM183" i="2" s="1"/>
  <c r="AJ728" i="2"/>
  <c r="AK728" i="2"/>
  <c r="AL728" i="2" s="1"/>
  <c r="AM728" i="2" s="1"/>
  <c r="AJ229" i="2"/>
  <c r="AK229" i="2"/>
  <c r="AL229" i="2" s="1"/>
  <c r="AM229" i="2" s="1"/>
  <c r="AJ990" i="2"/>
  <c r="AK990" i="2"/>
  <c r="AL990" i="2" s="1"/>
  <c r="AM990" i="2" s="1"/>
  <c r="AJ428" i="2"/>
  <c r="AK428" i="2"/>
  <c r="AL428" i="2" s="1"/>
  <c r="AM428" i="2" s="1"/>
  <c r="AJ324" i="2"/>
  <c r="AK324" i="2"/>
  <c r="AL324" i="2" s="1"/>
  <c r="AM324" i="2" s="1"/>
  <c r="AJ854" i="2"/>
  <c r="AK854" i="2"/>
  <c r="AL854" i="2" s="1"/>
  <c r="AM854" i="2" s="1"/>
  <c r="AK404" i="2"/>
  <c r="AL404" i="2" s="1"/>
  <c r="AM404" i="2" s="1"/>
  <c r="AJ404" i="2"/>
  <c r="AJ263" i="2"/>
  <c r="AK263" i="2"/>
  <c r="AL263" i="2" s="1"/>
  <c r="AM263" i="2" s="1"/>
  <c r="AJ489" i="2"/>
  <c r="AK489" i="2"/>
  <c r="AL489" i="2" s="1"/>
  <c r="AM489" i="2" s="1"/>
  <c r="H35" i="1"/>
  <c r="J4" i="9"/>
  <c r="AJ325" i="2"/>
  <c r="AK325" i="2"/>
  <c r="AL325" i="2" s="1"/>
  <c r="AM325" i="2" s="1"/>
  <c r="AJ904" i="2"/>
  <c r="AK904" i="2"/>
  <c r="AL904" i="2" s="1"/>
  <c r="AM904" i="2" s="1"/>
  <c r="AK237" i="2"/>
  <c r="AL237" i="2" s="1"/>
  <c r="AM237" i="2" s="1"/>
  <c r="AJ237" i="2"/>
  <c r="AJ169" i="2"/>
  <c r="AK169" i="2"/>
  <c r="AL169" i="2" s="1"/>
  <c r="AM169" i="2" s="1"/>
  <c r="AJ970" i="2"/>
  <c r="AK970" i="2"/>
  <c r="AL970" i="2" s="1"/>
  <c r="AM970" i="2" s="1"/>
  <c r="AJ478" i="2"/>
  <c r="AK478" i="2"/>
  <c r="AL478" i="2" s="1"/>
  <c r="AM478" i="2" s="1"/>
  <c r="AJ598" i="2"/>
  <c r="AK598" i="2"/>
  <c r="AL598" i="2" s="1"/>
  <c r="AM598" i="2" s="1"/>
  <c r="AJ151" i="2"/>
  <c r="AK151" i="2"/>
  <c r="AL151" i="2" s="1"/>
  <c r="AM151" i="2" s="1"/>
  <c r="AJ994" i="2"/>
  <c r="AK994" i="2"/>
  <c r="AL994" i="2" s="1"/>
  <c r="AM994" i="2" s="1"/>
  <c r="AK460" i="2"/>
  <c r="AL460" i="2" s="1"/>
  <c r="AM460" i="2" s="1"/>
  <c r="AJ460" i="2"/>
  <c r="AJ318" i="2"/>
  <c r="AK318" i="2"/>
  <c r="AL318" i="2" s="1"/>
  <c r="AM318" i="2" s="1"/>
  <c r="AK905" i="2"/>
  <c r="AL905" i="2" s="1"/>
  <c r="AM905" i="2" s="1"/>
  <c r="AJ905" i="2"/>
  <c r="AJ414" i="2"/>
  <c r="AK414" i="2"/>
  <c r="AL414" i="2" s="1"/>
  <c r="AM414" i="2" s="1"/>
  <c r="H105" i="1"/>
  <c r="AJ490" i="2"/>
  <c r="AK490" i="2"/>
  <c r="AL490" i="2" s="1"/>
  <c r="AM490" i="2" s="1"/>
  <c r="AJ520" i="2"/>
  <c r="AK520" i="2"/>
  <c r="AL520" i="2" s="1"/>
  <c r="AM520" i="2" s="1"/>
  <c r="AJ1049" i="2"/>
  <c r="AK1049" i="2"/>
  <c r="AL1049" i="2" s="1"/>
  <c r="AM1049" i="2" s="1"/>
  <c r="AJ1086" i="2"/>
  <c r="AK1086" i="2"/>
  <c r="AL1086" i="2" s="1"/>
  <c r="AM1086" i="2" s="1"/>
  <c r="AJ673" i="2"/>
  <c r="AK673" i="2"/>
  <c r="AL673" i="2" s="1"/>
  <c r="AM673" i="2" s="1"/>
  <c r="AK246" i="2"/>
  <c r="AL246" i="2" s="1"/>
  <c r="AM246" i="2" s="1"/>
  <c r="AJ246" i="2"/>
  <c r="AJ755" i="2"/>
  <c r="AK755" i="2"/>
  <c r="AL755" i="2" s="1"/>
  <c r="AM755" i="2" s="1"/>
  <c r="AJ963" i="2"/>
  <c r="AK963" i="2"/>
  <c r="AL963" i="2" s="1"/>
  <c r="AM963" i="2" s="1"/>
  <c r="AJ1122" i="2"/>
  <c r="AK1122" i="2"/>
  <c r="AL1122" i="2" s="1"/>
  <c r="AM1122" i="2" s="1"/>
  <c r="AJ461" i="2"/>
  <c r="AK461" i="2"/>
  <c r="AL461" i="2" s="1"/>
  <c r="AM461" i="2" s="1"/>
  <c r="AJ364" i="2"/>
  <c r="AK364" i="2"/>
  <c r="AL364" i="2" s="1"/>
  <c r="AM364" i="2" s="1"/>
  <c r="AK564" i="2"/>
  <c r="AL564" i="2" s="1"/>
  <c r="AM564" i="2" s="1"/>
  <c r="AJ564" i="2"/>
  <c r="AJ554" i="2"/>
  <c r="AK554" i="2"/>
  <c r="AL554" i="2" s="1"/>
  <c r="AM554" i="2" s="1"/>
  <c r="AK429" i="2"/>
  <c r="AL429" i="2" s="1"/>
  <c r="AM429" i="2" s="1"/>
  <c r="AJ429" i="2"/>
  <c r="AJ620" i="2"/>
  <c r="AK620" i="2"/>
  <c r="AL620" i="2" s="1"/>
  <c r="AM620" i="2" s="1"/>
  <c r="AK704" i="2"/>
  <c r="AL704" i="2" s="1"/>
  <c r="AM704" i="2" s="1"/>
  <c r="AK688" i="2"/>
  <c r="AL688" i="2" s="1"/>
  <c r="AM688" i="2" s="1"/>
  <c r="H45" i="1"/>
  <c r="AK157" i="2"/>
  <c r="AL157" i="2" s="1"/>
  <c r="AM157" i="2" s="1"/>
  <c r="AJ157" i="2"/>
  <c r="AJ119" i="2"/>
  <c r="AK119" i="2"/>
  <c r="AL119" i="2" s="1"/>
  <c r="AM119" i="2" s="1"/>
  <c r="AJ976" i="2"/>
  <c r="AK976" i="2"/>
  <c r="AL976" i="2" s="1"/>
  <c r="AM976" i="2" s="1"/>
  <c r="AJ273" i="2"/>
  <c r="AK273" i="2"/>
  <c r="AL273" i="2" s="1"/>
  <c r="AM273" i="2" s="1"/>
  <c r="AJ566" i="2"/>
  <c r="AK566" i="2"/>
  <c r="AL566" i="2" s="1"/>
  <c r="AM566" i="2" s="1"/>
  <c r="AJ573" i="2"/>
  <c r="AK573" i="2"/>
  <c r="AL573" i="2" s="1"/>
  <c r="AM573" i="2" s="1"/>
  <c r="AK203" i="2"/>
  <c r="AL203" i="2" s="1"/>
  <c r="AM203" i="2" s="1"/>
  <c r="AJ203" i="2"/>
  <c r="AJ536" i="2"/>
  <c r="AK536" i="2"/>
  <c r="AL536" i="2" s="1"/>
  <c r="AM536" i="2" s="1"/>
  <c r="AK877" i="2"/>
  <c r="AL877" i="2" s="1"/>
  <c r="AM877" i="2" s="1"/>
  <c r="AJ877" i="2"/>
  <c r="AJ1031" i="2"/>
  <c r="AK1031" i="2"/>
  <c r="AL1031" i="2" s="1"/>
  <c r="AM1031" i="2" s="1"/>
  <c r="AJ788" i="2"/>
  <c r="AK788" i="2"/>
  <c r="AL788" i="2" s="1"/>
  <c r="AM788" i="2" s="1"/>
  <c r="AJ182" i="2"/>
  <c r="AK182" i="2"/>
  <c r="AL182" i="2" s="1"/>
  <c r="AM182" i="2" s="1"/>
  <c r="AJ668" i="2"/>
  <c r="AK668" i="2"/>
  <c r="AL668" i="2" s="1"/>
  <c r="AM668" i="2" s="1"/>
  <c r="AJ493" i="2"/>
  <c r="AK493" i="2"/>
  <c r="AL493" i="2" s="1"/>
  <c r="AM493" i="2" s="1"/>
  <c r="AJ583" i="2"/>
  <c r="AK583" i="2"/>
  <c r="AL583" i="2" s="1"/>
  <c r="AM583" i="2" s="1"/>
  <c r="AJ241" i="2"/>
  <c r="AK241" i="2"/>
  <c r="AL241" i="2" s="1"/>
  <c r="AM241" i="2" s="1"/>
  <c r="AJ907" i="2"/>
  <c r="AK907" i="2"/>
  <c r="AL907" i="2" s="1"/>
  <c r="AM907" i="2" s="1"/>
  <c r="AJ262" i="2"/>
  <c r="AK262" i="2"/>
  <c r="AL262" i="2" s="1"/>
  <c r="AM262" i="2" s="1"/>
  <c r="AJ23" i="2"/>
  <c r="AK23" i="2"/>
  <c r="AL23" i="2" s="1"/>
  <c r="AM23" i="2" s="1"/>
  <c r="AJ913" i="2"/>
  <c r="AK913" i="2"/>
  <c r="AL913" i="2" s="1"/>
  <c r="AM913" i="2" s="1"/>
  <c r="AJ999" i="2"/>
  <c r="AK999" i="2"/>
  <c r="AL999" i="2" s="1"/>
  <c r="AM999" i="2" s="1"/>
  <c r="AJ249" i="2"/>
  <c r="AK249" i="2"/>
  <c r="AL249" i="2" s="1"/>
  <c r="AM249" i="2" s="1"/>
  <c r="AJ1077" i="2"/>
  <c r="AK1077" i="2"/>
  <c r="AL1077" i="2" s="1"/>
  <c r="AM1077" i="2" s="1"/>
  <c r="AJ137" i="2"/>
  <c r="AK137" i="2"/>
  <c r="AL137" i="2" s="1"/>
  <c r="AM137" i="2" s="1"/>
  <c r="AK419" i="2"/>
  <c r="AL419" i="2" s="1"/>
  <c r="AM419" i="2" s="1"/>
  <c r="AJ419" i="2"/>
  <c r="AJ609" i="2"/>
  <c r="AK609" i="2"/>
  <c r="AL609" i="2" s="1"/>
  <c r="AM609" i="2" s="1"/>
  <c r="H101" i="1"/>
  <c r="F101" i="1" s="1"/>
  <c r="G59" i="9" s="1"/>
  <c r="AK244" i="2"/>
  <c r="AL244" i="2" s="1"/>
  <c r="AM244" i="2" s="1"/>
  <c r="AJ244" i="2"/>
  <c r="AJ70" i="2"/>
  <c r="AK70" i="2"/>
  <c r="AL70" i="2" s="1"/>
  <c r="AM70" i="2" s="1"/>
  <c r="AJ567" i="2"/>
  <c r="AK567" i="2"/>
  <c r="AL567" i="2" s="1"/>
  <c r="AM567" i="2" s="1"/>
  <c r="AJ1123" i="2"/>
  <c r="AK1123" i="2"/>
  <c r="AL1123" i="2" s="1"/>
  <c r="AM1123" i="2" s="1"/>
  <c r="AJ823" i="2"/>
  <c r="AK823" i="2"/>
  <c r="AL823" i="2" s="1"/>
  <c r="AM823" i="2" s="1"/>
  <c r="H110" i="1"/>
  <c r="AJ713" i="2"/>
  <c r="AK713" i="2"/>
  <c r="AL713" i="2" s="1"/>
  <c r="AM713" i="2" s="1"/>
  <c r="AJ500" i="2"/>
  <c r="AK500" i="2"/>
  <c r="AL500" i="2" s="1"/>
  <c r="AM500" i="2" s="1"/>
  <c r="AJ1044" i="2"/>
  <c r="AK1044" i="2"/>
  <c r="AL1044" i="2" s="1"/>
  <c r="AM1044" i="2" s="1"/>
  <c r="AK348" i="2"/>
  <c r="AL348" i="2" s="1"/>
  <c r="AM348" i="2" s="1"/>
  <c r="AJ348" i="2"/>
  <c r="AJ449" i="2"/>
  <c r="AK449" i="2"/>
  <c r="AL449" i="2" s="1"/>
  <c r="AM449" i="2" s="1"/>
  <c r="AJ612" i="2"/>
  <c r="AK612" i="2"/>
  <c r="AL612" i="2" s="1"/>
  <c r="AM612" i="2" s="1"/>
  <c r="AJ914" i="2"/>
  <c r="AK914" i="2"/>
  <c r="AL914" i="2" s="1"/>
  <c r="AM914" i="2" s="1"/>
  <c r="AJ824" i="2"/>
  <c r="AK824" i="2"/>
  <c r="AL824" i="2" s="1"/>
  <c r="AM824" i="2" s="1"/>
  <c r="AJ758" i="2"/>
  <c r="AK758" i="2"/>
  <c r="AL758" i="2" s="1"/>
  <c r="AM758" i="2" s="1"/>
  <c r="AJ18" i="2"/>
  <c r="AK18" i="2"/>
  <c r="AL18" i="2" s="1"/>
  <c r="AM18" i="2" s="1"/>
  <c r="AJ1072" i="2"/>
  <c r="AK1072" i="2"/>
  <c r="AL1072" i="2" s="1"/>
  <c r="AM1072" i="2" s="1"/>
  <c r="AJ610" i="2"/>
  <c r="AK610" i="2"/>
  <c r="AL610" i="2" s="1"/>
  <c r="AM610" i="2" s="1"/>
  <c r="AJ409" i="2"/>
  <c r="AK409" i="2"/>
  <c r="AL409" i="2" s="1"/>
  <c r="AM409" i="2" s="1"/>
  <c r="AJ827" i="2"/>
  <c r="AK827" i="2"/>
  <c r="AL827" i="2" s="1"/>
  <c r="AM827" i="2" s="1"/>
  <c r="AJ267" i="2"/>
  <c r="AK267" i="2"/>
  <c r="AL267" i="2" s="1"/>
  <c r="AM267" i="2" s="1"/>
  <c r="AK266" i="2"/>
  <c r="AL266" i="2" s="1"/>
  <c r="AM266" i="2" s="1"/>
  <c r="AJ266" i="2"/>
  <c r="AJ912" i="2"/>
  <c r="AK912" i="2"/>
  <c r="AL912" i="2" s="1"/>
  <c r="AM912" i="2" s="1"/>
  <c r="AJ365" i="2"/>
  <c r="AK365" i="2"/>
  <c r="AL365" i="2" s="1"/>
  <c r="AM365" i="2" s="1"/>
  <c r="AJ563" i="2"/>
  <c r="AK563" i="2"/>
  <c r="AL563" i="2" s="1"/>
  <c r="AM563" i="2" s="1"/>
  <c r="AJ551" i="2"/>
  <c r="AK551" i="2"/>
  <c r="AL551" i="2" s="1"/>
  <c r="AM551" i="2" s="1"/>
  <c r="AK1076" i="2"/>
  <c r="AL1076" i="2" s="1"/>
  <c r="AM1076" i="2" s="1"/>
  <c r="AK116" i="2"/>
  <c r="AL116" i="2" s="1"/>
  <c r="AM116" i="2" s="1"/>
  <c r="AK611" i="2"/>
  <c r="AL611" i="2" s="1"/>
  <c r="AM611" i="2" s="1"/>
  <c r="AK597" i="2"/>
  <c r="AL597" i="2" s="1"/>
  <c r="AM597" i="2" s="1"/>
  <c r="AK423" i="2"/>
  <c r="AL423" i="2" s="1"/>
  <c r="AM423" i="2" s="1"/>
  <c r="AJ185" i="2"/>
  <c r="AJ1099" i="2"/>
  <c r="AK613" i="2"/>
  <c r="AL613" i="2" s="1"/>
  <c r="AM613" i="2" s="1"/>
  <c r="AK442" i="2"/>
  <c r="AL442" i="2" s="1"/>
  <c r="AM442" i="2" s="1"/>
  <c r="AK1012" i="2"/>
  <c r="AL1012" i="2" s="1"/>
  <c r="AM1012" i="2" s="1"/>
  <c r="AJ236" i="2"/>
  <c r="AK48" i="2"/>
  <c r="AL48" i="2" s="1"/>
  <c r="AM48" i="2" s="1"/>
  <c r="AJ100" i="2"/>
  <c r="AJ161" i="2"/>
  <c r="AK711" i="2"/>
  <c r="AL711" i="2" s="1"/>
  <c r="AM711" i="2" s="1"/>
  <c r="AK589" i="2"/>
  <c r="AL589" i="2" s="1"/>
  <c r="AM589" i="2" s="1"/>
  <c r="AK961" i="2"/>
  <c r="AL961" i="2" s="1"/>
  <c r="AM961" i="2" s="1"/>
  <c r="AK929" i="2"/>
  <c r="AL929" i="2" s="1"/>
  <c r="AM929" i="2" s="1"/>
  <c r="AK543" i="2"/>
  <c r="AL543" i="2" s="1"/>
  <c r="AM543" i="2" s="1"/>
  <c r="AK138" i="2"/>
  <c r="AL138" i="2" s="1"/>
  <c r="AM138" i="2" s="1"/>
  <c r="AK163" i="2"/>
  <c r="AL163" i="2" s="1"/>
  <c r="AM163" i="2" s="1"/>
  <c r="AK1102" i="2"/>
  <c r="AL1102" i="2" s="1"/>
  <c r="AM1102" i="2" s="1"/>
  <c r="H97" i="1"/>
  <c r="F97" i="1" s="1"/>
  <c r="G64" i="9" s="1"/>
  <c r="AK991" i="2"/>
  <c r="AL991" i="2" s="1"/>
  <c r="AM991" i="2" s="1"/>
  <c r="AK511" i="2"/>
  <c r="AL511" i="2" s="1"/>
  <c r="AM511" i="2" s="1"/>
  <c r="AK987" i="2"/>
  <c r="AL987" i="2" s="1"/>
  <c r="AM987" i="2" s="1"/>
  <c r="AK470" i="2"/>
  <c r="AL470" i="2" s="1"/>
  <c r="AM470" i="2" s="1"/>
  <c r="AK604" i="2"/>
  <c r="AL604" i="2" s="1"/>
  <c r="AM604" i="2" s="1"/>
  <c r="AK85" i="2"/>
  <c r="AL85" i="2" s="1"/>
  <c r="AM85" i="2" s="1"/>
  <c r="AK233" i="2"/>
  <c r="AL233" i="2" s="1"/>
  <c r="AM233" i="2" s="1"/>
  <c r="AK165" i="2"/>
  <c r="AL165" i="2" s="1"/>
  <c r="AM165" i="2" s="1"/>
  <c r="AJ143" i="2"/>
  <c r="AK143" i="2"/>
  <c r="AL143" i="2" s="1"/>
  <c r="AM143" i="2" s="1"/>
  <c r="AJ983" i="2"/>
  <c r="AK983" i="2"/>
  <c r="AL983" i="2" s="1"/>
  <c r="AM983" i="2" s="1"/>
  <c r="AJ821" i="2"/>
  <c r="AK821" i="2"/>
  <c r="AL821" i="2" s="1"/>
  <c r="AM821" i="2" s="1"/>
  <c r="AJ883" i="2"/>
  <c r="AK883" i="2"/>
  <c r="AL883" i="2" s="1"/>
  <c r="AM883" i="2" s="1"/>
  <c r="AJ96" i="2"/>
  <c r="AK96" i="2"/>
  <c r="AL96" i="2" s="1"/>
  <c r="AM96" i="2" s="1"/>
  <c r="AJ272" i="2"/>
  <c r="AK272" i="2"/>
  <c r="AL272" i="2" s="1"/>
  <c r="AM272" i="2" s="1"/>
  <c r="AK420" i="2"/>
  <c r="AL420" i="2" s="1"/>
  <c r="AM420" i="2" s="1"/>
  <c r="AJ420" i="2"/>
  <c r="AJ740" i="2"/>
  <c r="AK740" i="2"/>
  <c r="AL740" i="2" s="1"/>
  <c r="AM740" i="2" s="1"/>
  <c r="AJ818" i="2"/>
  <c r="AK818" i="2"/>
  <c r="AL818" i="2" s="1"/>
  <c r="AM818" i="2" s="1"/>
  <c r="AK705" i="2"/>
  <c r="AL705" i="2" s="1"/>
  <c r="AM705" i="2" s="1"/>
  <c r="AJ705" i="2"/>
  <c r="AJ588" i="2"/>
  <c r="AK588" i="2"/>
  <c r="AL588" i="2" s="1"/>
  <c r="AM588" i="2" s="1"/>
  <c r="AJ977" i="2"/>
  <c r="AK977" i="2"/>
  <c r="AL977" i="2" s="1"/>
  <c r="AM977" i="2" s="1"/>
  <c r="AJ920" i="2"/>
  <c r="AK920" i="2"/>
  <c r="AL920" i="2" s="1"/>
  <c r="AM920" i="2" s="1"/>
  <c r="AJ213" i="2"/>
  <c r="AK213" i="2"/>
  <c r="AL213" i="2" s="1"/>
  <c r="AM213" i="2" s="1"/>
  <c r="AJ1035" i="2"/>
  <c r="AK1035" i="2"/>
  <c r="AL1035" i="2" s="1"/>
  <c r="AM1035" i="2" s="1"/>
  <c r="AJ1038" i="2"/>
  <c r="AK1038" i="2"/>
  <c r="AL1038" i="2" s="1"/>
  <c r="AM1038" i="2" s="1"/>
  <c r="AK99" i="2"/>
  <c r="AL99" i="2" s="1"/>
  <c r="AM99" i="2" s="1"/>
  <c r="AJ99" i="2"/>
  <c r="AK736" i="2"/>
  <c r="AL736" i="2" s="1"/>
  <c r="AM736" i="2" s="1"/>
  <c r="AJ736" i="2"/>
  <c r="AJ811" i="2"/>
  <c r="AK811" i="2"/>
  <c r="AL811" i="2" s="1"/>
  <c r="AM811" i="2" s="1"/>
  <c r="AJ526" i="2"/>
  <c r="AK526" i="2"/>
  <c r="AL526" i="2" s="1"/>
  <c r="AM526" i="2" s="1"/>
  <c r="AJ200" i="2"/>
  <c r="AK200" i="2"/>
  <c r="AL200" i="2" s="1"/>
  <c r="AM200" i="2" s="1"/>
  <c r="AJ62" i="2"/>
  <c r="AK62" i="2"/>
  <c r="AL62" i="2" s="1"/>
  <c r="AM62" i="2" s="1"/>
  <c r="AJ879" i="2"/>
  <c r="AK879" i="2"/>
  <c r="AL879" i="2" s="1"/>
  <c r="AM879" i="2" s="1"/>
  <c r="AK269" i="2"/>
  <c r="AL269" i="2" s="1"/>
  <c r="AM269" i="2" s="1"/>
  <c r="AJ269" i="2"/>
  <c r="AK759" i="2"/>
  <c r="AL759" i="2" s="1"/>
  <c r="AM759" i="2" s="1"/>
  <c r="AJ759" i="2"/>
  <c r="AJ579" i="2"/>
  <c r="AK579" i="2"/>
  <c r="AL579" i="2" s="1"/>
  <c r="AM579" i="2" s="1"/>
  <c r="AK260" i="2"/>
  <c r="AL260" i="2" s="1"/>
  <c r="AM260" i="2" s="1"/>
  <c r="AJ260" i="2"/>
  <c r="AK1048" i="2"/>
  <c r="AL1048" i="2" s="1"/>
  <c r="AM1048" i="2" s="1"/>
  <c r="AJ1048" i="2"/>
  <c r="AK875" i="2"/>
  <c r="AL875" i="2" s="1"/>
  <c r="AM875" i="2" s="1"/>
  <c r="AJ875" i="2"/>
  <c r="AJ199" i="2"/>
  <c r="AK199" i="2"/>
  <c r="AL199" i="2" s="1"/>
  <c r="AM199" i="2" s="1"/>
  <c r="AJ1062" i="2"/>
  <c r="AK1062" i="2"/>
  <c r="AL1062" i="2" s="1"/>
  <c r="AM1062" i="2" s="1"/>
  <c r="AJ831" i="2"/>
  <c r="AK831" i="2"/>
  <c r="AL831" i="2" s="1"/>
  <c r="AM831" i="2" s="1"/>
  <c r="AJ1108" i="2"/>
  <c r="AK1108" i="2"/>
  <c r="AL1108" i="2" s="1"/>
  <c r="AM1108" i="2" s="1"/>
  <c r="AJ955" i="2"/>
  <c r="AK955" i="2"/>
  <c r="AL955" i="2" s="1"/>
  <c r="AM955" i="2" s="1"/>
  <c r="AK841" i="2"/>
  <c r="AL841" i="2" s="1"/>
  <c r="AM841" i="2" s="1"/>
  <c r="AJ841" i="2"/>
  <c r="AJ1084" i="2"/>
  <c r="AK1084" i="2"/>
  <c r="AL1084" i="2" s="1"/>
  <c r="AM1084" i="2" s="1"/>
  <c r="AJ882" i="2"/>
  <c r="AK882" i="2"/>
  <c r="AL882" i="2" s="1"/>
  <c r="AM882" i="2" s="1"/>
  <c r="AK825" i="2"/>
  <c r="AL825" i="2" s="1"/>
  <c r="AM825" i="2" s="1"/>
  <c r="AJ825" i="2"/>
  <c r="AJ899" i="2"/>
  <c r="AK899" i="2"/>
  <c r="AL899" i="2" s="1"/>
  <c r="AM899" i="2" s="1"/>
  <c r="AK67" i="2"/>
  <c r="AL67" i="2" s="1"/>
  <c r="AM67" i="2" s="1"/>
  <c r="AJ67" i="2"/>
  <c r="AK376" i="2"/>
  <c r="AL376" i="2" s="1"/>
  <c r="AM376" i="2" s="1"/>
  <c r="AJ376" i="2"/>
  <c r="AJ292" i="2"/>
  <c r="AK292" i="2"/>
  <c r="AL292" i="2" s="1"/>
  <c r="AM292" i="2" s="1"/>
  <c r="AJ900" i="2"/>
  <c r="AK900" i="2"/>
  <c r="AL900" i="2" s="1"/>
  <c r="AM900" i="2" s="1"/>
  <c r="AJ455" i="2"/>
  <c r="AK455" i="2"/>
  <c r="AL455" i="2" s="1"/>
  <c r="AM455" i="2" s="1"/>
  <c r="AJ383" i="2"/>
  <c r="AK383" i="2"/>
  <c r="AL383" i="2" s="1"/>
  <c r="AM383" i="2" s="1"/>
  <c r="AK872" i="2"/>
  <c r="AL872" i="2" s="1"/>
  <c r="AM872" i="2" s="1"/>
  <c r="AJ872" i="2"/>
  <c r="AJ375" i="2"/>
  <c r="AK375" i="2"/>
  <c r="AL375" i="2" s="1"/>
  <c r="AM375" i="2" s="1"/>
  <c r="AJ1007" i="2"/>
  <c r="AK1007" i="2"/>
  <c r="AL1007" i="2" s="1"/>
  <c r="AM1007" i="2" s="1"/>
  <c r="AJ805" i="2"/>
  <c r="AK805" i="2"/>
  <c r="AL805" i="2" s="1"/>
  <c r="AM805" i="2" s="1"/>
  <c r="AJ84" i="2"/>
  <c r="AK84" i="2"/>
  <c r="AL84" i="2" s="1"/>
  <c r="AM84" i="2" s="1"/>
  <c r="AJ156" i="2"/>
  <c r="AK156" i="2"/>
  <c r="AL156" i="2" s="1"/>
  <c r="AM156" i="2" s="1"/>
  <c r="AJ201" i="2"/>
  <c r="AK201" i="2"/>
  <c r="AL201" i="2" s="1"/>
  <c r="AM201" i="2" s="1"/>
  <c r="AK981" i="2"/>
  <c r="AL981" i="2" s="1"/>
  <c r="AM981" i="2" s="1"/>
  <c r="AJ981" i="2"/>
  <c r="AJ550" i="2"/>
  <c r="AK550" i="2"/>
  <c r="AL550" i="2" s="1"/>
  <c r="AM550" i="2" s="1"/>
  <c r="AJ396" i="2"/>
  <c r="AK396" i="2"/>
  <c r="AL396" i="2" s="1"/>
  <c r="AM396" i="2" s="1"/>
  <c r="AJ291" i="2"/>
  <c r="AK291" i="2"/>
  <c r="AL291" i="2" s="1"/>
  <c r="AM291" i="2" s="1"/>
  <c r="AJ842" i="2"/>
  <c r="AK842" i="2"/>
  <c r="AL842" i="2" s="1"/>
  <c r="AM842" i="2" s="1"/>
  <c r="AJ750" i="2"/>
  <c r="AK750" i="2"/>
  <c r="AL750" i="2" s="1"/>
  <c r="AM750" i="2" s="1"/>
  <c r="AJ1043" i="2"/>
  <c r="AK1043" i="2"/>
  <c r="AL1043" i="2" s="1"/>
  <c r="AM1043" i="2" s="1"/>
  <c r="AJ309" i="2"/>
  <c r="AK309" i="2"/>
  <c r="AL309" i="2" s="1"/>
  <c r="AM309" i="2" s="1"/>
  <c r="AJ876" i="2"/>
  <c r="AK876" i="2"/>
  <c r="AL876" i="2" s="1"/>
  <c r="AM876" i="2" s="1"/>
  <c r="AJ587" i="2"/>
  <c r="AK587" i="2"/>
  <c r="AL587" i="2" s="1"/>
  <c r="AM587" i="2" s="1"/>
  <c r="AJ763" i="2"/>
  <c r="AK763" i="2"/>
  <c r="AL763" i="2" s="1"/>
  <c r="AM763" i="2" s="1"/>
  <c r="AJ810" i="2"/>
  <c r="AK810" i="2"/>
  <c r="AL810" i="2" s="1"/>
  <c r="AM810" i="2" s="1"/>
  <c r="AJ469" i="2"/>
  <c r="AK469" i="2"/>
  <c r="AL469" i="2" s="1"/>
  <c r="AM469" i="2" s="1"/>
  <c r="AJ656" i="2"/>
  <c r="AK656" i="2"/>
  <c r="AL656" i="2" s="1"/>
  <c r="AM656" i="2" s="1"/>
  <c r="AJ733" i="2"/>
  <c r="AK733" i="2"/>
  <c r="AL733" i="2" s="1"/>
  <c r="AM733" i="2" s="1"/>
  <c r="AJ653" i="2"/>
  <c r="AK653" i="2"/>
  <c r="AL653" i="2" s="1"/>
  <c r="AM653" i="2" s="1"/>
  <c r="AJ590" i="2"/>
  <c r="AK590" i="2"/>
  <c r="AL590" i="2" s="1"/>
  <c r="AM590" i="2" s="1"/>
  <c r="AJ931" i="2"/>
  <c r="AK931" i="2"/>
  <c r="AL931" i="2" s="1"/>
  <c r="AM931" i="2" s="1"/>
  <c r="AJ820" i="2"/>
  <c r="AK820" i="2"/>
  <c r="AL820" i="2" s="1"/>
  <c r="AM820" i="2" s="1"/>
  <c r="AJ44" i="2"/>
  <c r="AK44" i="2"/>
  <c r="AL44" i="2" s="1"/>
  <c r="AM44" i="2" s="1"/>
  <c r="AJ293" i="2"/>
  <c r="AK293" i="2"/>
  <c r="AL293" i="2" s="1"/>
  <c r="AM293" i="2" s="1"/>
  <c r="AK394" i="2"/>
  <c r="AL394" i="2" s="1"/>
  <c r="AM394" i="2" s="1"/>
  <c r="AJ394" i="2"/>
  <c r="AJ794" i="2"/>
  <c r="AK794" i="2"/>
  <c r="AL794" i="2" s="1"/>
  <c r="AM794" i="2" s="1"/>
  <c r="AJ377" i="2"/>
  <c r="AK377" i="2"/>
  <c r="AL377" i="2" s="1"/>
  <c r="AM377" i="2" s="1"/>
  <c r="AK100" i="2"/>
  <c r="AL100" i="2" s="1"/>
  <c r="AM100" i="2" s="1"/>
  <c r="AJ779" i="2"/>
  <c r="AK779" i="2"/>
  <c r="AL779" i="2" s="1"/>
  <c r="AM779" i="2" s="1"/>
  <c r="AJ909" i="2"/>
  <c r="AK909" i="2"/>
  <c r="AL909" i="2" s="1"/>
  <c r="AM909" i="2" s="1"/>
  <c r="AJ552" i="2"/>
  <c r="AK552" i="2"/>
  <c r="AL552" i="2" s="1"/>
  <c r="AM552" i="2" s="1"/>
  <c r="AJ798" i="2"/>
  <c r="AK798" i="2"/>
  <c r="AL798" i="2" s="1"/>
  <c r="AM798" i="2" s="1"/>
  <c r="AK374" i="2"/>
  <c r="AL374" i="2" s="1"/>
  <c r="AM374" i="2" s="1"/>
  <c r="AJ374" i="2"/>
  <c r="AK124" i="2"/>
  <c r="AL124" i="2" s="1"/>
  <c r="AM124" i="2" s="1"/>
  <c r="AJ124" i="2"/>
  <c r="AJ638" i="2"/>
  <c r="AK638" i="2"/>
  <c r="AL638" i="2" s="1"/>
  <c r="AM638" i="2" s="1"/>
  <c r="AJ911" i="2"/>
  <c r="AK911" i="2"/>
  <c r="AL911" i="2" s="1"/>
  <c r="AM911" i="2" s="1"/>
  <c r="AJ591" i="2"/>
  <c r="AK591" i="2"/>
  <c r="AL591" i="2" s="1"/>
  <c r="AM591" i="2" s="1"/>
  <c r="AK809" i="2"/>
  <c r="AL809" i="2" s="1"/>
  <c r="AM809" i="2" s="1"/>
  <c r="AJ809" i="2"/>
  <c r="AJ568" i="2"/>
  <c r="AK568" i="2"/>
  <c r="AL568" i="2" s="1"/>
  <c r="AM568" i="2" s="1"/>
  <c r="AJ918" i="2"/>
  <c r="AK918" i="2"/>
  <c r="AL918" i="2" s="1"/>
  <c r="AM918" i="2" s="1"/>
  <c r="AJ1080" i="2"/>
  <c r="AK1080" i="2"/>
  <c r="AL1080" i="2" s="1"/>
  <c r="AM1080" i="2" s="1"/>
  <c r="AJ122" i="2"/>
  <c r="AK122" i="2"/>
  <c r="AL122" i="2" s="1"/>
  <c r="AM122" i="2" s="1"/>
  <c r="AJ268" i="2"/>
  <c r="AK268" i="2"/>
  <c r="AL268" i="2" s="1"/>
  <c r="AM268" i="2" s="1"/>
  <c r="AK1058" i="2"/>
  <c r="AL1058" i="2" s="1"/>
  <c r="AM1058" i="2" s="1"/>
  <c r="AJ1058" i="2"/>
  <c r="AJ319" i="2"/>
  <c r="AK319" i="2"/>
  <c r="AL319" i="2" s="1"/>
  <c r="AM319" i="2" s="1"/>
  <c r="AJ655" i="2"/>
  <c r="AK655" i="2"/>
  <c r="AL655" i="2" s="1"/>
  <c r="AM655" i="2" s="1"/>
  <c r="AJ921" i="2"/>
  <c r="AK921" i="2"/>
  <c r="AL921" i="2" s="1"/>
  <c r="AM921" i="2" s="1"/>
  <c r="AJ840" i="2"/>
  <c r="AK840" i="2"/>
  <c r="AL840" i="2" s="1"/>
  <c r="AM840" i="2" s="1"/>
  <c r="AK544" i="2"/>
  <c r="AL544" i="2" s="1"/>
  <c r="AM544" i="2" s="1"/>
  <c r="AJ544" i="2"/>
  <c r="AJ115" i="2"/>
  <c r="AK115" i="2"/>
  <c r="AL115" i="2" s="1"/>
  <c r="AM115" i="2" s="1"/>
  <c r="AJ930" i="2"/>
  <c r="AK930" i="2"/>
  <c r="AL930" i="2" s="1"/>
  <c r="AM930" i="2" s="1"/>
  <c r="AJ1112" i="2"/>
  <c r="AK1112" i="2"/>
  <c r="AL1112" i="2" s="1"/>
  <c r="AM1112" i="2" s="1"/>
  <c r="AJ395" i="2"/>
  <c r="AK395" i="2"/>
  <c r="AL395" i="2" s="1"/>
  <c r="AM395" i="2" s="1"/>
  <c r="AJ255" i="2"/>
  <c r="AK255" i="2"/>
  <c r="AL255" i="2" s="1"/>
  <c r="AM255" i="2" s="1"/>
  <c r="AJ925" i="2"/>
  <c r="AK925" i="2"/>
  <c r="AL925" i="2" s="1"/>
  <c r="AM925" i="2" s="1"/>
  <c r="AJ257" i="2"/>
  <c r="AK257" i="2"/>
  <c r="AL257" i="2" s="1"/>
  <c r="AM257" i="2" s="1"/>
  <c r="AK248" i="2"/>
  <c r="AL248" i="2" s="1"/>
  <c r="AM248" i="2" s="1"/>
  <c r="AK569" i="2"/>
  <c r="AL569" i="2" s="1"/>
  <c r="AM569" i="2" s="1"/>
  <c r="H6" i="1"/>
  <c r="J8" i="9"/>
  <c r="H84" i="1"/>
  <c r="F84" i="1" s="1"/>
  <c r="G84" i="9" s="1"/>
  <c r="J84" i="9"/>
  <c r="AK215" i="2"/>
  <c r="AL215" i="2" s="1"/>
  <c r="AM215" i="2" s="1"/>
  <c r="AJ1082" i="2"/>
  <c r="AK849" i="2"/>
  <c r="AL849" i="2" s="1"/>
  <c r="AM849" i="2" s="1"/>
  <c r="AK922" i="2"/>
  <c r="AL922" i="2" s="1"/>
  <c r="AM922" i="2" s="1"/>
  <c r="AJ577" i="2"/>
  <c r="AK578" i="2"/>
  <c r="AL578" i="2" s="1"/>
  <c r="AM578" i="2" s="1"/>
  <c r="AK72" i="2"/>
  <c r="AL72" i="2" s="1"/>
  <c r="AM72" i="2" s="1"/>
  <c r="AK1099" i="2"/>
  <c r="AL1099" i="2" s="1"/>
  <c r="AM1099" i="2" s="1"/>
  <c r="AK185" i="2"/>
  <c r="AL185" i="2" s="1"/>
  <c r="AM185" i="2" s="1"/>
  <c r="AK236" i="2"/>
  <c r="AL236" i="2" s="1"/>
  <c r="AM236" i="2" s="1"/>
  <c r="AK97" i="2"/>
  <c r="AL97" i="2" s="1"/>
  <c r="AM97" i="2" s="1"/>
  <c r="H4" i="1"/>
  <c r="AJ82" i="2"/>
  <c r="AK82" i="2"/>
  <c r="AL82" i="2" s="1"/>
  <c r="AM82" i="2" s="1"/>
  <c r="AK424" i="2"/>
  <c r="AL424" i="2" s="1"/>
  <c r="AM424" i="2" s="1"/>
  <c r="AJ424" i="2"/>
  <c r="AJ973" i="2"/>
  <c r="AK973" i="2"/>
  <c r="AL973" i="2" s="1"/>
  <c r="AM973" i="2" s="1"/>
  <c r="AK332" i="2"/>
  <c r="AL332" i="2" s="1"/>
  <c r="AM332" i="2" s="1"/>
  <c r="AJ332" i="2"/>
  <c r="AK22" i="2"/>
  <c r="AL22" i="2" s="1"/>
  <c r="AM22" i="2" s="1"/>
  <c r="AJ22" i="2"/>
  <c r="AK1079" i="2"/>
  <c r="AL1079" i="2" s="1"/>
  <c r="AM1079" i="2" s="1"/>
  <c r="AJ1079" i="2"/>
  <c r="AJ971" i="2"/>
  <c r="AK971" i="2"/>
  <c r="AL971" i="2" s="1"/>
  <c r="AM971" i="2" s="1"/>
  <c r="AJ1094" i="2"/>
  <c r="AK1094" i="2"/>
  <c r="AL1094" i="2" s="1"/>
  <c r="AM1094" i="2" s="1"/>
  <c r="AK677" i="2"/>
  <c r="AL677" i="2" s="1"/>
  <c r="AM677" i="2" s="1"/>
  <c r="AJ677" i="2"/>
  <c r="AJ64" i="2"/>
  <c r="AK64" i="2"/>
  <c r="AL64" i="2" s="1"/>
  <c r="AM64" i="2" s="1"/>
  <c r="AK476" i="2"/>
  <c r="AL476" i="2" s="1"/>
  <c r="AM476" i="2" s="1"/>
  <c r="AJ476" i="2"/>
  <c r="AJ431" i="2"/>
  <c r="AK431" i="2"/>
  <c r="AL431" i="2" s="1"/>
  <c r="AM431" i="2" s="1"/>
  <c r="AJ941" i="2"/>
  <c r="AK941" i="2"/>
  <c r="AL941" i="2" s="1"/>
  <c r="AM941" i="2" s="1"/>
  <c r="AK170" i="2"/>
  <c r="AL170" i="2" s="1"/>
  <c r="AM170" i="2" s="1"/>
  <c r="AK712" i="2"/>
  <c r="AL712" i="2" s="1"/>
  <c r="AM712" i="2" s="1"/>
  <c r="AJ712" i="2"/>
  <c r="AJ732" i="2"/>
  <c r="AK732" i="2"/>
  <c r="AL732" i="2" s="1"/>
  <c r="AM732" i="2" s="1"/>
  <c r="AJ214" i="2"/>
  <c r="AK214" i="2"/>
  <c r="AL214" i="2" s="1"/>
  <c r="AM214" i="2" s="1"/>
  <c r="AK343" i="2"/>
  <c r="AL343" i="2" s="1"/>
  <c r="AM343" i="2" s="1"/>
  <c r="AK670" i="2"/>
  <c r="AL670" i="2" s="1"/>
  <c r="AM670" i="2" s="1"/>
  <c r="AJ670" i="2"/>
  <c r="AJ927" i="2"/>
  <c r="AK927" i="2"/>
  <c r="AL927" i="2" s="1"/>
  <c r="AM927" i="2" s="1"/>
  <c r="AJ484" i="2"/>
  <c r="AK484" i="2"/>
  <c r="AL484" i="2" s="1"/>
  <c r="AM484" i="2" s="1"/>
  <c r="AJ405" i="2"/>
  <c r="AK405" i="2"/>
  <c r="AL405" i="2" s="1"/>
  <c r="AM405" i="2" s="1"/>
  <c r="AJ1003" i="2"/>
  <c r="AK1003" i="2"/>
  <c r="AL1003" i="2" s="1"/>
  <c r="AM1003" i="2" s="1"/>
  <c r="AJ848" i="2"/>
  <c r="AK848" i="2"/>
  <c r="AL848" i="2" s="1"/>
  <c r="AM848" i="2" s="1"/>
  <c r="AJ243" i="2"/>
  <c r="AK243" i="2"/>
  <c r="AL243" i="2" s="1"/>
  <c r="AM243" i="2" s="1"/>
  <c r="AJ614" i="2"/>
  <c r="AK614" i="2"/>
  <c r="AL614" i="2" s="1"/>
  <c r="AM614" i="2" s="1"/>
  <c r="AJ330" i="2"/>
  <c r="AK330" i="2"/>
  <c r="AL330" i="2" s="1"/>
  <c r="AM330" i="2" s="1"/>
  <c r="AJ570" i="2"/>
  <c r="AK570" i="2"/>
  <c r="AL570" i="2" s="1"/>
  <c r="AM570" i="2" s="1"/>
  <c r="AJ771" i="2"/>
  <c r="AK771" i="2"/>
  <c r="AL771" i="2" s="1"/>
  <c r="AM771" i="2" s="1"/>
  <c r="AJ787" i="2"/>
  <c r="AK787" i="2"/>
  <c r="AL787" i="2" s="1"/>
  <c r="AM787" i="2" s="1"/>
  <c r="AJ1064" i="2"/>
  <c r="AK1064" i="2"/>
  <c r="AL1064" i="2" s="1"/>
  <c r="AM1064" i="2" s="1"/>
  <c r="AK111" i="2"/>
  <c r="AL111" i="2" s="1"/>
  <c r="AM111" i="2" s="1"/>
  <c r="AJ111" i="2"/>
  <c r="AJ1004" i="2"/>
  <c r="AK1004" i="2"/>
  <c r="AL1004" i="2" s="1"/>
  <c r="AM1004" i="2" s="1"/>
  <c r="AJ1073" i="2"/>
  <c r="AK1073" i="2"/>
  <c r="AL1073" i="2" s="1"/>
  <c r="AM1073" i="2" s="1"/>
  <c r="AJ135" i="2"/>
  <c r="AK135" i="2"/>
  <c r="AL135" i="2" s="1"/>
  <c r="AM135" i="2" s="1"/>
  <c r="AK580" i="2"/>
  <c r="AL580" i="2" s="1"/>
  <c r="AM580" i="2" s="1"/>
  <c r="AJ580" i="2"/>
  <c r="AJ206" i="2"/>
  <c r="AK206" i="2"/>
  <c r="AL206" i="2" s="1"/>
  <c r="AM206" i="2" s="1"/>
  <c r="AJ560" i="2"/>
  <c r="AK560" i="2"/>
  <c r="AL560" i="2" s="1"/>
  <c r="AM560" i="2" s="1"/>
  <c r="AK161" i="2"/>
  <c r="AL161" i="2" s="1"/>
  <c r="AM161" i="2" s="1"/>
  <c r="AK537" i="2"/>
  <c r="AL537" i="2" s="1"/>
  <c r="AM537" i="2" s="1"/>
  <c r="AJ2" i="2"/>
  <c r="AK2" i="2"/>
  <c r="AL2" i="2" s="1"/>
  <c r="AM2" i="2" s="1"/>
  <c r="AK434" i="2"/>
  <c r="AL434" i="2" s="1"/>
  <c r="AM434" i="2" s="1"/>
  <c r="AJ434" i="2"/>
  <c r="AJ873" i="2"/>
  <c r="AK873" i="2"/>
  <c r="AL873" i="2" s="1"/>
  <c r="AM873" i="2" s="1"/>
  <c r="AK1109" i="2"/>
  <c r="AL1109" i="2" s="1"/>
  <c r="AM1109" i="2" s="1"/>
  <c r="AJ1109" i="2"/>
  <c r="AJ422" i="2"/>
  <c r="AK422" i="2"/>
  <c r="AL422" i="2" s="1"/>
  <c r="AM422" i="2" s="1"/>
  <c r="AJ549" i="2"/>
  <c r="AK549" i="2"/>
  <c r="AL549" i="2" s="1"/>
  <c r="AM549" i="2" s="1"/>
  <c r="AJ380" i="2"/>
  <c r="AK380" i="2"/>
  <c r="AL380" i="2" s="1"/>
  <c r="AM380" i="2" s="1"/>
  <c r="AJ258" i="2"/>
  <c r="AK258" i="2"/>
  <c r="AL258" i="2" s="1"/>
  <c r="AM258" i="2" s="1"/>
  <c r="AJ1034" i="2"/>
  <c r="AK1034" i="2"/>
  <c r="AL1034" i="2" s="1"/>
  <c r="AM1034" i="2" s="1"/>
  <c r="AJ150" i="2"/>
  <c r="AK150" i="2"/>
  <c r="AL150" i="2" s="1"/>
  <c r="AM150" i="2" s="1"/>
  <c r="AJ344" i="2"/>
  <c r="AK344" i="2"/>
  <c r="AL344" i="2" s="1"/>
  <c r="AM344" i="2" s="1"/>
  <c r="AJ898" i="2"/>
  <c r="AK898" i="2"/>
  <c r="AL898" i="2" s="1"/>
  <c r="AM898" i="2" s="1"/>
  <c r="AJ666" i="2"/>
  <c r="AK666" i="2"/>
  <c r="AL666" i="2" s="1"/>
  <c r="AM666" i="2" s="1"/>
  <c r="AJ313" i="2"/>
  <c r="AK313" i="2"/>
  <c r="AL313" i="2" s="1"/>
  <c r="AM313" i="2" s="1"/>
  <c r="AJ830" i="2"/>
  <c r="AK769" i="2"/>
  <c r="AL769" i="2" s="1"/>
  <c r="AM769" i="2" s="1"/>
  <c r="AJ71" i="2"/>
  <c r="AK104" i="2"/>
  <c r="AL104" i="2" s="1"/>
  <c r="AM104" i="2" s="1"/>
  <c r="AJ410" i="2"/>
  <c r="AK410" i="2"/>
  <c r="AL410" i="2" s="1"/>
  <c r="AM410" i="2" s="1"/>
  <c r="AK826" i="2"/>
  <c r="AL826" i="2" s="1"/>
  <c r="AM826" i="2" s="1"/>
  <c r="AJ826" i="2"/>
  <c r="AK754" i="2"/>
  <c r="AL754" i="2" s="1"/>
  <c r="AM754" i="2" s="1"/>
  <c r="AJ754" i="2"/>
  <c r="AJ198" i="2"/>
  <c r="AK198" i="2"/>
  <c r="AL198" i="2" s="1"/>
  <c r="AM198" i="2" s="1"/>
  <c r="AJ553" i="2"/>
  <c r="AK553" i="2"/>
  <c r="AL553" i="2" s="1"/>
  <c r="AM553" i="2" s="1"/>
  <c r="AK853" i="2"/>
  <c r="AL853" i="2" s="1"/>
  <c r="AM853" i="2" s="1"/>
  <c r="AJ853" i="2"/>
  <c r="AK21" i="2"/>
  <c r="AL21" i="2" s="1"/>
  <c r="AM21" i="2" s="1"/>
  <c r="AJ21" i="2"/>
  <c r="AJ600" i="2"/>
  <c r="AK600" i="2"/>
  <c r="AL600" i="2" s="1"/>
  <c r="AM600" i="2" s="1"/>
  <c r="AJ333" i="2"/>
  <c r="AK333" i="2"/>
  <c r="AL333" i="2" s="1"/>
  <c r="AM333" i="2" s="1"/>
  <c r="AJ166" i="2"/>
  <c r="AK166" i="2"/>
  <c r="AL166" i="2" s="1"/>
  <c r="AM166" i="2" s="1"/>
  <c r="AJ432" i="2"/>
  <c r="AK432" i="2"/>
  <c r="AL432" i="2" s="1"/>
  <c r="AM432" i="2" s="1"/>
  <c r="AJ401" i="2"/>
  <c r="AK401" i="2"/>
  <c r="AL401" i="2" s="1"/>
  <c r="AM401" i="2" s="1"/>
  <c r="H106" i="1"/>
  <c r="F106" i="1" s="1"/>
  <c r="G101" i="9" s="1"/>
  <c r="H10" i="1"/>
  <c r="F10" i="1" s="1"/>
  <c r="G22" i="9" s="1"/>
  <c r="AK730" i="2"/>
  <c r="AL730" i="2" s="1"/>
  <c r="AM730" i="2" s="1"/>
  <c r="AK123" i="2"/>
  <c r="AL123" i="2" s="1"/>
  <c r="AM123" i="2" s="1"/>
  <c r="AJ3" i="2"/>
  <c r="AK3" i="2"/>
  <c r="AL3" i="2" s="1"/>
  <c r="AM3" i="2" s="1"/>
  <c r="AJ989" i="2"/>
  <c r="AK989" i="2"/>
  <c r="AL989" i="2" s="1"/>
  <c r="AM989" i="2" s="1"/>
  <c r="AJ984" i="2"/>
  <c r="AK984" i="2"/>
  <c r="AL984" i="2" s="1"/>
  <c r="AM984" i="2" s="1"/>
  <c r="AJ160" i="2"/>
  <c r="AK160" i="2"/>
  <c r="AL160" i="2" s="1"/>
  <c r="AM160" i="2" s="1"/>
  <c r="AJ792" i="2"/>
  <c r="AK792" i="2"/>
  <c r="AL792" i="2" s="1"/>
  <c r="AM792" i="2" s="1"/>
  <c r="AJ855" i="2"/>
  <c r="AK855" i="2"/>
  <c r="AL855" i="2" s="1"/>
  <c r="AM855" i="2" s="1"/>
  <c r="AJ382" i="2"/>
  <c r="AK382" i="2"/>
  <c r="AL382" i="2" s="1"/>
  <c r="AM382" i="2" s="1"/>
  <c r="AJ708" i="2"/>
  <c r="AK708" i="2"/>
  <c r="AL708" i="2" s="1"/>
  <c r="AM708" i="2" s="1"/>
  <c r="AJ1114" i="2"/>
  <c r="AK1114" i="2"/>
  <c r="AL1114" i="2" s="1"/>
  <c r="AM1114" i="2" s="1"/>
  <c r="AJ312" i="2"/>
  <c r="AK312" i="2"/>
  <c r="AL312" i="2" s="1"/>
  <c r="AM312" i="2" s="1"/>
  <c r="AK1082" i="2"/>
  <c r="AL1082" i="2" s="1"/>
  <c r="AM1082" i="2" s="1"/>
  <c r="AK192" i="2"/>
  <c r="AL192" i="2" s="1"/>
  <c r="AM192" i="2" s="1"/>
  <c r="AJ192" i="2"/>
  <c r="AJ311" i="2"/>
  <c r="AK311" i="2"/>
  <c r="AL311" i="2" s="1"/>
  <c r="AM311" i="2" s="1"/>
  <c r="AJ972" i="2"/>
  <c r="AK972" i="2"/>
  <c r="AL972" i="2" s="1"/>
  <c r="AM972" i="2" s="1"/>
  <c r="AJ230" i="2"/>
  <c r="AK230" i="2"/>
  <c r="AL230" i="2" s="1"/>
  <c r="AM230" i="2" s="1"/>
  <c r="AJ1009" i="2"/>
  <c r="AK1009" i="2"/>
  <c r="AL1009" i="2" s="1"/>
  <c r="AM1009" i="2" s="1"/>
  <c r="AJ559" i="2"/>
  <c r="AK559" i="2"/>
  <c r="AL559" i="2" s="1"/>
  <c r="AM559" i="2" s="1"/>
  <c r="AJ218" i="2"/>
  <c r="AK218" i="2"/>
  <c r="AL218" i="2" s="1"/>
  <c r="AM218" i="2" s="1"/>
  <c r="AJ530" i="2"/>
  <c r="AK530" i="2"/>
  <c r="AL530" i="2" s="1"/>
  <c r="AM530" i="2" s="1"/>
  <c r="AJ265" i="2"/>
  <c r="AK265" i="2"/>
  <c r="AL265" i="2" s="1"/>
  <c r="AM265" i="2" s="1"/>
  <c r="AJ1125" i="2"/>
  <c r="AK1125" i="2"/>
  <c r="AL1125" i="2" s="1"/>
  <c r="AM1125" i="2" s="1"/>
  <c r="AJ90" i="2"/>
  <c r="AK90" i="2"/>
  <c r="AL90" i="2" s="1"/>
  <c r="AM90" i="2" s="1"/>
  <c r="AJ4" i="2"/>
  <c r="AK4" i="2"/>
  <c r="AL4" i="2" s="1"/>
  <c r="AM4" i="2" s="1"/>
  <c r="AJ1081" i="2"/>
  <c r="AK1081" i="2"/>
  <c r="AL1081" i="2" s="1"/>
  <c r="AM1081" i="2" s="1"/>
  <c r="AJ676" i="2"/>
  <c r="AK676" i="2"/>
  <c r="AL676" i="2" s="1"/>
  <c r="AM676" i="2" s="1"/>
  <c r="AJ683" i="2"/>
  <c r="AK683" i="2"/>
  <c r="AL683" i="2" s="1"/>
  <c r="AM683" i="2" s="1"/>
  <c r="AJ741" i="2"/>
  <c r="AK741" i="2"/>
  <c r="AL741" i="2" s="1"/>
  <c r="AM741" i="2" s="1"/>
  <c r="AJ398" i="2"/>
  <c r="AK398" i="2"/>
  <c r="AL398" i="2" s="1"/>
  <c r="AM398" i="2" s="1"/>
  <c r="AK804" i="2"/>
  <c r="AL804" i="2" s="1"/>
  <c r="AM804" i="2" s="1"/>
  <c r="AJ804" i="2"/>
  <c r="AK1110" i="2"/>
  <c r="AL1110" i="2" s="1"/>
  <c r="AM1110" i="2" s="1"/>
  <c r="AJ1110" i="2"/>
  <c r="AJ967" i="2"/>
  <c r="AK967" i="2"/>
  <c r="AL967" i="2" s="1"/>
  <c r="AM967" i="2" s="1"/>
  <c r="AJ1032" i="2"/>
  <c r="AK1032" i="2"/>
  <c r="AL1032" i="2" s="1"/>
  <c r="AM1032" i="2" s="1"/>
  <c r="AJ492" i="2"/>
  <c r="AK492" i="2"/>
  <c r="AL492" i="2" s="1"/>
  <c r="AM492" i="2" s="1"/>
  <c r="AJ463" i="2"/>
  <c r="AK463" i="2"/>
  <c r="AL463" i="2" s="1"/>
  <c r="AM463" i="2" s="1"/>
  <c r="AJ626" i="2"/>
  <c r="AK626" i="2"/>
  <c r="AL626" i="2" s="1"/>
  <c r="AM626" i="2" s="1"/>
  <c r="AK856" i="2"/>
  <c r="AL856" i="2" s="1"/>
  <c r="AM856" i="2" s="1"/>
  <c r="AJ856" i="2"/>
  <c r="AK561" i="2"/>
  <c r="AL561" i="2" s="1"/>
  <c r="AM561" i="2" s="1"/>
  <c r="AJ561" i="2"/>
  <c r="AJ596" i="2"/>
  <c r="AK596" i="2"/>
  <c r="AL596" i="2" s="1"/>
  <c r="AM596" i="2" s="1"/>
  <c r="AJ606" i="2"/>
  <c r="AK606" i="2"/>
  <c r="AL606" i="2" s="1"/>
  <c r="AM606" i="2" s="1"/>
  <c r="AJ752" i="2"/>
  <c r="AK752" i="2"/>
  <c r="AL752" i="2" s="1"/>
  <c r="AM752" i="2" s="1"/>
  <c r="AJ351" i="2"/>
  <c r="AK351" i="2"/>
  <c r="AL351" i="2" s="1"/>
  <c r="AM351" i="2" s="1"/>
  <c r="AJ531" i="2"/>
  <c r="AK531" i="2"/>
  <c r="AL531" i="2" s="1"/>
  <c r="AM531" i="2" s="1"/>
  <c r="AK327" i="2"/>
  <c r="AL327" i="2" s="1"/>
  <c r="AM327" i="2" s="1"/>
  <c r="AJ327" i="2"/>
  <c r="AJ498" i="2"/>
  <c r="AK498" i="2"/>
  <c r="AL498" i="2" s="1"/>
  <c r="AM498" i="2" s="1"/>
  <c r="AJ682" i="2"/>
  <c r="AK682" i="2"/>
  <c r="AL682" i="2" s="1"/>
  <c r="AM682" i="2" s="1"/>
  <c r="AK830" i="2"/>
  <c r="AL830" i="2" s="1"/>
  <c r="AM830" i="2" s="1"/>
  <c r="AK270" i="2"/>
  <c r="AL270" i="2" s="1"/>
  <c r="AM270" i="2" s="1"/>
  <c r="AK71" i="2"/>
  <c r="AL71" i="2" s="1"/>
  <c r="AM71" i="2" s="1"/>
  <c r="AK577" i="2"/>
  <c r="AL577" i="2" s="1"/>
  <c r="AM577" i="2" s="1"/>
  <c r="AJ117" i="2"/>
  <c r="AK117" i="2"/>
  <c r="AL117" i="2" s="1"/>
  <c r="AM117" i="2" s="1"/>
  <c r="AJ462" i="2"/>
  <c r="AK462" i="2"/>
  <c r="AL462" i="2" s="1"/>
  <c r="AM462" i="2" s="1"/>
  <c r="AJ379" i="2"/>
  <c r="AK379" i="2"/>
  <c r="AL379" i="2" s="1"/>
  <c r="AM379" i="2" s="1"/>
  <c r="AJ331" i="2"/>
  <c r="AK331" i="2"/>
  <c r="AL331" i="2" s="1"/>
  <c r="AM331" i="2" s="1"/>
  <c r="AJ171" i="2"/>
  <c r="AK171" i="2"/>
  <c r="AL171" i="2" s="1"/>
  <c r="AM171" i="2" s="1"/>
  <c r="AJ264" i="2"/>
  <c r="AK264" i="2"/>
  <c r="AL264" i="2" s="1"/>
  <c r="AM264" i="2" s="1"/>
  <c r="AJ477" i="2"/>
  <c r="AK477" i="2"/>
  <c r="AL477" i="2" s="1"/>
  <c r="AM477" i="2" s="1"/>
  <c r="AJ415" i="2"/>
  <c r="AK415" i="2"/>
  <c r="AL415" i="2" s="1"/>
  <c r="AM415" i="2" s="1"/>
  <c r="AK68" i="2"/>
  <c r="AL68" i="2" s="1"/>
  <c r="AM68" i="2" s="1"/>
  <c r="AJ68" i="2"/>
  <c r="AK791" i="2"/>
  <c r="AL791" i="2" s="1"/>
  <c r="AM791" i="2" s="1"/>
  <c r="AJ63" i="2"/>
  <c r="AK63" i="2"/>
  <c r="AL63" i="2" s="1"/>
  <c r="AM63" i="2" s="1"/>
  <c r="AJ353" i="2"/>
  <c r="AK353" i="2"/>
  <c r="AL353" i="2" s="1"/>
  <c r="AM353" i="2" s="1"/>
  <c r="AJ586" i="2"/>
  <c r="AK586" i="2"/>
  <c r="AL586" i="2" s="1"/>
  <c r="AM586" i="2" s="1"/>
  <c r="AK57" i="2"/>
  <c r="AL57" i="2" s="1"/>
  <c r="AM57" i="2" s="1"/>
  <c r="AJ57" i="2"/>
  <c r="AJ844" i="2"/>
  <c r="AK844" i="2"/>
  <c r="AL844" i="2" s="1"/>
  <c r="AM844" i="2" s="1"/>
  <c r="AJ637" i="2"/>
  <c r="AK637" i="2"/>
  <c r="AL637" i="2" s="1"/>
  <c r="AM637" i="2" s="1"/>
  <c r="AJ433" i="2"/>
  <c r="AK433" i="2"/>
  <c r="AL433" i="2" s="1"/>
  <c r="AM433" i="2" s="1"/>
  <c r="AK534" i="2"/>
  <c r="AL534" i="2" s="1"/>
  <c r="AM534" i="2" s="1"/>
  <c r="AJ534" i="2"/>
  <c r="AJ497" i="2"/>
  <c r="AK497" i="2"/>
  <c r="AL497" i="2" s="1"/>
  <c r="AM497" i="2" s="1"/>
  <c r="AK1045" i="2"/>
  <c r="AL1045" i="2" s="1"/>
  <c r="AM1045" i="2" s="1"/>
  <c r="AJ1045" i="2"/>
  <c r="AJ80" i="2"/>
  <c r="AK80" i="2"/>
  <c r="AL80" i="2" s="1"/>
  <c r="AM80" i="2" s="1"/>
  <c r="AJ256" i="2"/>
  <c r="AK256" i="2"/>
  <c r="AL256" i="2" s="1"/>
  <c r="AM256" i="2" s="1"/>
  <c r="AK822" i="2"/>
  <c r="AL822" i="2" s="1"/>
  <c r="AM822" i="2" s="1"/>
  <c r="AJ822" i="2"/>
  <c r="AK102" i="2"/>
  <c r="AL102" i="2" s="1"/>
  <c r="AM102" i="2" s="1"/>
  <c r="AJ102" i="2"/>
  <c r="AJ457" i="2"/>
  <c r="AK457" i="2"/>
  <c r="AL457" i="2" s="1"/>
  <c r="AM457" i="2" s="1"/>
  <c r="AK1107" i="2"/>
  <c r="AL1107" i="2" s="1"/>
  <c r="AM1107" i="2" s="1"/>
  <c r="AJ1107" i="2"/>
  <c r="AJ1059" i="2"/>
  <c r="AK1059" i="2"/>
  <c r="AL1059" i="2" s="1"/>
  <c r="AM1059" i="2" s="1"/>
  <c r="AJ532" i="2"/>
  <c r="AK532" i="2"/>
  <c r="AL532" i="2" s="1"/>
  <c r="AM532" i="2" s="1"/>
  <c r="AJ101" i="2"/>
  <c r="AK101" i="2"/>
  <c r="AL101" i="2" s="1"/>
  <c r="AM101" i="2" s="1"/>
  <c r="AK369" i="2"/>
  <c r="AL369" i="2" s="1"/>
  <c r="AM369" i="2" s="1"/>
  <c r="AJ369" i="2"/>
  <c r="AJ1083" i="2"/>
  <c r="AK1083" i="2"/>
  <c r="AL1083" i="2" s="1"/>
  <c r="AM1083" i="2" s="1"/>
  <c r="AK607" i="2"/>
  <c r="AL607" i="2" s="1"/>
  <c r="AM607" i="2" s="1"/>
  <c r="AJ607" i="2"/>
  <c r="AJ370" i="2"/>
  <c r="AK370" i="2"/>
  <c r="AL370" i="2" s="1"/>
  <c r="AM370" i="2" s="1"/>
  <c r="AJ347" i="2"/>
  <c r="AK347" i="2"/>
  <c r="AL347" i="2" s="1"/>
  <c r="AM347" i="2" s="1"/>
  <c r="AJ619" i="2"/>
  <c r="AK619" i="2"/>
  <c r="AL619" i="2" s="1"/>
  <c r="AM619" i="2" s="1"/>
  <c r="AJ1111" i="2"/>
  <c r="AK1111" i="2"/>
  <c r="AL1111" i="2" s="1"/>
  <c r="AM1111" i="2" s="1"/>
  <c r="AJ496" i="2"/>
  <c r="AK496" i="2"/>
  <c r="AL496" i="2" s="1"/>
  <c r="AM496" i="2" s="1"/>
  <c r="AJ408" i="2"/>
  <c r="AK408" i="2"/>
  <c r="AL408" i="2" s="1"/>
  <c r="AM408" i="2" s="1"/>
  <c r="AJ75" i="2"/>
  <c r="AK75" i="2"/>
  <c r="AL75" i="2" s="1"/>
  <c r="AM75" i="2" s="1"/>
  <c r="AK510" i="2"/>
  <c r="AL510" i="2" s="1"/>
  <c r="AM510" i="2" s="1"/>
  <c r="AJ510" i="2"/>
  <c r="H47" i="1"/>
  <c r="H44" i="1"/>
  <c r="H37" i="1"/>
  <c r="H40" i="1"/>
  <c r="H68" i="1"/>
  <c r="AK743" i="2"/>
  <c r="AL743" i="2" s="1"/>
  <c r="AM743" i="2" s="1"/>
  <c r="AK121" i="2"/>
  <c r="AL121" i="2" s="1"/>
  <c r="AM121" i="2" s="1"/>
  <c r="AK164" i="2"/>
  <c r="AL164" i="2" s="1"/>
  <c r="AM164" i="2" s="1"/>
  <c r="AK464" i="2"/>
  <c r="AL464" i="2" s="1"/>
  <c r="AM464" i="2" s="1"/>
  <c r="AJ926" i="2"/>
  <c r="AK926" i="2"/>
  <c r="AL926" i="2" s="1"/>
  <c r="AM926" i="2" s="1"/>
  <c r="AJ334" i="2"/>
  <c r="AK334" i="2"/>
  <c r="AL334" i="2" s="1"/>
  <c r="AM334" i="2" s="1"/>
  <c r="AJ691" i="2"/>
  <c r="AK691" i="2"/>
  <c r="AL691" i="2" s="1"/>
  <c r="AM691" i="2" s="1"/>
  <c r="AK944" i="2"/>
  <c r="AL944" i="2" s="1"/>
  <c r="AM944" i="2" s="1"/>
  <c r="AJ944" i="2"/>
  <c r="AJ465" i="2"/>
  <c r="AK465" i="2"/>
  <c r="AL465" i="2" s="1"/>
  <c r="AM465" i="2" s="1"/>
  <c r="AJ908" i="2"/>
  <c r="AK908" i="2"/>
  <c r="AL908" i="2" s="1"/>
  <c r="AM908" i="2" s="1"/>
  <c r="AK1069" i="2"/>
  <c r="AL1069" i="2" s="1"/>
  <c r="AM1069" i="2" s="1"/>
  <c r="AJ1069" i="2"/>
  <c r="AJ749" i="2"/>
  <c r="AK749" i="2"/>
  <c r="AL749" i="2" s="1"/>
  <c r="AM749" i="2" s="1"/>
  <c r="AK466" i="2"/>
  <c r="AL466" i="2" s="1"/>
  <c r="AM466" i="2" s="1"/>
  <c r="AJ466" i="2"/>
  <c r="AJ878" i="2"/>
  <c r="AK878" i="2"/>
  <c r="AL878" i="2" s="1"/>
  <c r="AM878" i="2" s="1"/>
  <c r="AJ274" i="2"/>
  <c r="AK274" i="2"/>
  <c r="AL274" i="2" s="1"/>
  <c r="AM274" i="2" s="1"/>
  <c r="AJ1040" i="2"/>
  <c r="AK1040" i="2"/>
  <c r="AL1040" i="2" s="1"/>
  <c r="AM1040" i="2" s="1"/>
  <c r="AJ441" i="2"/>
  <c r="AK441" i="2"/>
  <c r="AL441" i="2" s="1"/>
  <c r="AM441" i="2" s="1"/>
  <c r="AJ1120" i="2"/>
  <c r="AK1120" i="2"/>
  <c r="AL1120" i="2" s="1"/>
  <c r="AM1120" i="2" s="1"/>
  <c r="AJ797" i="2"/>
  <c r="AK797" i="2"/>
  <c r="AL797" i="2" s="1"/>
  <c r="AM797" i="2" s="1"/>
  <c r="AK454" i="2"/>
  <c r="AL454" i="2" s="1"/>
  <c r="AM454" i="2" s="1"/>
  <c r="AJ454" i="2"/>
  <c r="AJ949" i="2"/>
  <c r="AK949" i="2"/>
  <c r="AL949" i="2" s="1"/>
  <c r="AM949" i="2" s="1"/>
  <c r="AK294" i="2"/>
  <c r="AL294" i="2" s="1"/>
  <c r="AM294" i="2" s="1"/>
  <c r="AJ294" i="2"/>
  <c r="AJ753" i="2"/>
  <c r="AK753" i="2"/>
  <c r="AL753" i="2" s="1"/>
  <c r="AM753" i="2" s="1"/>
  <c r="AJ832" i="2"/>
  <c r="AK832" i="2"/>
  <c r="AL832" i="2" s="1"/>
  <c r="AM832" i="2" s="1"/>
  <c r="AJ1078" i="2"/>
  <c r="AK1078" i="2"/>
  <c r="AL1078" i="2" s="1"/>
  <c r="AM1078" i="2" s="1"/>
  <c r="AJ829" i="2"/>
  <c r="AK829" i="2"/>
  <c r="AL829" i="2" s="1"/>
  <c r="AM829" i="2" s="1"/>
  <c r="AK488" i="2"/>
  <c r="AL488" i="2" s="1"/>
  <c r="AM488" i="2" s="1"/>
  <c r="AJ488" i="2"/>
  <c r="AJ335" i="2"/>
  <c r="AK335" i="2"/>
  <c r="AL335" i="2" s="1"/>
  <c r="AM335" i="2" s="1"/>
  <c r="AJ795" i="2"/>
  <c r="AK795" i="2"/>
  <c r="AL795" i="2" s="1"/>
  <c r="AM795" i="2" s="1"/>
  <c r="AJ1041" i="2"/>
  <c r="AK1041" i="2"/>
  <c r="AL1041" i="2" s="1"/>
  <c r="AM1041" i="2" s="1"/>
  <c r="AJ932" i="2"/>
  <c r="AK932" i="2"/>
  <c r="AL932" i="2" s="1"/>
  <c r="AM932" i="2" s="1"/>
  <c r="AJ1085" i="2"/>
  <c r="AK1085" i="2"/>
  <c r="AL1085" i="2" s="1"/>
  <c r="AM1085" i="2" s="1"/>
  <c r="AJ494" i="2"/>
  <c r="AK494" i="2"/>
  <c r="AL494" i="2" s="1"/>
  <c r="AM494" i="2" s="1"/>
  <c r="AJ403" i="2"/>
  <c r="AK403" i="2"/>
  <c r="AL403" i="2" s="1"/>
  <c r="AM403" i="2" s="1"/>
  <c r="AJ565" i="2"/>
  <c r="AK565" i="2"/>
  <c r="AL565" i="2" s="1"/>
  <c r="AM565" i="2" s="1"/>
  <c r="AJ87" i="2"/>
  <c r="AK87" i="2"/>
  <c r="AL87" i="2" s="1"/>
  <c r="AM87" i="2" s="1"/>
  <c r="AJ232" i="2"/>
  <c r="AK232" i="2"/>
  <c r="AL232" i="2" s="1"/>
  <c r="AM232" i="2" s="1"/>
  <c r="AJ616" i="2"/>
  <c r="AK616" i="2"/>
  <c r="AL616" i="2" s="1"/>
  <c r="AM616" i="2" s="1"/>
  <c r="AK479" i="2"/>
  <c r="AL479" i="2" s="1"/>
  <c r="AM479" i="2" s="1"/>
  <c r="AJ479" i="2"/>
  <c r="AK1117" i="2"/>
  <c r="AL1117" i="2" s="1"/>
  <c r="AM1117" i="2" s="1"/>
  <c r="AJ1117" i="2"/>
  <c r="AK576" i="2"/>
  <c r="AL576" i="2" s="1"/>
  <c r="AM576" i="2" s="1"/>
  <c r="AJ576" i="2"/>
  <c r="AJ453" i="2"/>
  <c r="AK453" i="2"/>
  <c r="AL453" i="2" s="1"/>
  <c r="AM453" i="2" s="1"/>
  <c r="AJ524" i="2"/>
  <c r="AK524" i="2"/>
  <c r="AL524" i="2" s="1"/>
  <c r="AM524" i="2" s="1"/>
  <c r="AJ966" i="2"/>
  <c r="AK966" i="2"/>
  <c r="AL966" i="2" s="1"/>
  <c r="AM966" i="2" s="1"/>
  <c r="AJ1047" i="2"/>
  <c r="AK1047" i="2"/>
  <c r="AL1047" i="2" s="1"/>
  <c r="AM1047" i="2" s="1"/>
  <c r="AK91" i="2"/>
  <c r="AL91" i="2" s="1"/>
  <c r="AM91" i="2" s="1"/>
  <c r="AJ91" i="2"/>
  <c r="AK998" i="2"/>
  <c r="AL998" i="2" s="1"/>
  <c r="AM998" i="2" s="1"/>
  <c r="AJ998" i="2"/>
  <c r="AJ538" i="2"/>
  <c r="AK538" i="2"/>
  <c r="AL538" i="2" s="1"/>
  <c r="AM538" i="2" s="1"/>
  <c r="AJ843" i="2"/>
  <c r="AK843" i="2"/>
  <c r="AL843" i="2" s="1"/>
  <c r="AM843" i="2" s="1"/>
  <c r="AJ239" i="2"/>
  <c r="AK239" i="2"/>
  <c r="AL239" i="2" s="1"/>
  <c r="AM239" i="2" s="1"/>
  <c r="AJ1121" i="2"/>
  <c r="AK1121" i="2"/>
  <c r="AL1121" i="2" s="1"/>
  <c r="AM1121" i="2" s="1"/>
  <c r="AJ505" i="2"/>
  <c r="AK505" i="2"/>
  <c r="AL505" i="2" s="1"/>
  <c r="AM505" i="2" s="1"/>
  <c r="AK88" i="2"/>
  <c r="AL88" i="2" s="1"/>
  <c r="AM88" i="2" s="1"/>
  <c r="AJ88" i="2"/>
  <c r="AJ748" i="2"/>
  <c r="AK748" i="2"/>
  <c r="AL748" i="2" s="1"/>
  <c r="AM748" i="2" s="1"/>
  <c r="AJ724" i="2"/>
  <c r="AK724" i="2"/>
  <c r="AL724" i="2" s="1"/>
  <c r="AM724" i="2" s="1"/>
  <c r="AJ746" i="2"/>
  <c r="AK746" i="2"/>
  <c r="AL746" i="2" s="1"/>
  <c r="AM746" i="2" s="1"/>
  <c r="AJ1011" i="2"/>
  <c r="AK1011" i="2"/>
  <c r="AL1011" i="2" s="1"/>
  <c r="AM1011" i="2" s="1"/>
  <c r="H64" i="1"/>
  <c r="F64" i="1" s="1"/>
  <c r="G81" i="9" s="1"/>
  <c r="H91" i="1"/>
  <c r="F91" i="1" s="1"/>
  <c r="AJ603" i="2"/>
  <c r="AK603" i="2"/>
  <c r="AL603" i="2" s="1"/>
  <c r="AM603" i="2" s="1"/>
  <c r="AJ605" i="2"/>
  <c r="AK605" i="2"/>
  <c r="AL605" i="2" s="1"/>
  <c r="AM605" i="2" s="1"/>
  <c r="AJ699" i="2"/>
  <c r="AK699" i="2"/>
  <c r="AL699" i="2" s="1"/>
  <c r="AM699" i="2" s="1"/>
  <c r="AJ326" i="2"/>
  <c r="AK326" i="2"/>
  <c r="AL326" i="2" s="1"/>
  <c r="AM326" i="2" s="1"/>
  <c r="AJ1037" i="2"/>
  <c r="AK1037" i="2"/>
  <c r="AL1037" i="2" s="1"/>
  <c r="AM1037" i="2" s="1"/>
  <c r="AK271" i="2"/>
  <c r="AL271" i="2" s="1"/>
  <c r="AM271" i="2" s="1"/>
  <c r="AJ271" i="2"/>
  <c r="AJ739" i="2"/>
  <c r="AK739" i="2"/>
  <c r="AL739" i="2" s="1"/>
  <c r="AM739" i="2" s="1"/>
  <c r="AJ679" i="2"/>
  <c r="AK679" i="2"/>
  <c r="AL679" i="2" s="1"/>
  <c r="AM679" i="2" s="1"/>
  <c r="AJ155" i="2"/>
  <c r="AK155" i="2"/>
  <c r="AL155" i="2" s="1"/>
  <c r="AM155" i="2" s="1"/>
  <c r="AJ1042" i="2"/>
  <c r="AK1042" i="2"/>
  <c r="AL1042" i="2" s="1"/>
  <c r="AM1042" i="2" s="1"/>
  <c r="AJ906" i="2"/>
  <c r="AK906" i="2"/>
  <c r="AL906" i="2" s="1"/>
  <c r="AM906" i="2" s="1"/>
  <c r="AJ24" i="2"/>
  <c r="AK24" i="2"/>
  <c r="AL24" i="2" s="1"/>
  <c r="AM24" i="2" s="1"/>
  <c r="AJ985" i="2"/>
  <c r="AK985" i="2"/>
  <c r="AL985" i="2" s="1"/>
  <c r="AM985" i="2" s="1"/>
  <c r="AJ652" i="2"/>
  <c r="AK652" i="2"/>
  <c r="AL652" i="2" s="1"/>
  <c r="AM652" i="2" s="1"/>
  <c r="AJ20" i="2"/>
  <c r="AK20" i="2"/>
  <c r="AL20" i="2" s="1"/>
  <c r="AM20" i="2" s="1"/>
  <c r="AJ747" i="2"/>
  <c r="AK747" i="2"/>
  <c r="AL747" i="2" s="1"/>
  <c r="AM747" i="2" s="1"/>
  <c r="AK290" i="2"/>
  <c r="AL290" i="2" s="1"/>
  <c r="AM290" i="2" s="1"/>
  <c r="AJ290" i="2"/>
  <c r="AJ427" i="2"/>
  <c r="AK427" i="2"/>
  <c r="AL427" i="2" s="1"/>
  <c r="AM427" i="2" s="1"/>
  <c r="AJ79" i="2"/>
  <c r="AK79" i="2"/>
  <c r="AL79" i="2" s="1"/>
  <c r="AM79" i="2" s="1"/>
  <c r="AJ902" i="2"/>
  <c r="AK902" i="2"/>
  <c r="AL902" i="2" s="1"/>
  <c r="AM902" i="2" s="1"/>
  <c r="AJ951" i="2"/>
  <c r="AK951" i="2"/>
  <c r="AL951" i="2" s="1"/>
  <c r="AM951" i="2" s="1"/>
  <c r="AJ542" i="2"/>
  <c r="AK542" i="2"/>
  <c r="AL542" i="2" s="1"/>
  <c r="AM542" i="2" s="1"/>
  <c r="AJ483" i="2"/>
  <c r="AK483" i="2"/>
  <c r="AL483" i="2" s="1"/>
  <c r="AM483" i="2" s="1"/>
  <c r="AJ162" i="2"/>
  <c r="AK162" i="2"/>
  <c r="AL162" i="2" s="1"/>
  <c r="AM162" i="2" s="1"/>
  <c r="AJ954" i="2"/>
  <c r="AK954" i="2"/>
  <c r="AL954" i="2" s="1"/>
  <c r="AM954" i="2" s="1"/>
  <c r="AJ729" i="2"/>
  <c r="AK729" i="2"/>
  <c r="AL729" i="2" s="1"/>
  <c r="AM729" i="2" s="1"/>
  <c r="AJ346" i="2"/>
  <c r="AK346" i="2"/>
  <c r="AL346" i="2" s="1"/>
  <c r="AM346" i="2" s="1"/>
  <c r="AJ581" i="2"/>
  <c r="AK581" i="2"/>
  <c r="AL581" i="2" s="1"/>
  <c r="AM581" i="2" s="1"/>
  <c r="AJ402" i="2"/>
  <c r="AK402" i="2"/>
  <c r="AL402" i="2" s="1"/>
  <c r="AM402" i="2" s="1"/>
  <c r="AJ51" i="2"/>
  <c r="AK51" i="2"/>
  <c r="AL51" i="2" s="1"/>
  <c r="AM51" i="2" s="1"/>
  <c r="AJ770" i="2"/>
  <c r="AK770" i="2"/>
  <c r="AL770" i="2" s="1"/>
  <c r="AM770" i="2" s="1"/>
  <c r="AJ1046" i="2"/>
  <c r="AK1046" i="2"/>
  <c r="AL1046" i="2" s="1"/>
  <c r="AM1046" i="2" s="1"/>
  <c r="AJ1106" i="2"/>
  <c r="AK1106" i="2"/>
  <c r="AL1106" i="2" s="1"/>
  <c r="AM1106" i="2" s="1"/>
  <c r="AJ354" i="2"/>
  <c r="AK354" i="2"/>
  <c r="AL354" i="2" s="1"/>
  <c r="AM354" i="2" s="1"/>
  <c r="AJ1036" i="2"/>
  <c r="AK1036" i="2"/>
  <c r="AL1036" i="2" s="1"/>
  <c r="AM1036" i="2" s="1"/>
  <c r="AJ45" i="2"/>
  <c r="AK45" i="2"/>
  <c r="AL45" i="2" s="1"/>
  <c r="AM45" i="2" s="1"/>
  <c r="AJ501" i="2"/>
  <c r="AK501" i="2"/>
  <c r="AL501" i="2" s="1"/>
  <c r="AM501" i="2" s="1"/>
  <c r="AJ751" i="2"/>
  <c r="AK751" i="2"/>
  <c r="AL751" i="2" s="1"/>
  <c r="AM751" i="2" s="1"/>
  <c r="AJ737" i="2"/>
  <c r="AK737" i="2"/>
  <c r="AL737" i="2" s="1"/>
  <c r="AM737" i="2" s="1"/>
  <c r="AJ1074" i="2"/>
  <c r="AK1074" i="2"/>
  <c r="AL1074" i="2" s="1"/>
  <c r="AM1074" i="2" s="1"/>
  <c r="AJ175" i="2"/>
  <c r="AK175" i="2"/>
  <c r="AL175" i="2" s="1"/>
  <c r="AM175" i="2" s="1"/>
  <c r="AJ562" i="2"/>
  <c r="AK562" i="2"/>
  <c r="AL562" i="2" s="1"/>
  <c r="AM562" i="2" s="1"/>
  <c r="AJ533" i="2"/>
  <c r="AK533" i="2"/>
  <c r="AL533" i="2" s="1"/>
  <c r="AM533" i="2" s="1"/>
  <c r="AJ522" i="2"/>
  <c r="AK522" i="2"/>
  <c r="AL522" i="2" s="1"/>
  <c r="AM522" i="2" s="1"/>
  <c r="AJ352" i="2"/>
  <c r="AK352" i="2"/>
  <c r="AL352" i="2" s="1"/>
  <c r="AM352" i="2" s="1"/>
  <c r="AJ372" i="2"/>
  <c r="AK372" i="2"/>
  <c r="AL372" i="2" s="1"/>
  <c r="AM372" i="2" s="1"/>
  <c r="AJ897" i="2"/>
  <c r="AK897" i="2"/>
  <c r="AL897" i="2" s="1"/>
  <c r="AM897" i="2" s="1"/>
  <c r="AJ506" i="2"/>
  <c r="AK506" i="2"/>
  <c r="AL506" i="2" s="1"/>
  <c r="AM506" i="2" s="1"/>
  <c r="AJ698" i="2"/>
  <c r="AK698" i="2"/>
  <c r="AL698" i="2" s="1"/>
  <c r="AM698" i="2" s="1"/>
  <c r="AJ836" i="2"/>
  <c r="AK836" i="2"/>
  <c r="AL836" i="2" s="1"/>
  <c r="AM836" i="2" s="1"/>
  <c r="AJ295" i="2"/>
  <c r="AK295" i="2"/>
  <c r="AL295" i="2" s="1"/>
  <c r="AM295" i="2" s="1"/>
  <c r="AJ1095" i="2"/>
  <c r="AK1095" i="2"/>
  <c r="AL1095" i="2" s="1"/>
  <c r="AM1095" i="2" s="1"/>
  <c r="AJ793" i="2"/>
  <c r="AK793" i="2"/>
  <c r="AL793" i="2" s="1"/>
  <c r="AM793" i="2" s="1"/>
  <c r="AJ974" i="2"/>
  <c r="AK974" i="2"/>
  <c r="AL974" i="2" s="1"/>
  <c r="AM974" i="2" s="1"/>
  <c r="AK870" i="2"/>
  <c r="AL870" i="2" s="1"/>
  <c r="AM870" i="2" s="1"/>
  <c r="AJ870" i="2"/>
  <c r="AJ950" i="2"/>
  <c r="AK950" i="2"/>
  <c r="AL950" i="2" s="1"/>
  <c r="AM950" i="2" s="1"/>
  <c r="AJ813" i="2"/>
  <c r="AK813" i="2"/>
  <c r="AL813" i="2" s="1"/>
  <c r="AM813" i="2" s="1"/>
  <c r="AJ630" i="2"/>
  <c r="AK630" i="2"/>
  <c r="AL630" i="2" s="1"/>
  <c r="AM630" i="2" s="1"/>
  <c r="AJ1113" i="2"/>
  <c r="AK1113" i="2"/>
  <c r="AL1113" i="2" s="1"/>
  <c r="AM1113" i="2" s="1"/>
  <c r="AJ180" i="2"/>
  <c r="AK180" i="2"/>
  <c r="AL180" i="2" s="1"/>
  <c r="AM180" i="2" s="1"/>
  <c r="AJ207" i="2"/>
  <c r="AK207" i="2"/>
  <c r="AL207" i="2" s="1"/>
  <c r="AM207" i="2" s="1"/>
  <c r="AJ525" i="2"/>
  <c r="AK525" i="2"/>
  <c r="AL525" i="2" s="1"/>
  <c r="AM525" i="2" s="1"/>
  <c r="AJ1039" i="2"/>
  <c r="AK1039" i="2"/>
  <c r="AL1039" i="2" s="1"/>
  <c r="AM1039" i="2" s="1"/>
  <c r="AJ928" i="2"/>
  <c r="AK928" i="2"/>
  <c r="AL928" i="2" s="1"/>
  <c r="AM928" i="2" s="1"/>
  <c r="AJ742" i="2"/>
  <c r="AK742" i="2"/>
  <c r="AL742" i="2" s="1"/>
  <c r="AM742" i="2" s="1"/>
  <c r="AJ136" i="2"/>
  <c r="AK136" i="2"/>
  <c r="AL136" i="2" s="1"/>
  <c r="AM136" i="2" s="1"/>
  <c r="AJ216" i="2"/>
  <c r="AK216" i="2"/>
  <c r="AL216" i="2" s="1"/>
  <c r="AM216" i="2" s="1"/>
  <c r="AJ158" i="2"/>
  <c r="AK158" i="2"/>
  <c r="AL158" i="2" s="1"/>
  <c r="AM158" i="2" s="1"/>
  <c r="AJ1068" i="2"/>
  <c r="AK1068" i="2"/>
  <c r="AL1068" i="2" s="1"/>
  <c r="AM1068" i="2" s="1"/>
  <c r="AJ81" i="2"/>
  <c r="AK81" i="2"/>
  <c r="AL81" i="2" s="1"/>
  <c r="AM81" i="2" s="1"/>
  <c r="AJ871" i="2"/>
  <c r="AK871" i="2"/>
  <c r="AL871" i="2" s="1"/>
  <c r="AM871" i="2" s="1"/>
  <c r="AJ738" i="2"/>
  <c r="AK738" i="2"/>
  <c r="AL738" i="2" s="1"/>
  <c r="AM738" i="2" s="1"/>
  <c r="AK766" i="2"/>
  <c r="AL766" i="2" s="1"/>
  <c r="AM766" i="2" s="1"/>
  <c r="AJ766" i="2"/>
  <c r="AJ919" i="2"/>
  <c r="AK919" i="2"/>
  <c r="AL919" i="2" s="1"/>
  <c r="AM919" i="2" s="1"/>
  <c r="AJ381" i="2"/>
  <c r="AK381" i="2"/>
  <c r="AL381" i="2" s="1"/>
  <c r="AM381" i="2" s="1"/>
  <c r="AJ992" i="2"/>
  <c r="AK992" i="2"/>
  <c r="AL992" i="2" s="1"/>
  <c r="AM992" i="2" s="1"/>
  <c r="AJ646" i="2"/>
  <c r="AK646" i="2"/>
  <c r="AL646" i="2" s="1"/>
  <c r="AM646" i="2" s="1"/>
  <c r="AK98" i="2"/>
  <c r="AL98" i="2" s="1"/>
  <c r="AM98" i="2" s="1"/>
  <c r="AJ98" i="2"/>
  <c r="H81" i="1"/>
  <c r="F81" i="1" s="1"/>
  <c r="G76" i="9" s="1"/>
  <c r="H21" i="1"/>
  <c r="F21" i="1" s="1"/>
  <c r="G20" i="9" s="1"/>
  <c r="H67" i="1"/>
  <c r="F67" i="1" s="1"/>
  <c r="G74" i="9" s="1"/>
  <c r="H74" i="1"/>
  <c r="F74" i="1" s="1"/>
  <c r="G72" i="9" s="1"/>
  <c r="H65" i="1"/>
  <c r="H77" i="1"/>
  <c r="F77" i="1" s="1"/>
  <c r="G41" i="9" s="1"/>
  <c r="H41" i="1"/>
  <c r="H69" i="1"/>
  <c r="F69" i="1" s="1"/>
  <c r="G61" i="9" s="1"/>
  <c r="H27" i="1"/>
  <c r="F27" i="1" s="1"/>
  <c r="G27" i="9" s="1"/>
  <c r="H8" i="1"/>
  <c r="H28" i="1"/>
  <c r="F28" i="1" s="1"/>
  <c r="G44" i="9" s="1"/>
  <c r="H100" i="1"/>
  <c r="F100" i="1" s="1"/>
  <c r="G105" i="9" s="1"/>
  <c r="H46" i="1"/>
  <c r="F46" i="1" s="1"/>
  <c r="G58" i="9" s="1"/>
  <c r="H29" i="1"/>
  <c r="H17" i="1"/>
  <c r="H7" i="1"/>
  <c r="H23" i="1"/>
  <c r="H61" i="1"/>
  <c r="H89" i="1"/>
  <c r="F89" i="1" s="1"/>
  <c r="G90" i="9" s="1"/>
  <c r="H13" i="1"/>
  <c r="F13" i="1" s="1"/>
  <c r="G57" i="9" s="1"/>
  <c r="H19" i="1"/>
  <c r="H82" i="1"/>
  <c r="H62" i="1"/>
  <c r="O62" i="1" s="1"/>
  <c r="H63" i="1"/>
  <c r="F63" i="1" s="1"/>
  <c r="G68" i="9" s="1"/>
  <c r="H108" i="1"/>
  <c r="F108" i="1" s="1"/>
  <c r="G106" i="9" s="1"/>
  <c r="H25" i="1"/>
  <c r="H58" i="1"/>
  <c r="H95" i="1"/>
  <c r="F95" i="1" s="1"/>
  <c r="G92" i="9" s="1"/>
  <c r="H79" i="1"/>
  <c r="F79" i="1" s="1"/>
  <c r="G48" i="9" s="1"/>
  <c r="H57" i="1"/>
  <c r="F57" i="1" s="1"/>
  <c r="G63" i="9" s="1"/>
  <c r="H86" i="1"/>
  <c r="F86" i="1" s="1"/>
  <c r="G87" i="9" s="1"/>
  <c r="H87" i="1"/>
  <c r="F87" i="1" s="1"/>
  <c r="G50" i="9" s="1"/>
  <c r="H26" i="1"/>
  <c r="H93" i="1"/>
  <c r="F93" i="1" s="1"/>
  <c r="G89" i="9" s="1"/>
  <c r="H98" i="1"/>
  <c r="H36" i="1"/>
  <c r="F36" i="1" s="1"/>
  <c r="G54" i="9" s="1"/>
  <c r="H96" i="1"/>
  <c r="H102" i="1"/>
  <c r="F102" i="1" s="1"/>
  <c r="G108" i="9" s="1"/>
  <c r="H22" i="1"/>
  <c r="F22" i="1" s="1"/>
  <c r="G21" i="9" s="1"/>
  <c r="H103" i="1"/>
  <c r="H66" i="1"/>
  <c r="F66" i="1" s="1"/>
  <c r="G79" i="9" s="1"/>
  <c r="H34" i="1"/>
  <c r="F34" i="1" s="1"/>
  <c r="G98" i="9" s="1"/>
  <c r="H72" i="1"/>
  <c r="F72" i="1" s="1"/>
  <c r="G93" i="9" s="1"/>
  <c r="H80" i="1"/>
  <c r="F80" i="1" s="1"/>
  <c r="G73" i="9" s="1"/>
  <c r="H107" i="1"/>
  <c r="F107" i="1" s="1"/>
  <c r="G100" i="9" s="1"/>
  <c r="H92" i="1"/>
  <c r="F92" i="1" s="1"/>
  <c r="G85" i="9" s="1"/>
  <c r="H39" i="1"/>
  <c r="H71" i="1"/>
  <c r="F71" i="1" s="1"/>
  <c r="G86" i="9" s="1"/>
  <c r="H59" i="1"/>
  <c r="F59" i="1" s="1"/>
  <c r="G39" i="9" s="1"/>
  <c r="H16" i="1"/>
  <c r="H83" i="1"/>
  <c r="H31" i="1"/>
  <c r="F31" i="1" s="1"/>
  <c r="G24" i="9" s="1"/>
  <c r="H48" i="1"/>
  <c r="F48" i="1" s="1"/>
  <c r="G42" i="9" s="1"/>
  <c r="H24" i="1"/>
  <c r="F24" i="1" s="1"/>
  <c r="G25" i="9" s="1"/>
  <c r="H73" i="1"/>
  <c r="H12" i="1"/>
  <c r="H30" i="1"/>
  <c r="F30" i="1" s="1"/>
  <c r="G40" i="9" s="1"/>
  <c r="H49" i="1"/>
  <c r="O49" i="1" s="1"/>
  <c r="H94" i="1"/>
  <c r="H51" i="1"/>
  <c r="F51" i="1" s="1"/>
  <c r="G45" i="9" s="1"/>
  <c r="H70" i="1"/>
  <c r="F70" i="1" s="1"/>
  <c r="G60" i="9" s="1"/>
  <c r="H60" i="1"/>
  <c r="H52" i="1"/>
  <c r="F52" i="1" s="1"/>
  <c r="G55" i="9" s="1"/>
  <c r="H42" i="1"/>
  <c r="F42" i="1" s="1"/>
  <c r="G37" i="9" s="1"/>
  <c r="H88" i="1"/>
  <c r="F88" i="1" s="1"/>
  <c r="G99" i="9" s="1"/>
  <c r="H14" i="1"/>
  <c r="F14" i="1" s="1"/>
  <c r="G15" i="9" s="1"/>
  <c r="H15" i="1"/>
  <c r="H55" i="1"/>
  <c r="H104" i="1"/>
  <c r="H54" i="1"/>
  <c r="F54" i="1" s="1"/>
  <c r="G70" i="9" s="1"/>
  <c r="H99" i="1"/>
  <c r="F99" i="1" s="1"/>
  <c r="G94" i="9" s="1"/>
  <c r="H85" i="1"/>
  <c r="H90" i="1"/>
  <c r="H78" i="1"/>
  <c r="F78" i="1" s="1"/>
  <c r="G46" i="9" s="1"/>
  <c r="H18" i="1"/>
  <c r="H32" i="1"/>
  <c r="F32" i="1" s="1"/>
  <c r="G32" i="9" s="1"/>
  <c r="H38" i="1"/>
  <c r="H11" i="1"/>
  <c r="H53" i="1"/>
  <c r="F53" i="1" s="1"/>
  <c r="G66" i="9" s="1"/>
  <c r="H56" i="1"/>
  <c r="F56" i="1" s="1"/>
  <c r="G67" i="9" s="1"/>
  <c r="H76" i="1"/>
  <c r="F76" i="1" s="1"/>
  <c r="G30" i="9" s="1"/>
  <c r="H5" i="1"/>
  <c r="H50" i="1"/>
  <c r="H20" i="1"/>
  <c r="H9" i="1"/>
  <c r="F18" i="1" l="1"/>
  <c r="G23" i="9" s="1"/>
  <c r="O18" i="1"/>
  <c r="F6" i="1"/>
  <c r="G8" i="9" s="1"/>
  <c r="O6" i="1"/>
  <c r="F58" i="1"/>
  <c r="G77" i="9" s="1"/>
  <c r="O58" i="1"/>
  <c r="F44" i="1"/>
  <c r="G43" i="9" s="1"/>
  <c r="O44" i="1"/>
  <c r="F105" i="1"/>
  <c r="G109" i="9" s="1"/>
  <c r="O105" i="1"/>
  <c r="F45" i="1"/>
  <c r="G53" i="9" s="1"/>
  <c r="O45" i="1"/>
  <c r="F75" i="1"/>
  <c r="G107" i="9" s="1"/>
  <c r="O75" i="1"/>
  <c r="F33" i="1"/>
  <c r="G34" i="9" s="1"/>
  <c r="O33" i="1"/>
  <c r="O109" i="1"/>
  <c r="F109" i="1"/>
  <c r="G102" i="9" s="1"/>
  <c r="F43" i="1"/>
  <c r="O43" i="1"/>
  <c r="O110" i="1"/>
  <c r="F110" i="1"/>
  <c r="F35" i="1"/>
  <c r="G4" i="9" s="1"/>
  <c r="O35" i="1"/>
  <c r="F96" i="1"/>
  <c r="G96" i="9" s="1"/>
  <c r="F94" i="1"/>
  <c r="G91" i="9" s="1"/>
  <c r="F55" i="1"/>
  <c r="G69" i="9" s="1"/>
  <c r="F65" i="1"/>
  <c r="G38" i="9" s="1"/>
  <c r="F104" i="1"/>
  <c r="G80" i="9" s="1"/>
  <c r="F61" i="1"/>
  <c r="G62" i="9" s="1"/>
  <c r="F38" i="1"/>
  <c r="G33" i="9" s="1"/>
  <c r="F49" i="1"/>
  <c r="G65" i="9" s="1"/>
  <c r="F25" i="1"/>
  <c r="G95" i="9" s="1"/>
  <c r="O7" i="1"/>
  <c r="F7" i="1"/>
  <c r="G9" i="9" s="1"/>
  <c r="O15" i="1"/>
  <c r="F15" i="1"/>
  <c r="G18" i="9" s="1"/>
  <c r="F17" i="1"/>
  <c r="F4" i="1"/>
  <c r="G7" i="9" s="1"/>
  <c r="F73" i="1"/>
  <c r="G82" i="9" s="1"/>
  <c r="O39" i="1"/>
  <c r="F39" i="1"/>
  <c r="G10" i="9" s="1"/>
  <c r="O98" i="1"/>
  <c r="F98" i="1"/>
  <c r="G47" i="9" s="1"/>
  <c r="O29" i="1"/>
  <c r="F29" i="1"/>
  <c r="G29" i="9" s="1"/>
  <c r="F90" i="1"/>
  <c r="G103" i="9" s="1"/>
  <c r="O85" i="1"/>
  <c r="F85" i="1"/>
  <c r="G88" i="9" s="1"/>
  <c r="F20" i="1"/>
  <c r="G35" i="9" s="1"/>
  <c r="O5" i="1"/>
  <c r="F5" i="1"/>
  <c r="G5" i="9" s="1"/>
  <c r="O68" i="1"/>
  <c r="F68" i="1"/>
  <c r="G75" i="9" s="1"/>
  <c r="F47" i="1"/>
  <c r="G28" i="9" s="1"/>
  <c r="O50" i="1"/>
  <c r="F50" i="1"/>
  <c r="G56" i="9" s="1"/>
  <c r="O19" i="1"/>
  <c r="F19" i="1"/>
  <c r="G17" i="9" s="1"/>
  <c r="F60" i="1"/>
  <c r="G52" i="9" s="1"/>
  <c r="F8" i="1"/>
  <c r="G11" i="9" s="1"/>
  <c r="O9" i="1"/>
  <c r="F9" i="1"/>
  <c r="G12" i="9" s="1"/>
  <c r="F12" i="1"/>
  <c r="G14" i="9" s="1"/>
  <c r="F62" i="1"/>
  <c r="G71" i="9" s="1"/>
  <c r="O82" i="1"/>
  <c r="F82" i="1"/>
  <c r="G83" i="9" s="1"/>
  <c r="F83" i="1"/>
  <c r="G97" i="9" s="1"/>
  <c r="O103" i="1"/>
  <c r="F103" i="1"/>
  <c r="G78" i="9" s="1"/>
  <c r="F40" i="1"/>
  <c r="G49" i="9" s="1"/>
  <c r="F26" i="1"/>
  <c r="G6" i="9" s="1"/>
  <c r="O41" i="1"/>
  <c r="F41" i="1"/>
  <c r="G19" i="9" s="1"/>
  <c r="O11" i="1"/>
  <c r="F11" i="1"/>
  <c r="G31" i="9" s="1"/>
  <c r="F16" i="1"/>
  <c r="G16" i="9" s="1"/>
  <c r="O23" i="1"/>
  <c r="F23" i="1"/>
  <c r="G26" i="9" s="1"/>
  <c r="O37" i="1"/>
  <c r="F37" i="1"/>
  <c r="G51" i="9" s="1"/>
  <c r="O4" i="1"/>
  <c r="O10" i="1"/>
  <c r="O76" i="1"/>
  <c r="O99" i="1"/>
  <c r="O48" i="1"/>
  <c r="F53" i="13"/>
  <c r="O13" i="1"/>
  <c r="O54" i="1"/>
  <c r="O70" i="1"/>
  <c r="F106" i="13"/>
  <c r="F143" i="13"/>
  <c r="O106" i="1"/>
  <c r="O92" i="1"/>
  <c r="O51" i="1"/>
  <c r="O89" i="1"/>
  <c r="O71" i="1"/>
  <c r="F77" i="13"/>
  <c r="O78" i="1"/>
  <c r="O107" i="1"/>
  <c r="F85" i="13"/>
  <c r="O22" i="1"/>
  <c r="O77" i="1"/>
  <c r="O52" i="1"/>
  <c r="F111" i="13"/>
  <c r="O87" i="1"/>
  <c r="O81" i="1"/>
  <c r="O53" i="1"/>
  <c r="O59" i="1"/>
  <c r="O96" i="1"/>
  <c r="O32" i="1"/>
  <c r="O28" i="1"/>
  <c r="O86" i="1"/>
  <c r="O57" i="1"/>
  <c r="O84" i="1"/>
  <c r="O72" i="1"/>
  <c r="G104" i="9"/>
  <c r="O91" i="1"/>
  <c r="O64" i="1"/>
  <c r="O21" i="1"/>
  <c r="O17" i="1"/>
  <c r="O65" i="1"/>
  <c r="O102" i="1"/>
  <c r="O34" i="1"/>
  <c r="O79" i="1"/>
  <c r="O31" i="1"/>
  <c r="O67" i="1"/>
  <c r="F141" i="13"/>
  <c r="O25" i="1"/>
  <c r="O61" i="1"/>
  <c r="O100" i="1"/>
  <c r="O74" i="1"/>
  <c r="O108" i="1"/>
  <c r="O27" i="1"/>
  <c r="O46" i="1"/>
  <c r="O80" i="1"/>
  <c r="O63" i="1"/>
  <c r="O94" i="1"/>
  <c r="O16" i="1"/>
  <c r="O24" i="1"/>
  <c r="O36" i="1"/>
  <c r="O26" i="1"/>
  <c r="O12" i="1"/>
  <c r="O40" i="1"/>
  <c r="O47" i="1"/>
  <c r="O95" i="1"/>
  <c r="O55" i="1"/>
  <c r="O88" i="1"/>
  <c r="O38" i="1"/>
  <c r="O42" i="1"/>
  <c r="O56" i="1"/>
  <c r="O66" i="1"/>
  <c r="O14" i="1"/>
  <c r="O90" i="1"/>
  <c r="O73" i="1"/>
  <c r="O60" i="1"/>
  <c r="O97" i="1"/>
  <c r="O8" i="1"/>
  <c r="O69" i="1"/>
  <c r="O104" i="1"/>
  <c r="O30" i="1"/>
  <c r="O83" i="1"/>
  <c r="O93" i="1"/>
  <c r="O20" i="1"/>
  <c r="F70" i="13"/>
  <c r="F96" i="13"/>
  <c r="D2" i="5"/>
  <c r="F46" i="13"/>
  <c r="F44" i="13"/>
  <c r="F36" i="13"/>
  <c r="F86" i="13"/>
  <c r="F144" i="13"/>
  <c r="F35" i="13"/>
  <c r="F25" i="13"/>
  <c r="F27" i="13"/>
  <c r="F32" i="13"/>
  <c r="F115" i="13"/>
  <c r="F88" i="13"/>
  <c r="F97" i="13"/>
  <c r="D3" i="5"/>
  <c r="F65" i="13"/>
  <c r="F67" i="13"/>
  <c r="F22" i="13"/>
  <c r="F19" i="13"/>
  <c r="F13" i="13"/>
  <c r="D8" i="5"/>
  <c r="F104" i="13"/>
  <c r="F136" i="13"/>
  <c r="F49" i="13"/>
  <c r="F12" i="13"/>
  <c r="D7" i="5"/>
  <c r="F37" i="13"/>
  <c r="F71" i="13"/>
  <c r="F139" i="13"/>
  <c r="F101" i="13"/>
  <c r="F134" i="13"/>
  <c r="F62" i="13"/>
  <c r="F39" i="13"/>
  <c r="F47" i="13"/>
  <c r="F41" i="13"/>
  <c r="F10" i="13"/>
  <c r="F40" i="13"/>
  <c r="F28" i="13"/>
  <c r="F72" i="13"/>
  <c r="F119" i="13"/>
  <c r="F23" i="13"/>
  <c r="F33" i="13"/>
  <c r="F16" i="13"/>
  <c r="F34" i="13"/>
  <c r="D16" i="5"/>
  <c r="G110" i="9" l="1"/>
  <c r="G36" i="9"/>
  <c r="F63" i="13"/>
  <c r="G13" i="9"/>
  <c r="F132" i="13"/>
  <c r="F74" i="13"/>
  <c r="F80" i="13"/>
  <c r="F14" i="13"/>
  <c r="F69" i="13"/>
  <c r="F55" i="13"/>
  <c r="F131" i="13"/>
  <c r="F6" i="13"/>
  <c r="F20" i="13"/>
  <c r="F56" i="13"/>
  <c r="F54" i="13"/>
  <c r="D21" i="5"/>
  <c r="F17" i="13"/>
  <c r="F121" i="13"/>
  <c r="F92" i="13"/>
  <c r="D9" i="5"/>
  <c r="F120" i="13"/>
  <c r="F142" i="13"/>
  <c r="F124" i="13"/>
  <c r="F127" i="13"/>
  <c r="F117" i="13"/>
  <c r="D12" i="5"/>
  <c r="F84" i="13"/>
  <c r="F94" i="13"/>
  <c r="D19" i="5"/>
  <c r="F129" i="13"/>
  <c r="F64" i="13"/>
  <c r="F110" i="13"/>
  <c r="F130" i="13"/>
  <c r="D14" i="5"/>
  <c r="D17" i="5"/>
  <c r="F100" i="13"/>
  <c r="F4" i="13"/>
  <c r="F15" i="13"/>
  <c r="F102" i="13"/>
  <c r="F45" i="13"/>
  <c r="F114" i="13"/>
  <c r="F73" i="13"/>
  <c r="F118" i="13"/>
  <c r="D6" i="5"/>
  <c r="F26" i="13"/>
  <c r="D5" i="5"/>
  <c r="F5" i="13"/>
  <c r="F8" i="13"/>
  <c r="F38" i="13"/>
  <c r="F91" i="13"/>
  <c r="F7" i="13"/>
  <c r="F145" i="13"/>
  <c r="F30" i="13"/>
  <c r="F112" i="13"/>
  <c r="F103" i="13"/>
  <c r="F57" i="13"/>
  <c r="F133" i="13"/>
  <c r="F58" i="13"/>
  <c r="F123" i="13"/>
  <c r="F51" i="13"/>
  <c r="D18" i="5"/>
  <c r="F90" i="13"/>
  <c r="F9" i="13"/>
  <c r="F66" i="13"/>
  <c r="D11" i="5"/>
  <c r="F89" i="13"/>
  <c r="F42" i="13"/>
  <c r="F122" i="13"/>
  <c r="F107" i="13"/>
  <c r="F113" i="13"/>
  <c r="F125" i="13"/>
  <c r="F128" i="13"/>
  <c r="F24" i="13"/>
  <c r="D4" i="5"/>
  <c r="F61" i="13"/>
  <c r="F60" i="13"/>
  <c r="F108" i="13"/>
  <c r="F105" i="13"/>
  <c r="F31" i="13"/>
  <c r="F18" i="13"/>
  <c r="F81" i="13"/>
  <c r="F68" i="13"/>
  <c r="F126" i="13"/>
  <c r="F59" i="13"/>
  <c r="F135" i="13"/>
  <c r="F99" i="13"/>
  <c r="F48" i="13"/>
  <c r="F50" i="13"/>
  <c r="D13" i="5"/>
  <c r="D20" i="5"/>
  <c r="F11" i="13"/>
  <c r="F93" i="13"/>
  <c r="F76" i="13"/>
  <c r="F52" i="13"/>
  <c r="F21" i="13"/>
  <c r="F109" i="13"/>
  <c r="F87" i="13"/>
  <c r="F138" i="13"/>
  <c r="F140" i="13"/>
  <c r="F116" i="13"/>
  <c r="D15" i="5"/>
  <c r="F75" i="13"/>
  <c r="F29" i="13"/>
  <c r="F98" i="13"/>
  <c r="F146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tc={766969A6-3C01-4BD1-87FB-514F2A659D81}</author>
  </authors>
  <commentList>
    <comment ref="AP10" authorId="0" shapeId="0" xr:uid="{766969A6-3C01-4BD1-87FB-514F2A659D81}">
      <text>
        <t>[Threaded comment]
Your version of Excel allows you to read this threaded comment; however, any edits to it will get removed if the file is opened in a newer version of Excel. Learn more: https://go.microsoft.com/fwlink/?linkid=870924
Comment:
    ΑΡΧΕΣ ΝΟΕΜΒΡΙΟΥ Η ΦΟΡΜΟΥΛΑ ΑΠΌ ΚΑΤΩ ΑΠΌ 10 ΘΑ ΠΡΕΠΕΙ ΝΑ ΤΡΑΒΑΕΙ ΠΩΛΗΣΕΙΣ 10.2023 ΚΑΙ ΌΧΙ 10.2022 ΠΟΥ ΝΑΙ ΤΩΡΑ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619250-3FFC-4D21-B051-3911CBBB69B0}" keepAlive="1" name="ESRA Cube Connection Greece" type="5" refreshedVersion="8" saveData="1">
    <dbPr connection="Provider=MSOLAP.8;Integrated Security=SSPI;Persist Security Info=True;Initial Catalog=csap025a;Data Source=clbp016a.eu.unilever.com:11194;MDX Compatibility=1;Safety Options=2;MDX Missing Member Mode=Error;Update Isolation Level=2" command="Sales Reporting" commandType="1"/>
    <olapPr sendLocale="1" rowDrillCount="1000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MDX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metadataStrings count="7">
    <s v="ESRA Cube Connection Greece"/>
    <s v="{[Customer Channel].[Customer Channel Code].[All]}"/>
    <s v="{[Product].[European Category Hierarchy].[All]}"/>
    <s v="{[Bom Flag].[Bom Flag].&amp;[4]}"/>
    <s v="{[Management Unit].[Global Business Unit].&amp;[1476]}"/>
    <s v="{[Customer].[Country Customer Hierarchy].[Total Customer].&amp;[1]}"/>
    <s v="{[Calendar Date].[Date Month View].[Year].&amp;[2024],[Calendar Date].[Date Month View].[Half Year].&amp;[20251],[Calendar Date].[Date Month View].[Quarter].&amp;[20253],[Calendar Date].[Date Month View].[Month].&amp;[202510],[Calendar Date].[Date Month View].[Month].&amp;[202511]}"/>
  </metadataStrings>
  <mdxMetadata count="6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  <mdx n="0" f="s">
      <ms ns="6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<sst xmlns="http://schemas.openxmlformats.org/spreadsheetml/2006/main" count="21191" uniqueCount="2526">
  <si>
    <t xml:space="preserve">Trade </t>
  </si>
  <si>
    <t>MRDR</t>
  </si>
  <si>
    <t>ΠΕΡΙΓΡΑΦΗ ΠΡΟΪΟΝΤΟΣ</t>
  </si>
  <si>
    <t>ΖΩΜΟΙ</t>
  </si>
  <si>
    <t>KNORROX ΖΩΜΟΣ ΚΟΤΑΣ 1x7 ΚΙΛ.</t>
  </si>
  <si>
    <t>KNORR ΖΩΜΟΣ ΚΟΤΑΣ 1*4Κ</t>
  </si>
  <si>
    <t>KNORR  ΖΩΜΟΣ  ΚΟΤΑΣ 6*1,2Κ</t>
  </si>
  <si>
    <t>KN ΕΠΑΓΓΕΛΜΑΤΙΚΟΣ ΖΩΜΟΣ ΚΟΤΟΠΟΥΛΟ 2X800ΓΡ</t>
  </si>
  <si>
    <t>KNORR ΖΩΜΟΣ ΚΟΤΑΣ ΣΕ ΚΟΚΚΟΥΣ 6Χ1 ΚΙΛ</t>
  </si>
  <si>
    <t>KNORROX ΖΩΜΟΣ ΒΟΔΙΝΟΥ 1x7 ΚΙΛ.</t>
  </si>
  <si>
    <t>KNORR  ΖΩΜΟΣ  ΒΟΔΙΝΟΥ 1X4 ΚΙΛ.</t>
  </si>
  <si>
    <t>KNORR  ΖΩΜΟΣ  ΒΟΔΙΝΟΥ 6x1,2ΚΙΛ</t>
  </si>
  <si>
    <t>KN ΕΠΑΓΓΕΛΜΑΤΙΚΟΣ ΖΩΜΟΣ ΒΟΔΙΝΟΥ 2X800G</t>
  </si>
  <si>
    <t>KNORR ΖΩΜΟΣ  ΛΑΧΑΝΙΚΩΝ 1Χ4Κ</t>
  </si>
  <si>
    <t>KNORR ΖΩΜΟΣ  ΛΑΧΑΝΙΚΩΝ 6x1,2ΚΙΛ</t>
  </si>
  <si>
    <t>KN ΕΠΑΓΓΕΛΜΑΤΙΚΟΣ ΖΩΜΟΣ ΛΑΧΑΝΙΚΩΝ 2X800ΓΡ</t>
  </si>
  <si>
    <t>KNORR ΖΩΜΟΣ  ΣΑΦΡΑΝ 2Χ0,8 ΚΙΛ.</t>
  </si>
  <si>
    <t>KNORR  ΖΩΜΟΣ  ΨΑΡΙΟΥ 3X1 KIΛΟ</t>
  </si>
  <si>
    <t>ΚΝORR ΥΓΡΟΣ ΖΩΜΟΣ ΟΣΤΡΑΚΟΕΙΔΩΝ 6Χ1L</t>
  </si>
  <si>
    <t>KNORR ΥΓΡΟΣ ΖΩΜΟΣ ΚΟΤΟΠΟΥΛΟΥ 8X1L</t>
  </si>
  <si>
    <t>KNORR ΥΓΡΟΣ ΖΩΜΟΣ ΜΟΣΧΑΡΙ 8X1L</t>
  </si>
  <si>
    <t>KNORR 123 ΖΩΜΟΣ ΜΕ ΓΕΥΣΗ ΚΟΤΑ 1Χ3,5KG</t>
  </si>
  <si>
    <t>KNORR ΖΩΜΟΣ ΜΑΝΙΤΑΡΙ ΜΕ PORCINI 6X0,5 ΚΙΛ</t>
  </si>
  <si>
    <t>SEASONINGS</t>
  </si>
  <si>
    <t>T20310</t>
  </si>
  <si>
    <t xml:space="preserve">KNORR PRIMERBA ΜΠΟΥΚΕΤΟ ΜΥΡΩΔΙΚΩΝ ΤΟΥ ΑΓΡΟΥ 2 x 340ΓΡ. </t>
  </si>
  <si>
    <t>T20325</t>
  </si>
  <si>
    <t>KNORR PRIMERBA ΠΑΣΤΑ ΘΥΜΑΡΙ 2×340 ΓΡ.</t>
  </si>
  <si>
    <t>T20333</t>
  </si>
  <si>
    <t>KNORR PRIMERBA ΠΕΣΤΟ ΜΕ ΚΟΥΚΟΥΝΑΡΙ 2×340ΓΡ.</t>
  </si>
  <si>
    <t>T20324</t>
  </si>
  <si>
    <t>KNORR PRIMERBA ΠΑΣΤΑ ΒΑΣΙΛΙΚΟΥ 2×340 ΓΡ.</t>
  </si>
  <si>
    <t>T20327</t>
  </si>
  <si>
    <t>KNORR PRIMERBA ΠΑΣΤΑ ΔΕΝΔΡΟΛΙΒΑΝΟ 2×340ΓΡ.</t>
  </si>
  <si>
    <t>KNORR PRIMERBA ΠΑΣΤΑ ΑΝΗΘΟΣ 2×340 ΓΡ.</t>
  </si>
  <si>
    <t>T20326</t>
  </si>
  <si>
    <t>KNORR PRIMERBA ΠΑΣΤΑ ΣΚΟΡΔΟ 2×340 ΓΡ.</t>
  </si>
  <si>
    <t>KNORR PRIMERBA PESTO ROSSO ΜΕ ΤΟΜΑΤΑ &amp; ΒΑΣΙΛΙΚΟ 2X340gr</t>
  </si>
  <si>
    <t>T20329</t>
  </si>
  <si>
    <t>KNORR PRIMERBA ΨΗΜΕΝΟ ΚΡΕΜΜΥΔΙ 2Χ340 ΓΡ.</t>
  </si>
  <si>
    <t>KNORR ΑΡΩΜΑΤ 6X500ΓΡ</t>
  </si>
  <si>
    <t>ΣΑΛΤΣΕΣ</t>
  </si>
  <si>
    <t>KNORR ΣΑΛΤΣΑ ΚΑΡΡΥ 6Χ1400ΓΡ</t>
  </si>
  <si>
    <t>KNORR ΣΑΛΤΣΑ ΗOLLANDAISE 6X825ΓΡ</t>
  </si>
  <si>
    <t>KNORR ΣΑΛΤΣΑ ΜΠΕΑΡΝΑΙΖ 6Χ900 ΓΡ</t>
  </si>
  <si>
    <t>KNORR ΣΑΛΤΣΑ ΝΤΕΜΙ ΓΚΛΑΣ 6Χ1,2 ΚΙΛ</t>
  </si>
  <si>
    <t>KNORR ΣΑΛΤΣΑ ΝΤΕΜΙ ΓΚΛΑΣ 1Χ4 ΚΙΛ</t>
  </si>
  <si>
    <t>KNORR ΣΑΛΤΣΑ ΜΑΔΕΡΑ 6Χ800ΓΡ</t>
  </si>
  <si>
    <t>KNORR ΣΑΛΤΣΑ ΚΑΡΜΠΟΝΑΡΑ 6Χ1ΚΙΛ</t>
  </si>
  <si>
    <t>KNORR ΣΑΛΤΣΑ 4 ΤΥΡΙΑ 6Χ775 ΓΡ</t>
  </si>
  <si>
    <t>KNORR ΣΑΛΤΣΑ ΜΠΡΑΤΕΝΖΟΥΣ 6Χ1 ΚΙΛ</t>
  </si>
  <si>
    <t>KNORR ΣΑΛΤΣΑ ΜΠΕΣΑΜΕΛ 3Χ1,05ΚΙΛ</t>
  </si>
  <si>
    <t>KNORR ΣΑΛΤΣΑ ΤΟΜΑΤΑΣ 1Χ10 ΚΙΛ FS</t>
  </si>
  <si>
    <t>ΥΓΡΕΣ ΣΑΛΤΣΕΣ</t>
  </si>
  <si>
    <t>KNORR ΣΑΛΤΣΑ ΓΛΥΚΟΞΙΝΗ 2 x 2,25 ΛΤ.</t>
  </si>
  <si>
    <t>KNORR ΣΑΛΣΑ ΣΑΛΤΣΑ 2 x 2,20 ΛΤ.</t>
  </si>
  <si>
    <t>KNORRΣΑΛΤΣΑ ΤΣΙΛΙ 2 x 2,20 ΛΤ.</t>
  </si>
  <si>
    <t>KNORR ΜΠΑΡΜΠΕΚΙΟΥ ΣΑΛΤΣΑ 2 x 2,2 ΛΤ.</t>
  </si>
  <si>
    <t>T20519</t>
  </si>
  <si>
    <t>KNORR ΣΑΛΤΣΑ ΑΓΓΛΙΚΗ WORCESTER 6X 1125 ΓΡ.</t>
  </si>
  <si>
    <t>KNORR ΣΑΛΤΣΑ ΣΟΓΙΑΣ 6Χ1,3 ΚΙΛΑ</t>
  </si>
  <si>
    <t>WORLD CUISINES</t>
  </si>
  <si>
    <t>KNORR ΠΙΚΑΝΤΙΚΗ ΣΑΛΤΣΑ ΜΕ ΤΣΙΛΙ 6X1ΛΤ</t>
  </si>
  <si>
    <t>KNORR ΠΑΣΤΑ ΤΣΙΛΙ 6X920ΓΡ</t>
  </si>
  <si>
    <t>KNORR ΑΦΥΔΑΤΩΜΕΝΟ ΓΑΛΑ ΚΑΡΥΔΑΣ 6X1KΙΛ</t>
  </si>
  <si>
    <t>KNORR ΓΛΥΚΙΑ ΣΑΛΤΣΑ ΣΟΓΙΑΣ 6X1ΛΤ</t>
  </si>
  <si>
    <t>KN ΠΙΚΑΝΤ.ΣΑΛΤΣΑ ΜΕ ΤΣΙΛΙ,ΣΟΓΙΑ&amp;ΛΑΧ.6Χ1ΛΤ</t>
  </si>
  <si>
    <t>KN ΠΙΚΑΝΤ.ΣΑΛΤΣΑ ΜΕ ΤΣΙΛΙ,TOMATA 6Χ1ΛΤ</t>
  </si>
  <si>
    <t>ΚΝΟRR ΣΑΛΤΣΑ ΤΕΡΙΓΙΑΚΙ 6x1,23ΚΙΛ</t>
  </si>
  <si>
    <t xml:space="preserve">ΣΟΥΠΕΣ </t>
  </si>
  <si>
    <t>KNORR ΣΟΥΠΑ ΜΑΝΙΤΑΡΙ PORCINI ΚΡΕΜΑ 6X850ΓΡ</t>
  </si>
  <si>
    <t>KNORR ΤΟΜΑΤΟΣΟΥΠΑ 6Χ1ΚΛ</t>
  </si>
  <si>
    <t>KNORR ΣΠΑΡΑΓΓΟΣΟΥΠΑ ΚΡΕΜΑ 6Χ900ΓΡ</t>
  </si>
  <si>
    <t>KNORR ΚΡΕΜΜΥΔΟΣΟΥΠΑ 6Χ565ΓΡ</t>
  </si>
  <si>
    <t>KNORR ΣΟΥΠΑ ΚΟΤΑ ΚΡΕΜΑ 6Χ1040 ΓΡ</t>
  </si>
  <si>
    <t>KNORR ΣΟΥΠΑ ΜΙΝΕΣΤΡΟΝΕ 6Χ900ΓΡ</t>
  </si>
  <si>
    <t>ΚNORR ΣΟΥΠΑ ΚΡΕΜΑ ΜΕ ΜΠΙΖΕΛΙ 6Χ990ΓΡ</t>
  </si>
  <si>
    <t>ΜΑΓΙΟΝΕΖΑ</t>
  </si>
  <si>
    <t>HELLMAN'S ΜΑΓΙΟΝΕΖΑ 6X2 ΛΙΤΡΑ</t>
  </si>
  <si>
    <t>HELLMAN'S ΜΑΓΙΟΝΕΖΑ 2X2 ΛΙΤΡΑ</t>
  </si>
  <si>
    <t xml:space="preserve">HLMNS ΜΑΓΙΟΝΕΖΑ REAL 5Λ </t>
  </si>
  <si>
    <t>HLMNS ΜΑΓΙΟΝΕΖΑ REAL 5Λ+500ML ΔΩΡΟ</t>
  </si>
  <si>
    <t>HLMNS ΜΑΓΙΟΝΕΖΑ REAL 10Λ</t>
  </si>
  <si>
    <t>HELLMANN'S ΜΑΓΙΟΝΕΖΑ ΑΣΚΟΙ 6x2.25KG</t>
  </si>
  <si>
    <t>HELLMANN'S ΜΕΡΙΔΕΣ ΜΑΓΙΟΝΕΖΑΣ 198x10ML</t>
  </si>
  <si>
    <t>HELLMANN’S ΜΑΓΙΟΝΕΖΑ ΜΙΝΙ ΒΑΖ. 1X80X33ML</t>
  </si>
  <si>
    <t>HELLMANNS ΜΑΓΙΟΝΕΖΑ ΜΙΝΙ ΒΑΖ.5X(20X33)ML</t>
  </si>
  <si>
    <t>HLMNS ΑΝΑΠ.ΜΑΓΙΟΝΕΖΑΣ 6Χ820ΓΡ</t>
  </si>
  <si>
    <t>HELLMANNS ΑΝΑΠΛΗΡΩΜΑ ΜΑΓΙΟΝΕΖΑΣ 1Χ5Λ</t>
  </si>
  <si>
    <t>HELLMANN'S VEGAN 1X2,5KG EU</t>
  </si>
  <si>
    <t>ΚΕΤΣΑΠ</t>
  </si>
  <si>
    <t>T21212</t>
  </si>
  <si>
    <t>HELLMANN'S ΚΕΤΣΑΠ 3Χ4,8 ΚΙΛ.</t>
  </si>
  <si>
    <t>HELLMANN'S ΚΕΤΣΑΠ ΑΣΚΟΙ 6x2.5KG</t>
  </si>
  <si>
    <t>HELLMANN'S ΜΕΡΙΔΕΣ ΚΕΤΣΑΠ 198x10ML</t>
  </si>
  <si>
    <t>HELLMANN’S ΚΕΤΣΑΠ MINI ΒΑΖ. 1X80X33ML</t>
  </si>
  <si>
    <t>HELLMANNS ΚΕΤΣΑΠ MINI ΒΑΖ. 5X(20X33)ML</t>
  </si>
  <si>
    <t>HLMNS ΚΕΤΣΑΠ 6Χ950ΓΡ</t>
  </si>
  <si>
    <t>T21223</t>
  </si>
  <si>
    <t>HELLMANN'S ΣΑΛΤΣΑ ΓΙΑ ΜΠΑΡΜΠΕΚΙΟΥ  3Χ4,8 ΚΙΛ.</t>
  </si>
  <si>
    <t>HLMNS ΣΑΛΤΣΑ ΜΠΑΡΜΠΕΚΙΟΥ 6Χ950ΓΡ</t>
  </si>
  <si>
    <t>HELLMANN'S ΜΕΡΙΔΕΣ ΜΠΑΡΜΠΕΚΙΟΥ 198x10ML</t>
  </si>
  <si>
    <t>ΜΟΥΣΤΑΡΔΑ</t>
  </si>
  <si>
    <t>HLMNS ΑΠΑΛΗ ΜΟΥΣΤΑΡΔΑ 4,8ΚΙΛ</t>
  </si>
  <si>
    <t>HELLMANN'S ΜΟΥΣΤΑΡΔΑ ΑΣΚΟΙ 6x2.5KG</t>
  </si>
  <si>
    <t>HELLMANN'S ΜΕΡΙΔΕΣ ΜΟΥΣΤΑΡΔΑΣ 198x10ML</t>
  </si>
  <si>
    <t>HELLMANN’S ΜΟΥΣΤΑΡΔΑ ΜΙΝΙ ΒΑΖ. 1X80X33ML</t>
  </si>
  <si>
    <t>HELLMANNS ΜΟΥΣΤΑΡΔΑ ΜΙΝΙ ΒΑΖ.5X(20X33)ML</t>
  </si>
  <si>
    <t>DRESSINGS</t>
  </si>
  <si>
    <t>HLMNS ΣΑΛΤΣΑ ΚΟΚΤΕΙΛ 3Λ</t>
  </si>
  <si>
    <t>HLMNS ΣΑΛΤΣΑ ΜΕ ΓΕΥΣΗ ΓΙΑΟΥΡΤΙΟΥ 3Λ</t>
  </si>
  <si>
    <t>HLMNS ΣΑΛΤΣΑ ΜΟΥΣΤΑΡΔΑΣ 3Λ</t>
  </si>
  <si>
    <t>T21134</t>
  </si>
  <si>
    <t>HELLMANN'S ΝΤΡΕΣΙΝΓΚ ΣΙΖΑΡ 3x3 ΛΙΤ</t>
  </si>
  <si>
    <t>HELLMANN'S ΝΤΡΕΣΙΝΓΚ ΜΕΛΙ &amp; ΜΟΥΣΤΑΡΔΑ 6x1 ΛΙΤ</t>
  </si>
  <si>
    <t>HELLMANN'S ΝΤΡΕΣΙΝΓΚ ΒΑΛΣΑΜΙΚΟ 6x1 ΛΙΤ</t>
  </si>
  <si>
    <t>HELLMANN'S ΒΙΝΕΓΚΡΕΤ  ΜΕ  ΕΣΠΕΡIΔΟΕΙΔΗ   6Χ1ΛΙΤ.</t>
  </si>
  <si>
    <t>HELLMANN'S BINΕΓΚΡΕΤ ΒΑΣΙΛΙΚΟΥ 6Χ1ΛΙΤ.</t>
  </si>
  <si>
    <t>HLMNS ΑΝΑΠΛΗΡΩΜΑ ΜΟΥΣΤΑΡΔΑΣ 6X880ΓΡ</t>
  </si>
  <si>
    <t>HLMNS ΣΑΛΤΣΑ DELUXE ΓΙΑ ΠΑΤΑΤ. 6Χ850ΓΡ</t>
  </si>
  <si>
    <t>ΣΑΛΤΣΕΣ ΣΑΝΤΟΥΪΤΣ</t>
  </si>
  <si>
    <t>FS DRE HLMNS ΣΑΛΤΣΑ ΣΑΝT.MOYΣΤ 5Χ570ΜL</t>
  </si>
  <si>
    <t>FS DRE HLMNS ΣΑΛΤΣΑ ΣΑΝΤ.ΛΙΑΣΤΗ 5X570ML</t>
  </si>
  <si>
    <t>FS DRE HLMNS ΣΑΛΤΣΑ ΣΑΝΤ.ΠΙΠΕΡ 5X570ML</t>
  </si>
  <si>
    <t>ΓΑΡΝΙΤΟΥΡΕΣ</t>
  </si>
  <si>
    <t>KNORR ΝΙΦΑΔΕΣ ΠΑΤΑΤΑΣ 1Χ4ΚΙΛ</t>
  </si>
  <si>
    <t>KNORR ΝΙΦΑΔΕΣ ΠΑΤΑΤΑΣ ΣΑΚΚΟΣ 1Χ20ΚΙΛ</t>
  </si>
  <si>
    <t>KNORR ΑΦΥΔ. ΣΑΛΑΤΑ TAΜΠΟΥΛΕ (COUS COUS) 6Χ625 ΓΡ.</t>
  </si>
  <si>
    <t>KN KINOA,TOM,ΚΑΡ,ΕΛΙΕΣ,ΚΑΠΑΡΗ 4X548ΓΡ</t>
  </si>
  <si>
    <t>KN KOKKINO ΡΥΖΙ,ΜΠΡΟΚ,ΑΜΥΓΔ 4Χ550ΓΡ</t>
  </si>
  <si>
    <t>ΚΝ ΚΟΥΣ ΚΟΥΣ,ΚΟΛΟΚ,ΚΑΡΟΤ,ΕΣΠΕΡ 4X610ΓΡ</t>
  </si>
  <si>
    <t xml:space="preserve">ΒΟΗΘ. ΖΑΧΑΡΟΠΛΑΣΤΙΚΗΣ ΜΑΓΕΙΡΙΚΗΣ </t>
  </si>
  <si>
    <t>KNORR ROUX  ΛΕΥΚΟ 3Χ1 ΚΙΛ</t>
  </si>
  <si>
    <t>MAIZENA ΚΟΡΝ ΦΛΑΟΥΡ 4Χ2,5 ΚΙΛ</t>
  </si>
  <si>
    <t>ΣΙΡΟΠΙΑ</t>
  </si>
  <si>
    <t>CARTE D'OR ΣΙΡΟΠΙ ΣΟΚΟΛΑΤΑ 6Χ1L</t>
  </si>
  <si>
    <t>CARTE D'OR ΣΙΡΟΠΙ ΦΡΑΟΥΛΑ 6Χ1L</t>
  </si>
  <si>
    <t>CARTE D'OR ΣΙΡΟΠΙ ΚΑΡAMEΛΑ TOFFEE 6X1L</t>
  </si>
  <si>
    <t>CARTE D'OR ΣΙΡΟΠΙ ΦΡΟΥΤΑ ΤΟΥ ΔΑΣΟΥΣ 6Χ1L</t>
  </si>
  <si>
    <t>CARTE D'OR ΣΙΡΟΠΙ ΦΟΥΝΤΟΥΚΙ 6Χ1ΚΙΛ</t>
  </si>
  <si>
    <t xml:space="preserve">CARTE D'OR ΣΙΡΟΠΙ ΒΥΣΣΙΝΟ 6Χ1ΚΙΛ </t>
  </si>
  <si>
    <t>CDO ΣΙΡΟΠΙ ΤΡΑΓ ΓΑΡΝ ΛΕΥΚΗ ΣΟΚ 6Χ900ΓΡ</t>
  </si>
  <si>
    <t>CDO ΣΙΡΟΠΙ ΤΡΑΓΑΝΗ ΓΑΡΝΙΤ ΚΑΚΑΟ 6Χ900ΓΡ</t>
  </si>
  <si>
    <t>ΕΠΙΔΟΡΠΙΑ</t>
  </si>
  <si>
    <t>CARTE D'OR PANNACOTTA 6x2x260G</t>
  </si>
  <si>
    <t>CARTE D'OR ΜΙΓΜΑ ΓΙΑ ΚΡΕΜΑ ΤΙΡΑΜΙΣΟΥ 6x2Χ245G</t>
  </si>
  <si>
    <t>CARTE D'OR ΜΟΥΣ ΣΟΚΟΛΑΤΑ 6x3X240G</t>
  </si>
  <si>
    <t>CARTE D'OR ΜΟΥΣ ΛΕΜΟΝΙ 6x564G</t>
  </si>
  <si>
    <t>CARTE D'OR ΜΙΓΜΑ ΓΙΑ ΚΕΙΚ ΚΑΚΑΟ 6x760G</t>
  </si>
  <si>
    <t>CARTE D'OR ΜΙΓΜΑ ΓΙΑ ΚΕΙΚ ΚΑΡΥΔΑΣ 6x1680G</t>
  </si>
  <si>
    <t>CARTE DOR BUFFET</t>
  </si>
  <si>
    <t xml:space="preserve">CDO ΜΕΙΓΜΑ ΓΙΑ PANNA COTTA 1X10KG </t>
  </si>
  <si>
    <t>CDO ΜΕΙΓΜΑ ΓΙΑ ΠΑΝΤΕΣΠΑΝΙ 1X20KG</t>
  </si>
  <si>
    <t xml:space="preserve">CDO ΚΕΙΚ ΜΕ ΓΕΥΣΗ ΒΑΝΙΛΙΑΣ 1X20KG  </t>
  </si>
  <si>
    <t xml:space="preserve">CDO ΚΕΙΚ ΜΕ ΓΕΥΣΗ ΚΑΚΑΟ 1X20KG  </t>
  </si>
  <si>
    <t xml:space="preserve">CDO ΜΕΙΓΜΑ ΓΙΑ CRÈME CARAMEL/BRULEE1X10KG </t>
  </si>
  <si>
    <t xml:space="preserve">CDO CRÈME PATISSERRIE1X15KG  </t>
  </si>
  <si>
    <t xml:space="preserve">CDO ΜΟΥΣ ΜΕ ΓΕΥΣΗ ΣΟΚΟΛΑΤΑΣ 1X5KG </t>
  </si>
  <si>
    <t xml:space="preserve">CDO ΜΟΥΣ ΜΕ ΓΕΥΣΗ ΦΡΑΟΥΛΑΣ 1X5KG  </t>
  </si>
  <si>
    <t>CDO ΜΟΥΣ ΜΕ ΓΕΥΣΗ ΒΑΝΙΛΙΑΣ 1X5KG</t>
  </si>
  <si>
    <t xml:space="preserve">CDO ΜΕΙΓΜΑ ΓΙΑ PANNA COTTA 6X2 KG </t>
  </si>
  <si>
    <t xml:space="preserve">CDO ΚΕΙΚ ΜΕ ΓΕΥΣΗ ΒΑΝΙΛΙΑΣ 1X5KG  </t>
  </si>
  <si>
    <t xml:space="preserve">CDO ΚΕΙΚ ΜΕ ΓΕΥΣΗ ΚΑΚΑΟ 1X5KG  </t>
  </si>
  <si>
    <t xml:space="preserve">CDO ΜΕΙΓΜΑ ΓΙΑ CRÈME CARAMEL/BRULE6X2KG   </t>
  </si>
  <si>
    <t>CDO ΜΕΙΓΜΑ ΓΙΑ ΠΑΝΚΕΪΚ/ΒΑΦΛΑ 6X2KG</t>
  </si>
  <si>
    <t>CDO ΜΕΙΓΜΑ ΓΙΑ ΚΡΕΠΑ 6X2KG</t>
  </si>
  <si>
    <t>ΤΟΜΑΤΟΕΙΔΗ</t>
  </si>
  <si>
    <t>KNORR ΨΙΛΟΚ.ΠΕΡΑΣΤΗ ΤΟΜΑΤΑ 6Χ2,5 ΚΙΛΑ</t>
  </si>
  <si>
    <t xml:space="preserve"> LIPTON ΤΣΑΪ</t>
  </si>
  <si>
    <t>LIPTON ΤΣΑΙ 12X100X1,5ΓΡ.ΦΑΚ.(SERV.BAGS)</t>
  </si>
  <si>
    <t>LIPTON ΜΑΥΡΟ ΤΣΑΙ ΚΙΤΡ ΦΑΚ 12Χ100Χ1,5ΓΡ</t>
  </si>
  <si>
    <t xml:space="preserve">LIPTON ΜΑΥΡΟ ΤΣΑΙ ΚΙΤΡΙΝΑ ΦΑΚΕΛΑ 6Χ25Χ1,5 ΓΡ. </t>
  </si>
  <si>
    <t>LIPTON ΠΡΑΣΙΝΟ ΤΣΑΙ ΜΕ ΜΠΑΧΑΡΙΚΑ ΑΝΑΤΟΛ.6Χ25Χ1,3 ΓΡ.</t>
  </si>
  <si>
    <t>LIPTON ΧΑΜΟΜΗΛΙ ΦΑΚΕΛΛΑ 6Χ25Χ1 ΓΡ.</t>
  </si>
  <si>
    <t>ΞΥΛΙΝΗ ΚΑΣΕΤΙΝΑ LIPTON 84 ΦΑΚΕΛΛΑ</t>
  </si>
  <si>
    <t>T231</t>
  </si>
  <si>
    <t>LIPTON EARL GREY 6X25X2 GR.</t>
  </si>
  <si>
    <t>LIPTON ΜΑΥΡO ΤΣΑΙ ΑΡΩΜ.ΜΠΑΧΑΡ.6Χ25Χ1,6ΓΡ</t>
  </si>
  <si>
    <t>LIPTON ΜΑΥΡΟ ΤΣΑΙ ΜΕ ΦΡΑΟΥΛΑ 6Χ25Χ1,6 ΓΡ.</t>
  </si>
  <si>
    <t>LIPTON ΜΑΥΡΟ ΤΣΑΙ ΜΕΝΤΑ 6Χ25Χ1,6 ΓΡ.</t>
  </si>
  <si>
    <t>LIPTON ΠΡΑΣΙΝΟ ΤΣΑΙ ΜΕ ΕΣΠΕΡΙΔΟΕΙΔΗ 6Χ25Χ1,3 ΓΡ</t>
  </si>
  <si>
    <t>LIPTON ΠΡΑΣ.ΚΟΚΚΙΝΑ ΜΟΥΡΑ 25Χ6Χ1,4ΓΡ</t>
  </si>
  <si>
    <t>LIPTON ΜΑΥΡ.ΤΣΑΙ ΦΡ.ΠΑΘΟΥΣ ΙΒΙΣ25Χ6Χ1,6Γ</t>
  </si>
  <si>
    <t xml:space="preserve">LIPTON ΠΡΑΣΙΝΟ ΤΣΑΙ 100Χ12x1,3ΓΡ </t>
  </si>
  <si>
    <t>LIPTON ΠΥΡΑΜΙΔΑ</t>
  </si>
  <si>
    <t>LIPTON ΠΥΡΑΜΙΔΑ MENTA 25x(6x1,1ΓΡ) FS</t>
  </si>
  <si>
    <t>LIPTON ΠΥΡΑΜΙΔΑ ΡΟΔ-ΜΑΝΓΚ 6x(25x1,8ΓΡ)FS</t>
  </si>
  <si>
    <t>LIPTON ΠΥΡΑΜΙΔΑ ΦΡ ΔΑΣΟΥΣ 6x(25x1,7ΓΡ)FS</t>
  </si>
  <si>
    <t>LIPTON ΠΥΡΑΜΙΔΑ ΠΡΑΣ.ΤΣΑΙ 25x(6x1,8ΓΡ)FS</t>
  </si>
  <si>
    <t>LIPTON ΠΥΡΑΜΙΔΑ ΜΑΝΤ-ΠΟΡΤ 25x(6x1,8ΓΡ)FS</t>
  </si>
  <si>
    <t>LIPTON ΠΥΡΑΜΙΔΑ EARL GREY 6x(25x1,8ΓΡ)FS</t>
  </si>
  <si>
    <t>LIPTON ΠΥΡΑΜΙΔΑ ENGL BREAKF 6x(25x2ΓΡ)FS</t>
  </si>
  <si>
    <t>LIPTON ROOIBOS ΡΟΦΗΜΑ ΠΥΡΑΜΙΔΑ6X(25Χ2ΓΡ)</t>
  </si>
  <si>
    <t>LIPTON ΠΥΡΑΜΙΔΑ ΛΕΜΟΝΙ 6x(25x1,68ΓΡ)FS</t>
  </si>
  <si>
    <t>LIPTON ΠΥΡΑΜ ΧΑΜΟΜΗΛΙ 25x(6x1,32ΓΡ) FS  </t>
  </si>
  <si>
    <t>LIPTON ΠΥΡΑΜ.ΜΑΥΡΟ ΤΣΑΙ SIGN6x(25x2ΓΡ)FS</t>
  </si>
  <si>
    <t>PURE LEAF ΠΥΡΑΜΙΔΑ</t>
  </si>
  <si>
    <t xml:space="preserve">PL BIO ΜΑΥΡ ΤΣΑΙ EARL GREY 25X6Χ2,2ΓΡ. </t>
  </si>
  <si>
    <t xml:space="preserve">PL BIO ΠΡΑΣ ΤΣΑΙ GUNPOWDER 25X6Χ1,5ΓΡ. </t>
  </si>
  <si>
    <t xml:space="preserve">PL BIO ΠΡΑΣ ΤΣΑΙ ΓΙΑΣΕΜΙ 25X6Χ1,5ΓΡ. </t>
  </si>
  <si>
    <t xml:space="preserve">PL BIO ΡΟΦΗΜΑ ΜΕΝΤΑ 20X6Χ1,5ΓΡ. </t>
  </si>
  <si>
    <t>PL BIO ΡΟΦΗΜΑ ΧΑΜΟΜΗΛΙ 20X6Χ1,5ΓΡ.</t>
  </si>
  <si>
    <t xml:space="preserve">PL BIO ΜΑΥΡ ΤΣΑΙ ENG BREAKF 25X6Χ2,6ΓΡ. </t>
  </si>
  <si>
    <t xml:space="preserve">Κατηγορία </t>
  </si>
  <si>
    <t>Status</t>
  </si>
  <si>
    <t>Stock Days</t>
  </si>
  <si>
    <t>Date</t>
  </si>
  <si>
    <t>Material</t>
  </si>
  <si>
    <t>Description</t>
  </si>
  <si>
    <t>Plant</t>
  </si>
  <si>
    <t>Storage location</t>
  </si>
  <si>
    <t>Batch</t>
  </si>
  <si>
    <t>Unrestricted stock</t>
  </si>
  <si>
    <t>Restricted stock</t>
  </si>
  <si>
    <t>Blocked stock</t>
  </si>
  <si>
    <t>Quality inspection stock</t>
  </si>
  <si>
    <t>Unit of measure</t>
  </si>
  <si>
    <t>Batch shelf life expiration date</t>
  </si>
  <si>
    <t>Short shelf life date</t>
  </si>
  <si>
    <t>Days till expired</t>
  </si>
  <si>
    <t>Days till SSL</t>
  </si>
  <si>
    <t>SSCC</t>
  </si>
  <si>
    <t>Goods Receipt Date</t>
  </si>
  <si>
    <t>Reason code</t>
  </si>
  <si>
    <t>Reason Description</t>
  </si>
  <si>
    <t>Total-Quantity</t>
  </si>
  <si>
    <t>Total-Value</t>
  </si>
  <si>
    <t>Total-Paletts</t>
  </si>
  <si>
    <t>Material Type</t>
  </si>
  <si>
    <t>Idoc-Nr.</t>
  </si>
  <si>
    <t>Advance warning time in days</t>
  </si>
  <si>
    <t>Remaining life period</t>
  </si>
  <si>
    <t>Segment-Nr.</t>
  </si>
  <si>
    <t>Validity flag</t>
  </si>
  <si>
    <t>Error Message</t>
  </si>
  <si>
    <t>Production Date</t>
  </si>
  <si>
    <t>Palletization Date</t>
  </si>
  <si>
    <t>CDO CAKE COCOA 6X2X380G BOX EB IT</t>
  </si>
  <si>
    <t>1000</t>
  </si>
  <si>
    <t>ZUN</t>
  </si>
  <si>
    <t/>
  </si>
  <si>
    <t>FERT</t>
  </si>
  <si>
    <t>0</t>
  </si>
  <si>
    <t>X</t>
  </si>
  <si>
    <t>CDO TORTA AL COCO 6x1.68G IT</t>
  </si>
  <si>
    <t>KN BOUILLON MUSHROOM 6X500G ECO EB IT GR</t>
  </si>
  <si>
    <t>KNORR DSO ONION 6X565G ECO EB FRGRIT</t>
  </si>
  <si>
    <t>KN COUS COUS TABOULE 6X625G PK EB GR IT</t>
  </si>
  <si>
    <t>KN PAS MEP SAFFRON 2X800G ECO EB IT GR</t>
  </si>
  <si>
    <t>KNORR ROUX LIGHT 3X1KG ECO EB ITGR</t>
  </si>
  <si>
    <t>CDO TOPPING TOFFEE 6X1KG BOT EB IT GR</t>
  </si>
  <si>
    <t>CDO TOPPING CHOCOLATE 6X1KG BOT EB IT GR</t>
  </si>
  <si>
    <t>CDO TOPPI FOREST FRUI 6X1KG BOT EB IT GR</t>
  </si>
  <si>
    <t>CDO TOPPIN STRAWBERRY 6X1KG BOT EB IT GR</t>
  </si>
  <si>
    <t>KN PAS BOUIL CHICKEN 1X4KG BUC EB GR</t>
  </si>
  <si>
    <t>KN PAS BOUIL BEEF 1X4KG BUC EB GR</t>
  </si>
  <si>
    <t>HLMNS REAL MAYONNAISE 1X10L BUC EB GR</t>
  </si>
  <si>
    <t>HLMNS COCTAIL SAUCE 1X3L BUC EB GR</t>
  </si>
  <si>
    <t>HLMNS MUSTARD SAUCE 1X3L BUC EB GR</t>
  </si>
  <si>
    <t>HLMNS VINAIGR BASIL 6X1L BOT EB GR</t>
  </si>
  <si>
    <t>HLMNS VINAIGRETTE CITRUS 6X1L BOT EB IT</t>
  </si>
  <si>
    <t>HLMNS MAYO LIGHT 1X5L BUC EB GR</t>
  </si>
  <si>
    <t>LIPTON GREEN TEA MINT RA 25CSEX6 EU_FS</t>
  </si>
  <si>
    <t>MAIZENA STARCH 4X2.5KG BOX EW ES</t>
  </si>
  <si>
    <t>KN DSO CRM BOLETUS 6X850G ECO EB GR IT</t>
  </si>
  <si>
    <t>KNORR DSO TOMATO 6X1KG ECO EB GR</t>
  </si>
  <si>
    <t>Knorr Minestrone soup 900g GR Dwin</t>
  </si>
  <si>
    <t>Lipton Tea 25s SEnv Box TchaiOrien 6x25g</t>
  </si>
  <si>
    <t>Lipton Inf 25s SEnv Box Peppermint 6x40g</t>
  </si>
  <si>
    <t>LIPTON GREEN TEA CITRUS RA 25CSEX6 EU_FS</t>
  </si>
  <si>
    <t>LIPTON BLACKCURRANT 25CSEX6 EU_FS</t>
  </si>
  <si>
    <t>Lipton Tea 25s SEnv Box Eng Bfast 6x50g</t>
  </si>
  <si>
    <t>LIPTON GREEN TEA PURE RA 25CSEX6 EU_FS</t>
  </si>
  <si>
    <t>HLMNS MILD MUSTARD 1X4.8KG BUC EB GR</t>
  </si>
  <si>
    <t>KN DES CARBONARA 6X1KG ECO EB GR ES</t>
  </si>
  <si>
    <t>KN BOUIL BEEF 1X3.5KG BUC EB PL GR HU-s</t>
  </si>
  <si>
    <t>KN DES 4 CHEESE 6X775G ECO EB EU</t>
  </si>
  <si>
    <t>Knorr Curry sauce 1.4kg GR</t>
  </si>
  <si>
    <t>KN PRIM PESTO 2X340G POT EB GR</t>
  </si>
  <si>
    <t>HELLMAN'S MAYO REAL 6X2L -r</t>
  </si>
  <si>
    <t>KN PRIM ROSEMARY 2X340G POT EB IT/GR</t>
  </si>
  <si>
    <t>KN PRIM GARLIC 2X340G POT EB IT/GR</t>
  </si>
  <si>
    <t>KN PRIM THYME 2X340G POT EB IT/GR</t>
  </si>
  <si>
    <t>KN PRIM BASIL 2X340G POT EB IT/GR</t>
  </si>
  <si>
    <t>KN FOND FISH PASTY 3X1KG ECO EB AT-r</t>
  </si>
  <si>
    <t>KN DSO CRE ASPARAGUS 6X900G ECO EB GR IT</t>
  </si>
  <si>
    <t>Knorr Poultry cream soup 1040g GRIT Dwin</t>
  </si>
  <si>
    <t>KN AROMAT 6X500G ECO EB IT GR</t>
  </si>
  <si>
    <t>KN PAS BOUIL VEGETABLE 6X1.2KG ECO EB GR</t>
  </si>
  <si>
    <t>KN PAS BOUIL BEEF 6X1.2KG ECO EB GR</t>
  </si>
  <si>
    <t>KN PAS BOUI CHICK 1X3.5KG BUC EB GR DS</t>
  </si>
  <si>
    <t>KNORROX PAS BOUIL BEEF 1X7KG BUC EB GR</t>
  </si>
  <si>
    <t>KN PAS BOUIL VEGETABLE 1X4KG BUC EB GR</t>
  </si>
  <si>
    <t>HLMNS MAYONNAISE 1X5L BUC EB GR</t>
  </si>
  <si>
    <t>Lipton Inf 25s SEnv Box ForestFrt 6x25</t>
  </si>
  <si>
    <t>Lipton Tea 25s SEnv Box Lemon 6x25</t>
  </si>
  <si>
    <t>Lipton Tea 25s SEnv Box Earl Grey 6x25</t>
  </si>
  <si>
    <t>Lipton Tea 25s SEnv Box Camomile6x25 EU</t>
  </si>
  <si>
    <t>LIPTON STRAWBERRY 25CSEX6 EU_FS</t>
  </si>
  <si>
    <t>HLMNS SLDDRE CAESAR 3x3L BUC EW GR</t>
  </si>
  <si>
    <t>KN FINE CHOPPED TOMATO 6X2.5KG POU EB GR</t>
  </si>
  <si>
    <t>KN DSO CHICKEN BROTH 6X1KG ECO EB GR</t>
  </si>
  <si>
    <t>HLMNS KETCHUP 3X4.8KG BOT EB GR</t>
  </si>
  <si>
    <t>KN PAS BOUIL CHICKEN 6X1.2KG ECO EB GR</t>
  </si>
  <si>
    <t>KNORR PROF DEMI GLACE 8X1L BRI EB EUR</t>
  </si>
  <si>
    <t>KNORR SAMBAL MANIS 6X1L BOT EB IT GR</t>
  </si>
  <si>
    <t>HLMNS BARBEQ SAUC 3X4.8KG BOT EB GRIT</t>
  </si>
  <si>
    <t>CDO TIRAMISU GF 6X2X245G BOX EB GRITES</t>
  </si>
  <si>
    <t>KNORR TERYAKI ASIAN 6X1.23KG BOT EB</t>
  </si>
  <si>
    <t>KNORR POTATO FLAKES 1X4KG BIB EB EUR</t>
  </si>
  <si>
    <t>CDO CAKE PATISSERIE1X15KG BG EB GR</t>
  </si>
  <si>
    <t>CDO CAKE SPONGE 1X20KG BG EB GR</t>
  </si>
  <si>
    <t>CDO CAKE PANNACOTTA 1X10KG BG EB GR</t>
  </si>
  <si>
    <t>CDO CAKE COCOA1X20KG BG EB GR</t>
  </si>
  <si>
    <t>KNORR POTATO FLAKES 1X20KG BAG EL ES/GR</t>
  </si>
  <si>
    <t>KN SOYA SAUCE 6X1.3KG GLA EB RO GR HU RS</t>
  </si>
  <si>
    <t>KN GFLF DES TOMATO GOUR 1X10KG BUC EB EU</t>
  </si>
  <si>
    <t>LIPTON YELLOW LABEL 25CSEX6 MED_FS</t>
  </si>
  <si>
    <t>LIPTON FGS YELLOW LABEL 100SERX12 MED FS</t>
  </si>
  <si>
    <t>LIPTON FGS YELLOW LABEL 100CSEX12 MED FS</t>
  </si>
  <si>
    <t>LIPTON FGS HIBISC PASFRUIT 25CSEX6 EU_FS</t>
  </si>
  <si>
    <t>LIPTON FGS GREEN RED BERRS 25CSEX6 EU_FS</t>
  </si>
  <si>
    <t>LIPTON FGS ROOIBOS 25CSEX6 EU_FS</t>
  </si>
  <si>
    <t>LIPTON FGS GREEN PURE 100CSEX12 EU FS</t>
  </si>
  <si>
    <t>KN MK RedRice Almn Bro 4X550G EB IT</t>
  </si>
  <si>
    <t>KN DRM QUI TOM CAR 4x548G POU EB IT</t>
  </si>
  <si>
    <t>HELLMANN'S MUSTARD 198X10ML</t>
  </si>
  <si>
    <t>HELLMANN'S KETCHUP 198X10ML</t>
  </si>
  <si>
    <t>KN DEMI GLACE 6X1.2KG ECO EB GR</t>
  </si>
  <si>
    <t>KNORR DES DEMI GLACE 4KG BUC EB GR</t>
  </si>
  <si>
    <t>HLMNS FRIES SAUCE 6X850G BOT EB GR PT IT</t>
  </si>
  <si>
    <t>KN SAUCE BRATENJUS 6X1KG ECO EB GR</t>
  </si>
  <si>
    <t>CDO CAKE COCOA1X5KG BUC EB GR</t>
  </si>
  <si>
    <t>CDO CAKE VANILLA1X5KG BUC EB GR</t>
  </si>
  <si>
    <t>CDO CAKE PANNACOTTA 6X2KG BG EB GR</t>
  </si>
  <si>
    <t>LIPTON EXS GRN MANDARIN ORANGE 25SEX6 FS</t>
  </si>
  <si>
    <t>LIPTON EXS GREEN TEA SENCHA 25SEX6 FS</t>
  </si>
  <si>
    <t>LIPTON EXS BLACK PEACH MANGO 25SEX6 FS</t>
  </si>
  <si>
    <t>LIPTON EXS INF AFRICAN ROOIBOS 25SEX6 FS</t>
  </si>
  <si>
    <t>LIPT EXS BLK CLASSIC EARL GREY 25SEX6 FS</t>
  </si>
  <si>
    <t>Customer Channel Code</t>
  </si>
  <si>
    <t>Total National1900</t>
  </si>
  <si>
    <t>All</t>
  </si>
  <si>
    <t>Product.European Category Hierarchy</t>
  </si>
  <si>
    <t>Bom Flag</t>
  </si>
  <si>
    <t>BOM Header + BOM Single</t>
  </si>
  <si>
    <t>Date Month View</t>
  </si>
  <si>
    <t>Case</t>
  </si>
  <si>
    <t>Month</t>
  </si>
  <si>
    <t>Category</t>
  </si>
  <si>
    <t>SKU Code</t>
  </si>
  <si>
    <t>Product Country Specific Language 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</si>
  <si>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</si>
  <si>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</si>
  <si>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</si>
  <si>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</si>
  <si>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</si>
  <si>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</si>
  <si>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</si>
  <si>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</si>
  <si>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</si>
  <si>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</si>
  <si>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</si>
  <si>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</si>
  <si>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000000000010865401</t>
  </si>
  <si>
    <t>000000000012100503</t>
  </si>
  <si>
    <t>000000000012110202</t>
  </si>
  <si>
    <t>000000000012110903</t>
  </si>
  <si>
    <t>000000000012886101</t>
  </si>
  <si>
    <t>000000000013217307</t>
  </si>
  <si>
    <t>000000000015653102</t>
  </si>
  <si>
    <t>000000000015655003</t>
  </si>
  <si>
    <t>000000000015940702</t>
  </si>
  <si>
    <t>000000000017052404</t>
  </si>
  <si>
    <t>000000000017160703</t>
  </si>
  <si>
    <t>000000000018900805</t>
  </si>
  <si>
    <t>000000000019854501</t>
  </si>
  <si>
    <t>000000000022110402</t>
  </si>
  <si>
    <t>000000000028000701</t>
  </si>
  <si>
    <t>000000000031132401</t>
  </si>
  <si>
    <t>000000000031132601</t>
  </si>
  <si>
    <t>000000000036010201</t>
  </si>
  <si>
    <t>000000000046033501</t>
  </si>
  <si>
    <t>000000000067274391</t>
  </si>
  <si>
    <t>000000000067291280</t>
  </si>
  <si>
    <t>000000000067338745</t>
  </si>
  <si>
    <t>000000000067682348</t>
  </si>
  <si>
    <t>000000000067682357</t>
  </si>
  <si>
    <t>000000000067682359</t>
  </si>
  <si>
    <t>000000000067720652</t>
  </si>
  <si>
    <t>000000000067750998</t>
  </si>
  <si>
    <t>000000000067751000</t>
  </si>
  <si>
    <t>000000000067751002</t>
  </si>
  <si>
    <t>000000000067751022</t>
  </si>
  <si>
    <t>000000000067751029</t>
  </si>
  <si>
    <t>000000000067824782</t>
  </si>
  <si>
    <t>000000000067930505</t>
  </si>
  <si>
    <t>000000000067969831</t>
  </si>
  <si>
    <t>000000000006302303</t>
  </si>
  <si>
    <t>000000000011884201</t>
  </si>
  <si>
    <t>000000000011884801</t>
  </si>
  <si>
    <t>000000000011885802</t>
  </si>
  <si>
    <t>000000000011886301</t>
  </si>
  <si>
    <t>000000000017356701</t>
  </si>
  <si>
    <t>000000000037018702</t>
  </si>
  <si>
    <t>000000000067511967</t>
  </si>
  <si>
    <t>CDO CRÈME PATISSERRIE1X15KG </t>
  </si>
  <si>
    <t>000000000067511991</t>
  </si>
  <si>
    <t>000000000067512194</t>
  </si>
  <si>
    <t>000000000067512327</t>
  </si>
  <si>
    <t>000000000067512406</t>
  </si>
  <si>
    <t>000000000067512459</t>
  </si>
  <si>
    <t>000000000067830530</t>
  </si>
  <si>
    <t>000000000067830533</t>
  </si>
  <si>
    <t>000000000067830535</t>
  </si>
  <si>
    <t>000000000067830537</t>
  </si>
  <si>
    <t>000000000067830539</t>
  </si>
  <si>
    <t>000000000067830541</t>
  </si>
  <si>
    <t>000000000067830543</t>
  </si>
  <si>
    <t>000000000011140704</t>
  </si>
  <si>
    <t>000000000011247103</t>
  </si>
  <si>
    <t>000000000011338403</t>
  </si>
  <si>
    <t>000000000012011702</t>
  </si>
  <si>
    <t>000000000012011802</t>
  </si>
  <si>
    <t>000000000014413801</t>
  </si>
  <si>
    <t>000000000014790302</t>
  </si>
  <si>
    <t>000000000015196603</t>
  </si>
  <si>
    <t>000000000015859202</t>
  </si>
  <si>
    <t>000000000015864602</t>
  </si>
  <si>
    <t>000000000016164101</t>
  </si>
  <si>
    <t>000000000016629507</t>
  </si>
  <si>
    <t>000000000016695603</t>
  </si>
  <si>
    <t>000000000016866501</t>
  </si>
  <si>
    <t>000000000016869301</t>
  </si>
  <si>
    <t>000000000017129301</t>
  </si>
  <si>
    <t>000000000017193101</t>
  </si>
  <si>
    <t>000000000017193201</t>
  </si>
  <si>
    <t>000000000017193301</t>
  </si>
  <si>
    <t>000000000017193401</t>
  </si>
  <si>
    <t>000000000017253003</t>
  </si>
  <si>
    <t>000000000018008401</t>
  </si>
  <si>
    <t>000000000018535702</t>
  </si>
  <si>
    <t>000000000018696502</t>
  </si>
  <si>
    <t>000000000018974102</t>
  </si>
  <si>
    <t>000000000019513602</t>
  </si>
  <si>
    <t>000000000019630501</t>
  </si>
  <si>
    <t>000000000019630701</t>
  </si>
  <si>
    <t>000000000019896603</t>
  </si>
  <si>
    <t>000000000022010602</t>
  </si>
  <si>
    <t>000000000022011902</t>
  </si>
  <si>
    <t>000000000028742201</t>
  </si>
  <si>
    <t>000000000029256601</t>
  </si>
  <si>
    <t>000000000029603001</t>
  </si>
  <si>
    <t>000000000039631001</t>
  </si>
  <si>
    <t>000000000067169652</t>
  </si>
  <si>
    <t>000000000067262258</t>
  </si>
  <si>
    <t>000000000067418234</t>
  </si>
  <si>
    <t>000000000067505008</t>
  </si>
  <si>
    <t>000000000067563952</t>
  </si>
  <si>
    <t>000000000067577421</t>
  </si>
  <si>
    <t>000000000067596227</t>
  </si>
  <si>
    <t>000000000067669453</t>
  </si>
  <si>
    <t>000000000067669455</t>
  </si>
  <si>
    <t>000000000067669457</t>
  </si>
  <si>
    <t>000000000067716381</t>
  </si>
  <si>
    <t>000000000067738206</t>
  </si>
  <si>
    <t>000000000067738211</t>
  </si>
  <si>
    <t>000000000067751196</t>
  </si>
  <si>
    <t>000000000081334801</t>
  </si>
  <si>
    <t>Grand Total</t>
  </si>
  <si>
    <t>KNORROX PAS BOUIL CHICKE 1X7KG BUC EL GR</t>
  </si>
  <si>
    <t>TOP10 DESCRIPTION</t>
  </si>
  <si>
    <t>Hellmans 5lt &amp; 10lt</t>
  </si>
  <si>
    <t>CDO CAKE 5KG, 10KG &amp; 20KG</t>
  </si>
  <si>
    <t>HELLMANN'S CAESAR'S</t>
  </si>
  <si>
    <t>HLMNS MAYO LIGHT 1X5</t>
  </si>
  <si>
    <t>Kn Pas Bouil Chicken 4kg &amp; 1.2kg</t>
  </si>
  <si>
    <t>Knorr Demi Glace</t>
  </si>
  <si>
    <t>LIPTON YELLOW LABEL 100CSEX12 EU</t>
  </si>
  <si>
    <t>Portion Packs</t>
  </si>
  <si>
    <t>Hellmann's BBQ</t>
  </si>
  <si>
    <t xml:space="preserve">Top 10 </t>
  </si>
  <si>
    <t>Days till Availability</t>
  </si>
  <si>
    <t>Comments</t>
  </si>
  <si>
    <t xml:space="preserve">
Scheduled Delivery Date</t>
  </si>
  <si>
    <t>Supply Chain Input</t>
  </si>
  <si>
    <t xml:space="preserve">ΠΕΡΙΓΡΑΦΗ </t>
  </si>
  <si>
    <t>Exptected Quantity</t>
  </si>
  <si>
    <t>Status SC</t>
  </si>
  <si>
    <t>Tot.SL</t>
  </si>
  <si>
    <t>SL Ind.</t>
  </si>
  <si>
    <t>M</t>
  </si>
  <si>
    <t>D</t>
  </si>
  <si>
    <t>Y</t>
  </si>
  <si>
    <t>KN BOU FO LIQ SHELFISH 6X1L BOT ES IT GR</t>
  </si>
  <si>
    <t>Link to Top 10</t>
  </si>
  <si>
    <t>Material Code</t>
  </si>
  <si>
    <t>Material Description</t>
  </si>
  <si>
    <t>Unrestricted Stock</t>
  </si>
  <si>
    <t>Cust.Conf.Total Qty</t>
  </si>
  <si>
    <t>Quantities on Deliveries</t>
  </si>
  <si>
    <t>Available Quantity</t>
  </si>
  <si>
    <t>Quality Inspection Stock</t>
  </si>
  <si>
    <t>Cust.Ord.Total Qty</t>
  </si>
  <si>
    <t>Goods Receipts Total Qty</t>
  </si>
  <si>
    <t>HLMNS MUST SAU 6X880G BOT EB GR PT IT</t>
  </si>
  <si>
    <t xml:space="preserve">Available Stock </t>
  </si>
  <si>
    <t>KN DSO BROTH VEG 6X1.15KG ECO EB IT GR</t>
  </si>
  <si>
    <t>KN DES HOLLANDAISE 6X825G ECO EB GR</t>
  </si>
  <si>
    <t>HLMNS YOGHURT SAUCE 1X3L BUC EB GR</t>
  </si>
  <si>
    <t>FS DRE HLMNS SWSAU HO&amp;MU 5X570ML NDC GR</t>
  </si>
  <si>
    <t>HLMNS REAL MAYO 1X5.5L BUC EB GR</t>
  </si>
  <si>
    <t>Key</t>
  </si>
  <si>
    <t>A/A</t>
  </si>
  <si>
    <t>Calc Days</t>
  </si>
  <si>
    <t>Obsolete Risk</t>
  </si>
  <si>
    <t xml:space="preserve"> Unrestricted stock</t>
  </si>
  <si>
    <t xml:space="preserve"> Days till SSL</t>
  </si>
  <si>
    <t xml:space="preserve"> Stock Days</t>
  </si>
  <si>
    <t>(All)</t>
  </si>
  <si>
    <t>Average 3mhnoy</t>
  </si>
  <si>
    <t>Average 6mhnoy</t>
  </si>
  <si>
    <t xml:space="preserve">Cost of Risk (standard price) </t>
  </si>
  <si>
    <t xml:space="preserve"> Cost of Risk (standard price) </t>
  </si>
  <si>
    <t>HELLMANN'S MAYO REAL 198X10ML</t>
  </si>
  <si>
    <t>CDO CAKE VANILLA 1X20KG BG EB GR</t>
  </si>
  <si>
    <t>Out of Stock Ind.</t>
  </si>
  <si>
    <t>KNORROX PAS BOUIL CHICKE 1X7KG BUC EB GR</t>
  </si>
  <si>
    <t>LIPTON EXS INF DELICATE MINT 25SEX6 FS</t>
  </si>
  <si>
    <t>Row Labels</t>
  </si>
  <si>
    <t xml:space="preserve">Sum of Cost of Risk (standard price) </t>
  </si>
  <si>
    <t>Column Labels</t>
  </si>
  <si>
    <t>Ιαν</t>
  </si>
  <si>
    <t>Φεβ</t>
  </si>
  <si>
    <t>Μαρ</t>
  </si>
  <si>
    <t>Απρ</t>
  </si>
  <si>
    <t>Μαϊ</t>
  </si>
  <si>
    <t>Ιουν</t>
  </si>
  <si>
    <t>2021</t>
  </si>
  <si>
    <t>2022</t>
  </si>
  <si>
    <t>2023</t>
  </si>
  <si>
    <t>KNORR PANG GANG 6X1L BOT EB IT GR</t>
  </si>
  <si>
    <t>KN PROF FOND LQ SHELLFIS 8X1L BRI EB EUR</t>
  </si>
  <si>
    <t>Final Obsolete Risk</t>
  </si>
  <si>
    <t>Sum of Final Obsolete Risk</t>
  </si>
  <si>
    <t>2023 Total</t>
  </si>
  <si>
    <t>KN DRM CousCous Carrot 4X610G EB IT</t>
  </si>
  <si>
    <t>KNORR WSA BBQ 2X2.2L BOT (P7)NB GR</t>
  </si>
  <si>
    <t>KNORR WSA CURRY 2X2.25L PBOT (P7)NB ES</t>
  </si>
  <si>
    <t>KN SALSA AGRIDULCE 2.25LT (2) (E)(P7)NB</t>
  </si>
  <si>
    <t>KNORR SAUCE JAR SALSA 2X2.20L GR(P7)NB</t>
  </si>
  <si>
    <t>Q1</t>
  </si>
  <si>
    <t>Q2</t>
  </si>
  <si>
    <t>Q3</t>
  </si>
  <si>
    <t>Q4</t>
  </si>
  <si>
    <t>LIPTON ΤΣΑΪ</t>
  </si>
  <si>
    <t>KN PROF FOND LQ VEAL 8X1L BRI EB EUR</t>
  </si>
  <si>
    <t>KN PROF FOND LQ CHICKEN 8X1L BRI EB EUR</t>
  </si>
  <si>
    <t>KN DES MADEIRA 6X800G ECO EB FR-s</t>
  </si>
  <si>
    <t>0345S3K54</t>
  </si>
  <si>
    <t>CDO TOPPING HAZELNUT 6X1KG BOT EB IT GR</t>
  </si>
  <si>
    <t>CDO MOUSSE CHOCOLATE 1X5KG BUC EB GR</t>
  </si>
  <si>
    <t>KN ΣΑΛ.ΤΟΜ ΓΙΑ ΖΥΜ,ΠΙΤΣΑ&amp;ΜΑΓΕΙΡ. 1x10KΙΛ</t>
  </si>
  <si>
    <t>HLMNS MUSTARD 4X4KG BOT EB GR</t>
  </si>
  <si>
    <t>CDO MOUSSEVANILLA 1X5KG BUC EB GR</t>
  </si>
  <si>
    <t>CDO MOUSSE STRAWBERRY 1X5KG BUC EB GR</t>
  </si>
  <si>
    <t>HLMNS ΜΑΓΙΟΝΕΖΑ 1Χ3ΚΙΛ.</t>
  </si>
  <si>
    <t>HLMNS ΚΕΤΣΑΠ 4Χ4ΚΙΛ.</t>
  </si>
  <si>
    <t>HLMNS ΜΟΥΣΤΑΡΔΑ 4Χ4ΚΙΛ.</t>
  </si>
  <si>
    <t>HLMNS ΜΑΣΤΕΡ ΣΑΛΤΣΑ1Χ3ΚΙΛ.</t>
  </si>
  <si>
    <t>CDO CREME BRULEE 6X2KG BG EB GR</t>
  </si>
  <si>
    <t>10670N757</t>
  </si>
  <si>
    <t>L10070PM78</t>
  </si>
  <si>
    <t>10070PM78</t>
  </si>
  <si>
    <t>Knorr Bearnaise sauce 900g GR</t>
  </si>
  <si>
    <t>KN PRIM ROAST ONION 2X340G GLA EB IT</t>
  </si>
  <si>
    <t>03230PM781</t>
  </si>
  <si>
    <t>CDO CREME BRULEE 1X10KG BG EB GR</t>
  </si>
  <si>
    <t>3210424341</t>
  </si>
  <si>
    <t>11130Y776</t>
  </si>
  <si>
    <t>HLMNS MAYONNAISE 1X80X33ML JAR EB EU</t>
  </si>
  <si>
    <t>KN GF REG BOUIL BEEF 2X800G JAR EB GR</t>
  </si>
  <si>
    <t>11420N757</t>
  </si>
  <si>
    <t>1084S3K54</t>
  </si>
  <si>
    <t>1098S3K54</t>
  </si>
  <si>
    <t>3210601146</t>
  </si>
  <si>
    <t>3210602162</t>
  </si>
  <si>
    <t>LIPTON WOODEN CASE 84 ENV</t>
  </si>
  <si>
    <t>111005M51</t>
  </si>
  <si>
    <t>11270PM78</t>
  </si>
  <si>
    <t>114500650</t>
  </si>
  <si>
    <t>3210612105</t>
  </si>
  <si>
    <t>20210622</t>
  </si>
  <si>
    <t>11660Z098</t>
  </si>
  <si>
    <t>112315M66</t>
  </si>
  <si>
    <t>KNORR ΣΑΛΤΣΑ ΠΙΠΕΡΙΟΥ 6Χ1,2ΚΙΛ</t>
  </si>
  <si>
    <t>KN ΕΠΑΓΓΕΛΜΑΤΙΚΟΣ ΖΩΜΟΣ ΚΟΤΟΠΟΥΛΟ2X800ΓΡ</t>
  </si>
  <si>
    <t>109710M95</t>
  </si>
  <si>
    <t>11740A817</t>
  </si>
  <si>
    <t>1181C4816</t>
  </si>
  <si>
    <t>3210706149</t>
  </si>
  <si>
    <t>3210706155</t>
  </si>
  <si>
    <t>11860Z098</t>
  </si>
  <si>
    <t>KN GF REG BOUIL CHICKEN 2X800G JAR DACH</t>
  </si>
  <si>
    <t>11730039</t>
  </si>
  <si>
    <t>117300N39</t>
  </si>
  <si>
    <t>1134S3K54</t>
  </si>
  <si>
    <t>112683K54</t>
  </si>
  <si>
    <t>114783K54</t>
  </si>
  <si>
    <t>11130PM78</t>
  </si>
  <si>
    <t>11260PM78</t>
  </si>
  <si>
    <t>11470PM78</t>
  </si>
  <si>
    <t>11740PM78</t>
  </si>
  <si>
    <t>3210713168</t>
  </si>
  <si>
    <t>3210720348</t>
  </si>
  <si>
    <t>3210720355</t>
  </si>
  <si>
    <t>3210722350</t>
  </si>
  <si>
    <t>2024</t>
  </si>
  <si>
    <t>2024 Total</t>
  </si>
  <si>
    <t>KN ΣΑΛΤΣΑ ΤΟΜΑΤΑΣ 1x10KΙΛ</t>
  </si>
  <si>
    <t>ΚΝ ΖΩΜΟΣ ΚΟΤΑΣ ΣΕ ΣΚΟΝΗ 6Χ1 ΚΙΛ.</t>
  </si>
  <si>
    <t>KNORR ΖΩΜΟΣ ΛΑΧΑΝ ΣΕ ΣΚΟΝΗ 6Χ1,25 ΚΙΛ</t>
  </si>
  <si>
    <t>KN ΖΩΜΟΣ ΓΕΥΣΗ ΒΟΔΙΝΟΥ ΣΕ ΣΚΟΝΗ1Χ3,5 ΚΙΛ</t>
  </si>
  <si>
    <t>KN ΖΩΜΟΣ ΓΕΥΣΗ ΚΟΤΑ ΣΕ ΣΚΟΝΗ 1X3,5 KΙΛ</t>
  </si>
  <si>
    <t>A912</t>
  </si>
  <si>
    <t>KN VEG DELL ORTO GF 6X1.25KG EC EB GR IT</t>
  </si>
  <si>
    <t>KN VEGETABLE BOUIL PAS 1x4KG BUC EB GR</t>
  </si>
  <si>
    <t>KN BPW Chicken Granule 6x1KG EC EB DE GR</t>
  </si>
  <si>
    <t>KNORR VEGE BOUIL PASTE 6x1.5KG EC EB GR</t>
  </si>
  <si>
    <t>KN Beef Bouillon Pas 1x7KG BUC EB GR</t>
  </si>
  <si>
    <t>KNORR ΖΩΜOΣ ΛΑΧΑΝΙΚΩΝ 6Χ1,5 ΚΙΛ</t>
  </si>
  <si>
    <t>KN ΖΩΜΟΣ ΒΟΔΙΝΟΥ 1x7 ΚΙΛ.</t>
  </si>
  <si>
    <t>KN Saffron Seasoning 2x800G EC EB GR IT</t>
  </si>
  <si>
    <t>TVB NoMince ΠΑΡΑΣΚΕΥΑΣΜΑ ΣΟΓΙΑΣ 1x2kg</t>
  </si>
  <si>
    <t>TVB NoChicken Nuggets ΠΑΡ.ΣΟΓΙΑΣ1x1,75kg</t>
  </si>
  <si>
    <t>TVB NoChicken Chunks ΠΑΡ.ΣΟΓΙΑΣ1x1,75kg</t>
  </si>
  <si>
    <t xml:space="preserve">TVB NoBeef Βurger ΠΑΡ.ΣΟΓΙΑΣ1x20x113g </t>
  </si>
  <si>
    <t>TVB RawNoMince ΠΑΡΑΣΚΕΥΑΣΜΑ ΣΟΓΙΑΣ 1x2kg</t>
  </si>
  <si>
    <t>Plant Based Meat replacement</t>
  </si>
  <si>
    <t>HELLMAN'S ΜΑΓΙΟΝΕΖΑ 1Χ2 ΛΙΤΡΑ BUC</t>
  </si>
  <si>
    <t>000000000067997436</t>
  </si>
  <si>
    <t>000000000068354045</t>
  </si>
  <si>
    <t>000000000068422852</t>
  </si>
  <si>
    <t>000000000068429197</t>
  </si>
  <si>
    <t>000000000068512242</t>
  </si>
  <si>
    <t>000000000068601121</t>
  </si>
  <si>
    <t>000000000068601123</t>
  </si>
  <si>
    <t>000000000068601125</t>
  </si>
  <si>
    <t>000000000068618703</t>
  </si>
  <si>
    <t>000000000068818167</t>
  </si>
  <si>
    <t>000000000068222639</t>
  </si>
  <si>
    <t>000000000068222641</t>
  </si>
  <si>
    <t>000000000068535245</t>
  </si>
  <si>
    <t>000000000019522701</t>
  </si>
  <si>
    <t>000000000068448695</t>
  </si>
  <si>
    <t>000000000068448698</t>
  </si>
  <si>
    <t>000000000068448705</t>
  </si>
  <si>
    <t>000000000068448706</t>
  </si>
  <si>
    <t>000000000068448709</t>
  </si>
  <si>
    <t>000000000068558207</t>
  </si>
  <si>
    <t>000000000068636654</t>
  </si>
  <si>
    <t>000000000068660152</t>
  </si>
  <si>
    <t>000000000068703091</t>
  </si>
  <si>
    <t>000000000068706527</t>
  </si>
  <si>
    <t>000000000068731560</t>
  </si>
  <si>
    <t>000000000068755990</t>
  </si>
  <si>
    <t>000000000068760225</t>
  </si>
  <si>
    <t>000000000068764357</t>
  </si>
  <si>
    <t>000000000068768919</t>
  </si>
  <si>
    <t>000000000068770074</t>
  </si>
  <si>
    <t>(Multiple Items)</t>
  </si>
  <si>
    <t>Year</t>
  </si>
  <si>
    <t>Expected Cases</t>
  </si>
  <si>
    <t>Global Business Unit</t>
  </si>
  <si>
    <t>Est days of stock availability</t>
  </si>
  <si>
    <t>TBC</t>
  </si>
  <si>
    <t>KN BOUILLONP MUSHROOM 6X500G ECO EB ITGR</t>
  </si>
  <si>
    <t>Hellmann's BBQ SAUCE 198x10ml</t>
  </si>
  <si>
    <t>HLMNS SD CITRUS 6X1L BOT EB IT</t>
  </si>
  <si>
    <t>HLMNS SD HONEY MUST 6X1L PBOT EB GR</t>
  </si>
  <si>
    <t>KN WORCESTER SCE 6X1.125KG BOT EB GR SEE</t>
  </si>
  <si>
    <t>Hellmanns Delicate 1x5 Buc</t>
  </si>
  <si>
    <t>000000000068770058</t>
  </si>
  <si>
    <t>PLANT BASED MEAT</t>
  </si>
  <si>
    <t>000000000068359537</t>
  </si>
  <si>
    <t>000000000068741828</t>
  </si>
  <si>
    <t>000000000068801090</t>
  </si>
  <si>
    <t>000000000068729734</t>
  </si>
  <si>
    <t>000000000068761777</t>
  </si>
  <si>
    <t>000000000017338101</t>
  </si>
  <si>
    <t>000000000019485901</t>
  </si>
  <si>
    <t>000000000019486001</t>
  </si>
  <si>
    <t>000000000039495401</t>
  </si>
  <si>
    <t>000000000010052704</t>
  </si>
  <si>
    <t>000000000067597645</t>
  </si>
  <si>
    <t>000000000067601585</t>
  </si>
  <si>
    <t>000000000067716383</t>
  </si>
  <si>
    <t>000000000068812954</t>
  </si>
  <si>
    <t>000000000068812955</t>
  </si>
  <si>
    <t>KN Beef Bouillon 1x3.5KG BUC EB GR HU</t>
  </si>
  <si>
    <t>000000000069726501</t>
  </si>
  <si>
    <t>000000000069773296</t>
  </si>
  <si>
    <t>000000000068847867</t>
  </si>
  <si>
    <t>000000000068932872</t>
  </si>
  <si>
    <t>000000000068932874</t>
  </si>
  <si>
    <t>000000000069696158</t>
  </si>
  <si>
    <t>000000000068566045</t>
  </si>
  <si>
    <t>000000000017356801</t>
  </si>
  <si>
    <t>000000000029503501</t>
  </si>
  <si>
    <t>000000000068932868</t>
  </si>
  <si>
    <t>KN Tmt Sauce BIB 10KG EB NL BE FR GR NEE</t>
  </si>
  <si>
    <t>000000000062710832</t>
  </si>
  <si>
    <t>000000000068591791</t>
  </si>
  <si>
    <t>KN DES GREEN PEP 6x1.2KG ECO EB BE GR NL</t>
  </si>
  <si>
    <t>000000000069726352</t>
  </si>
  <si>
    <t>000000000069732307</t>
  </si>
  <si>
    <t>FS Greece</t>
  </si>
  <si>
    <t>CDO CREPE 6X2KG BG EB GR</t>
  </si>
  <si>
    <t>KN BOU CHICK 1x3.5KG BUC EB BG GR HU DS</t>
  </si>
  <si>
    <t>KNORR ΣΟΥΠΑ MINEΣTΡONE 6X1.045kg</t>
  </si>
  <si>
    <t>HLM Proffesional mayo 1x5LBUC EB EUROPE</t>
  </si>
  <si>
    <t xml:space="preserve">HELLMANN’S ΝΤΡΕΣΙΝΓΚ CLASSIC 6x1Λ </t>
  </si>
  <si>
    <t xml:space="preserve">HELLMANN’S ΝΤΡΕΣΙΝΓΚ CHIV&amp;PARSL 6x1Λ </t>
  </si>
  <si>
    <t>HELLMANN’S PROFESSIONAL 1X5Λ</t>
  </si>
  <si>
    <t>HLM Chiv&amp;Parsl Dre 6x1L PBOT EB BEDEGRNL</t>
  </si>
  <si>
    <t>HELLMANN'S ΝΤΡΕΣΙΝΓΚ 1000 ΝΗΣΙΑ 6x1Λ</t>
  </si>
  <si>
    <t>000000000062748741</t>
  </si>
  <si>
    <t>000000000062751906</t>
  </si>
  <si>
    <t>000000000062765970</t>
  </si>
  <si>
    <t>000000000064315194</t>
  </si>
  <si>
    <t>000000000064324725</t>
  </si>
  <si>
    <t>000000000064324731</t>
  </si>
  <si>
    <t>000000000067858755</t>
  </si>
  <si>
    <t>000000000068608109</t>
  </si>
  <si>
    <t>000000000069681118</t>
  </si>
  <si>
    <t>000000000069770544</t>
  </si>
  <si>
    <t>000000000069780131</t>
  </si>
  <si>
    <t>KNORR SNACK POT MAC &amp; CHEESE 8x62GR</t>
  </si>
  <si>
    <t>000000000064303850</t>
  </si>
  <si>
    <t>KNORR PRIMERBA ΠΑΣΤΑ ΜΑΝΙΤΑΡΙ 2Χ340 ΓΡ</t>
  </si>
  <si>
    <t>000000000069716514</t>
  </si>
  <si>
    <t>000000000069717422</t>
  </si>
  <si>
    <t>000000000069755942</t>
  </si>
  <si>
    <t>000000000069996173</t>
  </si>
  <si>
    <t>Hell 1000 Isl Dre 6x1L PBOT EB BEDEGRNL</t>
  </si>
  <si>
    <t>HL Vgan May 1x3L BUC EB BGESGRHRHUPTROSI</t>
  </si>
  <si>
    <t xml:space="preserve">HELLMAN'S ΜΑΓΙΟΝΕΖΑ 1Χ2 ΛΙΤΡΑ </t>
  </si>
  <si>
    <t>HLM Real Mayo 1x2L BUC EB DK FI GR NO SE</t>
  </si>
  <si>
    <t xml:space="preserve">HELLMANN’S VEGAN 1X3Λ </t>
  </si>
  <si>
    <t>KN DSO MINESTRN 6X1.045KG ECO EBNLFRGR</t>
  </si>
  <si>
    <t>KN GF REG BOUIL VEG 2X800G JAR EB GR</t>
  </si>
  <si>
    <t>KN PROF DEMI GLACE 5x1L DOY</t>
  </si>
  <si>
    <t>KN PRIM RED PESTO 2X340G JAR EB DEAT-r</t>
  </si>
  <si>
    <t>HLMNS Real Mayo 1x5L BUCKET EB GR</t>
  </si>
  <si>
    <t>64773377</t>
  </si>
  <si>
    <t>CDO TOPPING TOFFEE 6X1KG BOT EB ESPTDEAT</t>
  </si>
  <si>
    <t>HLMNS Mild Mustard 1x4.8KG BUC EB GR</t>
  </si>
  <si>
    <t>HLMNS KETCHUP 6X950G BOT EB GR PT IT</t>
  </si>
  <si>
    <t>CDO PANCAKE-WAFFLE 6X2KG BG EB GR</t>
  </si>
  <si>
    <t>000000000062724322</t>
  </si>
  <si>
    <t>000000000064308055</t>
  </si>
  <si>
    <t>000000000064313588</t>
  </si>
  <si>
    <t>000000000064345461</t>
  </si>
  <si>
    <t>000000000064390879</t>
  </si>
  <si>
    <t>000000000064773377</t>
  </si>
  <si>
    <t>000000000064773378</t>
  </si>
  <si>
    <t>000000000064344801</t>
  </si>
  <si>
    <t>000000000064397176</t>
  </si>
  <si>
    <t>000000000067658716</t>
  </si>
  <si>
    <t>2024 FC based on FY PLAN</t>
  </si>
  <si>
    <t>KNORR ΣΑΛΤΣΑ ΓΛΥΚΟΞΙΝΗ 2Χ2,2ΛΤ</t>
  </si>
  <si>
    <t>KNORR ΣΑΛΤΣΑ BBQ 2X2,2ΛΤ</t>
  </si>
  <si>
    <t>KNORR ΣΑΛΤΣΑ ΚΑΡΡΥ 2 x 2,2 ΛΤ.</t>
  </si>
  <si>
    <t>KN WSA RTU BBQ 2x2.2L PETBOT EB GR ES</t>
  </si>
  <si>
    <t>HLMNS MAYO SAU 6X816G BOT EB GR PT IT</t>
  </si>
  <si>
    <t>CDO TOPPING CHOCOLATE 6X1KG BOT EB GRIT</t>
  </si>
  <si>
    <t>CDO TOPPSTRAWBERRY 6X1KG BOT EB ESPTGRIT</t>
  </si>
  <si>
    <t>KNORR ROUX ΛΕΥΚΟ 6Χ1KG</t>
  </si>
  <si>
    <t>Knorr Ligh Roux 6x1KG ECO</t>
  </si>
  <si>
    <t>000000000031132501</t>
  </si>
  <si>
    <t>000000000062678655</t>
  </si>
  <si>
    <t>000000000062739289</t>
  </si>
  <si>
    <t>000000000064345464</t>
  </si>
  <si>
    <t>000000000064345480</t>
  </si>
  <si>
    <t>000000000016087302</t>
  </si>
  <si>
    <t>000000000064320650</t>
  </si>
  <si>
    <t>000000000064326137</t>
  </si>
  <si>
    <t>000000000064360280</t>
  </si>
  <si>
    <t>000000000068279251</t>
  </si>
  <si>
    <t>HLMNS BBQ SAUCE 6X950G BOT EB GR PT IT</t>
  </si>
  <si>
    <t>HLM Ligh May 1x5KG BUC EB NDCSEENLBEDEGR</t>
  </si>
  <si>
    <t>000000000064314621</t>
  </si>
  <si>
    <t>000000000064766001</t>
  </si>
  <si>
    <t>Calve Φυστικοβούτυρο 6x1 kg</t>
  </si>
  <si>
    <t>KN PRIM PESTO 2X340G PET JAR EB GR</t>
  </si>
  <si>
    <t>CALVE PEANUT BUTTER 6X1KG JAR DB PT IT</t>
  </si>
  <si>
    <t>CDO TOPPI FORESTFRUIT 6X1KG BOT EB GRIT</t>
  </si>
  <si>
    <t>Hell Classic Dre 6x1L PBOT EB BGGRPTRO</t>
  </si>
  <si>
    <t>000000000064303966</t>
  </si>
  <si>
    <t>000000000068757869</t>
  </si>
  <si>
    <t>KN WSA SUNSHIN CHIL 6X1L BOT EB ES PT GR</t>
  </si>
  <si>
    <t>CONDIMENT</t>
  </si>
  <si>
    <t>COOKING AID</t>
  </si>
  <si>
    <t>MINI MEAL</t>
  </si>
  <si>
    <t>OTH FOOD</t>
  </si>
  <si>
    <t>000000000064312722</t>
  </si>
  <si>
    <t>2025</t>
  </si>
  <si>
    <t>000000000064344810</t>
  </si>
  <si>
    <t>503700N39</t>
  </si>
  <si>
    <t>152010281310843706</t>
  </si>
  <si>
    <t>Hell Balsamico Dre 6x1L PBOT EB ES GR PT</t>
  </si>
  <si>
    <t>422400A89</t>
  </si>
  <si>
    <t>422500A89</t>
  </si>
  <si>
    <t>480073500033081602</t>
  </si>
  <si>
    <t>480073500033081619</t>
  </si>
  <si>
    <t>480073500033081886</t>
  </si>
  <si>
    <t>480073500033081978</t>
  </si>
  <si>
    <t>501800803</t>
  </si>
  <si>
    <t>340387004273161232</t>
  </si>
  <si>
    <t>KN GDO WSA CHEESE 6X1L BRI EB GR</t>
  </si>
  <si>
    <t>KN Holland Sauce 6x1L BRICK EB GR</t>
  </si>
  <si>
    <t>KNORR ΥΓΡΗ ΣΑΛΤΣΑ TΥΡΙΩΝ 6Χ1 ΛΙΤΡΟ</t>
  </si>
  <si>
    <t>KNORR ΥΓΡΗ ΣΑΛΤΣΑ HOLLANDAISE 6Χ1 ΛΙΤΡΟ</t>
  </si>
  <si>
    <t>SPREADS</t>
  </si>
  <si>
    <t>509116C93</t>
  </si>
  <si>
    <t>359485176005771446</t>
  </si>
  <si>
    <t>359485176005772696</t>
  </si>
  <si>
    <t>Hlmns Cocktail 1x3L BUC EB GR ES</t>
  </si>
  <si>
    <t>000000000064764703</t>
  </si>
  <si>
    <t>000000000064813343</t>
  </si>
  <si>
    <t>000000000064813347</t>
  </si>
  <si>
    <t>000000000064813348</t>
  </si>
  <si>
    <t>000000000064860925</t>
  </si>
  <si>
    <t>000000000064902224</t>
  </si>
  <si>
    <t>Maille Ντιζόν Μουστάρδα 8x1K</t>
  </si>
  <si>
    <t>000000000064866771</t>
  </si>
  <si>
    <t>000000000064919934</t>
  </si>
  <si>
    <t>KNORR ΥΓΡΗ ΣΑΛΤΣΑ ΜΠΕΑΡΝΕΖ 6Χ1 ΛΙΤΡΟ</t>
  </si>
  <si>
    <t>000000000064919936</t>
  </si>
  <si>
    <t>000000000064919937</t>
  </si>
  <si>
    <t>KNORR GDO WSA BEARNAISE 6X1L BRI EB GR</t>
  </si>
  <si>
    <t>000000000012886001</t>
  </si>
  <si>
    <t>000000000068681398</t>
  </si>
  <si>
    <t>000000000068691814</t>
  </si>
  <si>
    <t>000000000069636758</t>
  </si>
  <si>
    <t>HLMNS MILD MUSTARD 12X500G BOT EB GR</t>
  </si>
  <si>
    <t>510700N39</t>
  </si>
  <si>
    <t>140160065011351095</t>
  </si>
  <si>
    <t>HLMNS MUSTARD SAU 6X880G BOT EB GR PT ES</t>
  </si>
  <si>
    <t>KN GRN PEPPE DES 6x1.2KG ECO EB BENEGRIT</t>
  </si>
  <si>
    <t>MAIL MUST ORIG 8x1KG BUC EB NDC IT PT GR</t>
  </si>
  <si>
    <t>152010281310855075</t>
  </si>
  <si>
    <t>152010281310855082</t>
  </si>
  <si>
    <t>HLMNS KETCHUP 12x540G SQ EB GR</t>
  </si>
  <si>
    <t>512416C93</t>
  </si>
  <si>
    <t>359485176005993657</t>
  </si>
  <si>
    <t>359485176005993664</t>
  </si>
  <si>
    <t>359485176005993695</t>
  </si>
  <si>
    <t>359485176005993701</t>
  </si>
  <si>
    <t>359485176005993718</t>
  </si>
  <si>
    <t>359485176005994265</t>
  </si>
  <si>
    <t>359485176005994272</t>
  </si>
  <si>
    <t>359485176005994289</t>
  </si>
  <si>
    <t>359485176005994296</t>
  </si>
  <si>
    <t>511920C93</t>
  </si>
  <si>
    <t>359485176005954856</t>
  </si>
  <si>
    <t>359485176005954894</t>
  </si>
  <si>
    <t>359485176005954931</t>
  </si>
  <si>
    <t>512016C93</t>
  </si>
  <si>
    <t>359485176005960291</t>
  </si>
  <si>
    <t>359485176005961632</t>
  </si>
  <si>
    <t>325050901</t>
  </si>
  <si>
    <t>635201028257090163</t>
  </si>
  <si>
    <t>HLMNS KETCHUP 1X80X33ML JAR EB EU</t>
  </si>
  <si>
    <t>152010281310856409</t>
  </si>
  <si>
    <t>KN PROF ΣΑΛΤΣΑ DEMI GLACE 5Χ1ΛΙΤ</t>
  </si>
  <si>
    <t>3250520150</t>
  </si>
  <si>
    <t>635201028257287396</t>
  </si>
  <si>
    <t>HLMNS BARBEQ SAUC 3X4.8KG BOT EB GRITES</t>
  </si>
  <si>
    <t>KN PROF DEMI GLACE 5x1L DOY EB GR -S</t>
  </si>
  <si>
    <t>KN RTU SWEET SOUR 2x2.2L JAR EB GR ES</t>
  </si>
  <si>
    <t>480073500033080957</t>
  </si>
  <si>
    <t>480073500033080964</t>
  </si>
  <si>
    <t>480073500033080971</t>
  </si>
  <si>
    <t>480073500033080988</t>
  </si>
  <si>
    <t>480073500033080995</t>
  </si>
  <si>
    <t>480073500033081398</t>
  </si>
  <si>
    <t>480073500033081428</t>
  </si>
  <si>
    <t>480073500033081534</t>
  </si>
  <si>
    <t>480073500033081565</t>
  </si>
  <si>
    <t>480073500033081572</t>
  </si>
  <si>
    <t>HLMNS KETCHUP 3X4.8KG JCAN EB EU</t>
  </si>
  <si>
    <t>HLMNS MUSTARD 1X80X33ML JAR EB EU</t>
  </si>
  <si>
    <t>359485176005993640</t>
  </si>
  <si>
    <t>514020C93</t>
  </si>
  <si>
    <t>152010281310860116</t>
  </si>
  <si>
    <t>512600N39</t>
  </si>
  <si>
    <t>152010281310860147</t>
  </si>
  <si>
    <t>000000000064897767</t>
  </si>
  <si>
    <t>000000000064886744</t>
  </si>
  <si>
    <t>000000000064409871</t>
  </si>
  <si>
    <t>HLM Prof Mayo 1x5L BUC EB EAST EUR</t>
  </si>
  <si>
    <t>51500Z098</t>
  </si>
  <si>
    <t>356011650042352090</t>
  </si>
  <si>
    <t>152010281310860833</t>
  </si>
  <si>
    <t>51540G098</t>
  </si>
  <si>
    <t>356011650042367353</t>
  </si>
  <si>
    <t>356011650042368169</t>
  </si>
  <si>
    <t>KN PRIM MUSHROOM GFLF 2X340G JAR EB GR</t>
  </si>
  <si>
    <t>513200N39</t>
  </si>
  <si>
    <t>152010281310862103</t>
  </si>
  <si>
    <t>516100N39</t>
  </si>
  <si>
    <t>140160065011644326</t>
  </si>
  <si>
    <t>140160065011644333</t>
  </si>
  <si>
    <t>000000000064922041</t>
  </si>
  <si>
    <t>000000000064928335</t>
  </si>
  <si>
    <t>000000000064929594</t>
  </si>
  <si>
    <t>325062401</t>
  </si>
  <si>
    <t>635201028258234641</t>
  </si>
  <si>
    <t>HLMNS SD CITRUS 6X1L BOT EB GR</t>
  </si>
  <si>
    <t>KN PRIM GARDENHERB 2X340G GLA EB GR</t>
  </si>
  <si>
    <t>516700N39</t>
  </si>
  <si>
    <t>152010281310864190</t>
  </si>
  <si>
    <t>517400N39</t>
  </si>
  <si>
    <t>152010281310864176</t>
  </si>
  <si>
    <t>152010281310864183</t>
  </si>
  <si>
    <t>Average Sales H2 2024</t>
  </si>
  <si>
    <t>325072401</t>
  </si>
  <si>
    <t>635201028259110043</t>
  </si>
  <si>
    <t>3250812108</t>
  </si>
  <si>
    <t>635201028259688832</t>
  </si>
  <si>
    <t>3250724114</t>
  </si>
  <si>
    <t>635201028259258349</t>
  </si>
  <si>
    <t>635201028259258363</t>
  </si>
  <si>
    <t>635201028259484731</t>
  </si>
  <si>
    <t>635201028259484748</t>
  </si>
  <si>
    <t>3250730127</t>
  </si>
  <si>
    <t>635201028259551600</t>
  </si>
  <si>
    <t>L516421M95</t>
  </si>
  <si>
    <t>384266910001512905</t>
  </si>
  <si>
    <t>L519011M95</t>
  </si>
  <si>
    <t>635201028259768978</t>
  </si>
  <si>
    <t>520205M51</t>
  </si>
  <si>
    <t>356015172500926354</t>
  </si>
  <si>
    <t>5204AM810</t>
  </si>
  <si>
    <t>380086604212431299</t>
  </si>
  <si>
    <t>380086604212431305</t>
  </si>
  <si>
    <t>380086604212431527</t>
  </si>
  <si>
    <t>380086604212431589</t>
  </si>
  <si>
    <t>519901M51</t>
  </si>
  <si>
    <t>5209AM810</t>
  </si>
  <si>
    <t>380086604212436348</t>
  </si>
  <si>
    <t>380086604212436447</t>
  </si>
  <si>
    <t>5211AM810</t>
  </si>
  <si>
    <t>380086604212441021</t>
  </si>
  <si>
    <t>380086604212441779</t>
  </si>
  <si>
    <t>380086604212441793</t>
  </si>
  <si>
    <t>520816C93</t>
  </si>
  <si>
    <t>359485176006594501</t>
  </si>
  <si>
    <t>359485176006596062</t>
  </si>
  <si>
    <t>521216C93</t>
  </si>
  <si>
    <t>359485176006636027</t>
  </si>
  <si>
    <t>359485176006637697</t>
  </si>
  <si>
    <t>520316C93</t>
  </si>
  <si>
    <t>359485176006552341</t>
  </si>
  <si>
    <t>359485176006552419</t>
  </si>
  <si>
    <t>359485176006553768</t>
  </si>
  <si>
    <t>359485176006554901</t>
  </si>
  <si>
    <t>359485176006554932</t>
  </si>
  <si>
    <t>520216C93</t>
  </si>
  <si>
    <t>520416C93</t>
  </si>
  <si>
    <t>359485176006556141</t>
  </si>
  <si>
    <t>359485176006556172</t>
  </si>
  <si>
    <t>517400803</t>
  </si>
  <si>
    <t>340387004273405862</t>
  </si>
  <si>
    <t>521100N39</t>
  </si>
  <si>
    <t>140160065011912159</t>
  </si>
  <si>
    <t>518400A62</t>
  </si>
  <si>
    <t>152010281310867887</t>
  </si>
  <si>
    <t>152010281310867894</t>
  </si>
  <si>
    <t>5127K49</t>
  </si>
  <si>
    <t>635201028259638349</t>
  </si>
  <si>
    <t>635201028259638585</t>
  </si>
  <si>
    <t>520516C93</t>
  </si>
  <si>
    <t>359485176006563651</t>
  </si>
  <si>
    <t>359485176006563668</t>
  </si>
  <si>
    <t>518900A69</t>
  </si>
  <si>
    <t>187111712200191633</t>
  </si>
  <si>
    <t>187111712200191640</t>
  </si>
  <si>
    <t>187111712200191909</t>
  </si>
  <si>
    <t>187111712200191923</t>
  </si>
  <si>
    <t>187111712200192029</t>
  </si>
  <si>
    <t>187111712200192036</t>
  </si>
  <si>
    <t>187111712200192074</t>
  </si>
  <si>
    <t>187111712200192210</t>
  </si>
  <si>
    <t>187111712200192234</t>
  </si>
  <si>
    <t>187111712200192272</t>
  </si>
  <si>
    <t>187111712200192357</t>
  </si>
  <si>
    <t>187111712200192517</t>
  </si>
  <si>
    <t>187111712200192524</t>
  </si>
  <si>
    <t>187111712200192555</t>
  </si>
  <si>
    <t>187111712200192609</t>
  </si>
  <si>
    <t>187111712200192692</t>
  </si>
  <si>
    <t>187111712200192715</t>
  </si>
  <si>
    <t>187111712200192746</t>
  </si>
  <si>
    <t>187111712200192876</t>
  </si>
  <si>
    <t>187111712200192906</t>
  </si>
  <si>
    <t>187111712200193040</t>
  </si>
  <si>
    <t>187111712200193057</t>
  </si>
  <si>
    <t>187111712200193064</t>
  </si>
  <si>
    <t>359485176006545596</t>
  </si>
  <si>
    <t>359485176006545626</t>
  </si>
  <si>
    <t>359485176006546456</t>
  </si>
  <si>
    <t>000000000069755866</t>
  </si>
  <si>
    <t>HELLMANN'S ΝΤΡΕΣΙΝΓΚ ΜΕΛΙ&amp;ΜΟΥΣΤΑΡΔΑ 6Χ1Λ</t>
  </si>
  <si>
    <t>HLMNS BINΕΓΚΡΕΤ ΒΑΣΙΛΙΚΟΥ FS 6Χ1ΛIT</t>
  </si>
  <si>
    <t>HELLMANNS ΒΙΝΕΓΚΡΕΤ ΕΣΠΕΡΙΔΟΕΙΔΗ 6Χ1ΛIT</t>
  </si>
  <si>
    <t>MAILLE WHOLEGRAIN ΜΟΥΣΤΑΡΔΑ 6X210ΓΡ</t>
  </si>
  <si>
    <t>MAILLE ΜΟΥΣΤΑΡΔΑ DIJON ORIGINALE 6X215 Γ</t>
  </si>
  <si>
    <t>HELLMANN'S ΝΤΡΕΣΙΝΓΚ BΑΛΣΑΜΙΚΟ 6Χ1Λ</t>
  </si>
  <si>
    <t>HELLMAN'S ΜΑΓΙΟΝΕΖΑ 6Χ2 ΛΙΤΡΑ</t>
  </si>
  <si>
    <t>HELLMANN’S REAL ΜΑΓΙΟΝΕΖΑ 12Χ650 ML</t>
  </si>
  <si>
    <t>HELLMANN'S 1000 ΝΗΣΙΑ DRESSING 4X3LT</t>
  </si>
  <si>
    <t>HELLMANN'S ΜΟΥΣΤAΡΔΑ ΑΠΑΛΗ ΤΟΠΝΤ 12Χ265Γ</t>
  </si>
  <si>
    <t>HLMNS ΜΑΓΙΟΝΕΖΑ REAL 5Λ</t>
  </si>
  <si>
    <t>HELLMANN'S ΣΙΖΑΡΣ DRESSING 3X3 lt.</t>
  </si>
  <si>
    <t>HELLMANN'S ΑΠΑΛΗ ΜΟΥΣΤΑΡΔΑ 12X500 ΓΡ</t>
  </si>
  <si>
    <t>HELLMANN'S ΠΙΚΑΝΤΙΚΗ ΜΟΥΣΤΑΡΔ 12Χ250ΓΡ</t>
  </si>
  <si>
    <t>HELLMANN'S ΠΙΚΑΝΤΙΚΗ ΜΟΥΣΤΑΡΔ 12Χ500ΓΡ</t>
  </si>
  <si>
    <t>HELLMANN'S ΚΕΤΣΑΠ 3Χ4,8 ΚΙΛΑ</t>
  </si>
  <si>
    <t>HELLMANN'S DIJONNAISE 12X240 ΓΡ</t>
  </si>
  <si>
    <t>HELLMANN’S REAL MAΓΙΟΝΕΖΑ ΤΟΠΝΤΑ 6X750ML</t>
  </si>
  <si>
    <t>HELLMANN'S ΚΕΤΣΑΠ ΚΛΑΣΣΙΚΗ TD 12X550 ΓΡ</t>
  </si>
  <si>
    <t>MAILLE DIJONNAISE 6X185 ΓΡ</t>
  </si>
  <si>
    <t>HELLMANN’S ΜΑΓΙΟΝΕΖΑ ΜΕ ΤΡΟΥΦΑ 8X250 ML</t>
  </si>
  <si>
    <t>HELLMANN’S VEGAN ΜΑΓ 1X3Λ</t>
  </si>
  <si>
    <t>HELLMANN'S ΝΤΡΕΣΙΝΓΚ ΒΑΛΣΑΜΙΚΟ 6x1ΛΙΤ</t>
  </si>
  <si>
    <t>HELLMANN’S ΝΤΡΕΣΙΝΓΚ CHIV&amp;PARSL 6x1Λ</t>
  </si>
  <si>
    <t>HELLMANN’S ΝΤΡΕΣΙΝΓΚ CLASSIC 6x1Λ</t>
  </si>
  <si>
    <t>HELLMANN'S ΣΑΛΤΣΑ BARBECUE ΜΕΛΙ 8X250ML</t>
  </si>
  <si>
    <t>000000000064383213</t>
  </si>
  <si>
    <t>HELLMANN’S VEGAN  6x320ΓΡ</t>
  </si>
  <si>
    <t>HELLMANN’S VEGAN ΜΑΓΙΟΝΕΖΑ 6X330ΓΡ</t>
  </si>
  <si>
    <t>HELLMANN'S ΣΑΛΤΣΑ ΜΠΑΡΜΠΕΚΙΟΥ 3X4,8 ΚΙΛΑ</t>
  </si>
  <si>
    <t>000000000064950156</t>
  </si>
  <si>
    <t>HELLMANN’S ΛΑΪΤ ΜΑΓΙΟ ΤΟΠ ΝΤΑΟΥΝ 8Χ430ML</t>
  </si>
  <si>
    <t>HELLMANN'S VEGAN 6X270 ΓΡ</t>
  </si>
  <si>
    <t>HLMNS ΣΑΛΤΣΑ ΜΟΥΣΤΑΡΔΑΣ 6X880ΓΡ</t>
  </si>
  <si>
    <t>MAILLE ΜΟΥΣΤΑΡΔΑ ΜΕ ΜΕΛΙ 12Χ230ΓΡ</t>
  </si>
  <si>
    <t>HELLMANN’S ΣΑΛΤΣΑ ΚΑΥΤ.ΠΙΠΕΡΙΑΣ 12Χ95ML</t>
  </si>
  <si>
    <t>HELLMANN’S ΜΑΓΙΟΝΕΖΑ ΜΕ ΤΡΟΥΦΑ 12X235 ΓΡ</t>
  </si>
  <si>
    <t>HELLMANN'S ΝΤΡΕΣΙΝΓΚ 1000 ΝΗΣΙΑ 4x3 ΛΙΤ</t>
  </si>
  <si>
    <t>HLMNS ΝΤΡΕΣΙΝΓΚ ΜΕΛΙ &amp; ΜΟΥΣΤΑΡΔΑ 6x1 ΛΙΤ</t>
  </si>
  <si>
    <t>HELLMANN'S ΚΕΤΣΑΠ ΚΛΑΣΣΙΚΗ TD 12X468 ΓΡ</t>
  </si>
  <si>
    <t>HELLMANN’S ΣΑΛΤΣΑ ΜΕ ΤΣΕΝΤΑΡ 8Χ250 ΓΡ</t>
  </si>
  <si>
    <t>HELLMAN'S ΜΑΓΙΟΝΕΖΑ 1Χ2 ΛΙΤΡΑ BUCKET</t>
  </si>
  <si>
    <t>HELLMANNS ΣΑΛΤΣΑ AVOCADO 8X250ML</t>
  </si>
  <si>
    <t>HELLMANN’S ΜΑΓΙΟΝ XLIGHT ΤΟΠΝΤΑ 8x430ML</t>
  </si>
  <si>
    <t>HELLMANN’S ΚΕΤΣΑΠ ΣΤΕΒΙΑ 12X520 ΓΡ</t>
  </si>
  <si>
    <t>HELLMANN’S ΜΑΓΙΟ ΡΙΑΛ ΤΟΠΝΤΑΟΥΝ 8Χ430ml</t>
  </si>
  <si>
    <t>HELLMANN’S ΚΕΤΣΑΠ ΣΚΟΥΗΖΥ 12X540 ΓΡ</t>
  </si>
  <si>
    <t>KNORR ΚΡΕΜΜΥΔΟΣΟΥΠΑ 6Χ565G</t>
  </si>
  <si>
    <t>KNΟRR ΑΦΥΔ. ΣΑΛΑΤΑ ΤΑΜΠΟΥΛΕ 6Χ625 ΓΡ.</t>
  </si>
  <si>
    <t>KNORR ROUX ΛΕΥΚΟ 3Χ1KG</t>
  </si>
  <si>
    <t>KNORR ΖΩΜΟΣ ΚΟΤΑΣ 1X4 ΚΙΛ.</t>
  </si>
  <si>
    <t>KNORR ΖΩΜΟΣ ΒΟΔΙΝΟΥ 1X4 ΚΙΛ.</t>
  </si>
  <si>
    <t>KN ΣΑΛΤΣΑ MADEIRA 6X800ΓΡ</t>
  </si>
  <si>
    <t>KNORR ΜΑΝΙΤΑΡOΣΟΥΠΑ 6X850G</t>
  </si>
  <si>
    <t>KNORR ΣΟΥΠΑ MINEΣTΡONE 6X900ΓΡ</t>
  </si>
  <si>
    <t>KNORR ΣΠΙΤΙΚΟΣ ΖΩΜΟΣ ΚΟΤΑΣ 8Χ112 ΓΡ</t>
  </si>
  <si>
    <t>KNORR CARBONARA SAUCE 6X1ΚΛ</t>
  </si>
  <si>
    <t>KNORR 123 ΖΩΜΟΣ ΓΕΥΣΗ ΒΟΔΙΝΟ 1Χ3,5 ΚΙΛ</t>
  </si>
  <si>
    <t>KNORR ΣΑΛΤΣΑ ΜΠΕΑΡΝΕΖ 6Χ900ΓΡ</t>
  </si>
  <si>
    <t>KNORR PRIMERBA ΠΕΣΤΟ ΜΕ ΚΟΥΚΟΥΝΑΡΙ2Χ340Γ</t>
  </si>
  <si>
    <t>KNORR PRIMERBA ΠΑΣΤΑ ΔΕΝΔΡΟΛΙΒΑΝΟ 2Χ340Γ</t>
  </si>
  <si>
    <t>KNORR PRIMERBA ΠΑΣΤΑ ΣΚΟΡΔΟ 2Χ340 ΓΡ.</t>
  </si>
  <si>
    <t>KNORR PRIMERBA ΠΑΣΤΑ ΘΥΜΑΡΙ 2Χ340 ΓΡ.</t>
  </si>
  <si>
    <t>KNORR PRIMERBA ΠΑΣΤΑ ΒΑΣΙΛΙΚΟΥ 2Χ340 ΓΡ.</t>
  </si>
  <si>
    <t>ΚΝΟRR ΖΩΜΟΣ ΨΑΡΙΟΥ 3Χ1 ΚΙΛ.</t>
  </si>
  <si>
    <t>KNORR ΣΑΛΤΣΑ ΓΛΥΚΟΞΙΝΗ 2Χ2,5ΛΤ</t>
  </si>
  <si>
    <t>KNORR ΣΑΛΤΣΑ BBQ 2X2.2ΛΤ</t>
  </si>
  <si>
    <t>KNORR ΣΠΑΡΑΓΓΟΣΟΥΠΑ ΚΡΕΜΑ 6Χ900G</t>
  </si>
  <si>
    <t>KNORR ΚΟΤΟΣΟΥΠΑ ΚΡΕΜΑ 6X1,040 KΙΛ</t>
  </si>
  <si>
    <t>KNORR ΑΡΩΜΑΤ 6X500G</t>
  </si>
  <si>
    <t>KNORR ΖΩΜΌΣ ΛΑΧΑΝΙΚΩΝ 6Χ1,2 ΚΙΛ</t>
  </si>
  <si>
    <t>KNORR ΖΩΜΌΣ ΒΟΔΙΝΟ 6Χ1,2 ΚΙΛ</t>
  </si>
  <si>
    <t>KNORR 123 ΖΩΜΟΣ ΓΕΥΣΗ ΚΟΤΑ 1X3,5 KΙΛ</t>
  </si>
  <si>
    <t>KNORR ΖΩΜΟΣ ΛΑΧΑΝΙΚΩΝ 1X4 ΚΙΛ.</t>
  </si>
  <si>
    <t>ΚΝ ΖΩΜΟΣ ΚΟΤΑΣ ΣΕ ΚΟΚΚΟΥΣ 6Χ1 ΚΙΛ.</t>
  </si>
  <si>
    <t>KN ΕΠΑΓΓΕΛΜΑΤΙΚΟΣ ΖΩΜΟΣ ΚΟΤΟΠΟΥΛΟ 2X800G</t>
  </si>
  <si>
    <t>KN ΥΓΡΟΣ ΖΩΜΟΣ ΟΣΤΡΑΚΟΕΙΔΩΝ 6Χ1L</t>
  </si>
  <si>
    <t>KNORR ΖΩΜΌΣ ΚΟΤΑΣ 6Χ1,2 ΚΙΛ</t>
  </si>
  <si>
    <t>KNORR ΣΑΛΤΣΑ ΚΑΡΡΥ 2 x 2,2 ΛΤ</t>
  </si>
  <si>
    <t>KNORR ΣΠΙΤΙΚΟΣ ΖΩΜΟΣ ΛΑΧΑΝΙΚΩΝ 8Χ224 ΓΡ</t>
  </si>
  <si>
    <t>ΚΝΟRR ΣΑΛΤΣΑ ΤΕΡΙΓΙΑΚΙ 6x1,23ΚΙΛ.</t>
  </si>
  <si>
    <t>KNORR ΖΩΜΟΣ ΛΑΧΑΝ ΣΕ ΚΟΚΚΟΥΣ 6Χ1,15 ΚΙΛ</t>
  </si>
  <si>
    <t>KNORR ΚΥΒΟΙ ΚΟΤΑΣ 12 Χ 6 ΛΤ</t>
  </si>
  <si>
    <t>KNORR ΚΥΒΟΙ ΚΟΤΑΣ 24 Χ 3 ΛΤ</t>
  </si>
  <si>
    <t>KNORR EXTRA ΓΕΥΣΗ ΓΙΑ ΚΡΕΑΣ 10Χ132ΓΡ</t>
  </si>
  <si>
    <t>KNORR ΚΥΒΟΙ ΓΙΑ ΒΟΔΙΝΟ 24 Χ 3 ΛΤ</t>
  </si>
  <si>
    <t>KNORR ΚΥΒΟΙ ΓΙΑ ΒΟΔΙΝΟ 12 Χ 6 ΛΤ</t>
  </si>
  <si>
    <t>KNORR ΣΑΛΤΣΑ ΝΤΕΜΙΓΚΛΑΣ 1Χ4 ΚΙΛ.</t>
  </si>
  <si>
    <t>KNORR ΣΠΙΤΙΚΟΣ ΖΩΜΟΣ ΓΙΑ ΒΟΔΙΝΟ 8x112ΓΡ</t>
  </si>
  <si>
    <t>ΜΠΟΥΚΕΤΟ ΜΥΡΩΔΙΚΩΝ ΤΟΥ ΑΓΡΟΥ 2X340gr</t>
  </si>
  <si>
    <t>PRIMERBA ΠΕΣΤΟ ΙΤΑΛΙΚ.ΜΥΡΩΔΙΚΩΝ 2Χ340 ΓΡ</t>
  </si>
  <si>
    <t>KN ΣΑΛΤΣΑ ΗOLLANDAISE 6X825ΓΡ</t>
  </si>
  <si>
    <t>KN ΕΠΑΓΓΕΛΜΑΤΙΚΟΣ ΖΩΜΟΣ ΛΑΧΑΝΙΚΩΝ2X800ΓΡ</t>
  </si>
  <si>
    <t>KNORR ΣΑΛΤΣΑ ΑΓΓΛΙΚ.WORCESTER 6X1,125 ΚΛ</t>
  </si>
  <si>
    <t>KNORR ΣΟΥΠΑ ΛΑΧΑΝΙΚΩΝ ΜΕ ΖΥΜ.ABC 14x82ΓΡ</t>
  </si>
  <si>
    <t>KNORR ΚΥΒΟΙ ΚΟΤΑΣ 20 Χ 12ΛΤ</t>
  </si>
  <si>
    <t>KNORR ΚΥΒΟΙ ΓΙΑ ΒΟΔΙΝΟ 20 Χ 12ΛΤ</t>
  </si>
  <si>
    <t>KN PRIMERBA PESTO ROSSO ΤΟΜ&amp;ΒΑΣΙΛ2X340gr</t>
  </si>
  <si>
    <t>KNORR ΖΩΜΟΣ ΣΑΦΡΑΝ 2Χ800G</t>
  </si>
  <si>
    <t>KNORR ΖΩΜΌΣ ΜΑΝΙΤΑΡΙ ΜΕ PORCINI 6Χ500ΓΡ</t>
  </si>
  <si>
    <t>KNORR ΣΑΛΤΣΑ 4 ΤΥΡΙΑ 24Χ44 ΓΡ</t>
  </si>
  <si>
    <t>ΜΑΙΖΕΝΑ ΚΟΡΝ ΦΛΑΟΥΡ 4Χ2,5 ΚΙΛΑ</t>
  </si>
  <si>
    <t>KNORR ΚΥΒΟΙ ΛΑΧΑΝΙΚΩΝ 12 Χ 6ΛΤ</t>
  </si>
  <si>
    <t>KNORR ΚΥΒΟΙ ΛΑΧΑΝΙΚΩΝ 24 Χ 3 ΛΤ</t>
  </si>
  <si>
    <t>KNORR ASIA NOODLES AYΓΟY 12x250ΓΡ</t>
  </si>
  <si>
    <t>KNORR ΣΠΙΤΙΚΟΣ ΖΩΜΟΣ ΓΙΑ ΒΟΔΙΝΟ 8x224ΓΡ</t>
  </si>
  <si>
    <t>KNORR ΣΠΙΤΙΚΟΣ ΖΩΜΟΣ ΚΟΤΑΣ 8Χ224 ΓΡ</t>
  </si>
  <si>
    <t>KNORR ΚΥΒΟΙ ΛΑΧΑΝΙΚΩΝ 20 Χ 12ΛΤ</t>
  </si>
  <si>
    <t>KNORR ΤΟΜΑΤΟΣΟΥΠΑ ΜΕ ΜΟΤΣΑΡΕΛΑ 15x96ΓΡ</t>
  </si>
  <si>
    <t>KNORR ΜΑΝΙΤΑΡΟΣΟΥΠΑ 15x85ΓΡ</t>
  </si>
  <si>
    <t>KNORR SNACK POT ΜΠΟΛΟΝΕΖ 8x60ΓΡ</t>
  </si>
  <si>
    <t>CDO ΜΙΓΜΑ ΓΙΑ ΚΕΙΚ ΚΑΡΥΔΑΣ 6Χ1,680ΚΙΛΑ</t>
  </si>
  <si>
    <t>ZWAN ΛΑΝΤΣΙΟΝ ΜΗΤ 24X200 ΓΡ</t>
  </si>
  <si>
    <t>CDO ΣΙΡΟΠΙ ΓΕΥΣΗ ΚΑΡAMEΛΑ TOFFEE 6X1L</t>
  </si>
  <si>
    <t>CDO ΣΙΡΟΠΙ ΓΕΥΣΗ ΣΟΚΟΛΑΤΑ 6Χ1L</t>
  </si>
  <si>
    <t>CDO ΣΙΡΟΠΙ ΦΡΟΥΤΑ ΤΟΥ ΔΑΣΟΥΣ 6Χ1L</t>
  </si>
  <si>
    <t>CDO ΣΙΡΟΠΙ ΦΡΑΟΥΛΑ 6Χ1L</t>
  </si>
  <si>
    <t>CALVE ΦΥΣΤΙΚΟΒΟΥΤΥΡΟ 12X350 ΓΡ</t>
  </si>
  <si>
    <t>CALVE ΦΥΣΤΙΚΟΒΟΥΤΥΡΟ ΚΟΚΚΩΔΕΣ 12X350 ΓΡ</t>
  </si>
  <si>
    <t>ZWAN ΛΑΝΤΣΙΟΝ ΜΗΤ ΚΟΤΟΠΟΥΛΟ 24Χ200gr.</t>
  </si>
  <si>
    <t>CALVE ΦΥΣΤΙΚΟΒΟΥΤΥΡΟ 6Χ1 ΚΛ</t>
  </si>
  <si>
    <t>CDO ΜΕΙΓΜΑ ΓΙΑ PANNA COTTA 1X10KG</t>
  </si>
  <si>
    <t>CDO ΜΕΙΓΜΑ ΓΙΑ CRÈME CARAMEL/BRULE1X10KG</t>
  </si>
  <si>
    <t>CDO ΚΕΙΚ ΜΕ ΓΕΥΣΗ ΣΟΚΟΛΑΤΑ 1Χ20ΚΙΛ</t>
  </si>
  <si>
    <t>CDO ΚΕΙΚ ΜΕ ΓΕΥΣΗ ΒΑΝΙΛΙΑΣ 1X20KG </t>
  </si>
  <si>
    <t>CDO ΚΕΙΚ ΜΕ ΓΕΥΣΗ ΚΑΚΑΟ 1X5KG</t>
  </si>
  <si>
    <t>CDO ΚΕΙΚ ΜΕ ΓΕΥΣΗ ΒΑΝΙΛΙΑΣ 1X5KG</t>
  </si>
  <si>
    <t>CDO ΜΕΙΓΜΑ CRÈME CARAMEL/BRULEE 6X2KG</t>
  </si>
  <si>
    <t>CDO ΜΕΙΓΜΑ ΓΙΑ PANNA COTTA 6X2 KG</t>
  </si>
  <si>
    <t>CDO ΜΟΥΣ ΜΕ ΓΕΥΣΗ ΣΟΚΟΛΑΤΑΣ 1X5KG</t>
  </si>
  <si>
    <t>CDO ΜΟΥΣ ΜΕ ΓΕΥΣΗ ΦΡΑΟΥΛΑΣ 1X5KG</t>
  </si>
  <si>
    <t>CARTE D'OR ΣΙΡΟΠΙ ΒΥΣΣΙΝΟ 6Χ1ΚΙΛ</t>
  </si>
  <si>
    <t>TVB NoChicken Chunks ΠΑΡ.ΣΟΓΙΑΣ1x1,75kg</t>
  </si>
  <si>
    <t>TVB R.NoBeef Βurger ΠΑΡ.ΣΟΓΙΑΣ1x20x113g</t>
  </si>
  <si>
    <t>3250819121</t>
  </si>
  <si>
    <t>635201028259832440</t>
  </si>
  <si>
    <t>3250819123</t>
  </si>
  <si>
    <t>635201028259832457</t>
  </si>
  <si>
    <t>3250819125</t>
  </si>
  <si>
    <t>635201028259832471</t>
  </si>
  <si>
    <t>3250819126</t>
  </si>
  <si>
    <t>635201028259832488</t>
  </si>
  <si>
    <t>52050Z098</t>
  </si>
  <si>
    <t>356011650042714539</t>
  </si>
  <si>
    <t>Average Sales
per day
(2025 FC Q3)</t>
  </si>
  <si>
    <t>Subsector(L7)</t>
  </si>
  <si>
    <t>POUR-OVER SAUCE</t>
  </si>
  <si>
    <t>ABWF</t>
  </si>
  <si>
    <t>KNORR WSA CURRY 2x2.2L BOT DB UKIE ESGR</t>
  </si>
  <si>
    <t>KNORR GDO WSA BEARNAISE 6X1L BRI EB EUR</t>
  </si>
  <si>
    <t>Casalasco Società Agricola S p</t>
  </si>
  <si>
    <t>KN GDO WSA CHEESE 6X1L BRI EB EUR</t>
  </si>
  <si>
    <t>TOMATO BASED COOKING INGRD</t>
  </si>
  <si>
    <t>BINDER</t>
  </si>
  <si>
    <t>EM Foods</t>
  </si>
  <si>
    <t>BOUILLON POWDER</t>
  </si>
  <si>
    <t>HEILBORN</t>
  </si>
  <si>
    <t>PASTA SAUCE</t>
  </si>
  <si>
    <t>KN DES HOLLANDAISE 6X825G ECO EB ES</t>
  </si>
  <si>
    <t>PLOIESTI</t>
  </si>
  <si>
    <t xml:space="preserve">INTRAPACK </t>
  </si>
  <si>
    <t>KN HOLLAND DES 6x825G ECO EB ES FR GR IT</t>
  </si>
  <si>
    <t>REGULAR DRY SOUP</t>
  </si>
  <si>
    <t>INTERTASTE</t>
  </si>
  <si>
    <t>KN FOND FISH PASTY 3X1KG ECO EB AT</t>
  </si>
  <si>
    <t>ST IRIA</t>
  </si>
  <si>
    <t>HERB &amp; SPICE</t>
  </si>
  <si>
    <t>KN Holland Sauce 6x1L BRICK EB EU</t>
  </si>
  <si>
    <t>KNORR WSA MEDIUM CURRY 2x2.2L BOT DB GR</t>
  </si>
  <si>
    <t>KALAS</t>
  </si>
  <si>
    <t>KN PROF DEMI GLACE 5x1L DOY EB EUR</t>
  </si>
  <si>
    <t>LARCO</t>
  </si>
  <si>
    <t>NOMIKOS</t>
  </si>
  <si>
    <t>KN BEARNAISE SAU 6x720G ECO EB ES GR</t>
  </si>
  <si>
    <t>KN DES MADEIRA 6X800G ECO EB FR</t>
  </si>
  <si>
    <t>KN CHEESE SAU 6x715G ECO EB ES FR GR</t>
  </si>
  <si>
    <t>GRAVY</t>
  </si>
  <si>
    <t>KR GVY Dry 6x1.5KG EC EB BG GR HU RO</t>
  </si>
  <si>
    <t>MEALMAKER DRY</t>
  </si>
  <si>
    <t>KN MINESTRN SOU 6x1.045KG EC EB BE FR NL</t>
  </si>
  <si>
    <t>AMBIENT SIDE DISH &amp; MEAL</t>
  </si>
  <si>
    <t>KN TOM SAU 1x10KG BUC EB ES GR</t>
  </si>
  <si>
    <t>KN GF REG BOUIL BEEF 2X800G JAR EB DACH</t>
  </si>
  <si>
    <t>BOUILLON JELLY</t>
  </si>
  <si>
    <t>RAPS FRESH GMBH</t>
  </si>
  <si>
    <t>KN GF REG BOUI VEGETA 2X800G JAR EB DACH</t>
  </si>
  <si>
    <t>KN PRIM GARDENHERB 2X340G GLA EB ES</t>
  </si>
  <si>
    <t>KN PRIM RED PESTO 2X340G GLA EB ES</t>
  </si>
  <si>
    <t>KN PRIM MUSHROOM GFLF 2X340G JAR EB BE</t>
  </si>
  <si>
    <t>REPACK</t>
  </si>
  <si>
    <t>RIXONA B V</t>
  </si>
  <si>
    <t>BOUILLON LIQUID</t>
  </si>
  <si>
    <t>Skåne Finkost</t>
  </si>
  <si>
    <t>BOUILLON PASTE</t>
  </si>
  <si>
    <t>UNIVERSAL SEASONING</t>
  </si>
  <si>
    <t>Sku Status Flagging</t>
  </si>
  <si>
    <t>SU UNIT</t>
  </si>
  <si>
    <t>Material description</t>
  </si>
  <si>
    <t>Market(L5)</t>
  </si>
  <si>
    <t>SU</t>
  </si>
  <si>
    <t>HELLMANNS MUST 9 MILD+3HOT X500 GR SRP-r</t>
  </si>
  <si>
    <t>MUSTARD</t>
  </si>
  <si>
    <t>Maille Old Style 6x210g UK</t>
  </si>
  <si>
    <t>SU CHEVIGNY</t>
  </si>
  <si>
    <t>Maille Mustard Jar Wholegrain 6x210g</t>
  </si>
  <si>
    <t>MAILLE MUST DIJON 6X215G JAR EB GR</t>
  </si>
  <si>
    <t>HLMNS MAYO LIGHT 12X225ML GLA EB GR</t>
  </si>
  <si>
    <t>MAYONNAISE</t>
  </si>
  <si>
    <t>LIGHT/LOW FAT MAYONNAISE</t>
  </si>
  <si>
    <t>SU LEIOA</t>
  </si>
  <si>
    <t>HLMNS MAYO LIGHT 12X450ML GLA EB GR</t>
  </si>
  <si>
    <t>HLMNS REAL MAYONNAISE 12X650ML JAR EB GR</t>
  </si>
  <si>
    <t>REGULAR MAYONNAISE</t>
  </si>
  <si>
    <t>SU RENTIS</t>
  </si>
  <si>
    <t>HLMNS MUST MILD TOPD 12X265G SQUE EB GR</t>
  </si>
  <si>
    <t>HLMNS MILD MUSTARD 12X250G BOT EB GR</t>
  </si>
  <si>
    <t>HLMNS HOT MUSTARD 12X250G BOT EB GR</t>
  </si>
  <si>
    <t>HLMNS HOT MUSTARD 12X500G BOT EB GR</t>
  </si>
  <si>
    <t>HLMNS REAL MAYONNAISE 12X450ML JAR EB GR</t>
  </si>
  <si>
    <t>HLMNS MAYONAISE 12X225ML JAR EB GR</t>
  </si>
  <si>
    <t>HLMNS DIJONNAISE 12X240G SQU EB GR</t>
  </si>
  <si>
    <t>Hellmann's Real Mayo 6x750ML SQZ EB GR</t>
  </si>
  <si>
    <t>HLMNS Real Mayo 8x250ML SQUEEZE EB GR HU</t>
  </si>
  <si>
    <t>SU POZNAN</t>
  </si>
  <si>
    <t>HLMN KETCHUP PURE ED 12X550G SQE EB GR</t>
  </si>
  <si>
    <t>KETCHUP</t>
  </si>
  <si>
    <t>HLMN KETCHUP PURE 6X850G SQE EB GR</t>
  </si>
  <si>
    <t>MAILLE DIJONNAISE JAR 6x185g GR</t>
  </si>
  <si>
    <t>VARIETY SAUCE</t>
  </si>
  <si>
    <t xml:space="preserve">3PM COMEXO </t>
  </si>
  <si>
    <t>HL Truffle Dress 8x250ML SQ EB GR PT</t>
  </si>
  <si>
    <t>FLAVOURED MAYONNAISE</t>
  </si>
  <si>
    <t>HLMNS Vegan Mayo 8x408G SQZ EB GR HU</t>
  </si>
  <si>
    <t>VEGAN REGULAR MAYONNAISE</t>
  </si>
  <si>
    <t>HLMNS Vegan Mayo 6x330G JAR EB GRCYROBG</t>
  </si>
  <si>
    <t>HLMNS ChunkyBurger Sauce 8x250ML SQ EBGR</t>
  </si>
  <si>
    <t>HLMNS M&amp;F H BBQ MP 8X250ML SQE EB GR ES</t>
  </si>
  <si>
    <t>HLMNS LIGHT MAYO 8X430ML SQE GR</t>
  </si>
  <si>
    <t>HLMN KETCHUP MILD 6X840G COR EB GR</t>
  </si>
  <si>
    <t>MAILLE MUST HONEY 12x230g GR PT</t>
  </si>
  <si>
    <t>HLMNS M&amp;F BBQ SAUCE 8X250ML SQE GR</t>
  </si>
  <si>
    <t>HLMS Burger 8x250ML SQ EB GR</t>
  </si>
  <si>
    <t>HLMN CHEDDAR 8X250ML SQZ EB GR HU</t>
  </si>
  <si>
    <t>HLMNS KETC HOT MP PUR 12X430ML SQE EB GR</t>
  </si>
  <si>
    <t>HLMNS KETCHUP LIGHT MP 12X465G SQE EB GR</t>
  </si>
  <si>
    <t>HLMNS KETCHUP DV MP 12X430ML SQE EB GR</t>
  </si>
  <si>
    <t>Hlmn'sBBQ Dress8x430ml SQE EB BGCZGRSK</t>
  </si>
  <si>
    <t>HLMN AvocadSAUCE 8X250ml SQZ EB CZ SK GR</t>
  </si>
  <si>
    <t>HLMNS Ketchup Topdown 9x250ml SQE EB GR</t>
  </si>
  <si>
    <t>HLM TARTAR M&amp;F 8X250ML SQZ EB GR HU</t>
  </si>
  <si>
    <t>OTHER CONDIMENT</t>
  </si>
  <si>
    <t>OTH COLD SAUCE</t>
  </si>
  <si>
    <t>Hlm Exta Light Mayo 8x430ML SQZ EB GR</t>
  </si>
  <si>
    <t>Hlmn XLight Mayo 12x450ML JAR EB GR</t>
  </si>
  <si>
    <t>HLMNS SD CEASAR 6X250ML PBOT EB CZSKGR</t>
  </si>
  <si>
    <t>SALAD DRESSING</t>
  </si>
  <si>
    <t>REGULAR SALAD DRESSING</t>
  </si>
  <si>
    <t>3PM SPITZ</t>
  </si>
  <si>
    <t>HLMNS SD 1000 ISLAND 6X250ML PBOT EB GR</t>
  </si>
  <si>
    <t>HLMNS SD HONEYMST 6X250ML PBOT EB CZSKGR</t>
  </si>
  <si>
    <t>HLM Sweet&amp;Sour 8x250ML SQZ EB GRHUSI</t>
  </si>
  <si>
    <t>Hellmann's Ketchup LS 12x520G SQ EB GR</t>
  </si>
  <si>
    <t>HLMNS REAL MAYO 8x430ML SQUEEZE EB GR</t>
  </si>
  <si>
    <t>3PM Menz and Gasser SPA</t>
  </si>
  <si>
    <t>Hell Basil Dressing 6x1L BOT EB BE GR NL</t>
  </si>
  <si>
    <t>3PM MENDES GONCALVES</t>
  </si>
  <si>
    <t>3PM KALAS</t>
  </si>
  <si>
    <t>ZWAN LUNCH MEAT HERBS 24X200G CAN EB GR</t>
  </si>
  <si>
    <t>MEAT</t>
  </si>
  <si>
    <t>ZWANENBERG FOOD GROUP BV</t>
  </si>
  <si>
    <t>ZWAN LUNCH MEAT LIGHT 24X200G CAN EB GR</t>
  </si>
  <si>
    <t>ZWAN LUNCH MEAT ELAIS 24X200G CAN EB GR</t>
  </si>
  <si>
    <t>ZWAN LUNCH MEAT ELAIS 24X340G CAN EB GR</t>
  </si>
  <si>
    <t>CALVE PEANUT BUTTER SM 12X350G GLA EB GR</t>
  </si>
  <si>
    <t>SWEET &amp; SAVOURY SPREAD</t>
  </si>
  <si>
    <t>PEANUT BUTTER</t>
  </si>
  <si>
    <t>EUROMA/INTERTASTE</t>
  </si>
  <si>
    <t>CALVE PEANUT BUTTER CR 12X350G GLA EB GR</t>
  </si>
  <si>
    <t>ZWAN LUNCH MEAT CHICK 24X200G CAN EB GR</t>
  </si>
  <si>
    <t>Legal stickering</t>
  </si>
  <si>
    <t>DESSERT</t>
  </si>
  <si>
    <t>DESSERT INGREDIENT</t>
  </si>
  <si>
    <t>WILHELM REUSS GMBH &amp; CO. KG</t>
  </si>
  <si>
    <t>KENFOODS</t>
  </si>
  <si>
    <t>CALVE PEANUT SMOOTH-CR 12X350GR SRP</t>
  </si>
  <si>
    <t>ZWAN LUNCHEON MEAT 12X340G SRP</t>
  </si>
  <si>
    <t>SOUP</t>
  </si>
  <si>
    <t>MEAL SOLUTION</t>
  </si>
  <si>
    <t>BOUILLON &amp; SEASONING</t>
  </si>
  <si>
    <t>SAUCE</t>
  </si>
  <si>
    <t>OTH COOKING AID</t>
  </si>
  <si>
    <t>KN POTATO MASHED 10X95G POU EB GR</t>
  </si>
  <si>
    <t>Stavenhagen Rixona</t>
  </si>
  <si>
    <t>KN B JELLY CHICKEN 8X4X28G BOX EB GR</t>
  </si>
  <si>
    <t>Sanguineto (Menz and Gasser SPA)</t>
  </si>
  <si>
    <t>KN B JELLY VEGETABLE 8X4X28G BOX EB GR</t>
  </si>
  <si>
    <t>KNORR WS TERIYAKI 6X175ML BOT DB GR</t>
  </si>
  <si>
    <t>MEALMAKER OTH</t>
  </si>
  <si>
    <t>INTERSNACK NEDERLAND B.V.</t>
  </si>
  <si>
    <t>KNORR WS SWEET &amp; SOUR 6X175ML BOT DB GR</t>
  </si>
  <si>
    <t>KN MASHED POTATO 7X3X3P BOX EB GR</t>
  </si>
  <si>
    <t>Knorr Bacon Pot 8x51G CUP EB GR PT CH</t>
  </si>
  <si>
    <t>CARB-BASED MINI MEAL</t>
  </si>
  <si>
    <t>SINGLE PORTION POT/CUP</t>
  </si>
  <si>
    <t>KN CHICKEN NOODLE DSO 15x69G POU EB GR</t>
  </si>
  <si>
    <t>Heilbronn</t>
  </si>
  <si>
    <t>KN NOOD Veg 8x65g PU EB GR PT IT</t>
  </si>
  <si>
    <t>KG Lithuania</t>
  </si>
  <si>
    <t>KN NOOD Spicy Chicken 8X64g EB GR IT PT</t>
  </si>
  <si>
    <t>KN NOOD Chicken Teriyk 8X65g EB GR IT PT</t>
  </si>
  <si>
    <t>Kn SpicyChi Noo 11x73G WRAP EB GRHUROSI</t>
  </si>
  <si>
    <t>BLOCK NOODLE</t>
  </si>
  <si>
    <t>KNORR NOOD CHICKEN 8X65G CUP EB GR PT IT</t>
  </si>
  <si>
    <t>Kn Chick Nood 11x70G WRAP EB CYGRHUPLSI</t>
  </si>
  <si>
    <t>Kn Veg Noodles 11x70G WRAP EB CYGRPLROSI</t>
  </si>
  <si>
    <t>KN Broc Chee Pasta 8x62G CUP EB GR PT HU</t>
  </si>
  <si>
    <t>Kn Curry Nood 11x70G WRAP EB GRHUPLSI</t>
  </si>
  <si>
    <t>KN SN PASTA CARBONARA 8X92G CUP EB BEGR</t>
  </si>
  <si>
    <t>KN TOMATO MOZZAR DSO 15x96G POU EB GR SI</t>
  </si>
  <si>
    <t>Ploiesti</t>
  </si>
  <si>
    <t>KN BOUIL CUBE VEGETABL 24X109G BOX EB GR</t>
  </si>
  <si>
    <t>BOUILLON CUBE</t>
  </si>
  <si>
    <t>Copacker Landena</t>
  </si>
  <si>
    <t>KN BOUIL C CHICKEN LS 24X109G BOX EB GR</t>
  </si>
  <si>
    <t>KN BOUIL BEEF LS 24X109G BOX EB GR</t>
  </si>
  <si>
    <t>KN BOUILL WITH BEEF 10x124G JAR EB GR</t>
  </si>
  <si>
    <t>KNORR DELI BOUILLON 10X130G JAR EB GR</t>
  </si>
  <si>
    <t>KN PLAIN CHICKEN SOUP 10X80G JAR EB GR</t>
  </si>
  <si>
    <t>KN B JELLY VEGETABLE 8X8X28g GR CZSK</t>
  </si>
  <si>
    <t>Kn Teriyaki Noo 11x75G WRP EB ATCHGRIEPT</t>
  </si>
  <si>
    <t>KN Herbs Seasoning 6x88G SPRINK EB CY GR</t>
  </si>
  <si>
    <t>Knorr 4 Cheeses Pasta 8x66G CUP EB EUR</t>
  </si>
  <si>
    <t>KN B JELLY RED WINE 8X4X26G BOX EB CZGR</t>
  </si>
  <si>
    <t>KN B JELLY WHITEWINE 8X4X26G BOX EB CZGR</t>
  </si>
  <si>
    <t>KN WSA SOJA 6X175ML BOT EB GR</t>
  </si>
  <si>
    <t>SOY/OYSTER/FISH SAUCE</t>
  </si>
  <si>
    <t>KN PAS BOUIL CHICKEN 12X120G BOX EB GR</t>
  </si>
  <si>
    <t>St Iria</t>
  </si>
  <si>
    <t>KN PAS BOUIL CHICKEN 24X60G BOX EB GR</t>
  </si>
  <si>
    <t>KN BEEF FLAVOUR BROTH 10X132G JAR EB GR</t>
  </si>
  <si>
    <t>KN PAS BOUIL BEEF 24X60G BOX EB GR</t>
  </si>
  <si>
    <t>KN PAS BOUIL BEEF 12X120G BOX EB GR</t>
  </si>
  <si>
    <t>KNORR CUBES CH-BEEF-VEG 70X6LT SRP</t>
  </si>
  <si>
    <t>KN Cubes Beef 20x12LT(25% FREE)</t>
  </si>
  <si>
    <t>KNORR CHICKEN CUBE 20X12LT (25% FREE)</t>
  </si>
  <si>
    <t>KN Cubes Vegetables20x12LT25% (FREE)</t>
  </si>
  <si>
    <t>KN AROMAT WITH HERBS 6X90G SP EL GR</t>
  </si>
  <si>
    <t>KN B JELLY BEEF 8X4X28G BOX EB GR</t>
  </si>
  <si>
    <t>KN MUSHROM BOUIL CUBES 24x100G BOX EB GR</t>
  </si>
  <si>
    <t>Kn Veg Zero Salt Bouil 24x72G BOX EB GR</t>
  </si>
  <si>
    <t>Kn Chicke Zero Salt Bou 24x72G BOX EB GR</t>
  </si>
  <si>
    <t>Kn Beef Zero Salt Bou 24x72G BOX EB GR</t>
  </si>
  <si>
    <t>KN OrgChick BouilCub 15x60G BOX EB CY GR</t>
  </si>
  <si>
    <t>KN OrgVeg Bouil Cub 15x60G BOX EB CY GR</t>
  </si>
  <si>
    <t>KN POTATO MASHED 12X2X125G BOX EB GR</t>
  </si>
  <si>
    <t>KN B JELLY VEGET BIO 8X(4X26G) BOX EB EL</t>
  </si>
  <si>
    <t>KN DSO LETTER SOUP 14x82G POU EB GR</t>
  </si>
  <si>
    <t>KN CHICKEN BROTH 10X88G JAR EB GR</t>
  </si>
  <si>
    <t>KN PRAWN CRACKERS BALI 12X75G POU GR</t>
  </si>
  <si>
    <t>KN PRAWN CRACKERS JAVA 12X75G POU GR</t>
  </si>
  <si>
    <t>KN Chick Bouilon Cubes 20x240G BX EB GR</t>
  </si>
  <si>
    <t>KN Beef Bouillon Cubes 20x240G BOX EB GR</t>
  </si>
  <si>
    <t>KN DES Napolitana Pasta 24x49G POU EB GR</t>
  </si>
  <si>
    <t>KN DES Carbonara Pasta 24x88G POU EB GR</t>
  </si>
  <si>
    <t>KN DES 4 Cheeses Pasta 24x44G POU EB GR</t>
  </si>
  <si>
    <t>KN DES Bolognese Pasta 24x60G POU EB GR</t>
  </si>
  <si>
    <t>KN DES Carbonara Pasta 24x44G POU EB GR</t>
  </si>
  <si>
    <t>Kn Vegetable Bouillon 12x120G BOX EB GR</t>
  </si>
  <si>
    <t>Kn Vegetable Bouillon 24x60G BOX EB GR</t>
  </si>
  <si>
    <t>KN NOOD CHINESE MIE 12X250G PK EB GR</t>
  </si>
  <si>
    <t>INDUSTRIA ALIMENTARE FERRARO</t>
  </si>
  <si>
    <t>Knorr Mini Meal Pot Creamy Pesto 68g 8x</t>
  </si>
  <si>
    <t>KN Mushroom DSM 12x45G BOX EB GR</t>
  </si>
  <si>
    <t>INSTANT SNACK SOUP</t>
  </si>
  <si>
    <t>Auerbach</t>
  </si>
  <si>
    <t>KN Vegetable QS 12x51G BOX EB GR</t>
  </si>
  <si>
    <t>KN Chicken Dry Soup Mix 12x51G BOX EB GR</t>
  </si>
  <si>
    <t>KN Tomato Dry Soup Mix 12x60G BOX EB GR</t>
  </si>
  <si>
    <t>KN B JELLY VEGETABLE 8X8X28G -20% GR</t>
  </si>
  <si>
    <t>KN WS TOM&amp;PAP NAT 10X400G JAREB PLHUGRRO</t>
  </si>
  <si>
    <t>OSS, VF</t>
  </si>
  <si>
    <t>KN WS TOSCA NAT 10X400G JAREB PLHUGRRO</t>
  </si>
  <si>
    <t>KN WS MUSHR NAT 10X400G JAREB PLHUGR</t>
  </si>
  <si>
    <t>KN B JELLY BEEF 8X8X28G BOX EB GR CZSK</t>
  </si>
  <si>
    <t>KN B JELLY CHICK 8X8X28G BOX EB GR CZSK</t>
  </si>
  <si>
    <t>KN B JELLY VEGETA 8X8X28G BOX EB GR CZSK</t>
  </si>
  <si>
    <t>KNWS HONMUSTARD NAT 10X400G JAR EBPLHUGR</t>
  </si>
  <si>
    <t>KNR KROEPOEK NATUR 12X73G POU DB GR</t>
  </si>
  <si>
    <t>KN Vegetab Bouil Cubes 20x240G BOX EB GR</t>
  </si>
  <si>
    <t>KN SLDDR DILL HERBS 15X5X9G POU EB GR</t>
  </si>
  <si>
    <t>SEASONING DISH SPECIFIC</t>
  </si>
  <si>
    <t>KN DSO TOMATO MOZZ Soup 15x96G POU EB GR</t>
  </si>
  <si>
    <t>KN DSO FOREST MUSH SOUP 15x85G POU EB GR</t>
  </si>
  <si>
    <t>KN Bolognese Pasta 8x60G CUP EB GR PT ES</t>
  </si>
  <si>
    <t>KN Mushroom Pasta 8x59G CUP EB GR PT HU</t>
  </si>
  <si>
    <t>KN Carbonara Pasta 8x55G CUP EB GR PT ES</t>
  </si>
  <si>
    <t>KN Mac &amp; Cheese Pasta 8x62G CUP EB GR PT</t>
  </si>
  <si>
    <t>KN Pasta&amp;Rice Bouil Cub 12x120G BX EB GR</t>
  </si>
  <si>
    <t>KN Teriyaki MFM 10x133G POU EB BE CHGR</t>
  </si>
  <si>
    <t>Kn KoreanBBQ MFM 10x135G POU EB BE CHGR</t>
  </si>
  <si>
    <t>KN CHICK VEG BouilCube 12x120G BX EB GR</t>
  </si>
  <si>
    <t>TVB Veg NoChicken Nuggets BX 1x1.75kg UE</t>
  </si>
  <si>
    <t>PLANT BASED MEAL COMP</t>
  </si>
  <si>
    <t>PLANT BASED OTH MEAL COMPONENT</t>
  </si>
  <si>
    <t>Coldservice Waalwijk B.V.</t>
  </si>
  <si>
    <t>TVB NoChicken Chunks BX 1x1.75kg</t>
  </si>
  <si>
    <t>TVB Raw NoBeef Burger 1x20x113g _2 BX EU</t>
  </si>
  <si>
    <t>PLANT BASED BURGER</t>
  </si>
  <si>
    <t>DEVELEY SENF &amp; FEINKOST GMBH</t>
  </si>
  <si>
    <t>Knorr Gold Veg QS 12x3x16G BOX EB AT GR</t>
  </si>
  <si>
    <t>HLMNS Original Mayo12x340ML JAR EB CY GR</t>
  </si>
  <si>
    <t>MAILLE DIJONNAISE 6x185g JAR EB GR</t>
  </si>
  <si>
    <t>HLM Truffle Dressing 8x250ML SQZ EB GRPT</t>
  </si>
  <si>
    <t>KN WSA SOJA 6X175ML BOT EB GR PT</t>
  </si>
  <si>
    <t>Knorr Mushroom QS 12x54G BOX EB AT GR</t>
  </si>
  <si>
    <t>3250903148</t>
  </si>
  <si>
    <t>635201028260408573</t>
  </si>
  <si>
    <t>52470Z098</t>
  </si>
  <si>
    <t>356011650042937617</t>
  </si>
  <si>
    <t>52480Z098</t>
  </si>
  <si>
    <t>356011650042937761</t>
  </si>
  <si>
    <t>356011650042937822</t>
  </si>
  <si>
    <t>52400W098</t>
  </si>
  <si>
    <t>356011650042906460</t>
  </si>
  <si>
    <t>356011650042906606</t>
  </si>
  <si>
    <t>356011650042906736</t>
  </si>
  <si>
    <t>356011650042906903</t>
  </si>
  <si>
    <t>356011650042906972</t>
  </si>
  <si>
    <t>519000A69</t>
  </si>
  <si>
    <t>187111712200195013</t>
  </si>
  <si>
    <t>187111712200195037</t>
  </si>
  <si>
    <t>187111712200195105</t>
  </si>
  <si>
    <t>187111712200195112</t>
  </si>
  <si>
    <t>187111712200195143</t>
  </si>
  <si>
    <t>523000N51</t>
  </si>
  <si>
    <t>733069000000173865</t>
  </si>
  <si>
    <t>stock in transit</t>
  </si>
  <si>
    <t>delivered 18.09</t>
  </si>
  <si>
    <t>dispatched 18.09</t>
  </si>
  <si>
    <t>new</t>
  </si>
  <si>
    <t>5225AO893</t>
  </si>
  <si>
    <t>635201028260530786</t>
  </si>
  <si>
    <t>635201028260530793</t>
  </si>
  <si>
    <t>52540P817</t>
  </si>
  <si>
    <t>521705M51</t>
  </si>
  <si>
    <t>356015172501011752</t>
  </si>
  <si>
    <t>523905M51</t>
  </si>
  <si>
    <t>356015172501123479</t>
  </si>
  <si>
    <t>523701M51</t>
  </si>
  <si>
    <t>356015172501112503</t>
  </si>
  <si>
    <t>523903M51</t>
  </si>
  <si>
    <t>356015172501127521</t>
  </si>
  <si>
    <t>526017C93</t>
  </si>
  <si>
    <t>We have 2335 zun on stock and i don't see any risk on this MRDR</t>
  </si>
  <si>
    <t>526807H96</t>
  </si>
  <si>
    <t>524520C93</t>
  </si>
  <si>
    <t>152010281310872997</t>
  </si>
  <si>
    <t>356011650042937907</t>
  </si>
  <si>
    <t>356011650042937921</t>
  </si>
  <si>
    <t>356011650042937969</t>
  </si>
  <si>
    <t>356011650042938010</t>
  </si>
  <si>
    <t>356011650042938058</t>
  </si>
  <si>
    <t>525800N39</t>
  </si>
  <si>
    <t>140160065012140377</t>
  </si>
  <si>
    <t>140160065012140391</t>
  </si>
  <si>
    <t>525300N39</t>
  </si>
  <si>
    <t>140160065012140254</t>
  </si>
  <si>
    <t>5240A71</t>
  </si>
  <si>
    <t>635201028260862382</t>
  </si>
  <si>
    <t>359485176006891839</t>
  </si>
  <si>
    <t>359485176006891846</t>
  </si>
  <si>
    <t>359485176006891853</t>
  </si>
  <si>
    <t>359485176006891860</t>
  </si>
  <si>
    <t>359485176006891877</t>
  </si>
  <si>
    <t>52580P817</t>
  </si>
  <si>
    <t>527247A98</t>
  </si>
  <si>
    <t>152010500000025469</t>
  </si>
  <si>
    <t>152010500000025476</t>
  </si>
  <si>
    <t>152010500000025483</t>
  </si>
  <si>
    <t>152010500000025490</t>
  </si>
  <si>
    <t>152010500000025506</t>
  </si>
  <si>
    <t>152010500000025513</t>
  </si>
  <si>
    <t>152010500000025520</t>
  </si>
  <si>
    <t>525200N51</t>
  </si>
  <si>
    <t>733069000000178525</t>
  </si>
  <si>
    <t>733069000000179300</t>
  </si>
  <si>
    <t>3251007144</t>
  </si>
  <si>
    <t>635201028261204815</t>
  </si>
  <si>
    <t>359003002312941664</t>
  </si>
  <si>
    <t>356015172501011844</t>
  </si>
  <si>
    <t>356015172501011875</t>
  </si>
  <si>
    <t>356015172501123059</t>
  </si>
  <si>
    <t>526505M51</t>
  </si>
  <si>
    <t>356015172501276083</t>
  </si>
  <si>
    <t>525502M51</t>
  </si>
  <si>
    <t>356015172501227429</t>
  </si>
  <si>
    <t>52650N757</t>
  </si>
  <si>
    <t>331780513206367548</t>
  </si>
  <si>
    <t>331780513206367555</t>
  </si>
  <si>
    <t>331780513206367593</t>
  </si>
  <si>
    <t>331780513206367647</t>
  </si>
  <si>
    <t>52650N8Z7</t>
  </si>
  <si>
    <t>331780513206367869</t>
  </si>
  <si>
    <t>52560E817</t>
  </si>
  <si>
    <t>152010281310875073</t>
  </si>
  <si>
    <t>152010281310875080</t>
  </si>
  <si>
    <t>52730Z098</t>
  </si>
  <si>
    <t>52750Z098</t>
  </si>
  <si>
    <t>356011650042999455</t>
  </si>
  <si>
    <t>356011650042999516</t>
  </si>
  <si>
    <t>356011650042999578</t>
  </si>
  <si>
    <t>356011650042999646</t>
  </si>
  <si>
    <t>5084A71</t>
  </si>
  <si>
    <t>152010281310875110</t>
  </si>
  <si>
    <t>152010281310875127</t>
  </si>
  <si>
    <t>356011650042990858</t>
  </si>
  <si>
    <t>356011650042990919</t>
  </si>
  <si>
    <t>356011650042990933</t>
  </si>
  <si>
    <t>356011650042990940</t>
  </si>
  <si>
    <t>356011650042991039</t>
  </si>
  <si>
    <t>356011650042993118</t>
  </si>
  <si>
    <t>stock transfer from ES was not organized on time. Ultra is looking for a truck now with potential delivery date on 21.10. Prod at SU just in wk45</t>
  </si>
  <si>
    <t>stock is produced but SU don't have enough pallets for reach full truck. Pushing for dispatch on 20.10 (less than a full truck)</t>
  </si>
  <si>
    <t>working with stock transfer from Spain</t>
  </si>
  <si>
    <t>SU don't have enough pallets for reach full truck. Pushing for dispatch on 20.10 (less than a full truck)</t>
  </si>
  <si>
    <t>527300A69</t>
  </si>
  <si>
    <t>527400A69</t>
  </si>
  <si>
    <t>3251010132</t>
  </si>
  <si>
    <t>635201028261409487</t>
  </si>
  <si>
    <t>3251010133</t>
  </si>
  <si>
    <t>635201028261409494</t>
  </si>
  <si>
    <t>L515411M95</t>
  </si>
  <si>
    <t>384266910001510949</t>
  </si>
  <si>
    <t>L519211M95</t>
  </si>
  <si>
    <t>384266910001518808</t>
  </si>
  <si>
    <t>529407H96</t>
  </si>
  <si>
    <t>356037223680862269</t>
  </si>
  <si>
    <t>356037223680862290</t>
  </si>
  <si>
    <t>356037223680862337</t>
  </si>
  <si>
    <t>356037223680862344</t>
  </si>
  <si>
    <t>356037223680862375</t>
  </si>
  <si>
    <t>356037223685474153</t>
  </si>
  <si>
    <t>356037223685474160</t>
  </si>
  <si>
    <t>52800N757</t>
  </si>
  <si>
    <t>331780513206436602</t>
  </si>
  <si>
    <t>331780513206436664</t>
  </si>
  <si>
    <t>52810I098</t>
  </si>
  <si>
    <t>356011650043011859</t>
  </si>
  <si>
    <t>356011650043012009</t>
  </si>
  <si>
    <t>522600N51</t>
  </si>
  <si>
    <t>733069000000173247</t>
  </si>
  <si>
    <t>526520C93</t>
  </si>
  <si>
    <t>359485176006900333</t>
  </si>
  <si>
    <t>359485176006900388</t>
  </si>
  <si>
    <t>526118C93</t>
  </si>
  <si>
    <t>359485176006894496</t>
  </si>
  <si>
    <t>359485176006894502</t>
  </si>
  <si>
    <t>359485176006894519</t>
  </si>
  <si>
    <t>359485176006894526</t>
  </si>
  <si>
    <t>359485176006909862</t>
  </si>
  <si>
    <t>356011650042999776</t>
  </si>
  <si>
    <t>356011650043000013</t>
  </si>
  <si>
    <t>356011650043000198</t>
  </si>
  <si>
    <t>517500N51</t>
  </si>
  <si>
    <t>733069000000161947</t>
  </si>
  <si>
    <t>733069000000161954</t>
  </si>
  <si>
    <t>528820C93</t>
  </si>
  <si>
    <t>359485176007043213</t>
  </si>
  <si>
    <t>359485176007043244</t>
  </si>
  <si>
    <t>359485176007043312</t>
  </si>
  <si>
    <t>359485176007043350</t>
  </si>
  <si>
    <t>5283BTM84</t>
  </si>
  <si>
    <t>330270331004481676</t>
  </si>
  <si>
    <t>330270331004482062</t>
  </si>
  <si>
    <t>330270331004482123</t>
  </si>
  <si>
    <t>5286BTM84</t>
  </si>
  <si>
    <t>330270331004482178</t>
  </si>
  <si>
    <t>330270331004482185</t>
  </si>
  <si>
    <t>152010281310879187</t>
  </si>
  <si>
    <t>152010281310879156</t>
  </si>
  <si>
    <t>152010281310879163</t>
  </si>
  <si>
    <t>52810P817</t>
  </si>
  <si>
    <t>5206AM810</t>
  </si>
  <si>
    <t>380086604212549758</t>
  </si>
  <si>
    <t>380086604212550099</t>
  </si>
  <si>
    <t>380086604212550174</t>
  </si>
  <si>
    <t>356037223680862184</t>
  </si>
  <si>
    <t>356037223680862191</t>
  </si>
  <si>
    <t>356037223680862276</t>
  </si>
  <si>
    <t>356037223680862283</t>
  </si>
  <si>
    <t>356037223685474047</t>
  </si>
  <si>
    <t>356037223685474269</t>
  </si>
  <si>
    <t>356037223685474276</t>
  </si>
  <si>
    <t>356037223685474290</t>
  </si>
  <si>
    <t>356037223685474313</t>
  </si>
  <si>
    <t>5274AM810</t>
  </si>
  <si>
    <t>380086604212555681</t>
  </si>
  <si>
    <t>380086604212556466</t>
  </si>
  <si>
    <t>380086604212556534</t>
  </si>
  <si>
    <t>380086604212556725</t>
  </si>
  <si>
    <t>5277AM810</t>
  </si>
  <si>
    <t>380086604212562191</t>
  </si>
  <si>
    <t>380086604212562900</t>
  </si>
  <si>
    <t>380086604212563099</t>
  </si>
  <si>
    <t>528317C93</t>
  </si>
  <si>
    <t>528120C93</t>
  </si>
  <si>
    <t>152010281310879200</t>
  </si>
  <si>
    <t>52930G098</t>
  </si>
  <si>
    <t>356011650043048961</t>
  </si>
  <si>
    <t>new order created 27.10. We should receive delivery within 2 weeks</t>
  </si>
  <si>
    <t>Production delay. Checking with E2E when he plan to dispatch these goods</t>
  </si>
  <si>
    <t>not enough pallets to fulfil a truck; waiting for more updates from E2E</t>
  </si>
  <si>
    <t>5294BL099</t>
  </si>
  <si>
    <t>384138001008195685</t>
  </si>
  <si>
    <t>384138001015385611</t>
  </si>
  <si>
    <t>530807H96</t>
  </si>
  <si>
    <t>356037223685479080</t>
  </si>
  <si>
    <t>356037223685479103</t>
  </si>
  <si>
    <t>356037223685479127</t>
  </si>
  <si>
    <t>356037223685479141</t>
  </si>
  <si>
    <t>356037223685479172</t>
  </si>
  <si>
    <t>356037223685479196</t>
  </si>
  <si>
    <t>356037223685479226</t>
  </si>
  <si>
    <t>530907H96</t>
  </si>
  <si>
    <t>356011650043049043</t>
  </si>
  <si>
    <t>356011650043049173</t>
  </si>
  <si>
    <t>356011650043049180</t>
  </si>
  <si>
    <t>356011650043049425</t>
  </si>
  <si>
    <t>356011650043049944</t>
  </si>
  <si>
    <t>Delivery was planned fo 04.11.2025 but don't arrive. Im checking this with Dispatch planner.</t>
  </si>
  <si>
    <t>Delivery is planned for wk 46</t>
  </si>
  <si>
    <t>Stock in transit</t>
  </si>
  <si>
    <t>578 CS on stock no risk . Next delivery is planned for wk 48</t>
  </si>
  <si>
    <t>3251030108</t>
  </si>
  <si>
    <t>635201028262067150</t>
  </si>
  <si>
    <t>3251103115</t>
  </si>
  <si>
    <t>635201028262067167</t>
  </si>
  <si>
    <t>359003002312945815</t>
  </si>
  <si>
    <t>52970P817</t>
  </si>
  <si>
    <t>529AL099</t>
  </si>
  <si>
    <t>635201028261975852</t>
  </si>
  <si>
    <t>635201028261975883</t>
  </si>
  <si>
    <t>531007H96</t>
  </si>
  <si>
    <t>356037223685481076</t>
  </si>
  <si>
    <t>356037223685481083</t>
  </si>
  <si>
    <t>356037223685481106</t>
  </si>
  <si>
    <t>356037223685481113</t>
  </si>
  <si>
    <t>356037223685481144</t>
  </si>
  <si>
    <t>529006M51</t>
  </si>
  <si>
    <t>635201028262148637</t>
  </si>
  <si>
    <t>531107H96</t>
  </si>
  <si>
    <t>527502M51</t>
  </si>
  <si>
    <t>635201028262148613</t>
  </si>
  <si>
    <t>635201028262148620</t>
  </si>
  <si>
    <t>356037223685478854</t>
  </si>
  <si>
    <t>356037223685478878</t>
  </si>
  <si>
    <t>356037223685478885</t>
  </si>
  <si>
    <t>356037223685478892</t>
  </si>
  <si>
    <t>356037223685478908</t>
  </si>
  <si>
    <t>356037223685478953</t>
  </si>
  <si>
    <t>356037223680862870</t>
  </si>
  <si>
    <t>356037223685479554</t>
  </si>
  <si>
    <t>356037223685479561</t>
  </si>
  <si>
    <t>356037223685479837</t>
  </si>
  <si>
    <t>356037223685479950</t>
  </si>
  <si>
    <t>356037223685479967</t>
  </si>
  <si>
    <t>356037223685479974</t>
  </si>
  <si>
    <t>356037223685479981</t>
  </si>
  <si>
    <t>356037223685480017</t>
  </si>
  <si>
    <t>356037223685480031</t>
  </si>
  <si>
    <t>356037223685480055</t>
  </si>
  <si>
    <t>356037223685480062</t>
  </si>
  <si>
    <t>356037223685480451</t>
  </si>
  <si>
    <t>356037223685480505</t>
  </si>
  <si>
    <t>356037223685480529</t>
  </si>
  <si>
    <t>356037223685480536</t>
  </si>
  <si>
    <t>356037223685480567</t>
  </si>
  <si>
    <t>356037223685480581</t>
  </si>
  <si>
    <t>356037223685480598</t>
  </si>
  <si>
    <t>356037223685480611</t>
  </si>
  <si>
    <t>356037223685480628</t>
  </si>
  <si>
    <t>356037223685480642</t>
  </si>
  <si>
    <t>356037223685480659</t>
  </si>
  <si>
    <t>356037223685480666</t>
  </si>
  <si>
    <t>356037223685480680</t>
  </si>
  <si>
    <t>356037223685480703</t>
  </si>
  <si>
    <t>356037223685480727</t>
  </si>
  <si>
    <t>356037223685480758</t>
  </si>
  <si>
    <t>356037223685480772</t>
  </si>
  <si>
    <t>356037223685480802</t>
  </si>
  <si>
    <t>356037223685480826</t>
  </si>
  <si>
    <t>356037223685480857</t>
  </si>
  <si>
    <t>356037223685480888</t>
  </si>
  <si>
    <t>356037223685480918</t>
  </si>
  <si>
    <t>356037223685480932</t>
  </si>
  <si>
    <t>356037223685480956</t>
  </si>
  <si>
    <t>356037223685480987</t>
  </si>
  <si>
    <t>359485176007021150</t>
  </si>
  <si>
    <t>529816C93</t>
  </si>
  <si>
    <t>359485176007116443</t>
  </si>
  <si>
    <t>359485176007116450</t>
  </si>
  <si>
    <t>529120C93</t>
  </si>
  <si>
    <t>359485176007066953</t>
  </si>
  <si>
    <t>359485176007066977</t>
  </si>
  <si>
    <t>359485176007067035</t>
  </si>
  <si>
    <t>359485176007067042</t>
  </si>
  <si>
    <t>529220C93</t>
  </si>
  <si>
    <t>359485176007067318</t>
  </si>
  <si>
    <t>529617C93</t>
  </si>
  <si>
    <t>359485176007099869</t>
  </si>
  <si>
    <t>359485176007099876</t>
  </si>
  <si>
    <t>359485176007099883</t>
  </si>
  <si>
    <t>359485176007099890</t>
  </si>
  <si>
    <t>359485176007100350</t>
  </si>
  <si>
    <t>528200N51</t>
  </si>
  <si>
    <t>733069000000188753</t>
  </si>
  <si>
    <t>3251107101</t>
  </si>
  <si>
    <t>635201028262200755</t>
  </si>
  <si>
    <t>53030P817</t>
  </si>
  <si>
    <t>359003002312949707</t>
  </si>
  <si>
    <t>359003002312949745</t>
  </si>
  <si>
    <t>359003002312949752</t>
  </si>
  <si>
    <t>53080P817</t>
  </si>
  <si>
    <t>359003002312950161</t>
  </si>
  <si>
    <t>359003002312950192</t>
  </si>
  <si>
    <t>359003002312950253</t>
  </si>
  <si>
    <t>359003002312950260</t>
  </si>
  <si>
    <t>359003002312950277</t>
  </si>
  <si>
    <t>356037223685480697</t>
  </si>
  <si>
    <t>356037223685480710</t>
  </si>
  <si>
    <t>356037223685480765</t>
  </si>
  <si>
    <t>635201028262235856</t>
  </si>
  <si>
    <t>53180YH96</t>
  </si>
  <si>
    <t>53190YH96</t>
  </si>
  <si>
    <t>356037223680863518</t>
  </si>
  <si>
    <t>356037223680863525</t>
  </si>
  <si>
    <t>356037223680863532</t>
  </si>
  <si>
    <t>356037223680863549</t>
  </si>
  <si>
    <t>356037223680863556</t>
  </si>
  <si>
    <t>356037223680863563</t>
  </si>
  <si>
    <t>356037223680863570</t>
  </si>
  <si>
    <t>531807H96</t>
  </si>
  <si>
    <t>356037223681367305</t>
  </si>
  <si>
    <t>531517C93</t>
  </si>
  <si>
    <t>359485176007255487</t>
  </si>
  <si>
    <t>53090G098</t>
  </si>
  <si>
    <t>356011650043112358</t>
  </si>
  <si>
    <t>356011650043112396</t>
  </si>
  <si>
    <t>356011650043112402</t>
  </si>
  <si>
    <t>356011650043112570</t>
  </si>
  <si>
    <t>531120C93</t>
  </si>
  <si>
    <t>359485176007213104</t>
  </si>
  <si>
    <t>519200N51</t>
  </si>
  <si>
    <t>635201028262160639</t>
  </si>
  <si>
    <t>529500803</t>
  </si>
  <si>
    <t>340387004220236822</t>
  </si>
  <si>
    <t>340387004220236839</t>
  </si>
  <si>
    <t>529300N39</t>
  </si>
  <si>
    <t>140160065012429687</t>
  </si>
  <si>
    <t>140160065012429694</t>
  </si>
  <si>
    <t>528000N39</t>
  </si>
  <si>
    <t>140160065012429786</t>
  </si>
  <si>
    <t>140160065012429793</t>
  </si>
  <si>
    <t>528100N39</t>
  </si>
  <si>
    <t>140160065012429700</t>
  </si>
  <si>
    <t>140160065012429717</t>
  </si>
  <si>
    <t>140160065012429724</t>
  </si>
  <si>
    <t>140160065012429731</t>
  </si>
  <si>
    <t>53220I098</t>
  </si>
  <si>
    <t>356011650043158332</t>
  </si>
  <si>
    <t>356011650043158479</t>
  </si>
  <si>
    <t>530900N39</t>
  </si>
  <si>
    <t>140160065012429748</t>
  </si>
  <si>
    <t>140160065012429762</t>
  </si>
  <si>
    <t>53250YH96</t>
  </si>
  <si>
    <t>356037223680866489</t>
  </si>
  <si>
    <t>356037223680866496</t>
  </si>
  <si>
    <t>356037223680866502</t>
  </si>
  <si>
    <t>356037223680866557</t>
  </si>
  <si>
    <t>356037223680866588</t>
  </si>
  <si>
    <t>356037223680866625</t>
  </si>
  <si>
    <t>356037223680866649</t>
  </si>
  <si>
    <t>356037223680866656</t>
  </si>
  <si>
    <t>356037223680866663</t>
  </si>
  <si>
    <t>356037223680866670</t>
  </si>
  <si>
    <t>356037223680866687</t>
  </si>
  <si>
    <t>356037223680866731</t>
  </si>
  <si>
    <t>356037223680866748</t>
  </si>
  <si>
    <t>356037223680866755</t>
  </si>
  <si>
    <t>356037223680866762</t>
  </si>
  <si>
    <t>356037223680866823</t>
  </si>
  <si>
    <t>356037223680866830</t>
  </si>
  <si>
    <t>356037223680866847</t>
  </si>
  <si>
    <t>356037223680866854</t>
  </si>
  <si>
    <t>356037223680866885</t>
  </si>
  <si>
    <t>356037223680866892</t>
  </si>
  <si>
    <t>356037223680866922</t>
  </si>
  <si>
    <t>356037223680866946</t>
  </si>
  <si>
    <t>528800N39</t>
  </si>
  <si>
    <t>140160065012429779</t>
  </si>
  <si>
    <t>53000N757</t>
  </si>
  <si>
    <t>331780513206502482</t>
  </si>
  <si>
    <t>331780513206502499</t>
  </si>
  <si>
    <t>331780513206502543</t>
  </si>
  <si>
    <t>331780513206502550</t>
  </si>
  <si>
    <t>331780513206502567</t>
  </si>
  <si>
    <t>53020N757</t>
  </si>
  <si>
    <t>331780513206510166</t>
  </si>
  <si>
    <t>331780513206510203</t>
  </si>
  <si>
    <t>331780513206510265</t>
  </si>
  <si>
    <t>L527611M95</t>
  </si>
  <si>
    <t>384266910001532002</t>
  </si>
  <si>
    <t>531019H29</t>
  </si>
  <si>
    <t>359064254356100908</t>
  </si>
  <si>
    <t>359064254356100922</t>
  </si>
  <si>
    <t>531029H29</t>
  </si>
  <si>
    <t>359064254356100953</t>
  </si>
  <si>
    <t>359064254356100960</t>
  </si>
  <si>
    <t>359064254356100984</t>
  </si>
  <si>
    <t>359064254356100991</t>
  </si>
  <si>
    <t>331780513206511880</t>
  </si>
  <si>
    <t>331780513206511897</t>
  </si>
  <si>
    <t>331780513206511927</t>
  </si>
  <si>
    <t>331780513206511972</t>
  </si>
  <si>
    <t>53170Z098</t>
  </si>
  <si>
    <t>356011650043149545</t>
  </si>
  <si>
    <t>356011650043149712</t>
  </si>
  <si>
    <t>53180Z098</t>
  </si>
  <si>
    <t>356011650043150893</t>
  </si>
  <si>
    <t>356011650043151128</t>
  </si>
  <si>
    <t>356011650043151326</t>
  </si>
  <si>
    <t>356011650043151586</t>
  </si>
  <si>
    <t>356011650043151746</t>
  </si>
  <si>
    <t>356011650043151760</t>
  </si>
  <si>
    <t>356011650043151869</t>
  </si>
  <si>
    <t>356011650043152187</t>
  </si>
  <si>
    <t>356011650043152613</t>
  </si>
  <si>
    <t>356011650043152644</t>
  </si>
  <si>
    <t>356011650043152910</t>
  </si>
  <si>
    <t>356011650043153009</t>
  </si>
  <si>
    <t>356011650043153146</t>
  </si>
  <si>
    <t>356011650043153160</t>
  </si>
  <si>
    <t>356011650043153276</t>
  </si>
  <si>
    <t>356011650043153306</t>
  </si>
  <si>
    <t>53210Z098</t>
  </si>
  <si>
    <t>356011650043153436</t>
  </si>
  <si>
    <t>356011650043153658</t>
  </si>
  <si>
    <t>356011650043153832</t>
  </si>
  <si>
    <t>356011650043154129</t>
  </si>
  <si>
    <t>356011650043154716</t>
  </si>
  <si>
    <t>356011650043155539</t>
  </si>
  <si>
    <t>356011650043156567</t>
  </si>
  <si>
    <t>356011650043156826</t>
  </si>
  <si>
    <t>356011650043157236</t>
  </si>
  <si>
    <t>53210YH96</t>
  </si>
  <si>
    <t>356037223680863594</t>
  </si>
  <si>
    <t>356037223680863631</t>
  </si>
  <si>
    <t>356037223680863648</t>
  </si>
  <si>
    <t>356037223680863679</t>
  </si>
  <si>
    <t>356037223680863686</t>
  </si>
  <si>
    <t>356037223680863693</t>
  </si>
  <si>
    <t>356037223680863709</t>
  </si>
  <si>
    <t>356037223680863730</t>
  </si>
  <si>
    <t>356037223680863754</t>
  </si>
  <si>
    <t>356037223680863792</t>
  </si>
  <si>
    <t>53220YH96</t>
  </si>
  <si>
    <t>356037223680863853</t>
  </si>
  <si>
    <t>356037223680863860</t>
  </si>
  <si>
    <t>356037223680863877</t>
  </si>
  <si>
    <t>356037223680863884</t>
  </si>
  <si>
    <t>356037223680863914</t>
  </si>
  <si>
    <t>356037223680863921</t>
  </si>
  <si>
    <t>356037223680863938</t>
  </si>
  <si>
    <t>356037223680863945</t>
  </si>
  <si>
    <t>356037223680863969</t>
  </si>
  <si>
    <t>356037223680863976</t>
  </si>
  <si>
    <t>356037223680863990</t>
  </si>
  <si>
    <t>356037223680864003</t>
  </si>
  <si>
    <t>356037223680864041</t>
  </si>
  <si>
    <t>356037223680864058</t>
  </si>
  <si>
    <t>356037223680864065</t>
  </si>
  <si>
    <t>356037223680864072</t>
  </si>
  <si>
    <t>356037223680864089</t>
  </si>
  <si>
    <t>356037223680864102</t>
  </si>
  <si>
    <t>356037223680864133</t>
  </si>
  <si>
    <t>356037223680864140</t>
  </si>
  <si>
    <t>356037223680864157</t>
  </si>
  <si>
    <t>356037223680864164</t>
  </si>
  <si>
    <t>356037223680864195</t>
  </si>
  <si>
    <t>356037223680864201</t>
  </si>
  <si>
    <t>356037223680864218</t>
  </si>
  <si>
    <t>356037223680864249</t>
  </si>
  <si>
    <t>356037223680864256</t>
  </si>
  <si>
    <t>356037223680864263</t>
  </si>
  <si>
    <t>356037223680864270</t>
  </si>
  <si>
    <t>356037223680864287</t>
  </si>
  <si>
    <t>356037223680864355</t>
  </si>
  <si>
    <t>356037223680864362</t>
  </si>
  <si>
    <t>356037223680864386</t>
  </si>
  <si>
    <t>000000000064845275</t>
  </si>
  <si>
    <t>000000000064794990</t>
  </si>
  <si>
    <t>000000000016151003</t>
  </si>
  <si>
    <t>HELLMANN'S ΜΑΓΙΟΝΕΖΑ LIGHT 12X450ML</t>
  </si>
  <si>
    <t>53240P817</t>
  </si>
  <si>
    <t>359003002312952790</t>
  </si>
  <si>
    <t>359003002312952806</t>
  </si>
  <si>
    <t>359003002312952813</t>
  </si>
  <si>
    <t>359003002312952820</t>
  </si>
  <si>
    <t>359003002312952837</t>
  </si>
  <si>
    <t>359003002312952844</t>
  </si>
  <si>
    <t>359003002312952851</t>
  </si>
  <si>
    <t>359003002312952868</t>
  </si>
  <si>
    <t>359003002312952875</t>
  </si>
  <si>
    <t>359003002312949790</t>
  </si>
  <si>
    <t>359003002312949820</t>
  </si>
  <si>
    <t>359003002312949851</t>
  </si>
  <si>
    <t>359003002312949905</t>
  </si>
  <si>
    <t>53230P817</t>
  </si>
  <si>
    <t>359003002312952585</t>
  </si>
  <si>
    <t>359003002312952592</t>
  </si>
  <si>
    <t>359003002312952608</t>
  </si>
  <si>
    <t>359003002312952615</t>
  </si>
  <si>
    <t>359003002312952646</t>
  </si>
  <si>
    <t>359003002312952653</t>
  </si>
  <si>
    <t>359003002312950208</t>
  </si>
  <si>
    <t>359003002312950246</t>
  </si>
  <si>
    <t>359003002312950307</t>
  </si>
  <si>
    <t>359003002312950314</t>
  </si>
  <si>
    <t>359003002312950321</t>
  </si>
  <si>
    <t>359003002312950338</t>
  </si>
  <si>
    <t>53170P817</t>
  </si>
  <si>
    <t>359003002312951847</t>
  </si>
  <si>
    <t>359003002312951854</t>
  </si>
  <si>
    <t>359003002312951861</t>
  </si>
  <si>
    <t>359003002312951878</t>
  </si>
  <si>
    <t>53210P817</t>
  </si>
  <si>
    <t>359003002312952127</t>
  </si>
  <si>
    <t>359003002312952141</t>
  </si>
  <si>
    <t>359003002312952165</t>
  </si>
  <si>
    <t>5318AL099</t>
  </si>
  <si>
    <t>384138001008344458</t>
  </si>
  <si>
    <t>384138001008344502</t>
  </si>
  <si>
    <t>384138001008344533</t>
  </si>
  <si>
    <t>384138001008344601</t>
  </si>
  <si>
    <t>384138001008344687</t>
  </si>
  <si>
    <t>5317BL099</t>
  </si>
  <si>
    <t>384138001008338594</t>
  </si>
  <si>
    <t>384138001008338655</t>
  </si>
  <si>
    <t>384138001008338754</t>
  </si>
  <si>
    <t>384138001015398116</t>
  </si>
  <si>
    <t>5323AL099</t>
  </si>
  <si>
    <t>384138001015401113</t>
  </si>
  <si>
    <t>5323BL099</t>
  </si>
  <si>
    <t>384138001008373700</t>
  </si>
  <si>
    <t>384138001008373786</t>
  </si>
  <si>
    <t>384138001008373854</t>
  </si>
  <si>
    <t>384138001008373946</t>
  </si>
  <si>
    <t>384138001008374004</t>
  </si>
  <si>
    <t>384138001008374059</t>
  </si>
  <si>
    <t>384138001008374127</t>
  </si>
  <si>
    <t>384138001008374202</t>
  </si>
  <si>
    <t>384138001015401168</t>
  </si>
  <si>
    <t>384138001015401182</t>
  </si>
  <si>
    <t>533307H96</t>
  </si>
  <si>
    <t>356037223680869848</t>
  </si>
  <si>
    <t>356037223680869879</t>
  </si>
  <si>
    <t>356037223680869886</t>
  </si>
  <si>
    <t>356037223680869893</t>
  </si>
  <si>
    <t>356037223680869909</t>
  </si>
  <si>
    <t>53290YH96</t>
  </si>
  <si>
    <t>356037223680867066</t>
  </si>
  <si>
    <t>356037223680867073</t>
  </si>
  <si>
    <t>356037223680867103</t>
  </si>
  <si>
    <t>356037223680867110</t>
  </si>
  <si>
    <t>356037223680867141</t>
  </si>
  <si>
    <t>356037223680867172</t>
  </si>
  <si>
    <t>356037223680867189</t>
  </si>
  <si>
    <t>356037223680867202</t>
  </si>
  <si>
    <t>356037223680867219</t>
  </si>
  <si>
    <t>356037223680867226</t>
  </si>
  <si>
    <t>356037223680867233</t>
  </si>
  <si>
    <t>356037223680867240</t>
  </si>
  <si>
    <t>53300YH96</t>
  </si>
  <si>
    <t>356037223680867356</t>
  </si>
  <si>
    <t>356037223680867363</t>
  </si>
  <si>
    <t>356037223680867370</t>
  </si>
  <si>
    <t>356037223680867387</t>
  </si>
  <si>
    <t>356037223680867394</t>
  </si>
  <si>
    <t>356037223680867400</t>
  </si>
  <si>
    <t>356037223680867417</t>
  </si>
  <si>
    <t>356037223680867424</t>
  </si>
  <si>
    <t>356037223680867516</t>
  </si>
  <si>
    <t>356037223680867523</t>
  </si>
  <si>
    <t>356037223680867530</t>
  </si>
  <si>
    <t>356037223680867820</t>
  </si>
  <si>
    <t>356037223680867875</t>
  </si>
  <si>
    <t>356037223680867882</t>
  </si>
  <si>
    <t>356037223680867929</t>
  </si>
  <si>
    <t>356037223680867936</t>
  </si>
  <si>
    <t>356037223680867950</t>
  </si>
  <si>
    <t>356037223680867967</t>
  </si>
  <si>
    <t>356037223680867981</t>
  </si>
  <si>
    <t>356037223680868018</t>
  </si>
  <si>
    <t>356037223680868025</t>
  </si>
  <si>
    <t>356037223680868032</t>
  </si>
  <si>
    <t>356037223680868094</t>
  </si>
  <si>
    <t>356037223680868100</t>
  </si>
  <si>
    <t>356037223680868124</t>
  </si>
  <si>
    <t>356037223680868131</t>
  </si>
  <si>
    <t>53310YH96</t>
  </si>
  <si>
    <t>356037223680868353</t>
  </si>
  <si>
    <t>356037223680868360</t>
  </si>
  <si>
    <t>356037223680868643</t>
  </si>
  <si>
    <t>356037223680868650</t>
  </si>
  <si>
    <t>356037223680868681</t>
  </si>
  <si>
    <t>356037223680868698</t>
  </si>
  <si>
    <t>356037223680868704</t>
  </si>
  <si>
    <t>356037223680868711</t>
  </si>
  <si>
    <t>356037223680868766</t>
  </si>
  <si>
    <t>356037223680868803</t>
  </si>
  <si>
    <t>356037223680868810</t>
  </si>
  <si>
    <t>356037223680868834</t>
  </si>
  <si>
    <t>356037223680868841</t>
  </si>
  <si>
    <t>356037223680868865</t>
  </si>
  <si>
    <t>356037223680868872</t>
  </si>
  <si>
    <t>53320YH96</t>
  </si>
  <si>
    <t>356037223680868971</t>
  </si>
  <si>
    <t>356037223680868988</t>
  </si>
  <si>
    <t>356037223680868995</t>
  </si>
  <si>
    <t>356037223680869008</t>
  </si>
  <si>
    <t>356037223680869015</t>
  </si>
  <si>
    <t>356037223680869022</t>
  </si>
  <si>
    <t>356037223680869039</t>
  </si>
  <si>
    <t>533107H96</t>
  </si>
  <si>
    <t>356037223680868292</t>
  </si>
  <si>
    <t>356037223680868308</t>
  </si>
  <si>
    <t>356037223680868490</t>
  </si>
  <si>
    <t>356037223680868506</t>
  </si>
  <si>
    <t>356037223680868568</t>
  </si>
  <si>
    <t>356037223680868575</t>
  </si>
  <si>
    <t>356037223680868582</t>
  </si>
  <si>
    <t>356037223680868612</t>
  </si>
  <si>
    <t>356037223680868629</t>
  </si>
  <si>
    <t>356037223680868667</t>
  </si>
  <si>
    <t>356037223680868674</t>
  </si>
  <si>
    <t>356037223680868728</t>
  </si>
  <si>
    <t>356037223680868827</t>
  </si>
  <si>
    <t>356037223680868896</t>
  </si>
  <si>
    <t>356037223680868902</t>
  </si>
  <si>
    <t>356037223680868919</t>
  </si>
  <si>
    <t>356037223680868926</t>
  </si>
  <si>
    <t>533207H96</t>
  </si>
  <si>
    <t>356037223680868940</t>
  </si>
  <si>
    <t>356037223680868957</t>
  </si>
  <si>
    <t>356037223680868964</t>
  </si>
  <si>
    <t>L53160N757</t>
  </si>
  <si>
    <t>152010281310885157</t>
  </si>
  <si>
    <t>356011650043158738</t>
  </si>
  <si>
    <t>356011650043159025</t>
  </si>
  <si>
    <t>356011650043159353</t>
  </si>
  <si>
    <t>356011650043159506</t>
  </si>
  <si>
    <t>356011650043159698</t>
  </si>
  <si>
    <t>532500803</t>
  </si>
  <si>
    <t>340387004240124796</t>
  </si>
  <si>
    <t>531718C93</t>
  </si>
  <si>
    <t>359485176007271876</t>
  </si>
  <si>
    <t>359485176007271883</t>
  </si>
  <si>
    <t>359485176007271890</t>
  </si>
  <si>
    <t>359485176007271906</t>
  </si>
  <si>
    <t>359485176007271913</t>
  </si>
  <si>
    <t>359485176007272255</t>
  </si>
  <si>
    <t>359485176007272262</t>
  </si>
  <si>
    <t>53220Z098</t>
  </si>
  <si>
    <t>356011650043163534</t>
  </si>
  <si>
    <t>356011650043163701</t>
  </si>
  <si>
    <t>356011650043163817</t>
  </si>
  <si>
    <t>53230Z098</t>
  </si>
  <si>
    <t>356011650043164029</t>
  </si>
  <si>
    <t>356011650043164067</t>
  </si>
  <si>
    <t>356011650043164302</t>
  </si>
  <si>
    <t>356011650043164432</t>
  </si>
  <si>
    <t>356011650043164678</t>
  </si>
  <si>
    <t>356011650043164692</t>
  </si>
  <si>
    <t>356011650043165019</t>
  </si>
  <si>
    <t>356011650043165248</t>
  </si>
  <si>
    <t>356011650043165453</t>
  </si>
  <si>
    <t>356011650043165941</t>
  </si>
  <si>
    <t>359485176007213982</t>
  </si>
  <si>
    <t>356011650043152637</t>
  </si>
  <si>
    <t>356011650043153566</t>
  </si>
  <si>
    <t>356011650043155089</t>
  </si>
  <si>
    <t>356011650043155621</t>
  </si>
  <si>
    <t>5324AQA98</t>
  </si>
  <si>
    <t>252010500000379484</t>
  </si>
  <si>
    <t>252010500000379491</t>
  </si>
  <si>
    <t>252010500000379507</t>
  </si>
  <si>
    <t>252010500000379514</t>
  </si>
  <si>
    <t>252010500000379521</t>
  </si>
  <si>
    <t>531000803</t>
  </si>
  <si>
    <t>340387004220268069</t>
  </si>
  <si>
    <t>340387004220268076</t>
  </si>
  <si>
    <t>531600059</t>
  </si>
  <si>
    <t>387113583504585150</t>
  </si>
  <si>
    <t>387113583504586140</t>
  </si>
  <si>
    <t>387113583504586362</t>
  </si>
  <si>
    <t>387113583504586607</t>
  </si>
  <si>
    <t>387113583504586676</t>
  </si>
  <si>
    <t>387113583504586850</t>
  </si>
  <si>
    <t>387113583504586942</t>
  </si>
  <si>
    <t>387113583504587543</t>
  </si>
  <si>
    <t>387113583504587666</t>
  </si>
  <si>
    <t>519200A69</t>
  </si>
  <si>
    <t>152010281310866149</t>
  </si>
  <si>
    <t>152010281310867481</t>
  </si>
  <si>
    <t>152010281310867511</t>
  </si>
  <si>
    <t>53170N757</t>
  </si>
  <si>
    <t>331780513206565999</t>
  </si>
  <si>
    <t>331780513206566026</t>
  </si>
  <si>
    <t>331780513206566132</t>
  </si>
  <si>
    <t>53180N757</t>
  </si>
  <si>
    <t>331780513206573369</t>
  </si>
  <si>
    <t>331780513206573406</t>
  </si>
  <si>
    <t>5319AL099</t>
  </si>
  <si>
    <t>384138001008352125</t>
  </si>
  <si>
    <t>384138001008352187</t>
  </si>
  <si>
    <t>384138001008352217</t>
  </si>
  <si>
    <t>384138001008352262</t>
  </si>
  <si>
    <t>356037223680869527</t>
  </si>
  <si>
    <t>356037223680869589</t>
  </si>
  <si>
    <t>356037223680869602</t>
  </si>
  <si>
    <t>356037223680869619</t>
  </si>
  <si>
    <t>356037223680869626</t>
  </si>
  <si>
    <t>356037223680869671</t>
  </si>
  <si>
    <t>356037223680869824</t>
  </si>
  <si>
    <t>356037223680869831</t>
  </si>
  <si>
    <t>356037223680869862</t>
  </si>
  <si>
    <t>356015172501411743</t>
  </si>
  <si>
    <t>531606M51</t>
  </si>
  <si>
    <t>356015172501533209</t>
  </si>
  <si>
    <t>356015172501533261</t>
  </si>
  <si>
    <t>356015172501533353</t>
  </si>
  <si>
    <t>356015172501533551</t>
  </si>
  <si>
    <t>356015172501533674</t>
  </si>
  <si>
    <t>635201028262939587</t>
  </si>
  <si>
    <t>533507H96</t>
  </si>
  <si>
    <t>356037223680869916</t>
  </si>
  <si>
    <t>533807H96</t>
  </si>
  <si>
    <t>356037223680870455</t>
  </si>
  <si>
    <t>356037223680870462</t>
  </si>
  <si>
    <t>519707H96</t>
  </si>
  <si>
    <t>356037223680845170</t>
  </si>
  <si>
    <t>356037223680845231</t>
  </si>
  <si>
    <t>356037223680845279</t>
  </si>
  <si>
    <t>356037223680845286</t>
  </si>
  <si>
    <t>356037223680845293</t>
  </si>
  <si>
    <t>356037223685449991</t>
  </si>
  <si>
    <t>356037223685450010</t>
  </si>
  <si>
    <t>356037223685450034</t>
  </si>
  <si>
    <t>356037223685450041</t>
  </si>
  <si>
    <t>356037223685450065</t>
  </si>
  <si>
    <t>356037223685450089</t>
  </si>
  <si>
    <t>356037223685450102</t>
  </si>
  <si>
    <t>356037223685450119</t>
  </si>
  <si>
    <t>356037223685450133</t>
  </si>
  <si>
    <t>356037223685450218</t>
  </si>
  <si>
    <t>520907H96</t>
  </si>
  <si>
    <t>356037223680850785</t>
  </si>
  <si>
    <t>356037223680850822</t>
  </si>
  <si>
    <t>356037223685452502</t>
  </si>
  <si>
    <t>635201028263053824</t>
  </si>
  <si>
    <t>635201028262804267</t>
  </si>
  <si>
    <t>356037223680866960</t>
  </si>
  <si>
    <t>53420YH96</t>
  </si>
  <si>
    <t>356037223680871094</t>
  </si>
  <si>
    <t>356037223680871100</t>
  </si>
  <si>
    <t>356037223680871162</t>
  </si>
  <si>
    <t>356037223680871209</t>
  </si>
  <si>
    <t>53430YH96</t>
  </si>
  <si>
    <t>356037223680871537</t>
  </si>
  <si>
    <t>356037223680871599</t>
  </si>
  <si>
    <t>356037223680871698</t>
  </si>
  <si>
    <t>356037223680871704</t>
  </si>
  <si>
    <t>356037223680871803</t>
  </si>
  <si>
    <t>356037223680871940</t>
  </si>
  <si>
    <t>356037223680871971</t>
  </si>
  <si>
    <t>356037223680872008</t>
  </si>
  <si>
    <t>356037223680872046</t>
  </si>
  <si>
    <t>53440YH96</t>
  </si>
  <si>
    <t>356037223680872251</t>
  </si>
  <si>
    <t>356037223680872268</t>
  </si>
  <si>
    <t>356037223680872275</t>
  </si>
  <si>
    <t>356037223680872299</t>
  </si>
  <si>
    <t>356037223680872312</t>
  </si>
  <si>
    <t>356037223680872343</t>
  </si>
  <si>
    <t>533607H96</t>
  </si>
  <si>
    <t>356037223680870066</t>
  </si>
  <si>
    <t>356037223680870073</t>
  </si>
  <si>
    <t>356037223680870080</t>
  </si>
  <si>
    <t>356037223680870097</t>
  </si>
  <si>
    <t>152010281310885140</t>
  </si>
  <si>
    <t>530500803</t>
  </si>
  <si>
    <t>340387004240106082</t>
  </si>
  <si>
    <t>530700803</t>
  </si>
  <si>
    <t>340387004240106204</t>
  </si>
  <si>
    <t>340387004240106211</t>
  </si>
  <si>
    <t>532900803</t>
  </si>
  <si>
    <t>340387004220298783</t>
  </si>
  <si>
    <t>356011650043165682</t>
  </si>
  <si>
    <t>532400N39</t>
  </si>
  <si>
    <t>140160065012516080</t>
  </si>
  <si>
    <t>532200N39</t>
  </si>
  <si>
    <t>140160065012516059</t>
  </si>
  <si>
    <t>140160065012516066</t>
  </si>
  <si>
    <t>140160065012516073</t>
  </si>
  <si>
    <t>531500N39</t>
  </si>
  <si>
    <t>140160065012516097</t>
  </si>
  <si>
    <t>140160065012516103</t>
  </si>
  <si>
    <t>140160065012516110</t>
  </si>
  <si>
    <t>140160065012516127</t>
  </si>
  <si>
    <t>140160065012516134</t>
  </si>
  <si>
    <t>140160065012516141</t>
  </si>
  <si>
    <t>53300Z098</t>
  </si>
  <si>
    <t>356011650043192411</t>
  </si>
  <si>
    <t>356011650043192480</t>
  </si>
  <si>
    <t>356011650043192800</t>
  </si>
  <si>
    <t>356011650043193029</t>
  </si>
  <si>
    <t>delivered today</t>
  </si>
  <si>
    <t>loading 16.12</t>
  </si>
  <si>
    <t>prod in wk02. Couldn't be handle in december due to limited capacity at SU</t>
  </si>
  <si>
    <t>no more deliveries/ delist after stock exhaustion (no replacement)</t>
  </si>
  <si>
    <t>delivery in January TBC</t>
  </si>
  <si>
    <t>2732873326</t>
  </si>
  <si>
    <t>635201028263326089</t>
  </si>
  <si>
    <t>635201028263337351</t>
  </si>
  <si>
    <t>635201028263357564</t>
  </si>
  <si>
    <t>635201028263248480</t>
  </si>
  <si>
    <t>635201028263298881</t>
  </si>
  <si>
    <t>635201028263334862</t>
  </si>
  <si>
    <t>635201028263326539</t>
  </si>
  <si>
    <t>635201028263357748</t>
  </si>
  <si>
    <t>635201028263357717</t>
  </si>
  <si>
    <t>635201028263357724</t>
  </si>
  <si>
    <t>635201028263357762</t>
  </si>
  <si>
    <t>635201028263357731</t>
  </si>
  <si>
    <t>635201028263326041</t>
  </si>
  <si>
    <t>635201028263335340</t>
  </si>
  <si>
    <t>635201028263337689</t>
  </si>
  <si>
    <t>635201028263298911</t>
  </si>
  <si>
    <t>635201028263357540</t>
  </si>
  <si>
    <t>534507H96</t>
  </si>
  <si>
    <t>356037223680873876</t>
  </si>
  <si>
    <t>356037223680873883</t>
  </si>
  <si>
    <t>356037223680873890</t>
  </si>
  <si>
    <t>356037223680873968</t>
  </si>
  <si>
    <t>356037223680873975</t>
  </si>
  <si>
    <t>356037223680873982</t>
  </si>
  <si>
    <t>356037223680873999</t>
  </si>
  <si>
    <t>356037223680874002</t>
  </si>
  <si>
    <t>356037223680874019</t>
  </si>
  <si>
    <t>356037223680874033</t>
  </si>
  <si>
    <t>356037223680874088</t>
  </si>
  <si>
    <t>635201028263357663</t>
  </si>
  <si>
    <t>635201028263326522</t>
  </si>
  <si>
    <t>635201028263334855</t>
  </si>
  <si>
    <t>635201028263357601</t>
  </si>
  <si>
    <t>635201028263298942</t>
  </si>
  <si>
    <t>635201028263326034</t>
  </si>
  <si>
    <t>635201028263335043</t>
  </si>
  <si>
    <t>635201028263298072</t>
  </si>
  <si>
    <t>635201028263357533</t>
  </si>
  <si>
    <t>635201028263282644</t>
  </si>
  <si>
    <t>635201028263326492</t>
  </si>
  <si>
    <t>356037223680871377</t>
  </si>
  <si>
    <t>53450YH96</t>
  </si>
  <si>
    <t>356037223680873470</t>
  </si>
  <si>
    <t>356037223680873487</t>
  </si>
  <si>
    <t>356037223680873500</t>
  </si>
  <si>
    <t>356037223680873524</t>
  </si>
  <si>
    <t>356037223680873555</t>
  </si>
  <si>
    <t>356037223680873722</t>
  </si>
  <si>
    <t>356037223680873739</t>
  </si>
  <si>
    <t>356037223680873760</t>
  </si>
  <si>
    <t>356037223680873777</t>
  </si>
  <si>
    <t>356037223680873784</t>
  </si>
  <si>
    <t>356037223680873807</t>
  </si>
  <si>
    <t>356037223680873838</t>
  </si>
  <si>
    <t>53460YH96</t>
  </si>
  <si>
    <t>356037223680874132</t>
  </si>
  <si>
    <t>356037223680874149</t>
  </si>
  <si>
    <t>356037223680874163</t>
  </si>
  <si>
    <t>356037223680874170</t>
  </si>
  <si>
    <t>356037223680874194</t>
  </si>
  <si>
    <t>356037223680874200</t>
  </si>
  <si>
    <t>356037223680874217</t>
  </si>
  <si>
    <t>356037223680874224</t>
  </si>
  <si>
    <t>356037223680874255</t>
  </si>
  <si>
    <t>356037223680874262</t>
  </si>
  <si>
    <t>356037223680874293</t>
  </si>
  <si>
    <t>356037223680874309</t>
  </si>
  <si>
    <t>356037223680874316</t>
  </si>
  <si>
    <t>356037223680874347</t>
  </si>
  <si>
    <t>356037223680874354</t>
  </si>
  <si>
    <t>356037223680874361</t>
  </si>
  <si>
    <t>356037223680874385</t>
  </si>
  <si>
    <t>356037223680874392</t>
  </si>
  <si>
    <t>356037223680874408</t>
  </si>
  <si>
    <t>356037223680874422</t>
  </si>
  <si>
    <t>356037223680874439</t>
  </si>
  <si>
    <t>356037223680874460</t>
  </si>
  <si>
    <t>356037223680874477</t>
  </si>
  <si>
    <t>356037223680874507</t>
  </si>
  <si>
    <t>635201028263282880</t>
  </si>
  <si>
    <t>635201028263357557</t>
  </si>
  <si>
    <t>635201028263357755</t>
  </si>
  <si>
    <t>533707H96</t>
  </si>
  <si>
    <t>356037223680870127</t>
  </si>
  <si>
    <t>356037223681367312</t>
  </si>
  <si>
    <t>635201028263200617</t>
  </si>
  <si>
    <t>635201028263200624</t>
  </si>
  <si>
    <t>635201028263200648</t>
  </si>
  <si>
    <t>534407H96</t>
  </si>
  <si>
    <t>356037223680872206</t>
  </si>
  <si>
    <t>356037223680872213</t>
  </si>
  <si>
    <t>356037223680872237</t>
  </si>
  <si>
    <t>356037223680872244</t>
  </si>
  <si>
    <t>356037223680872282</t>
  </si>
  <si>
    <t>356037223680872305</t>
  </si>
  <si>
    <t>356037223680872329</t>
  </si>
  <si>
    <t>356037223680872336</t>
  </si>
  <si>
    <t>356037223680872350</t>
  </si>
  <si>
    <t>356037223680872367</t>
  </si>
  <si>
    <t>356037223680872626</t>
  </si>
  <si>
    <t>356037223680872633</t>
  </si>
  <si>
    <t>356037223680872640</t>
  </si>
  <si>
    <t>356037223680872657</t>
  </si>
  <si>
    <t>356037223680872749</t>
  </si>
  <si>
    <t>356037223680872756</t>
  </si>
  <si>
    <t>356037223680872763</t>
  </si>
  <si>
    <t>356037223680872770</t>
  </si>
  <si>
    <t>356037223680872787</t>
  </si>
  <si>
    <t>356037223680872800</t>
  </si>
  <si>
    <t>356037223680873098</t>
  </si>
  <si>
    <t>356037223680873104</t>
  </si>
  <si>
    <t>356037223680873173</t>
  </si>
  <si>
    <t>533907H96</t>
  </si>
  <si>
    <t>356037223680870622</t>
  </si>
  <si>
    <t>356037223680870653</t>
  </si>
  <si>
    <t>635201028263282842</t>
  </si>
  <si>
    <t>635201028263357519</t>
  </si>
  <si>
    <t>635201028263357816</t>
  </si>
  <si>
    <t>356037223680870141</t>
  </si>
  <si>
    <t>356037223680870158</t>
  </si>
  <si>
    <t>356037223680870172</t>
  </si>
  <si>
    <t>356037223680870189</t>
  </si>
  <si>
    <t>356037223680870196</t>
  </si>
  <si>
    <t>356037223680870202</t>
  </si>
  <si>
    <t>356037223680870219</t>
  </si>
  <si>
    <t>356037223680870240</t>
  </si>
  <si>
    <t>356037223680870257</t>
  </si>
  <si>
    <t>356037223680870264</t>
  </si>
  <si>
    <t>356037223680870271</t>
  </si>
  <si>
    <t>356037223680870288</t>
  </si>
  <si>
    <t>356037223680870318</t>
  </si>
  <si>
    <t>356037223680870325</t>
  </si>
  <si>
    <t>356037223680870332</t>
  </si>
  <si>
    <t>356037223680870356</t>
  </si>
  <si>
    <t>356037223680870363</t>
  </si>
  <si>
    <t>534207H96</t>
  </si>
  <si>
    <t>356037223680871032</t>
  </si>
  <si>
    <t>356037223680871049</t>
  </si>
  <si>
    <t>356037223680871056</t>
  </si>
  <si>
    <t>356037223680871063</t>
  </si>
  <si>
    <t>356037223680871070</t>
  </si>
  <si>
    <t>356037223680871087</t>
  </si>
  <si>
    <t>356037223680871117</t>
  </si>
  <si>
    <t>356037223680871124</t>
  </si>
  <si>
    <t>356037223680871131</t>
  </si>
  <si>
    <t>356037223680871148</t>
  </si>
  <si>
    <t>356037223680871155</t>
  </si>
  <si>
    <t>356037223680871179</t>
  </si>
  <si>
    <t>356037223680871186</t>
  </si>
  <si>
    <t>356037223680871193</t>
  </si>
  <si>
    <t>356037223680871230</t>
  </si>
  <si>
    <t>356037223680871254</t>
  </si>
  <si>
    <t>356037223680871261</t>
  </si>
  <si>
    <t>356037223680871278</t>
  </si>
  <si>
    <t>534307H96</t>
  </si>
  <si>
    <t>356037223680871285</t>
  </si>
  <si>
    <t>356037223680871292</t>
  </si>
  <si>
    <t>356037223680871308</t>
  </si>
  <si>
    <t>356037223680871360</t>
  </si>
  <si>
    <t>356037223680871384</t>
  </si>
  <si>
    <t>356037223680871391</t>
  </si>
  <si>
    <t>356037223680871407</t>
  </si>
  <si>
    <t>356037223680871414</t>
  </si>
  <si>
    <t>356037223680871421</t>
  </si>
  <si>
    <t>356037223680871438</t>
  </si>
  <si>
    <t>356037223680871469</t>
  </si>
  <si>
    <t>356037223680871476</t>
  </si>
  <si>
    <t>356037223680871483</t>
  </si>
  <si>
    <t>356037223680871513</t>
  </si>
  <si>
    <t>356037223680871544</t>
  </si>
  <si>
    <t>356037223680871575</t>
  </si>
  <si>
    <t>356037223680871582</t>
  </si>
  <si>
    <t>635201028263357526</t>
  </si>
  <si>
    <t>635201028263357700</t>
  </si>
  <si>
    <t>356037223680870714</t>
  </si>
  <si>
    <t>356037223680870721</t>
  </si>
  <si>
    <t>356037223680870738</t>
  </si>
  <si>
    <t>356037223680870745</t>
  </si>
  <si>
    <t>356037223680870752</t>
  </si>
  <si>
    <t>356037223680870769</t>
  </si>
  <si>
    <t>356037223680870806</t>
  </si>
  <si>
    <t>356037223680870813</t>
  </si>
  <si>
    <t>356037223680870820</t>
  </si>
  <si>
    <t>356037223680870837</t>
  </si>
  <si>
    <t>356037223680870844</t>
  </si>
  <si>
    <t>356037223680870851</t>
  </si>
  <si>
    <t>356037223680870868</t>
  </si>
  <si>
    <t>356037223680870875</t>
  </si>
  <si>
    <t>356037223680870899</t>
  </si>
  <si>
    <t>356037223680870905</t>
  </si>
  <si>
    <t>356037223680870912</t>
  </si>
  <si>
    <t>356037223680870929</t>
  </si>
  <si>
    <t>356037223680870950</t>
  </si>
  <si>
    <t>534007H96</t>
  </si>
  <si>
    <t>356037223680870981</t>
  </si>
  <si>
    <t>356037223680870998</t>
  </si>
  <si>
    <t>356037223680871001</t>
  </si>
  <si>
    <t>356037223680871018</t>
  </si>
  <si>
    <t>356037223680871025</t>
  </si>
  <si>
    <t>534907H96</t>
  </si>
  <si>
    <t>356037223680874897</t>
  </si>
  <si>
    <t>356037223680874996</t>
  </si>
  <si>
    <t>356037223680875009</t>
  </si>
  <si>
    <t>356037223680875016</t>
  </si>
  <si>
    <t>356037223680875023</t>
  </si>
  <si>
    <t>356037223680875047</t>
  </si>
  <si>
    <t>356037223680875054</t>
  </si>
  <si>
    <t>356037223680875085</t>
  </si>
  <si>
    <t>356037223680875108</t>
  </si>
  <si>
    <t>356037223680875115</t>
  </si>
  <si>
    <t>356037223680875122</t>
  </si>
  <si>
    <t>356037223680875160</t>
  </si>
  <si>
    <t>356037223680875177</t>
  </si>
  <si>
    <t>356037223680875184</t>
  </si>
  <si>
    <t>356037223680875191</t>
  </si>
  <si>
    <t>356037223680875207</t>
  </si>
  <si>
    <t>356037223680875214</t>
  </si>
  <si>
    <t>356037223680875221</t>
  </si>
  <si>
    <t>356037223680875238</t>
  </si>
  <si>
    <t>356037223680875245</t>
  </si>
  <si>
    <t>356037223680875252</t>
  </si>
  <si>
    <t>356037223680875269</t>
  </si>
  <si>
    <t>535007H96</t>
  </si>
  <si>
    <t>356037223680875306</t>
  </si>
  <si>
    <t>356037223680875313</t>
  </si>
  <si>
    <t>356037223680875320</t>
  </si>
  <si>
    <t>356037223680875337</t>
  </si>
  <si>
    <t>356037223680875344</t>
  </si>
  <si>
    <t>356037223680875399</t>
  </si>
  <si>
    <t>356037223680875405</t>
  </si>
  <si>
    <t>356037223680875412</t>
  </si>
  <si>
    <t>356037223680875580</t>
  </si>
  <si>
    <t>635201028263357793</t>
  </si>
  <si>
    <t>635201028263357588</t>
  </si>
  <si>
    <t>635201028263357595</t>
  </si>
  <si>
    <t>635201028263357786</t>
  </si>
  <si>
    <t>635201028263357571</t>
  </si>
  <si>
    <t>635201028263357779</t>
  </si>
  <si>
    <t>635201028263357489</t>
  </si>
  <si>
    <t>KN Beef Bouill Past 1x5KG BUC EB GR</t>
  </si>
  <si>
    <t>53250Z098</t>
  </si>
  <si>
    <t>356011650043174141</t>
  </si>
  <si>
    <t>356011650043174158</t>
  </si>
  <si>
    <t>356011650043174257</t>
  </si>
  <si>
    <t>356011650043174387</t>
  </si>
  <si>
    <t>356011650043174479</t>
  </si>
  <si>
    <t>356011650043174585</t>
  </si>
  <si>
    <t>356011650043174653</t>
  </si>
  <si>
    <t>356011650043174844</t>
  </si>
  <si>
    <t>356011650043174875</t>
  </si>
  <si>
    <t>KN Beef Bouill paste 2x1KG EC EB NDC GR</t>
  </si>
  <si>
    <t>52540W098</t>
  </si>
  <si>
    <t>356011650042950654</t>
  </si>
  <si>
    <t>635201028263252357</t>
  </si>
  <si>
    <t>635201028263357632</t>
  </si>
  <si>
    <t>635201028263324399</t>
  </si>
  <si>
    <t>635201028263324382</t>
  </si>
  <si>
    <t>635201028263357687</t>
  </si>
  <si>
    <t>635201028263357472</t>
  </si>
  <si>
    <t>635201028263357618</t>
  </si>
  <si>
    <t>635201028263357625</t>
  </si>
  <si>
    <t>635201028263357502</t>
  </si>
  <si>
    <t>635201028263357809</t>
  </si>
  <si>
    <t>359485176006891969</t>
  </si>
  <si>
    <t>359485176006891983</t>
  </si>
  <si>
    <t>635201028263357496</t>
  </si>
  <si>
    <t>635201028263357649</t>
  </si>
  <si>
    <t>635201028263357694</t>
  </si>
  <si>
    <t>635201028263357670</t>
  </si>
  <si>
    <t>635201028263357656</t>
  </si>
  <si>
    <t>635201028263335067</t>
  </si>
  <si>
    <t>KNORR ΣΑΛΤΣΑ ΜΠΡΑΤΕΝΖΟΥΣ 6Χ1.5ΚΙΛ</t>
  </si>
  <si>
    <t>KNORR ΖΩΜΟΣ ΒΟΔΙΝΟΥ 1X5 ΚΙΛ.</t>
  </si>
  <si>
    <t>KNORR ΖΩΜΌΣ ΒΟΔΙΝΟ 2Χ1 ΚΙΛ</t>
  </si>
  <si>
    <t>SPREAD</t>
  </si>
  <si>
    <t>carrier won't be able to deliver it before 23.12. Checking new ETA</t>
  </si>
  <si>
    <t>15.12 we received big delivery</t>
  </si>
  <si>
    <t>late order placement due to E2E holiday. Stock is ready and they're looking for a truck</t>
  </si>
  <si>
    <t>component in Intrapack; checking delivery (I hope for this Friday)</t>
  </si>
  <si>
    <t>prod in Rentis 17.12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</si>
</sst>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.000"/>
    <numFmt numFmtId="165" formatCode="d/m/yy;@"/>
    <numFmt numFmtId="166" formatCode="0.0%"/>
  </numFmts>
  <fonts count="23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0"/>
      <name val="Arial"/>
      <family val="2"/>
      <charset val="161"/>
    </font>
    <font>
      <sz val="11"/>
      <color theme="1"/>
      <name val="Calibri Light"/>
      <family val="2"/>
      <charset val="161"/>
      <scheme val="major"/>
    </font>
    <font>
      <sz val="10"/>
      <color theme="1"/>
      <name val="Calibri Light"/>
      <family val="2"/>
      <charset val="161"/>
      <scheme val="major"/>
    </font>
    <font>
      <u/>
      <sz val="11"/>
      <color theme="10"/>
      <name val="Calibri"/>
      <family val="2"/>
      <charset val="161"/>
      <scheme val="minor"/>
    </font>
    <font>
      <sz val="14"/>
      <color theme="1"/>
      <name val="Calibri"/>
      <family val="2"/>
      <charset val="161"/>
      <scheme val="minor"/>
    </font>
    <font>
      <sz val="11"/>
      <color theme="0" tint="-4.9989318521683403E-2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sz val="10"/>
      <name val="Arial"/>
      <family val="2"/>
      <charset val="161"/>
    </font>
    <font>
      <sz val="10"/>
      <color theme="1"/>
      <name val="Calibri"/>
      <family val="2"/>
      <charset val="161"/>
      <scheme val="minor"/>
    </font>
    <font>
      <sz val="10"/>
      <name val="Calibri"/>
      <family val="2"/>
      <charset val="161"/>
      <scheme val="minor"/>
    </font>
    <font>
      <sz val="10"/>
      <color theme="0" tint="-4.9989318521683403E-2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465926084170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auto="1"/>
      </bottom>
      <diagonal/>
    </border>
    <border>
      <left/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4" fillId="0" borderId="0"/>
    <xf numFmtId="0" fontId="1" fillId="0" borderId="0"/>
    <xf numFmtId="0" fontId="7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12" fillId="0" borderId="0"/>
    <xf numFmtId="0" fontId="4" fillId="0" borderId="0"/>
  </cellStyleXfs>
  <cellXfs count="18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4" xfId="0" applyBorder="1"/>
    <xf numFmtId="0" fontId="0" fillId="0" borderId="8" xfId="0" applyBorder="1"/>
    <xf numFmtId="0" fontId="0" fillId="0" borderId="16" xfId="0" applyBorder="1"/>
    <xf numFmtId="0" fontId="0" fillId="0" borderId="5" xfId="0" applyBorder="1"/>
    <xf numFmtId="0" fontId="0" fillId="0" borderId="9" xfId="0" applyBorder="1"/>
    <xf numFmtId="0" fontId="0" fillId="0" borderId="12" xfId="0" applyBorder="1"/>
    <xf numFmtId="0" fontId="0" fillId="0" borderId="14" xfId="0" applyBorder="1"/>
    <xf numFmtId="0" fontId="2" fillId="0" borderId="18" xfId="0" applyFont="1" applyBorder="1"/>
    <xf numFmtId="0" fontId="0" fillId="0" borderId="17" xfId="0" applyBorder="1"/>
    <xf numFmtId="1" fontId="0" fillId="0" borderId="4" xfId="0" applyNumberForma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6" xfId="0" applyBorder="1"/>
    <xf numFmtId="0" fontId="0" fillId="0" borderId="11" xfId="0" applyBorder="1"/>
    <xf numFmtId="0" fontId="0" fillId="3" borderId="19" xfId="0" applyFill="1" applyBorder="1" applyAlignment="1">
      <alignment vertical="top"/>
    </xf>
    <xf numFmtId="0" fontId="0" fillId="3" borderId="19" xfId="0" applyFill="1" applyBorder="1" applyAlignment="1">
      <alignment vertical="top"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center"/>
    </xf>
    <xf numFmtId="0" fontId="5" fillId="0" borderId="0" xfId="0" applyFont="1"/>
    <xf numFmtId="0" fontId="6" fillId="0" borderId="0" xfId="0" applyFont="1"/>
    <xf numFmtId="0" fontId="7" fillId="4" borderId="20" xfId="3" applyFill="1" applyBorder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center"/>
    </xf>
    <xf numFmtId="0" fontId="5" fillId="0" borderId="5" xfId="0" applyFont="1" applyBorder="1"/>
    <xf numFmtId="0" fontId="5" fillId="0" borderId="9" xfId="0" applyFont="1" applyBorder="1"/>
    <xf numFmtId="0" fontId="0" fillId="2" borderId="24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 wrapText="1"/>
    </xf>
    <xf numFmtId="0" fontId="5" fillId="0" borderId="14" xfId="0" applyFont="1" applyBorder="1"/>
    <xf numFmtId="0" fontId="5" fillId="0" borderId="17" xfId="0" applyFont="1" applyBorder="1"/>
    <xf numFmtId="0" fontId="0" fillId="0" borderId="23" xfId="0" applyBorder="1"/>
    <xf numFmtId="0" fontId="5" fillId="0" borderId="18" xfId="0" applyFont="1" applyBorder="1"/>
    <xf numFmtId="0" fontId="0" fillId="0" borderId="22" xfId="0" applyBorder="1"/>
    <xf numFmtId="0" fontId="5" fillId="0" borderId="25" xfId="0" applyFont="1" applyBorder="1"/>
    <xf numFmtId="0" fontId="0" fillId="6" borderId="6" xfId="0" applyFill="1" applyBorder="1"/>
    <xf numFmtId="0" fontId="5" fillId="6" borderId="14" xfId="0" applyFont="1" applyFill="1" applyBorder="1"/>
    <xf numFmtId="0" fontId="0" fillId="6" borderId="8" xfId="0" applyFill="1" applyBorder="1"/>
    <xf numFmtId="0" fontId="5" fillId="6" borderId="9" xfId="0" applyFont="1" applyFill="1" applyBorder="1"/>
    <xf numFmtId="0" fontId="0" fillId="6" borderId="11" xfId="0" applyFill="1" applyBorder="1"/>
    <xf numFmtId="0" fontId="5" fillId="6" borderId="12" xfId="0" applyFont="1" applyFill="1" applyBorder="1"/>
    <xf numFmtId="0" fontId="0" fillId="6" borderId="1" xfId="0" applyFill="1" applyBorder="1"/>
    <xf numFmtId="0" fontId="5" fillId="6" borderId="21" xfId="0" applyFont="1" applyFill="1" applyBorder="1"/>
    <xf numFmtId="14" fontId="0" fillId="7" borderId="4" xfId="0" applyNumberFormat="1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14" fontId="0" fillId="7" borderId="8" xfId="0" applyNumberFormat="1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left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14" fontId="0" fillId="0" borderId="0" xfId="0" applyNumberFormat="1"/>
    <xf numFmtId="1" fontId="0" fillId="0" borderId="8" xfId="0" applyNumberFormat="1" applyBorder="1" applyAlignment="1">
      <alignment horizontal="center"/>
    </xf>
    <xf numFmtId="14" fontId="0" fillId="7" borderId="8" xfId="0" quotePrefix="1" applyNumberFormat="1" applyFill="1" applyBorder="1" applyAlignment="1">
      <alignment horizontal="center"/>
    </xf>
    <xf numFmtId="0" fontId="0" fillId="7" borderId="0" xfId="0" applyFill="1" applyAlignment="1">
      <alignment vertical="top"/>
    </xf>
    <xf numFmtId="0" fontId="0" fillId="0" borderId="0" xfId="0" applyAlignment="1">
      <alignment horizontal="center" vertical="top"/>
    </xf>
    <xf numFmtId="0" fontId="0" fillId="7" borderId="0" xfId="0" applyFill="1" applyAlignment="1">
      <alignment horizontal="center" vertical="top"/>
    </xf>
    <xf numFmtId="1" fontId="0" fillId="7" borderId="0" xfId="0" applyNumberFormat="1" applyFill="1" applyAlignment="1">
      <alignment horizontal="center" vertical="top"/>
    </xf>
    <xf numFmtId="0" fontId="0" fillId="7" borderId="19" xfId="0" applyFill="1" applyBorder="1" applyAlignment="1">
      <alignment horizontal="center" vertical="center" wrapText="1"/>
    </xf>
    <xf numFmtId="0" fontId="0" fillId="0" borderId="0" xfId="0" pivotButton="1"/>
    <xf numFmtId="165" fontId="0" fillId="0" borderId="0" xfId="0" applyNumberFormat="1"/>
    <xf numFmtId="165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0" fontId="0" fillId="8" borderId="0" xfId="0" applyFill="1" applyAlignment="1">
      <alignment horizontal="left"/>
    </xf>
    <xf numFmtId="3" fontId="10" fillId="8" borderId="0" xfId="0" applyNumberFormat="1" applyFont="1" applyFill="1"/>
    <xf numFmtId="0" fontId="10" fillId="8" borderId="0" xfId="0" applyFont="1" applyFill="1"/>
    <xf numFmtId="0" fontId="0" fillId="0" borderId="9" xfId="0" applyBorder="1" applyAlignment="1">
      <alignment horizontal="center"/>
    </xf>
    <xf numFmtId="0" fontId="11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1" xfId="0" applyBorder="1" applyAlignment="1">
      <alignment horizontal="left"/>
    </xf>
    <xf numFmtId="1" fontId="0" fillId="0" borderId="19" xfId="0" applyNumberFormat="1" applyBorder="1" applyAlignment="1">
      <alignment horizontal="center"/>
    </xf>
    <xf numFmtId="0" fontId="13" fillId="12" borderId="1" xfId="0" applyFont="1" applyFill="1" applyBorder="1" applyAlignment="1">
      <alignment horizontal="center" vertical="center"/>
    </xf>
    <xf numFmtId="0" fontId="14" fillId="12" borderId="0" xfId="0" applyFont="1" applyFill="1" applyAlignment="1">
      <alignment horizontal="center" vertical="center"/>
    </xf>
    <xf numFmtId="0" fontId="13" fillId="12" borderId="1" xfId="0" applyFont="1" applyFill="1" applyBorder="1" applyAlignment="1">
      <alignment horizontal="center" vertical="center" wrapText="1"/>
    </xf>
    <xf numFmtId="0" fontId="13" fillId="0" borderId="8" xfId="0" applyFont="1" applyBorder="1"/>
    <xf numFmtId="0" fontId="13" fillId="0" borderId="9" xfId="0" applyFont="1" applyBorder="1"/>
    <xf numFmtId="0" fontId="15" fillId="0" borderId="0" xfId="0" applyFont="1" applyAlignment="1">
      <alignment vertical="center"/>
    </xf>
    <xf numFmtId="1" fontId="13" fillId="0" borderId="8" xfId="0" applyNumberFormat="1" applyFont="1" applyBorder="1" applyAlignment="1">
      <alignment horizontal="center"/>
    </xf>
    <xf numFmtId="0" fontId="13" fillId="7" borderId="8" xfId="0" applyFont="1" applyFill="1" applyBorder="1" applyAlignment="1">
      <alignment horizontal="center"/>
    </xf>
    <xf numFmtId="0" fontId="0" fillId="0" borderId="0" xfId="0" applyAlignment="1">
      <alignment vertical="top" indent="2"/>
    </xf>
    <xf numFmtId="0" fontId="16" fillId="0" borderId="19" xfId="0" applyFont="1" applyBorder="1"/>
    <xf numFmtId="0" fontId="0" fillId="0" borderId="32" xfId="0" applyBorder="1"/>
    <xf numFmtId="0" fontId="0" fillId="2" borderId="16" xfId="0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1" fontId="0" fillId="7" borderId="19" xfId="0" applyNumberFormat="1" applyFill="1" applyBorder="1" applyAlignment="1">
      <alignment horizontal="center"/>
    </xf>
    <xf numFmtId="14" fontId="0" fillId="7" borderId="19" xfId="0" applyNumberFormat="1" applyFill="1" applyBorder="1" applyAlignment="1">
      <alignment horizontal="center"/>
    </xf>
    <xf numFmtId="14" fontId="0" fillId="0" borderId="0" xfId="0" applyNumberFormat="1" applyAlignment="1">
      <alignment horizontal="left" vertical="top"/>
    </xf>
    <xf numFmtId="0" fontId="0" fillId="0" borderId="33" xfId="0" applyBorder="1"/>
    <xf numFmtId="14" fontId="0" fillId="0" borderId="19" xfId="0" applyNumberFormat="1" applyBorder="1" applyAlignment="1">
      <alignment horizontal="center"/>
    </xf>
    <xf numFmtId="0" fontId="0" fillId="2" borderId="19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0" borderId="19" xfId="0" applyBorder="1"/>
    <xf numFmtId="0" fontId="0" fillId="0" borderId="18" xfId="0" applyBorder="1" applyAlignment="1">
      <alignment horizontal="center"/>
    </xf>
    <xf numFmtId="2" fontId="0" fillId="0" borderId="0" xfId="0" applyNumberFormat="1" applyAlignment="1">
      <alignment horizontal="center"/>
    </xf>
    <xf numFmtId="1" fontId="0" fillId="14" borderId="19" xfId="0" applyNumberFormat="1" applyFill="1" applyBorder="1" applyAlignment="1">
      <alignment horizontal="center"/>
    </xf>
    <xf numFmtId="0" fontId="0" fillId="2" borderId="34" xfId="0" applyFill="1" applyBorder="1" applyAlignment="1">
      <alignment horizontal="center" vertical="center" wrapText="1"/>
    </xf>
    <xf numFmtId="0" fontId="0" fillId="0" borderId="19" xfId="0" applyBorder="1" applyAlignment="1">
      <alignment horizontal="left"/>
    </xf>
    <xf numFmtId="0" fontId="9" fillId="0" borderId="19" xfId="0" applyFont="1" applyBorder="1" applyAlignment="1">
      <alignment vertical="center"/>
    </xf>
    <xf numFmtId="0" fontId="0" fillId="11" borderId="19" xfId="0" applyFill="1" applyBorder="1" applyAlignment="1">
      <alignment horizontal="center" vertical="center"/>
    </xf>
    <xf numFmtId="0" fontId="9" fillId="0" borderId="19" xfId="0" applyFont="1" applyBorder="1"/>
    <xf numFmtId="0" fontId="0" fillId="11" borderId="19" xfId="0" applyFill="1" applyBorder="1" applyAlignment="1">
      <alignment horizontal="center" vertical="center" wrapText="1"/>
    </xf>
    <xf numFmtId="1" fontId="0" fillId="11" borderId="19" xfId="0" applyNumberFormat="1" applyFill="1" applyBorder="1" applyAlignment="1">
      <alignment horizontal="center" vertical="center" wrapText="1"/>
    </xf>
    <xf numFmtId="0" fontId="0" fillId="10" borderId="19" xfId="0" applyFill="1" applyBorder="1" applyAlignment="1">
      <alignment horizontal="center" vertical="center" wrapText="1"/>
    </xf>
    <xf numFmtId="0" fontId="0" fillId="9" borderId="19" xfId="0" applyFill="1" applyBorder="1" applyAlignment="1">
      <alignment horizontal="center"/>
    </xf>
    <xf numFmtId="0" fontId="0" fillId="9" borderId="19" xfId="0" applyFill="1" applyBorder="1" applyAlignment="1">
      <alignment horizontal="center" vertical="center"/>
    </xf>
    <xf numFmtId="1" fontId="0" fillId="9" borderId="19" xfId="0" applyNumberFormat="1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1" fontId="0" fillId="2" borderId="34" xfId="0" applyNumberFormat="1" applyFill="1" applyBorder="1" applyAlignment="1">
      <alignment horizontal="center" vertical="center" wrapText="1"/>
    </xf>
    <xf numFmtId="0" fontId="9" fillId="0" borderId="33" xfId="0" applyFont="1" applyBorder="1" applyAlignment="1">
      <alignment vertical="center"/>
    </xf>
    <xf numFmtId="0" fontId="0" fillId="0" borderId="35" xfId="0" applyBorder="1" applyAlignment="1">
      <alignment horizontal="center"/>
    </xf>
    <xf numFmtId="0" fontId="0" fillId="0" borderId="21" xfId="0" applyBorder="1" applyAlignment="1">
      <alignment horizontal="left"/>
    </xf>
    <xf numFmtId="14" fontId="17" fillId="12" borderId="19" xfId="0" applyNumberFormat="1" applyFont="1" applyFill="1" applyBorder="1" applyAlignment="1">
      <alignment vertical="center"/>
    </xf>
    <xf numFmtId="14" fontId="0" fillId="0" borderId="0" xfId="0" applyNumberFormat="1" applyAlignment="1">
      <alignment vertical="top"/>
    </xf>
    <xf numFmtId="14" fontId="0" fillId="3" borderId="19" xfId="0" applyNumberFormat="1" applyFill="1" applyBorder="1" applyAlignment="1">
      <alignment vertical="top" wrapText="1"/>
    </xf>
    <xf numFmtId="0" fontId="18" fillId="0" borderId="0" xfId="0" pivotButton="1" applyFont="1"/>
    <xf numFmtId="0" fontId="18" fillId="0" borderId="0" xfId="0" applyFont="1"/>
    <xf numFmtId="0" fontId="18" fillId="0" borderId="0" xfId="2" applyFont="1"/>
    <xf numFmtId="0" fontId="18" fillId="0" borderId="0" xfId="2" applyFont="1" applyAlignment="1">
      <alignment horizontal="center"/>
    </xf>
    <xf numFmtId="0" fontId="19" fillId="13" borderId="0" xfId="2" applyFont="1" applyFill="1"/>
    <xf numFmtId="0" fontId="18" fillId="13" borderId="0" xfId="2" applyFont="1" applyFill="1"/>
    <xf numFmtId="0" fontId="18" fillId="14" borderId="0" xfId="2" applyFont="1" applyFill="1"/>
    <xf numFmtId="0" fontId="20" fillId="0" borderId="0" xfId="0" applyFont="1"/>
    <xf numFmtId="0" fontId="21" fillId="0" borderId="0" xfId="1" applyFont="1"/>
    <xf numFmtId="0" fontId="22" fillId="0" borderId="0" xfId="1" applyFont="1" applyAlignment="1">
      <alignment horizontal="center"/>
    </xf>
    <xf numFmtId="0" fontId="22" fillId="0" borderId="0" xfId="1" applyFont="1" applyAlignment="1">
      <alignment horizontal="center" wrapText="1"/>
    </xf>
    <xf numFmtId="9" fontId="18" fillId="0" borderId="29" xfId="2" applyNumberFormat="1" applyFont="1" applyBorder="1" applyAlignment="1">
      <alignment horizontal="center" vertical="center"/>
    </xf>
    <xf numFmtId="9" fontId="18" fillId="0" borderId="0" xfId="2" applyNumberFormat="1" applyFont="1" applyAlignment="1">
      <alignment horizontal="center" vertical="center"/>
    </xf>
    <xf numFmtId="9" fontId="18" fillId="0" borderId="18" xfId="2" applyNumberFormat="1" applyFont="1" applyBorder="1" applyAlignment="1">
      <alignment horizontal="center" vertical="center"/>
    </xf>
    <xf numFmtId="0" fontId="21" fillId="13" borderId="30" xfId="1" applyFont="1" applyFill="1" applyBorder="1" applyAlignment="1">
      <alignment horizontal="center" vertical="center"/>
    </xf>
    <xf numFmtId="0" fontId="21" fillId="13" borderId="31" xfId="1" applyFont="1" applyFill="1" applyBorder="1" applyAlignment="1">
      <alignment horizontal="center" vertical="center"/>
    </xf>
    <xf numFmtId="0" fontId="21" fillId="13" borderId="25" xfId="1" applyFont="1" applyFill="1" applyBorder="1" applyAlignment="1">
      <alignment horizontal="center" vertical="center"/>
    </xf>
    <xf numFmtId="0" fontId="21" fillId="14" borderId="30" xfId="1" applyFont="1" applyFill="1" applyBorder="1" applyAlignment="1">
      <alignment horizontal="center" vertical="center"/>
    </xf>
    <xf numFmtId="0" fontId="21" fillId="14" borderId="31" xfId="1" applyFont="1" applyFill="1" applyBorder="1" applyAlignment="1">
      <alignment horizontal="center" vertical="center"/>
    </xf>
    <xf numFmtId="0" fontId="21" fillId="14" borderId="25" xfId="1" applyFont="1" applyFill="1" applyBorder="1" applyAlignment="1">
      <alignment horizontal="center" vertical="center"/>
    </xf>
    <xf numFmtId="0" fontId="18" fillId="0" borderId="0" xfId="0" applyFont="1" applyAlignment="1">
      <alignment horizontal="right"/>
    </xf>
    <xf numFmtId="0" fontId="18" fillId="0" borderId="0" xfId="1" applyFont="1" applyAlignment="1">
      <alignment horizontal="center"/>
    </xf>
    <xf numFmtId="3" fontId="22" fillId="0" borderId="0" xfId="1" applyNumberFormat="1" applyFont="1" applyAlignment="1">
      <alignment horizontal="center"/>
    </xf>
    <xf numFmtId="3" fontId="21" fillId="0" borderId="0" xfId="1" applyNumberFormat="1" applyFont="1" applyAlignment="1">
      <alignment horizontal="center"/>
    </xf>
    <xf numFmtId="4" fontId="18" fillId="0" borderId="0" xfId="0" applyNumberFormat="1" applyFont="1"/>
    <xf numFmtId="3" fontId="18" fillId="0" borderId="0" xfId="2" applyNumberFormat="1" applyFont="1"/>
    <xf numFmtId="4" fontId="18" fillId="0" borderId="0" xfId="2" applyNumberFormat="1" applyFont="1"/>
    <xf numFmtId="166" fontId="18" fillId="0" borderId="0" xfId="4" applyNumberFormat="1" applyFont="1"/>
    <xf numFmtId="14" fontId="0" fillId="7" borderId="19" xfId="0" applyNumberFormat="1" applyFill="1" applyBorder="1" applyAlignment="1">
      <alignment horizontal="center" wrapText="1"/>
    </xf>
    <xf numFmtId="0" fontId="0" fillId="0" borderId="19" xfId="0" applyBorder="1" applyAlignment="1">
      <alignment horizontal="center" vertical="center"/>
    </xf>
    <xf numFmtId="0" fontId="0" fillId="14" borderId="19" xfId="0" applyFill="1" applyBorder="1"/>
    <xf numFmtId="0" fontId="0" fillId="14" borderId="19" xfId="0" applyFill="1" applyBorder="1" applyAlignment="1">
      <alignment horizontal="center"/>
    </xf>
    <xf numFmtId="0" fontId="9" fillId="14" borderId="0" xfId="0" applyFont="1" applyFill="1" applyAlignment="1">
      <alignment vertical="center"/>
    </xf>
    <xf numFmtId="0" fontId="0" fillId="14" borderId="19" xfId="0" applyFill="1" applyBorder="1" applyAlignment="1">
      <alignment horizontal="center" vertical="center" wrapText="1"/>
    </xf>
    <xf numFmtId="14" fontId="0" fillId="14" borderId="19" xfId="0" applyNumberFormat="1" applyFill="1" applyBorder="1" applyAlignment="1">
      <alignment horizontal="center"/>
    </xf>
    <xf numFmtId="0" fontId="3" fillId="14" borderId="0" xfId="0" applyFont="1" applyFill="1" applyAlignment="1">
      <alignment vertical="center"/>
    </xf>
    <xf numFmtId="0" fontId="3" fillId="14" borderId="0" xfId="0" applyFont="1" applyFill="1"/>
    <xf numFmtId="0" fontId="0" fillId="14" borderId="0" xfId="0" applyFill="1"/>
    <xf numFmtId="0" fontId="9" fillId="14" borderId="0" xfId="0" applyFont="1" applyFill="1"/>
    <xf numFmtId="1" fontId="0" fillId="7" borderId="19" xfId="0" applyNumberFormat="1" applyFill="1" applyBorder="1" applyAlignment="1">
      <alignment horizontal="left"/>
    </xf>
    <xf numFmtId="0" fontId="11" fillId="0" borderId="19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9" fillId="0" borderId="36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9" fillId="0" borderId="36" xfId="0" applyFont="1" applyBorder="1"/>
    <xf numFmtId="1" fontId="11" fillId="7" borderId="19" xfId="0" applyNumberFormat="1" applyFont="1" applyFill="1" applyBorder="1" applyAlignment="1">
      <alignment horizontal="center"/>
    </xf>
    <xf numFmtId="9" fontId="19" fillId="0" borderId="0" xfId="2" applyNumberFormat="1" applyFont="1" applyAlignment="1">
      <alignment horizontal="center"/>
    </xf>
    <xf numFmtId="0" fontId="19" fillId="0" borderId="26" xfId="2" applyFont="1" applyBorder="1" applyAlignment="1">
      <alignment horizontal="center"/>
    </xf>
    <xf numFmtId="0" fontId="19" fillId="0" borderId="27" xfId="2" applyFont="1" applyBorder="1" applyAlignment="1">
      <alignment horizontal="center"/>
    </xf>
    <xf numFmtId="0" fontId="19" fillId="0" borderId="28" xfId="2" applyFont="1" applyBorder="1" applyAlignment="1">
      <alignment horizontal="center"/>
    </xf>
    <xf numFmtId="14" fontId="8" fillId="5" borderId="34" xfId="0" applyNumberFormat="1" applyFont="1" applyFill="1" applyBorder="1" applyAlignment="1">
      <alignment horizontal="center" vertical="center"/>
    </xf>
    <xf numFmtId="14" fontId="8" fillId="9" borderId="2" xfId="0" applyNumberFormat="1" applyFont="1" applyFill="1" applyBorder="1" applyAlignment="1">
      <alignment horizontal="center" vertical="center"/>
    </xf>
    <xf numFmtId="14" fontId="8" fillId="9" borderId="21" xfId="0" applyNumberFormat="1" applyFont="1" applyFill="1" applyBorder="1" applyAlignment="1">
      <alignment horizontal="center" vertical="center"/>
    </xf>
  </cellXfs>
  <cellStyles count="7">
    <cellStyle name="Hyperlink" xfId="3" builtinId="8"/>
    <cellStyle name="Normal" xfId="0" builtinId="0"/>
    <cellStyle name="Normal 2" xfId="1" xr:uid="{87AD4AA2-A059-4ECA-BF00-1625E1080E2A}"/>
    <cellStyle name="Normal 3" xfId="2" xr:uid="{CC2F3879-A5A7-496B-9F3F-5BB20E505E60}"/>
    <cellStyle name="Normal 3 2" xfId="6" xr:uid="{35259464-FFD0-4377-AFBF-46DE8466B698}"/>
    <cellStyle name="Normal 4" xfId="5" xr:uid="{12250275-B526-4DC1-9D6B-6C38B511D3B3}"/>
    <cellStyle name="Percent" xfId="4" builtinId="5"/>
  </cellStyles>
  <dxfs count="951">
    <dxf>
      <font>
        <b/>
        <i val="0"/>
        <color theme="5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ont>
        <b/>
        <i val="0"/>
        <color theme="5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theme="5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theme="7" tint="0.79998168889431442"/>
        </patternFill>
      </fill>
    </dxf>
    <dxf>
      <numFmt numFmtId="1" formatCode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numFmt numFmtId="165" formatCode="d/m/yy;@"/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9" tint="0.39994506668294322"/>
        </patternFill>
      </fill>
    </dxf>
    <dxf>
      <font>
        <color theme="9" tint="0.59996337778862885"/>
      </font>
    </dxf>
    <dxf>
      <font>
        <color theme="0"/>
      </font>
    </dxf>
    <dxf>
      <alignment horizontal="right"/>
    </dxf>
    <dxf>
      <alignment horizontal="right"/>
    </dxf>
    <dxf>
      <alignment horizontal="right"/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b/>
        <color theme="1"/>
      </font>
    </dxf>
    <dxf>
      <font>
        <b/>
        <color theme="1"/>
      </font>
      <fill>
        <patternFill patternType="solid">
          <fgColor theme="9" tint="0.79998168889431442"/>
          <bgColor theme="9" tint="0.79998168889431442"/>
        </patternFill>
      </fill>
      <border>
        <bottom style="thin">
          <color theme="0"/>
        </bottom>
      </border>
    </dxf>
    <dxf>
      <border>
        <top style="thin">
          <color theme="9" tint="0.79998168889431442"/>
        </top>
      </border>
    </dxf>
    <dxf>
      <border>
        <top style="thin">
          <color theme="9" tint="0.79998168889431442"/>
        </top>
      </border>
    </dxf>
    <dxf>
      <font>
        <b/>
        <color theme="1"/>
      </font>
    </dxf>
    <dxf>
      <font>
        <b/>
        <color theme="1"/>
      </font>
      <fill>
        <patternFill patternType="solid">
          <fgColor theme="9" tint="0.79998168889431442"/>
          <bgColor theme="9" tint="0.79998168889431442"/>
        </patternFill>
      </fill>
      <border>
        <top style="thin">
          <color theme="9" tint="0.59999389629810485"/>
        </top>
        <bottom style="thin">
          <color theme="9" tint="0.59999389629810485"/>
        </bottom>
      </border>
    </dxf>
    <dxf>
      <fill>
        <patternFill patternType="none">
          <bgColor auto="1"/>
        </patternFill>
      </fill>
      <border>
        <left style="thin">
          <color theme="9" tint="0.59996337778862885"/>
        </left>
        <right style="thin">
          <color theme="9" tint="0.59996337778862885"/>
        </right>
        <top style="thin">
          <color theme="9" tint="0.59996337778862885"/>
        </top>
        <bottom style="thin">
          <color theme="9" tint="0.59996337778862885"/>
        </bottom>
        <vertical style="thin">
          <color theme="9" tint="0.59996337778862885"/>
        </vertical>
        <horizontal style="thin">
          <color theme="9" tint="0.59996337778862885"/>
        </horizontal>
      </border>
    </dxf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border>
        <left style="thin">
          <color theme="9" tint="0.59996337778862885"/>
        </left>
        <right style="thin">
          <color theme="9" tint="0.59996337778862885"/>
        </right>
        <top style="thin">
          <color theme="9" tint="0.59996337778862885"/>
        </top>
        <bottom style="thin">
          <color theme="9" tint="0.59996337778862885"/>
        </bottom>
        <vertical style="thin">
          <color theme="9" tint="0.59996337778862885"/>
        </vertical>
        <horizontal style="thin">
          <color theme="9" tint="0.59996337778862885"/>
        </horizontal>
      </border>
    </dxf>
    <dxf>
      <border>
        <left style="thin">
          <color theme="9" tint="0.59999389629810485"/>
        </left>
        <right style="thin">
          <color theme="9" tint="0.59999389629810485"/>
        </right>
        <top style="thin">
          <color theme="9" tint="0.59999389629810485"/>
        </top>
        <bottom style="thin">
          <color theme="9" tint="0.59999389629810485"/>
        </bottom>
        <vertical style="thin">
          <color theme="9" tint="0.59999389629810485"/>
        </vertical>
        <horizontal style="thin">
          <color theme="9" tint="0.59999389629810485"/>
        </horizontal>
      </border>
    </dxf>
    <dxf>
      <fill>
        <patternFill>
          <bgColor theme="9" tint="0.7999816888943144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font>
        <b/>
        <color theme="1"/>
      </font>
      <border>
        <left style="medium">
          <color theme="9"/>
        </left>
        <right style="medium">
          <color theme="9"/>
        </right>
        <top style="medium">
          <color theme="9"/>
        </top>
        <bottom style="medium">
          <color theme="9"/>
        </bottom>
      </border>
    </dxf>
    <dxf>
      <font>
        <b/>
        <color theme="1"/>
      </font>
      <border>
        <left style="medium">
          <color theme="9"/>
        </left>
        <right style="medium">
          <color theme="9"/>
        </right>
        <top style="medium">
          <color theme="9"/>
        </top>
        <bottom style="medium">
          <color theme="9"/>
        </bottom>
        <horizontal style="thin">
          <color theme="0"/>
        </horizontal>
      </border>
    </dxf>
    <dxf>
      <font>
        <color theme="9" tint="-0.249977111117893"/>
      </font>
      <border>
        <horizontal style="thin">
          <color theme="9" tint="0.79998168889431442"/>
        </horizontal>
      </border>
    </dxf>
  </dxfs>
  <tableStyles count="1" defaultTableStyle="TableStyleMedium2" defaultPivotStyle="PivotStyleLight16">
    <tableStyle name="ObsRiskPerMonth" table="0" count="15" xr9:uid="{197E513A-F856-4F3B-8890-2A186B4266D3}">
      <tableStyleElement type="wholeTable" dxfId="950"/>
      <tableStyleElement type="headerRow" dxfId="949"/>
      <tableStyleElement type="totalRow" dxfId="948"/>
      <tableStyleElement type="firstColumn" dxfId="947"/>
      <tableStyleElement type="firstRowStripe" dxfId="946"/>
      <tableStyleElement type="secondRowStripe" dxfId="945"/>
      <tableStyleElement type="firstColumnStripe" dxfId="944"/>
      <tableStyleElement type="secondColumnStripe" dxfId="943"/>
      <tableStyleElement type="firstHeaderCell" dxfId="942"/>
      <tableStyleElement type="firstSubtotalRow" dxfId="941"/>
      <tableStyleElement type="secondSubtotalRow" dxfId="940"/>
      <tableStyleElement type="secondColumnSubheading" dxfId="939"/>
      <tableStyleElement type="thirdColumnSubheading" dxfId="938"/>
      <tableStyleElement type="firstRowSubheading" dxfId="937"/>
      <tableStyleElement type="secondRowSubheading" dxfId="936"/>
    </tableStyle>
  </tableStyles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gif"/><Relationship Id="rId1" Type="http://schemas.openxmlformats.org/officeDocument/2006/relationships/image" Target="../media/image2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632461</xdr:colOff>
      <xdr:row>0</xdr:row>
      <xdr:rowOff>0</xdr:rowOff>
    </xdr:from>
    <xdr:to>
      <xdr:col>2</xdr:col>
      <xdr:colOff>304801</xdr:colOff>
      <xdr:row>1</xdr:row>
      <xdr:rowOff>607059</xdr:rowOff>
    </xdr:to>
    <xdr:pic>
      <xdr:nvPicPr>
        <xdr:cNvPr id="2" name="Picture 17" descr="New Logo">
          <a:extLst>
            <a:ext uri="{FF2B5EF4-FFF2-40B4-BE49-F238E27FC236}">
              <a16:creationId xmlns:a16="http://schemas.microsoft.com/office/drawing/2014/main" id="{D5B30E86-5ACB-41BA-8477-56A4B733F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461" y="0"/>
          <a:ext cx="1851660" cy="772794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977" name="Picture@5B@" descr="@5B@">
          <a:extLst>
            <a:ext uri="{FF2B5EF4-FFF2-40B4-BE49-F238E27FC236}">
              <a16:creationId xmlns:a16="http://schemas.microsoft.com/office/drawing/2014/main" id="{62B2F2DA-E1A3-4D7B-BA93-85E8F15489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0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978" name="Picture@5B@" descr="@5B@">
          <a:extLst>
            <a:ext uri="{FF2B5EF4-FFF2-40B4-BE49-F238E27FC236}">
              <a16:creationId xmlns:a16="http://schemas.microsoft.com/office/drawing/2014/main" id="{D9FBC622-1ED2-4E08-84BD-784B61362F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979" name="Picture@5B@" descr="@5B@">
          <a:extLst>
            <a:ext uri="{FF2B5EF4-FFF2-40B4-BE49-F238E27FC236}">
              <a16:creationId xmlns:a16="http://schemas.microsoft.com/office/drawing/2014/main" id="{89F33A19-FEF6-41A1-87A3-57930731F8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980" name="Picture@5B@" descr="@5B@">
          <a:extLst>
            <a:ext uri="{FF2B5EF4-FFF2-40B4-BE49-F238E27FC236}">
              <a16:creationId xmlns:a16="http://schemas.microsoft.com/office/drawing/2014/main" id="{7205AB4E-80F6-4632-85C4-7635A0DB8C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981" name="Picture@5B@" descr="@5B@">
          <a:extLst>
            <a:ext uri="{FF2B5EF4-FFF2-40B4-BE49-F238E27FC236}">
              <a16:creationId xmlns:a16="http://schemas.microsoft.com/office/drawing/2014/main" id="{545BD971-4BEB-4ED3-B3B5-FEB8811CCA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982" name="Picture@5B@" descr="@5B@">
          <a:extLst>
            <a:ext uri="{FF2B5EF4-FFF2-40B4-BE49-F238E27FC236}">
              <a16:creationId xmlns:a16="http://schemas.microsoft.com/office/drawing/2014/main" id="{40DB3316-776B-4FE7-961F-6416B97C56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6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983" name="Picture@5B@" descr="@5B@">
          <a:extLst>
            <a:ext uri="{FF2B5EF4-FFF2-40B4-BE49-F238E27FC236}">
              <a16:creationId xmlns:a16="http://schemas.microsoft.com/office/drawing/2014/main" id="{C6F9D508-40DA-452E-9D37-D3C16A1CC3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84" name="Picture@5B@" descr="@5B@">
          <a:extLst>
            <a:ext uri="{FF2B5EF4-FFF2-40B4-BE49-F238E27FC236}">
              <a16:creationId xmlns:a16="http://schemas.microsoft.com/office/drawing/2014/main" id="{03FDAE16-9C61-4EAB-8249-2953E30297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7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985" name="Picture@5B@" descr="@5B@">
          <a:extLst>
            <a:ext uri="{FF2B5EF4-FFF2-40B4-BE49-F238E27FC236}">
              <a16:creationId xmlns:a16="http://schemas.microsoft.com/office/drawing/2014/main" id="{C425EDB5-56EE-4285-BD91-9EED141243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986" name="Picture@5B@" descr="@5B@">
          <a:extLst>
            <a:ext uri="{FF2B5EF4-FFF2-40B4-BE49-F238E27FC236}">
              <a16:creationId xmlns:a16="http://schemas.microsoft.com/office/drawing/2014/main" id="{C4F00A85-34E7-446A-A841-0FA0FDAB1D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987" name="Picture@5B@" descr="@5B@">
          <a:extLst>
            <a:ext uri="{FF2B5EF4-FFF2-40B4-BE49-F238E27FC236}">
              <a16:creationId xmlns:a16="http://schemas.microsoft.com/office/drawing/2014/main" id="{23896B6D-7BF0-4E40-A124-1BA035EABE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3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988" name="Picture@5B@" descr="@5B@">
          <a:extLst>
            <a:ext uri="{FF2B5EF4-FFF2-40B4-BE49-F238E27FC236}">
              <a16:creationId xmlns:a16="http://schemas.microsoft.com/office/drawing/2014/main" id="{27400B5B-AE05-4621-A061-2D2207F7A9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989" name="Picture@5B@" descr="@5B@">
          <a:extLst>
            <a:ext uri="{FF2B5EF4-FFF2-40B4-BE49-F238E27FC236}">
              <a16:creationId xmlns:a16="http://schemas.microsoft.com/office/drawing/2014/main" id="{E2086CC4-0769-4EF2-90BD-3852508F83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3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990" name="Picture@5B@" descr="@5B@">
          <a:extLst>
            <a:ext uri="{FF2B5EF4-FFF2-40B4-BE49-F238E27FC236}">
              <a16:creationId xmlns:a16="http://schemas.microsoft.com/office/drawing/2014/main" id="{5E376D0A-C3BD-4049-9089-D44C42D0C1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8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991" name="Picture@5B@" descr="@5B@">
          <a:extLst>
            <a:ext uri="{FF2B5EF4-FFF2-40B4-BE49-F238E27FC236}">
              <a16:creationId xmlns:a16="http://schemas.microsoft.com/office/drawing/2014/main" id="{5F2CD53E-2C5B-46A1-BAE8-87E838E3AE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992" name="Picture@5B@" descr="@5B@">
          <a:extLst>
            <a:ext uri="{FF2B5EF4-FFF2-40B4-BE49-F238E27FC236}">
              <a16:creationId xmlns:a16="http://schemas.microsoft.com/office/drawing/2014/main" id="{47951E65-B4FD-458E-9083-530A9FAAB3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993" name="Picture@5B@" descr="@5B@">
          <a:extLst>
            <a:ext uri="{FF2B5EF4-FFF2-40B4-BE49-F238E27FC236}">
              <a16:creationId xmlns:a16="http://schemas.microsoft.com/office/drawing/2014/main" id="{4FFFD9CC-8507-4B02-A681-C741D5CDD4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4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023" name="Picture@5B@" descr="@5B@">
          <a:extLst>
            <a:ext uri="{FF2B5EF4-FFF2-40B4-BE49-F238E27FC236}">
              <a16:creationId xmlns:a16="http://schemas.microsoft.com/office/drawing/2014/main" id="{953A6535-A20D-4B7D-88AD-635A923FAE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9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024" name="Picture@5B@" descr="@5B@">
          <a:extLst>
            <a:ext uri="{FF2B5EF4-FFF2-40B4-BE49-F238E27FC236}">
              <a16:creationId xmlns:a16="http://schemas.microsoft.com/office/drawing/2014/main" id="{EED9B8A7-2102-4F60-890B-AE839A15BE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5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025" name="Picture@5B@" descr="@5B@">
          <a:extLst>
            <a:ext uri="{FF2B5EF4-FFF2-40B4-BE49-F238E27FC236}">
              <a16:creationId xmlns:a16="http://schemas.microsoft.com/office/drawing/2014/main" id="{6E886899-EB95-4024-BF89-DBCC322291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1026" name="Picture@5B@" descr="@5B@">
          <a:extLst>
            <a:ext uri="{FF2B5EF4-FFF2-40B4-BE49-F238E27FC236}">
              <a16:creationId xmlns:a16="http://schemas.microsoft.com/office/drawing/2014/main" id="{C8CD6340-BE34-4EE7-98D9-941CCBFF24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5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1027" name="Picture@5B@" descr="@5B@">
          <a:extLst>
            <a:ext uri="{FF2B5EF4-FFF2-40B4-BE49-F238E27FC236}">
              <a16:creationId xmlns:a16="http://schemas.microsoft.com/office/drawing/2014/main" id="{D6E3CE0F-8C3A-4B68-A2F5-2EC5E53C2A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1028" name="Picture@5B@" descr="@5B@">
          <a:extLst>
            <a:ext uri="{FF2B5EF4-FFF2-40B4-BE49-F238E27FC236}">
              <a16:creationId xmlns:a16="http://schemas.microsoft.com/office/drawing/2014/main" id="{459E0F5A-0A83-4230-99FA-F80B8BCCB7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1029" name="Picture@5B@" descr="@5B@">
          <a:extLst>
            <a:ext uri="{FF2B5EF4-FFF2-40B4-BE49-F238E27FC236}">
              <a16:creationId xmlns:a16="http://schemas.microsoft.com/office/drawing/2014/main" id="{F138FFFF-9AD7-462C-8FC0-77CDB01268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1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1030" name="Picture@5B@" descr="@5B@">
          <a:extLst>
            <a:ext uri="{FF2B5EF4-FFF2-40B4-BE49-F238E27FC236}">
              <a16:creationId xmlns:a16="http://schemas.microsoft.com/office/drawing/2014/main" id="{8061D370-B7BC-4DDF-B4E7-7C061C61AE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1031" name="Picture@5C@" descr="@5C@">
          <a:extLst>
            <a:ext uri="{FF2B5EF4-FFF2-40B4-BE49-F238E27FC236}">
              <a16:creationId xmlns:a16="http://schemas.microsoft.com/office/drawing/2014/main" id="{CC3FABE5-F5DE-40B3-B745-04646604DC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5052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1032" name="Picture@5B@" descr="@5B@">
          <a:extLst>
            <a:ext uri="{FF2B5EF4-FFF2-40B4-BE49-F238E27FC236}">
              <a16:creationId xmlns:a16="http://schemas.microsoft.com/office/drawing/2014/main" id="{5545608A-7489-4DF7-B889-6EEDF9E46F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27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1033" name="Picture@5B@" descr="@5B@">
          <a:extLst>
            <a:ext uri="{FF2B5EF4-FFF2-40B4-BE49-F238E27FC236}">
              <a16:creationId xmlns:a16="http://schemas.microsoft.com/office/drawing/2014/main" id="{A2977F8A-B281-409C-8081-5E37DE6DD8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02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1034" name="Picture@5B@" descr="@5B@">
          <a:extLst>
            <a:ext uri="{FF2B5EF4-FFF2-40B4-BE49-F238E27FC236}">
              <a16:creationId xmlns:a16="http://schemas.microsoft.com/office/drawing/2014/main" id="{4F834FF9-C10F-4C97-93A5-57D39E1901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7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1035" name="Picture@5B@" descr="@5B@">
          <a:extLst>
            <a:ext uri="{FF2B5EF4-FFF2-40B4-BE49-F238E27FC236}">
              <a16:creationId xmlns:a16="http://schemas.microsoft.com/office/drawing/2014/main" id="{F96AEDDE-AAA1-40D8-AD19-F6D2FEEA48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1036" name="Picture@5B@" descr="@5B@">
          <a:extLst>
            <a:ext uri="{FF2B5EF4-FFF2-40B4-BE49-F238E27FC236}">
              <a16:creationId xmlns:a16="http://schemas.microsoft.com/office/drawing/2014/main" id="{1B84A93F-A4D9-464E-A8C3-4C039D68F3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28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1037" name="Picture@5B@" descr="@5B@">
          <a:extLst>
            <a:ext uri="{FF2B5EF4-FFF2-40B4-BE49-F238E27FC236}">
              <a16:creationId xmlns:a16="http://schemas.microsoft.com/office/drawing/2014/main" id="{C1967BFF-EC41-4F34-8232-DE514151EA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3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1038" name="Picture@5B@" descr="@5B@">
          <a:extLst>
            <a:ext uri="{FF2B5EF4-FFF2-40B4-BE49-F238E27FC236}">
              <a16:creationId xmlns:a16="http://schemas.microsoft.com/office/drawing/2014/main" id="{C21FFE02-8A27-4634-A317-FC93472E69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78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1039" name="Picture@5B@" descr="@5B@">
          <a:extLst>
            <a:ext uri="{FF2B5EF4-FFF2-40B4-BE49-F238E27FC236}">
              <a16:creationId xmlns:a16="http://schemas.microsoft.com/office/drawing/2014/main" id="{6725647C-D12A-45FC-A0D2-CFF7D7E89C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54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1153" name="Picture@5B@" descr="@5B@">
          <a:extLst>
            <a:ext uri="{FF2B5EF4-FFF2-40B4-BE49-F238E27FC236}">
              <a16:creationId xmlns:a16="http://schemas.microsoft.com/office/drawing/2014/main" id="{67123F85-AED0-43B7-9E5C-286913DEA8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1154" name="Picture@5B@" descr="@5B@">
          <a:extLst>
            <a:ext uri="{FF2B5EF4-FFF2-40B4-BE49-F238E27FC236}">
              <a16:creationId xmlns:a16="http://schemas.microsoft.com/office/drawing/2014/main" id="{65744F4E-DFAD-4A03-8F23-076954B393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4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1155" name="Picture@5B@" descr="@5B@">
          <a:extLst>
            <a:ext uri="{FF2B5EF4-FFF2-40B4-BE49-F238E27FC236}">
              <a16:creationId xmlns:a16="http://schemas.microsoft.com/office/drawing/2014/main" id="{D01A2A9A-3358-4034-8CE7-1833CD4F09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1156" name="Picture@5B@" descr="@5B@">
          <a:extLst>
            <a:ext uri="{FF2B5EF4-FFF2-40B4-BE49-F238E27FC236}">
              <a16:creationId xmlns:a16="http://schemas.microsoft.com/office/drawing/2014/main" id="{5A99DE74-A56E-4799-94FC-E5D146CF51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5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1157" name="Picture@5B@" descr="@5B@">
          <a:extLst>
            <a:ext uri="{FF2B5EF4-FFF2-40B4-BE49-F238E27FC236}">
              <a16:creationId xmlns:a16="http://schemas.microsoft.com/office/drawing/2014/main" id="{DEF5B62B-4005-47E9-828A-E88F9B8EAB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0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1158" name="Picture@5B@" descr="@5B@">
          <a:extLst>
            <a:ext uri="{FF2B5EF4-FFF2-40B4-BE49-F238E27FC236}">
              <a16:creationId xmlns:a16="http://schemas.microsoft.com/office/drawing/2014/main" id="{FE6B2CFC-10B9-4CBC-BB1F-BB8156E0F6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1159" name="Picture@5B@" descr="@5B@">
          <a:extLst>
            <a:ext uri="{FF2B5EF4-FFF2-40B4-BE49-F238E27FC236}">
              <a16:creationId xmlns:a16="http://schemas.microsoft.com/office/drawing/2014/main" id="{CEBDAB0D-7F11-40BE-8E79-2F24BD8AE4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80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1160" name="Picture@5B@" descr="@5B@">
          <a:extLst>
            <a:ext uri="{FF2B5EF4-FFF2-40B4-BE49-F238E27FC236}">
              <a16:creationId xmlns:a16="http://schemas.microsoft.com/office/drawing/2014/main" id="{B768825E-0544-4A5F-8884-6BCC34CC28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56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1161" name="Picture@5C@" descr="@5C@">
          <a:extLst>
            <a:ext uri="{FF2B5EF4-FFF2-40B4-BE49-F238E27FC236}">
              <a16:creationId xmlns:a16="http://schemas.microsoft.com/office/drawing/2014/main" id="{B53E425B-CB90-4694-B4AA-A344B2E6E7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8031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1162" name="Picture@5C@" descr="@5C@">
          <a:extLst>
            <a:ext uri="{FF2B5EF4-FFF2-40B4-BE49-F238E27FC236}">
              <a16:creationId xmlns:a16="http://schemas.microsoft.com/office/drawing/2014/main" id="{26CBCAA9-712E-4F51-8CB1-CC62797E96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8206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1163" name="Picture@5B@" descr="@5B@">
          <a:extLst>
            <a:ext uri="{FF2B5EF4-FFF2-40B4-BE49-F238E27FC236}">
              <a16:creationId xmlns:a16="http://schemas.microsoft.com/office/drawing/2014/main" id="{C1EE487F-232F-4249-9C3D-C3D60F1872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1164" name="Picture@5B@" descr="@5B@">
          <a:extLst>
            <a:ext uri="{FF2B5EF4-FFF2-40B4-BE49-F238E27FC236}">
              <a16:creationId xmlns:a16="http://schemas.microsoft.com/office/drawing/2014/main" id="{662CEADF-3784-424E-B499-9EF0844C9E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57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1165" name="Picture@5B@" descr="@5B@">
          <a:extLst>
            <a:ext uri="{FF2B5EF4-FFF2-40B4-BE49-F238E27FC236}">
              <a16:creationId xmlns:a16="http://schemas.microsoft.com/office/drawing/2014/main" id="{928E14A0-9ECD-4B19-8FF5-9B9FD54708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32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1166" name="Picture@5B@" descr="@5B@">
          <a:extLst>
            <a:ext uri="{FF2B5EF4-FFF2-40B4-BE49-F238E27FC236}">
              <a16:creationId xmlns:a16="http://schemas.microsoft.com/office/drawing/2014/main" id="{18368B16-319E-4C83-A448-93909DD347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07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1167" name="Picture@5B@" descr="@5B@">
          <a:extLst>
            <a:ext uri="{FF2B5EF4-FFF2-40B4-BE49-F238E27FC236}">
              <a16:creationId xmlns:a16="http://schemas.microsoft.com/office/drawing/2014/main" id="{8D0B56B1-4D5C-4BC6-817B-2A755E6225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83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1168" name="Picture@5B@" descr="@5B@">
          <a:extLst>
            <a:ext uri="{FF2B5EF4-FFF2-40B4-BE49-F238E27FC236}">
              <a16:creationId xmlns:a16="http://schemas.microsoft.com/office/drawing/2014/main" id="{6020356E-C038-4D3B-88DE-82EC01E6FA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1169" name="Picture@5B@" descr="@5B@">
          <a:extLst>
            <a:ext uri="{FF2B5EF4-FFF2-40B4-BE49-F238E27FC236}">
              <a16:creationId xmlns:a16="http://schemas.microsoft.com/office/drawing/2014/main" id="{556953A0-F6CB-4C2D-83F1-91B290B6E6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33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1170" name="Picture@5B@" descr="@5B@">
          <a:extLst>
            <a:ext uri="{FF2B5EF4-FFF2-40B4-BE49-F238E27FC236}">
              <a16:creationId xmlns:a16="http://schemas.microsoft.com/office/drawing/2014/main" id="{BAF4B69E-2189-41B0-AE47-5A362E1683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08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1171" name="Picture@5B@" descr="@5B@">
          <a:extLst>
            <a:ext uri="{FF2B5EF4-FFF2-40B4-BE49-F238E27FC236}">
              <a16:creationId xmlns:a16="http://schemas.microsoft.com/office/drawing/2014/main" id="{CCD69047-CF72-471B-9A95-67F490713E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4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1172" name="Picture@5B@" descr="@5B@">
          <a:extLst>
            <a:ext uri="{FF2B5EF4-FFF2-40B4-BE49-F238E27FC236}">
              <a16:creationId xmlns:a16="http://schemas.microsoft.com/office/drawing/2014/main" id="{8AA40342-96F9-446C-80CC-DF9BD1C322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59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1173" name="Picture@5B@" descr="@5B@">
          <a:extLst>
            <a:ext uri="{FF2B5EF4-FFF2-40B4-BE49-F238E27FC236}">
              <a16:creationId xmlns:a16="http://schemas.microsoft.com/office/drawing/2014/main" id="{C163D6FE-B030-42D3-9961-EA2190A3C1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1174" name="Picture@5B@" descr="@5B@">
          <a:extLst>
            <a:ext uri="{FF2B5EF4-FFF2-40B4-BE49-F238E27FC236}">
              <a16:creationId xmlns:a16="http://schemas.microsoft.com/office/drawing/2014/main" id="{93466638-1DFB-459B-AF53-16DE8C9AE4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09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1175" name="Picture@5B@" descr="@5B@">
          <a:extLst>
            <a:ext uri="{FF2B5EF4-FFF2-40B4-BE49-F238E27FC236}">
              <a16:creationId xmlns:a16="http://schemas.microsoft.com/office/drawing/2014/main" id="{1FC70EDD-8A6C-480E-A726-A696C156F1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85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1176" name="Picture@5B@" descr="@5B@">
          <a:extLst>
            <a:ext uri="{FF2B5EF4-FFF2-40B4-BE49-F238E27FC236}">
              <a16:creationId xmlns:a16="http://schemas.microsoft.com/office/drawing/2014/main" id="{9338C662-3333-482E-BD1B-C804CBB4DD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0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1177" name="Picture@5B@" descr="@5B@">
          <a:extLst>
            <a:ext uri="{FF2B5EF4-FFF2-40B4-BE49-F238E27FC236}">
              <a16:creationId xmlns:a16="http://schemas.microsoft.com/office/drawing/2014/main" id="{E875292B-1A75-4B60-B946-EC3CB8906E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35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1178" name="Picture@5B@" descr="@5B@">
          <a:extLst>
            <a:ext uri="{FF2B5EF4-FFF2-40B4-BE49-F238E27FC236}">
              <a16:creationId xmlns:a16="http://schemas.microsoft.com/office/drawing/2014/main" id="{2155C8B1-E9BA-42AB-BA8E-78E792718A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1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1179" name="Picture@5B@" descr="@5B@">
          <a:extLst>
            <a:ext uri="{FF2B5EF4-FFF2-40B4-BE49-F238E27FC236}">
              <a16:creationId xmlns:a16="http://schemas.microsoft.com/office/drawing/2014/main" id="{F79ED3C3-1BE2-44AA-804E-822D888858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86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1180" name="Picture@5B@" descr="@5B@">
          <a:extLst>
            <a:ext uri="{FF2B5EF4-FFF2-40B4-BE49-F238E27FC236}">
              <a16:creationId xmlns:a16="http://schemas.microsoft.com/office/drawing/2014/main" id="{26348F0E-2C9D-4B6F-A77B-790CA076D5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61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1181" name="Picture@5B@" descr="@5B@">
          <a:extLst>
            <a:ext uri="{FF2B5EF4-FFF2-40B4-BE49-F238E27FC236}">
              <a16:creationId xmlns:a16="http://schemas.microsoft.com/office/drawing/2014/main" id="{3DE4FDF7-FA3A-4D88-B2E3-03198F0216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36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1182" name="Picture@5B@" descr="@5B@">
          <a:extLst>
            <a:ext uri="{FF2B5EF4-FFF2-40B4-BE49-F238E27FC236}">
              <a16:creationId xmlns:a16="http://schemas.microsoft.com/office/drawing/2014/main" id="{30C5F8CA-8670-46C7-83E8-9CF77F8815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11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1183" name="Picture@5B@" descr="@5B@">
          <a:extLst>
            <a:ext uri="{FF2B5EF4-FFF2-40B4-BE49-F238E27FC236}">
              <a16:creationId xmlns:a16="http://schemas.microsoft.com/office/drawing/2014/main" id="{44677437-DEAD-4DFE-B244-BC25D3E988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1184" name="Picture@5B@" descr="@5B@">
          <a:extLst>
            <a:ext uri="{FF2B5EF4-FFF2-40B4-BE49-F238E27FC236}">
              <a16:creationId xmlns:a16="http://schemas.microsoft.com/office/drawing/2014/main" id="{282C3FAC-3931-49EE-BD46-2800EF9A4D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62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1185" name="Picture@5B@" descr="@5B@">
          <a:extLst>
            <a:ext uri="{FF2B5EF4-FFF2-40B4-BE49-F238E27FC236}">
              <a16:creationId xmlns:a16="http://schemas.microsoft.com/office/drawing/2014/main" id="{C9AC5A30-5CF9-49A4-9CAF-BBDCFF0BA1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37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1186" name="Picture@5B@" descr="@5B@">
          <a:extLst>
            <a:ext uri="{FF2B5EF4-FFF2-40B4-BE49-F238E27FC236}">
              <a16:creationId xmlns:a16="http://schemas.microsoft.com/office/drawing/2014/main" id="{983A4185-F74D-48AD-8E41-C28F98E20A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12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1187" name="Picture@5B@" descr="@5B@">
          <a:extLst>
            <a:ext uri="{FF2B5EF4-FFF2-40B4-BE49-F238E27FC236}">
              <a16:creationId xmlns:a16="http://schemas.microsoft.com/office/drawing/2014/main" id="{8CE1D480-1ECA-4635-8A32-047E06684F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88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1188" name="Picture@5B@" descr="@5B@">
          <a:extLst>
            <a:ext uri="{FF2B5EF4-FFF2-40B4-BE49-F238E27FC236}">
              <a16:creationId xmlns:a16="http://schemas.microsoft.com/office/drawing/2014/main" id="{1149721B-F297-4294-8626-B647ACCA10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6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1189" name="Picture@5B@" descr="@5B@">
          <a:extLst>
            <a:ext uri="{FF2B5EF4-FFF2-40B4-BE49-F238E27FC236}">
              <a16:creationId xmlns:a16="http://schemas.microsoft.com/office/drawing/2014/main" id="{6E473A06-BE8A-4BF7-A469-87E2D0FB65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38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1190" name="Picture@5B@" descr="@5B@">
          <a:extLst>
            <a:ext uri="{FF2B5EF4-FFF2-40B4-BE49-F238E27FC236}">
              <a16:creationId xmlns:a16="http://schemas.microsoft.com/office/drawing/2014/main" id="{33A6DD58-2EC8-483B-A9F1-28B9CF45EC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14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1191" name="Picture@5C@" descr="@5C@">
          <a:extLst>
            <a:ext uri="{FF2B5EF4-FFF2-40B4-BE49-F238E27FC236}">
              <a16:creationId xmlns:a16="http://schemas.microsoft.com/office/drawing/2014/main" id="{C14424A1-8051-46F3-B99B-22B35E7643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289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1192" name="Picture@5B@" descr="@5B@">
          <a:extLst>
            <a:ext uri="{FF2B5EF4-FFF2-40B4-BE49-F238E27FC236}">
              <a16:creationId xmlns:a16="http://schemas.microsoft.com/office/drawing/2014/main" id="{C2BCED32-B99D-4BB2-A12E-58A9EC4E43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4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1193" name="Picture@5B@" descr="@5B@">
          <a:extLst>
            <a:ext uri="{FF2B5EF4-FFF2-40B4-BE49-F238E27FC236}">
              <a16:creationId xmlns:a16="http://schemas.microsoft.com/office/drawing/2014/main" id="{1E14F6F1-26D0-458F-8DF5-5621F21D33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1194" name="Picture@5B@" descr="@5B@">
          <a:extLst>
            <a:ext uri="{FF2B5EF4-FFF2-40B4-BE49-F238E27FC236}">
              <a16:creationId xmlns:a16="http://schemas.microsoft.com/office/drawing/2014/main" id="{AC6FCE03-E4C6-4ECC-BE23-CE25B407B6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15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1195" name="Picture@5B@" descr="@5B@">
          <a:extLst>
            <a:ext uri="{FF2B5EF4-FFF2-40B4-BE49-F238E27FC236}">
              <a16:creationId xmlns:a16="http://schemas.microsoft.com/office/drawing/2014/main" id="{4B48F4DB-13FC-452F-BE76-496CBB3C07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90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1196" name="Picture@5B@" descr="@5B@">
          <a:extLst>
            <a:ext uri="{FF2B5EF4-FFF2-40B4-BE49-F238E27FC236}">
              <a16:creationId xmlns:a16="http://schemas.microsoft.com/office/drawing/2014/main" id="{81B8FE58-5B5A-405A-83AC-EA62E71766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65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1197" name="Picture@5B@" descr="@5B@">
          <a:extLst>
            <a:ext uri="{FF2B5EF4-FFF2-40B4-BE49-F238E27FC236}">
              <a16:creationId xmlns:a16="http://schemas.microsoft.com/office/drawing/2014/main" id="{869344B9-CDE6-4193-8D5D-1229E31557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40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1198" name="Picture@5B@" descr="@5B@">
          <a:extLst>
            <a:ext uri="{FF2B5EF4-FFF2-40B4-BE49-F238E27FC236}">
              <a16:creationId xmlns:a16="http://schemas.microsoft.com/office/drawing/2014/main" id="{C17E48CD-1023-47C4-B923-4C581535E5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1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1199" name="Picture@5B@" descr="@5B@">
          <a:extLst>
            <a:ext uri="{FF2B5EF4-FFF2-40B4-BE49-F238E27FC236}">
              <a16:creationId xmlns:a16="http://schemas.microsoft.com/office/drawing/2014/main" id="{6DBE6997-B8E9-4608-934B-42D1495A25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91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1200" name="Picture@5B@" descr="@5B@">
          <a:extLst>
            <a:ext uri="{FF2B5EF4-FFF2-40B4-BE49-F238E27FC236}">
              <a16:creationId xmlns:a16="http://schemas.microsoft.com/office/drawing/2014/main" id="{FE3BF5A5-ED59-4234-8E3E-A0C60546FA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66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1201" name="Picture@5B@" descr="@5B@">
          <a:extLst>
            <a:ext uri="{FF2B5EF4-FFF2-40B4-BE49-F238E27FC236}">
              <a16:creationId xmlns:a16="http://schemas.microsoft.com/office/drawing/2014/main" id="{4F70158F-6A29-4D9D-BCBE-025D8B83BB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41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1202" name="Picture@5B@" descr="@5B@">
          <a:extLst>
            <a:ext uri="{FF2B5EF4-FFF2-40B4-BE49-F238E27FC236}">
              <a16:creationId xmlns:a16="http://schemas.microsoft.com/office/drawing/2014/main" id="{5E7BB214-C298-4FE9-9A3B-D376DC8F46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17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1203" name="Picture@5B@" descr="@5B@">
          <a:extLst>
            <a:ext uri="{FF2B5EF4-FFF2-40B4-BE49-F238E27FC236}">
              <a16:creationId xmlns:a16="http://schemas.microsoft.com/office/drawing/2014/main" id="{C861B589-164F-4DA7-8640-A676FF4E36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1204" name="Picture@5B@" descr="@5B@">
          <a:extLst>
            <a:ext uri="{FF2B5EF4-FFF2-40B4-BE49-F238E27FC236}">
              <a16:creationId xmlns:a16="http://schemas.microsoft.com/office/drawing/2014/main" id="{5FCD4FD7-AEEB-49FC-8BCE-A2F8C85B4B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67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1205" name="Picture@5B@" descr="@5B@">
          <a:extLst>
            <a:ext uri="{FF2B5EF4-FFF2-40B4-BE49-F238E27FC236}">
              <a16:creationId xmlns:a16="http://schemas.microsoft.com/office/drawing/2014/main" id="{6A57DC13-79BC-4F77-B733-1050C643E5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42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1206" name="Picture@5B@" descr="@5B@">
          <a:extLst>
            <a:ext uri="{FF2B5EF4-FFF2-40B4-BE49-F238E27FC236}">
              <a16:creationId xmlns:a16="http://schemas.microsoft.com/office/drawing/2014/main" id="{287AADAE-8A0E-4970-B604-50E2E80A13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18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1207" name="Picture@5B@" descr="@5B@">
          <a:extLst>
            <a:ext uri="{FF2B5EF4-FFF2-40B4-BE49-F238E27FC236}">
              <a16:creationId xmlns:a16="http://schemas.microsoft.com/office/drawing/2014/main" id="{79E0D4A2-3C0B-4D08-AC2D-E0111BC509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93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1208" name="Picture@5B@" descr="@5B@">
          <a:extLst>
            <a:ext uri="{FF2B5EF4-FFF2-40B4-BE49-F238E27FC236}">
              <a16:creationId xmlns:a16="http://schemas.microsoft.com/office/drawing/2014/main" id="{7753F467-70F2-4DEA-A145-A7E31D7A22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6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1209" name="Picture@5B@" descr="@5B@">
          <a:extLst>
            <a:ext uri="{FF2B5EF4-FFF2-40B4-BE49-F238E27FC236}">
              <a16:creationId xmlns:a16="http://schemas.microsoft.com/office/drawing/2014/main" id="{8CBC30CF-22C2-4F06-A2DB-6EEA63A032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43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1210" name="Picture@5B@" descr="@5B@">
          <a:extLst>
            <a:ext uri="{FF2B5EF4-FFF2-40B4-BE49-F238E27FC236}">
              <a16:creationId xmlns:a16="http://schemas.microsoft.com/office/drawing/2014/main" id="{3E761B1E-FC30-4EAA-94AE-00FDEA5C73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19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1211" name="Picture@5B@" descr="@5B@">
          <a:extLst>
            <a:ext uri="{FF2B5EF4-FFF2-40B4-BE49-F238E27FC236}">
              <a16:creationId xmlns:a16="http://schemas.microsoft.com/office/drawing/2014/main" id="{2BE9C177-A72F-40BB-8EE8-C3217DAF4A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94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1212" name="Picture@5B@" descr="@5B@">
          <a:extLst>
            <a:ext uri="{FF2B5EF4-FFF2-40B4-BE49-F238E27FC236}">
              <a16:creationId xmlns:a16="http://schemas.microsoft.com/office/drawing/2014/main" id="{164B41E1-53EE-4AD6-ABF8-0B82BCA5AB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69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1213" name="Picture@5B@" descr="@5B@">
          <a:extLst>
            <a:ext uri="{FF2B5EF4-FFF2-40B4-BE49-F238E27FC236}">
              <a16:creationId xmlns:a16="http://schemas.microsoft.com/office/drawing/2014/main" id="{5BE8F17B-497D-498D-A2A1-C25CDCBC5F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4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1214" name="Picture@5B@" descr="@5B@">
          <a:extLst>
            <a:ext uri="{FF2B5EF4-FFF2-40B4-BE49-F238E27FC236}">
              <a16:creationId xmlns:a16="http://schemas.microsoft.com/office/drawing/2014/main" id="{46883F03-AFD9-4AA1-AC46-3B66F91292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20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1215" name="Picture@5B@" descr="@5B@">
          <a:extLst>
            <a:ext uri="{FF2B5EF4-FFF2-40B4-BE49-F238E27FC236}">
              <a16:creationId xmlns:a16="http://schemas.microsoft.com/office/drawing/2014/main" id="{5F491B0C-29E2-43E4-BBF4-9B410F9C85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95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1216" name="Picture@5B@" descr="@5B@">
          <a:extLst>
            <a:ext uri="{FF2B5EF4-FFF2-40B4-BE49-F238E27FC236}">
              <a16:creationId xmlns:a16="http://schemas.microsoft.com/office/drawing/2014/main" id="{3F88E0B8-4899-44F4-AB32-897607664E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670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217" name="Picture@5B@" descr="@5B@">
          <a:extLst>
            <a:ext uri="{FF2B5EF4-FFF2-40B4-BE49-F238E27FC236}">
              <a16:creationId xmlns:a16="http://schemas.microsoft.com/office/drawing/2014/main" id="{0F39E6B7-78C8-4955-8783-785B3B2011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46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1218" name="Picture@5B@" descr="@5B@">
          <a:extLst>
            <a:ext uri="{FF2B5EF4-FFF2-40B4-BE49-F238E27FC236}">
              <a16:creationId xmlns:a16="http://schemas.microsoft.com/office/drawing/2014/main" id="{E8784E56-5049-46D2-8165-6589AB09AE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2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219" name="Picture@5C@" descr="@5C@">
          <a:extLst>
            <a:ext uri="{FF2B5EF4-FFF2-40B4-BE49-F238E27FC236}">
              <a16:creationId xmlns:a16="http://schemas.microsoft.com/office/drawing/2014/main" id="{353A5F40-279C-46E9-9816-DDF90C3D8C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8196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220" name="Picture@5C@" descr="@5C@">
          <a:extLst>
            <a:ext uri="{FF2B5EF4-FFF2-40B4-BE49-F238E27FC236}">
              <a16:creationId xmlns:a16="http://schemas.microsoft.com/office/drawing/2014/main" id="{5736DCFF-99AE-4797-B407-5BA77A3860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8371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221" name="Picture@5B@" descr="@5B@">
          <a:extLst>
            <a:ext uri="{FF2B5EF4-FFF2-40B4-BE49-F238E27FC236}">
              <a16:creationId xmlns:a16="http://schemas.microsoft.com/office/drawing/2014/main" id="{8D93004E-EA50-44AC-B899-F4EC66E97F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547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222" name="Picture@5B@" descr="@5B@">
          <a:extLst>
            <a:ext uri="{FF2B5EF4-FFF2-40B4-BE49-F238E27FC236}">
              <a16:creationId xmlns:a16="http://schemas.microsoft.com/office/drawing/2014/main" id="{925D2363-8063-4945-A625-52E76DFA4D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22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223" name="Picture@5B@" descr="@5B@">
          <a:extLst>
            <a:ext uri="{FF2B5EF4-FFF2-40B4-BE49-F238E27FC236}">
              <a16:creationId xmlns:a16="http://schemas.microsoft.com/office/drawing/2014/main" id="{75610F6A-6A73-48F2-83E1-EFCCE64CE6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89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224" name="Picture@5B@" descr="@5B@">
          <a:extLst>
            <a:ext uri="{FF2B5EF4-FFF2-40B4-BE49-F238E27FC236}">
              <a16:creationId xmlns:a16="http://schemas.microsoft.com/office/drawing/2014/main" id="{C8243390-4323-416F-978C-54B4CEA71C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072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225" name="Picture@5B@" descr="@5B@">
          <a:extLst>
            <a:ext uri="{FF2B5EF4-FFF2-40B4-BE49-F238E27FC236}">
              <a16:creationId xmlns:a16="http://schemas.microsoft.com/office/drawing/2014/main" id="{584BDC12-C576-426E-9B2D-5AB063495B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248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226" name="Picture@5B@" descr="@5B@">
          <a:extLst>
            <a:ext uri="{FF2B5EF4-FFF2-40B4-BE49-F238E27FC236}">
              <a16:creationId xmlns:a16="http://schemas.microsoft.com/office/drawing/2014/main" id="{84F2567C-6EF1-4ED1-B48D-740D1C45EB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423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227" name="Picture@5B@" descr="@5B@">
          <a:extLst>
            <a:ext uri="{FF2B5EF4-FFF2-40B4-BE49-F238E27FC236}">
              <a16:creationId xmlns:a16="http://schemas.microsoft.com/office/drawing/2014/main" id="{A03F0805-FE41-472E-B0D0-A35D16D6E5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598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228" name="Picture@5B@" descr="@5B@">
          <a:extLst>
            <a:ext uri="{FF2B5EF4-FFF2-40B4-BE49-F238E27FC236}">
              <a16:creationId xmlns:a16="http://schemas.microsoft.com/office/drawing/2014/main" id="{35EDE1D5-C20D-4076-8EAA-CAB379ED64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773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229" name="Picture@5B@" descr="@5B@">
          <a:extLst>
            <a:ext uri="{FF2B5EF4-FFF2-40B4-BE49-F238E27FC236}">
              <a16:creationId xmlns:a16="http://schemas.microsoft.com/office/drawing/2014/main" id="{34029466-B71F-4846-947B-9AFE1465EC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949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230" name="Picture@5B@" descr="@5B@">
          <a:extLst>
            <a:ext uri="{FF2B5EF4-FFF2-40B4-BE49-F238E27FC236}">
              <a16:creationId xmlns:a16="http://schemas.microsoft.com/office/drawing/2014/main" id="{38B4FF32-B74C-4DED-ACA1-0707F68F44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124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231" name="Picture@5B@" descr="@5B@">
          <a:extLst>
            <a:ext uri="{FF2B5EF4-FFF2-40B4-BE49-F238E27FC236}">
              <a16:creationId xmlns:a16="http://schemas.microsoft.com/office/drawing/2014/main" id="{DB7C227F-2B16-4A8A-AA92-1D51252D6E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299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232" name="Picture@5B@" descr="@5B@">
          <a:extLst>
            <a:ext uri="{FF2B5EF4-FFF2-40B4-BE49-F238E27FC236}">
              <a16:creationId xmlns:a16="http://schemas.microsoft.com/office/drawing/2014/main" id="{BFEC113C-BCB0-4B89-823A-780F4690F8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474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233" name="Picture@5B@" descr="@5B@">
          <a:extLst>
            <a:ext uri="{FF2B5EF4-FFF2-40B4-BE49-F238E27FC236}">
              <a16:creationId xmlns:a16="http://schemas.microsoft.com/office/drawing/2014/main" id="{3F3B84A8-D974-4C1B-90BE-724890E44F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65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234" name="Picture@5B@" descr="@5B@">
          <a:extLst>
            <a:ext uri="{FF2B5EF4-FFF2-40B4-BE49-F238E27FC236}">
              <a16:creationId xmlns:a16="http://schemas.microsoft.com/office/drawing/2014/main" id="{F32967D1-6E78-45C4-9102-52FC451F78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825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235" name="Picture@5B@" descr="@5B@">
          <a:extLst>
            <a:ext uri="{FF2B5EF4-FFF2-40B4-BE49-F238E27FC236}">
              <a16:creationId xmlns:a16="http://schemas.microsoft.com/office/drawing/2014/main" id="{BB4B6C91-7B1A-4CCC-AE4B-B52282AA02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000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236" name="Picture@5B@" descr="@5B@">
          <a:extLst>
            <a:ext uri="{FF2B5EF4-FFF2-40B4-BE49-F238E27FC236}">
              <a16:creationId xmlns:a16="http://schemas.microsoft.com/office/drawing/2014/main" id="{BB23DED9-87E9-49DD-8FE0-ADE72FA43C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175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237" name="Picture@5B@" descr="@5B@">
          <a:extLst>
            <a:ext uri="{FF2B5EF4-FFF2-40B4-BE49-F238E27FC236}">
              <a16:creationId xmlns:a16="http://schemas.microsoft.com/office/drawing/2014/main" id="{C30323D6-37CB-4783-B635-87F104D48A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351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238" name="Picture@5B@" descr="@5B@">
          <a:extLst>
            <a:ext uri="{FF2B5EF4-FFF2-40B4-BE49-F238E27FC236}">
              <a16:creationId xmlns:a16="http://schemas.microsoft.com/office/drawing/2014/main" id="{66E7C4C7-BC65-4183-AE36-8C189EA054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526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39" name="Picture@5B@" descr="@5B@">
          <a:extLst>
            <a:ext uri="{FF2B5EF4-FFF2-40B4-BE49-F238E27FC236}">
              <a16:creationId xmlns:a16="http://schemas.microsoft.com/office/drawing/2014/main" id="{39FF96E1-EE1D-4CBE-A1F1-06A8A4CBE3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01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40" name="Picture@5B@" descr="@5B@">
          <a:extLst>
            <a:ext uri="{FF2B5EF4-FFF2-40B4-BE49-F238E27FC236}">
              <a16:creationId xmlns:a16="http://schemas.microsoft.com/office/drawing/2014/main" id="{31871305-78F2-45BA-942B-D1F08BEF7F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877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41" name="Picture@5B@" descr="@5B@">
          <a:extLst>
            <a:ext uri="{FF2B5EF4-FFF2-40B4-BE49-F238E27FC236}">
              <a16:creationId xmlns:a16="http://schemas.microsoft.com/office/drawing/2014/main" id="{EA9CFAE6-3D4A-450D-9B3D-10A5C6164F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052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42" name="Picture@5B@" descr="@5B@">
          <a:extLst>
            <a:ext uri="{FF2B5EF4-FFF2-40B4-BE49-F238E27FC236}">
              <a16:creationId xmlns:a16="http://schemas.microsoft.com/office/drawing/2014/main" id="{2DD188B6-DE38-41B4-865D-138BE1F744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227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43" name="Picture@5B@" descr="@5B@">
          <a:extLst>
            <a:ext uri="{FF2B5EF4-FFF2-40B4-BE49-F238E27FC236}">
              <a16:creationId xmlns:a16="http://schemas.microsoft.com/office/drawing/2014/main" id="{5FA37509-E313-4453-A564-C2923A04B1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0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44" name="Picture@5B@" descr="@5B@">
          <a:extLst>
            <a:ext uri="{FF2B5EF4-FFF2-40B4-BE49-F238E27FC236}">
              <a16:creationId xmlns:a16="http://schemas.microsoft.com/office/drawing/2014/main" id="{8D597802-37B5-4A50-9EB5-671157361A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578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45" name="Picture@5B@" descr="@5B@">
          <a:extLst>
            <a:ext uri="{FF2B5EF4-FFF2-40B4-BE49-F238E27FC236}">
              <a16:creationId xmlns:a16="http://schemas.microsoft.com/office/drawing/2014/main" id="{5EB3DE61-A2DA-4EBF-9362-0948F3BE5A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753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46" name="Picture@5B@" descr="@5B@">
          <a:extLst>
            <a:ext uri="{FF2B5EF4-FFF2-40B4-BE49-F238E27FC236}">
              <a16:creationId xmlns:a16="http://schemas.microsoft.com/office/drawing/2014/main" id="{AE2134E2-48AE-4BDC-8EFC-7DB729349B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928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247" name="Picture@5B@" descr="@5B@">
          <a:extLst>
            <a:ext uri="{FF2B5EF4-FFF2-40B4-BE49-F238E27FC236}">
              <a16:creationId xmlns:a16="http://schemas.microsoft.com/office/drawing/2014/main" id="{47ABE7AD-AC8B-4A65-AB18-E230ECEDC0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103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248" name="Picture@5B@" descr="@5B@">
          <a:extLst>
            <a:ext uri="{FF2B5EF4-FFF2-40B4-BE49-F238E27FC236}">
              <a16:creationId xmlns:a16="http://schemas.microsoft.com/office/drawing/2014/main" id="{BBD686AE-24F0-4693-ADE5-0F9C160234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279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249" name="Picture@5C@" descr="@5C@">
          <a:extLst>
            <a:ext uri="{FF2B5EF4-FFF2-40B4-BE49-F238E27FC236}">
              <a16:creationId xmlns:a16="http://schemas.microsoft.com/office/drawing/2014/main" id="{420F075E-8E65-4337-8F48-AAB8DB713E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3454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250" name="Picture@5B@" descr="@5B@">
          <a:extLst>
            <a:ext uri="{FF2B5EF4-FFF2-40B4-BE49-F238E27FC236}">
              <a16:creationId xmlns:a16="http://schemas.microsoft.com/office/drawing/2014/main" id="{62C99DA9-355D-4FE4-B394-2112BF80D3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629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251" name="Picture@5B@" descr="@5B@">
          <a:extLst>
            <a:ext uri="{FF2B5EF4-FFF2-40B4-BE49-F238E27FC236}">
              <a16:creationId xmlns:a16="http://schemas.microsoft.com/office/drawing/2014/main" id="{E1DFE3B2-643C-4681-A5E7-CB0F8FAE3D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804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252" name="Picture@5C@" descr="@5C@">
          <a:extLst>
            <a:ext uri="{FF2B5EF4-FFF2-40B4-BE49-F238E27FC236}">
              <a16:creationId xmlns:a16="http://schemas.microsoft.com/office/drawing/2014/main" id="{7F5DD9F6-7C47-465B-B9F5-1AEC11E2B5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3980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253" name="Picture@5B@" descr="@5B@">
          <a:extLst>
            <a:ext uri="{FF2B5EF4-FFF2-40B4-BE49-F238E27FC236}">
              <a16:creationId xmlns:a16="http://schemas.microsoft.com/office/drawing/2014/main" id="{A79124C7-9423-4F82-BCAD-130420C2F9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5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254" name="Picture@5B@" descr="@5B@">
          <a:extLst>
            <a:ext uri="{FF2B5EF4-FFF2-40B4-BE49-F238E27FC236}">
              <a16:creationId xmlns:a16="http://schemas.microsoft.com/office/drawing/2014/main" id="{96E98064-9E08-416D-8B3C-8CD3493687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330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255" name="Picture@5B@" descr="@5B@">
          <a:extLst>
            <a:ext uri="{FF2B5EF4-FFF2-40B4-BE49-F238E27FC236}">
              <a16:creationId xmlns:a16="http://schemas.microsoft.com/office/drawing/2014/main" id="{5F194E43-B2B5-43E9-A3A5-12DF742FAC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505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256" name="Picture@5C@" descr="@5C@">
          <a:extLst>
            <a:ext uri="{FF2B5EF4-FFF2-40B4-BE49-F238E27FC236}">
              <a16:creationId xmlns:a16="http://schemas.microsoft.com/office/drawing/2014/main" id="{079D86D1-208F-4E0A-8C34-A4CE6B2BC5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4681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257" name="Picture@5C@" descr="@5C@">
          <a:extLst>
            <a:ext uri="{FF2B5EF4-FFF2-40B4-BE49-F238E27FC236}">
              <a16:creationId xmlns:a16="http://schemas.microsoft.com/office/drawing/2014/main" id="{4E191FFF-9ED1-416E-BE8D-01A2D0B08A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4856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258" name="Picture@5B@" descr="@5B@">
          <a:extLst>
            <a:ext uri="{FF2B5EF4-FFF2-40B4-BE49-F238E27FC236}">
              <a16:creationId xmlns:a16="http://schemas.microsoft.com/office/drawing/2014/main" id="{FDB9BE6A-69FA-4943-B794-BD44429EE9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031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142" name="Picture@5B@" descr="@5B@">
          <a:extLst>
            <a:ext uri="{FF2B5EF4-FFF2-40B4-BE49-F238E27FC236}">
              <a16:creationId xmlns:a16="http://schemas.microsoft.com/office/drawing/2014/main" id="{70620B4F-4A15-43F5-9E31-EB4CDD1CE0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0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43" name="Picture@5B@" descr="@5B@">
          <a:extLst>
            <a:ext uri="{FF2B5EF4-FFF2-40B4-BE49-F238E27FC236}">
              <a16:creationId xmlns:a16="http://schemas.microsoft.com/office/drawing/2014/main" id="{8025A17A-5254-4A38-9A0D-EFF4B6006B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144" name="Picture@5B@" descr="@5B@">
          <a:extLst>
            <a:ext uri="{FF2B5EF4-FFF2-40B4-BE49-F238E27FC236}">
              <a16:creationId xmlns:a16="http://schemas.microsoft.com/office/drawing/2014/main" id="{52443D3C-D15A-433B-A98D-67330A58B7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145" name="Picture@5B@" descr="@5B@">
          <a:extLst>
            <a:ext uri="{FF2B5EF4-FFF2-40B4-BE49-F238E27FC236}">
              <a16:creationId xmlns:a16="http://schemas.microsoft.com/office/drawing/2014/main" id="{01B0DFA8-FEC6-4E32-91AE-DCFBCE8854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146" name="Picture@5B@" descr="@5B@">
          <a:extLst>
            <a:ext uri="{FF2B5EF4-FFF2-40B4-BE49-F238E27FC236}">
              <a16:creationId xmlns:a16="http://schemas.microsoft.com/office/drawing/2014/main" id="{C1837B5F-2250-4014-B237-5AC82C3E8C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147" name="Picture@5B@" descr="@5B@">
          <a:extLst>
            <a:ext uri="{FF2B5EF4-FFF2-40B4-BE49-F238E27FC236}">
              <a16:creationId xmlns:a16="http://schemas.microsoft.com/office/drawing/2014/main" id="{C275B530-B3B1-472F-B201-46E5F0F316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6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148" name="Picture@5B@" descr="@5B@">
          <a:extLst>
            <a:ext uri="{FF2B5EF4-FFF2-40B4-BE49-F238E27FC236}">
              <a16:creationId xmlns:a16="http://schemas.microsoft.com/office/drawing/2014/main" id="{8138D3AE-1235-4F0E-8C83-AB3B64FDD2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149" name="Picture@5B@" descr="@5B@">
          <a:extLst>
            <a:ext uri="{FF2B5EF4-FFF2-40B4-BE49-F238E27FC236}">
              <a16:creationId xmlns:a16="http://schemas.microsoft.com/office/drawing/2014/main" id="{D5ACCB96-FE4C-4057-B171-EEA9A54C62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7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50" name="Picture@5B@" descr="@5B@">
          <a:extLst>
            <a:ext uri="{FF2B5EF4-FFF2-40B4-BE49-F238E27FC236}">
              <a16:creationId xmlns:a16="http://schemas.microsoft.com/office/drawing/2014/main" id="{FD770F64-1236-4F41-BA87-3D69CF86AF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51" name="Picture@5B@" descr="@5B@">
          <a:extLst>
            <a:ext uri="{FF2B5EF4-FFF2-40B4-BE49-F238E27FC236}">
              <a16:creationId xmlns:a16="http://schemas.microsoft.com/office/drawing/2014/main" id="{CED1D397-9692-4D5B-865C-7DAF64B441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52" name="Picture@5B@" descr="@5B@">
          <a:extLst>
            <a:ext uri="{FF2B5EF4-FFF2-40B4-BE49-F238E27FC236}">
              <a16:creationId xmlns:a16="http://schemas.microsoft.com/office/drawing/2014/main" id="{02BAEBF4-B678-4925-8056-6733651C6B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3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53" name="Picture@5B@" descr="@5B@">
          <a:extLst>
            <a:ext uri="{FF2B5EF4-FFF2-40B4-BE49-F238E27FC236}">
              <a16:creationId xmlns:a16="http://schemas.microsoft.com/office/drawing/2014/main" id="{EA89A2CC-6147-4C4B-90F2-95DA28001B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54" name="Picture@5B@" descr="@5B@">
          <a:extLst>
            <a:ext uri="{FF2B5EF4-FFF2-40B4-BE49-F238E27FC236}">
              <a16:creationId xmlns:a16="http://schemas.microsoft.com/office/drawing/2014/main" id="{72B22D17-ED51-4B82-949D-C800199CD3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3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5" name="Picture@5B@" descr="@5B@">
          <a:extLst>
            <a:ext uri="{FF2B5EF4-FFF2-40B4-BE49-F238E27FC236}">
              <a16:creationId xmlns:a16="http://schemas.microsoft.com/office/drawing/2014/main" id="{6FD1E1CC-CC06-49D8-A26C-06EF5659CC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8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56" name="Picture@5B@" descr="@5B@">
          <a:extLst>
            <a:ext uri="{FF2B5EF4-FFF2-40B4-BE49-F238E27FC236}">
              <a16:creationId xmlns:a16="http://schemas.microsoft.com/office/drawing/2014/main" id="{12D6E1AA-1E84-46E8-9856-E2B5445C59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57" name="Picture@5B@" descr="@5B@">
          <a:extLst>
            <a:ext uri="{FF2B5EF4-FFF2-40B4-BE49-F238E27FC236}">
              <a16:creationId xmlns:a16="http://schemas.microsoft.com/office/drawing/2014/main" id="{613926CC-ADD4-410F-84B9-913880BC85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58" name="Picture@5B@" descr="@5B@">
          <a:extLst>
            <a:ext uri="{FF2B5EF4-FFF2-40B4-BE49-F238E27FC236}">
              <a16:creationId xmlns:a16="http://schemas.microsoft.com/office/drawing/2014/main" id="{364815BC-CB02-445C-9312-6431E3F6C8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4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59" name="Picture@5B@" descr="@5B@">
          <a:extLst>
            <a:ext uri="{FF2B5EF4-FFF2-40B4-BE49-F238E27FC236}">
              <a16:creationId xmlns:a16="http://schemas.microsoft.com/office/drawing/2014/main" id="{F72E5CEB-F134-4F41-AEBD-AC69E557D5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9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60" name="Picture@5B@" descr="@5B@">
          <a:extLst>
            <a:ext uri="{FF2B5EF4-FFF2-40B4-BE49-F238E27FC236}">
              <a16:creationId xmlns:a16="http://schemas.microsoft.com/office/drawing/2014/main" id="{19C9A77C-AE64-4CE2-83D6-C9F0897DE8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5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61" name="Picture@5B@" descr="@5B@">
          <a:extLst>
            <a:ext uri="{FF2B5EF4-FFF2-40B4-BE49-F238E27FC236}">
              <a16:creationId xmlns:a16="http://schemas.microsoft.com/office/drawing/2014/main" id="{DB1D4080-483F-4CC0-AD06-55BB3FDADD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162" name="Picture@5B@" descr="@5B@">
          <a:extLst>
            <a:ext uri="{FF2B5EF4-FFF2-40B4-BE49-F238E27FC236}">
              <a16:creationId xmlns:a16="http://schemas.microsoft.com/office/drawing/2014/main" id="{63A109D1-CE14-47CA-8C95-BA1A11F594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5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163" name="Picture@5B@" descr="@5B@">
          <a:extLst>
            <a:ext uri="{FF2B5EF4-FFF2-40B4-BE49-F238E27FC236}">
              <a16:creationId xmlns:a16="http://schemas.microsoft.com/office/drawing/2014/main" id="{B37F2E42-FC67-4680-89CC-8A73548458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164" name="Picture@5B@" descr="@5B@">
          <a:extLst>
            <a:ext uri="{FF2B5EF4-FFF2-40B4-BE49-F238E27FC236}">
              <a16:creationId xmlns:a16="http://schemas.microsoft.com/office/drawing/2014/main" id="{39A9A34A-4051-4378-9C07-DE9D317D4E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165" name="Picture@5B@" descr="@5B@">
          <a:extLst>
            <a:ext uri="{FF2B5EF4-FFF2-40B4-BE49-F238E27FC236}">
              <a16:creationId xmlns:a16="http://schemas.microsoft.com/office/drawing/2014/main" id="{020A2159-1D6F-4A18-883B-E9E3200B44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1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166" name="Picture@5C@" descr="@5C@">
          <a:extLst>
            <a:ext uri="{FF2B5EF4-FFF2-40B4-BE49-F238E27FC236}">
              <a16:creationId xmlns:a16="http://schemas.microsoft.com/office/drawing/2014/main" id="{5E83A347-24C0-4898-913A-B7CFED2A46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8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167" name="Picture@5B@" descr="@5B@">
          <a:extLst>
            <a:ext uri="{FF2B5EF4-FFF2-40B4-BE49-F238E27FC236}">
              <a16:creationId xmlns:a16="http://schemas.microsoft.com/office/drawing/2014/main" id="{06789E4B-A729-4E94-9A96-F16DC85E48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2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168" name="Picture@5B@" descr="@5B@">
          <a:extLst>
            <a:ext uri="{FF2B5EF4-FFF2-40B4-BE49-F238E27FC236}">
              <a16:creationId xmlns:a16="http://schemas.microsoft.com/office/drawing/2014/main" id="{FB7B80C5-DE35-43AA-80BA-3F9A32C855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27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169" name="Picture@5B@" descr="@5B@">
          <a:extLst>
            <a:ext uri="{FF2B5EF4-FFF2-40B4-BE49-F238E27FC236}">
              <a16:creationId xmlns:a16="http://schemas.microsoft.com/office/drawing/2014/main" id="{9304B5E0-C090-4B6B-AFFF-A580F23E16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02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170" name="Picture@5B@" descr="@5B@">
          <a:extLst>
            <a:ext uri="{FF2B5EF4-FFF2-40B4-BE49-F238E27FC236}">
              <a16:creationId xmlns:a16="http://schemas.microsoft.com/office/drawing/2014/main" id="{748F4B24-BEF5-4029-9CAF-0E2D5D6128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7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171" name="Picture@5B@" descr="@5B@">
          <a:extLst>
            <a:ext uri="{FF2B5EF4-FFF2-40B4-BE49-F238E27FC236}">
              <a16:creationId xmlns:a16="http://schemas.microsoft.com/office/drawing/2014/main" id="{AFA3D227-CBE1-4A68-A895-345BC453F6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172" name="Picture@5B@" descr="@5B@">
          <a:extLst>
            <a:ext uri="{FF2B5EF4-FFF2-40B4-BE49-F238E27FC236}">
              <a16:creationId xmlns:a16="http://schemas.microsoft.com/office/drawing/2014/main" id="{3BB2440A-8C7D-4021-AE49-C838A894AB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28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173" name="Picture@5B@" descr="@5B@">
          <a:extLst>
            <a:ext uri="{FF2B5EF4-FFF2-40B4-BE49-F238E27FC236}">
              <a16:creationId xmlns:a16="http://schemas.microsoft.com/office/drawing/2014/main" id="{700519C8-3CEB-442C-A51B-1592E37EAC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3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174" name="Picture@5B@" descr="@5B@">
          <a:extLst>
            <a:ext uri="{FF2B5EF4-FFF2-40B4-BE49-F238E27FC236}">
              <a16:creationId xmlns:a16="http://schemas.microsoft.com/office/drawing/2014/main" id="{AA3FE345-7E92-4961-BFBF-0FBEAF3BAC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78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175" name="Picture@5B@" descr="@5B@">
          <a:extLst>
            <a:ext uri="{FF2B5EF4-FFF2-40B4-BE49-F238E27FC236}">
              <a16:creationId xmlns:a16="http://schemas.microsoft.com/office/drawing/2014/main" id="{130B4093-8E95-4B5B-AC3B-8AB23BB30E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54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176" name="Picture@5B@" descr="@5B@">
          <a:extLst>
            <a:ext uri="{FF2B5EF4-FFF2-40B4-BE49-F238E27FC236}">
              <a16:creationId xmlns:a16="http://schemas.microsoft.com/office/drawing/2014/main" id="{1778C2E2-5B3F-4289-803C-5F9E99C709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177" name="Picture@5B@" descr="@5B@">
          <a:extLst>
            <a:ext uri="{FF2B5EF4-FFF2-40B4-BE49-F238E27FC236}">
              <a16:creationId xmlns:a16="http://schemas.microsoft.com/office/drawing/2014/main" id="{F71CDC6D-9CE4-4EFF-B3CA-055D9CA265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4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178" name="Picture@5B@" descr="@5B@">
          <a:extLst>
            <a:ext uri="{FF2B5EF4-FFF2-40B4-BE49-F238E27FC236}">
              <a16:creationId xmlns:a16="http://schemas.microsoft.com/office/drawing/2014/main" id="{252443E2-4E0C-428A-98A3-413AADBB19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179" name="Picture@5B@" descr="@5B@">
          <a:extLst>
            <a:ext uri="{FF2B5EF4-FFF2-40B4-BE49-F238E27FC236}">
              <a16:creationId xmlns:a16="http://schemas.microsoft.com/office/drawing/2014/main" id="{574E5254-8A98-4F7A-B55C-FE77EAD2E0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5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180" name="Picture@5B@" descr="@5B@">
          <a:extLst>
            <a:ext uri="{FF2B5EF4-FFF2-40B4-BE49-F238E27FC236}">
              <a16:creationId xmlns:a16="http://schemas.microsoft.com/office/drawing/2014/main" id="{79D08A16-1D8E-41FB-985F-5D38B32E12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0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181" name="Picture@5B@" descr="@5B@">
          <a:extLst>
            <a:ext uri="{FF2B5EF4-FFF2-40B4-BE49-F238E27FC236}">
              <a16:creationId xmlns:a16="http://schemas.microsoft.com/office/drawing/2014/main" id="{F89DE420-1377-401B-BE90-311FBF83BB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182" name="Picture@5B@" descr="@5B@">
          <a:extLst>
            <a:ext uri="{FF2B5EF4-FFF2-40B4-BE49-F238E27FC236}">
              <a16:creationId xmlns:a16="http://schemas.microsoft.com/office/drawing/2014/main" id="{0D2C413F-55D6-4CD1-BF7E-DD58775269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80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183" name="Picture@5B@" descr="@5B@">
          <a:extLst>
            <a:ext uri="{FF2B5EF4-FFF2-40B4-BE49-F238E27FC236}">
              <a16:creationId xmlns:a16="http://schemas.microsoft.com/office/drawing/2014/main" id="{A63F1FAD-B88A-48FD-9B3D-B07D7F2CE9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56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184" name="Picture@5B@" descr="@5B@">
          <a:extLst>
            <a:ext uri="{FF2B5EF4-FFF2-40B4-BE49-F238E27FC236}">
              <a16:creationId xmlns:a16="http://schemas.microsoft.com/office/drawing/2014/main" id="{0BB16AF0-323B-4A8F-B73D-E9E70986C4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31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185" name="Picture@5C@" descr="@5C@">
          <a:extLst>
            <a:ext uri="{FF2B5EF4-FFF2-40B4-BE49-F238E27FC236}">
              <a16:creationId xmlns:a16="http://schemas.microsoft.com/office/drawing/2014/main" id="{5FE7158A-36F3-4F72-B732-EEB8AE85A5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8206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186" name="Picture@5C@" descr="@5C@">
          <a:extLst>
            <a:ext uri="{FF2B5EF4-FFF2-40B4-BE49-F238E27FC236}">
              <a16:creationId xmlns:a16="http://schemas.microsoft.com/office/drawing/2014/main" id="{E017948F-0B92-40D6-9B53-0D9E71B6AD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83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187" name="Picture@5B@" descr="@5B@">
          <a:extLst>
            <a:ext uri="{FF2B5EF4-FFF2-40B4-BE49-F238E27FC236}">
              <a16:creationId xmlns:a16="http://schemas.microsoft.com/office/drawing/2014/main" id="{66388246-5BAB-44F8-91D6-A6FF84E617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57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188" name="Picture@5B@" descr="@5B@">
          <a:extLst>
            <a:ext uri="{FF2B5EF4-FFF2-40B4-BE49-F238E27FC236}">
              <a16:creationId xmlns:a16="http://schemas.microsoft.com/office/drawing/2014/main" id="{3F876029-A981-4D01-BA70-1BC6C4CCA6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32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189" name="Picture@5B@" descr="@5B@">
          <a:extLst>
            <a:ext uri="{FF2B5EF4-FFF2-40B4-BE49-F238E27FC236}">
              <a16:creationId xmlns:a16="http://schemas.microsoft.com/office/drawing/2014/main" id="{60465178-76EC-462B-A4B7-D7C5930749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07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190" name="Picture@5B@" descr="@5B@">
          <a:extLst>
            <a:ext uri="{FF2B5EF4-FFF2-40B4-BE49-F238E27FC236}">
              <a16:creationId xmlns:a16="http://schemas.microsoft.com/office/drawing/2014/main" id="{A660E490-508A-4C81-B293-FB597A12BA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83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191" name="Picture@5B@" descr="@5B@">
          <a:extLst>
            <a:ext uri="{FF2B5EF4-FFF2-40B4-BE49-F238E27FC236}">
              <a16:creationId xmlns:a16="http://schemas.microsoft.com/office/drawing/2014/main" id="{6F8D8DF0-8731-4417-9D71-17508FC61A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192" name="Picture@5B@" descr="@5B@">
          <a:extLst>
            <a:ext uri="{FF2B5EF4-FFF2-40B4-BE49-F238E27FC236}">
              <a16:creationId xmlns:a16="http://schemas.microsoft.com/office/drawing/2014/main" id="{23046A6D-1E17-4834-9ECC-56CDFFD853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33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193" name="Picture@5B@" descr="@5B@">
          <a:extLst>
            <a:ext uri="{FF2B5EF4-FFF2-40B4-BE49-F238E27FC236}">
              <a16:creationId xmlns:a16="http://schemas.microsoft.com/office/drawing/2014/main" id="{A3AAB5B3-2BAE-4D41-86C7-D9B0031AE5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08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194" name="Picture@5B@" descr="@5B@">
          <a:extLst>
            <a:ext uri="{FF2B5EF4-FFF2-40B4-BE49-F238E27FC236}">
              <a16:creationId xmlns:a16="http://schemas.microsoft.com/office/drawing/2014/main" id="{6AE03601-FA5B-4355-BDAB-B244242E01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4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195" name="Picture@5B@" descr="@5B@">
          <a:extLst>
            <a:ext uri="{FF2B5EF4-FFF2-40B4-BE49-F238E27FC236}">
              <a16:creationId xmlns:a16="http://schemas.microsoft.com/office/drawing/2014/main" id="{05E4857D-1E7B-423A-95D2-00372CCD8D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59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196" name="Picture@5B@" descr="@5B@">
          <a:extLst>
            <a:ext uri="{FF2B5EF4-FFF2-40B4-BE49-F238E27FC236}">
              <a16:creationId xmlns:a16="http://schemas.microsoft.com/office/drawing/2014/main" id="{F6F0EBD7-D0FD-44F9-9ADD-7DFDBFE3BF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197" name="Picture@5B@" descr="@5B@">
          <a:extLst>
            <a:ext uri="{FF2B5EF4-FFF2-40B4-BE49-F238E27FC236}">
              <a16:creationId xmlns:a16="http://schemas.microsoft.com/office/drawing/2014/main" id="{24240895-2178-4C32-85C8-4C7AD5371E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09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198" name="Picture@5B@" descr="@5B@">
          <a:extLst>
            <a:ext uri="{FF2B5EF4-FFF2-40B4-BE49-F238E27FC236}">
              <a16:creationId xmlns:a16="http://schemas.microsoft.com/office/drawing/2014/main" id="{356804C5-143B-4E5F-ACBA-BB09D0F560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85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199" name="Picture@5B@" descr="@5B@">
          <a:extLst>
            <a:ext uri="{FF2B5EF4-FFF2-40B4-BE49-F238E27FC236}">
              <a16:creationId xmlns:a16="http://schemas.microsoft.com/office/drawing/2014/main" id="{9AE270CE-0E1A-46A2-A783-6F933D17E6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0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200" name="Picture@5B@" descr="@5B@">
          <a:extLst>
            <a:ext uri="{FF2B5EF4-FFF2-40B4-BE49-F238E27FC236}">
              <a16:creationId xmlns:a16="http://schemas.microsoft.com/office/drawing/2014/main" id="{5B3FF95E-F7B2-49B4-A9E3-43A9517C33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35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201" name="Picture@5B@" descr="@5B@">
          <a:extLst>
            <a:ext uri="{FF2B5EF4-FFF2-40B4-BE49-F238E27FC236}">
              <a16:creationId xmlns:a16="http://schemas.microsoft.com/office/drawing/2014/main" id="{5CA15817-D5D9-4621-97C1-0CBCF3D6E1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1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202" name="Picture@5B@" descr="@5B@">
          <a:extLst>
            <a:ext uri="{FF2B5EF4-FFF2-40B4-BE49-F238E27FC236}">
              <a16:creationId xmlns:a16="http://schemas.microsoft.com/office/drawing/2014/main" id="{146311DE-5907-43FE-8A2A-61C612ECA8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86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203" name="Picture@5B@" descr="@5B@">
          <a:extLst>
            <a:ext uri="{FF2B5EF4-FFF2-40B4-BE49-F238E27FC236}">
              <a16:creationId xmlns:a16="http://schemas.microsoft.com/office/drawing/2014/main" id="{10F00544-45ED-4540-BF31-DC5564BBB4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61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204" name="Picture@5B@" descr="@5B@">
          <a:extLst>
            <a:ext uri="{FF2B5EF4-FFF2-40B4-BE49-F238E27FC236}">
              <a16:creationId xmlns:a16="http://schemas.microsoft.com/office/drawing/2014/main" id="{4F004AB0-F0AC-4F8C-A8AD-47FCABCF87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36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205" name="Picture@5B@" descr="@5B@">
          <a:extLst>
            <a:ext uri="{FF2B5EF4-FFF2-40B4-BE49-F238E27FC236}">
              <a16:creationId xmlns:a16="http://schemas.microsoft.com/office/drawing/2014/main" id="{18A112D7-B241-44DB-97A6-B38C66DF27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11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206" name="Picture@5B@" descr="@5B@">
          <a:extLst>
            <a:ext uri="{FF2B5EF4-FFF2-40B4-BE49-F238E27FC236}">
              <a16:creationId xmlns:a16="http://schemas.microsoft.com/office/drawing/2014/main" id="{CE066760-42FF-40BC-ADFC-A8D267B9F6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207" name="Picture@5B@" descr="@5B@">
          <a:extLst>
            <a:ext uri="{FF2B5EF4-FFF2-40B4-BE49-F238E27FC236}">
              <a16:creationId xmlns:a16="http://schemas.microsoft.com/office/drawing/2014/main" id="{DD46705C-8634-4D2E-8A1B-4A01178595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62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208" name="Picture@5B@" descr="@5B@">
          <a:extLst>
            <a:ext uri="{FF2B5EF4-FFF2-40B4-BE49-F238E27FC236}">
              <a16:creationId xmlns:a16="http://schemas.microsoft.com/office/drawing/2014/main" id="{8287EC8B-066F-44B7-B2F7-C1E86A1621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37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209" name="Picture@5B@" descr="@5B@">
          <a:extLst>
            <a:ext uri="{FF2B5EF4-FFF2-40B4-BE49-F238E27FC236}">
              <a16:creationId xmlns:a16="http://schemas.microsoft.com/office/drawing/2014/main" id="{19C5290B-5B7A-430A-98EC-DD66A8072D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12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210" name="Picture@5B@" descr="@5B@">
          <a:extLst>
            <a:ext uri="{FF2B5EF4-FFF2-40B4-BE49-F238E27FC236}">
              <a16:creationId xmlns:a16="http://schemas.microsoft.com/office/drawing/2014/main" id="{37F68C25-1BD8-4680-9FAD-20D33561B4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88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211" name="Picture@5B@" descr="@5B@">
          <a:extLst>
            <a:ext uri="{FF2B5EF4-FFF2-40B4-BE49-F238E27FC236}">
              <a16:creationId xmlns:a16="http://schemas.microsoft.com/office/drawing/2014/main" id="{7C1B0175-9035-4750-9BFD-5F42586C36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6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212" name="Picture@5B@" descr="@5B@">
          <a:extLst>
            <a:ext uri="{FF2B5EF4-FFF2-40B4-BE49-F238E27FC236}">
              <a16:creationId xmlns:a16="http://schemas.microsoft.com/office/drawing/2014/main" id="{91489F73-BDD4-483D-96B1-CCD36BACC5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38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213" name="Picture@5B@" descr="@5B@">
          <a:extLst>
            <a:ext uri="{FF2B5EF4-FFF2-40B4-BE49-F238E27FC236}">
              <a16:creationId xmlns:a16="http://schemas.microsoft.com/office/drawing/2014/main" id="{B9EB9D3F-912F-41FB-A6DA-53BB718A38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14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214" name="Picture@5B@" descr="@5B@">
          <a:extLst>
            <a:ext uri="{FF2B5EF4-FFF2-40B4-BE49-F238E27FC236}">
              <a16:creationId xmlns:a16="http://schemas.microsoft.com/office/drawing/2014/main" id="{A8C79096-116C-416B-BFF1-5BEB6BBA9C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89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215" name="Picture@5B@" descr="@5B@">
          <a:extLst>
            <a:ext uri="{FF2B5EF4-FFF2-40B4-BE49-F238E27FC236}">
              <a16:creationId xmlns:a16="http://schemas.microsoft.com/office/drawing/2014/main" id="{9C4B3C05-45B2-4C51-AF59-989318EFC2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4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216" name="Picture@5C@" descr="@5C@">
          <a:extLst>
            <a:ext uri="{FF2B5EF4-FFF2-40B4-BE49-F238E27FC236}">
              <a16:creationId xmlns:a16="http://schemas.microsoft.com/office/drawing/2014/main" id="{4BA7BBBA-460E-4D8F-A6D1-255953E9F8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6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217" name="Picture@5B@" descr="@5B@">
          <a:extLst>
            <a:ext uri="{FF2B5EF4-FFF2-40B4-BE49-F238E27FC236}">
              <a16:creationId xmlns:a16="http://schemas.microsoft.com/office/drawing/2014/main" id="{259D075E-8C40-4164-9160-8E14039882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15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218" name="Picture@5B@" descr="@5B@">
          <a:extLst>
            <a:ext uri="{FF2B5EF4-FFF2-40B4-BE49-F238E27FC236}">
              <a16:creationId xmlns:a16="http://schemas.microsoft.com/office/drawing/2014/main" id="{D2AAFAD0-46A8-4AE2-8944-E9B8974B42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90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219" name="Picture@5B@" descr="@5B@">
          <a:extLst>
            <a:ext uri="{FF2B5EF4-FFF2-40B4-BE49-F238E27FC236}">
              <a16:creationId xmlns:a16="http://schemas.microsoft.com/office/drawing/2014/main" id="{3FCAFAA4-5630-4692-8D34-D73F20A1C4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65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220" name="Picture@5B@" descr="@5B@">
          <a:extLst>
            <a:ext uri="{FF2B5EF4-FFF2-40B4-BE49-F238E27FC236}">
              <a16:creationId xmlns:a16="http://schemas.microsoft.com/office/drawing/2014/main" id="{8C533289-B17D-4A21-9E4C-C772ACD306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40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221" name="Picture@5B@" descr="@5B@">
          <a:extLst>
            <a:ext uri="{FF2B5EF4-FFF2-40B4-BE49-F238E27FC236}">
              <a16:creationId xmlns:a16="http://schemas.microsoft.com/office/drawing/2014/main" id="{EF602F1D-3547-4709-B481-E7CF2C3437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1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222" name="Picture@5B@" descr="@5B@">
          <a:extLst>
            <a:ext uri="{FF2B5EF4-FFF2-40B4-BE49-F238E27FC236}">
              <a16:creationId xmlns:a16="http://schemas.microsoft.com/office/drawing/2014/main" id="{DADC8CBE-A77A-4BBF-B6D8-1489E632BA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91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223" name="Picture@5B@" descr="@5B@">
          <a:extLst>
            <a:ext uri="{FF2B5EF4-FFF2-40B4-BE49-F238E27FC236}">
              <a16:creationId xmlns:a16="http://schemas.microsoft.com/office/drawing/2014/main" id="{5672A348-B754-4314-B849-DE7B209F80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66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224" name="Picture@5B@" descr="@5B@">
          <a:extLst>
            <a:ext uri="{FF2B5EF4-FFF2-40B4-BE49-F238E27FC236}">
              <a16:creationId xmlns:a16="http://schemas.microsoft.com/office/drawing/2014/main" id="{E95EB67E-38AB-4B72-8D05-25BF7E77F0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41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225" name="Picture@5B@" descr="@5B@">
          <a:extLst>
            <a:ext uri="{FF2B5EF4-FFF2-40B4-BE49-F238E27FC236}">
              <a16:creationId xmlns:a16="http://schemas.microsoft.com/office/drawing/2014/main" id="{BABA096F-12C9-4E0E-8F7A-D7D783DE92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17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226" name="Picture@5B@" descr="@5B@">
          <a:extLst>
            <a:ext uri="{FF2B5EF4-FFF2-40B4-BE49-F238E27FC236}">
              <a16:creationId xmlns:a16="http://schemas.microsoft.com/office/drawing/2014/main" id="{1C4B02C8-A129-4AC2-8B0C-F34E60D29E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227" name="Picture@5B@" descr="@5B@">
          <a:extLst>
            <a:ext uri="{FF2B5EF4-FFF2-40B4-BE49-F238E27FC236}">
              <a16:creationId xmlns:a16="http://schemas.microsoft.com/office/drawing/2014/main" id="{9020726A-2D1D-45AD-981A-568E0D38B8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67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228" name="Picture@5B@" descr="@5B@">
          <a:extLst>
            <a:ext uri="{FF2B5EF4-FFF2-40B4-BE49-F238E27FC236}">
              <a16:creationId xmlns:a16="http://schemas.microsoft.com/office/drawing/2014/main" id="{A522FE71-17D1-4DD5-B4F4-BA5D398AE7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42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229" name="Picture@5B@" descr="@5B@">
          <a:extLst>
            <a:ext uri="{FF2B5EF4-FFF2-40B4-BE49-F238E27FC236}">
              <a16:creationId xmlns:a16="http://schemas.microsoft.com/office/drawing/2014/main" id="{1C63C85F-868E-4B4C-BF9C-695B9420DD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18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230" name="Picture@5B@" descr="@5B@">
          <a:extLst>
            <a:ext uri="{FF2B5EF4-FFF2-40B4-BE49-F238E27FC236}">
              <a16:creationId xmlns:a16="http://schemas.microsoft.com/office/drawing/2014/main" id="{416F6F13-E6F0-4B8E-8430-25EE0FE1AB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93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231" name="Picture@5B@" descr="@5B@">
          <a:extLst>
            <a:ext uri="{FF2B5EF4-FFF2-40B4-BE49-F238E27FC236}">
              <a16:creationId xmlns:a16="http://schemas.microsoft.com/office/drawing/2014/main" id="{5DC71A16-24AA-485B-A196-05C3318D9D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6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232" name="Picture@5B@" descr="@5B@">
          <a:extLst>
            <a:ext uri="{FF2B5EF4-FFF2-40B4-BE49-F238E27FC236}">
              <a16:creationId xmlns:a16="http://schemas.microsoft.com/office/drawing/2014/main" id="{5FC017A9-E280-45C2-B72F-CF6E779D10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43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233" name="Picture@5B@" descr="@5B@">
          <a:extLst>
            <a:ext uri="{FF2B5EF4-FFF2-40B4-BE49-F238E27FC236}">
              <a16:creationId xmlns:a16="http://schemas.microsoft.com/office/drawing/2014/main" id="{7D4743C8-BC14-4AF2-BDE3-59A5A3EF61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19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234" name="Picture@5B@" descr="@5B@">
          <a:extLst>
            <a:ext uri="{FF2B5EF4-FFF2-40B4-BE49-F238E27FC236}">
              <a16:creationId xmlns:a16="http://schemas.microsoft.com/office/drawing/2014/main" id="{790EBF2F-C365-4D42-A01C-9A657DD4BB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94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235" name="Picture@5B@" descr="@5B@">
          <a:extLst>
            <a:ext uri="{FF2B5EF4-FFF2-40B4-BE49-F238E27FC236}">
              <a16:creationId xmlns:a16="http://schemas.microsoft.com/office/drawing/2014/main" id="{B7DE44A4-77F7-4E4E-A780-CF2B56F13F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69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236" name="Picture@5B@" descr="@5B@">
          <a:extLst>
            <a:ext uri="{FF2B5EF4-FFF2-40B4-BE49-F238E27FC236}">
              <a16:creationId xmlns:a16="http://schemas.microsoft.com/office/drawing/2014/main" id="{8E82E000-3007-4D41-8FD9-90D7E380F3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4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237" name="Picture@5B@" descr="@5B@">
          <a:extLst>
            <a:ext uri="{FF2B5EF4-FFF2-40B4-BE49-F238E27FC236}">
              <a16:creationId xmlns:a16="http://schemas.microsoft.com/office/drawing/2014/main" id="{1B0B30C8-8AE5-45C6-8B79-1726145385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20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238" name="Picture@5B@" descr="@5B@">
          <a:extLst>
            <a:ext uri="{FF2B5EF4-FFF2-40B4-BE49-F238E27FC236}">
              <a16:creationId xmlns:a16="http://schemas.microsoft.com/office/drawing/2014/main" id="{A5CFC719-9908-4804-BE1B-5329BF7823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95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239" name="Picture@5B@" descr="@5B@">
          <a:extLst>
            <a:ext uri="{FF2B5EF4-FFF2-40B4-BE49-F238E27FC236}">
              <a16:creationId xmlns:a16="http://schemas.microsoft.com/office/drawing/2014/main" id="{03043339-49F4-4777-9A5E-A21CF78B7E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670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240" name="Picture@5B@" descr="@5B@">
          <a:extLst>
            <a:ext uri="{FF2B5EF4-FFF2-40B4-BE49-F238E27FC236}">
              <a16:creationId xmlns:a16="http://schemas.microsoft.com/office/drawing/2014/main" id="{81CB22C6-9F44-4588-A6E2-9A69B5E349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46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241" name="Picture@5B@" descr="@5B@">
          <a:extLst>
            <a:ext uri="{FF2B5EF4-FFF2-40B4-BE49-F238E27FC236}">
              <a16:creationId xmlns:a16="http://schemas.microsoft.com/office/drawing/2014/main" id="{097F28D8-002F-4EFD-AE0D-A0CC614A1A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2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242" name="Picture@5B@" descr="@5B@">
          <a:extLst>
            <a:ext uri="{FF2B5EF4-FFF2-40B4-BE49-F238E27FC236}">
              <a16:creationId xmlns:a16="http://schemas.microsoft.com/office/drawing/2014/main" id="{E7283AD4-50FE-47E6-A674-5E51E77308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196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243" name="Picture@5B@" descr="@5B@">
          <a:extLst>
            <a:ext uri="{FF2B5EF4-FFF2-40B4-BE49-F238E27FC236}">
              <a16:creationId xmlns:a16="http://schemas.microsoft.com/office/drawing/2014/main" id="{3DC7290A-21AD-43CF-98C1-B2B16232A3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371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244" name="Picture@5B@" descr="@5B@">
          <a:extLst>
            <a:ext uri="{FF2B5EF4-FFF2-40B4-BE49-F238E27FC236}">
              <a16:creationId xmlns:a16="http://schemas.microsoft.com/office/drawing/2014/main" id="{77FC01B3-93A4-497C-BA58-954FB21657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547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245" name="Picture@5B@" descr="@5B@">
          <a:extLst>
            <a:ext uri="{FF2B5EF4-FFF2-40B4-BE49-F238E27FC236}">
              <a16:creationId xmlns:a16="http://schemas.microsoft.com/office/drawing/2014/main" id="{0D54A46C-2B8C-4356-8FAB-F22F137421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22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246" name="Picture@5C@" descr="@5C@">
          <a:extLst>
            <a:ext uri="{FF2B5EF4-FFF2-40B4-BE49-F238E27FC236}">
              <a16:creationId xmlns:a16="http://schemas.microsoft.com/office/drawing/2014/main" id="{6C09FD53-F162-47F6-BA1D-10F124E5FC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889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247" name="Picture@5B@" descr="@5B@">
          <a:extLst>
            <a:ext uri="{FF2B5EF4-FFF2-40B4-BE49-F238E27FC236}">
              <a16:creationId xmlns:a16="http://schemas.microsoft.com/office/drawing/2014/main" id="{1EADD863-F4A3-4E68-92E1-1D20D523A8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072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248" name="Picture@5B@" descr="@5B@">
          <a:extLst>
            <a:ext uri="{FF2B5EF4-FFF2-40B4-BE49-F238E27FC236}">
              <a16:creationId xmlns:a16="http://schemas.microsoft.com/office/drawing/2014/main" id="{583B83CA-D7D1-4B25-9D8C-B5365F9225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248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249" name="Picture@5B@" descr="@5B@">
          <a:extLst>
            <a:ext uri="{FF2B5EF4-FFF2-40B4-BE49-F238E27FC236}">
              <a16:creationId xmlns:a16="http://schemas.microsoft.com/office/drawing/2014/main" id="{6B047BDC-D9AB-4CAB-AFFE-2DF08A6143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423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250" name="Picture@5B@" descr="@5B@">
          <a:extLst>
            <a:ext uri="{FF2B5EF4-FFF2-40B4-BE49-F238E27FC236}">
              <a16:creationId xmlns:a16="http://schemas.microsoft.com/office/drawing/2014/main" id="{33FFB1AB-D69C-4560-B1EE-40CF7AB8F1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598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251" name="Picture@5B@" descr="@5B@">
          <a:extLst>
            <a:ext uri="{FF2B5EF4-FFF2-40B4-BE49-F238E27FC236}">
              <a16:creationId xmlns:a16="http://schemas.microsoft.com/office/drawing/2014/main" id="{94E012B5-3954-4060-8435-65B0C13165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773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252" name="Picture@5B@" descr="@5B@">
          <a:extLst>
            <a:ext uri="{FF2B5EF4-FFF2-40B4-BE49-F238E27FC236}">
              <a16:creationId xmlns:a16="http://schemas.microsoft.com/office/drawing/2014/main" id="{6ABCB6D5-F07A-441C-9610-92DA2FA1E3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949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253" name="Picture@5B@" descr="@5B@">
          <a:extLst>
            <a:ext uri="{FF2B5EF4-FFF2-40B4-BE49-F238E27FC236}">
              <a16:creationId xmlns:a16="http://schemas.microsoft.com/office/drawing/2014/main" id="{23B50833-FD16-43D9-950D-74C329469E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124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254" name="Picture@5B@" descr="@5B@">
          <a:extLst>
            <a:ext uri="{FF2B5EF4-FFF2-40B4-BE49-F238E27FC236}">
              <a16:creationId xmlns:a16="http://schemas.microsoft.com/office/drawing/2014/main" id="{A73C338F-DA6F-4381-B45C-60F6B6CE7F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299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255" name="Picture@5B@" descr="@5B@">
          <a:extLst>
            <a:ext uri="{FF2B5EF4-FFF2-40B4-BE49-F238E27FC236}">
              <a16:creationId xmlns:a16="http://schemas.microsoft.com/office/drawing/2014/main" id="{D5F7B442-1A53-4DAB-9788-805AD3CDEA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474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256" name="Picture@5B@" descr="@5B@">
          <a:extLst>
            <a:ext uri="{FF2B5EF4-FFF2-40B4-BE49-F238E27FC236}">
              <a16:creationId xmlns:a16="http://schemas.microsoft.com/office/drawing/2014/main" id="{C2DAFA17-F7C0-4C75-A9B6-72AC677E7E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65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257" name="Picture@5B@" descr="@5B@">
          <a:extLst>
            <a:ext uri="{FF2B5EF4-FFF2-40B4-BE49-F238E27FC236}">
              <a16:creationId xmlns:a16="http://schemas.microsoft.com/office/drawing/2014/main" id="{8404991D-9053-479E-88E5-28550C32F8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825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258" name="Picture@5B@" descr="@5B@">
          <a:extLst>
            <a:ext uri="{FF2B5EF4-FFF2-40B4-BE49-F238E27FC236}">
              <a16:creationId xmlns:a16="http://schemas.microsoft.com/office/drawing/2014/main" id="{51909AFF-D694-4B55-8382-1EBDAFD5AA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000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259" name="Picture@5B@" descr="@5B@">
          <a:extLst>
            <a:ext uri="{FF2B5EF4-FFF2-40B4-BE49-F238E27FC236}">
              <a16:creationId xmlns:a16="http://schemas.microsoft.com/office/drawing/2014/main" id="{B427C409-2AC0-4F2B-A084-2E5269A1A4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175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260" name="Picture@5B@" descr="@5B@">
          <a:extLst>
            <a:ext uri="{FF2B5EF4-FFF2-40B4-BE49-F238E27FC236}">
              <a16:creationId xmlns:a16="http://schemas.microsoft.com/office/drawing/2014/main" id="{747C43E7-1F51-4619-92C6-98B4920719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351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261" name="Picture@5B@" descr="@5B@">
          <a:extLst>
            <a:ext uri="{FF2B5EF4-FFF2-40B4-BE49-F238E27FC236}">
              <a16:creationId xmlns:a16="http://schemas.microsoft.com/office/drawing/2014/main" id="{61EBD763-7C6E-413C-AE0B-B82C967D05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526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262" name="Picture@5B@" descr="@5B@">
          <a:extLst>
            <a:ext uri="{FF2B5EF4-FFF2-40B4-BE49-F238E27FC236}">
              <a16:creationId xmlns:a16="http://schemas.microsoft.com/office/drawing/2014/main" id="{F7B87873-4F0B-4239-BE56-09062F1F0B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01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263" name="Picture@5B@" descr="@5B@">
          <a:extLst>
            <a:ext uri="{FF2B5EF4-FFF2-40B4-BE49-F238E27FC236}">
              <a16:creationId xmlns:a16="http://schemas.microsoft.com/office/drawing/2014/main" id="{0C732AD2-0E05-44B9-8C3B-0DD2B279F8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877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264" name="Picture@5B@" descr="@5B@">
          <a:extLst>
            <a:ext uri="{FF2B5EF4-FFF2-40B4-BE49-F238E27FC236}">
              <a16:creationId xmlns:a16="http://schemas.microsoft.com/office/drawing/2014/main" id="{9F67C9A6-682B-4C76-BD3C-EEEFA98A7D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052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265" name="Picture@5B@" descr="@5B@">
          <a:extLst>
            <a:ext uri="{FF2B5EF4-FFF2-40B4-BE49-F238E27FC236}">
              <a16:creationId xmlns:a16="http://schemas.microsoft.com/office/drawing/2014/main" id="{8DD4E7C5-25F5-42D8-BDC7-8FB3126D20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227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266" name="Picture@5B@" descr="@5B@">
          <a:extLst>
            <a:ext uri="{FF2B5EF4-FFF2-40B4-BE49-F238E27FC236}">
              <a16:creationId xmlns:a16="http://schemas.microsoft.com/office/drawing/2014/main" id="{A70B027F-E544-4D1E-83F5-E29886CAA4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0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267" name="Picture@5B@" descr="@5B@">
          <a:extLst>
            <a:ext uri="{FF2B5EF4-FFF2-40B4-BE49-F238E27FC236}">
              <a16:creationId xmlns:a16="http://schemas.microsoft.com/office/drawing/2014/main" id="{10B3A998-1885-43F6-83B3-8B31A2B6F5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578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268" name="Picture@5B@" descr="@5B@">
          <a:extLst>
            <a:ext uri="{FF2B5EF4-FFF2-40B4-BE49-F238E27FC236}">
              <a16:creationId xmlns:a16="http://schemas.microsoft.com/office/drawing/2014/main" id="{5E29009C-655E-4170-8CC9-7F36A5205B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753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269" name="Picture@5B@" descr="@5B@">
          <a:extLst>
            <a:ext uri="{FF2B5EF4-FFF2-40B4-BE49-F238E27FC236}">
              <a16:creationId xmlns:a16="http://schemas.microsoft.com/office/drawing/2014/main" id="{C8F366E8-55E2-4939-A9F2-11A86F7A8D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928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270" name="Picture@5B@" descr="@5B@">
          <a:extLst>
            <a:ext uri="{FF2B5EF4-FFF2-40B4-BE49-F238E27FC236}">
              <a16:creationId xmlns:a16="http://schemas.microsoft.com/office/drawing/2014/main" id="{24BDBB65-D53B-4BD3-9BDE-EB8091D722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103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271" name="Picture@5B@" descr="@5B@">
          <a:extLst>
            <a:ext uri="{FF2B5EF4-FFF2-40B4-BE49-F238E27FC236}">
              <a16:creationId xmlns:a16="http://schemas.microsoft.com/office/drawing/2014/main" id="{4320B920-1346-4FEA-998A-9ED4169E8D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279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272" name="Picture@5C@" descr="@5C@">
          <a:extLst>
            <a:ext uri="{FF2B5EF4-FFF2-40B4-BE49-F238E27FC236}">
              <a16:creationId xmlns:a16="http://schemas.microsoft.com/office/drawing/2014/main" id="{2FA7030F-FF60-4294-A657-684AF62923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3454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273" name="Picture@5B@" descr="@5B@">
          <a:extLst>
            <a:ext uri="{FF2B5EF4-FFF2-40B4-BE49-F238E27FC236}">
              <a16:creationId xmlns:a16="http://schemas.microsoft.com/office/drawing/2014/main" id="{10A20E23-AE06-47A7-B3FE-0ADD5CA365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629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274" name="Picture@5B@" descr="@5B@">
          <a:extLst>
            <a:ext uri="{FF2B5EF4-FFF2-40B4-BE49-F238E27FC236}">
              <a16:creationId xmlns:a16="http://schemas.microsoft.com/office/drawing/2014/main" id="{5C571483-097F-4FFE-883B-6FAC47569D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804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275" name="Picture@5C@" descr="@5C@">
          <a:extLst>
            <a:ext uri="{FF2B5EF4-FFF2-40B4-BE49-F238E27FC236}">
              <a16:creationId xmlns:a16="http://schemas.microsoft.com/office/drawing/2014/main" id="{F149C75D-DC4B-4F79-8663-0F9C1A0198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3980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276" name="Picture@5B@" descr="@5B@">
          <a:extLst>
            <a:ext uri="{FF2B5EF4-FFF2-40B4-BE49-F238E27FC236}">
              <a16:creationId xmlns:a16="http://schemas.microsoft.com/office/drawing/2014/main" id="{DCAC6F09-EF13-4D4C-AD9A-912111EBD5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5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277" name="Picture@5B@" descr="@5B@">
          <a:extLst>
            <a:ext uri="{FF2B5EF4-FFF2-40B4-BE49-F238E27FC236}">
              <a16:creationId xmlns:a16="http://schemas.microsoft.com/office/drawing/2014/main" id="{0E07EA36-C606-4A67-80AD-7530FD59E1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330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278" name="Picture@5B@" descr="@5B@">
          <a:extLst>
            <a:ext uri="{FF2B5EF4-FFF2-40B4-BE49-F238E27FC236}">
              <a16:creationId xmlns:a16="http://schemas.microsoft.com/office/drawing/2014/main" id="{830F8FB4-177F-4C9A-A776-1143118E56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505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279" name="Picture@5C@" descr="@5C@">
          <a:extLst>
            <a:ext uri="{FF2B5EF4-FFF2-40B4-BE49-F238E27FC236}">
              <a16:creationId xmlns:a16="http://schemas.microsoft.com/office/drawing/2014/main" id="{805B868A-E500-49E1-BA1E-563C50455B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4681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280" name="Picture@5C@" descr="@5C@">
          <a:extLst>
            <a:ext uri="{FF2B5EF4-FFF2-40B4-BE49-F238E27FC236}">
              <a16:creationId xmlns:a16="http://schemas.microsoft.com/office/drawing/2014/main" id="{D0098488-450F-4F19-BA04-6478E742DF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4856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281" name="Picture@5C@" descr="@5C@">
          <a:extLst>
            <a:ext uri="{FF2B5EF4-FFF2-40B4-BE49-F238E27FC236}">
              <a16:creationId xmlns:a16="http://schemas.microsoft.com/office/drawing/2014/main" id="{20AEE3BD-EB3B-4FD9-8245-8A3041C36D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5031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282" name="Picture@5B@" descr="@5B@">
          <a:extLst>
            <a:ext uri="{FF2B5EF4-FFF2-40B4-BE49-F238E27FC236}">
              <a16:creationId xmlns:a16="http://schemas.microsoft.com/office/drawing/2014/main" id="{AA09848E-40FF-4E0E-8A0C-7A05C8A362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206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283" name="Picture@5B@" descr="@5B@">
          <a:extLst>
            <a:ext uri="{FF2B5EF4-FFF2-40B4-BE49-F238E27FC236}">
              <a16:creationId xmlns:a16="http://schemas.microsoft.com/office/drawing/2014/main" id="{EF10C390-8088-4659-9528-9AC47BB244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382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84" name="Picture@5B@" descr="@5B@">
          <a:extLst>
            <a:ext uri="{FF2B5EF4-FFF2-40B4-BE49-F238E27FC236}">
              <a16:creationId xmlns:a16="http://schemas.microsoft.com/office/drawing/2014/main" id="{F861311A-4128-46E5-87C5-5C7D89077B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0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285" name="Picture@5B@" descr="@5B@">
          <a:extLst>
            <a:ext uri="{FF2B5EF4-FFF2-40B4-BE49-F238E27FC236}">
              <a16:creationId xmlns:a16="http://schemas.microsoft.com/office/drawing/2014/main" id="{604B4616-0702-48B7-ACEF-B4C19FD146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86" name="Picture@5B@" descr="@5B@">
          <a:extLst>
            <a:ext uri="{FF2B5EF4-FFF2-40B4-BE49-F238E27FC236}">
              <a16:creationId xmlns:a16="http://schemas.microsoft.com/office/drawing/2014/main" id="{A027F1FA-D0A4-4445-B74B-77F33961A1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287" name="Picture@5B@" descr="@5B@">
          <a:extLst>
            <a:ext uri="{FF2B5EF4-FFF2-40B4-BE49-F238E27FC236}">
              <a16:creationId xmlns:a16="http://schemas.microsoft.com/office/drawing/2014/main" id="{3F15B013-196A-47B3-AF99-429654EA01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288" name="Picture@5B@" descr="@5B@">
          <a:extLst>
            <a:ext uri="{FF2B5EF4-FFF2-40B4-BE49-F238E27FC236}">
              <a16:creationId xmlns:a16="http://schemas.microsoft.com/office/drawing/2014/main" id="{19EFC654-BB3E-4307-9135-D476DF4D34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289" name="Picture@5B@" descr="@5B@">
          <a:extLst>
            <a:ext uri="{FF2B5EF4-FFF2-40B4-BE49-F238E27FC236}">
              <a16:creationId xmlns:a16="http://schemas.microsoft.com/office/drawing/2014/main" id="{152CDB7A-24F5-449D-A19E-4C3D3C94A7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6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290" name="Picture@5B@" descr="@5B@">
          <a:extLst>
            <a:ext uri="{FF2B5EF4-FFF2-40B4-BE49-F238E27FC236}">
              <a16:creationId xmlns:a16="http://schemas.microsoft.com/office/drawing/2014/main" id="{FA812528-49BC-433D-B0A4-C4D34275C9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291" name="Picture@5B@" descr="@5B@">
          <a:extLst>
            <a:ext uri="{FF2B5EF4-FFF2-40B4-BE49-F238E27FC236}">
              <a16:creationId xmlns:a16="http://schemas.microsoft.com/office/drawing/2014/main" id="{0F063680-E7B4-45E4-872D-EFBAC30F1E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7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292" name="Picture@5B@" descr="@5B@">
          <a:extLst>
            <a:ext uri="{FF2B5EF4-FFF2-40B4-BE49-F238E27FC236}">
              <a16:creationId xmlns:a16="http://schemas.microsoft.com/office/drawing/2014/main" id="{B77523BF-4AD9-4182-813B-A2A125CCC7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293" name="Picture@5B@" descr="@5B@">
          <a:extLst>
            <a:ext uri="{FF2B5EF4-FFF2-40B4-BE49-F238E27FC236}">
              <a16:creationId xmlns:a16="http://schemas.microsoft.com/office/drawing/2014/main" id="{03FD87A6-7853-4F22-93B0-EF6D51452F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294" name="Picture@5B@" descr="@5B@">
          <a:extLst>
            <a:ext uri="{FF2B5EF4-FFF2-40B4-BE49-F238E27FC236}">
              <a16:creationId xmlns:a16="http://schemas.microsoft.com/office/drawing/2014/main" id="{A3D0EAFB-6D30-4ABE-AD90-C64B2B67C6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3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295" name="Picture@5B@" descr="@5B@">
          <a:extLst>
            <a:ext uri="{FF2B5EF4-FFF2-40B4-BE49-F238E27FC236}">
              <a16:creationId xmlns:a16="http://schemas.microsoft.com/office/drawing/2014/main" id="{7B59C7BB-D011-452E-8E52-4407E7DCAB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296" name="Picture@5B@" descr="@5B@">
          <a:extLst>
            <a:ext uri="{FF2B5EF4-FFF2-40B4-BE49-F238E27FC236}">
              <a16:creationId xmlns:a16="http://schemas.microsoft.com/office/drawing/2014/main" id="{0971FE77-937B-4D5F-A124-154EDF0768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3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297" name="Picture@5B@" descr="@5B@">
          <a:extLst>
            <a:ext uri="{FF2B5EF4-FFF2-40B4-BE49-F238E27FC236}">
              <a16:creationId xmlns:a16="http://schemas.microsoft.com/office/drawing/2014/main" id="{6184A0A9-5FE5-41E7-AC86-6F1B39CD32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8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298" name="Picture@5B@" descr="@5B@">
          <a:extLst>
            <a:ext uri="{FF2B5EF4-FFF2-40B4-BE49-F238E27FC236}">
              <a16:creationId xmlns:a16="http://schemas.microsoft.com/office/drawing/2014/main" id="{AD16D18E-B468-4F2C-8BF4-5FA64B029C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299" name="Picture@5B@" descr="@5B@">
          <a:extLst>
            <a:ext uri="{FF2B5EF4-FFF2-40B4-BE49-F238E27FC236}">
              <a16:creationId xmlns:a16="http://schemas.microsoft.com/office/drawing/2014/main" id="{C1B9A075-A8EC-40AF-A0A0-54C8511FDA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300" name="Picture@5B@" descr="@5B@">
          <a:extLst>
            <a:ext uri="{FF2B5EF4-FFF2-40B4-BE49-F238E27FC236}">
              <a16:creationId xmlns:a16="http://schemas.microsoft.com/office/drawing/2014/main" id="{DCB826D1-62CD-4B0C-AD49-2A6A849E41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4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301" name="Picture@5B@" descr="@5B@">
          <a:extLst>
            <a:ext uri="{FF2B5EF4-FFF2-40B4-BE49-F238E27FC236}">
              <a16:creationId xmlns:a16="http://schemas.microsoft.com/office/drawing/2014/main" id="{3C55F790-D613-4498-8947-AD20A65638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9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302" name="Picture@5B@" descr="@5B@">
          <a:extLst>
            <a:ext uri="{FF2B5EF4-FFF2-40B4-BE49-F238E27FC236}">
              <a16:creationId xmlns:a16="http://schemas.microsoft.com/office/drawing/2014/main" id="{AAD426A4-4D64-4B3F-8D95-19C22BF9A3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5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303" name="Picture@5B@" descr="@5B@">
          <a:extLst>
            <a:ext uri="{FF2B5EF4-FFF2-40B4-BE49-F238E27FC236}">
              <a16:creationId xmlns:a16="http://schemas.microsoft.com/office/drawing/2014/main" id="{CC60590F-CF9A-4851-B484-961FA30606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304" name="Picture@5B@" descr="@5B@">
          <a:extLst>
            <a:ext uri="{FF2B5EF4-FFF2-40B4-BE49-F238E27FC236}">
              <a16:creationId xmlns:a16="http://schemas.microsoft.com/office/drawing/2014/main" id="{70E6AB9B-7EFC-463E-BE8A-234FB56E63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5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305" name="Picture@5B@" descr="@5B@">
          <a:extLst>
            <a:ext uri="{FF2B5EF4-FFF2-40B4-BE49-F238E27FC236}">
              <a16:creationId xmlns:a16="http://schemas.microsoft.com/office/drawing/2014/main" id="{24205758-BB23-4D89-981F-971054DE08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306" name="Picture@5B@" descr="@5B@">
          <a:extLst>
            <a:ext uri="{FF2B5EF4-FFF2-40B4-BE49-F238E27FC236}">
              <a16:creationId xmlns:a16="http://schemas.microsoft.com/office/drawing/2014/main" id="{1E7B10C9-F1DA-4D3A-A5A2-A30DB6274D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307" name="Picture@5B@" descr="@5B@">
          <a:extLst>
            <a:ext uri="{FF2B5EF4-FFF2-40B4-BE49-F238E27FC236}">
              <a16:creationId xmlns:a16="http://schemas.microsoft.com/office/drawing/2014/main" id="{4DF74993-FCAE-44D5-BC4C-913FF0EA85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1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308" name="Picture@5C@" descr="@5C@">
          <a:extLst>
            <a:ext uri="{FF2B5EF4-FFF2-40B4-BE49-F238E27FC236}">
              <a16:creationId xmlns:a16="http://schemas.microsoft.com/office/drawing/2014/main" id="{C04C8924-D0C8-49A8-8FEF-7F49699D80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8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309" name="Picture@5B@" descr="@5B@">
          <a:extLst>
            <a:ext uri="{FF2B5EF4-FFF2-40B4-BE49-F238E27FC236}">
              <a16:creationId xmlns:a16="http://schemas.microsoft.com/office/drawing/2014/main" id="{4753DC9C-CFFF-48DE-A506-7A62277697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2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310" name="Picture@5B@" descr="@5B@">
          <a:extLst>
            <a:ext uri="{FF2B5EF4-FFF2-40B4-BE49-F238E27FC236}">
              <a16:creationId xmlns:a16="http://schemas.microsoft.com/office/drawing/2014/main" id="{5AC50064-3535-4C10-A2F4-CC786DCBF0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27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311" name="Picture@5B@" descr="@5B@">
          <a:extLst>
            <a:ext uri="{FF2B5EF4-FFF2-40B4-BE49-F238E27FC236}">
              <a16:creationId xmlns:a16="http://schemas.microsoft.com/office/drawing/2014/main" id="{3088C7A1-8D40-4B20-956F-60A61D5F34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02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12" name="Picture@5B@" descr="@5B@">
          <a:extLst>
            <a:ext uri="{FF2B5EF4-FFF2-40B4-BE49-F238E27FC236}">
              <a16:creationId xmlns:a16="http://schemas.microsoft.com/office/drawing/2014/main" id="{D07AFE1B-C2A2-4E3B-AA61-6C8652D782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7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13" name="Picture@5B@" descr="@5B@">
          <a:extLst>
            <a:ext uri="{FF2B5EF4-FFF2-40B4-BE49-F238E27FC236}">
              <a16:creationId xmlns:a16="http://schemas.microsoft.com/office/drawing/2014/main" id="{50738761-BA5A-4515-993B-31CD242C83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14" name="Picture@5B@" descr="@5B@">
          <a:extLst>
            <a:ext uri="{FF2B5EF4-FFF2-40B4-BE49-F238E27FC236}">
              <a16:creationId xmlns:a16="http://schemas.microsoft.com/office/drawing/2014/main" id="{CCACEAF8-E98D-4B3B-8B66-7BB1F95518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28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15" name="Picture@5B@" descr="@5B@">
          <a:extLst>
            <a:ext uri="{FF2B5EF4-FFF2-40B4-BE49-F238E27FC236}">
              <a16:creationId xmlns:a16="http://schemas.microsoft.com/office/drawing/2014/main" id="{A22DC524-6FB1-4351-9286-AB545B262D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3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16" name="Picture@5B@" descr="@5B@">
          <a:extLst>
            <a:ext uri="{FF2B5EF4-FFF2-40B4-BE49-F238E27FC236}">
              <a16:creationId xmlns:a16="http://schemas.microsoft.com/office/drawing/2014/main" id="{80DE2BB0-ED04-41A5-B584-87B5ACB90F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78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17" name="Picture@5B@" descr="@5B@">
          <a:extLst>
            <a:ext uri="{FF2B5EF4-FFF2-40B4-BE49-F238E27FC236}">
              <a16:creationId xmlns:a16="http://schemas.microsoft.com/office/drawing/2014/main" id="{AC6CDDCE-6B6A-4B27-991A-69E82FB3D6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54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18" name="Picture@5B@" descr="@5B@">
          <a:extLst>
            <a:ext uri="{FF2B5EF4-FFF2-40B4-BE49-F238E27FC236}">
              <a16:creationId xmlns:a16="http://schemas.microsoft.com/office/drawing/2014/main" id="{232713A6-B0EC-409A-8D90-C829466BE0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19" name="Picture@5B@" descr="@5B@">
          <a:extLst>
            <a:ext uri="{FF2B5EF4-FFF2-40B4-BE49-F238E27FC236}">
              <a16:creationId xmlns:a16="http://schemas.microsoft.com/office/drawing/2014/main" id="{B679E071-9832-4FF0-BCF8-0E6DD2ABE2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4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20" name="Picture@5B@" descr="@5B@">
          <a:extLst>
            <a:ext uri="{FF2B5EF4-FFF2-40B4-BE49-F238E27FC236}">
              <a16:creationId xmlns:a16="http://schemas.microsoft.com/office/drawing/2014/main" id="{D9ADC63F-C39E-4B31-910B-501F41C628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21" name="Picture@5B@" descr="@5B@">
          <a:extLst>
            <a:ext uri="{FF2B5EF4-FFF2-40B4-BE49-F238E27FC236}">
              <a16:creationId xmlns:a16="http://schemas.microsoft.com/office/drawing/2014/main" id="{AE89E28C-A38E-43F6-978E-42171A5612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5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322" name="Picture@5B@" descr="@5B@">
          <a:extLst>
            <a:ext uri="{FF2B5EF4-FFF2-40B4-BE49-F238E27FC236}">
              <a16:creationId xmlns:a16="http://schemas.microsoft.com/office/drawing/2014/main" id="{693ABB54-6FCE-4ADF-A4FE-9F35EE59E1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0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323" name="Picture@5B@" descr="@5B@">
          <a:extLst>
            <a:ext uri="{FF2B5EF4-FFF2-40B4-BE49-F238E27FC236}">
              <a16:creationId xmlns:a16="http://schemas.microsoft.com/office/drawing/2014/main" id="{92F3186A-4A2A-4DB9-8178-42D46ADA8C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324" name="Picture@5B@" descr="@5B@">
          <a:extLst>
            <a:ext uri="{FF2B5EF4-FFF2-40B4-BE49-F238E27FC236}">
              <a16:creationId xmlns:a16="http://schemas.microsoft.com/office/drawing/2014/main" id="{2D3084E3-6D58-47C3-BD52-F77B0FEB02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80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325" name="Picture@5B@" descr="@5B@">
          <a:extLst>
            <a:ext uri="{FF2B5EF4-FFF2-40B4-BE49-F238E27FC236}">
              <a16:creationId xmlns:a16="http://schemas.microsoft.com/office/drawing/2014/main" id="{F7F763C9-A586-4376-8520-E9BF70D43C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56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326" name="Picture@5B@" descr="@5B@">
          <a:extLst>
            <a:ext uri="{FF2B5EF4-FFF2-40B4-BE49-F238E27FC236}">
              <a16:creationId xmlns:a16="http://schemas.microsoft.com/office/drawing/2014/main" id="{C13C14F7-6BCF-400E-8126-29449C8EE9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31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327" name="Picture@5B@" descr="@5B@">
          <a:extLst>
            <a:ext uri="{FF2B5EF4-FFF2-40B4-BE49-F238E27FC236}">
              <a16:creationId xmlns:a16="http://schemas.microsoft.com/office/drawing/2014/main" id="{9B6AE668-74D8-4284-93E4-C85C54E142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06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328" name="Picture@5B@" descr="@5B@">
          <a:extLst>
            <a:ext uri="{FF2B5EF4-FFF2-40B4-BE49-F238E27FC236}">
              <a16:creationId xmlns:a16="http://schemas.microsoft.com/office/drawing/2014/main" id="{BB3A3B38-F70D-427A-B870-7FF01FFECB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329" name="Picture@5B@" descr="@5B@">
          <a:extLst>
            <a:ext uri="{FF2B5EF4-FFF2-40B4-BE49-F238E27FC236}">
              <a16:creationId xmlns:a16="http://schemas.microsoft.com/office/drawing/2014/main" id="{3D6DCFD6-D788-434B-99BE-9B090C62E2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57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330" name="Picture@5C@" descr="@5C@">
          <a:extLst>
            <a:ext uri="{FF2B5EF4-FFF2-40B4-BE49-F238E27FC236}">
              <a16:creationId xmlns:a16="http://schemas.microsoft.com/office/drawing/2014/main" id="{64030E0A-CB1E-4307-A0DD-A8AA61B8CF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8732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331" name="Picture@5C@" descr="@5C@">
          <a:extLst>
            <a:ext uri="{FF2B5EF4-FFF2-40B4-BE49-F238E27FC236}">
              <a16:creationId xmlns:a16="http://schemas.microsoft.com/office/drawing/2014/main" id="{A89D989A-454A-49BE-95C6-7BD5607C5D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8907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332" name="Picture@5B@" descr="@5B@">
          <a:extLst>
            <a:ext uri="{FF2B5EF4-FFF2-40B4-BE49-F238E27FC236}">
              <a16:creationId xmlns:a16="http://schemas.microsoft.com/office/drawing/2014/main" id="{0CE6CC97-62DD-4255-9309-D47A4E66C2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83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333" name="Picture@5B@" descr="@5B@">
          <a:extLst>
            <a:ext uri="{FF2B5EF4-FFF2-40B4-BE49-F238E27FC236}">
              <a16:creationId xmlns:a16="http://schemas.microsoft.com/office/drawing/2014/main" id="{15C7F6CA-A7E5-4873-822D-212C47C870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334" name="Picture@5B@" descr="@5B@">
          <a:extLst>
            <a:ext uri="{FF2B5EF4-FFF2-40B4-BE49-F238E27FC236}">
              <a16:creationId xmlns:a16="http://schemas.microsoft.com/office/drawing/2014/main" id="{1A8C2CD9-6EB7-46EE-BB8F-9D84A37602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33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335" name="Picture@5B@" descr="@5B@">
          <a:extLst>
            <a:ext uri="{FF2B5EF4-FFF2-40B4-BE49-F238E27FC236}">
              <a16:creationId xmlns:a16="http://schemas.microsoft.com/office/drawing/2014/main" id="{F794ADF7-6A08-4AEB-983C-582B5ABA65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08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336" name="Picture@5B@" descr="@5B@">
          <a:extLst>
            <a:ext uri="{FF2B5EF4-FFF2-40B4-BE49-F238E27FC236}">
              <a16:creationId xmlns:a16="http://schemas.microsoft.com/office/drawing/2014/main" id="{CB5F7B2A-C040-469E-92FF-FD55139322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4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337" name="Picture@5B@" descr="@5B@">
          <a:extLst>
            <a:ext uri="{FF2B5EF4-FFF2-40B4-BE49-F238E27FC236}">
              <a16:creationId xmlns:a16="http://schemas.microsoft.com/office/drawing/2014/main" id="{70A40DD9-43BA-459E-9758-7940AF9611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59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338" name="Picture@5B@" descr="@5B@">
          <a:extLst>
            <a:ext uri="{FF2B5EF4-FFF2-40B4-BE49-F238E27FC236}">
              <a16:creationId xmlns:a16="http://schemas.microsoft.com/office/drawing/2014/main" id="{FF867F17-D568-4613-9BF5-B5320C092C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339" name="Picture@5B@" descr="@5B@">
          <a:extLst>
            <a:ext uri="{FF2B5EF4-FFF2-40B4-BE49-F238E27FC236}">
              <a16:creationId xmlns:a16="http://schemas.microsoft.com/office/drawing/2014/main" id="{329ACD2B-21AF-48C7-A66D-295C74EFA9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09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340" name="Picture@5B@" descr="@5B@">
          <a:extLst>
            <a:ext uri="{FF2B5EF4-FFF2-40B4-BE49-F238E27FC236}">
              <a16:creationId xmlns:a16="http://schemas.microsoft.com/office/drawing/2014/main" id="{5714FCF3-C1C0-424A-9EAF-B28AA07A2D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85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341" name="Picture@5B@" descr="@5B@">
          <a:extLst>
            <a:ext uri="{FF2B5EF4-FFF2-40B4-BE49-F238E27FC236}">
              <a16:creationId xmlns:a16="http://schemas.microsoft.com/office/drawing/2014/main" id="{AF3B8122-143A-4D51-97B6-F7728510B2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0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342" name="Picture@5B@" descr="@5B@">
          <a:extLst>
            <a:ext uri="{FF2B5EF4-FFF2-40B4-BE49-F238E27FC236}">
              <a16:creationId xmlns:a16="http://schemas.microsoft.com/office/drawing/2014/main" id="{2DA5EB93-D4FE-43A4-B2DC-E35E50D8B3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35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343" name="Picture@5B@" descr="@5B@">
          <a:extLst>
            <a:ext uri="{FF2B5EF4-FFF2-40B4-BE49-F238E27FC236}">
              <a16:creationId xmlns:a16="http://schemas.microsoft.com/office/drawing/2014/main" id="{4E734674-EB02-464B-B689-0193711BA6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1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344" name="Picture@5B@" descr="@5B@">
          <a:extLst>
            <a:ext uri="{FF2B5EF4-FFF2-40B4-BE49-F238E27FC236}">
              <a16:creationId xmlns:a16="http://schemas.microsoft.com/office/drawing/2014/main" id="{72B180F9-9E02-4366-A7BE-DBAB0BCC2F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86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345" name="Picture@5B@" descr="@5B@">
          <a:extLst>
            <a:ext uri="{FF2B5EF4-FFF2-40B4-BE49-F238E27FC236}">
              <a16:creationId xmlns:a16="http://schemas.microsoft.com/office/drawing/2014/main" id="{B102C161-4440-427D-8F1E-EAF72E7E9F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61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346" name="Picture@5B@" descr="@5B@">
          <a:extLst>
            <a:ext uri="{FF2B5EF4-FFF2-40B4-BE49-F238E27FC236}">
              <a16:creationId xmlns:a16="http://schemas.microsoft.com/office/drawing/2014/main" id="{A9D8E822-ED39-45D5-9675-0ADB3F5304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36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347" name="Picture@5B@" descr="@5B@">
          <a:extLst>
            <a:ext uri="{FF2B5EF4-FFF2-40B4-BE49-F238E27FC236}">
              <a16:creationId xmlns:a16="http://schemas.microsoft.com/office/drawing/2014/main" id="{147A27D9-4CA2-4B57-8EFA-4E499DFD15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11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348" name="Picture@5B@" descr="@5B@">
          <a:extLst>
            <a:ext uri="{FF2B5EF4-FFF2-40B4-BE49-F238E27FC236}">
              <a16:creationId xmlns:a16="http://schemas.microsoft.com/office/drawing/2014/main" id="{67627EA2-CEFD-4350-8675-B9756744DB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349" name="Picture@5B@" descr="@5B@">
          <a:extLst>
            <a:ext uri="{FF2B5EF4-FFF2-40B4-BE49-F238E27FC236}">
              <a16:creationId xmlns:a16="http://schemas.microsoft.com/office/drawing/2014/main" id="{7AB56DFB-90B3-4832-8937-68C4DDAF36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62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350" name="Picture@5B@" descr="@5B@">
          <a:extLst>
            <a:ext uri="{FF2B5EF4-FFF2-40B4-BE49-F238E27FC236}">
              <a16:creationId xmlns:a16="http://schemas.microsoft.com/office/drawing/2014/main" id="{D94A27C7-4769-463E-9EC7-C21BD61D0D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37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351" name="Picture@5B@" descr="@5B@">
          <a:extLst>
            <a:ext uri="{FF2B5EF4-FFF2-40B4-BE49-F238E27FC236}">
              <a16:creationId xmlns:a16="http://schemas.microsoft.com/office/drawing/2014/main" id="{2A1ACF6F-7E03-41EF-ADEE-2B37EAC7F2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12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352" name="Picture@5B@" descr="@5B@">
          <a:extLst>
            <a:ext uri="{FF2B5EF4-FFF2-40B4-BE49-F238E27FC236}">
              <a16:creationId xmlns:a16="http://schemas.microsoft.com/office/drawing/2014/main" id="{30EDA630-FD03-4835-8AF0-4FA2900D23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88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353" name="Picture@5B@" descr="@5B@">
          <a:extLst>
            <a:ext uri="{FF2B5EF4-FFF2-40B4-BE49-F238E27FC236}">
              <a16:creationId xmlns:a16="http://schemas.microsoft.com/office/drawing/2014/main" id="{22E9CE51-714E-4709-9E56-D2B6ADA6A3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6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354" name="Picture@5B@" descr="@5B@">
          <a:extLst>
            <a:ext uri="{FF2B5EF4-FFF2-40B4-BE49-F238E27FC236}">
              <a16:creationId xmlns:a16="http://schemas.microsoft.com/office/drawing/2014/main" id="{41156C09-EFA5-42DD-8616-7C8355A28F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38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355" name="Picture@5B@" descr="@5B@">
          <a:extLst>
            <a:ext uri="{FF2B5EF4-FFF2-40B4-BE49-F238E27FC236}">
              <a16:creationId xmlns:a16="http://schemas.microsoft.com/office/drawing/2014/main" id="{8DC481C7-1427-47EA-AE53-F0997BC4BB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14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356" name="Picture@5B@" descr="@5B@">
          <a:extLst>
            <a:ext uri="{FF2B5EF4-FFF2-40B4-BE49-F238E27FC236}">
              <a16:creationId xmlns:a16="http://schemas.microsoft.com/office/drawing/2014/main" id="{5860178C-4471-4F78-AF61-5851686AE9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89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357" name="Picture@5B@" descr="@5B@">
          <a:extLst>
            <a:ext uri="{FF2B5EF4-FFF2-40B4-BE49-F238E27FC236}">
              <a16:creationId xmlns:a16="http://schemas.microsoft.com/office/drawing/2014/main" id="{DF282A94-13CD-4F90-A0C0-30A02E73D4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4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358" name="Picture@5B@" descr="@5B@">
          <a:extLst>
            <a:ext uri="{FF2B5EF4-FFF2-40B4-BE49-F238E27FC236}">
              <a16:creationId xmlns:a16="http://schemas.microsoft.com/office/drawing/2014/main" id="{BEE2B7F6-E4EC-4F0C-8123-A2C419238A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359" name="Picture@5B@" descr="@5B@">
          <a:extLst>
            <a:ext uri="{FF2B5EF4-FFF2-40B4-BE49-F238E27FC236}">
              <a16:creationId xmlns:a16="http://schemas.microsoft.com/office/drawing/2014/main" id="{D5D13D72-05B5-43BF-B477-0634CD13DD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15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360" name="Picture@5B@" descr="@5B@">
          <a:extLst>
            <a:ext uri="{FF2B5EF4-FFF2-40B4-BE49-F238E27FC236}">
              <a16:creationId xmlns:a16="http://schemas.microsoft.com/office/drawing/2014/main" id="{F16137F4-35D0-4EAC-AEB5-64DC4DE235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90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361" name="Picture@5C@" descr="@5C@">
          <a:extLst>
            <a:ext uri="{FF2B5EF4-FFF2-40B4-BE49-F238E27FC236}">
              <a16:creationId xmlns:a16="http://schemas.microsoft.com/office/drawing/2014/main" id="{30C9E94F-5569-458F-9C2A-512A0A5BB6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165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362" name="Picture@5B@" descr="@5B@">
          <a:extLst>
            <a:ext uri="{FF2B5EF4-FFF2-40B4-BE49-F238E27FC236}">
              <a16:creationId xmlns:a16="http://schemas.microsoft.com/office/drawing/2014/main" id="{998EFFCA-595C-45A3-8074-021A60DF18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40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363" name="Picture@5B@" descr="@5B@">
          <a:extLst>
            <a:ext uri="{FF2B5EF4-FFF2-40B4-BE49-F238E27FC236}">
              <a16:creationId xmlns:a16="http://schemas.microsoft.com/office/drawing/2014/main" id="{75006F9A-3528-477D-A871-6535D72751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1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364" name="Picture@5B@" descr="@5B@">
          <a:extLst>
            <a:ext uri="{FF2B5EF4-FFF2-40B4-BE49-F238E27FC236}">
              <a16:creationId xmlns:a16="http://schemas.microsoft.com/office/drawing/2014/main" id="{A0F6D53B-CF0A-4967-8D0B-923F6AF9A2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91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365" name="Picture@5B@" descr="@5B@">
          <a:extLst>
            <a:ext uri="{FF2B5EF4-FFF2-40B4-BE49-F238E27FC236}">
              <a16:creationId xmlns:a16="http://schemas.microsoft.com/office/drawing/2014/main" id="{509FFCE0-0F3C-4EC1-8E90-62A2D324F6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66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366" name="Picture@5B@" descr="@5B@">
          <a:extLst>
            <a:ext uri="{FF2B5EF4-FFF2-40B4-BE49-F238E27FC236}">
              <a16:creationId xmlns:a16="http://schemas.microsoft.com/office/drawing/2014/main" id="{9F7794F6-18FD-4C94-8B3C-827AB41FDD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41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367" name="Picture@5B@" descr="@5B@">
          <a:extLst>
            <a:ext uri="{FF2B5EF4-FFF2-40B4-BE49-F238E27FC236}">
              <a16:creationId xmlns:a16="http://schemas.microsoft.com/office/drawing/2014/main" id="{1D800DD7-3B06-43B2-A474-EE99627229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17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368" name="Picture@5B@" descr="@5B@">
          <a:extLst>
            <a:ext uri="{FF2B5EF4-FFF2-40B4-BE49-F238E27FC236}">
              <a16:creationId xmlns:a16="http://schemas.microsoft.com/office/drawing/2014/main" id="{B24DE236-1B9B-469C-9A75-2AA22ED99C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369" name="Picture@5B@" descr="@5B@">
          <a:extLst>
            <a:ext uri="{FF2B5EF4-FFF2-40B4-BE49-F238E27FC236}">
              <a16:creationId xmlns:a16="http://schemas.microsoft.com/office/drawing/2014/main" id="{7FD440D0-501D-40E0-BD98-4F0ECA89D4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67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370" name="Picture@5B@" descr="@5B@">
          <a:extLst>
            <a:ext uri="{FF2B5EF4-FFF2-40B4-BE49-F238E27FC236}">
              <a16:creationId xmlns:a16="http://schemas.microsoft.com/office/drawing/2014/main" id="{7674F8F7-1B1E-4F03-83EC-DC1A72B45E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42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371" name="Picture@5B@" descr="@5B@">
          <a:extLst>
            <a:ext uri="{FF2B5EF4-FFF2-40B4-BE49-F238E27FC236}">
              <a16:creationId xmlns:a16="http://schemas.microsoft.com/office/drawing/2014/main" id="{433E3267-70AC-4B3E-98B0-268AB0C3C7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18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372" name="Picture@5C@" descr="@5C@">
          <a:extLst>
            <a:ext uri="{FF2B5EF4-FFF2-40B4-BE49-F238E27FC236}">
              <a16:creationId xmlns:a16="http://schemas.microsoft.com/office/drawing/2014/main" id="{D8F32D49-1FC2-44EC-A868-575E7FC047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093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373" name="Picture@5B@" descr="@5B@">
          <a:extLst>
            <a:ext uri="{FF2B5EF4-FFF2-40B4-BE49-F238E27FC236}">
              <a16:creationId xmlns:a16="http://schemas.microsoft.com/office/drawing/2014/main" id="{D6C79F96-4CDF-4B7F-97F6-82BD657A4B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6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374" name="Picture@5B@" descr="@5B@">
          <a:extLst>
            <a:ext uri="{FF2B5EF4-FFF2-40B4-BE49-F238E27FC236}">
              <a16:creationId xmlns:a16="http://schemas.microsoft.com/office/drawing/2014/main" id="{459A670C-D758-4BA1-9A4F-33D934CF8C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43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375" name="Picture@5B@" descr="@5B@">
          <a:extLst>
            <a:ext uri="{FF2B5EF4-FFF2-40B4-BE49-F238E27FC236}">
              <a16:creationId xmlns:a16="http://schemas.microsoft.com/office/drawing/2014/main" id="{0C36D2E1-5E81-432A-BF62-C709EE1A6A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19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376" name="Picture@5B@" descr="@5B@">
          <a:extLst>
            <a:ext uri="{FF2B5EF4-FFF2-40B4-BE49-F238E27FC236}">
              <a16:creationId xmlns:a16="http://schemas.microsoft.com/office/drawing/2014/main" id="{93D06F3D-4891-49A8-9173-8510B94619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94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377" name="Picture@5B@" descr="@5B@">
          <a:extLst>
            <a:ext uri="{FF2B5EF4-FFF2-40B4-BE49-F238E27FC236}">
              <a16:creationId xmlns:a16="http://schemas.microsoft.com/office/drawing/2014/main" id="{8F6C26B1-0E36-47B6-A5CB-ADEC3678CE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69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378" name="Picture@5B@" descr="@5B@">
          <a:extLst>
            <a:ext uri="{FF2B5EF4-FFF2-40B4-BE49-F238E27FC236}">
              <a16:creationId xmlns:a16="http://schemas.microsoft.com/office/drawing/2014/main" id="{E9B71AEF-0B00-45F4-AA22-E1AD8D5C3E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4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379" name="Picture@5B@" descr="@5B@">
          <a:extLst>
            <a:ext uri="{FF2B5EF4-FFF2-40B4-BE49-F238E27FC236}">
              <a16:creationId xmlns:a16="http://schemas.microsoft.com/office/drawing/2014/main" id="{DD403DD9-D85B-42B7-8A85-EF913D6C2A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20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380" name="Picture@5B@" descr="@5B@">
          <a:extLst>
            <a:ext uri="{FF2B5EF4-FFF2-40B4-BE49-F238E27FC236}">
              <a16:creationId xmlns:a16="http://schemas.microsoft.com/office/drawing/2014/main" id="{5E179C15-538C-497E-9AD1-E31D64CCCF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95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381" name="Picture@5B@" descr="@5B@">
          <a:extLst>
            <a:ext uri="{FF2B5EF4-FFF2-40B4-BE49-F238E27FC236}">
              <a16:creationId xmlns:a16="http://schemas.microsoft.com/office/drawing/2014/main" id="{98A1496C-E52E-46EE-A931-4629A66777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670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382" name="Picture@5B@" descr="@5B@">
          <a:extLst>
            <a:ext uri="{FF2B5EF4-FFF2-40B4-BE49-F238E27FC236}">
              <a16:creationId xmlns:a16="http://schemas.microsoft.com/office/drawing/2014/main" id="{C1579811-F214-4E7F-B5F8-1522C8CCB2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46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383" name="Picture@5B@" descr="@5B@">
          <a:extLst>
            <a:ext uri="{FF2B5EF4-FFF2-40B4-BE49-F238E27FC236}">
              <a16:creationId xmlns:a16="http://schemas.microsoft.com/office/drawing/2014/main" id="{F2EB12A8-4551-41C9-89D7-1CB0B48F8B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2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384" name="Picture@5B@" descr="@5B@">
          <a:extLst>
            <a:ext uri="{FF2B5EF4-FFF2-40B4-BE49-F238E27FC236}">
              <a16:creationId xmlns:a16="http://schemas.microsoft.com/office/drawing/2014/main" id="{1E552F39-893E-41DB-896C-EE8AF961E8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196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385" name="Picture@5B@" descr="@5B@">
          <a:extLst>
            <a:ext uri="{FF2B5EF4-FFF2-40B4-BE49-F238E27FC236}">
              <a16:creationId xmlns:a16="http://schemas.microsoft.com/office/drawing/2014/main" id="{A628D235-954F-446C-BC78-7336C8DE55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371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386" name="Picture@5B@" descr="@5B@">
          <a:extLst>
            <a:ext uri="{FF2B5EF4-FFF2-40B4-BE49-F238E27FC236}">
              <a16:creationId xmlns:a16="http://schemas.microsoft.com/office/drawing/2014/main" id="{B4318E90-2173-49B3-9FA3-83D12104DB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547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387" name="Picture@5B@" descr="@5B@">
          <a:extLst>
            <a:ext uri="{FF2B5EF4-FFF2-40B4-BE49-F238E27FC236}">
              <a16:creationId xmlns:a16="http://schemas.microsoft.com/office/drawing/2014/main" id="{5B8666BF-1FAE-4BC2-86E6-228562DF69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22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388" name="Picture@5B@" descr="@5B@">
          <a:extLst>
            <a:ext uri="{FF2B5EF4-FFF2-40B4-BE49-F238E27FC236}">
              <a16:creationId xmlns:a16="http://schemas.microsoft.com/office/drawing/2014/main" id="{5112DE10-339B-4BFC-B658-9A69545FD5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89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389" name="Picture@5B@" descr="@5B@">
          <a:extLst>
            <a:ext uri="{FF2B5EF4-FFF2-40B4-BE49-F238E27FC236}">
              <a16:creationId xmlns:a16="http://schemas.microsoft.com/office/drawing/2014/main" id="{C75253F6-D756-4880-B928-D0C13656DD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072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390" name="Picture@5B@" descr="@5B@">
          <a:extLst>
            <a:ext uri="{FF2B5EF4-FFF2-40B4-BE49-F238E27FC236}">
              <a16:creationId xmlns:a16="http://schemas.microsoft.com/office/drawing/2014/main" id="{05C6A56A-88D4-4488-A239-EB3EAF67A0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248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391" name="Picture@5B@" descr="@5B@">
          <a:extLst>
            <a:ext uri="{FF2B5EF4-FFF2-40B4-BE49-F238E27FC236}">
              <a16:creationId xmlns:a16="http://schemas.microsoft.com/office/drawing/2014/main" id="{8EDE8B75-DA25-47BC-9F78-50152C566E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423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392" name="Picture@5B@" descr="@5B@">
          <a:extLst>
            <a:ext uri="{FF2B5EF4-FFF2-40B4-BE49-F238E27FC236}">
              <a16:creationId xmlns:a16="http://schemas.microsoft.com/office/drawing/2014/main" id="{F1E23794-4DA2-4DD5-8E37-F4D431C83C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598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393" name="Picture@5B@" descr="@5B@">
          <a:extLst>
            <a:ext uri="{FF2B5EF4-FFF2-40B4-BE49-F238E27FC236}">
              <a16:creationId xmlns:a16="http://schemas.microsoft.com/office/drawing/2014/main" id="{A77B80D5-47F1-4912-ADB1-DDE805600D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773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394" name="Picture@5B@" descr="@5B@">
          <a:extLst>
            <a:ext uri="{FF2B5EF4-FFF2-40B4-BE49-F238E27FC236}">
              <a16:creationId xmlns:a16="http://schemas.microsoft.com/office/drawing/2014/main" id="{7BFD0AA1-73AF-47A8-BE20-D5560A243C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949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395" name="Picture@5B@" descr="@5B@">
          <a:extLst>
            <a:ext uri="{FF2B5EF4-FFF2-40B4-BE49-F238E27FC236}">
              <a16:creationId xmlns:a16="http://schemas.microsoft.com/office/drawing/2014/main" id="{ECD06D36-967C-4C11-8F00-C752929F21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124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396" name="Picture@5C@" descr="@5C@">
          <a:extLst>
            <a:ext uri="{FF2B5EF4-FFF2-40B4-BE49-F238E27FC236}">
              <a16:creationId xmlns:a16="http://schemas.microsoft.com/office/drawing/2014/main" id="{83A0405F-E2E7-4875-A15A-FDD62D6112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0299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397" name="Picture@5B@" descr="@5B@">
          <a:extLst>
            <a:ext uri="{FF2B5EF4-FFF2-40B4-BE49-F238E27FC236}">
              <a16:creationId xmlns:a16="http://schemas.microsoft.com/office/drawing/2014/main" id="{7E73EA98-1D53-4964-8CA5-00755DA9F0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474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398" name="Picture@5B@" descr="@5B@">
          <a:extLst>
            <a:ext uri="{FF2B5EF4-FFF2-40B4-BE49-F238E27FC236}">
              <a16:creationId xmlns:a16="http://schemas.microsoft.com/office/drawing/2014/main" id="{FFB69787-3585-48E2-82EF-6CC639725C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65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399" name="Picture@5B@" descr="@5B@">
          <a:extLst>
            <a:ext uri="{FF2B5EF4-FFF2-40B4-BE49-F238E27FC236}">
              <a16:creationId xmlns:a16="http://schemas.microsoft.com/office/drawing/2014/main" id="{7B6B0D27-07AD-4603-802F-68CD749507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825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400" name="Picture@5B@" descr="@5B@">
          <a:extLst>
            <a:ext uri="{FF2B5EF4-FFF2-40B4-BE49-F238E27FC236}">
              <a16:creationId xmlns:a16="http://schemas.microsoft.com/office/drawing/2014/main" id="{3F6B125F-08AE-4602-BB0C-D331383C83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000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401" name="Picture@5B@" descr="@5B@">
          <a:extLst>
            <a:ext uri="{FF2B5EF4-FFF2-40B4-BE49-F238E27FC236}">
              <a16:creationId xmlns:a16="http://schemas.microsoft.com/office/drawing/2014/main" id="{1EB56AEB-0522-4372-AE23-2DD59DCD50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175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402" name="Picture@5B@" descr="@5B@">
          <a:extLst>
            <a:ext uri="{FF2B5EF4-FFF2-40B4-BE49-F238E27FC236}">
              <a16:creationId xmlns:a16="http://schemas.microsoft.com/office/drawing/2014/main" id="{8141FD24-3497-4B41-9AA1-FA214A1621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351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403" name="Picture@5B@" descr="@5B@">
          <a:extLst>
            <a:ext uri="{FF2B5EF4-FFF2-40B4-BE49-F238E27FC236}">
              <a16:creationId xmlns:a16="http://schemas.microsoft.com/office/drawing/2014/main" id="{8A0C2FD7-B8EA-4236-8CCD-AE1B6629C1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526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404" name="Picture@5B@" descr="@5B@">
          <a:extLst>
            <a:ext uri="{FF2B5EF4-FFF2-40B4-BE49-F238E27FC236}">
              <a16:creationId xmlns:a16="http://schemas.microsoft.com/office/drawing/2014/main" id="{E222DCE5-20FA-4B63-B1DA-0DB32C6CDF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01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405" name="Picture@5B@" descr="@5B@">
          <a:extLst>
            <a:ext uri="{FF2B5EF4-FFF2-40B4-BE49-F238E27FC236}">
              <a16:creationId xmlns:a16="http://schemas.microsoft.com/office/drawing/2014/main" id="{FEB12E82-596E-455B-B6BF-8CDE8DC323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877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406" name="Picture@5B@" descr="@5B@">
          <a:extLst>
            <a:ext uri="{FF2B5EF4-FFF2-40B4-BE49-F238E27FC236}">
              <a16:creationId xmlns:a16="http://schemas.microsoft.com/office/drawing/2014/main" id="{94D2FE40-7AB1-4859-9357-8DF3EF2B87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052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407" name="Picture@5B@" descr="@5B@">
          <a:extLst>
            <a:ext uri="{FF2B5EF4-FFF2-40B4-BE49-F238E27FC236}">
              <a16:creationId xmlns:a16="http://schemas.microsoft.com/office/drawing/2014/main" id="{BF0FB389-5DDE-4F57-B222-FB7754BCB4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227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408" name="Picture@5B@" descr="@5B@">
          <a:extLst>
            <a:ext uri="{FF2B5EF4-FFF2-40B4-BE49-F238E27FC236}">
              <a16:creationId xmlns:a16="http://schemas.microsoft.com/office/drawing/2014/main" id="{1A4A9E18-81B3-42A6-8B43-FC9C12AD51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0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409" name="Picture@5B@" descr="@5B@">
          <a:extLst>
            <a:ext uri="{FF2B5EF4-FFF2-40B4-BE49-F238E27FC236}">
              <a16:creationId xmlns:a16="http://schemas.microsoft.com/office/drawing/2014/main" id="{A6EEDDC8-CDF2-4B81-AD6D-4AD77662A9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578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410" name="Picture@5B@" descr="@5B@">
          <a:extLst>
            <a:ext uri="{FF2B5EF4-FFF2-40B4-BE49-F238E27FC236}">
              <a16:creationId xmlns:a16="http://schemas.microsoft.com/office/drawing/2014/main" id="{8B7F3E0C-3DFE-45AF-B795-C7B3192004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753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411" name="Picture@5B@" descr="@5B@">
          <a:extLst>
            <a:ext uri="{FF2B5EF4-FFF2-40B4-BE49-F238E27FC236}">
              <a16:creationId xmlns:a16="http://schemas.microsoft.com/office/drawing/2014/main" id="{D8CCA61B-EF9E-43B4-A275-FD1BB2B7FB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928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412" name="Picture@5B@" descr="@5B@">
          <a:extLst>
            <a:ext uri="{FF2B5EF4-FFF2-40B4-BE49-F238E27FC236}">
              <a16:creationId xmlns:a16="http://schemas.microsoft.com/office/drawing/2014/main" id="{976EF063-A97D-4EB3-BB08-0145E34894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103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413" name="Picture@5B@" descr="@5B@">
          <a:extLst>
            <a:ext uri="{FF2B5EF4-FFF2-40B4-BE49-F238E27FC236}">
              <a16:creationId xmlns:a16="http://schemas.microsoft.com/office/drawing/2014/main" id="{BED65116-A9F1-42B4-8760-07770D0DE3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279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414" name="Picture@5B@" descr="@5B@">
          <a:extLst>
            <a:ext uri="{FF2B5EF4-FFF2-40B4-BE49-F238E27FC236}">
              <a16:creationId xmlns:a16="http://schemas.microsoft.com/office/drawing/2014/main" id="{0CAB2028-0490-4751-ABE4-4D6DCB72D8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454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415" name="Picture@5B@" descr="@5B@">
          <a:extLst>
            <a:ext uri="{FF2B5EF4-FFF2-40B4-BE49-F238E27FC236}">
              <a16:creationId xmlns:a16="http://schemas.microsoft.com/office/drawing/2014/main" id="{D49036D0-01C3-45A9-A2C4-B851FD0FD3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629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416" name="Picture@5B@" descr="@5B@">
          <a:extLst>
            <a:ext uri="{FF2B5EF4-FFF2-40B4-BE49-F238E27FC236}">
              <a16:creationId xmlns:a16="http://schemas.microsoft.com/office/drawing/2014/main" id="{7D4314CD-B473-4A99-BADA-0206989E45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804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417" name="Picture@5B@" descr="@5B@">
          <a:extLst>
            <a:ext uri="{FF2B5EF4-FFF2-40B4-BE49-F238E27FC236}">
              <a16:creationId xmlns:a16="http://schemas.microsoft.com/office/drawing/2014/main" id="{BD9407EF-301E-46B8-8520-4E84971A20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980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418" name="Picture@5B@" descr="@5B@">
          <a:extLst>
            <a:ext uri="{FF2B5EF4-FFF2-40B4-BE49-F238E27FC236}">
              <a16:creationId xmlns:a16="http://schemas.microsoft.com/office/drawing/2014/main" id="{F4D5B00C-B457-41F9-A36A-D18C9C28D4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5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419" name="Picture@5B@" descr="@5B@">
          <a:extLst>
            <a:ext uri="{FF2B5EF4-FFF2-40B4-BE49-F238E27FC236}">
              <a16:creationId xmlns:a16="http://schemas.microsoft.com/office/drawing/2014/main" id="{AE55CE7B-C75D-4F05-919A-2115B0FA92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330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420" name="Picture@5B@" descr="@5B@">
          <a:extLst>
            <a:ext uri="{FF2B5EF4-FFF2-40B4-BE49-F238E27FC236}">
              <a16:creationId xmlns:a16="http://schemas.microsoft.com/office/drawing/2014/main" id="{5BD8A19F-AC2A-4ED3-A2D9-0DB67ACAED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505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421" name="Picture@5B@" descr="@5B@">
          <a:extLst>
            <a:ext uri="{FF2B5EF4-FFF2-40B4-BE49-F238E27FC236}">
              <a16:creationId xmlns:a16="http://schemas.microsoft.com/office/drawing/2014/main" id="{B618CA8C-AED3-4CC3-BBC2-221404C1ED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681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422" name="Picture@5B@" descr="@5B@">
          <a:extLst>
            <a:ext uri="{FF2B5EF4-FFF2-40B4-BE49-F238E27FC236}">
              <a16:creationId xmlns:a16="http://schemas.microsoft.com/office/drawing/2014/main" id="{B13F62C8-CBA0-4A85-BD25-089CB5DCA6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856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423" name="Picture@5B@" descr="@5B@">
          <a:extLst>
            <a:ext uri="{FF2B5EF4-FFF2-40B4-BE49-F238E27FC236}">
              <a16:creationId xmlns:a16="http://schemas.microsoft.com/office/drawing/2014/main" id="{70266F85-2868-4C89-A8B5-DF3DC0F310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031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424" name="Picture@5B@" descr="@5B@">
          <a:extLst>
            <a:ext uri="{FF2B5EF4-FFF2-40B4-BE49-F238E27FC236}">
              <a16:creationId xmlns:a16="http://schemas.microsoft.com/office/drawing/2014/main" id="{3BF56A40-E46D-498D-A06B-24670A181A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206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425" name="Picture@5B@" descr="@5B@">
          <a:extLst>
            <a:ext uri="{FF2B5EF4-FFF2-40B4-BE49-F238E27FC236}">
              <a16:creationId xmlns:a16="http://schemas.microsoft.com/office/drawing/2014/main" id="{061FF749-F3DD-4289-9CD4-4951844F54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382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426" name="Picture@5B@" descr="@5B@">
          <a:extLst>
            <a:ext uri="{FF2B5EF4-FFF2-40B4-BE49-F238E27FC236}">
              <a16:creationId xmlns:a16="http://schemas.microsoft.com/office/drawing/2014/main" id="{2718B430-502B-48F1-9DEA-56491F6C04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557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427" name="Picture@5B@" descr="@5B@">
          <a:extLst>
            <a:ext uri="{FF2B5EF4-FFF2-40B4-BE49-F238E27FC236}">
              <a16:creationId xmlns:a16="http://schemas.microsoft.com/office/drawing/2014/main" id="{74220E8E-A582-4DC2-AFBD-456AF3CA3C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732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428" name="Picture@5B@" descr="@5B@">
          <a:extLst>
            <a:ext uri="{FF2B5EF4-FFF2-40B4-BE49-F238E27FC236}">
              <a16:creationId xmlns:a16="http://schemas.microsoft.com/office/drawing/2014/main" id="{67E7957F-7748-42F1-A36C-B025CB99C5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0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429" name="Picture@5B@" descr="@5B@">
          <a:extLst>
            <a:ext uri="{FF2B5EF4-FFF2-40B4-BE49-F238E27FC236}">
              <a16:creationId xmlns:a16="http://schemas.microsoft.com/office/drawing/2014/main" id="{6748F247-2618-4A8C-946C-328E54EEA3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083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430" name="Picture@5B@" descr="@5B@">
          <a:extLst>
            <a:ext uri="{FF2B5EF4-FFF2-40B4-BE49-F238E27FC236}">
              <a16:creationId xmlns:a16="http://schemas.microsoft.com/office/drawing/2014/main" id="{1FB07515-D2BC-4ACB-A505-910BE32F29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258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431" name="Picture@5B@" descr="@5B@">
          <a:extLst>
            <a:ext uri="{FF2B5EF4-FFF2-40B4-BE49-F238E27FC236}">
              <a16:creationId xmlns:a16="http://schemas.microsoft.com/office/drawing/2014/main" id="{9E5DD827-4AA0-4D6E-BE44-637574AAFD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433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432" name="Picture@5B@" descr="@5B@">
          <a:extLst>
            <a:ext uri="{FF2B5EF4-FFF2-40B4-BE49-F238E27FC236}">
              <a16:creationId xmlns:a16="http://schemas.microsoft.com/office/drawing/2014/main" id="{C16F13F9-05A2-4A9F-90D4-B22030A1DD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609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433" name="Picture@5B@" descr="@5B@">
          <a:extLst>
            <a:ext uri="{FF2B5EF4-FFF2-40B4-BE49-F238E27FC236}">
              <a16:creationId xmlns:a16="http://schemas.microsoft.com/office/drawing/2014/main" id="{E10EF902-5FEF-4E5B-B383-1F0C2BF41D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784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434" name="Picture@5B@" descr="@5B@">
          <a:extLst>
            <a:ext uri="{FF2B5EF4-FFF2-40B4-BE49-F238E27FC236}">
              <a16:creationId xmlns:a16="http://schemas.microsoft.com/office/drawing/2014/main" id="{EF383560-3F68-45CD-9C19-9D16C64A29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959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435" name="Picture@5B@" descr="@5B@">
          <a:extLst>
            <a:ext uri="{FF2B5EF4-FFF2-40B4-BE49-F238E27FC236}">
              <a16:creationId xmlns:a16="http://schemas.microsoft.com/office/drawing/2014/main" id="{ABCC06EA-CE41-4D59-A12D-9EB61A3E7F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134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436" name="Picture@5C@" descr="@5C@">
          <a:extLst>
            <a:ext uri="{FF2B5EF4-FFF2-40B4-BE49-F238E27FC236}">
              <a16:creationId xmlns:a16="http://schemas.microsoft.com/office/drawing/2014/main" id="{94822AF2-9FFE-4EB2-A0F8-1F1B156150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7310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437" name="Picture@5B@" descr="@5B@">
          <a:extLst>
            <a:ext uri="{FF2B5EF4-FFF2-40B4-BE49-F238E27FC236}">
              <a16:creationId xmlns:a16="http://schemas.microsoft.com/office/drawing/2014/main" id="{6C3FB919-4626-4A36-B820-96711455BA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485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438" name="Picture@5B@" descr="@5B@">
          <a:extLst>
            <a:ext uri="{FF2B5EF4-FFF2-40B4-BE49-F238E27FC236}">
              <a16:creationId xmlns:a16="http://schemas.microsoft.com/office/drawing/2014/main" id="{6B9C1954-9AEA-4C8B-8258-88481CA662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66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439" name="Picture@5C@" descr="@5C@">
          <a:extLst>
            <a:ext uri="{FF2B5EF4-FFF2-40B4-BE49-F238E27FC236}">
              <a16:creationId xmlns:a16="http://schemas.microsoft.com/office/drawing/2014/main" id="{6438C25C-2BE3-42FF-9EC1-C1126FC7A9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7835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440" name="Picture@5B@" descr="@5B@">
          <a:extLst>
            <a:ext uri="{FF2B5EF4-FFF2-40B4-BE49-F238E27FC236}">
              <a16:creationId xmlns:a16="http://schemas.microsoft.com/office/drawing/2014/main" id="{0A2AF677-4CBE-445E-9BF1-CE6C252284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011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441" name="Picture@5B@" descr="@5B@">
          <a:extLst>
            <a:ext uri="{FF2B5EF4-FFF2-40B4-BE49-F238E27FC236}">
              <a16:creationId xmlns:a16="http://schemas.microsoft.com/office/drawing/2014/main" id="{77E1F97B-E127-41BC-988B-D41B831F2A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186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442" name="Picture@5C@" descr="@5C@">
          <a:extLst>
            <a:ext uri="{FF2B5EF4-FFF2-40B4-BE49-F238E27FC236}">
              <a16:creationId xmlns:a16="http://schemas.microsoft.com/office/drawing/2014/main" id="{374741BC-1785-4BFB-BA30-7473BBC779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8361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443" name="Picture@5C@" descr="@5C@">
          <a:extLst>
            <a:ext uri="{FF2B5EF4-FFF2-40B4-BE49-F238E27FC236}">
              <a16:creationId xmlns:a16="http://schemas.microsoft.com/office/drawing/2014/main" id="{BB990C03-C186-40AE-86B2-965ABD32DB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8536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444" name="Picture@5C@" descr="@5C@">
          <a:extLst>
            <a:ext uri="{FF2B5EF4-FFF2-40B4-BE49-F238E27FC236}">
              <a16:creationId xmlns:a16="http://schemas.microsoft.com/office/drawing/2014/main" id="{12177FCA-003A-4874-9598-D25785AD33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8712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445" name="Picture@5B@" descr="@5B@">
          <a:extLst>
            <a:ext uri="{FF2B5EF4-FFF2-40B4-BE49-F238E27FC236}">
              <a16:creationId xmlns:a16="http://schemas.microsoft.com/office/drawing/2014/main" id="{CE67D577-BE74-41F9-8F4C-C7D2AD064B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887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446" name="Picture@5B@" descr="@5B@">
          <a:extLst>
            <a:ext uri="{FF2B5EF4-FFF2-40B4-BE49-F238E27FC236}">
              <a16:creationId xmlns:a16="http://schemas.microsoft.com/office/drawing/2014/main" id="{059555B5-3A50-4E2A-A4E4-2333090EC1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062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447" name="Picture@5B@" descr="@5B@">
          <a:extLst>
            <a:ext uri="{FF2B5EF4-FFF2-40B4-BE49-F238E27FC236}">
              <a16:creationId xmlns:a16="http://schemas.microsoft.com/office/drawing/2014/main" id="{36094541-0583-47D3-B963-70ADAD5729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0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448" name="Picture@5B@" descr="@5B@">
          <a:extLst>
            <a:ext uri="{FF2B5EF4-FFF2-40B4-BE49-F238E27FC236}">
              <a16:creationId xmlns:a16="http://schemas.microsoft.com/office/drawing/2014/main" id="{A08ABE0D-19AB-49B6-8E26-D263576B6E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49" name="Picture@5B@" descr="@5B@">
          <a:extLst>
            <a:ext uri="{FF2B5EF4-FFF2-40B4-BE49-F238E27FC236}">
              <a16:creationId xmlns:a16="http://schemas.microsoft.com/office/drawing/2014/main" id="{362BA039-62E9-4CBF-BFF9-CAC358CC84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450" name="Picture@5B@" descr="@5B@">
          <a:extLst>
            <a:ext uri="{FF2B5EF4-FFF2-40B4-BE49-F238E27FC236}">
              <a16:creationId xmlns:a16="http://schemas.microsoft.com/office/drawing/2014/main" id="{5CC57455-EFD9-4A13-B8DE-B943118268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51" name="Picture@5B@" descr="@5B@">
          <a:extLst>
            <a:ext uri="{FF2B5EF4-FFF2-40B4-BE49-F238E27FC236}">
              <a16:creationId xmlns:a16="http://schemas.microsoft.com/office/drawing/2014/main" id="{2B4F019D-65A8-4F67-9B09-77F7C3ACEE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452" name="Picture@5B@" descr="@5B@">
          <a:extLst>
            <a:ext uri="{FF2B5EF4-FFF2-40B4-BE49-F238E27FC236}">
              <a16:creationId xmlns:a16="http://schemas.microsoft.com/office/drawing/2014/main" id="{7C07EE5D-1A7D-4944-A109-955E913FFA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6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453" name="Picture@5B@" descr="@5B@">
          <a:extLst>
            <a:ext uri="{FF2B5EF4-FFF2-40B4-BE49-F238E27FC236}">
              <a16:creationId xmlns:a16="http://schemas.microsoft.com/office/drawing/2014/main" id="{3094DA59-08DF-4CE4-A82F-14F1E52710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454" name="Picture@5B@" descr="@5B@">
          <a:extLst>
            <a:ext uri="{FF2B5EF4-FFF2-40B4-BE49-F238E27FC236}">
              <a16:creationId xmlns:a16="http://schemas.microsoft.com/office/drawing/2014/main" id="{7571058F-31E6-4985-BF1B-0C5217A978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7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455" name="Picture@5B@" descr="@5B@">
          <a:extLst>
            <a:ext uri="{FF2B5EF4-FFF2-40B4-BE49-F238E27FC236}">
              <a16:creationId xmlns:a16="http://schemas.microsoft.com/office/drawing/2014/main" id="{CEB010D6-BA0E-4E40-B94F-6FC17869F9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456" name="Picture@5B@" descr="@5B@">
          <a:extLst>
            <a:ext uri="{FF2B5EF4-FFF2-40B4-BE49-F238E27FC236}">
              <a16:creationId xmlns:a16="http://schemas.microsoft.com/office/drawing/2014/main" id="{4AA785A2-C16F-4426-B13B-5B14000C6A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457" name="Picture@5B@" descr="@5B@">
          <a:extLst>
            <a:ext uri="{FF2B5EF4-FFF2-40B4-BE49-F238E27FC236}">
              <a16:creationId xmlns:a16="http://schemas.microsoft.com/office/drawing/2014/main" id="{591CE6A9-B80E-45AE-A788-A5D767F481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3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458" name="Picture@5B@" descr="@5B@">
          <a:extLst>
            <a:ext uri="{FF2B5EF4-FFF2-40B4-BE49-F238E27FC236}">
              <a16:creationId xmlns:a16="http://schemas.microsoft.com/office/drawing/2014/main" id="{20B254FA-A669-4624-BA04-FB6FBFBBCA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459" name="Picture@5B@" descr="@5B@">
          <a:extLst>
            <a:ext uri="{FF2B5EF4-FFF2-40B4-BE49-F238E27FC236}">
              <a16:creationId xmlns:a16="http://schemas.microsoft.com/office/drawing/2014/main" id="{EF1ABEFE-6630-4432-9F97-3BD0AC5C0B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3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460" name="Picture@5B@" descr="@5B@">
          <a:extLst>
            <a:ext uri="{FF2B5EF4-FFF2-40B4-BE49-F238E27FC236}">
              <a16:creationId xmlns:a16="http://schemas.microsoft.com/office/drawing/2014/main" id="{AB80E976-8450-4530-8E90-BE620233AC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8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461" name="Picture@5B@" descr="@5B@">
          <a:extLst>
            <a:ext uri="{FF2B5EF4-FFF2-40B4-BE49-F238E27FC236}">
              <a16:creationId xmlns:a16="http://schemas.microsoft.com/office/drawing/2014/main" id="{A22B0DEC-D14C-472D-909B-068A957D25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462" name="Picture@5B@" descr="@5B@">
          <a:extLst>
            <a:ext uri="{FF2B5EF4-FFF2-40B4-BE49-F238E27FC236}">
              <a16:creationId xmlns:a16="http://schemas.microsoft.com/office/drawing/2014/main" id="{7360149B-6E93-4ECF-8ECD-13B93F4770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463" name="Picture@5B@" descr="@5B@">
          <a:extLst>
            <a:ext uri="{FF2B5EF4-FFF2-40B4-BE49-F238E27FC236}">
              <a16:creationId xmlns:a16="http://schemas.microsoft.com/office/drawing/2014/main" id="{F2C44C8B-46A5-40EE-A438-BE7A0FE709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4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464" name="Picture@5B@" descr="@5B@">
          <a:extLst>
            <a:ext uri="{FF2B5EF4-FFF2-40B4-BE49-F238E27FC236}">
              <a16:creationId xmlns:a16="http://schemas.microsoft.com/office/drawing/2014/main" id="{C0507FFF-2363-4565-90FE-55E3578721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9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465" name="Picture@5B@" descr="@5B@">
          <a:extLst>
            <a:ext uri="{FF2B5EF4-FFF2-40B4-BE49-F238E27FC236}">
              <a16:creationId xmlns:a16="http://schemas.microsoft.com/office/drawing/2014/main" id="{18353832-36C2-46B9-8501-514E331680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5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466" name="Picture@5B@" descr="@5B@">
          <a:extLst>
            <a:ext uri="{FF2B5EF4-FFF2-40B4-BE49-F238E27FC236}">
              <a16:creationId xmlns:a16="http://schemas.microsoft.com/office/drawing/2014/main" id="{B425E0BF-C8D7-4A51-A24B-7ED3BACF25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467" name="Picture@5B@" descr="@5B@">
          <a:extLst>
            <a:ext uri="{FF2B5EF4-FFF2-40B4-BE49-F238E27FC236}">
              <a16:creationId xmlns:a16="http://schemas.microsoft.com/office/drawing/2014/main" id="{0F20FAEA-5759-4CA1-8831-62219C9248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5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468" name="Picture@5B@" descr="@5B@">
          <a:extLst>
            <a:ext uri="{FF2B5EF4-FFF2-40B4-BE49-F238E27FC236}">
              <a16:creationId xmlns:a16="http://schemas.microsoft.com/office/drawing/2014/main" id="{738B938E-77A9-41AA-A0A5-0DA5D8196C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469" name="Picture@5B@" descr="@5B@">
          <a:extLst>
            <a:ext uri="{FF2B5EF4-FFF2-40B4-BE49-F238E27FC236}">
              <a16:creationId xmlns:a16="http://schemas.microsoft.com/office/drawing/2014/main" id="{1BDC7204-DABF-4C7E-A9D6-AB887AB771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470" name="Picture@5C@" descr="@5C@">
          <a:extLst>
            <a:ext uri="{FF2B5EF4-FFF2-40B4-BE49-F238E27FC236}">
              <a16:creationId xmlns:a16="http://schemas.microsoft.com/office/drawing/2014/main" id="{2BD4812E-D3D5-46C6-AB35-D953CCCFCE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701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471" name="Picture@5B@" descr="@5B@">
          <a:extLst>
            <a:ext uri="{FF2B5EF4-FFF2-40B4-BE49-F238E27FC236}">
              <a16:creationId xmlns:a16="http://schemas.microsoft.com/office/drawing/2014/main" id="{3813A64C-FEAC-446E-995F-4584EFC7D5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472" name="Picture@5B@" descr="@5B@">
          <a:extLst>
            <a:ext uri="{FF2B5EF4-FFF2-40B4-BE49-F238E27FC236}">
              <a16:creationId xmlns:a16="http://schemas.microsoft.com/office/drawing/2014/main" id="{C4734108-62BB-4765-B4A9-46E2AEB632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2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473" name="Picture@5B@" descr="@5B@">
          <a:extLst>
            <a:ext uri="{FF2B5EF4-FFF2-40B4-BE49-F238E27FC236}">
              <a16:creationId xmlns:a16="http://schemas.microsoft.com/office/drawing/2014/main" id="{854A91DE-AFEF-4A24-8EAC-6F85265E56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27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474" name="Picture@5B@" descr="@5B@">
          <a:extLst>
            <a:ext uri="{FF2B5EF4-FFF2-40B4-BE49-F238E27FC236}">
              <a16:creationId xmlns:a16="http://schemas.microsoft.com/office/drawing/2014/main" id="{889CA58A-17C0-4815-B3B9-860EEE23EB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02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475" name="Picture@5B@" descr="@5B@">
          <a:extLst>
            <a:ext uri="{FF2B5EF4-FFF2-40B4-BE49-F238E27FC236}">
              <a16:creationId xmlns:a16="http://schemas.microsoft.com/office/drawing/2014/main" id="{C50A6B58-F171-44F2-BD46-60F1C49E50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7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476" name="Picture@5B@" descr="@5B@">
          <a:extLst>
            <a:ext uri="{FF2B5EF4-FFF2-40B4-BE49-F238E27FC236}">
              <a16:creationId xmlns:a16="http://schemas.microsoft.com/office/drawing/2014/main" id="{6F9B1AB0-7CB2-49CD-9924-3B92D8F928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477" name="Picture@5B@" descr="@5B@">
          <a:extLst>
            <a:ext uri="{FF2B5EF4-FFF2-40B4-BE49-F238E27FC236}">
              <a16:creationId xmlns:a16="http://schemas.microsoft.com/office/drawing/2014/main" id="{CC482D90-8AAB-4B5D-85CD-88C71506F3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28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478" name="Picture@5B@" descr="@5B@">
          <a:extLst>
            <a:ext uri="{FF2B5EF4-FFF2-40B4-BE49-F238E27FC236}">
              <a16:creationId xmlns:a16="http://schemas.microsoft.com/office/drawing/2014/main" id="{F4804EE5-0E0E-482C-8DA2-407FC266F5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3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479" name="Picture@5B@" descr="@5B@">
          <a:extLst>
            <a:ext uri="{FF2B5EF4-FFF2-40B4-BE49-F238E27FC236}">
              <a16:creationId xmlns:a16="http://schemas.microsoft.com/office/drawing/2014/main" id="{A2C4CA44-3A79-4D75-8D73-2112BE5E19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78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480" name="Picture@5B@" descr="@5B@">
          <a:extLst>
            <a:ext uri="{FF2B5EF4-FFF2-40B4-BE49-F238E27FC236}">
              <a16:creationId xmlns:a16="http://schemas.microsoft.com/office/drawing/2014/main" id="{AB44570C-159D-4653-92D6-946B9FBA5D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54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481" name="Picture@5B@" descr="@5B@">
          <a:extLst>
            <a:ext uri="{FF2B5EF4-FFF2-40B4-BE49-F238E27FC236}">
              <a16:creationId xmlns:a16="http://schemas.microsoft.com/office/drawing/2014/main" id="{7B9CD724-35AA-4A7A-85F0-B79617B059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482" name="Picture@5B@" descr="@5B@">
          <a:extLst>
            <a:ext uri="{FF2B5EF4-FFF2-40B4-BE49-F238E27FC236}">
              <a16:creationId xmlns:a16="http://schemas.microsoft.com/office/drawing/2014/main" id="{A0A67893-F6D6-485D-8E3A-B757BB3DCA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4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483" name="Picture@5B@" descr="@5B@">
          <a:extLst>
            <a:ext uri="{FF2B5EF4-FFF2-40B4-BE49-F238E27FC236}">
              <a16:creationId xmlns:a16="http://schemas.microsoft.com/office/drawing/2014/main" id="{4E6FA822-510B-427C-B1AF-1932FF083E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484" name="Picture@5B@" descr="@5B@">
          <a:extLst>
            <a:ext uri="{FF2B5EF4-FFF2-40B4-BE49-F238E27FC236}">
              <a16:creationId xmlns:a16="http://schemas.microsoft.com/office/drawing/2014/main" id="{510EDED7-8524-47B3-8732-30B25D88A6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5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85" name="Picture@5B@" descr="@5B@">
          <a:extLst>
            <a:ext uri="{FF2B5EF4-FFF2-40B4-BE49-F238E27FC236}">
              <a16:creationId xmlns:a16="http://schemas.microsoft.com/office/drawing/2014/main" id="{F17CEF52-11EF-4FA0-8F23-87A69FD685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0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86" name="Picture@5B@" descr="@5B@">
          <a:extLst>
            <a:ext uri="{FF2B5EF4-FFF2-40B4-BE49-F238E27FC236}">
              <a16:creationId xmlns:a16="http://schemas.microsoft.com/office/drawing/2014/main" id="{171751A9-DDBD-4F4F-8F14-78551AE1B8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87" name="Picture@5B@" descr="@5B@">
          <a:extLst>
            <a:ext uri="{FF2B5EF4-FFF2-40B4-BE49-F238E27FC236}">
              <a16:creationId xmlns:a16="http://schemas.microsoft.com/office/drawing/2014/main" id="{42398392-4237-4EBF-A865-CBBBB02FE7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80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88" name="Picture@5B@" descr="@5B@">
          <a:extLst>
            <a:ext uri="{FF2B5EF4-FFF2-40B4-BE49-F238E27FC236}">
              <a16:creationId xmlns:a16="http://schemas.microsoft.com/office/drawing/2014/main" id="{9F7C35AD-7EED-4666-9692-44D52D3DA1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56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89" name="Picture@5B@" descr="@5B@">
          <a:extLst>
            <a:ext uri="{FF2B5EF4-FFF2-40B4-BE49-F238E27FC236}">
              <a16:creationId xmlns:a16="http://schemas.microsoft.com/office/drawing/2014/main" id="{273FDD21-2665-4E3F-96C0-6D9E99B9B5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31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90" name="Picture@5B@" descr="@5B@">
          <a:extLst>
            <a:ext uri="{FF2B5EF4-FFF2-40B4-BE49-F238E27FC236}">
              <a16:creationId xmlns:a16="http://schemas.microsoft.com/office/drawing/2014/main" id="{E793F2F3-5D7F-4795-81AC-ADB8F366E9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06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91" name="Picture@5C@" descr="@5C@">
          <a:extLst>
            <a:ext uri="{FF2B5EF4-FFF2-40B4-BE49-F238E27FC236}">
              <a16:creationId xmlns:a16="http://schemas.microsoft.com/office/drawing/2014/main" id="{DA97DA39-8456-491B-BF96-0766FDFAF5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83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92" name="Picture@5B@" descr="@5B@">
          <a:extLst>
            <a:ext uri="{FF2B5EF4-FFF2-40B4-BE49-F238E27FC236}">
              <a16:creationId xmlns:a16="http://schemas.microsoft.com/office/drawing/2014/main" id="{AC05831E-5169-43C2-B145-CEAEB3C372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57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93" name="Picture@5B@" descr="@5B@">
          <a:extLst>
            <a:ext uri="{FF2B5EF4-FFF2-40B4-BE49-F238E27FC236}">
              <a16:creationId xmlns:a16="http://schemas.microsoft.com/office/drawing/2014/main" id="{F5FA245B-B4C1-4216-8EB8-AA35336501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32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94" name="Picture@5B@" descr="@5B@">
          <a:extLst>
            <a:ext uri="{FF2B5EF4-FFF2-40B4-BE49-F238E27FC236}">
              <a16:creationId xmlns:a16="http://schemas.microsoft.com/office/drawing/2014/main" id="{26086644-CBBC-424D-92BA-C696903556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07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495" name="Picture@5B@" descr="@5B@">
          <a:extLst>
            <a:ext uri="{FF2B5EF4-FFF2-40B4-BE49-F238E27FC236}">
              <a16:creationId xmlns:a16="http://schemas.microsoft.com/office/drawing/2014/main" id="{EB4B9E04-39A3-4702-B4CF-94B58A049D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83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496" name="Picture@5B@" descr="@5B@">
          <a:extLst>
            <a:ext uri="{FF2B5EF4-FFF2-40B4-BE49-F238E27FC236}">
              <a16:creationId xmlns:a16="http://schemas.microsoft.com/office/drawing/2014/main" id="{7AA8EEA2-CE04-44AE-9893-DA725454DF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497" name="Picture@5B@" descr="@5B@">
          <a:extLst>
            <a:ext uri="{FF2B5EF4-FFF2-40B4-BE49-F238E27FC236}">
              <a16:creationId xmlns:a16="http://schemas.microsoft.com/office/drawing/2014/main" id="{14962F07-6CFC-4972-BE06-B842F1F5A3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33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498" name="Picture@5B@" descr="@5B@">
          <a:extLst>
            <a:ext uri="{FF2B5EF4-FFF2-40B4-BE49-F238E27FC236}">
              <a16:creationId xmlns:a16="http://schemas.microsoft.com/office/drawing/2014/main" id="{DF92470E-E7E8-4427-ABE4-A7BD8BAD2A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08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499" name="Picture@5B@" descr="@5B@">
          <a:extLst>
            <a:ext uri="{FF2B5EF4-FFF2-40B4-BE49-F238E27FC236}">
              <a16:creationId xmlns:a16="http://schemas.microsoft.com/office/drawing/2014/main" id="{0C6ED30B-4C2F-41A7-907E-2A4A9E78FC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4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00" name="Picture@5B@" descr="@5B@">
          <a:extLst>
            <a:ext uri="{FF2B5EF4-FFF2-40B4-BE49-F238E27FC236}">
              <a16:creationId xmlns:a16="http://schemas.microsoft.com/office/drawing/2014/main" id="{4C16DA3F-4A5D-47BB-8266-ECC71AF228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59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01" name="Picture@5B@" descr="@5B@">
          <a:extLst>
            <a:ext uri="{FF2B5EF4-FFF2-40B4-BE49-F238E27FC236}">
              <a16:creationId xmlns:a16="http://schemas.microsoft.com/office/drawing/2014/main" id="{51982FF0-2014-41A0-BA87-A95FC4E268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02" name="Picture@5B@" descr="@5B@">
          <a:extLst>
            <a:ext uri="{FF2B5EF4-FFF2-40B4-BE49-F238E27FC236}">
              <a16:creationId xmlns:a16="http://schemas.microsoft.com/office/drawing/2014/main" id="{59301220-D06A-4906-BDA5-53270D2E53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09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03" name="Picture@5B@" descr="@5B@">
          <a:extLst>
            <a:ext uri="{FF2B5EF4-FFF2-40B4-BE49-F238E27FC236}">
              <a16:creationId xmlns:a16="http://schemas.microsoft.com/office/drawing/2014/main" id="{C95E8ADA-D367-4277-8921-2DD88A9207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85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04" name="Picture@5B@" descr="@5B@">
          <a:extLst>
            <a:ext uri="{FF2B5EF4-FFF2-40B4-BE49-F238E27FC236}">
              <a16:creationId xmlns:a16="http://schemas.microsoft.com/office/drawing/2014/main" id="{AD677D0E-D141-4A56-8434-AEFFDD5AA9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0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505" name="Picture@5B@" descr="@5B@">
          <a:extLst>
            <a:ext uri="{FF2B5EF4-FFF2-40B4-BE49-F238E27FC236}">
              <a16:creationId xmlns:a16="http://schemas.microsoft.com/office/drawing/2014/main" id="{8AF97CE9-04D3-4982-BAFA-23671EF4A0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35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506" name="Picture@5B@" descr="@5B@">
          <a:extLst>
            <a:ext uri="{FF2B5EF4-FFF2-40B4-BE49-F238E27FC236}">
              <a16:creationId xmlns:a16="http://schemas.microsoft.com/office/drawing/2014/main" id="{BADCD8CF-B951-456F-A25F-3A21E2FC5F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1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507" name="Picture@5B@" descr="@5B@">
          <a:extLst>
            <a:ext uri="{FF2B5EF4-FFF2-40B4-BE49-F238E27FC236}">
              <a16:creationId xmlns:a16="http://schemas.microsoft.com/office/drawing/2014/main" id="{CE60D9C7-F56D-495A-AD60-AED65F4761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86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508" name="Picture@5B@" descr="@5B@">
          <a:extLst>
            <a:ext uri="{FF2B5EF4-FFF2-40B4-BE49-F238E27FC236}">
              <a16:creationId xmlns:a16="http://schemas.microsoft.com/office/drawing/2014/main" id="{84711FE5-AA29-479F-A153-39B9EBD4AA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61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509" name="Picture@5B@" descr="@5B@">
          <a:extLst>
            <a:ext uri="{FF2B5EF4-FFF2-40B4-BE49-F238E27FC236}">
              <a16:creationId xmlns:a16="http://schemas.microsoft.com/office/drawing/2014/main" id="{5A782099-E6D5-4034-92CC-1E94F8E7B1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36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510" name="Picture@5B@" descr="@5B@">
          <a:extLst>
            <a:ext uri="{FF2B5EF4-FFF2-40B4-BE49-F238E27FC236}">
              <a16:creationId xmlns:a16="http://schemas.microsoft.com/office/drawing/2014/main" id="{627233CD-8843-4E61-B134-628AC889B7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11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511" name="Picture@5B@" descr="@5B@">
          <a:extLst>
            <a:ext uri="{FF2B5EF4-FFF2-40B4-BE49-F238E27FC236}">
              <a16:creationId xmlns:a16="http://schemas.microsoft.com/office/drawing/2014/main" id="{FE3C91EE-C16B-4CD1-89D6-2F5F6356E7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512" name="Picture@5B@" descr="@5B@">
          <a:extLst>
            <a:ext uri="{FF2B5EF4-FFF2-40B4-BE49-F238E27FC236}">
              <a16:creationId xmlns:a16="http://schemas.microsoft.com/office/drawing/2014/main" id="{BEC9A793-2CDC-407B-8259-748C64B98A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62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513" name="Picture@5B@" descr="@5B@">
          <a:extLst>
            <a:ext uri="{FF2B5EF4-FFF2-40B4-BE49-F238E27FC236}">
              <a16:creationId xmlns:a16="http://schemas.microsoft.com/office/drawing/2014/main" id="{58351679-F98B-4C66-8FA9-2847CC809E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37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514" name="Picture@5B@" descr="@5B@">
          <a:extLst>
            <a:ext uri="{FF2B5EF4-FFF2-40B4-BE49-F238E27FC236}">
              <a16:creationId xmlns:a16="http://schemas.microsoft.com/office/drawing/2014/main" id="{6EACFF9A-F20A-4F5B-9BD6-2361CE8CB3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12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515" name="Picture@5B@" descr="@5B@">
          <a:extLst>
            <a:ext uri="{FF2B5EF4-FFF2-40B4-BE49-F238E27FC236}">
              <a16:creationId xmlns:a16="http://schemas.microsoft.com/office/drawing/2014/main" id="{F14800AC-211D-4DD3-9716-61E0F3F0E9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88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516" name="Picture@5B@" descr="@5B@">
          <a:extLst>
            <a:ext uri="{FF2B5EF4-FFF2-40B4-BE49-F238E27FC236}">
              <a16:creationId xmlns:a16="http://schemas.microsoft.com/office/drawing/2014/main" id="{D67270CA-24C8-41D9-8941-977A3AD372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6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517" name="Picture@5B@" descr="@5B@">
          <a:extLst>
            <a:ext uri="{FF2B5EF4-FFF2-40B4-BE49-F238E27FC236}">
              <a16:creationId xmlns:a16="http://schemas.microsoft.com/office/drawing/2014/main" id="{6FE18238-5DCB-4077-BC68-BE936A92CF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38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518" name="Picture@5B@" descr="@5B@">
          <a:extLst>
            <a:ext uri="{FF2B5EF4-FFF2-40B4-BE49-F238E27FC236}">
              <a16:creationId xmlns:a16="http://schemas.microsoft.com/office/drawing/2014/main" id="{C0FAF0DB-0DBB-4627-A5AA-5587CA123E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14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519" name="Picture@5B@" descr="@5B@">
          <a:extLst>
            <a:ext uri="{FF2B5EF4-FFF2-40B4-BE49-F238E27FC236}">
              <a16:creationId xmlns:a16="http://schemas.microsoft.com/office/drawing/2014/main" id="{D4EC9F61-13FB-470B-88A0-A3224C64C3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89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520" name="Picture@5B@" descr="@5B@">
          <a:extLst>
            <a:ext uri="{FF2B5EF4-FFF2-40B4-BE49-F238E27FC236}">
              <a16:creationId xmlns:a16="http://schemas.microsoft.com/office/drawing/2014/main" id="{055F4C2D-67AD-4EF1-BBE2-414856B376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4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521" name="Picture@5B@" descr="@5B@">
          <a:extLst>
            <a:ext uri="{FF2B5EF4-FFF2-40B4-BE49-F238E27FC236}">
              <a16:creationId xmlns:a16="http://schemas.microsoft.com/office/drawing/2014/main" id="{D2EDFF8A-1B8B-4BB1-9F5B-5D04E553B5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522" name="Picture@5C@" descr="@5C@">
          <a:extLst>
            <a:ext uri="{FF2B5EF4-FFF2-40B4-BE49-F238E27FC236}">
              <a16:creationId xmlns:a16="http://schemas.microsoft.com/office/drawing/2014/main" id="{F2ABC965-9627-4E3F-855F-A2C9695E35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815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523" name="Picture@5B@" descr="@5B@">
          <a:extLst>
            <a:ext uri="{FF2B5EF4-FFF2-40B4-BE49-F238E27FC236}">
              <a16:creationId xmlns:a16="http://schemas.microsoft.com/office/drawing/2014/main" id="{5A6C9485-032D-483E-9BEF-E951C148CD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90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524" name="Picture@5B@" descr="@5B@">
          <a:extLst>
            <a:ext uri="{FF2B5EF4-FFF2-40B4-BE49-F238E27FC236}">
              <a16:creationId xmlns:a16="http://schemas.microsoft.com/office/drawing/2014/main" id="{2975BCBA-2E19-48DF-AEF0-6B1AA35576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65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525" name="Picture@5B@" descr="@5B@">
          <a:extLst>
            <a:ext uri="{FF2B5EF4-FFF2-40B4-BE49-F238E27FC236}">
              <a16:creationId xmlns:a16="http://schemas.microsoft.com/office/drawing/2014/main" id="{2EEAC22E-31AA-4489-ACEB-B57F338F49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40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526" name="Picture@5B@" descr="@5B@">
          <a:extLst>
            <a:ext uri="{FF2B5EF4-FFF2-40B4-BE49-F238E27FC236}">
              <a16:creationId xmlns:a16="http://schemas.microsoft.com/office/drawing/2014/main" id="{34C249E5-2968-44C5-AED4-E8EFE01E6E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1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527" name="Picture@5B@" descr="@5B@">
          <a:extLst>
            <a:ext uri="{FF2B5EF4-FFF2-40B4-BE49-F238E27FC236}">
              <a16:creationId xmlns:a16="http://schemas.microsoft.com/office/drawing/2014/main" id="{D703F4C7-8E78-4BAC-99A0-1BECF768A8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91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528" name="Picture@5B@" descr="@5B@">
          <a:extLst>
            <a:ext uri="{FF2B5EF4-FFF2-40B4-BE49-F238E27FC236}">
              <a16:creationId xmlns:a16="http://schemas.microsoft.com/office/drawing/2014/main" id="{C81C8262-D00A-4D7F-87E0-94D0322452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66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529" name="Picture@5B@" descr="@5B@">
          <a:extLst>
            <a:ext uri="{FF2B5EF4-FFF2-40B4-BE49-F238E27FC236}">
              <a16:creationId xmlns:a16="http://schemas.microsoft.com/office/drawing/2014/main" id="{51BA27B5-A3F0-4783-9F1D-E7BCCAE7B7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41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530" name="Picture@5B@" descr="@5B@">
          <a:extLst>
            <a:ext uri="{FF2B5EF4-FFF2-40B4-BE49-F238E27FC236}">
              <a16:creationId xmlns:a16="http://schemas.microsoft.com/office/drawing/2014/main" id="{9D0FB327-C873-49A6-B86E-BE393F4842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17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531" name="Picture@5B@" descr="@5B@">
          <a:extLst>
            <a:ext uri="{FF2B5EF4-FFF2-40B4-BE49-F238E27FC236}">
              <a16:creationId xmlns:a16="http://schemas.microsoft.com/office/drawing/2014/main" id="{5D1EEC74-AC66-4C3B-A5E8-0C00AE0DA2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532" name="Picture@5B@" descr="@5B@">
          <a:extLst>
            <a:ext uri="{FF2B5EF4-FFF2-40B4-BE49-F238E27FC236}">
              <a16:creationId xmlns:a16="http://schemas.microsoft.com/office/drawing/2014/main" id="{D1289039-A622-48A5-997D-D092E3C00A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67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533" name="Picture@5C@" descr="@5C@">
          <a:extLst>
            <a:ext uri="{FF2B5EF4-FFF2-40B4-BE49-F238E27FC236}">
              <a16:creationId xmlns:a16="http://schemas.microsoft.com/office/drawing/2014/main" id="{8FF1C9B8-0773-43C9-BE09-3E00800757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742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534" name="Picture@5B@" descr="@5B@">
          <a:extLst>
            <a:ext uri="{FF2B5EF4-FFF2-40B4-BE49-F238E27FC236}">
              <a16:creationId xmlns:a16="http://schemas.microsoft.com/office/drawing/2014/main" id="{38DEFFE8-44C7-44DB-A111-C435C6AB78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18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535" name="Picture@5B@" descr="@5B@">
          <a:extLst>
            <a:ext uri="{FF2B5EF4-FFF2-40B4-BE49-F238E27FC236}">
              <a16:creationId xmlns:a16="http://schemas.microsoft.com/office/drawing/2014/main" id="{AEFF3BF4-E2A5-4B7A-B155-1D8AE32FAC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93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536" name="Picture@5B@" descr="@5B@">
          <a:extLst>
            <a:ext uri="{FF2B5EF4-FFF2-40B4-BE49-F238E27FC236}">
              <a16:creationId xmlns:a16="http://schemas.microsoft.com/office/drawing/2014/main" id="{516888A9-38D5-48F4-9364-8610BB95F5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6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537" name="Picture@5B@" descr="@5B@">
          <a:extLst>
            <a:ext uri="{FF2B5EF4-FFF2-40B4-BE49-F238E27FC236}">
              <a16:creationId xmlns:a16="http://schemas.microsoft.com/office/drawing/2014/main" id="{320A82EC-1B71-430D-A823-B1A16A3342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43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538" name="Picture@5B@" descr="@5B@">
          <a:extLst>
            <a:ext uri="{FF2B5EF4-FFF2-40B4-BE49-F238E27FC236}">
              <a16:creationId xmlns:a16="http://schemas.microsoft.com/office/drawing/2014/main" id="{E0E0B894-1526-410F-A36A-97B87201ED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19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539" name="Picture@5B@" descr="@5B@">
          <a:extLst>
            <a:ext uri="{FF2B5EF4-FFF2-40B4-BE49-F238E27FC236}">
              <a16:creationId xmlns:a16="http://schemas.microsoft.com/office/drawing/2014/main" id="{596F9AFB-9774-48D4-8F6F-E950E9038F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94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540" name="Picture@5B@" descr="@5B@">
          <a:extLst>
            <a:ext uri="{FF2B5EF4-FFF2-40B4-BE49-F238E27FC236}">
              <a16:creationId xmlns:a16="http://schemas.microsoft.com/office/drawing/2014/main" id="{65CF6D0C-A7DF-44A4-AF0E-E0D9CD372D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69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541" name="Picture@5B@" descr="@5B@">
          <a:extLst>
            <a:ext uri="{FF2B5EF4-FFF2-40B4-BE49-F238E27FC236}">
              <a16:creationId xmlns:a16="http://schemas.microsoft.com/office/drawing/2014/main" id="{7B977929-25C0-49AC-A80D-49CA4D6E98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4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542" name="Picture@5B@" descr="@5B@">
          <a:extLst>
            <a:ext uri="{FF2B5EF4-FFF2-40B4-BE49-F238E27FC236}">
              <a16:creationId xmlns:a16="http://schemas.microsoft.com/office/drawing/2014/main" id="{3F41CEA3-CB19-40CB-8D82-049F4B8417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20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543" name="Picture@5B@" descr="@5B@">
          <a:extLst>
            <a:ext uri="{FF2B5EF4-FFF2-40B4-BE49-F238E27FC236}">
              <a16:creationId xmlns:a16="http://schemas.microsoft.com/office/drawing/2014/main" id="{CD5C02D4-7DD1-4BD3-A9A1-D857E62EC5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95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544" name="Picture@5B@" descr="@5B@">
          <a:extLst>
            <a:ext uri="{FF2B5EF4-FFF2-40B4-BE49-F238E27FC236}">
              <a16:creationId xmlns:a16="http://schemas.microsoft.com/office/drawing/2014/main" id="{8364D408-46BD-4C81-B5D1-BAEF551C3F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670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545" name="Picture@5B@" descr="@5B@">
          <a:extLst>
            <a:ext uri="{FF2B5EF4-FFF2-40B4-BE49-F238E27FC236}">
              <a16:creationId xmlns:a16="http://schemas.microsoft.com/office/drawing/2014/main" id="{92C200B8-7FF8-45BC-8370-B6537198D6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46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546" name="Picture@5B@" descr="@5B@">
          <a:extLst>
            <a:ext uri="{FF2B5EF4-FFF2-40B4-BE49-F238E27FC236}">
              <a16:creationId xmlns:a16="http://schemas.microsoft.com/office/drawing/2014/main" id="{D49182E6-9FED-4063-A980-140277E2DC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2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547" name="Picture@5B@" descr="@5B@">
          <a:extLst>
            <a:ext uri="{FF2B5EF4-FFF2-40B4-BE49-F238E27FC236}">
              <a16:creationId xmlns:a16="http://schemas.microsoft.com/office/drawing/2014/main" id="{E218251A-16F5-40CE-AE95-C094C1815C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196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548" name="Picture@5B@" descr="@5B@">
          <a:extLst>
            <a:ext uri="{FF2B5EF4-FFF2-40B4-BE49-F238E27FC236}">
              <a16:creationId xmlns:a16="http://schemas.microsoft.com/office/drawing/2014/main" id="{B9B1AE7B-A663-4E84-BE25-FCA540E3C4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371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549" name="Picture@5B@" descr="@5B@">
          <a:extLst>
            <a:ext uri="{FF2B5EF4-FFF2-40B4-BE49-F238E27FC236}">
              <a16:creationId xmlns:a16="http://schemas.microsoft.com/office/drawing/2014/main" id="{32244B03-C858-4BAD-AE8E-1D6A2EA2F2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547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550" name="Picture@5B@" descr="@5B@">
          <a:extLst>
            <a:ext uri="{FF2B5EF4-FFF2-40B4-BE49-F238E27FC236}">
              <a16:creationId xmlns:a16="http://schemas.microsoft.com/office/drawing/2014/main" id="{9B705FB8-F0B4-4960-9EB2-71187E69CF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22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551" name="Picture@5B@" descr="@5B@">
          <a:extLst>
            <a:ext uri="{FF2B5EF4-FFF2-40B4-BE49-F238E27FC236}">
              <a16:creationId xmlns:a16="http://schemas.microsoft.com/office/drawing/2014/main" id="{7D1FB663-9F23-43BE-B136-F290C77C86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89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552" name="Picture@5B@" descr="@5B@">
          <a:extLst>
            <a:ext uri="{FF2B5EF4-FFF2-40B4-BE49-F238E27FC236}">
              <a16:creationId xmlns:a16="http://schemas.microsoft.com/office/drawing/2014/main" id="{E31157AC-0964-4654-A05D-1175AA3499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072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553" name="Picture@5B@" descr="@5B@">
          <a:extLst>
            <a:ext uri="{FF2B5EF4-FFF2-40B4-BE49-F238E27FC236}">
              <a16:creationId xmlns:a16="http://schemas.microsoft.com/office/drawing/2014/main" id="{67BB75B4-EC9E-4224-ADB1-07B0AAB32D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248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554" name="Picture@5B@" descr="@5B@">
          <a:extLst>
            <a:ext uri="{FF2B5EF4-FFF2-40B4-BE49-F238E27FC236}">
              <a16:creationId xmlns:a16="http://schemas.microsoft.com/office/drawing/2014/main" id="{5A292555-790B-4920-AE62-BBA8A80B92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423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555" name="Picture@5B@" descr="@5B@">
          <a:extLst>
            <a:ext uri="{FF2B5EF4-FFF2-40B4-BE49-F238E27FC236}">
              <a16:creationId xmlns:a16="http://schemas.microsoft.com/office/drawing/2014/main" id="{C69A8EAC-16FF-42DB-9C1C-0EA851517C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598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556" name="Picture@5B@" descr="@5B@">
          <a:extLst>
            <a:ext uri="{FF2B5EF4-FFF2-40B4-BE49-F238E27FC236}">
              <a16:creationId xmlns:a16="http://schemas.microsoft.com/office/drawing/2014/main" id="{6B417092-2B4B-48A4-80AA-58E7B59A05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773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557" name="Picture@5B@" descr="@5B@">
          <a:extLst>
            <a:ext uri="{FF2B5EF4-FFF2-40B4-BE49-F238E27FC236}">
              <a16:creationId xmlns:a16="http://schemas.microsoft.com/office/drawing/2014/main" id="{FA7C0E3E-0560-4CBC-85CE-52F3154FC3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949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558" name="Picture@5B@" descr="@5B@">
          <a:extLst>
            <a:ext uri="{FF2B5EF4-FFF2-40B4-BE49-F238E27FC236}">
              <a16:creationId xmlns:a16="http://schemas.microsoft.com/office/drawing/2014/main" id="{4D9FBB0F-1C53-4D8B-9979-AD037B217D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124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559" name="Picture@5B@" descr="@5B@">
          <a:extLst>
            <a:ext uri="{FF2B5EF4-FFF2-40B4-BE49-F238E27FC236}">
              <a16:creationId xmlns:a16="http://schemas.microsoft.com/office/drawing/2014/main" id="{341353F6-CB7C-414C-AF69-9AAB501EE9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299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560" name="Picture@5B@" descr="@5B@">
          <a:extLst>
            <a:ext uri="{FF2B5EF4-FFF2-40B4-BE49-F238E27FC236}">
              <a16:creationId xmlns:a16="http://schemas.microsoft.com/office/drawing/2014/main" id="{714B4628-B376-4F7B-BC2A-74B292882E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474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561" name="Picture@5B@" descr="@5B@">
          <a:extLst>
            <a:ext uri="{FF2B5EF4-FFF2-40B4-BE49-F238E27FC236}">
              <a16:creationId xmlns:a16="http://schemas.microsoft.com/office/drawing/2014/main" id="{19588A9A-46A3-4785-9896-FE639DADB7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65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562" name="Picture@5B@" descr="@5B@">
          <a:extLst>
            <a:ext uri="{FF2B5EF4-FFF2-40B4-BE49-F238E27FC236}">
              <a16:creationId xmlns:a16="http://schemas.microsoft.com/office/drawing/2014/main" id="{D47D963A-9FBD-41D5-909B-0F0EBD12A4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825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563" name="Picture@5B@" descr="@5B@">
          <a:extLst>
            <a:ext uri="{FF2B5EF4-FFF2-40B4-BE49-F238E27FC236}">
              <a16:creationId xmlns:a16="http://schemas.microsoft.com/office/drawing/2014/main" id="{6845E2FA-DCF6-451D-9E28-A5589A8160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000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564" name="Picture@5B@" descr="@5B@">
          <a:extLst>
            <a:ext uri="{FF2B5EF4-FFF2-40B4-BE49-F238E27FC236}">
              <a16:creationId xmlns:a16="http://schemas.microsoft.com/office/drawing/2014/main" id="{DC5BA173-A85F-49EF-ABDA-E82A6B4162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175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565" name="Picture@5B@" descr="@5B@">
          <a:extLst>
            <a:ext uri="{FF2B5EF4-FFF2-40B4-BE49-F238E27FC236}">
              <a16:creationId xmlns:a16="http://schemas.microsoft.com/office/drawing/2014/main" id="{51F3665F-E4C0-4BF5-95DA-E65359342C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351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566" name="Picture@5B@" descr="@5B@">
          <a:extLst>
            <a:ext uri="{FF2B5EF4-FFF2-40B4-BE49-F238E27FC236}">
              <a16:creationId xmlns:a16="http://schemas.microsoft.com/office/drawing/2014/main" id="{492FE9BC-154C-417A-9FE1-A99F0BFF16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526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567" name="Picture@5B@" descr="@5B@">
          <a:extLst>
            <a:ext uri="{FF2B5EF4-FFF2-40B4-BE49-F238E27FC236}">
              <a16:creationId xmlns:a16="http://schemas.microsoft.com/office/drawing/2014/main" id="{DF411788-43FB-4839-9B84-94F9AAA222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01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568" name="Picture@5B@" descr="@5B@">
          <a:extLst>
            <a:ext uri="{FF2B5EF4-FFF2-40B4-BE49-F238E27FC236}">
              <a16:creationId xmlns:a16="http://schemas.microsoft.com/office/drawing/2014/main" id="{3CD5DB29-B709-40FF-9CA0-EB0C3105B2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877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569" name="Picture@5B@" descr="@5B@">
          <a:extLst>
            <a:ext uri="{FF2B5EF4-FFF2-40B4-BE49-F238E27FC236}">
              <a16:creationId xmlns:a16="http://schemas.microsoft.com/office/drawing/2014/main" id="{8DA70213-9B09-40A1-9779-8DD5078503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052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570" name="Picture@5B@" descr="@5B@">
          <a:extLst>
            <a:ext uri="{FF2B5EF4-FFF2-40B4-BE49-F238E27FC236}">
              <a16:creationId xmlns:a16="http://schemas.microsoft.com/office/drawing/2014/main" id="{00435EEC-A5E4-4F9D-87FD-B06AD25407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227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571" name="Picture@5B@" descr="@5B@">
          <a:extLst>
            <a:ext uri="{FF2B5EF4-FFF2-40B4-BE49-F238E27FC236}">
              <a16:creationId xmlns:a16="http://schemas.microsoft.com/office/drawing/2014/main" id="{654E14C6-6D84-4B3A-AC21-D25EA1ED11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0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572" name="Picture@5B@" descr="@5B@">
          <a:extLst>
            <a:ext uri="{FF2B5EF4-FFF2-40B4-BE49-F238E27FC236}">
              <a16:creationId xmlns:a16="http://schemas.microsoft.com/office/drawing/2014/main" id="{169C1364-E114-445E-AAA6-4025531D26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578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573" name="Picture@5B@" descr="@5B@">
          <a:extLst>
            <a:ext uri="{FF2B5EF4-FFF2-40B4-BE49-F238E27FC236}">
              <a16:creationId xmlns:a16="http://schemas.microsoft.com/office/drawing/2014/main" id="{6E4CE75C-4270-4CD8-A250-E2952910C8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753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574" name="Picture@5B@" descr="@5B@">
          <a:extLst>
            <a:ext uri="{FF2B5EF4-FFF2-40B4-BE49-F238E27FC236}">
              <a16:creationId xmlns:a16="http://schemas.microsoft.com/office/drawing/2014/main" id="{5EE5C3C4-F324-4C4D-8CE2-F87AE79AAA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928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575" name="Picture@5B@" descr="@5B@">
          <a:extLst>
            <a:ext uri="{FF2B5EF4-FFF2-40B4-BE49-F238E27FC236}">
              <a16:creationId xmlns:a16="http://schemas.microsoft.com/office/drawing/2014/main" id="{04F840CE-8ACC-44E1-8B2F-D8A2276ED6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103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576" name="Picture@5B@" descr="@5B@">
          <a:extLst>
            <a:ext uri="{FF2B5EF4-FFF2-40B4-BE49-F238E27FC236}">
              <a16:creationId xmlns:a16="http://schemas.microsoft.com/office/drawing/2014/main" id="{4BEAFB51-4EF1-49A9-A89B-80CAE489C4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279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577" name="Picture@5B@" descr="@5B@">
          <a:extLst>
            <a:ext uri="{FF2B5EF4-FFF2-40B4-BE49-F238E27FC236}">
              <a16:creationId xmlns:a16="http://schemas.microsoft.com/office/drawing/2014/main" id="{F34B94C3-BAFD-4A49-BD32-E64D04AA68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454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578" name="Picture@5B@" descr="@5B@">
          <a:extLst>
            <a:ext uri="{FF2B5EF4-FFF2-40B4-BE49-F238E27FC236}">
              <a16:creationId xmlns:a16="http://schemas.microsoft.com/office/drawing/2014/main" id="{B805276A-5CE9-4983-B7C3-9EFC695492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629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579" name="Picture@5B@" descr="@5B@">
          <a:extLst>
            <a:ext uri="{FF2B5EF4-FFF2-40B4-BE49-F238E27FC236}">
              <a16:creationId xmlns:a16="http://schemas.microsoft.com/office/drawing/2014/main" id="{798BC393-DDB2-406E-941C-D8AA3021DD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804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580" name="Picture@5B@" descr="@5B@">
          <a:extLst>
            <a:ext uri="{FF2B5EF4-FFF2-40B4-BE49-F238E27FC236}">
              <a16:creationId xmlns:a16="http://schemas.microsoft.com/office/drawing/2014/main" id="{D755F2A2-84A7-42F5-BAA2-700C22C2EB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980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581" name="Picture@5B@" descr="@5B@">
          <a:extLst>
            <a:ext uri="{FF2B5EF4-FFF2-40B4-BE49-F238E27FC236}">
              <a16:creationId xmlns:a16="http://schemas.microsoft.com/office/drawing/2014/main" id="{8A8F469A-36F7-4A78-8457-43457AFDBA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5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582" name="Picture@5B@" descr="@5B@">
          <a:extLst>
            <a:ext uri="{FF2B5EF4-FFF2-40B4-BE49-F238E27FC236}">
              <a16:creationId xmlns:a16="http://schemas.microsoft.com/office/drawing/2014/main" id="{C33496D7-31BE-4970-9030-FE26E390CC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330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583" name="Picture@5B@" descr="@5B@">
          <a:extLst>
            <a:ext uri="{FF2B5EF4-FFF2-40B4-BE49-F238E27FC236}">
              <a16:creationId xmlns:a16="http://schemas.microsoft.com/office/drawing/2014/main" id="{78527922-BEA8-4EEE-AC8B-3ECB78765E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505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584" name="Picture@5B@" descr="@5B@">
          <a:extLst>
            <a:ext uri="{FF2B5EF4-FFF2-40B4-BE49-F238E27FC236}">
              <a16:creationId xmlns:a16="http://schemas.microsoft.com/office/drawing/2014/main" id="{ADBBA86A-77D0-457C-AFC7-A224FE5871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681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585" name="Picture@5B@" descr="@5B@">
          <a:extLst>
            <a:ext uri="{FF2B5EF4-FFF2-40B4-BE49-F238E27FC236}">
              <a16:creationId xmlns:a16="http://schemas.microsoft.com/office/drawing/2014/main" id="{44C4A7C9-9139-467D-ACE3-7CEFA02DF4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856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586" name="Picture@5B@" descr="@5B@">
          <a:extLst>
            <a:ext uri="{FF2B5EF4-FFF2-40B4-BE49-F238E27FC236}">
              <a16:creationId xmlns:a16="http://schemas.microsoft.com/office/drawing/2014/main" id="{400EF343-9B1F-4D8A-9F16-BBC871B029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031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587" name="Picture@5B@" descr="@5B@">
          <a:extLst>
            <a:ext uri="{FF2B5EF4-FFF2-40B4-BE49-F238E27FC236}">
              <a16:creationId xmlns:a16="http://schemas.microsoft.com/office/drawing/2014/main" id="{BAF0ED70-800D-4B44-9770-08C85200F4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206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588" name="Picture@5B@" descr="@5B@">
          <a:extLst>
            <a:ext uri="{FF2B5EF4-FFF2-40B4-BE49-F238E27FC236}">
              <a16:creationId xmlns:a16="http://schemas.microsoft.com/office/drawing/2014/main" id="{EB4AB440-D0C6-4EA6-8D57-442C55CF9F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382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589" name="Picture@5B@" descr="@5B@">
          <a:extLst>
            <a:ext uri="{FF2B5EF4-FFF2-40B4-BE49-F238E27FC236}">
              <a16:creationId xmlns:a16="http://schemas.microsoft.com/office/drawing/2014/main" id="{0D497F33-E61D-4694-9AC7-D52A7315B1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557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590" name="Picture@5B@" descr="@5B@">
          <a:extLst>
            <a:ext uri="{FF2B5EF4-FFF2-40B4-BE49-F238E27FC236}">
              <a16:creationId xmlns:a16="http://schemas.microsoft.com/office/drawing/2014/main" id="{ED052DC0-EA73-4AC9-AFD7-A9CAF00D41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732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591" name="Picture@5B@" descr="@5B@">
          <a:extLst>
            <a:ext uri="{FF2B5EF4-FFF2-40B4-BE49-F238E27FC236}">
              <a16:creationId xmlns:a16="http://schemas.microsoft.com/office/drawing/2014/main" id="{EEA69274-1B18-46B8-AE73-32A8EC4840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0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592" name="Picture@5B@" descr="@5B@">
          <a:extLst>
            <a:ext uri="{FF2B5EF4-FFF2-40B4-BE49-F238E27FC236}">
              <a16:creationId xmlns:a16="http://schemas.microsoft.com/office/drawing/2014/main" id="{1D5B6F3C-0D01-4BC7-9E01-B1DE33D6F4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083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593" name="Picture@5C@" descr="@5C@">
          <a:extLst>
            <a:ext uri="{FF2B5EF4-FFF2-40B4-BE49-F238E27FC236}">
              <a16:creationId xmlns:a16="http://schemas.microsoft.com/office/drawing/2014/main" id="{596EC036-F54D-4F17-99CB-B0F0374564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6258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594" name="Picture@5B@" descr="@5B@">
          <a:extLst>
            <a:ext uri="{FF2B5EF4-FFF2-40B4-BE49-F238E27FC236}">
              <a16:creationId xmlns:a16="http://schemas.microsoft.com/office/drawing/2014/main" id="{53532157-14ED-4E35-AFBF-8FC69E7FAF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433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595" name="Picture@5B@" descr="@5B@">
          <a:extLst>
            <a:ext uri="{FF2B5EF4-FFF2-40B4-BE49-F238E27FC236}">
              <a16:creationId xmlns:a16="http://schemas.microsoft.com/office/drawing/2014/main" id="{A831ABEB-529A-454D-B783-AF4E081A41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609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596" name="Picture@5C@" descr="@5C@">
          <a:extLst>
            <a:ext uri="{FF2B5EF4-FFF2-40B4-BE49-F238E27FC236}">
              <a16:creationId xmlns:a16="http://schemas.microsoft.com/office/drawing/2014/main" id="{1B3EEFBE-5DDD-4BF1-B638-487D062CE9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6784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597" name="Picture@5B@" descr="@5B@">
          <a:extLst>
            <a:ext uri="{FF2B5EF4-FFF2-40B4-BE49-F238E27FC236}">
              <a16:creationId xmlns:a16="http://schemas.microsoft.com/office/drawing/2014/main" id="{5755A999-76E9-4424-ACAE-CB8AB09380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959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598" name="Picture@5B@" descr="@5B@">
          <a:extLst>
            <a:ext uri="{FF2B5EF4-FFF2-40B4-BE49-F238E27FC236}">
              <a16:creationId xmlns:a16="http://schemas.microsoft.com/office/drawing/2014/main" id="{3DCC0CB5-AAC0-46B8-B522-9B768731E2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134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599" name="Picture@5B@" descr="@5B@">
          <a:extLst>
            <a:ext uri="{FF2B5EF4-FFF2-40B4-BE49-F238E27FC236}">
              <a16:creationId xmlns:a16="http://schemas.microsoft.com/office/drawing/2014/main" id="{28826812-D5D2-41D7-9B6C-A8F412A002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310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600" name="Picture@5B@" descr="@5B@">
          <a:extLst>
            <a:ext uri="{FF2B5EF4-FFF2-40B4-BE49-F238E27FC236}">
              <a16:creationId xmlns:a16="http://schemas.microsoft.com/office/drawing/2014/main" id="{D71D0229-CF42-4E3A-B41E-F1462EEC91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0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601" name="Picture@5B@" descr="@5B@">
          <a:extLst>
            <a:ext uri="{FF2B5EF4-FFF2-40B4-BE49-F238E27FC236}">
              <a16:creationId xmlns:a16="http://schemas.microsoft.com/office/drawing/2014/main" id="{814EADAD-885D-4B55-8B33-4A3C3D94BC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602" name="Picture@5B@" descr="@5B@">
          <a:extLst>
            <a:ext uri="{FF2B5EF4-FFF2-40B4-BE49-F238E27FC236}">
              <a16:creationId xmlns:a16="http://schemas.microsoft.com/office/drawing/2014/main" id="{74DE37D0-E6CF-4E3E-905B-6402DD989A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603" name="Picture@5B@" descr="@5B@">
          <a:extLst>
            <a:ext uri="{FF2B5EF4-FFF2-40B4-BE49-F238E27FC236}">
              <a16:creationId xmlns:a16="http://schemas.microsoft.com/office/drawing/2014/main" id="{85CF614B-8998-4A43-A7A1-5CCF24545F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04" name="Picture@5B@" descr="@5B@">
          <a:extLst>
            <a:ext uri="{FF2B5EF4-FFF2-40B4-BE49-F238E27FC236}">
              <a16:creationId xmlns:a16="http://schemas.microsoft.com/office/drawing/2014/main" id="{9B5EAE0A-40B5-4F11-951E-0BCC3A2DBF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605" name="Picture@5B@" descr="@5B@">
          <a:extLst>
            <a:ext uri="{FF2B5EF4-FFF2-40B4-BE49-F238E27FC236}">
              <a16:creationId xmlns:a16="http://schemas.microsoft.com/office/drawing/2014/main" id="{7BF511C2-A9ED-4F75-BEE4-2910CA38D6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6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606" name="Picture@5B@" descr="@5B@">
          <a:extLst>
            <a:ext uri="{FF2B5EF4-FFF2-40B4-BE49-F238E27FC236}">
              <a16:creationId xmlns:a16="http://schemas.microsoft.com/office/drawing/2014/main" id="{409A5858-BE77-4B7B-AA67-6F9777E16A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607" name="Picture@5B@" descr="@5B@">
          <a:extLst>
            <a:ext uri="{FF2B5EF4-FFF2-40B4-BE49-F238E27FC236}">
              <a16:creationId xmlns:a16="http://schemas.microsoft.com/office/drawing/2014/main" id="{F9A816E8-4663-44F5-9EEF-3676B2DD17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7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608" name="Picture@5B@" descr="@5B@">
          <a:extLst>
            <a:ext uri="{FF2B5EF4-FFF2-40B4-BE49-F238E27FC236}">
              <a16:creationId xmlns:a16="http://schemas.microsoft.com/office/drawing/2014/main" id="{50037F27-986B-436A-B44A-5AEEB10A1D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609" name="Picture@5B@" descr="@5B@">
          <a:extLst>
            <a:ext uri="{FF2B5EF4-FFF2-40B4-BE49-F238E27FC236}">
              <a16:creationId xmlns:a16="http://schemas.microsoft.com/office/drawing/2014/main" id="{62CB5EEA-469F-4FA0-9B6A-EFF9DD0EBC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610" name="Picture@5B@" descr="@5B@">
          <a:extLst>
            <a:ext uri="{FF2B5EF4-FFF2-40B4-BE49-F238E27FC236}">
              <a16:creationId xmlns:a16="http://schemas.microsoft.com/office/drawing/2014/main" id="{725ACEEA-F3CB-473D-8A51-B51EBEC769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3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611" name="Picture@5B@" descr="@5B@">
          <a:extLst>
            <a:ext uri="{FF2B5EF4-FFF2-40B4-BE49-F238E27FC236}">
              <a16:creationId xmlns:a16="http://schemas.microsoft.com/office/drawing/2014/main" id="{244ED160-B01C-450F-BCEA-30CAC348CB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612" name="Picture@5B@" descr="@5B@">
          <a:extLst>
            <a:ext uri="{FF2B5EF4-FFF2-40B4-BE49-F238E27FC236}">
              <a16:creationId xmlns:a16="http://schemas.microsoft.com/office/drawing/2014/main" id="{9C471A6E-31EB-4ECB-A961-BB1C94B633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3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613" name="Picture@5B@" descr="@5B@">
          <a:extLst>
            <a:ext uri="{FF2B5EF4-FFF2-40B4-BE49-F238E27FC236}">
              <a16:creationId xmlns:a16="http://schemas.microsoft.com/office/drawing/2014/main" id="{6DBE0D6D-3373-4F28-9360-1D5FD898AF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8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614" name="Picture@5B@" descr="@5B@">
          <a:extLst>
            <a:ext uri="{FF2B5EF4-FFF2-40B4-BE49-F238E27FC236}">
              <a16:creationId xmlns:a16="http://schemas.microsoft.com/office/drawing/2014/main" id="{E279CEA7-EB15-4844-9814-FA2F0D8608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615" name="Picture@5B@" descr="@5B@">
          <a:extLst>
            <a:ext uri="{FF2B5EF4-FFF2-40B4-BE49-F238E27FC236}">
              <a16:creationId xmlns:a16="http://schemas.microsoft.com/office/drawing/2014/main" id="{BFA08706-A4CA-4100-819B-5B195703D9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616" name="Picture@5B@" descr="@5B@">
          <a:extLst>
            <a:ext uri="{FF2B5EF4-FFF2-40B4-BE49-F238E27FC236}">
              <a16:creationId xmlns:a16="http://schemas.microsoft.com/office/drawing/2014/main" id="{ADE0A068-F734-4103-926E-F816D2D0DF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4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617" name="Picture@5B@" descr="@5B@">
          <a:extLst>
            <a:ext uri="{FF2B5EF4-FFF2-40B4-BE49-F238E27FC236}">
              <a16:creationId xmlns:a16="http://schemas.microsoft.com/office/drawing/2014/main" id="{370C74E1-61B1-4709-BC76-40FA8322D6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9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618" name="Picture@5B@" descr="@5B@">
          <a:extLst>
            <a:ext uri="{FF2B5EF4-FFF2-40B4-BE49-F238E27FC236}">
              <a16:creationId xmlns:a16="http://schemas.microsoft.com/office/drawing/2014/main" id="{5C8F4F02-0740-4A8E-ADE2-B8C0C89E35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5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619" name="Picture@5B@" descr="@5B@">
          <a:extLst>
            <a:ext uri="{FF2B5EF4-FFF2-40B4-BE49-F238E27FC236}">
              <a16:creationId xmlns:a16="http://schemas.microsoft.com/office/drawing/2014/main" id="{5C7215F3-91F4-48B0-B740-5486E00BE9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620" name="Picture@5B@" descr="@5B@">
          <a:extLst>
            <a:ext uri="{FF2B5EF4-FFF2-40B4-BE49-F238E27FC236}">
              <a16:creationId xmlns:a16="http://schemas.microsoft.com/office/drawing/2014/main" id="{BDD1003A-6351-4362-9399-09D7BB4355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5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621" name="Picture@5B@" descr="@5B@">
          <a:extLst>
            <a:ext uri="{FF2B5EF4-FFF2-40B4-BE49-F238E27FC236}">
              <a16:creationId xmlns:a16="http://schemas.microsoft.com/office/drawing/2014/main" id="{4136B487-6E3F-4A06-AB2E-4E68036F76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622" name="Picture@5B@" descr="@5B@">
          <a:extLst>
            <a:ext uri="{FF2B5EF4-FFF2-40B4-BE49-F238E27FC236}">
              <a16:creationId xmlns:a16="http://schemas.microsoft.com/office/drawing/2014/main" id="{1C29B305-7B52-40AC-8BB3-86F59197E0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623" name="Picture@5B@" descr="@5B@">
          <a:extLst>
            <a:ext uri="{FF2B5EF4-FFF2-40B4-BE49-F238E27FC236}">
              <a16:creationId xmlns:a16="http://schemas.microsoft.com/office/drawing/2014/main" id="{E34A9BE5-6D16-4CC1-B3BE-5AF6883434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1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624" name="Picture@5B@" descr="@5B@">
          <a:extLst>
            <a:ext uri="{FF2B5EF4-FFF2-40B4-BE49-F238E27FC236}">
              <a16:creationId xmlns:a16="http://schemas.microsoft.com/office/drawing/2014/main" id="{75816834-7777-4F0E-AE13-1BFC901A6B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625" name="Picture@5B@" descr="@5B@">
          <a:extLst>
            <a:ext uri="{FF2B5EF4-FFF2-40B4-BE49-F238E27FC236}">
              <a16:creationId xmlns:a16="http://schemas.microsoft.com/office/drawing/2014/main" id="{1FD54235-DE7B-422F-B985-3657D021C9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2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626" name="Picture@5B@" descr="@5B@">
          <a:extLst>
            <a:ext uri="{FF2B5EF4-FFF2-40B4-BE49-F238E27FC236}">
              <a16:creationId xmlns:a16="http://schemas.microsoft.com/office/drawing/2014/main" id="{0134C0FE-A423-4DDD-A7DD-712760AF70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27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627" name="Picture@5B@" descr="@5B@">
          <a:extLst>
            <a:ext uri="{FF2B5EF4-FFF2-40B4-BE49-F238E27FC236}">
              <a16:creationId xmlns:a16="http://schemas.microsoft.com/office/drawing/2014/main" id="{6AA0B986-5EFF-43B8-89A8-5979D570DD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02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628" name="Picture@5B@" descr="@5B@">
          <a:extLst>
            <a:ext uri="{FF2B5EF4-FFF2-40B4-BE49-F238E27FC236}">
              <a16:creationId xmlns:a16="http://schemas.microsoft.com/office/drawing/2014/main" id="{A1A9D3BB-D004-46F6-AE68-A5DB788A98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7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629" name="Picture@5B@" descr="@5B@">
          <a:extLst>
            <a:ext uri="{FF2B5EF4-FFF2-40B4-BE49-F238E27FC236}">
              <a16:creationId xmlns:a16="http://schemas.microsoft.com/office/drawing/2014/main" id="{ED1DDDBF-62D7-40FE-880A-47097E6D31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630" name="Picture@5B@" descr="@5B@">
          <a:extLst>
            <a:ext uri="{FF2B5EF4-FFF2-40B4-BE49-F238E27FC236}">
              <a16:creationId xmlns:a16="http://schemas.microsoft.com/office/drawing/2014/main" id="{9FA8CD79-B41C-46CC-8A67-904927C4CA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28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631" name="Picture@5B@" descr="@5B@">
          <a:extLst>
            <a:ext uri="{FF2B5EF4-FFF2-40B4-BE49-F238E27FC236}">
              <a16:creationId xmlns:a16="http://schemas.microsoft.com/office/drawing/2014/main" id="{04344C85-FA25-49A9-989A-EA53AA2D0A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3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632" name="Picture@5B@" descr="@5B@">
          <a:extLst>
            <a:ext uri="{FF2B5EF4-FFF2-40B4-BE49-F238E27FC236}">
              <a16:creationId xmlns:a16="http://schemas.microsoft.com/office/drawing/2014/main" id="{7480228B-B0BF-4ABF-BCC8-BF4F2AB642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78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633" name="Picture@5B@" descr="@5B@">
          <a:extLst>
            <a:ext uri="{FF2B5EF4-FFF2-40B4-BE49-F238E27FC236}">
              <a16:creationId xmlns:a16="http://schemas.microsoft.com/office/drawing/2014/main" id="{1C5C71F7-8CC7-49E3-93A8-1BE949EA92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54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634" name="Picture@5B@" descr="@5B@">
          <a:extLst>
            <a:ext uri="{FF2B5EF4-FFF2-40B4-BE49-F238E27FC236}">
              <a16:creationId xmlns:a16="http://schemas.microsoft.com/office/drawing/2014/main" id="{607C4AE3-52EC-4754-888D-D85D5C60E9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635" name="Picture@5B@" descr="@5B@">
          <a:extLst>
            <a:ext uri="{FF2B5EF4-FFF2-40B4-BE49-F238E27FC236}">
              <a16:creationId xmlns:a16="http://schemas.microsoft.com/office/drawing/2014/main" id="{E7B6351F-E59A-4CAB-99F3-9BD273FD59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4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636" name="Picture@5B@" descr="@5B@">
          <a:extLst>
            <a:ext uri="{FF2B5EF4-FFF2-40B4-BE49-F238E27FC236}">
              <a16:creationId xmlns:a16="http://schemas.microsoft.com/office/drawing/2014/main" id="{057B5138-3180-4BA2-B6CB-A21C4DED2A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637" name="Picture@5B@" descr="@5B@">
          <a:extLst>
            <a:ext uri="{FF2B5EF4-FFF2-40B4-BE49-F238E27FC236}">
              <a16:creationId xmlns:a16="http://schemas.microsoft.com/office/drawing/2014/main" id="{B5C44B4E-E41A-4A17-9831-18AD53FAC3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5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638" name="Picture@5B@" descr="@5B@">
          <a:extLst>
            <a:ext uri="{FF2B5EF4-FFF2-40B4-BE49-F238E27FC236}">
              <a16:creationId xmlns:a16="http://schemas.microsoft.com/office/drawing/2014/main" id="{3A414CBC-8E0B-4BFE-B79A-D81EAD8215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0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639" name="Picture@5B@" descr="@5B@">
          <a:extLst>
            <a:ext uri="{FF2B5EF4-FFF2-40B4-BE49-F238E27FC236}">
              <a16:creationId xmlns:a16="http://schemas.microsoft.com/office/drawing/2014/main" id="{D5A19999-EBE0-4914-B1DA-865C583B90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640" name="Picture@5B@" descr="@5B@">
          <a:extLst>
            <a:ext uri="{FF2B5EF4-FFF2-40B4-BE49-F238E27FC236}">
              <a16:creationId xmlns:a16="http://schemas.microsoft.com/office/drawing/2014/main" id="{78C6FA21-4F4B-4197-B2D9-16682BCEFD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80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641" name="Picture@5B@" descr="@5B@">
          <a:extLst>
            <a:ext uri="{FF2B5EF4-FFF2-40B4-BE49-F238E27FC236}">
              <a16:creationId xmlns:a16="http://schemas.microsoft.com/office/drawing/2014/main" id="{8FDBE0C9-A7D3-40D8-ADCF-9B68B8CAC6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56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642" name="Picture@5B@" descr="@5B@">
          <a:extLst>
            <a:ext uri="{FF2B5EF4-FFF2-40B4-BE49-F238E27FC236}">
              <a16:creationId xmlns:a16="http://schemas.microsoft.com/office/drawing/2014/main" id="{9DD37724-13FD-4BB4-B277-1ACEF85857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31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643" name="Picture@5B@" descr="@5B@">
          <a:extLst>
            <a:ext uri="{FF2B5EF4-FFF2-40B4-BE49-F238E27FC236}">
              <a16:creationId xmlns:a16="http://schemas.microsoft.com/office/drawing/2014/main" id="{0F4A6DCE-C973-42F8-8E74-F51DBC921A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06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644" name="Picture@5B@" descr="@5B@">
          <a:extLst>
            <a:ext uri="{FF2B5EF4-FFF2-40B4-BE49-F238E27FC236}">
              <a16:creationId xmlns:a16="http://schemas.microsoft.com/office/drawing/2014/main" id="{513EB0A5-CFD6-4901-A5E4-FA08E9D173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645" name="Picture@5B@" descr="@5B@">
          <a:extLst>
            <a:ext uri="{FF2B5EF4-FFF2-40B4-BE49-F238E27FC236}">
              <a16:creationId xmlns:a16="http://schemas.microsoft.com/office/drawing/2014/main" id="{A57E4D4B-FF29-4C03-B66B-E227BD8F2A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57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646" name="Picture@5B@" descr="@5B@">
          <a:extLst>
            <a:ext uri="{FF2B5EF4-FFF2-40B4-BE49-F238E27FC236}">
              <a16:creationId xmlns:a16="http://schemas.microsoft.com/office/drawing/2014/main" id="{4638880A-876F-4C71-91B4-B834D0C94A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32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647" name="Picture@5B@" descr="@5B@">
          <a:extLst>
            <a:ext uri="{FF2B5EF4-FFF2-40B4-BE49-F238E27FC236}">
              <a16:creationId xmlns:a16="http://schemas.microsoft.com/office/drawing/2014/main" id="{9EA24958-F251-4ACB-97A6-15DD24357C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07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648" name="Picture@5B@" descr="@5B@">
          <a:extLst>
            <a:ext uri="{FF2B5EF4-FFF2-40B4-BE49-F238E27FC236}">
              <a16:creationId xmlns:a16="http://schemas.microsoft.com/office/drawing/2014/main" id="{E441949F-A0C5-4385-8FAC-72ABB7EEC6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83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649" name="Picture@5B@" descr="@5B@">
          <a:extLst>
            <a:ext uri="{FF2B5EF4-FFF2-40B4-BE49-F238E27FC236}">
              <a16:creationId xmlns:a16="http://schemas.microsoft.com/office/drawing/2014/main" id="{2865D052-7357-4C06-B4C8-8D14F2F31B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650" name="Picture@5B@" descr="@5B@">
          <a:extLst>
            <a:ext uri="{FF2B5EF4-FFF2-40B4-BE49-F238E27FC236}">
              <a16:creationId xmlns:a16="http://schemas.microsoft.com/office/drawing/2014/main" id="{4F51C27B-CC63-44BF-9073-8E7678327C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33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651" name="Picture@5B@" descr="@5B@">
          <a:extLst>
            <a:ext uri="{FF2B5EF4-FFF2-40B4-BE49-F238E27FC236}">
              <a16:creationId xmlns:a16="http://schemas.microsoft.com/office/drawing/2014/main" id="{91AD7F55-8C04-4ACD-A035-CBEB9F399D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08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652" name="Picture@5B@" descr="@5B@">
          <a:extLst>
            <a:ext uri="{FF2B5EF4-FFF2-40B4-BE49-F238E27FC236}">
              <a16:creationId xmlns:a16="http://schemas.microsoft.com/office/drawing/2014/main" id="{AABFD3F3-6495-4E98-A414-2BB8F1E16B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4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653" name="Picture@5B@" descr="@5B@">
          <a:extLst>
            <a:ext uri="{FF2B5EF4-FFF2-40B4-BE49-F238E27FC236}">
              <a16:creationId xmlns:a16="http://schemas.microsoft.com/office/drawing/2014/main" id="{62D57627-CCF1-42EA-A3D6-731B78DA8F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59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654" name="Picture@5B@" descr="@5B@">
          <a:extLst>
            <a:ext uri="{FF2B5EF4-FFF2-40B4-BE49-F238E27FC236}">
              <a16:creationId xmlns:a16="http://schemas.microsoft.com/office/drawing/2014/main" id="{A007D829-A70A-4D1A-BBB0-74EA3CA379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655" name="Picture@5B@" descr="@5B@">
          <a:extLst>
            <a:ext uri="{FF2B5EF4-FFF2-40B4-BE49-F238E27FC236}">
              <a16:creationId xmlns:a16="http://schemas.microsoft.com/office/drawing/2014/main" id="{474F0E49-BBCB-4984-BFD8-F022CE418F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09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656" name="Picture@5B@" descr="@5B@">
          <a:extLst>
            <a:ext uri="{FF2B5EF4-FFF2-40B4-BE49-F238E27FC236}">
              <a16:creationId xmlns:a16="http://schemas.microsoft.com/office/drawing/2014/main" id="{6706A2B2-E22F-4A3D-841F-4630647567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85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657" name="Picture@5B@" descr="@5B@">
          <a:extLst>
            <a:ext uri="{FF2B5EF4-FFF2-40B4-BE49-F238E27FC236}">
              <a16:creationId xmlns:a16="http://schemas.microsoft.com/office/drawing/2014/main" id="{B1BEDE37-B538-4702-B38F-CE16EBFE23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0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658" name="Picture@5B@" descr="@5B@">
          <a:extLst>
            <a:ext uri="{FF2B5EF4-FFF2-40B4-BE49-F238E27FC236}">
              <a16:creationId xmlns:a16="http://schemas.microsoft.com/office/drawing/2014/main" id="{DEBBC779-3CDE-4B44-8175-3F047A3041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35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659" name="Picture@5B@" descr="@5B@">
          <a:extLst>
            <a:ext uri="{FF2B5EF4-FFF2-40B4-BE49-F238E27FC236}">
              <a16:creationId xmlns:a16="http://schemas.microsoft.com/office/drawing/2014/main" id="{99B35AE2-0BC0-4ED4-AC53-8236EE88C2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1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60" name="Picture@5B@" descr="@5B@">
          <a:extLst>
            <a:ext uri="{FF2B5EF4-FFF2-40B4-BE49-F238E27FC236}">
              <a16:creationId xmlns:a16="http://schemas.microsoft.com/office/drawing/2014/main" id="{25D8360D-E726-4839-9794-7CADC6EB19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86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61" name="Picture@5B@" descr="@5B@">
          <a:extLst>
            <a:ext uri="{FF2B5EF4-FFF2-40B4-BE49-F238E27FC236}">
              <a16:creationId xmlns:a16="http://schemas.microsoft.com/office/drawing/2014/main" id="{C96929CB-582B-4D77-B0F5-CF8AD6B792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61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62" name="Picture@5B@" descr="@5B@">
          <a:extLst>
            <a:ext uri="{FF2B5EF4-FFF2-40B4-BE49-F238E27FC236}">
              <a16:creationId xmlns:a16="http://schemas.microsoft.com/office/drawing/2014/main" id="{8E3B04B7-E970-4AAF-840C-2748F63CC2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36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63" name="Picture@5B@" descr="@5B@">
          <a:extLst>
            <a:ext uri="{FF2B5EF4-FFF2-40B4-BE49-F238E27FC236}">
              <a16:creationId xmlns:a16="http://schemas.microsoft.com/office/drawing/2014/main" id="{F2E6F878-F84B-47D7-9106-3610E91921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11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64" name="Picture@5B@" descr="@5B@">
          <a:extLst>
            <a:ext uri="{FF2B5EF4-FFF2-40B4-BE49-F238E27FC236}">
              <a16:creationId xmlns:a16="http://schemas.microsoft.com/office/drawing/2014/main" id="{0D3D3223-40F7-40E8-873D-8722A24FD9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65" name="Picture@5B@" descr="@5B@">
          <a:extLst>
            <a:ext uri="{FF2B5EF4-FFF2-40B4-BE49-F238E27FC236}">
              <a16:creationId xmlns:a16="http://schemas.microsoft.com/office/drawing/2014/main" id="{524CE508-4B61-43BC-BEF9-702CBA83BF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62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66" name="Picture@5B@" descr="@5B@">
          <a:extLst>
            <a:ext uri="{FF2B5EF4-FFF2-40B4-BE49-F238E27FC236}">
              <a16:creationId xmlns:a16="http://schemas.microsoft.com/office/drawing/2014/main" id="{B542D2E1-1355-4C0D-992C-2B24965C60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37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67" name="Picture@5B@" descr="@5B@">
          <a:extLst>
            <a:ext uri="{FF2B5EF4-FFF2-40B4-BE49-F238E27FC236}">
              <a16:creationId xmlns:a16="http://schemas.microsoft.com/office/drawing/2014/main" id="{636547BC-BBB1-4865-B6B6-92B093C1FA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12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668" name="Picture@5B@" descr="@5B@">
          <a:extLst>
            <a:ext uri="{FF2B5EF4-FFF2-40B4-BE49-F238E27FC236}">
              <a16:creationId xmlns:a16="http://schemas.microsoft.com/office/drawing/2014/main" id="{459F0D95-608C-4583-8C3C-1F05FF5706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88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669" name="Picture@5B@" descr="@5B@">
          <a:extLst>
            <a:ext uri="{FF2B5EF4-FFF2-40B4-BE49-F238E27FC236}">
              <a16:creationId xmlns:a16="http://schemas.microsoft.com/office/drawing/2014/main" id="{730C7A00-D950-48F5-98F3-D6375191DA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6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670" name="Picture@5B@" descr="@5B@">
          <a:extLst>
            <a:ext uri="{FF2B5EF4-FFF2-40B4-BE49-F238E27FC236}">
              <a16:creationId xmlns:a16="http://schemas.microsoft.com/office/drawing/2014/main" id="{0DFC6127-610E-4943-B756-1E5F4EA89C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38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671" name="Picture@5B@" descr="@5B@">
          <a:extLst>
            <a:ext uri="{FF2B5EF4-FFF2-40B4-BE49-F238E27FC236}">
              <a16:creationId xmlns:a16="http://schemas.microsoft.com/office/drawing/2014/main" id="{1E771F4E-61A2-4311-B91A-AE4BBB2269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14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672" name="Picture@5B@" descr="@5B@">
          <a:extLst>
            <a:ext uri="{FF2B5EF4-FFF2-40B4-BE49-F238E27FC236}">
              <a16:creationId xmlns:a16="http://schemas.microsoft.com/office/drawing/2014/main" id="{1F9074A8-30AD-47E2-BE06-3E833E320C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89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673" name="Picture@5B@" descr="@5B@">
          <a:extLst>
            <a:ext uri="{FF2B5EF4-FFF2-40B4-BE49-F238E27FC236}">
              <a16:creationId xmlns:a16="http://schemas.microsoft.com/office/drawing/2014/main" id="{C4ED2DA4-A979-4533-825E-93B0271E73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4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674" name="Picture@5B@" descr="@5B@">
          <a:extLst>
            <a:ext uri="{FF2B5EF4-FFF2-40B4-BE49-F238E27FC236}">
              <a16:creationId xmlns:a16="http://schemas.microsoft.com/office/drawing/2014/main" id="{601948BD-1997-4089-A269-7333A37609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675" name="Picture@5B@" descr="@5B@">
          <a:extLst>
            <a:ext uri="{FF2B5EF4-FFF2-40B4-BE49-F238E27FC236}">
              <a16:creationId xmlns:a16="http://schemas.microsoft.com/office/drawing/2014/main" id="{7BD53DA5-54A4-40AD-A51E-04E5F2BF43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15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676" name="Picture@5B@" descr="@5B@">
          <a:extLst>
            <a:ext uri="{FF2B5EF4-FFF2-40B4-BE49-F238E27FC236}">
              <a16:creationId xmlns:a16="http://schemas.microsoft.com/office/drawing/2014/main" id="{1882A2BA-8746-40A0-AF3D-B5C684C033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90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677" name="Picture@5B@" descr="@5B@">
          <a:extLst>
            <a:ext uri="{FF2B5EF4-FFF2-40B4-BE49-F238E27FC236}">
              <a16:creationId xmlns:a16="http://schemas.microsoft.com/office/drawing/2014/main" id="{69488CB1-82B5-4D4E-BB1F-8C6DE8D8DD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65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678" name="Picture@5B@" descr="@5B@">
          <a:extLst>
            <a:ext uri="{FF2B5EF4-FFF2-40B4-BE49-F238E27FC236}">
              <a16:creationId xmlns:a16="http://schemas.microsoft.com/office/drawing/2014/main" id="{B9D9C4B8-8E90-44E5-854C-2C340834BB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40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679" name="Picture@5B@" descr="@5B@">
          <a:extLst>
            <a:ext uri="{FF2B5EF4-FFF2-40B4-BE49-F238E27FC236}">
              <a16:creationId xmlns:a16="http://schemas.microsoft.com/office/drawing/2014/main" id="{5D6B8913-A3DC-4BC9-93B5-034F5BD3A1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1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680" name="Picture@5B@" descr="@5B@">
          <a:extLst>
            <a:ext uri="{FF2B5EF4-FFF2-40B4-BE49-F238E27FC236}">
              <a16:creationId xmlns:a16="http://schemas.microsoft.com/office/drawing/2014/main" id="{0F3CA225-0A23-44DD-A266-F396F1A8FF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91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681" name="Picture@5B@" descr="@5B@">
          <a:extLst>
            <a:ext uri="{FF2B5EF4-FFF2-40B4-BE49-F238E27FC236}">
              <a16:creationId xmlns:a16="http://schemas.microsoft.com/office/drawing/2014/main" id="{1004803F-740E-4197-8801-393F86B3C2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66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682" name="Picture@5B@" descr="@5B@">
          <a:extLst>
            <a:ext uri="{FF2B5EF4-FFF2-40B4-BE49-F238E27FC236}">
              <a16:creationId xmlns:a16="http://schemas.microsoft.com/office/drawing/2014/main" id="{9E2B51CD-BE21-42C6-8C83-6C33A873C7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41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683" name="Picture@5B@" descr="@5B@">
          <a:extLst>
            <a:ext uri="{FF2B5EF4-FFF2-40B4-BE49-F238E27FC236}">
              <a16:creationId xmlns:a16="http://schemas.microsoft.com/office/drawing/2014/main" id="{4F6C2B02-564E-478E-86B5-C9DC64EE7D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17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684" name="Picture@5B@" descr="@5B@">
          <a:extLst>
            <a:ext uri="{FF2B5EF4-FFF2-40B4-BE49-F238E27FC236}">
              <a16:creationId xmlns:a16="http://schemas.microsoft.com/office/drawing/2014/main" id="{7C78A7E5-7EEB-4047-8E0C-4EB7126FB0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685" name="Picture@5B@" descr="@5B@">
          <a:extLst>
            <a:ext uri="{FF2B5EF4-FFF2-40B4-BE49-F238E27FC236}">
              <a16:creationId xmlns:a16="http://schemas.microsoft.com/office/drawing/2014/main" id="{5EC5E1DC-091D-41BA-9A53-C6560E4A54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67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686" name="Picture@5B@" descr="@5B@">
          <a:extLst>
            <a:ext uri="{FF2B5EF4-FFF2-40B4-BE49-F238E27FC236}">
              <a16:creationId xmlns:a16="http://schemas.microsoft.com/office/drawing/2014/main" id="{CBED4E28-6082-407F-BDA1-6C15237E9A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42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687" name="Picture@5B@" descr="@5B@">
          <a:extLst>
            <a:ext uri="{FF2B5EF4-FFF2-40B4-BE49-F238E27FC236}">
              <a16:creationId xmlns:a16="http://schemas.microsoft.com/office/drawing/2014/main" id="{8BEE856F-1CE6-4C94-89C9-85E9CF5114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18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688" name="Picture@5B@" descr="@5B@">
          <a:extLst>
            <a:ext uri="{FF2B5EF4-FFF2-40B4-BE49-F238E27FC236}">
              <a16:creationId xmlns:a16="http://schemas.microsoft.com/office/drawing/2014/main" id="{771F9C8E-868C-439E-8E9F-9250A00E53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93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689" name="Picture@5B@" descr="@5B@">
          <a:extLst>
            <a:ext uri="{FF2B5EF4-FFF2-40B4-BE49-F238E27FC236}">
              <a16:creationId xmlns:a16="http://schemas.microsoft.com/office/drawing/2014/main" id="{F4FE06F9-9730-4F86-8F57-DF0E4F14D0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6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690" name="Picture@5B@" descr="@5B@">
          <a:extLst>
            <a:ext uri="{FF2B5EF4-FFF2-40B4-BE49-F238E27FC236}">
              <a16:creationId xmlns:a16="http://schemas.microsoft.com/office/drawing/2014/main" id="{C031F7E6-895C-4F2B-82DC-74F5314FDC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43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691" name="Picture@5B@" descr="@5B@">
          <a:extLst>
            <a:ext uri="{FF2B5EF4-FFF2-40B4-BE49-F238E27FC236}">
              <a16:creationId xmlns:a16="http://schemas.microsoft.com/office/drawing/2014/main" id="{060BE86E-9E4C-49E9-B616-E2FAD4112D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19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692" name="Picture@5B@" descr="@5B@">
          <a:extLst>
            <a:ext uri="{FF2B5EF4-FFF2-40B4-BE49-F238E27FC236}">
              <a16:creationId xmlns:a16="http://schemas.microsoft.com/office/drawing/2014/main" id="{1B72396F-7CB5-44A5-9390-02E9661921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94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693" name="Picture@5B@" descr="@5B@">
          <a:extLst>
            <a:ext uri="{FF2B5EF4-FFF2-40B4-BE49-F238E27FC236}">
              <a16:creationId xmlns:a16="http://schemas.microsoft.com/office/drawing/2014/main" id="{0995F623-553F-4210-AA4F-EA1F070266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69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694" name="Picture@5B@" descr="@5B@">
          <a:extLst>
            <a:ext uri="{FF2B5EF4-FFF2-40B4-BE49-F238E27FC236}">
              <a16:creationId xmlns:a16="http://schemas.microsoft.com/office/drawing/2014/main" id="{97BBEB85-7865-46D6-BF43-14B4275CDE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4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695" name="Picture@5B@" descr="@5B@">
          <a:extLst>
            <a:ext uri="{FF2B5EF4-FFF2-40B4-BE49-F238E27FC236}">
              <a16:creationId xmlns:a16="http://schemas.microsoft.com/office/drawing/2014/main" id="{0FE414AF-17F2-497F-BC41-8DF8EFC04D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20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696" name="Picture@5B@" descr="@5B@">
          <a:extLst>
            <a:ext uri="{FF2B5EF4-FFF2-40B4-BE49-F238E27FC236}">
              <a16:creationId xmlns:a16="http://schemas.microsoft.com/office/drawing/2014/main" id="{4B606002-D935-4DB8-8CF1-B6FD6C564E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95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697" name="Picture@5B@" descr="@5B@">
          <a:extLst>
            <a:ext uri="{FF2B5EF4-FFF2-40B4-BE49-F238E27FC236}">
              <a16:creationId xmlns:a16="http://schemas.microsoft.com/office/drawing/2014/main" id="{2A3B0986-205D-477C-BB23-2E04614E11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670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698" name="Picture@5B@" descr="@5B@">
          <a:extLst>
            <a:ext uri="{FF2B5EF4-FFF2-40B4-BE49-F238E27FC236}">
              <a16:creationId xmlns:a16="http://schemas.microsoft.com/office/drawing/2014/main" id="{A506CB91-5F74-4F58-B8F8-4BD241A746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46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699" name="Picture@5B@" descr="@5B@">
          <a:extLst>
            <a:ext uri="{FF2B5EF4-FFF2-40B4-BE49-F238E27FC236}">
              <a16:creationId xmlns:a16="http://schemas.microsoft.com/office/drawing/2014/main" id="{6FE79497-F91C-4D7F-A8BC-B655D72DB4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2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700" name="Picture@5B@" descr="@5B@">
          <a:extLst>
            <a:ext uri="{FF2B5EF4-FFF2-40B4-BE49-F238E27FC236}">
              <a16:creationId xmlns:a16="http://schemas.microsoft.com/office/drawing/2014/main" id="{D8246E75-939D-4CB8-9636-BF7D056C48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196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701" name="Picture@5B@" descr="@5B@">
          <a:extLst>
            <a:ext uri="{FF2B5EF4-FFF2-40B4-BE49-F238E27FC236}">
              <a16:creationId xmlns:a16="http://schemas.microsoft.com/office/drawing/2014/main" id="{51B8A404-D4E4-43D4-AF2C-92E12DCBF1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371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702" name="Picture@5B@" descr="@5B@">
          <a:extLst>
            <a:ext uri="{FF2B5EF4-FFF2-40B4-BE49-F238E27FC236}">
              <a16:creationId xmlns:a16="http://schemas.microsoft.com/office/drawing/2014/main" id="{61B870E3-1FC0-42D6-9DFB-AE38599C42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547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703" name="Picture@5B@" descr="@5B@">
          <a:extLst>
            <a:ext uri="{FF2B5EF4-FFF2-40B4-BE49-F238E27FC236}">
              <a16:creationId xmlns:a16="http://schemas.microsoft.com/office/drawing/2014/main" id="{64B77334-904A-44B3-B95D-D13F10D964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22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704" name="Picture@5B@" descr="@5B@">
          <a:extLst>
            <a:ext uri="{FF2B5EF4-FFF2-40B4-BE49-F238E27FC236}">
              <a16:creationId xmlns:a16="http://schemas.microsoft.com/office/drawing/2014/main" id="{535D45F1-9A60-4A4D-BF96-CFC72D300C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89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705" name="Picture@5B@" descr="@5B@">
          <a:extLst>
            <a:ext uri="{FF2B5EF4-FFF2-40B4-BE49-F238E27FC236}">
              <a16:creationId xmlns:a16="http://schemas.microsoft.com/office/drawing/2014/main" id="{3EE09D0A-7E58-498B-B076-1157A5A66A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072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706" name="Picture@5B@" descr="@5B@">
          <a:extLst>
            <a:ext uri="{FF2B5EF4-FFF2-40B4-BE49-F238E27FC236}">
              <a16:creationId xmlns:a16="http://schemas.microsoft.com/office/drawing/2014/main" id="{6400C467-3E18-43F2-ACA7-873325050D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248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707" name="Picture@5B@" descr="@5B@">
          <a:extLst>
            <a:ext uri="{FF2B5EF4-FFF2-40B4-BE49-F238E27FC236}">
              <a16:creationId xmlns:a16="http://schemas.microsoft.com/office/drawing/2014/main" id="{C378EEE1-0093-418D-B059-8730E14D9A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423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708" name="Picture@5B@" descr="@5B@">
          <a:extLst>
            <a:ext uri="{FF2B5EF4-FFF2-40B4-BE49-F238E27FC236}">
              <a16:creationId xmlns:a16="http://schemas.microsoft.com/office/drawing/2014/main" id="{FC0C5982-4F3D-4133-A44A-CED9FB6B0F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598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709" name="Picture@5B@" descr="@5B@">
          <a:extLst>
            <a:ext uri="{FF2B5EF4-FFF2-40B4-BE49-F238E27FC236}">
              <a16:creationId xmlns:a16="http://schemas.microsoft.com/office/drawing/2014/main" id="{24C70342-92F6-404D-BFBA-B339BB8558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773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710" name="Picture@5B@" descr="@5B@">
          <a:extLst>
            <a:ext uri="{FF2B5EF4-FFF2-40B4-BE49-F238E27FC236}">
              <a16:creationId xmlns:a16="http://schemas.microsoft.com/office/drawing/2014/main" id="{38D1514E-100F-4106-BA62-66BD9B3DDF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949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711" name="Picture@5B@" descr="@5B@">
          <a:extLst>
            <a:ext uri="{FF2B5EF4-FFF2-40B4-BE49-F238E27FC236}">
              <a16:creationId xmlns:a16="http://schemas.microsoft.com/office/drawing/2014/main" id="{B7BE97AC-B246-42E5-A58B-CDA54AC996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124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712" name="Picture@5B@" descr="@5B@">
          <a:extLst>
            <a:ext uri="{FF2B5EF4-FFF2-40B4-BE49-F238E27FC236}">
              <a16:creationId xmlns:a16="http://schemas.microsoft.com/office/drawing/2014/main" id="{A67CD1E9-1E12-4E29-8FE3-72FEEB120A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299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713" name="Picture@5B@" descr="@5B@">
          <a:extLst>
            <a:ext uri="{FF2B5EF4-FFF2-40B4-BE49-F238E27FC236}">
              <a16:creationId xmlns:a16="http://schemas.microsoft.com/office/drawing/2014/main" id="{5444E662-4FE4-400E-AB8B-C372233A7A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474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714" name="Picture@5B@" descr="@5B@">
          <a:extLst>
            <a:ext uri="{FF2B5EF4-FFF2-40B4-BE49-F238E27FC236}">
              <a16:creationId xmlns:a16="http://schemas.microsoft.com/office/drawing/2014/main" id="{C6484480-8F90-44A9-B566-9CC9552B05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65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715" name="Picture@5B@" descr="@5B@">
          <a:extLst>
            <a:ext uri="{FF2B5EF4-FFF2-40B4-BE49-F238E27FC236}">
              <a16:creationId xmlns:a16="http://schemas.microsoft.com/office/drawing/2014/main" id="{8FD91913-7E7A-417B-9C0D-B7665C9B85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825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716" name="Picture@5B@" descr="@5B@">
          <a:extLst>
            <a:ext uri="{FF2B5EF4-FFF2-40B4-BE49-F238E27FC236}">
              <a16:creationId xmlns:a16="http://schemas.microsoft.com/office/drawing/2014/main" id="{6206808C-432D-45F3-B2B3-8C0963B384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000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717" name="Picture@5B@" descr="@5B@">
          <a:extLst>
            <a:ext uri="{FF2B5EF4-FFF2-40B4-BE49-F238E27FC236}">
              <a16:creationId xmlns:a16="http://schemas.microsoft.com/office/drawing/2014/main" id="{48ECAEFA-004C-49A4-8374-D63BCFCF46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175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718" name="Picture@5B@" descr="@5B@">
          <a:extLst>
            <a:ext uri="{FF2B5EF4-FFF2-40B4-BE49-F238E27FC236}">
              <a16:creationId xmlns:a16="http://schemas.microsoft.com/office/drawing/2014/main" id="{BCF20488-5EB0-44DB-9C65-9EF7D88B31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351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719" name="Picture@5B@" descr="@5B@">
          <a:extLst>
            <a:ext uri="{FF2B5EF4-FFF2-40B4-BE49-F238E27FC236}">
              <a16:creationId xmlns:a16="http://schemas.microsoft.com/office/drawing/2014/main" id="{FEF96AC0-E226-4C37-9494-E6DB28A526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526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720" name="Picture@5B@" descr="@5B@">
          <a:extLst>
            <a:ext uri="{FF2B5EF4-FFF2-40B4-BE49-F238E27FC236}">
              <a16:creationId xmlns:a16="http://schemas.microsoft.com/office/drawing/2014/main" id="{97EF7B28-9284-4CAB-8742-21AC7E22A7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01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721" name="Picture@5B@" descr="@5B@">
          <a:extLst>
            <a:ext uri="{FF2B5EF4-FFF2-40B4-BE49-F238E27FC236}">
              <a16:creationId xmlns:a16="http://schemas.microsoft.com/office/drawing/2014/main" id="{7319AFEF-9F7E-4125-9649-92DDC5FAE5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877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722" name="Picture@5B@" descr="@5B@">
          <a:extLst>
            <a:ext uri="{FF2B5EF4-FFF2-40B4-BE49-F238E27FC236}">
              <a16:creationId xmlns:a16="http://schemas.microsoft.com/office/drawing/2014/main" id="{DC5606D7-AAEB-40C8-896E-DA53C8779C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052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723" name="Picture@5B@" descr="@5B@">
          <a:extLst>
            <a:ext uri="{FF2B5EF4-FFF2-40B4-BE49-F238E27FC236}">
              <a16:creationId xmlns:a16="http://schemas.microsoft.com/office/drawing/2014/main" id="{1B431B1A-9E7F-42F9-BB7C-FBAC78A057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227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724" name="Picture@5B@" descr="@5B@">
          <a:extLst>
            <a:ext uri="{FF2B5EF4-FFF2-40B4-BE49-F238E27FC236}">
              <a16:creationId xmlns:a16="http://schemas.microsoft.com/office/drawing/2014/main" id="{0B23F493-F5F6-4566-9938-AA2B593CB0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0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725" name="Picture@5B@" descr="@5B@">
          <a:extLst>
            <a:ext uri="{FF2B5EF4-FFF2-40B4-BE49-F238E27FC236}">
              <a16:creationId xmlns:a16="http://schemas.microsoft.com/office/drawing/2014/main" id="{810EFB34-1403-4C0A-A287-B66A9A5DF1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578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726" name="Picture@5C@" descr="@5C@">
          <a:extLst>
            <a:ext uri="{FF2B5EF4-FFF2-40B4-BE49-F238E27FC236}">
              <a16:creationId xmlns:a16="http://schemas.microsoft.com/office/drawing/2014/main" id="{C228F63D-6D03-4EE5-B00E-E001C15025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2753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727" name="Picture@5B@" descr="@5B@">
          <a:extLst>
            <a:ext uri="{FF2B5EF4-FFF2-40B4-BE49-F238E27FC236}">
              <a16:creationId xmlns:a16="http://schemas.microsoft.com/office/drawing/2014/main" id="{707B4911-7FFA-4D3E-9991-4405E2076D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928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728" name="Picture@5C@" descr="@5C@">
          <a:extLst>
            <a:ext uri="{FF2B5EF4-FFF2-40B4-BE49-F238E27FC236}">
              <a16:creationId xmlns:a16="http://schemas.microsoft.com/office/drawing/2014/main" id="{2A516682-D35F-4082-8529-521E363AA1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3103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729" name="Picture@5B@" descr="@5B@">
          <a:extLst>
            <a:ext uri="{FF2B5EF4-FFF2-40B4-BE49-F238E27FC236}">
              <a16:creationId xmlns:a16="http://schemas.microsoft.com/office/drawing/2014/main" id="{CC9CECC0-0BAB-49C1-A0AD-C68D31A387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279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730" name="Picture@5B@" descr="@5B@">
          <a:extLst>
            <a:ext uri="{FF2B5EF4-FFF2-40B4-BE49-F238E27FC236}">
              <a16:creationId xmlns:a16="http://schemas.microsoft.com/office/drawing/2014/main" id="{3E5B34AC-09B8-4721-89F9-1EBEA8AD8A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454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731" name="Picture@5B@" descr="@5B@">
          <a:extLst>
            <a:ext uri="{FF2B5EF4-FFF2-40B4-BE49-F238E27FC236}">
              <a16:creationId xmlns:a16="http://schemas.microsoft.com/office/drawing/2014/main" id="{E2043AE4-7463-401D-AC62-36B1280E6B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0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732" name="Picture@5B@" descr="@5B@">
          <a:extLst>
            <a:ext uri="{FF2B5EF4-FFF2-40B4-BE49-F238E27FC236}">
              <a16:creationId xmlns:a16="http://schemas.microsoft.com/office/drawing/2014/main" id="{66CC0428-507D-43B0-9080-63B92F8550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733" name="Picture@5B@" descr="@5B@">
          <a:extLst>
            <a:ext uri="{FF2B5EF4-FFF2-40B4-BE49-F238E27FC236}">
              <a16:creationId xmlns:a16="http://schemas.microsoft.com/office/drawing/2014/main" id="{9F267CCB-C80E-4121-8156-838FA36748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734" name="Picture@5B@" descr="@5B@">
          <a:extLst>
            <a:ext uri="{FF2B5EF4-FFF2-40B4-BE49-F238E27FC236}">
              <a16:creationId xmlns:a16="http://schemas.microsoft.com/office/drawing/2014/main" id="{C6AA96D7-DFFB-44B2-A61E-FCE8246DC3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735" name="Picture@5B@" descr="@5B@">
          <a:extLst>
            <a:ext uri="{FF2B5EF4-FFF2-40B4-BE49-F238E27FC236}">
              <a16:creationId xmlns:a16="http://schemas.microsoft.com/office/drawing/2014/main" id="{6B4A02D8-EA2C-4D28-8BD9-48A7EFF7D3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36" name="Picture@5B@" descr="@5B@">
          <a:extLst>
            <a:ext uri="{FF2B5EF4-FFF2-40B4-BE49-F238E27FC236}">
              <a16:creationId xmlns:a16="http://schemas.microsoft.com/office/drawing/2014/main" id="{11672E08-20B8-4C29-A73D-3B06414DB3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6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737" name="Picture@5B@" descr="@5B@">
          <a:extLst>
            <a:ext uri="{FF2B5EF4-FFF2-40B4-BE49-F238E27FC236}">
              <a16:creationId xmlns:a16="http://schemas.microsoft.com/office/drawing/2014/main" id="{C5933506-1B3E-4DB7-B65D-466FFE0E01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738" name="Picture@5B@" descr="@5B@">
          <a:extLst>
            <a:ext uri="{FF2B5EF4-FFF2-40B4-BE49-F238E27FC236}">
              <a16:creationId xmlns:a16="http://schemas.microsoft.com/office/drawing/2014/main" id="{9D4CE8F6-D7BC-46DC-9695-4577E489FE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7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739" name="Picture@5B@" descr="@5B@">
          <a:extLst>
            <a:ext uri="{FF2B5EF4-FFF2-40B4-BE49-F238E27FC236}">
              <a16:creationId xmlns:a16="http://schemas.microsoft.com/office/drawing/2014/main" id="{CE80CAEB-FB55-46B2-9017-03C2B62253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740" name="Picture@5B@" descr="@5B@">
          <a:extLst>
            <a:ext uri="{FF2B5EF4-FFF2-40B4-BE49-F238E27FC236}">
              <a16:creationId xmlns:a16="http://schemas.microsoft.com/office/drawing/2014/main" id="{3BC59EC3-6D60-4984-86E4-FF703E406F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741" name="Picture@5C@" descr="@5C@">
          <a:extLst>
            <a:ext uri="{FF2B5EF4-FFF2-40B4-BE49-F238E27FC236}">
              <a16:creationId xmlns:a16="http://schemas.microsoft.com/office/drawing/2014/main" id="{00CEA741-6507-448E-A040-61BF92F040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423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742" name="Picture@5B@" descr="@5B@">
          <a:extLst>
            <a:ext uri="{FF2B5EF4-FFF2-40B4-BE49-F238E27FC236}">
              <a16:creationId xmlns:a16="http://schemas.microsoft.com/office/drawing/2014/main" id="{705AE1CA-4313-44BB-AD9D-57C260A04D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743" name="Picture@5B@" descr="@5B@">
          <a:extLst>
            <a:ext uri="{FF2B5EF4-FFF2-40B4-BE49-F238E27FC236}">
              <a16:creationId xmlns:a16="http://schemas.microsoft.com/office/drawing/2014/main" id="{9E74E8BF-D803-4566-801A-193725EDFE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3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744" name="Picture@5B@" descr="@5B@">
          <a:extLst>
            <a:ext uri="{FF2B5EF4-FFF2-40B4-BE49-F238E27FC236}">
              <a16:creationId xmlns:a16="http://schemas.microsoft.com/office/drawing/2014/main" id="{87BC53C2-819D-4A57-A614-2637F50C4F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8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745" name="Picture@5B@" descr="@5B@">
          <a:extLst>
            <a:ext uri="{FF2B5EF4-FFF2-40B4-BE49-F238E27FC236}">
              <a16:creationId xmlns:a16="http://schemas.microsoft.com/office/drawing/2014/main" id="{9F65F1D6-8D67-458C-B876-9F40E3C627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746" name="Picture@5B@" descr="@5B@">
          <a:extLst>
            <a:ext uri="{FF2B5EF4-FFF2-40B4-BE49-F238E27FC236}">
              <a16:creationId xmlns:a16="http://schemas.microsoft.com/office/drawing/2014/main" id="{CAC6D2EC-C7DE-4800-B418-E18DF6E20F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747" name="Picture@5B@" descr="@5B@">
          <a:extLst>
            <a:ext uri="{FF2B5EF4-FFF2-40B4-BE49-F238E27FC236}">
              <a16:creationId xmlns:a16="http://schemas.microsoft.com/office/drawing/2014/main" id="{32812F6B-1A05-42C8-8337-C42C105EC7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4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748" name="Picture@5B@" descr="@5B@">
          <a:extLst>
            <a:ext uri="{FF2B5EF4-FFF2-40B4-BE49-F238E27FC236}">
              <a16:creationId xmlns:a16="http://schemas.microsoft.com/office/drawing/2014/main" id="{57FD1725-B888-4932-A0C4-AC4189B4ED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9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749" name="Picture@5B@" descr="@5B@">
          <a:extLst>
            <a:ext uri="{FF2B5EF4-FFF2-40B4-BE49-F238E27FC236}">
              <a16:creationId xmlns:a16="http://schemas.microsoft.com/office/drawing/2014/main" id="{7873D1FD-DB3F-4BC4-B185-7561D5F54A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5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750" name="Picture@5B@" descr="@5B@">
          <a:extLst>
            <a:ext uri="{FF2B5EF4-FFF2-40B4-BE49-F238E27FC236}">
              <a16:creationId xmlns:a16="http://schemas.microsoft.com/office/drawing/2014/main" id="{DBE04269-337B-42E5-8C88-72BAEC7F34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751" name="Picture@5B@" descr="@5B@">
          <a:extLst>
            <a:ext uri="{FF2B5EF4-FFF2-40B4-BE49-F238E27FC236}">
              <a16:creationId xmlns:a16="http://schemas.microsoft.com/office/drawing/2014/main" id="{B988A680-47E8-4936-ADDB-2C3F4E3B28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5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752" name="Picture@5B@" descr="@5B@">
          <a:extLst>
            <a:ext uri="{FF2B5EF4-FFF2-40B4-BE49-F238E27FC236}">
              <a16:creationId xmlns:a16="http://schemas.microsoft.com/office/drawing/2014/main" id="{9134EECD-FABF-4C28-90A3-D7AC4D8734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753" name="Picture@5B@" descr="@5B@">
          <a:extLst>
            <a:ext uri="{FF2B5EF4-FFF2-40B4-BE49-F238E27FC236}">
              <a16:creationId xmlns:a16="http://schemas.microsoft.com/office/drawing/2014/main" id="{591D2B18-2F94-486A-80A3-68E5211658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754" name="Picture@5B@" descr="@5B@">
          <a:extLst>
            <a:ext uri="{FF2B5EF4-FFF2-40B4-BE49-F238E27FC236}">
              <a16:creationId xmlns:a16="http://schemas.microsoft.com/office/drawing/2014/main" id="{1539ED4B-6940-43B4-8095-64E1FE91EF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1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755" name="Picture@5B@" descr="@5B@">
          <a:extLst>
            <a:ext uri="{FF2B5EF4-FFF2-40B4-BE49-F238E27FC236}">
              <a16:creationId xmlns:a16="http://schemas.microsoft.com/office/drawing/2014/main" id="{D7E48D56-6B5C-407A-B24C-050342BB5E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756" name="Picture@5B@" descr="@5B@">
          <a:extLst>
            <a:ext uri="{FF2B5EF4-FFF2-40B4-BE49-F238E27FC236}">
              <a16:creationId xmlns:a16="http://schemas.microsoft.com/office/drawing/2014/main" id="{CE1845B3-37B9-424C-9118-C0B00BF3C3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2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757" name="Picture@5B@" descr="@5B@">
          <a:extLst>
            <a:ext uri="{FF2B5EF4-FFF2-40B4-BE49-F238E27FC236}">
              <a16:creationId xmlns:a16="http://schemas.microsoft.com/office/drawing/2014/main" id="{CF7ED59F-4038-4045-9834-C0B7CEF1C9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27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758" name="Picture@5B@" descr="@5B@">
          <a:extLst>
            <a:ext uri="{FF2B5EF4-FFF2-40B4-BE49-F238E27FC236}">
              <a16:creationId xmlns:a16="http://schemas.microsoft.com/office/drawing/2014/main" id="{7696BEBB-86B7-46D7-A43B-4866DB67AF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02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759" name="Picture@5B@" descr="@5B@">
          <a:extLst>
            <a:ext uri="{FF2B5EF4-FFF2-40B4-BE49-F238E27FC236}">
              <a16:creationId xmlns:a16="http://schemas.microsoft.com/office/drawing/2014/main" id="{C91C6736-03B5-45F1-9479-81673EE146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7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760" name="Picture@5B@" descr="@5B@">
          <a:extLst>
            <a:ext uri="{FF2B5EF4-FFF2-40B4-BE49-F238E27FC236}">
              <a16:creationId xmlns:a16="http://schemas.microsoft.com/office/drawing/2014/main" id="{B4746D8D-5927-462E-AA1E-874DA1D3D9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761" name="Picture@5B@" descr="@5B@">
          <a:extLst>
            <a:ext uri="{FF2B5EF4-FFF2-40B4-BE49-F238E27FC236}">
              <a16:creationId xmlns:a16="http://schemas.microsoft.com/office/drawing/2014/main" id="{D4D68E95-AEFF-4C4E-A157-859D2BBD5F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28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762" name="Picture@5B@" descr="@5B@">
          <a:extLst>
            <a:ext uri="{FF2B5EF4-FFF2-40B4-BE49-F238E27FC236}">
              <a16:creationId xmlns:a16="http://schemas.microsoft.com/office/drawing/2014/main" id="{CE7EDA58-CEF0-4382-952D-BB919E7EE6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3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763" name="Picture@5B@" descr="@5B@">
          <a:extLst>
            <a:ext uri="{FF2B5EF4-FFF2-40B4-BE49-F238E27FC236}">
              <a16:creationId xmlns:a16="http://schemas.microsoft.com/office/drawing/2014/main" id="{32FC5C9E-2768-4362-9B73-052901CC0A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78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764" name="Picture@5B@" descr="@5B@">
          <a:extLst>
            <a:ext uri="{FF2B5EF4-FFF2-40B4-BE49-F238E27FC236}">
              <a16:creationId xmlns:a16="http://schemas.microsoft.com/office/drawing/2014/main" id="{63875721-B859-4215-8E7B-FE5AC31859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54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765" name="Picture@5B@" descr="@5B@">
          <a:extLst>
            <a:ext uri="{FF2B5EF4-FFF2-40B4-BE49-F238E27FC236}">
              <a16:creationId xmlns:a16="http://schemas.microsoft.com/office/drawing/2014/main" id="{66FC4135-9736-4F81-86BF-0063F3B9D9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766" name="Picture@5B@" descr="@5B@">
          <a:extLst>
            <a:ext uri="{FF2B5EF4-FFF2-40B4-BE49-F238E27FC236}">
              <a16:creationId xmlns:a16="http://schemas.microsoft.com/office/drawing/2014/main" id="{D3E6876A-A60B-4ED7-B42D-847D099B21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4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767" name="Picture@5B@" descr="@5B@">
          <a:extLst>
            <a:ext uri="{FF2B5EF4-FFF2-40B4-BE49-F238E27FC236}">
              <a16:creationId xmlns:a16="http://schemas.microsoft.com/office/drawing/2014/main" id="{2370EF8D-A914-4881-B01C-5F983BE74F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768" name="Picture@5B@" descr="@5B@">
          <a:extLst>
            <a:ext uri="{FF2B5EF4-FFF2-40B4-BE49-F238E27FC236}">
              <a16:creationId xmlns:a16="http://schemas.microsoft.com/office/drawing/2014/main" id="{F99419E0-08CA-4C6C-9239-6703DCDC43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5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769" name="Picture@5B@" descr="@5B@">
          <a:extLst>
            <a:ext uri="{FF2B5EF4-FFF2-40B4-BE49-F238E27FC236}">
              <a16:creationId xmlns:a16="http://schemas.microsoft.com/office/drawing/2014/main" id="{7FF9FA63-58AC-413B-BFA0-1FCF79226D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0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770" name="Picture@5B@" descr="@5B@">
          <a:extLst>
            <a:ext uri="{FF2B5EF4-FFF2-40B4-BE49-F238E27FC236}">
              <a16:creationId xmlns:a16="http://schemas.microsoft.com/office/drawing/2014/main" id="{2CDE65CC-3F91-4CC4-8944-1C5CC1CA4A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771" name="Picture@5B@" descr="@5B@">
          <a:extLst>
            <a:ext uri="{FF2B5EF4-FFF2-40B4-BE49-F238E27FC236}">
              <a16:creationId xmlns:a16="http://schemas.microsoft.com/office/drawing/2014/main" id="{5DF4F302-C26A-48B1-98CC-EB9F1F65F4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80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772" name="Picture@5C@" descr="@5C@">
          <a:extLst>
            <a:ext uri="{FF2B5EF4-FFF2-40B4-BE49-F238E27FC236}">
              <a16:creationId xmlns:a16="http://schemas.microsoft.com/office/drawing/2014/main" id="{753DE9D6-1A97-4F86-947D-6B4BC282F4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7856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773" name="Picture@5B@" descr="@5B@">
          <a:extLst>
            <a:ext uri="{FF2B5EF4-FFF2-40B4-BE49-F238E27FC236}">
              <a16:creationId xmlns:a16="http://schemas.microsoft.com/office/drawing/2014/main" id="{11615A00-E63B-4F87-84FB-A37D7CAD84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31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774" name="Picture@5B@" descr="@5B@">
          <a:extLst>
            <a:ext uri="{FF2B5EF4-FFF2-40B4-BE49-F238E27FC236}">
              <a16:creationId xmlns:a16="http://schemas.microsoft.com/office/drawing/2014/main" id="{E817B5D4-1236-42D2-977A-BDDB017FA2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06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775" name="Picture@5B@" descr="@5B@">
          <a:extLst>
            <a:ext uri="{FF2B5EF4-FFF2-40B4-BE49-F238E27FC236}">
              <a16:creationId xmlns:a16="http://schemas.microsoft.com/office/drawing/2014/main" id="{142A665E-2A5F-4E1D-B87E-F65D0221E7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776" name="Picture@5B@" descr="@5B@">
          <a:extLst>
            <a:ext uri="{FF2B5EF4-FFF2-40B4-BE49-F238E27FC236}">
              <a16:creationId xmlns:a16="http://schemas.microsoft.com/office/drawing/2014/main" id="{5C974E91-4232-476A-A5FC-6D805475A2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57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777" name="Picture@5B@" descr="@5B@">
          <a:extLst>
            <a:ext uri="{FF2B5EF4-FFF2-40B4-BE49-F238E27FC236}">
              <a16:creationId xmlns:a16="http://schemas.microsoft.com/office/drawing/2014/main" id="{98808A3C-68E8-4860-880E-4300B3908B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32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778" name="Picture@5B@" descr="@5B@">
          <a:extLst>
            <a:ext uri="{FF2B5EF4-FFF2-40B4-BE49-F238E27FC236}">
              <a16:creationId xmlns:a16="http://schemas.microsoft.com/office/drawing/2014/main" id="{85F71221-C8E2-4624-827E-F7BC326C03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07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779" name="Picture@5B@" descr="@5B@">
          <a:extLst>
            <a:ext uri="{FF2B5EF4-FFF2-40B4-BE49-F238E27FC236}">
              <a16:creationId xmlns:a16="http://schemas.microsoft.com/office/drawing/2014/main" id="{3A56D8C9-69D2-4D0B-86EF-2FE3B5C5DB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83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780" name="Picture@5B@" descr="@5B@">
          <a:extLst>
            <a:ext uri="{FF2B5EF4-FFF2-40B4-BE49-F238E27FC236}">
              <a16:creationId xmlns:a16="http://schemas.microsoft.com/office/drawing/2014/main" id="{FCD73A54-4508-439C-9D94-5667DF73F5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781" name="Picture@5B@" descr="@5B@">
          <a:extLst>
            <a:ext uri="{FF2B5EF4-FFF2-40B4-BE49-F238E27FC236}">
              <a16:creationId xmlns:a16="http://schemas.microsoft.com/office/drawing/2014/main" id="{C3B7F179-7438-425B-92D5-7E84F78E17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33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782" name="Picture@5B@" descr="@5B@">
          <a:extLst>
            <a:ext uri="{FF2B5EF4-FFF2-40B4-BE49-F238E27FC236}">
              <a16:creationId xmlns:a16="http://schemas.microsoft.com/office/drawing/2014/main" id="{DC400F4D-F426-4C8E-A681-0C6B30245E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08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783" name="Picture@5B@" descr="@5B@">
          <a:extLst>
            <a:ext uri="{FF2B5EF4-FFF2-40B4-BE49-F238E27FC236}">
              <a16:creationId xmlns:a16="http://schemas.microsoft.com/office/drawing/2014/main" id="{8EF30927-EA0F-4FD5-A7EC-1DF4379C6C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4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784" name="Picture@5B@" descr="@5B@">
          <a:extLst>
            <a:ext uri="{FF2B5EF4-FFF2-40B4-BE49-F238E27FC236}">
              <a16:creationId xmlns:a16="http://schemas.microsoft.com/office/drawing/2014/main" id="{F83FBB6A-C4C7-477C-B08F-F9C381E05D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59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785" name="Picture@5B@" descr="@5B@">
          <a:extLst>
            <a:ext uri="{FF2B5EF4-FFF2-40B4-BE49-F238E27FC236}">
              <a16:creationId xmlns:a16="http://schemas.microsoft.com/office/drawing/2014/main" id="{86C1EC9B-EE10-479A-AB66-73D7F7605B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786" name="Picture@5B@" descr="@5B@">
          <a:extLst>
            <a:ext uri="{FF2B5EF4-FFF2-40B4-BE49-F238E27FC236}">
              <a16:creationId xmlns:a16="http://schemas.microsoft.com/office/drawing/2014/main" id="{50B7A197-D6E9-41E3-96D2-44591E5E47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09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787" name="Picture@5B@" descr="@5B@">
          <a:extLst>
            <a:ext uri="{FF2B5EF4-FFF2-40B4-BE49-F238E27FC236}">
              <a16:creationId xmlns:a16="http://schemas.microsoft.com/office/drawing/2014/main" id="{8A8546AB-BDAA-431C-957F-73CE84EB96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85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788" name="Picture@5B@" descr="@5B@">
          <a:extLst>
            <a:ext uri="{FF2B5EF4-FFF2-40B4-BE49-F238E27FC236}">
              <a16:creationId xmlns:a16="http://schemas.microsoft.com/office/drawing/2014/main" id="{1877C3E9-CC31-45FA-B6AC-FD78B039BD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0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789" name="Picture@5B@" descr="@5B@">
          <a:extLst>
            <a:ext uri="{FF2B5EF4-FFF2-40B4-BE49-F238E27FC236}">
              <a16:creationId xmlns:a16="http://schemas.microsoft.com/office/drawing/2014/main" id="{F6D45090-0F72-4E04-884F-B347DA10CE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35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790" name="Picture@5B@" descr="@5B@">
          <a:extLst>
            <a:ext uri="{FF2B5EF4-FFF2-40B4-BE49-F238E27FC236}">
              <a16:creationId xmlns:a16="http://schemas.microsoft.com/office/drawing/2014/main" id="{92AD8199-5918-4549-801A-540C12B301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1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791" name="Picture@5B@" descr="@5B@">
          <a:extLst>
            <a:ext uri="{FF2B5EF4-FFF2-40B4-BE49-F238E27FC236}">
              <a16:creationId xmlns:a16="http://schemas.microsoft.com/office/drawing/2014/main" id="{B0A8A559-964E-4541-9B55-1EB72C155B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86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792" name="Picture@5B@" descr="@5B@">
          <a:extLst>
            <a:ext uri="{FF2B5EF4-FFF2-40B4-BE49-F238E27FC236}">
              <a16:creationId xmlns:a16="http://schemas.microsoft.com/office/drawing/2014/main" id="{E2314362-DCFC-4E50-9C75-8A54100573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61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793" name="Picture@5B@" descr="@5B@">
          <a:extLst>
            <a:ext uri="{FF2B5EF4-FFF2-40B4-BE49-F238E27FC236}">
              <a16:creationId xmlns:a16="http://schemas.microsoft.com/office/drawing/2014/main" id="{0933E983-31BC-4C14-BF63-8293775245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36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794" name="Picture@5B@" descr="@5B@">
          <a:extLst>
            <a:ext uri="{FF2B5EF4-FFF2-40B4-BE49-F238E27FC236}">
              <a16:creationId xmlns:a16="http://schemas.microsoft.com/office/drawing/2014/main" id="{51F9278E-C7FA-4924-BE25-E75E51A0B7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11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795" name="Picture@5B@" descr="@5B@">
          <a:extLst>
            <a:ext uri="{FF2B5EF4-FFF2-40B4-BE49-F238E27FC236}">
              <a16:creationId xmlns:a16="http://schemas.microsoft.com/office/drawing/2014/main" id="{8DC2092D-BD53-430E-9371-0E028EFD81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796" name="Picture@5B@" descr="@5B@">
          <a:extLst>
            <a:ext uri="{FF2B5EF4-FFF2-40B4-BE49-F238E27FC236}">
              <a16:creationId xmlns:a16="http://schemas.microsoft.com/office/drawing/2014/main" id="{44D81073-2EE4-4536-BBE9-634481263E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62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797" name="Picture@5B@" descr="@5B@">
          <a:extLst>
            <a:ext uri="{FF2B5EF4-FFF2-40B4-BE49-F238E27FC236}">
              <a16:creationId xmlns:a16="http://schemas.microsoft.com/office/drawing/2014/main" id="{A79BD9FC-D7AC-4FFF-B597-15E60C9D39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37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798" name="Picture@5B@" descr="@5B@">
          <a:extLst>
            <a:ext uri="{FF2B5EF4-FFF2-40B4-BE49-F238E27FC236}">
              <a16:creationId xmlns:a16="http://schemas.microsoft.com/office/drawing/2014/main" id="{4E80F3ED-4480-4B02-95AB-9348A3788F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12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799" name="Picture@5B@" descr="@5B@">
          <a:extLst>
            <a:ext uri="{FF2B5EF4-FFF2-40B4-BE49-F238E27FC236}">
              <a16:creationId xmlns:a16="http://schemas.microsoft.com/office/drawing/2014/main" id="{F0C627DD-0A99-40E8-A5FF-0D8D4BF4B1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88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800" name="Picture@5B@" descr="@5B@">
          <a:extLst>
            <a:ext uri="{FF2B5EF4-FFF2-40B4-BE49-F238E27FC236}">
              <a16:creationId xmlns:a16="http://schemas.microsoft.com/office/drawing/2014/main" id="{5C971E3B-DC33-470D-91F3-BE052526A3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6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801" name="Picture@5B@" descr="@5B@">
          <a:extLst>
            <a:ext uri="{FF2B5EF4-FFF2-40B4-BE49-F238E27FC236}">
              <a16:creationId xmlns:a16="http://schemas.microsoft.com/office/drawing/2014/main" id="{C1767528-07EC-4F6D-B979-643D258419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38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802" name="Picture@5B@" descr="@5B@">
          <a:extLst>
            <a:ext uri="{FF2B5EF4-FFF2-40B4-BE49-F238E27FC236}">
              <a16:creationId xmlns:a16="http://schemas.microsoft.com/office/drawing/2014/main" id="{3742C6EC-C430-4CE4-8608-ADE5321A5A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14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803" name="Picture@5B@" descr="@5B@">
          <a:extLst>
            <a:ext uri="{FF2B5EF4-FFF2-40B4-BE49-F238E27FC236}">
              <a16:creationId xmlns:a16="http://schemas.microsoft.com/office/drawing/2014/main" id="{9010EFC6-70B6-4599-B5BC-39F8A59091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89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804" name="Picture@5B@" descr="@5B@">
          <a:extLst>
            <a:ext uri="{FF2B5EF4-FFF2-40B4-BE49-F238E27FC236}">
              <a16:creationId xmlns:a16="http://schemas.microsoft.com/office/drawing/2014/main" id="{98DC838A-8213-47DC-917E-6BCC3A7379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4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805" name="Picture@5B@" descr="@5B@">
          <a:extLst>
            <a:ext uri="{FF2B5EF4-FFF2-40B4-BE49-F238E27FC236}">
              <a16:creationId xmlns:a16="http://schemas.microsoft.com/office/drawing/2014/main" id="{1FB09101-CA4B-40D1-9189-B61AFC3856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806" name="Picture@5B@" descr="@5B@">
          <a:extLst>
            <a:ext uri="{FF2B5EF4-FFF2-40B4-BE49-F238E27FC236}">
              <a16:creationId xmlns:a16="http://schemas.microsoft.com/office/drawing/2014/main" id="{AB8D0FBD-2EB3-4936-B6A8-C801E89D4A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15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807" name="Picture@5B@" descr="@5B@">
          <a:extLst>
            <a:ext uri="{FF2B5EF4-FFF2-40B4-BE49-F238E27FC236}">
              <a16:creationId xmlns:a16="http://schemas.microsoft.com/office/drawing/2014/main" id="{1B8AF494-4C6F-4520-8D2C-FA91B05482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90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808" name="Picture@5B@" descr="@5B@">
          <a:extLst>
            <a:ext uri="{FF2B5EF4-FFF2-40B4-BE49-F238E27FC236}">
              <a16:creationId xmlns:a16="http://schemas.microsoft.com/office/drawing/2014/main" id="{EE95F994-4109-4D63-B8F5-396E469FED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65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809" name="Picture@5B@" descr="@5B@">
          <a:extLst>
            <a:ext uri="{FF2B5EF4-FFF2-40B4-BE49-F238E27FC236}">
              <a16:creationId xmlns:a16="http://schemas.microsoft.com/office/drawing/2014/main" id="{1AFFBCD1-AA73-4304-83D4-9580425F47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40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810" name="Picture@5B@" descr="@5B@">
          <a:extLst>
            <a:ext uri="{FF2B5EF4-FFF2-40B4-BE49-F238E27FC236}">
              <a16:creationId xmlns:a16="http://schemas.microsoft.com/office/drawing/2014/main" id="{8FC56C79-9FC6-4A7E-8EE8-DCD238E91C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1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11" name="Picture@5B@" descr="@5B@">
          <a:extLst>
            <a:ext uri="{FF2B5EF4-FFF2-40B4-BE49-F238E27FC236}">
              <a16:creationId xmlns:a16="http://schemas.microsoft.com/office/drawing/2014/main" id="{8DE81F57-E1A7-41A0-A245-72AB72C69F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91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12" name="Picture@5B@" descr="@5B@">
          <a:extLst>
            <a:ext uri="{FF2B5EF4-FFF2-40B4-BE49-F238E27FC236}">
              <a16:creationId xmlns:a16="http://schemas.microsoft.com/office/drawing/2014/main" id="{E4BA63A2-BA99-471F-B936-C48309FD4E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66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13" name="Picture@5B@" descr="@5B@">
          <a:extLst>
            <a:ext uri="{FF2B5EF4-FFF2-40B4-BE49-F238E27FC236}">
              <a16:creationId xmlns:a16="http://schemas.microsoft.com/office/drawing/2014/main" id="{039313FD-ACA5-4FCD-9643-49F7F77828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41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14" name="Picture@5B@" descr="@5B@">
          <a:extLst>
            <a:ext uri="{FF2B5EF4-FFF2-40B4-BE49-F238E27FC236}">
              <a16:creationId xmlns:a16="http://schemas.microsoft.com/office/drawing/2014/main" id="{ABE2EBA7-1EDD-4440-A08A-A05A613583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17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15" name="Picture@5B@" descr="@5B@">
          <a:extLst>
            <a:ext uri="{FF2B5EF4-FFF2-40B4-BE49-F238E27FC236}">
              <a16:creationId xmlns:a16="http://schemas.microsoft.com/office/drawing/2014/main" id="{B95FB7B8-A5BC-47A6-9161-93A673DEC9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16" name="Picture@5B@" descr="@5B@">
          <a:extLst>
            <a:ext uri="{FF2B5EF4-FFF2-40B4-BE49-F238E27FC236}">
              <a16:creationId xmlns:a16="http://schemas.microsoft.com/office/drawing/2014/main" id="{70DFF936-1FE2-46BF-B194-065822DA9F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67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17" name="Picture@5B@" descr="@5B@">
          <a:extLst>
            <a:ext uri="{FF2B5EF4-FFF2-40B4-BE49-F238E27FC236}">
              <a16:creationId xmlns:a16="http://schemas.microsoft.com/office/drawing/2014/main" id="{097E1A8C-DD24-48E2-A7E0-3F2441F1AD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42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18" name="Picture@5B@" descr="@5B@">
          <a:extLst>
            <a:ext uri="{FF2B5EF4-FFF2-40B4-BE49-F238E27FC236}">
              <a16:creationId xmlns:a16="http://schemas.microsoft.com/office/drawing/2014/main" id="{B948C76E-37A6-4194-903E-668E909B0C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18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819" name="Picture@5B@" descr="@5B@">
          <a:extLst>
            <a:ext uri="{FF2B5EF4-FFF2-40B4-BE49-F238E27FC236}">
              <a16:creationId xmlns:a16="http://schemas.microsoft.com/office/drawing/2014/main" id="{B29A42B0-C66C-40B9-91F5-95D5C0F94B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93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820" name="Picture@5B@" descr="@5B@">
          <a:extLst>
            <a:ext uri="{FF2B5EF4-FFF2-40B4-BE49-F238E27FC236}">
              <a16:creationId xmlns:a16="http://schemas.microsoft.com/office/drawing/2014/main" id="{E891A69A-034D-491D-9F75-F9401ABB7C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6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821" name="Picture@5B@" descr="@5B@">
          <a:extLst>
            <a:ext uri="{FF2B5EF4-FFF2-40B4-BE49-F238E27FC236}">
              <a16:creationId xmlns:a16="http://schemas.microsoft.com/office/drawing/2014/main" id="{A4139FC6-2C82-411C-B96D-B10BBA3A72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43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822" name="Picture@5B@" descr="@5B@">
          <a:extLst>
            <a:ext uri="{FF2B5EF4-FFF2-40B4-BE49-F238E27FC236}">
              <a16:creationId xmlns:a16="http://schemas.microsoft.com/office/drawing/2014/main" id="{C93B1B80-4811-4ABE-9BEC-07048A1051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19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823" name="Picture@5B@" descr="@5B@">
          <a:extLst>
            <a:ext uri="{FF2B5EF4-FFF2-40B4-BE49-F238E27FC236}">
              <a16:creationId xmlns:a16="http://schemas.microsoft.com/office/drawing/2014/main" id="{2D6CD0DB-F5F7-4FCF-9023-2177CD7967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94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824" name="Picture@5B@" descr="@5B@">
          <a:extLst>
            <a:ext uri="{FF2B5EF4-FFF2-40B4-BE49-F238E27FC236}">
              <a16:creationId xmlns:a16="http://schemas.microsoft.com/office/drawing/2014/main" id="{319D2624-8214-4B14-B126-318F75DF68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69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825" name="Picture@5B@" descr="@5B@">
          <a:extLst>
            <a:ext uri="{FF2B5EF4-FFF2-40B4-BE49-F238E27FC236}">
              <a16:creationId xmlns:a16="http://schemas.microsoft.com/office/drawing/2014/main" id="{0132407A-D1B6-4614-BCAF-5E08860803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4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826" name="Picture@5B@" descr="@5B@">
          <a:extLst>
            <a:ext uri="{FF2B5EF4-FFF2-40B4-BE49-F238E27FC236}">
              <a16:creationId xmlns:a16="http://schemas.microsoft.com/office/drawing/2014/main" id="{F01F1099-4AA7-42B5-997A-B3A9A3DF8F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20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827" name="Picture@5B@" descr="@5B@">
          <a:extLst>
            <a:ext uri="{FF2B5EF4-FFF2-40B4-BE49-F238E27FC236}">
              <a16:creationId xmlns:a16="http://schemas.microsoft.com/office/drawing/2014/main" id="{53D29BE0-80CE-4F05-B91E-32CEE9F6C0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95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828" name="Picture@5B@" descr="@5B@">
          <a:extLst>
            <a:ext uri="{FF2B5EF4-FFF2-40B4-BE49-F238E27FC236}">
              <a16:creationId xmlns:a16="http://schemas.microsoft.com/office/drawing/2014/main" id="{C50BDF39-4531-42BF-8ECD-791CBC22B5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670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829" name="Picture@5B@" descr="@5B@">
          <a:extLst>
            <a:ext uri="{FF2B5EF4-FFF2-40B4-BE49-F238E27FC236}">
              <a16:creationId xmlns:a16="http://schemas.microsoft.com/office/drawing/2014/main" id="{556C7892-8DFB-4E4D-9897-4C8BEDF0BD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46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830" name="Picture@5B@" descr="@5B@">
          <a:extLst>
            <a:ext uri="{FF2B5EF4-FFF2-40B4-BE49-F238E27FC236}">
              <a16:creationId xmlns:a16="http://schemas.microsoft.com/office/drawing/2014/main" id="{206E82C5-DD92-42FA-BC61-CFF4D92567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2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831" name="Picture@5B@" descr="@5B@">
          <a:extLst>
            <a:ext uri="{FF2B5EF4-FFF2-40B4-BE49-F238E27FC236}">
              <a16:creationId xmlns:a16="http://schemas.microsoft.com/office/drawing/2014/main" id="{D639ED11-687F-400F-BD59-2E466C6D93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196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832" name="Picture@5B@" descr="@5B@">
          <a:extLst>
            <a:ext uri="{FF2B5EF4-FFF2-40B4-BE49-F238E27FC236}">
              <a16:creationId xmlns:a16="http://schemas.microsoft.com/office/drawing/2014/main" id="{C7162C0E-461E-4926-B701-DB92A03C98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371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833" name="Picture@5B@" descr="@5B@">
          <a:extLst>
            <a:ext uri="{FF2B5EF4-FFF2-40B4-BE49-F238E27FC236}">
              <a16:creationId xmlns:a16="http://schemas.microsoft.com/office/drawing/2014/main" id="{C9FA4A6A-819E-48D7-9F39-7FEF38314E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547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834" name="Picture@5B@" descr="@5B@">
          <a:extLst>
            <a:ext uri="{FF2B5EF4-FFF2-40B4-BE49-F238E27FC236}">
              <a16:creationId xmlns:a16="http://schemas.microsoft.com/office/drawing/2014/main" id="{FD444B40-F90E-4E15-8075-E6D426DD01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22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835" name="Picture@5B@" descr="@5B@">
          <a:extLst>
            <a:ext uri="{FF2B5EF4-FFF2-40B4-BE49-F238E27FC236}">
              <a16:creationId xmlns:a16="http://schemas.microsoft.com/office/drawing/2014/main" id="{DB93A2AD-E1D0-4DF5-BFDB-EAF61D111D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89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836" name="Picture@5B@" descr="@5B@">
          <a:extLst>
            <a:ext uri="{FF2B5EF4-FFF2-40B4-BE49-F238E27FC236}">
              <a16:creationId xmlns:a16="http://schemas.microsoft.com/office/drawing/2014/main" id="{569334C6-0FB5-460A-968B-9BFFF7955B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072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837" name="Picture@5B@" descr="@5B@">
          <a:extLst>
            <a:ext uri="{FF2B5EF4-FFF2-40B4-BE49-F238E27FC236}">
              <a16:creationId xmlns:a16="http://schemas.microsoft.com/office/drawing/2014/main" id="{5F2CC4BE-FBEC-4E51-8321-0EE8F14846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248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838" name="Picture@5B@" descr="@5B@">
          <a:extLst>
            <a:ext uri="{FF2B5EF4-FFF2-40B4-BE49-F238E27FC236}">
              <a16:creationId xmlns:a16="http://schemas.microsoft.com/office/drawing/2014/main" id="{A0E0BF92-C925-45C2-A661-8779919E7C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423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839" name="Picture@5B@" descr="@5B@">
          <a:extLst>
            <a:ext uri="{FF2B5EF4-FFF2-40B4-BE49-F238E27FC236}">
              <a16:creationId xmlns:a16="http://schemas.microsoft.com/office/drawing/2014/main" id="{6A602821-EE09-45AC-8E32-9B77DAC550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598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840" name="Picture@5B@" descr="@5B@">
          <a:extLst>
            <a:ext uri="{FF2B5EF4-FFF2-40B4-BE49-F238E27FC236}">
              <a16:creationId xmlns:a16="http://schemas.microsoft.com/office/drawing/2014/main" id="{7DE45B3A-9A32-4963-9B9F-EE21118474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773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841" name="Picture@5B@" descr="@5B@">
          <a:extLst>
            <a:ext uri="{FF2B5EF4-FFF2-40B4-BE49-F238E27FC236}">
              <a16:creationId xmlns:a16="http://schemas.microsoft.com/office/drawing/2014/main" id="{2242E296-27BC-4FF8-95B9-157B348A72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949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842" name="Picture@5B@" descr="@5B@">
          <a:extLst>
            <a:ext uri="{FF2B5EF4-FFF2-40B4-BE49-F238E27FC236}">
              <a16:creationId xmlns:a16="http://schemas.microsoft.com/office/drawing/2014/main" id="{18633B33-6EEF-4CF6-853A-5395B5379B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124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843" name="Picture@5B@" descr="@5B@">
          <a:extLst>
            <a:ext uri="{FF2B5EF4-FFF2-40B4-BE49-F238E27FC236}">
              <a16:creationId xmlns:a16="http://schemas.microsoft.com/office/drawing/2014/main" id="{2E14544D-3F5E-4B0D-8915-4BB890E9DA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299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844" name="Picture@5B@" descr="@5B@">
          <a:extLst>
            <a:ext uri="{FF2B5EF4-FFF2-40B4-BE49-F238E27FC236}">
              <a16:creationId xmlns:a16="http://schemas.microsoft.com/office/drawing/2014/main" id="{C2107EF0-A87A-4026-82A2-7B68ABC9BD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474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845" name="Picture@5B@" descr="@5B@">
          <a:extLst>
            <a:ext uri="{FF2B5EF4-FFF2-40B4-BE49-F238E27FC236}">
              <a16:creationId xmlns:a16="http://schemas.microsoft.com/office/drawing/2014/main" id="{468659DE-36FA-444E-913A-11D10CD14D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65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846" name="Picture@5B@" descr="@5B@">
          <a:extLst>
            <a:ext uri="{FF2B5EF4-FFF2-40B4-BE49-F238E27FC236}">
              <a16:creationId xmlns:a16="http://schemas.microsoft.com/office/drawing/2014/main" id="{0344F2D5-23A6-4772-B818-A0C339873A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825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847" name="Picture@5B@" descr="@5B@">
          <a:extLst>
            <a:ext uri="{FF2B5EF4-FFF2-40B4-BE49-F238E27FC236}">
              <a16:creationId xmlns:a16="http://schemas.microsoft.com/office/drawing/2014/main" id="{B01D18C5-C535-4420-B40C-8BA79C222D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000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848" name="Picture@5B@" descr="@5B@">
          <a:extLst>
            <a:ext uri="{FF2B5EF4-FFF2-40B4-BE49-F238E27FC236}">
              <a16:creationId xmlns:a16="http://schemas.microsoft.com/office/drawing/2014/main" id="{9CBB17B5-4830-44F4-AA33-DC25179E0C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175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849" name="Picture@5B@" descr="@5B@">
          <a:extLst>
            <a:ext uri="{FF2B5EF4-FFF2-40B4-BE49-F238E27FC236}">
              <a16:creationId xmlns:a16="http://schemas.microsoft.com/office/drawing/2014/main" id="{7C9332B9-9A1E-4257-8ACF-9E1D494C7E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351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850" name="Picture@5B@" descr="@5B@">
          <a:extLst>
            <a:ext uri="{FF2B5EF4-FFF2-40B4-BE49-F238E27FC236}">
              <a16:creationId xmlns:a16="http://schemas.microsoft.com/office/drawing/2014/main" id="{B59228EB-56E2-4617-86FF-4CE5534BC6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526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851" name="Picture@5B@" descr="@5B@">
          <a:extLst>
            <a:ext uri="{FF2B5EF4-FFF2-40B4-BE49-F238E27FC236}">
              <a16:creationId xmlns:a16="http://schemas.microsoft.com/office/drawing/2014/main" id="{8C1FF181-4EC3-48D2-8327-A59E403508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01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852" name="Picture@5B@" descr="@5B@">
          <a:extLst>
            <a:ext uri="{FF2B5EF4-FFF2-40B4-BE49-F238E27FC236}">
              <a16:creationId xmlns:a16="http://schemas.microsoft.com/office/drawing/2014/main" id="{A994F1D2-6FB8-41DA-B568-AF0E18AE4F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877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853" name="Picture@5B@" descr="@5B@">
          <a:extLst>
            <a:ext uri="{FF2B5EF4-FFF2-40B4-BE49-F238E27FC236}">
              <a16:creationId xmlns:a16="http://schemas.microsoft.com/office/drawing/2014/main" id="{0D7C0D76-7DFE-48D1-9DBA-A048E21472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052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854" name="Picture@5B@" descr="@5B@">
          <a:extLst>
            <a:ext uri="{FF2B5EF4-FFF2-40B4-BE49-F238E27FC236}">
              <a16:creationId xmlns:a16="http://schemas.microsoft.com/office/drawing/2014/main" id="{27E100A8-C987-46F4-A341-9A92318173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227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855" name="Picture@5B@" descr="@5B@">
          <a:extLst>
            <a:ext uri="{FF2B5EF4-FFF2-40B4-BE49-F238E27FC236}">
              <a16:creationId xmlns:a16="http://schemas.microsoft.com/office/drawing/2014/main" id="{8DE63BBD-7BB0-4A13-8CBC-685ECC8A35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0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856" name="Picture@5B@" descr="@5B@">
          <a:extLst>
            <a:ext uri="{FF2B5EF4-FFF2-40B4-BE49-F238E27FC236}">
              <a16:creationId xmlns:a16="http://schemas.microsoft.com/office/drawing/2014/main" id="{25313005-F6A5-4965-99D2-D845FEF248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578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857" name="Picture@5B@" descr="@5B@">
          <a:extLst>
            <a:ext uri="{FF2B5EF4-FFF2-40B4-BE49-F238E27FC236}">
              <a16:creationId xmlns:a16="http://schemas.microsoft.com/office/drawing/2014/main" id="{C33B570B-9B6C-41AC-829F-9D47B54928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753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858" name="Picture@5B@" descr="@5B@">
          <a:extLst>
            <a:ext uri="{FF2B5EF4-FFF2-40B4-BE49-F238E27FC236}">
              <a16:creationId xmlns:a16="http://schemas.microsoft.com/office/drawing/2014/main" id="{959B759C-A3FF-4349-A1E5-3A825FF03C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928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859" name="Picture@5B@" descr="@5B@">
          <a:extLst>
            <a:ext uri="{FF2B5EF4-FFF2-40B4-BE49-F238E27FC236}">
              <a16:creationId xmlns:a16="http://schemas.microsoft.com/office/drawing/2014/main" id="{EEA00A62-92C4-427B-B99C-DF15CCB51E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103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860" name="Picture@5B@" descr="@5B@">
          <a:extLst>
            <a:ext uri="{FF2B5EF4-FFF2-40B4-BE49-F238E27FC236}">
              <a16:creationId xmlns:a16="http://schemas.microsoft.com/office/drawing/2014/main" id="{30C8A759-DD31-4FC5-A579-779AA52075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279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861" name="Picture@5C@" descr="@5C@">
          <a:extLst>
            <a:ext uri="{FF2B5EF4-FFF2-40B4-BE49-F238E27FC236}">
              <a16:creationId xmlns:a16="http://schemas.microsoft.com/office/drawing/2014/main" id="{6CB22B9F-6704-440A-B6A8-2C4E0EDA77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3454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862" name="Picture@5B@" descr="@5B@">
          <a:extLst>
            <a:ext uri="{FF2B5EF4-FFF2-40B4-BE49-F238E27FC236}">
              <a16:creationId xmlns:a16="http://schemas.microsoft.com/office/drawing/2014/main" id="{0AFF2E53-E33F-489B-A913-869C4DE7AD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629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863" name="Picture@5C@" descr="@5C@">
          <a:extLst>
            <a:ext uri="{FF2B5EF4-FFF2-40B4-BE49-F238E27FC236}">
              <a16:creationId xmlns:a16="http://schemas.microsoft.com/office/drawing/2014/main" id="{BDB6AB8A-E15B-466A-9E18-9A13A477D4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3804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864" name="Picture@5B@" descr="@5B@">
          <a:extLst>
            <a:ext uri="{FF2B5EF4-FFF2-40B4-BE49-F238E27FC236}">
              <a16:creationId xmlns:a16="http://schemas.microsoft.com/office/drawing/2014/main" id="{7A3CEC60-7206-4D16-9615-F6F06DD23A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980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865" name="Picture@5B@" descr="@5B@">
          <a:extLst>
            <a:ext uri="{FF2B5EF4-FFF2-40B4-BE49-F238E27FC236}">
              <a16:creationId xmlns:a16="http://schemas.microsoft.com/office/drawing/2014/main" id="{FC37F853-E97B-4C02-87C7-AA6342D94E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5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866" name="Picture@5B@" descr="@5B@">
          <a:extLst>
            <a:ext uri="{FF2B5EF4-FFF2-40B4-BE49-F238E27FC236}">
              <a16:creationId xmlns:a16="http://schemas.microsoft.com/office/drawing/2014/main" id="{422D2AD2-C0E5-4FB6-834E-387BBF6327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330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867" name="Picture@5B@" descr="@5B@">
          <a:extLst>
            <a:ext uri="{FF2B5EF4-FFF2-40B4-BE49-F238E27FC236}">
              <a16:creationId xmlns:a16="http://schemas.microsoft.com/office/drawing/2014/main" id="{42A03FF1-7143-4B60-818E-AC8CD2D585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0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868" name="Picture@5B@" descr="@5B@">
          <a:extLst>
            <a:ext uri="{FF2B5EF4-FFF2-40B4-BE49-F238E27FC236}">
              <a16:creationId xmlns:a16="http://schemas.microsoft.com/office/drawing/2014/main" id="{E0DF16E9-E717-4082-8ADB-81632ADA85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869" name="Picture@5B@" descr="@5B@">
          <a:extLst>
            <a:ext uri="{FF2B5EF4-FFF2-40B4-BE49-F238E27FC236}">
              <a16:creationId xmlns:a16="http://schemas.microsoft.com/office/drawing/2014/main" id="{1E1DFF1F-353E-4934-BBEE-A8023E27AE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870" name="Picture@5B@" descr="@5B@">
          <a:extLst>
            <a:ext uri="{FF2B5EF4-FFF2-40B4-BE49-F238E27FC236}">
              <a16:creationId xmlns:a16="http://schemas.microsoft.com/office/drawing/2014/main" id="{731591FD-AA89-4D8D-A86F-D2855CEC2D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871" name="Picture@5B@" descr="@5B@">
          <a:extLst>
            <a:ext uri="{FF2B5EF4-FFF2-40B4-BE49-F238E27FC236}">
              <a16:creationId xmlns:a16="http://schemas.microsoft.com/office/drawing/2014/main" id="{FE35E015-3F69-44CD-A0D0-ED6C161B5E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872" name="Picture@5B@" descr="@5B@">
          <a:extLst>
            <a:ext uri="{FF2B5EF4-FFF2-40B4-BE49-F238E27FC236}">
              <a16:creationId xmlns:a16="http://schemas.microsoft.com/office/drawing/2014/main" id="{1BFAE560-6731-4FBB-BE17-0A0E4F89D7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6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73" name="Picture@5B@" descr="@5B@">
          <a:extLst>
            <a:ext uri="{FF2B5EF4-FFF2-40B4-BE49-F238E27FC236}">
              <a16:creationId xmlns:a16="http://schemas.microsoft.com/office/drawing/2014/main" id="{1ACD6A4A-4973-481C-B585-37C8AF6503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874" name="Picture@5B@" descr="@5B@">
          <a:extLst>
            <a:ext uri="{FF2B5EF4-FFF2-40B4-BE49-F238E27FC236}">
              <a16:creationId xmlns:a16="http://schemas.microsoft.com/office/drawing/2014/main" id="{3FF40164-E1B3-4851-917E-A651C67989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7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875" name="Picture@5C@" descr="@5C@">
          <a:extLst>
            <a:ext uri="{FF2B5EF4-FFF2-40B4-BE49-F238E27FC236}">
              <a16:creationId xmlns:a16="http://schemas.microsoft.com/office/drawing/2014/main" id="{A6C9CB27-14D5-4841-B2FB-BF3C41DC3B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072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876" name="Picture@5B@" descr="@5B@">
          <a:extLst>
            <a:ext uri="{FF2B5EF4-FFF2-40B4-BE49-F238E27FC236}">
              <a16:creationId xmlns:a16="http://schemas.microsoft.com/office/drawing/2014/main" id="{599FBE0C-E875-48DC-B678-EDDD961DA1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877" name="Picture@5B@" descr="@5B@">
          <a:extLst>
            <a:ext uri="{FF2B5EF4-FFF2-40B4-BE49-F238E27FC236}">
              <a16:creationId xmlns:a16="http://schemas.microsoft.com/office/drawing/2014/main" id="{C6D17DDD-DE08-4250-AC03-C134F91793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3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878" name="Picture@5B@" descr="@5B@">
          <a:extLst>
            <a:ext uri="{FF2B5EF4-FFF2-40B4-BE49-F238E27FC236}">
              <a16:creationId xmlns:a16="http://schemas.microsoft.com/office/drawing/2014/main" id="{C26082AD-254B-4AB5-B398-DB3BEFC993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879" name="Picture@5B@" descr="@5B@">
          <a:extLst>
            <a:ext uri="{FF2B5EF4-FFF2-40B4-BE49-F238E27FC236}">
              <a16:creationId xmlns:a16="http://schemas.microsoft.com/office/drawing/2014/main" id="{7E6A444F-2890-407D-A7AF-A1D0B60875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3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880" name="Picture@5B@" descr="@5B@">
          <a:extLst>
            <a:ext uri="{FF2B5EF4-FFF2-40B4-BE49-F238E27FC236}">
              <a16:creationId xmlns:a16="http://schemas.microsoft.com/office/drawing/2014/main" id="{E474F992-6A5D-49FC-89CB-3101990148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8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881" name="Picture@5B@" descr="@5B@">
          <a:extLst>
            <a:ext uri="{FF2B5EF4-FFF2-40B4-BE49-F238E27FC236}">
              <a16:creationId xmlns:a16="http://schemas.microsoft.com/office/drawing/2014/main" id="{6E0D24D4-90C7-41A2-83FB-955B1D93C5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882" name="Picture@5B@" descr="@5B@">
          <a:extLst>
            <a:ext uri="{FF2B5EF4-FFF2-40B4-BE49-F238E27FC236}">
              <a16:creationId xmlns:a16="http://schemas.microsoft.com/office/drawing/2014/main" id="{A2330BD6-F9CA-4A0C-AA35-D8919516BC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883" name="Picture@5B@" descr="@5B@">
          <a:extLst>
            <a:ext uri="{FF2B5EF4-FFF2-40B4-BE49-F238E27FC236}">
              <a16:creationId xmlns:a16="http://schemas.microsoft.com/office/drawing/2014/main" id="{6BEB1887-D90C-4E41-963B-5459917BD8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4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884" name="Picture@5B@" descr="@5B@">
          <a:extLst>
            <a:ext uri="{FF2B5EF4-FFF2-40B4-BE49-F238E27FC236}">
              <a16:creationId xmlns:a16="http://schemas.microsoft.com/office/drawing/2014/main" id="{BC2A5189-6854-4F6B-97ED-DFEFD245D2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9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885" name="Picture@5B@" descr="@5B@">
          <a:extLst>
            <a:ext uri="{FF2B5EF4-FFF2-40B4-BE49-F238E27FC236}">
              <a16:creationId xmlns:a16="http://schemas.microsoft.com/office/drawing/2014/main" id="{6998A972-AB99-4C71-8199-16DB822F74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5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886" name="Picture@5B@" descr="@5B@">
          <a:extLst>
            <a:ext uri="{FF2B5EF4-FFF2-40B4-BE49-F238E27FC236}">
              <a16:creationId xmlns:a16="http://schemas.microsoft.com/office/drawing/2014/main" id="{FF375486-23D3-4FD7-9100-E277DE094E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887" name="Picture@5B@" descr="@5B@">
          <a:extLst>
            <a:ext uri="{FF2B5EF4-FFF2-40B4-BE49-F238E27FC236}">
              <a16:creationId xmlns:a16="http://schemas.microsoft.com/office/drawing/2014/main" id="{BEB5CCE8-E8D9-46B1-840E-91AA60CD06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5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888" name="Picture@5B@" descr="@5B@">
          <a:extLst>
            <a:ext uri="{FF2B5EF4-FFF2-40B4-BE49-F238E27FC236}">
              <a16:creationId xmlns:a16="http://schemas.microsoft.com/office/drawing/2014/main" id="{9B77E2D1-DBE5-4882-B81D-9299E9B0A4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889" name="Picture@5B@" descr="@5B@">
          <a:extLst>
            <a:ext uri="{FF2B5EF4-FFF2-40B4-BE49-F238E27FC236}">
              <a16:creationId xmlns:a16="http://schemas.microsoft.com/office/drawing/2014/main" id="{8C80EA6E-D13F-42F6-B24E-D3D7EC984D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890" name="Picture@5B@" descr="@5B@">
          <a:extLst>
            <a:ext uri="{FF2B5EF4-FFF2-40B4-BE49-F238E27FC236}">
              <a16:creationId xmlns:a16="http://schemas.microsoft.com/office/drawing/2014/main" id="{23543630-3EB5-45A5-B1E2-0FD098B74E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1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891" name="Picture@5B@" descr="@5B@">
          <a:extLst>
            <a:ext uri="{FF2B5EF4-FFF2-40B4-BE49-F238E27FC236}">
              <a16:creationId xmlns:a16="http://schemas.microsoft.com/office/drawing/2014/main" id="{13A7FD17-2775-4733-80D1-2724C57B89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892" name="Picture@5B@" descr="@5B@">
          <a:extLst>
            <a:ext uri="{FF2B5EF4-FFF2-40B4-BE49-F238E27FC236}">
              <a16:creationId xmlns:a16="http://schemas.microsoft.com/office/drawing/2014/main" id="{04CCD53B-A8EC-4CFB-9D56-B0761B52D8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2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893" name="Picture@5B@" descr="@5B@">
          <a:extLst>
            <a:ext uri="{FF2B5EF4-FFF2-40B4-BE49-F238E27FC236}">
              <a16:creationId xmlns:a16="http://schemas.microsoft.com/office/drawing/2014/main" id="{FC2135E3-C3B2-4CE3-8C67-C762EB9FB5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27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894" name="Picture@5B@" descr="@5B@">
          <a:extLst>
            <a:ext uri="{FF2B5EF4-FFF2-40B4-BE49-F238E27FC236}">
              <a16:creationId xmlns:a16="http://schemas.microsoft.com/office/drawing/2014/main" id="{FAC38B16-55CF-45A4-AF51-CD85BD6B8A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02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895" name="Picture@5B@" descr="@5B@">
          <a:extLst>
            <a:ext uri="{FF2B5EF4-FFF2-40B4-BE49-F238E27FC236}">
              <a16:creationId xmlns:a16="http://schemas.microsoft.com/office/drawing/2014/main" id="{1953EAE3-F122-485C-B2F1-C6C5B60C39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7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896" name="Picture@5B@" descr="@5B@">
          <a:extLst>
            <a:ext uri="{FF2B5EF4-FFF2-40B4-BE49-F238E27FC236}">
              <a16:creationId xmlns:a16="http://schemas.microsoft.com/office/drawing/2014/main" id="{0670B5A7-2AA4-4B4A-82FA-C382380C37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897" name="Picture@5B@" descr="@5B@">
          <a:extLst>
            <a:ext uri="{FF2B5EF4-FFF2-40B4-BE49-F238E27FC236}">
              <a16:creationId xmlns:a16="http://schemas.microsoft.com/office/drawing/2014/main" id="{A4235376-2E93-4693-B06E-FEDA053145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28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898" name="Picture@5B@" descr="@5B@">
          <a:extLst>
            <a:ext uri="{FF2B5EF4-FFF2-40B4-BE49-F238E27FC236}">
              <a16:creationId xmlns:a16="http://schemas.microsoft.com/office/drawing/2014/main" id="{C683AE34-CC69-46C5-9242-F41FA615D4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3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899" name="Picture@5B@" descr="@5B@">
          <a:extLst>
            <a:ext uri="{FF2B5EF4-FFF2-40B4-BE49-F238E27FC236}">
              <a16:creationId xmlns:a16="http://schemas.microsoft.com/office/drawing/2014/main" id="{B563CE4A-CC91-4CB7-80D2-D06208825B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78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900" name="Picture@5B@" descr="@5B@">
          <a:extLst>
            <a:ext uri="{FF2B5EF4-FFF2-40B4-BE49-F238E27FC236}">
              <a16:creationId xmlns:a16="http://schemas.microsoft.com/office/drawing/2014/main" id="{4DC49448-2861-425B-B0E9-D02DE297C3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54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901" name="Picture@5B@" descr="@5B@">
          <a:extLst>
            <a:ext uri="{FF2B5EF4-FFF2-40B4-BE49-F238E27FC236}">
              <a16:creationId xmlns:a16="http://schemas.microsoft.com/office/drawing/2014/main" id="{E27935D2-E061-4095-9FED-FE5698AC13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902" name="Picture@5B@" descr="@5B@">
          <a:extLst>
            <a:ext uri="{FF2B5EF4-FFF2-40B4-BE49-F238E27FC236}">
              <a16:creationId xmlns:a16="http://schemas.microsoft.com/office/drawing/2014/main" id="{C5D8AAD1-5383-4285-862B-C2D93A3A64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4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903" name="Picture@5B@" descr="@5B@">
          <a:extLst>
            <a:ext uri="{FF2B5EF4-FFF2-40B4-BE49-F238E27FC236}">
              <a16:creationId xmlns:a16="http://schemas.microsoft.com/office/drawing/2014/main" id="{9B187644-FBA5-41B8-9220-8D5A80F101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904" name="Picture@5C@" descr="@5C@">
          <a:extLst>
            <a:ext uri="{FF2B5EF4-FFF2-40B4-BE49-F238E27FC236}">
              <a16:creationId xmlns:a16="http://schemas.microsoft.com/office/drawing/2014/main" id="{62E1D1F4-62C2-463E-94CA-AF4193509F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7155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905" name="Picture@5B@" descr="@5B@">
          <a:extLst>
            <a:ext uri="{FF2B5EF4-FFF2-40B4-BE49-F238E27FC236}">
              <a16:creationId xmlns:a16="http://schemas.microsoft.com/office/drawing/2014/main" id="{84C7414B-5069-4504-B464-104DC674DD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0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906" name="Picture@5B@" descr="@5B@">
          <a:extLst>
            <a:ext uri="{FF2B5EF4-FFF2-40B4-BE49-F238E27FC236}">
              <a16:creationId xmlns:a16="http://schemas.microsoft.com/office/drawing/2014/main" id="{27BD89A4-6606-4934-B7BB-EB053527F4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907" name="Picture@5B@" descr="@5B@">
          <a:extLst>
            <a:ext uri="{FF2B5EF4-FFF2-40B4-BE49-F238E27FC236}">
              <a16:creationId xmlns:a16="http://schemas.microsoft.com/office/drawing/2014/main" id="{78DCC5CB-D73A-4868-BA69-AA6AD59274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80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908" name="Picture@5B@" descr="@5B@">
          <a:extLst>
            <a:ext uri="{FF2B5EF4-FFF2-40B4-BE49-F238E27FC236}">
              <a16:creationId xmlns:a16="http://schemas.microsoft.com/office/drawing/2014/main" id="{9AB2C71A-7D2F-4CC0-9E3A-DA177E7FB4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56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909" name="Picture@5B@" descr="@5B@">
          <a:extLst>
            <a:ext uri="{FF2B5EF4-FFF2-40B4-BE49-F238E27FC236}">
              <a16:creationId xmlns:a16="http://schemas.microsoft.com/office/drawing/2014/main" id="{889536D5-06E8-4115-8B92-C0202CC277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31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910" name="Picture@5B@" descr="@5B@">
          <a:extLst>
            <a:ext uri="{FF2B5EF4-FFF2-40B4-BE49-F238E27FC236}">
              <a16:creationId xmlns:a16="http://schemas.microsoft.com/office/drawing/2014/main" id="{82F15D65-CC0B-4F95-899E-DD3A12B91B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06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911" name="Picture@5B@" descr="@5B@">
          <a:extLst>
            <a:ext uri="{FF2B5EF4-FFF2-40B4-BE49-F238E27FC236}">
              <a16:creationId xmlns:a16="http://schemas.microsoft.com/office/drawing/2014/main" id="{8F01CB94-0C5B-4877-81CE-455275210A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912" name="Picture@5B@" descr="@5B@">
          <a:extLst>
            <a:ext uri="{FF2B5EF4-FFF2-40B4-BE49-F238E27FC236}">
              <a16:creationId xmlns:a16="http://schemas.microsoft.com/office/drawing/2014/main" id="{B7DDAF0A-278F-45DF-A9F8-9C70C14B39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57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913" name="Picture@5B@" descr="@5B@">
          <a:extLst>
            <a:ext uri="{FF2B5EF4-FFF2-40B4-BE49-F238E27FC236}">
              <a16:creationId xmlns:a16="http://schemas.microsoft.com/office/drawing/2014/main" id="{D75B10D5-615B-4BC9-BB82-B8D8D92C8C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32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914" name="Picture@5B@" descr="@5B@">
          <a:extLst>
            <a:ext uri="{FF2B5EF4-FFF2-40B4-BE49-F238E27FC236}">
              <a16:creationId xmlns:a16="http://schemas.microsoft.com/office/drawing/2014/main" id="{EADAF8F8-788C-4629-9166-5FE72184DD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07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915" name="Picture@5B@" descr="@5B@">
          <a:extLst>
            <a:ext uri="{FF2B5EF4-FFF2-40B4-BE49-F238E27FC236}">
              <a16:creationId xmlns:a16="http://schemas.microsoft.com/office/drawing/2014/main" id="{0C74274E-E3A3-4896-9D7E-EE61E6EA10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83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916" name="Picture@5B@" descr="@5B@">
          <a:extLst>
            <a:ext uri="{FF2B5EF4-FFF2-40B4-BE49-F238E27FC236}">
              <a16:creationId xmlns:a16="http://schemas.microsoft.com/office/drawing/2014/main" id="{3A001C79-9319-4F41-BC7C-598F745974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917" name="Picture@5B@" descr="@5B@">
          <a:extLst>
            <a:ext uri="{FF2B5EF4-FFF2-40B4-BE49-F238E27FC236}">
              <a16:creationId xmlns:a16="http://schemas.microsoft.com/office/drawing/2014/main" id="{F222CACC-9A98-4AEB-87A7-7B925D59EB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33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918" name="Picture@5B@" descr="@5B@">
          <a:extLst>
            <a:ext uri="{FF2B5EF4-FFF2-40B4-BE49-F238E27FC236}">
              <a16:creationId xmlns:a16="http://schemas.microsoft.com/office/drawing/2014/main" id="{423582FE-F34B-401E-B5D4-F984465B90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08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919" name="Picture@5B@" descr="@5B@">
          <a:extLst>
            <a:ext uri="{FF2B5EF4-FFF2-40B4-BE49-F238E27FC236}">
              <a16:creationId xmlns:a16="http://schemas.microsoft.com/office/drawing/2014/main" id="{B7BE632D-F665-4F29-8204-F1FFFDF4CB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4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920" name="Picture@5B@" descr="@5B@">
          <a:extLst>
            <a:ext uri="{FF2B5EF4-FFF2-40B4-BE49-F238E27FC236}">
              <a16:creationId xmlns:a16="http://schemas.microsoft.com/office/drawing/2014/main" id="{06910829-CA29-4173-B67F-5CC2309414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59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921" name="Picture@5B@" descr="@5B@">
          <a:extLst>
            <a:ext uri="{FF2B5EF4-FFF2-40B4-BE49-F238E27FC236}">
              <a16:creationId xmlns:a16="http://schemas.microsoft.com/office/drawing/2014/main" id="{C22BB318-2AE8-4248-8313-2BFC85A5DB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922" name="Picture@5B@" descr="@5B@">
          <a:extLst>
            <a:ext uri="{FF2B5EF4-FFF2-40B4-BE49-F238E27FC236}">
              <a16:creationId xmlns:a16="http://schemas.microsoft.com/office/drawing/2014/main" id="{E77DA337-844A-447D-8127-D7B8048B4C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09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923" name="Picture@5B@" descr="@5B@">
          <a:extLst>
            <a:ext uri="{FF2B5EF4-FFF2-40B4-BE49-F238E27FC236}">
              <a16:creationId xmlns:a16="http://schemas.microsoft.com/office/drawing/2014/main" id="{AD87D090-263B-46D6-96C8-6EEDAFE81A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85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924" name="Picture@5B@" descr="@5B@">
          <a:extLst>
            <a:ext uri="{FF2B5EF4-FFF2-40B4-BE49-F238E27FC236}">
              <a16:creationId xmlns:a16="http://schemas.microsoft.com/office/drawing/2014/main" id="{8B8A4202-59B6-44F9-AE8B-77880C66FC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0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925" name="Picture@5B@" descr="@5B@">
          <a:extLst>
            <a:ext uri="{FF2B5EF4-FFF2-40B4-BE49-F238E27FC236}">
              <a16:creationId xmlns:a16="http://schemas.microsoft.com/office/drawing/2014/main" id="{AE3E55A1-4A7A-4D59-AE53-17C399AD49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35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926" name="Picture@5B@" descr="@5B@">
          <a:extLst>
            <a:ext uri="{FF2B5EF4-FFF2-40B4-BE49-F238E27FC236}">
              <a16:creationId xmlns:a16="http://schemas.microsoft.com/office/drawing/2014/main" id="{C7952831-E60E-4A02-812F-07A0D155AB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1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927" name="Picture@5B@" descr="@5B@">
          <a:extLst>
            <a:ext uri="{FF2B5EF4-FFF2-40B4-BE49-F238E27FC236}">
              <a16:creationId xmlns:a16="http://schemas.microsoft.com/office/drawing/2014/main" id="{F56C0DAD-CB51-46E4-92E0-DAA0C1E2B6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86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928" name="Picture@5B@" descr="@5B@">
          <a:extLst>
            <a:ext uri="{FF2B5EF4-FFF2-40B4-BE49-F238E27FC236}">
              <a16:creationId xmlns:a16="http://schemas.microsoft.com/office/drawing/2014/main" id="{35266B88-B6BC-401F-90A1-A8BA0D503F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61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929" name="Picture@5B@" descr="@5B@">
          <a:extLst>
            <a:ext uri="{FF2B5EF4-FFF2-40B4-BE49-F238E27FC236}">
              <a16:creationId xmlns:a16="http://schemas.microsoft.com/office/drawing/2014/main" id="{4823032D-C8E0-47E6-AF56-5B6F5C0CC5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36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930" name="Picture@5B@" descr="@5B@">
          <a:extLst>
            <a:ext uri="{FF2B5EF4-FFF2-40B4-BE49-F238E27FC236}">
              <a16:creationId xmlns:a16="http://schemas.microsoft.com/office/drawing/2014/main" id="{06E77314-270A-407A-BA09-F892119935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11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931" name="Picture@5B@" descr="@5B@">
          <a:extLst>
            <a:ext uri="{FF2B5EF4-FFF2-40B4-BE49-F238E27FC236}">
              <a16:creationId xmlns:a16="http://schemas.microsoft.com/office/drawing/2014/main" id="{11F57964-B053-474D-BBA1-5422747038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932" name="Picture@5B@" descr="@5B@">
          <a:extLst>
            <a:ext uri="{FF2B5EF4-FFF2-40B4-BE49-F238E27FC236}">
              <a16:creationId xmlns:a16="http://schemas.microsoft.com/office/drawing/2014/main" id="{8C112A3B-3BDF-4145-BE49-EC9B3D30BE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62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933" name="Picture@5B@" descr="@5B@">
          <a:extLst>
            <a:ext uri="{FF2B5EF4-FFF2-40B4-BE49-F238E27FC236}">
              <a16:creationId xmlns:a16="http://schemas.microsoft.com/office/drawing/2014/main" id="{D9ED93A7-6803-4DE4-8292-F6E228EB94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37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934" name="Picture@5B@" descr="@5B@">
          <a:extLst>
            <a:ext uri="{FF2B5EF4-FFF2-40B4-BE49-F238E27FC236}">
              <a16:creationId xmlns:a16="http://schemas.microsoft.com/office/drawing/2014/main" id="{A38B5A4B-3E8F-48F6-B397-51AF5AF8E2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12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935" name="Picture@5B@" descr="@5B@">
          <a:extLst>
            <a:ext uri="{FF2B5EF4-FFF2-40B4-BE49-F238E27FC236}">
              <a16:creationId xmlns:a16="http://schemas.microsoft.com/office/drawing/2014/main" id="{57F566F9-865F-4BA7-9244-55F7611F8C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88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936" name="Picture@5B@" descr="@5B@">
          <a:extLst>
            <a:ext uri="{FF2B5EF4-FFF2-40B4-BE49-F238E27FC236}">
              <a16:creationId xmlns:a16="http://schemas.microsoft.com/office/drawing/2014/main" id="{3358C469-6AFF-4BCD-948E-7300D5C262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6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937" name="Picture@5B@" descr="@5B@">
          <a:extLst>
            <a:ext uri="{FF2B5EF4-FFF2-40B4-BE49-F238E27FC236}">
              <a16:creationId xmlns:a16="http://schemas.microsoft.com/office/drawing/2014/main" id="{83981CBF-49D9-419F-90D5-CDFB1BA8E7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38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938" name="Picture@5B@" descr="@5B@">
          <a:extLst>
            <a:ext uri="{FF2B5EF4-FFF2-40B4-BE49-F238E27FC236}">
              <a16:creationId xmlns:a16="http://schemas.microsoft.com/office/drawing/2014/main" id="{33E537A3-2678-4989-8E46-59FDCC8C10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14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939" name="Picture@5B@" descr="@5B@">
          <a:extLst>
            <a:ext uri="{FF2B5EF4-FFF2-40B4-BE49-F238E27FC236}">
              <a16:creationId xmlns:a16="http://schemas.microsoft.com/office/drawing/2014/main" id="{24B5C29B-916F-4E49-9EEB-E13E6FEE06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89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940" name="Picture@5B@" descr="@5B@">
          <a:extLst>
            <a:ext uri="{FF2B5EF4-FFF2-40B4-BE49-F238E27FC236}">
              <a16:creationId xmlns:a16="http://schemas.microsoft.com/office/drawing/2014/main" id="{E7D73CC0-06BE-48DD-A119-2A33FC4CBD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4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941" name="Picture@5B@" descr="@5B@">
          <a:extLst>
            <a:ext uri="{FF2B5EF4-FFF2-40B4-BE49-F238E27FC236}">
              <a16:creationId xmlns:a16="http://schemas.microsoft.com/office/drawing/2014/main" id="{7D48A266-C63B-4A1D-B920-7C80EAC276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942" name="Picture@5B@" descr="@5B@">
          <a:extLst>
            <a:ext uri="{FF2B5EF4-FFF2-40B4-BE49-F238E27FC236}">
              <a16:creationId xmlns:a16="http://schemas.microsoft.com/office/drawing/2014/main" id="{B11DA432-1467-4866-BD57-975357B727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15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943" name="Picture@5B@" descr="@5B@">
          <a:extLst>
            <a:ext uri="{FF2B5EF4-FFF2-40B4-BE49-F238E27FC236}">
              <a16:creationId xmlns:a16="http://schemas.microsoft.com/office/drawing/2014/main" id="{384C622D-1531-4CB1-AA1F-113D152AA9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90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944" name="Picture@5B@" descr="@5B@">
          <a:extLst>
            <a:ext uri="{FF2B5EF4-FFF2-40B4-BE49-F238E27FC236}">
              <a16:creationId xmlns:a16="http://schemas.microsoft.com/office/drawing/2014/main" id="{5450553B-A39A-4B6E-9713-B5359F87D3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65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945" name="Picture@5B@" descr="@5B@">
          <a:extLst>
            <a:ext uri="{FF2B5EF4-FFF2-40B4-BE49-F238E27FC236}">
              <a16:creationId xmlns:a16="http://schemas.microsoft.com/office/drawing/2014/main" id="{1A091066-6732-4066-AA3A-EA6AAADD43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40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946" name="Picture@5B@" descr="@5B@">
          <a:extLst>
            <a:ext uri="{FF2B5EF4-FFF2-40B4-BE49-F238E27FC236}">
              <a16:creationId xmlns:a16="http://schemas.microsoft.com/office/drawing/2014/main" id="{AC9D86A9-895D-4EAE-9EDA-31CA3B1098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1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947" name="Picture@5B@" descr="@5B@">
          <a:extLst>
            <a:ext uri="{FF2B5EF4-FFF2-40B4-BE49-F238E27FC236}">
              <a16:creationId xmlns:a16="http://schemas.microsoft.com/office/drawing/2014/main" id="{4CB010E6-B3EE-40BF-9C42-F4429F2FD3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91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948" name="Picture@5B@" descr="@5B@">
          <a:extLst>
            <a:ext uri="{FF2B5EF4-FFF2-40B4-BE49-F238E27FC236}">
              <a16:creationId xmlns:a16="http://schemas.microsoft.com/office/drawing/2014/main" id="{43280F31-BE37-4F0A-BF4A-39E3AFE9C8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66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949" name="Picture@5B@" descr="@5B@">
          <a:extLst>
            <a:ext uri="{FF2B5EF4-FFF2-40B4-BE49-F238E27FC236}">
              <a16:creationId xmlns:a16="http://schemas.microsoft.com/office/drawing/2014/main" id="{C5530DBA-2821-48CE-92BB-8BF1465127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41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950" name="Picture@5B@" descr="@5B@">
          <a:extLst>
            <a:ext uri="{FF2B5EF4-FFF2-40B4-BE49-F238E27FC236}">
              <a16:creationId xmlns:a16="http://schemas.microsoft.com/office/drawing/2014/main" id="{ACC97397-FD9D-4442-A52E-25E05FADE1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17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951" name="Picture@5B@" descr="@5B@">
          <a:extLst>
            <a:ext uri="{FF2B5EF4-FFF2-40B4-BE49-F238E27FC236}">
              <a16:creationId xmlns:a16="http://schemas.microsoft.com/office/drawing/2014/main" id="{813EEB07-CF1C-4F17-9EC6-3A723906AA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952" name="Picture@5B@" descr="@5B@">
          <a:extLst>
            <a:ext uri="{FF2B5EF4-FFF2-40B4-BE49-F238E27FC236}">
              <a16:creationId xmlns:a16="http://schemas.microsoft.com/office/drawing/2014/main" id="{DCD1AAA1-736D-4FC8-9CC4-7D03483704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67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953" name="Picture@5B@" descr="@5B@">
          <a:extLst>
            <a:ext uri="{FF2B5EF4-FFF2-40B4-BE49-F238E27FC236}">
              <a16:creationId xmlns:a16="http://schemas.microsoft.com/office/drawing/2014/main" id="{EAC75440-EA8B-485A-950B-16017ECDA7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42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954" name="Picture@5B@" descr="@5B@">
          <a:extLst>
            <a:ext uri="{FF2B5EF4-FFF2-40B4-BE49-F238E27FC236}">
              <a16:creationId xmlns:a16="http://schemas.microsoft.com/office/drawing/2014/main" id="{E8B2AA74-B5EC-4E8E-9409-46BBDA2114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18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955" name="Picture@5B@" descr="@5B@">
          <a:extLst>
            <a:ext uri="{FF2B5EF4-FFF2-40B4-BE49-F238E27FC236}">
              <a16:creationId xmlns:a16="http://schemas.microsoft.com/office/drawing/2014/main" id="{65100E2F-4A4C-49A0-BF71-6E840BB1C8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93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956" name="Picture@5B@" descr="@5B@">
          <a:extLst>
            <a:ext uri="{FF2B5EF4-FFF2-40B4-BE49-F238E27FC236}">
              <a16:creationId xmlns:a16="http://schemas.microsoft.com/office/drawing/2014/main" id="{8ED06270-1ED0-44D8-B93F-FE4E8CCAF3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6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57" name="Picture@5B@" descr="@5B@">
          <a:extLst>
            <a:ext uri="{FF2B5EF4-FFF2-40B4-BE49-F238E27FC236}">
              <a16:creationId xmlns:a16="http://schemas.microsoft.com/office/drawing/2014/main" id="{1D20E497-06E5-4528-B2AE-150DA7DFFE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43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58" name="Picture@5B@" descr="@5B@">
          <a:extLst>
            <a:ext uri="{FF2B5EF4-FFF2-40B4-BE49-F238E27FC236}">
              <a16:creationId xmlns:a16="http://schemas.microsoft.com/office/drawing/2014/main" id="{BEB30974-4EFA-42EE-87C5-32139FDA4D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19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59" name="Picture@5B@" descr="@5B@">
          <a:extLst>
            <a:ext uri="{FF2B5EF4-FFF2-40B4-BE49-F238E27FC236}">
              <a16:creationId xmlns:a16="http://schemas.microsoft.com/office/drawing/2014/main" id="{E82D2E20-1B91-4539-A5D1-C7EA275301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94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60" name="Picture@5B@" descr="@5B@">
          <a:extLst>
            <a:ext uri="{FF2B5EF4-FFF2-40B4-BE49-F238E27FC236}">
              <a16:creationId xmlns:a16="http://schemas.microsoft.com/office/drawing/2014/main" id="{2DCB09BD-E9C4-49B9-AB19-67D7208C5B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69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61" name="Picture@5B@" descr="@5B@">
          <a:extLst>
            <a:ext uri="{FF2B5EF4-FFF2-40B4-BE49-F238E27FC236}">
              <a16:creationId xmlns:a16="http://schemas.microsoft.com/office/drawing/2014/main" id="{521CFBFD-CE98-4854-A8FB-07090D9D83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4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62" name="Picture@5B@" descr="@5B@">
          <a:extLst>
            <a:ext uri="{FF2B5EF4-FFF2-40B4-BE49-F238E27FC236}">
              <a16:creationId xmlns:a16="http://schemas.microsoft.com/office/drawing/2014/main" id="{60F871BB-B492-4773-8E59-0CA30711F4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20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63" name="Picture@5B@" descr="@5B@">
          <a:extLst>
            <a:ext uri="{FF2B5EF4-FFF2-40B4-BE49-F238E27FC236}">
              <a16:creationId xmlns:a16="http://schemas.microsoft.com/office/drawing/2014/main" id="{053EFF18-6C18-42D2-B040-843BADB09E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95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64" name="Picture@5B@" descr="@5B@">
          <a:extLst>
            <a:ext uri="{FF2B5EF4-FFF2-40B4-BE49-F238E27FC236}">
              <a16:creationId xmlns:a16="http://schemas.microsoft.com/office/drawing/2014/main" id="{98795C8C-4251-4174-9B06-C2738E6515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670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965" name="Picture@5B@" descr="@5B@">
          <a:extLst>
            <a:ext uri="{FF2B5EF4-FFF2-40B4-BE49-F238E27FC236}">
              <a16:creationId xmlns:a16="http://schemas.microsoft.com/office/drawing/2014/main" id="{8268DC7E-66A2-4096-A20A-22AA69487E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46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966" name="Picture@5B@" descr="@5B@">
          <a:extLst>
            <a:ext uri="{FF2B5EF4-FFF2-40B4-BE49-F238E27FC236}">
              <a16:creationId xmlns:a16="http://schemas.microsoft.com/office/drawing/2014/main" id="{016E88D6-BA34-4566-83F5-3FAAC0673D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2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967" name="Picture@5B@" descr="@5B@">
          <a:extLst>
            <a:ext uri="{FF2B5EF4-FFF2-40B4-BE49-F238E27FC236}">
              <a16:creationId xmlns:a16="http://schemas.microsoft.com/office/drawing/2014/main" id="{FBD22C54-B69B-435C-AE0D-1200873C82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196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968" name="Picture@5B@" descr="@5B@">
          <a:extLst>
            <a:ext uri="{FF2B5EF4-FFF2-40B4-BE49-F238E27FC236}">
              <a16:creationId xmlns:a16="http://schemas.microsoft.com/office/drawing/2014/main" id="{297DEFD9-0F6B-4F52-BCDB-69430CB76B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371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969" name="Picture@5B@" descr="@5B@">
          <a:extLst>
            <a:ext uri="{FF2B5EF4-FFF2-40B4-BE49-F238E27FC236}">
              <a16:creationId xmlns:a16="http://schemas.microsoft.com/office/drawing/2014/main" id="{F58EECEF-748E-462F-B140-13F9FBA342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547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970" name="Picture@5B@" descr="@5B@">
          <a:extLst>
            <a:ext uri="{FF2B5EF4-FFF2-40B4-BE49-F238E27FC236}">
              <a16:creationId xmlns:a16="http://schemas.microsoft.com/office/drawing/2014/main" id="{87DA846A-0D8D-4904-97D5-F1EC3A1DDB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22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971" name="Picture@5B@" descr="@5B@">
          <a:extLst>
            <a:ext uri="{FF2B5EF4-FFF2-40B4-BE49-F238E27FC236}">
              <a16:creationId xmlns:a16="http://schemas.microsoft.com/office/drawing/2014/main" id="{D03B0716-D456-4C52-8FD6-5950C8AA01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89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972" name="Picture@5B@" descr="@5B@">
          <a:extLst>
            <a:ext uri="{FF2B5EF4-FFF2-40B4-BE49-F238E27FC236}">
              <a16:creationId xmlns:a16="http://schemas.microsoft.com/office/drawing/2014/main" id="{EE3906DC-A4D5-4471-A4E7-2FFC1C0C06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072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973" name="Picture@5B@" descr="@5B@">
          <a:extLst>
            <a:ext uri="{FF2B5EF4-FFF2-40B4-BE49-F238E27FC236}">
              <a16:creationId xmlns:a16="http://schemas.microsoft.com/office/drawing/2014/main" id="{93497439-E292-474A-9006-D2AAF6D43E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248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974" name="Picture@5B@" descr="@5B@">
          <a:extLst>
            <a:ext uri="{FF2B5EF4-FFF2-40B4-BE49-F238E27FC236}">
              <a16:creationId xmlns:a16="http://schemas.microsoft.com/office/drawing/2014/main" id="{79F6FC8A-37E0-43F1-9B45-FD0DA566CC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423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975" name="Picture@5B@" descr="@5B@">
          <a:extLst>
            <a:ext uri="{FF2B5EF4-FFF2-40B4-BE49-F238E27FC236}">
              <a16:creationId xmlns:a16="http://schemas.microsoft.com/office/drawing/2014/main" id="{42C6C837-DB37-453D-B429-9B176CE907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598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976" name="Picture@5B@" descr="@5B@">
          <a:extLst>
            <a:ext uri="{FF2B5EF4-FFF2-40B4-BE49-F238E27FC236}">
              <a16:creationId xmlns:a16="http://schemas.microsoft.com/office/drawing/2014/main" id="{AC2F904F-CF89-4DC3-A674-ED58EEA6DE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773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994" name="Picture@5B@" descr="@5B@">
          <a:extLst>
            <a:ext uri="{FF2B5EF4-FFF2-40B4-BE49-F238E27FC236}">
              <a16:creationId xmlns:a16="http://schemas.microsoft.com/office/drawing/2014/main" id="{14CC05F9-BD39-4002-8FFC-3096438119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949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995" name="Picture@5B@" descr="@5B@">
          <a:extLst>
            <a:ext uri="{FF2B5EF4-FFF2-40B4-BE49-F238E27FC236}">
              <a16:creationId xmlns:a16="http://schemas.microsoft.com/office/drawing/2014/main" id="{77A61654-212C-432D-9B05-4EA1C6582D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124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996" name="Picture@5B@" descr="@5B@">
          <a:extLst>
            <a:ext uri="{FF2B5EF4-FFF2-40B4-BE49-F238E27FC236}">
              <a16:creationId xmlns:a16="http://schemas.microsoft.com/office/drawing/2014/main" id="{BCDABF05-DD6D-4415-BFCB-49B9E52F2F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299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997" name="Picture@5B@" descr="@5B@">
          <a:extLst>
            <a:ext uri="{FF2B5EF4-FFF2-40B4-BE49-F238E27FC236}">
              <a16:creationId xmlns:a16="http://schemas.microsoft.com/office/drawing/2014/main" id="{6262E5E5-00E5-4E7F-8C8E-39D0B545E2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474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998" name="Picture@5B@" descr="@5B@">
          <a:extLst>
            <a:ext uri="{FF2B5EF4-FFF2-40B4-BE49-F238E27FC236}">
              <a16:creationId xmlns:a16="http://schemas.microsoft.com/office/drawing/2014/main" id="{D85164D2-F4D6-48BA-8058-1F1B3764FA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65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999" name="Picture@5B@" descr="@5B@">
          <a:extLst>
            <a:ext uri="{FF2B5EF4-FFF2-40B4-BE49-F238E27FC236}">
              <a16:creationId xmlns:a16="http://schemas.microsoft.com/office/drawing/2014/main" id="{74CC9288-DDAE-41B4-891E-919FAAFD11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825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000" name="Picture@5B@" descr="@5B@">
          <a:extLst>
            <a:ext uri="{FF2B5EF4-FFF2-40B4-BE49-F238E27FC236}">
              <a16:creationId xmlns:a16="http://schemas.microsoft.com/office/drawing/2014/main" id="{02526CCD-D212-4850-9284-79DA5BD13E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000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001" name="Picture@5B@" descr="@5B@">
          <a:extLst>
            <a:ext uri="{FF2B5EF4-FFF2-40B4-BE49-F238E27FC236}">
              <a16:creationId xmlns:a16="http://schemas.microsoft.com/office/drawing/2014/main" id="{BEFF6EC0-7714-47AF-B8E0-D793C9269A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175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002" name="Picture@5B@" descr="@5B@">
          <a:extLst>
            <a:ext uri="{FF2B5EF4-FFF2-40B4-BE49-F238E27FC236}">
              <a16:creationId xmlns:a16="http://schemas.microsoft.com/office/drawing/2014/main" id="{66668662-9621-41F8-ABC3-9C747A23B7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351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003" name="Picture@5B@" descr="@5B@">
          <a:extLst>
            <a:ext uri="{FF2B5EF4-FFF2-40B4-BE49-F238E27FC236}">
              <a16:creationId xmlns:a16="http://schemas.microsoft.com/office/drawing/2014/main" id="{202C19D9-D720-4A68-A9C9-7DEF147DFA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526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004" name="Picture@5B@" descr="@5B@">
          <a:extLst>
            <a:ext uri="{FF2B5EF4-FFF2-40B4-BE49-F238E27FC236}">
              <a16:creationId xmlns:a16="http://schemas.microsoft.com/office/drawing/2014/main" id="{744433FB-1967-4D82-AA81-CA485C7ACB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01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1005" name="Picture@5B@" descr="@5B@">
          <a:extLst>
            <a:ext uri="{FF2B5EF4-FFF2-40B4-BE49-F238E27FC236}">
              <a16:creationId xmlns:a16="http://schemas.microsoft.com/office/drawing/2014/main" id="{282B5B12-F492-4A9A-9DB8-C66FCE30C8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0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006" name="Picture@5B@" descr="@5B@">
          <a:extLst>
            <a:ext uri="{FF2B5EF4-FFF2-40B4-BE49-F238E27FC236}">
              <a16:creationId xmlns:a16="http://schemas.microsoft.com/office/drawing/2014/main" id="{E43475F4-E0F3-4D1A-A9A7-6EACEEAA8E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1007" name="Picture@5B@" descr="@5B@">
          <a:extLst>
            <a:ext uri="{FF2B5EF4-FFF2-40B4-BE49-F238E27FC236}">
              <a16:creationId xmlns:a16="http://schemas.microsoft.com/office/drawing/2014/main" id="{E640B686-5F83-4BA8-A435-82DD79971A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1008" name="Picture@5B@" descr="@5B@">
          <a:extLst>
            <a:ext uri="{FF2B5EF4-FFF2-40B4-BE49-F238E27FC236}">
              <a16:creationId xmlns:a16="http://schemas.microsoft.com/office/drawing/2014/main" id="{50C369FE-53CC-4BBC-A26F-5FAE1526C8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1009" name="Picture@5B@" descr="@5B@">
          <a:extLst>
            <a:ext uri="{FF2B5EF4-FFF2-40B4-BE49-F238E27FC236}">
              <a16:creationId xmlns:a16="http://schemas.microsoft.com/office/drawing/2014/main" id="{B832C0E8-75FA-413A-B2D5-1A7E66E982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1010" name="Picture@5B@" descr="@5B@">
          <a:extLst>
            <a:ext uri="{FF2B5EF4-FFF2-40B4-BE49-F238E27FC236}">
              <a16:creationId xmlns:a16="http://schemas.microsoft.com/office/drawing/2014/main" id="{AB2D89C4-7F6F-4E10-A050-77B85229C5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6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1011" name="Picture@5B@" descr="@5B@">
          <a:extLst>
            <a:ext uri="{FF2B5EF4-FFF2-40B4-BE49-F238E27FC236}">
              <a16:creationId xmlns:a16="http://schemas.microsoft.com/office/drawing/2014/main" id="{DCD9C4F7-3BA7-4016-AB83-EA101D43B2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1012" name="Picture@5C@" descr="@5C@">
          <a:extLst>
            <a:ext uri="{FF2B5EF4-FFF2-40B4-BE49-F238E27FC236}">
              <a16:creationId xmlns:a16="http://schemas.microsoft.com/office/drawing/2014/main" id="{656F5F79-2286-492E-8BE4-D239126E1D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897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13" name="Picture@5B@" descr="@5B@">
          <a:extLst>
            <a:ext uri="{FF2B5EF4-FFF2-40B4-BE49-F238E27FC236}">
              <a16:creationId xmlns:a16="http://schemas.microsoft.com/office/drawing/2014/main" id="{E5C07C64-4115-437E-9862-426C3B4E48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014" name="Picture@5B@" descr="@5B@">
          <a:extLst>
            <a:ext uri="{FF2B5EF4-FFF2-40B4-BE49-F238E27FC236}">
              <a16:creationId xmlns:a16="http://schemas.microsoft.com/office/drawing/2014/main" id="{3B612B68-757C-44DC-9508-769ADE7F81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015" name="Picture@5B@" descr="@5B@">
          <a:extLst>
            <a:ext uri="{FF2B5EF4-FFF2-40B4-BE49-F238E27FC236}">
              <a16:creationId xmlns:a16="http://schemas.microsoft.com/office/drawing/2014/main" id="{0EBAE894-0AB3-4E02-8974-0ECDBC4FAE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3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016" name="Picture@5B@" descr="@5B@">
          <a:extLst>
            <a:ext uri="{FF2B5EF4-FFF2-40B4-BE49-F238E27FC236}">
              <a16:creationId xmlns:a16="http://schemas.microsoft.com/office/drawing/2014/main" id="{8091A5C5-F6EA-4B97-A223-4FE7B2DA54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017" name="Picture@5B@" descr="@5B@">
          <a:extLst>
            <a:ext uri="{FF2B5EF4-FFF2-40B4-BE49-F238E27FC236}">
              <a16:creationId xmlns:a16="http://schemas.microsoft.com/office/drawing/2014/main" id="{FF097B6A-827A-4CBA-9716-496C60FD40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3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018" name="Picture@5B@" descr="@5B@">
          <a:extLst>
            <a:ext uri="{FF2B5EF4-FFF2-40B4-BE49-F238E27FC236}">
              <a16:creationId xmlns:a16="http://schemas.microsoft.com/office/drawing/2014/main" id="{88271980-D2A9-495F-8E7E-1F4D0EFF38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8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019" name="Picture@5B@" descr="@5B@">
          <a:extLst>
            <a:ext uri="{FF2B5EF4-FFF2-40B4-BE49-F238E27FC236}">
              <a16:creationId xmlns:a16="http://schemas.microsoft.com/office/drawing/2014/main" id="{9F0A388D-8587-4866-862E-0042E5013E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020" name="Picture@5B@" descr="@5B@">
          <a:extLst>
            <a:ext uri="{FF2B5EF4-FFF2-40B4-BE49-F238E27FC236}">
              <a16:creationId xmlns:a16="http://schemas.microsoft.com/office/drawing/2014/main" id="{4F63796E-8647-44E8-967A-4B9CC5241E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021" name="Picture@5B@" descr="@5B@">
          <a:extLst>
            <a:ext uri="{FF2B5EF4-FFF2-40B4-BE49-F238E27FC236}">
              <a16:creationId xmlns:a16="http://schemas.microsoft.com/office/drawing/2014/main" id="{EC06DC2B-FDBC-400B-9DB2-23C7D71591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4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022" name="Picture@5B@" descr="@5B@">
          <a:extLst>
            <a:ext uri="{FF2B5EF4-FFF2-40B4-BE49-F238E27FC236}">
              <a16:creationId xmlns:a16="http://schemas.microsoft.com/office/drawing/2014/main" id="{F879733E-575F-4B3A-A42A-93FC4A6CA3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9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040" name="Picture@5B@" descr="@5B@">
          <a:extLst>
            <a:ext uri="{FF2B5EF4-FFF2-40B4-BE49-F238E27FC236}">
              <a16:creationId xmlns:a16="http://schemas.microsoft.com/office/drawing/2014/main" id="{7AAFD4A2-CEB2-4526-97B6-60B0B5DC78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5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041" name="Picture@5B@" descr="@5B@">
          <a:extLst>
            <a:ext uri="{FF2B5EF4-FFF2-40B4-BE49-F238E27FC236}">
              <a16:creationId xmlns:a16="http://schemas.microsoft.com/office/drawing/2014/main" id="{22EEEC49-9365-42F9-B1B4-844658EEEA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1042" name="Picture@5C@" descr="@5C@">
          <a:extLst>
            <a:ext uri="{FF2B5EF4-FFF2-40B4-BE49-F238E27FC236}">
              <a16:creationId xmlns:a16="http://schemas.microsoft.com/office/drawing/2014/main" id="{28439548-1977-4B9B-A165-04E1063E5F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175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1043" name="Picture@5B@" descr="@5B@">
          <a:extLst>
            <a:ext uri="{FF2B5EF4-FFF2-40B4-BE49-F238E27FC236}">
              <a16:creationId xmlns:a16="http://schemas.microsoft.com/office/drawing/2014/main" id="{C265A307-6F7E-4DDB-AA3F-9E798FC3AA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1044" name="Picture@5B@" descr="@5B@">
          <a:extLst>
            <a:ext uri="{FF2B5EF4-FFF2-40B4-BE49-F238E27FC236}">
              <a16:creationId xmlns:a16="http://schemas.microsoft.com/office/drawing/2014/main" id="{D9CE7EF4-AAD1-4E4A-ADFA-56331C7987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1045" name="Picture@5B@" descr="@5B@">
          <a:extLst>
            <a:ext uri="{FF2B5EF4-FFF2-40B4-BE49-F238E27FC236}">
              <a16:creationId xmlns:a16="http://schemas.microsoft.com/office/drawing/2014/main" id="{7E14BCD8-5D66-4079-9B23-4CFB301B40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1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1046" name="Picture@5B@" descr="@5B@">
          <a:extLst>
            <a:ext uri="{FF2B5EF4-FFF2-40B4-BE49-F238E27FC236}">
              <a16:creationId xmlns:a16="http://schemas.microsoft.com/office/drawing/2014/main" id="{F9541F6D-0F33-4CB6-B5C1-7A9F843F70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1047" name="Picture@5B@" descr="@5B@">
          <a:extLst>
            <a:ext uri="{FF2B5EF4-FFF2-40B4-BE49-F238E27FC236}">
              <a16:creationId xmlns:a16="http://schemas.microsoft.com/office/drawing/2014/main" id="{80DF3454-05C9-426F-9B6A-E0740B97C3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2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1048" name="Picture@5B@" descr="@5B@">
          <a:extLst>
            <a:ext uri="{FF2B5EF4-FFF2-40B4-BE49-F238E27FC236}">
              <a16:creationId xmlns:a16="http://schemas.microsoft.com/office/drawing/2014/main" id="{9997EA2A-C749-4765-99F5-6F18BDB1F8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27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1049" name="Picture@5B@" descr="@5B@">
          <a:extLst>
            <a:ext uri="{FF2B5EF4-FFF2-40B4-BE49-F238E27FC236}">
              <a16:creationId xmlns:a16="http://schemas.microsoft.com/office/drawing/2014/main" id="{F507BDE9-6CFF-4B81-BCE4-39473F129C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02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1050" name="Picture@5B@" descr="@5B@">
          <a:extLst>
            <a:ext uri="{FF2B5EF4-FFF2-40B4-BE49-F238E27FC236}">
              <a16:creationId xmlns:a16="http://schemas.microsoft.com/office/drawing/2014/main" id="{562CEDC3-838C-42C0-8806-8E809ADE2D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7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1051" name="Picture@5B@" descr="@5B@">
          <a:extLst>
            <a:ext uri="{FF2B5EF4-FFF2-40B4-BE49-F238E27FC236}">
              <a16:creationId xmlns:a16="http://schemas.microsoft.com/office/drawing/2014/main" id="{37D5C025-0AFA-48E3-91F0-9ED5F53C8F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1052" name="Picture@5B@" descr="@5B@">
          <a:extLst>
            <a:ext uri="{FF2B5EF4-FFF2-40B4-BE49-F238E27FC236}">
              <a16:creationId xmlns:a16="http://schemas.microsoft.com/office/drawing/2014/main" id="{A4866CE0-BCBF-4A6D-899D-F4CD534FEC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28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1053" name="Picture@5B@" descr="@5B@">
          <a:extLst>
            <a:ext uri="{FF2B5EF4-FFF2-40B4-BE49-F238E27FC236}">
              <a16:creationId xmlns:a16="http://schemas.microsoft.com/office/drawing/2014/main" id="{DA8DFC4F-66F6-49F9-9599-836436F208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3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1054" name="Picture@5B@" descr="@5B@">
          <a:extLst>
            <a:ext uri="{FF2B5EF4-FFF2-40B4-BE49-F238E27FC236}">
              <a16:creationId xmlns:a16="http://schemas.microsoft.com/office/drawing/2014/main" id="{D120DC46-D54A-4DD2-ABF2-7C58258A91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78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1055" name="Picture@5B@" descr="@5B@">
          <a:extLst>
            <a:ext uri="{FF2B5EF4-FFF2-40B4-BE49-F238E27FC236}">
              <a16:creationId xmlns:a16="http://schemas.microsoft.com/office/drawing/2014/main" id="{BD5FC7A5-8FFF-4EE2-8946-FE5F2C264C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54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1056" name="Picture@5C@" descr="@5C@">
          <a:extLst>
            <a:ext uri="{FF2B5EF4-FFF2-40B4-BE49-F238E27FC236}">
              <a16:creationId xmlns:a16="http://schemas.microsoft.com/office/drawing/2014/main" id="{DE8781FF-2C41-4A5A-8102-E32CEEB34A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66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1057" name="Picture@5B@" descr="@5B@">
          <a:extLst>
            <a:ext uri="{FF2B5EF4-FFF2-40B4-BE49-F238E27FC236}">
              <a16:creationId xmlns:a16="http://schemas.microsoft.com/office/drawing/2014/main" id="{7FA732A2-A96B-48DD-97AC-F0AA707F47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4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1058" name="Picture@5B@" descr="@5B@">
          <a:extLst>
            <a:ext uri="{FF2B5EF4-FFF2-40B4-BE49-F238E27FC236}">
              <a16:creationId xmlns:a16="http://schemas.microsoft.com/office/drawing/2014/main" id="{D7264411-E564-4DA3-B813-A2BF42C681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1059" name="Picture@5B@" descr="@5B@">
          <a:extLst>
            <a:ext uri="{FF2B5EF4-FFF2-40B4-BE49-F238E27FC236}">
              <a16:creationId xmlns:a16="http://schemas.microsoft.com/office/drawing/2014/main" id="{95020EF0-F730-46D5-9877-B63CFE04E9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5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1060" name="Picture@5B@" descr="@5B@">
          <a:extLst>
            <a:ext uri="{FF2B5EF4-FFF2-40B4-BE49-F238E27FC236}">
              <a16:creationId xmlns:a16="http://schemas.microsoft.com/office/drawing/2014/main" id="{58B9F586-902F-4EB1-9192-82563ED9AC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0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1061" name="Picture@5B@" descr="@5B@">
          <a:extLst>
            <a:ext uri="{FF2B5EF4-FFF2-40B4-BE49-F238E27FC236}">
              <a16:creationId xmlns:a16="http://schemas.microsoft.com/office/drawing/2014/main" id="{F8641BE7-0E36-4026-97F3-5109F544EB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1062" name="Picture@5B@" descr="@5B@">
          <a:extLst>
            <a:ext uri="{FF2B5EF4-FFF2-40B4-BE49-F238E27FC236}">
              <a16:creationId xmlns:a16="http://schemas.microsoft.com/office/drawing/2014/main" id="{EDE85F84-05C9-47BF-83DB-6ED02C9F6F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80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1063" name="Picture@5B@" descr="@5B@">
          <a:extLst>
            <a:ext uri="{FF2B5EF4-FFF2-40B4-BE49-F238E27FC236}">
              <a16:creationId xmlns:a16="http://schemas.microsoft.com/office/drawing/2014/main" id="{4F5C5D6C-203D-4EB4-A323-A1F53A4CE5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56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1064" name="Picture@5B@" descr="@5B@">
          <a:extLst>
            <a:ext uri="{FF2B5EF4-FFF2-40B4-BE49-F238E27FC236}">
              <a16:creationId xmlns:a16="http://schemas.microsoft.com/office/drawing/2014/main" id="{B827496E-E4D6-430D-BFDD-0CA41449B2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31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1065" name="Picture@5B@" descr="@5B@">
          <a:extLst>
            <a:ext uri="{FF2B5EF4-FFF2-40B4-BE49-F238E27FC236}">
              <a16:creationId xmlns:a16="http://schemas.microsoft.com/office/drawing/2014/main" id="{CDB14303-7EDF-4A2C-B5AE-E7FFD7409E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06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1066" name="Picture@5B@" descr="@5B@">
          <a:extLst>
            <a:ext uri="{FF2B5EF4-FFF2-40B4-BE49-F238E27FC236}">
              <a16:creationId xmlns:a16="http://schemas.microsoft.com/office/drawing/2014/main" id="{6F3E2F92-FC15-424C-B969-0B5BBCDB84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1067" name="Picture@5B@" descr="@5B@">
          <a:extLst>
            <a:ext uri="{FF2B5EF4-FFF2-40B4-BE49-F238E27FC236}">
              <a16:creationId xmlns:a16="http://schemas.microsoft.com/office/drawing/2014/main" id="{767AE4D0-84AF-4C6F-ABA7-20671825A2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57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1068" name="Picture@5B@" descr="@5B@">
          <a:extLst>
            <a:ext uri="{FF2B5EF4-FFF2-40B4-BE49-F238E27FC236}">
              <a16:creationId xmlns:a16="http://schemas.microsoft.com/office/drawing/2014/main" id="{9A60ED37-0028-4733-A0D0-4615F85BC8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32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1069" name="Picture@5B@" descr="@5B@">
          <a:extLst>
            <a:ext uri="{FF2B5EF4-FFF2-40B4-BE49-F238E27FC236}">
              <a16:creationId xmlns:a16="http://schemas.microsoft.com/office/drawing/2014/main" id="{E0C4F3FA-A424-4A8C-9899-18F428D0A3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07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1070" name="Picture@5B@" descr="@5B@">
          <a:extLst>
            <a:ext uri="{FF2B5EF4-FFF2-40B4-BE49-F238E27FC236}">
              <a16:creationId xmlns:a16="http://schemas.microsoft.com/office/drawing/2014/main" id="{9569C197-7A39-4CF9-A3D5-9BC1E220C0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83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1071" name="Picture@5B@" descr="@5B@">
          <a:extLst>
            <a:ext uri="{FF2B5EF4-FFF2-40B4-BE49-F238E27FC236}">
              <a16:creationId xmlns:a16="http://schemas.microsoft.com/office/drawing/2014/main" id="{7DEAE45A-B7AA-4BF0-BB30-00CD725EBB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1072" name="Picture@5B@" descr="@5B@">
          <a:extLst>
            <a:ext uri="{FF2B5EF4-FFF2-40B4-BE49-F238E27FC236}">
              <a16:creationId xmlns:a16="http://schemas.microsoft.com/office/drawing/2014/main" id="{384D2909-CD79-43F2-85B7-ACC370046C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33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1073" name="Picture@5B@" descr="@5B@">
          <a:extLst>
            <a:ext uri="{FF2B5EF4-FFF2-40B4-BE49-F238E27FC236}">
              <a16:creationId xmlns:a16="http://schemas.microsoft.com/office/drawing/2014/main" id="{0D70A30D-3186-40B3-9835-B42EB08C66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08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1074" name="Picture@5B@" descr="@5B@">
          <a:extLst>
            <a:ext uri="{FF2B5EF4-FFF2-40B4-BE49-F238E27FC236}">
              <a16:creationId xmlns:a16="http://schemas.microsoft.com/office/drawing/2014/main" id="{03411C3F-C662-4B4B-BFDB-7C8C869DE8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4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1075" name="Picture@5B@" descr="@5B@">
          <a:extLst>
            <a:ext uri="{FF2B5EF4-FFF2-40B4-BE49-F238E27FC236}">
              <a16:creationId xmlns:a16="http://schemas.microsoft.com/office/drawing/2014/main" id="{8F81F26F-214E-4BEE-A6E4-EC5CF26C1F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59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1076" name="Picture@5B@" descr="@5B@">
          <a:extLst>
            <a:ext uri="{FF2B5EF4-FFF2-40B4-BE49-F238E27FC236}">
              <a16:creationId xmlns:a16="http://schemas.microsoft.com/office/drawing/2014/main" id="{A708BCA3-27C8-45E5-8692-7C305F9BB5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1077" name="Picture@5B@" descr="@5B@">
          <a:extLst>
            <a:ext uri="{FF2B5EF4-FFF2-40B4-BE49-F238E27FC236}">
              <a16:creationId xmlns:a16="http://schemas.microsoft.com/office/drawing/2014/main" id="{F188B92E-7354-4F74-9096-C6A64739E6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09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1078" name="Picture@5B@" descr="@5B@">
          <a:extLst>
            <a:ext uri="{FF2B5EF4-FFF2-40B4-BE49-F238E27FC236}">
              <a16:creationId xmlns:a16="http://schemas.microsoft.com/office/drawing/2014/main" id="{00486996-EB62-4E8B-8857-2623ACD492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85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1079" name="Picture@5B@" descr="@5B@">
          <a:extLst>
            <a:ext uri="{FF2B5EF4-FFF2-40B4-BE49-F238E27FC236}">
              <a16:creationId xmlns:a16="http://schemas.microsoft.com/office/drawing/2014/main" id="{9C3A184E-D52F-4A8A-B704-48044B6C14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0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1080" name="Picture@5B@" descr="@5B@">
          <a:extLst>
            <a:ext uri="{FF2B5EF4-FFF2-40B4-BE49-F238E27FC236}">
              <a16:creationId xmlns:a16="http://schemas.microsoft.com/office/drawing/2014/main" id="{8DC4E747-B8DD-46CE-A7FA-DF54828692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35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1081" name="Picture@5B@" descr="@5B@">
          <a:extLst>
            <a:ext uri="{FF2B5EF4-FFF2-40B4-BE49-F238E27FC236}">
              <a16:creationId xmlns:a16="http://schemas.microsoft.com/office/drawing/2014/main" id="{7803DD13-228E-43A6-A25F-45478F725F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1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1082" name="Picture@5B@" descr="@5B@">
          <a:extLst>
            <a:ext uri="{FF2B5EF4-FFF2-40B4-BE49-F238E27FC236}">
              <a16:creationId xmlns:a16="http://schemas.microsoft.com/office/drawing/2014/main" id="{C6FB5FA6-2C4B-4D83-A877-3E204ED891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86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1083" name="Picture@5B@" descr="@5B@">
          <a:extLst>
            <a:ext uri="{FF2B5EF4-FFF2-40B4-BE49-F238E27FC236}">
              <a16:creationId xmlns:a16="http://schemas.microsoft.com/office/drawing/2014/main" id="{33A004D1-61AC-483B-BE57-EC09F100B4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61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1084" name="Picture@5B@" descr="@5B@">
          <a:extLst>
            <a:ext uri="{FF2B5EF4-FFF2-40B4-BE49-F238E27FC236}">
              <a16:creationId xmlns:a16="http://schemas.microsoft.com/office/drawing/2014/main" id="{B9C4071A-2FC6-4C20-9DC9-8A01DE043F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36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1085" name="Picture@5B@" descr="@5B@">
          <a:extLst>
            <a:ext uri="{FF2B5EF4-FFF2-40B4-BE49-F238E27FC236}">
              <a16:creationId xmlns:a16="http://schemas.microsoft.com/office/drawing/2014/main" id="{14F591C2-0E5C-4A58-B400-E1970AD4AF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11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1086" name="Picture@5B@" descr="@5B@">
          <a:extLst>
            <a:ext uri="{FF2B5EF4-FFF2-40B4-BE49-F238E27FC236}">
              <a16:creationId xmlns:a16="http://schemas.microsoft.com/office/drawing/2014/main" id="{BA3C0A52-1F50-4526-8278-060122A37A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1087" name="Picture@5B@" descr="@5B@">
          <a:extLst>
            <a:ext uri="{FF2B5EF4-FFF2-40B4-BE49-F238E27FC236}">
              <a16:creationId xmlns:a16="http://schemas.microsoft.com/office/drawing/2014/main" id="{CCAC88E8-634E-412C-9D03-7853E20CE3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62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1088" name="Picture@5B@" descr="@5B@">
          <a:extLst>
            <a:ext uri="{FF2B5EF4-FFF2-40B4-BE49-F238E27FC236}">
              <a16:creationId xmlns:a16="http://schemas.microsoft.com/office/drawing/2014/main" id="{5BBF05BE-8176-4A9A-BFE4-98D3A10480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37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1089" name="Picture@5B@" descr="@5B@">
          <a:extLst>
            <a:ext uri="{FF2B5EF4-FFF2-40B4-BE49-F238E27FC236}">
              <a16:creationId xmlns:a16="http://schemas.microsoft.com/office/drawing/2014/main" id="{3075CA2E-6B1D-4C43-85C1-AC39C2771C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12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1090" name="Picture@5B@" descr="@5B@">
          <a:extLst>
            <a:ext uri="{FF2B5EF4-FFF2-40B4-BE49-F238E27FC236}">
              <a16:creationId xmlns:a16="http://schemas.microsoft.com/office/drawing/2014/main" id="{34B2182D-58EC-48AE-B8E4-12D8E9F8A7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88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1091" name="Picture@5B@" descr="@5B@">
          <a:extLst>
            <a:ext uri="{FF2B5EF4-FFF2-40B4-BE49-F238E27FC236}">
              <a16:creationId xmlns:a16="http://schemas.microsoft.com/office/drawing/2014/main" id="{144B865A-D077-4A8E-8A6F-D82DD280B0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6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1092" name="Picture@5B@" descr="@5B@">
          <a:extLst>
            <a:ext uri="{FF2B5EF4-FFF2-40B4-BE49-F238E27FC236}">
              <a16:creationId xmlns:a16="http://schemas.microsoft.com/office/drawing/2014/main" id="{BAC52593-3DF1-460B-B100-61FA618DBD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38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1093" name="Picture@5B@" descr="@5B@">
          <a:extLst>
            <a:ext uri="{FF2B5EF4-FFF2-40B4-BE49-F238E27FC236}">
              <a16:creationId xmlns:a16="http://schemas.microsoft.com/office/drawing/2014/main" id="{E5121045-C440-41A3-844E-43A502E865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14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1094" name="Picture@5B@" descr="@5B@">
          <a:extLst>
            <a:ext uri="{FF2B5EF4-FFF2-40B4-BE49-F238E27FC236}">
              <a16:creationId xmlns:a16="http://schemas.microsoft.com/office/drawing/2014/main" id="{FE3978B8-92F3-4064-90FB-E9F741EAE0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89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1095" name="Picture@5B@" descr="@5B@">
          <a:extLst>
            <a:ext uri="{FF2B5EF4-FFF2-40B4-BE49-F238E27FC236}">
              <a16:creationId xmlns:a16="http://schemas.microsoft.com/office/drawing/2014/main" id="{EEBC5B88-9068-4DC6-AB29-A3A34090E3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4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1096" name="Picture@5B@" descr="@5B@">
          <a:extLst>
            <a:ext uri="{FF2B5EF4-FFF2-40B4-BE49-F238E27FC236}">
              <a16:creationId xmlns:a16="http://schemas.microsoft.com/office/drawing/2014/main" id="{07E63AA6-5A8C-4D9B-B6FC-896D03B94C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1097" name="Picture@5B@" descr="@5B@">
          <a:extLst>
            <a:ext uri="{FF2B5EF4-FFF2-40B4-BE49-F238E27FC236}">
              <a16:creationId xmlns:a16="http://schemas.microsoft.com/office/drawing/2014/main" id="{2611DC00-DBE8-4CAF-9C5D-CA5E06336D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15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1098" name="Picture@5B@" descr="@5B@">
          <a:extLst>
            <a:ext uri="{FF2B5EF4-FFF2-40B4-BE49-F238E27FC236}">
              <a16:creationId xmlns:a16="http://schemas.microsoft.com/office/drawing/2014/main" id="{F15B170A-91AD-43E8-8D7C-C365D77171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90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1099" name="Picture@5B@" descr="@5B@">
          <a:extLst>
            <a:ext uri="{FF2B5EF4-FFF2-40B4-BE49-F238E27FC236}">
              <a16:creationId xmlns:a16="http://schemas.microsoft.com/office/drawing/2014/main" id="{81A9AF49-14D1-4554-A05A-56D31B5591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65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1100" name="Picture@5B@" descr="@5B@">
          <a:extLst>
            <a:ext uri="{FF2B5EF4-FFF2-40B4-BE49-F238E27FC236}">
              <a16:creationId xmlns:a16="http://schemas.microsoft.com/office/drawing/2014/main" id="{AB24415C-E4DA-4D68-BC74-4B57E15A49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40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1101" name="Picture@5B@" descr="@5B@">
          <a:extLst>
            <a:ext uri="{FF2B5EF4-FFF2-40B4-BE49-F238E27FC236}">
              <a16:creationId xmlns:a16="http://schemas.microsoft.com/office/drawing/2014/main" id="{9D2F4728-F702-48A0-BC6E-5637BC8267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1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1102" name="Picture@5B@" descr="@5B@">
          <a:extLst>
            <a:ext uri="{FF2B5EF4-FFF2-40B4-BE49-F238E27FC236}">
              <a16:creationId xmlns:a16="http://schemas.microsoft.com/office/drawing/2014/main" id="{F20BFC85-18AC-41CE-9DF0-A607D7BA07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91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1103" name="Picture@5B@" descr="@5B@">
          <a:extLst>
            <a:ext uri="{FF2B5EF4-FFF2-40B4-BE49-F238E27FC236}">
              <a16:creationId xmlns:a16="http://schemas.microsoft.com/office/drawing/2014/main" id="{9F3742A8-0CDF-4330-A268-21E4451CAA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66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1104" name="Picture@5B@" descr="@5B@">
          <a:extLst>
            <a:ext uri="{FF2B5EF4-FFF2-40B4-BE49-F238E27FC236}">
              <a16:creationId xmlns:a16="http://schemas.microsoft.com/office/drawing/2014/main" id="{03E002F5-0FBE-487E-9495-0ED41FEB0A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41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1105" name="Picture@5B@" descr="@5B@">
          <a:extLst>
            <a:ext uri="{FF2B5EF4-FFF2-40B4-BE49-F238E27FC236}">
              <a16:creationId xmlns:a16="http://schemas.microsoft.com/office/drawing/2014/main" id="{8759B9C1-3F1B-47A3-9F61-550E3FEEC6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17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1106" name="Picture@5B@" descr="@5B@">
          <a:extLst>
            <a:ext uri="{FF2B5EF4-FFF2-40B4-BE49-F238E27FC236}">
              <a16:creationId xmlns:a16="http://schemas.microsoft.com/office/drawing/2014/main" id="{0B54DCC4-8014-4C00-9CEB-AEC461BFE0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1107" name="Picture@5B@" descr="@5B@">
          <a:extLst>
            <a:ext uri="{FF2B5EF4-FFF2-40B4-BE49-F238E27FC236}">
              <a16:creationId xmlns:a16="http://schemas.microsoft.com/office/drawing/2014/main" id="{9D3FCAF4-C088-4218-8E2C-2EFAB8C540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67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1108" name="Picture@5B@" descr="@5B@">
          <a:extLst>
            <a:ext uri="{FF2B5EF4-FFF2-40B4-BE49-F238E27FC236}">
              <a16:creationId xmlns:a16="http://schemas.microsoft.com/office/drawing/2014/main" id="{C1F23C75-AC36-4D07-B737-39EADAA9FC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42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1109" name="Picture@5B@" descr="@5B@">
          <a:extLst>
            <a:ext uri="{FF2B5EF4-FFF2-40B4-BE49-F238E27FC236}">
              <a16:creationId xmlns:a16="http://schemas.microsoft.com/office/drawing/2014/main" id="{D79D1D91-9F17-42D6-81B9-D1E688FEDA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18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1110" name="Picture@5B@" descr="@5B@">
          <a:extLst>
            <a:ext uri="{FF2B5EF4-FFF2-40B4-BE49-F238E27FC236}">
              <a16:creationId xmlns:a16="http://schemas.microsoft.com/office/drawing/2014/main" id="{36D946A3-DEAF-4C21-B89D-AD8B512DF8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93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1111" name="Picture@5B@" descr="@5B@">
          <a:extLst>
            <a:ext uri="{FF2B5EF4-FFF2-40B4-BE49-F238E27FC236}">
              <a16:creationId xmlns:a16="http://schemas.microsoft.com/office/drawing/2014/main" id="{DB05D283-AF03-47C2-B96B-FC60984090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6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1112" name="Picture@5B@" descr="@5B@">
          <a:extLst>
            <a:ext uri="{FF2B5EF4-FFF2-40B4-BE49-F238E27FC236}">
              <a16:creationId xmlns:a16="http://schemas.microsoft.com/office/drawing/2014/main" id="{EF2E0995-5FA1-4B7C-B0F9-BFB96D51D7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43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1113" name="Picture@5B@" descr="@5B@">
          <a:extLst>
            <a:ext uri="{FF2B5EF4-FFF2-40B4-BE49-F238E27FC236}">
              <a16:creationId xmlns:a16="http://schemas.microsoft.com/office/drawing/2014/main" id="{26A24764-51B4-42EC-AB07-3C62134219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19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1114" name="Picture@5B@" descr="@5B@">
          <a:extLst>
            <a:ext uri="{FF2B5EF4-FFF2-40B4-BE49-F238E27FC236}">
              <a16:creationId xmlns:a16="http://schemas.microsoft.com/office/drawing/2014/main" id="{09CDDF4A-7461-4286-A4E2-06A7A90CB9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94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1115" name="Picture@5B@" descr="@5B@">
          <a:extLst>
            <a:ext uri="{FF2B5EF4-FFF2-40B4-BE49-F238E27FC236}">
              <a16:creationId xmlns:a16="http://schemas.microsoft.com/office/drawing/2014/main" id="{6511433C-E8C0-4E0F-8001-863DC8481F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69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1116" name="Picture@5B@" descr="@5B@">
          <a:extLst>
            <a:ext uri="{FF2B5EF4-FFF2-40B4-BE49-F238E27FC236}">
              <a16:creationId xmlns:a16="http://schemas.microsoft.com/office/drawing/2014/main" id="{7768F2DA-F6E7-428D-BB40-7474B47D1C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4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1117" name="Picture@5B@" descr="@5B@">
          <a:extLst>
            <a:ext uri="{FF2B5EF4-FFF2-40B4-BE49-F238E27FC236}">
              <a16:creationId xmlns:a16="http://schemas.microsoft.com/office/drawing/2014/main" id="{89E01E5F-4232-4B9D-8A66-B808D750FB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20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1118" name="Picture@5C@" descr="@5C@">
          <a:extLst>
            <a:ext uri="{FF2B5EF4-FFF2-40B4-BE49-F238E27FC236}">
              <a16:creationId xmlns:a16="http://schemas.microsoft.com/office/drawing/2014/main" id="{721C6D2B-70A2-4D1F-94DD-D8EA33F4E6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7495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1119" name="Picture@5B@" descr="@5B@">
          <a:extLst>
            <a:ext uri="{FF2B5EF4-FFF2-40B4-BE49-F238E27FC236}">
              <a16:creationId xmlns:a16="http://schemas.microsoft.com/office/drawing/2014/main" id="{D4895582-445A-4471-AAAE-A566BE42A1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670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120" name="Picture@5B@" descr="@5B@">
          <a:extLst>
            <a:ext uri="{FF2B5EF4-FFF2-40B4-BE49-F238E27FC236}">
              <a16:creationId xmlns:a16="http://schemas.microsoft.com/office/drawing/2014/main" id="{98406C0F-265E-487F-A360-553B323770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46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1121" name="Picture@5B@" descr="@5B@">
          <a:extLst>
            <a:ext uri="{FF2B5EF4-FFF2-40B4-BE49-F238E27FC236}">
              <a16:creationId xmlns:a16="http://schemas.microsoft.com/office/drawing/2014/main" id="{C8BF8D44-7DAC-4CE1-A1B8-4A93106429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2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1122" name="Picture@5B@" descr="@5B@">
          <a:extLst>
            <a:ext uri="{FF2B5EF4-FFF2-40B4-BE49-F238E27FC236}">
              <a16:creationId xmlns:a16="http://schemas.microsoft.com/office/drawing/2014/main" id="{DB115E3E-849A-4CE9-9866-0D3827BB2A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0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123" name="Picture@5B@" descr="@5B@">
          <a:extLst>
            <a:ext uri="{FF2B5EF4-FFF2-40B4-BE49-F238E27FC236}">
              <a16:creationId xmlns:a16="http://schemas.microsoft.com/office/drawing/2014/main" id="{3913F524-65B9-4A32-8BFB-6B91AEC9B1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1124" name="Picture@5B@" descr="@5B@">
          <a:extLst>
            <a:ext uri="{FF2B5EF4-FFF2-40B4-BE49-F238E27FC236}">
              <a16:creationId xmlns:a16="http://schemas.microsoft.com/office/drawing/2014/main" id="{CDEF72C3-1DBF-435B-BA8E-57C5237330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1125" name="Picture@5B@" descr="@5B@">
          <a:extLst>
            <a:ext uri="{FF2B5EF4-FFF2-40B4-BE49-F238E27FC236}">
              <a16:creationId xmlns:a16="http://schemas.microsoft.com/office/drawing/2014/main" id="{4947F87F-2BF9-446A-87F0-6EF3FEF1B5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1126" name="Picture@5B@" descr="@5B@">
          <a:extLst>
            <a:ext uri="{FF2B5EF4-FFF2-40B4-BE49-F238E27FC236}">
              <a16:creationId xmlns:a16="http://schemas.microsoft.com/office/drawing/2014/main" id="{545FBDDA-0F58-4775-B7B1-DA4EED70B8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1127" name="Picture@5B@" descr="@5B@">
          <a:extLst>
            <a:ext uri="{FF2B5EF4-FFF2-40B4-BE49-F238E27FC236}">
              <a16:creationId xmlns:a16="http://schemas.microsoft.com/office/drawing/2014/main" id="{17FE79D9-756F-4250-AD18-1D8986FD11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6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1128" name="Picture@5B@" descr="@5B@">
          <a:extLst>
            <a:ext uri="{FF2B5EF4-FFF2-40B4-BE49-F238E27FC236}">
              <a16:creationId xmlns:a16="http://schemas.microsoft.com/office/drawing/2014/main" id="{57E9080D-93DA-44B9-8561-0D43A34DDB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1129" name="Picture@5B@" descr="@5B@">
          <a:extLst>
            <a:ext uri="{FF2B5EF4-FFF2-40B4-BE49-F238E27FC236}">
              <a16:creationId xmlns:a16="http://schemas.microsoft.com/office/drawing/2014/main" id="{F583D458-0C47-47FD-B4DB-B794455E39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7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130" name="Picture@5B@" descr="@5B@">
          <a:extLst>
            <a:ext uri="{FF2B5EF4-FFF2-40B4-BE49-F238E27FC236}">
              <a16:creationId xmlns:a16="http://schemas.microsoft.com/office/drawing/2014/main" id="{B0FADC9E-C5F4-4CA1-979E-91A2A3CD5A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31" name="Picture@5B@" descr="@5B@">
          <a:extLst>
            <a:ext uri="{FF2B5EF4-FFF2-40B4-BE49-F238E27FC236}">
              <a16:creationId xmlns:a16="http://schemas.microsoft.com/office/drawing/2014/main" id="{98829F34-7118-42DF-81DD-904B25C9B5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132" name="Picture@5B@" descr="@5B@">
          <a:extLst>
            <a:ext uri="{FF2B5EF4-FFF2-40B4-BE49-F238E27FC236}">
              <a16:creationId xmlns:a16="http://schemas.microsoft.com/office/drawing/2014/main" id="{2B2378AC-1BCB-46D2-AFBF-184B0EE3AA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3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133" name="Picture@5B@" descr="@5B@">
          <a:extLst>
            <a:ext uri="{FF2B5EF4-FFF2-40B4-BE49-F238E27FC236}">
              <a16:creationId xmlns:a16="http://schemas.microsoft.com/office/drawing/2014/main" id="{0DAE1E72-74DD-48FE-8CE7-FDC716FCE6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134" name="Picture@5B@" descr="@5B@">
          <a:extLst>
            <a:ext uri="{FF2B5EF4-FFF2-40B4-BE49-F238E27FC236}">
              <a16:creationId xmlns:a16="http://schemas.microsoft.com/office/drawing/2014/main" id="{5353A925-6755-495C-8492-D97487ADD7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3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135" name="Picture@5B@" descr="@5B@">
          <a:extLst>
            <a:ext uri="{FF2B5EF4-FFF2-40B4-BE49-F238E27FC236}">
              <a16:creationId xmlns:a16="http://schemas.microsoft.com/office/drawing/2014/main" id="{45F96248-2702-4ED4-A1FC-CB35DB459D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8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136" name="Picture@5B@" descr="@5B@">
          <a:extLst>
            <a:ext uri="{FF2B5EF4-FFF2-40B4-BE49-F238E27FC236}">
              <a16:creationId xmlns:a16="http://schemas.microsoft.com/office/drawing/2014/main" id="{C119A728-6C99-462F-97E1-9983FB00BE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137" name="Picture@5B@" descr="@5B@">
          <a:extLst>
            <a:ext uri="{FF2B5EF4-FFF2-40B4-BE49-F238E27FC236}">
              <a16:creationId xmlns:a16="http://schemas.microsoft.com/office/drawing/2014/main" id="{81026AA0-B3B4-4597-AFAF-88B0682285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138" name="Picture@5B@" descr="@5B@">
          <a:extLst>
            <a:ext uri="{FF2B5EF4-FFF2-40B4-BE49-F238E27FC236}">
              <a16:creationId xmlns:a16="http://schemas.microsoft.com/office/drawing/2014/main" id="{7A253212-CFC8-4E0F-ADDB-9B7692FF9D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4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139" name="Picture@5B@" descr="@5B@">
          <a:extLst>
            <a:ext uri="{FF2B5EF4-FFF2-40B4-BE49-F238E27FC236}">
              <a16:creationId xmlns:a16="http://schemas.microsoft.com/office/drawing/2014/main" id="{4CC4BA00-0090-4FFF-A8F5-7F19E66D18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9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140" name="Picture@5B@" descr="@5B@">
          <a:extLst>
            <a:ext uri="{FF2B5EF4-FFF2-40B4-BE49-F238E27FC236}">
              <a16:creationId xmlns:a16="http://schemas.microsoft.com/office/drawing/2014/main" id="{7E5416B4-15C1-42AD-A43D-C417572E22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5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141" name="Picture@5B@" descr="@5B@">
          <a:extLst>
            <a:ext uri="{FF2B5EF4-FFF2-40B4-BE49-F238E27FC236}">
              <a16:creationId xmlns:a16="http://schemas.microsoft.com/office/drawing/2014/main" id="{F696E6A6-EEF6-497C-92F1-6711D87D41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1142" name="Picture@5B@" descr="@5B@">
          <a:extLst>
            <a:ext uri="{FF2B5EF4-FFF2-40B4-BE49-F238E27FC236}">
              <a16:creationId xmlns:a16="http://schemas.microsoft.com/office/drawing/2014/main" id="{E37382D0-6792-4BF6-8D25-3D99BEAC9C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5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1143" name="Picture@5B@" descr="@5B@">
          <a:extLst>
            <a:ext uri="{FF2B5EF4-FFF2-40B4-BE49-F238E27FC236}">
              <a16:creationId xmlns:a16="http://schemas.microsoft.com/office/drawing/2014/main" id="{0EB03EF8-44B8-48EF-BC0C-BF11DC01F2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1144" name="Picture@5B@" descr="@5B@">
          <a:extLst>
            <a:ext uri="{FF2B5EF4-FFF2-40B4-BE49-F238E27FC236}">
              <a16:creationId xmlns:a16="http://schemas.microsoft.com/office/drawing/2014/main" id="{B0EB133F-F445-4A60-B23D-474A9A1257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1145" name="Picture@5B@" descr="@5B@">
          <a:extLst>
            <a:ext uri="{FF2B5EF4-FFF2-40B4-BE49-F238E27FC236}">
              <a16:creationId xmlns:a16="http://schemas.microsoft.com/office/drawing/2014/main" id="{B2695E98-03BB-438C-B359-5A8970120B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1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1146" name="Picture@5B@" descr="@5B@">
          <a:extLst>
            <a:ext uri="{FF2B5EF4-FFF2-40B4-BE49-F238E27FC236}">
              <a16:creationId xmlns:a16="http://schemas.microsoft.com/office/drawing/2014/main" id="{184D20E8-3AB3-4C88-ACEE-F256A8D4DD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1147" name="Picture@5B@" descr="@5B@">
          <a:extLst>
            <a:ext uri="{FF2B5EF4-FFF2-40B4-BE49-F238E27FC236}">
              <a16:creationId xmlns:a16="http://schemas.microsoft.com/office/drawing/2014/main" id="{86C31E72-7697-47F4-AD04-5BFA0E6223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2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1148" name="Picture@5B@" descr="@5B@">
          <a:extLst>
            <a:ext uri="{FF2B5EF4-FFF2-40B4-BE49-F238E27FC236}">
              <a16:creationId xmlns:a16="http://schemas.microsoft.com/office/drawing/2014/main" id="{6CBC2294-6B18-4FAE-A60F-3AB991AA69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27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1149" name="Picture@5B@" descr="@5B@">
          <a:extLst>
            <a:ext uri="{FF2B5EF4-FFF2-40B4-BE49-F238E27FC236}">
              <a16:creationId xmlns:a16="http://schemas.microsoft.com/office/drawing/2014/main" id="{00C4D17C-C148-43B8-8202-1C660F43E8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02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1150" name="Picture@5B@" descr="@5B@">
          <a:extLst>
            <a:ext uri="{FF2B5EF4-FFF2-40B4-BE49-F238E27FC236}">
              <a16:creationId xmlns:a16="http://schemas.microsoft.com/office/drawing/2014/main" id="{48B67D26-812B-4A9A-A875-8883553FCB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7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1151" name="Picture@5B@" descr="@5B@">
          <a:extLst>
            <a:ext uri="{FF2B5EF4-FFF2-40B4-BE49-F238E27FC236}">
              <a16:creationId xmlns:a16="http://schemas.microsoft.com/office/drawing/2014/main" id="{F5E2D35C-D1C0-4C84-8D8F-9EA527C591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1152" name="Picture@5B@" descr="@5B@">
          <a:extLst>
            <a:ext uri="{FF2B5EF4-FFF2-40B4-BE49-F238E27FC236}">
              <a16:creationId xmlns:a16="http://schemas.microsoft.com/office/drawing/2014/main" id="{CAF5FDFC-275C-4995-B8D8-940735EB9A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28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1259" name="Picture@5B@" descr="@5B@">
          <a:extLst>
            <a:ext uri="{FF2B5EF4-FFF2-40B4-BE49-F238E27FC236}">
              <a16:creationId xmlns:a16="http://schemas.microsoft.com/office/drawing/2014/main" id="{68652CA8-AEE1-44E6-8F44-EFF33B9B2E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3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1260" name="Picture@5B@" descr="@5B@">
          <a:extLst>
            <a:ext uri="{FF2B5EF4-FFF2-40B4-BE49-F238E27FC236}">
              <a16:creationId xmlns:a16="http://schemas.microsoft.com/office/drawing/2014/main" id="{BF2AAE5E-48EA-4F3F-9B76-AD1B0AD3A4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78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1261" name="Picture@5B@" descr="@5B@">
          <a:extLst>
            <a:ext uri="{FF2B5EF4-FFF2-40B4-BE49-F238E27FC236}">
              <a16:creationId xmlns:a16="http://schemas.microsoft.com/office/drawing/2014/main" id="{3FE27126-28DC-4479-B550-D2FEF15876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54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1262" name="Picture@5B@" descr="@5B@">
          <a:extLst>
            <a:ext uri="{FF2B5EF4-FFF2-40B4-BE49-F238E27FC236}">
              <a16:creationId xmlns:a16="http://schemas.microsoft.com/office/drawing/2014/main" id="{0F5195B3-91FF-4BA9-9530-A8A99021B0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1263" name="Picture@5B@" descr="@5B@">
          <a:extLst>
            <a:ext uri="{FF2B5EF4-FFF2-40B4-BE49-F238E27FC236}">
              <a16:creationId xmlns:a16="http://schemas.microsoft.com/office/drawing/2014/main" id="{7B9DFB64-C7B0-483F-84B1-00249B9557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4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1264" name="Picture@5B@" descr="@5B@">
          <a:extLst>
            <a:ext uri="{FF2B5EF4-FFF2-40B4-BE49-F238E27FC236}">
              <a16:creationId xmlns:a16="http://schemas.microsoft.com/office/drawing/2014/main" id="{8B6BF14C-D4CF-4E59-ACF7-CA97CCE089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1265" name="Picture@5B@" descr="@5B@">
          <a:extLst>
            <a:ext uri="{FF2B5EF4-FFF2-40B4-BE49-F238E27FC236}">
              <a16:creationId xmlns:a16="http://schemas.microsoft.com/office/drawing/2014/main" id="{6CC5954C-0AAE-4684-8106-A575CE7CA5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5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1266" name="Picture@5B@" descr="@5B@">
          <a:extLst>
            <a:ext uri="{FF2B5EF4-FFF2-40B4-BE49-F238E27FC236}">
              <a16:creationId xmlns:a16="http://schemas.microsoft.com/office/drawing/2014/main" id="{F938444A-0B42-4236-9779-495543EE02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0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1267" name="Picture@5B@" descr="@5B@">
          <a:extLst>
            <a:ext uri="{FF2B5EF4-FFF2-40B4-BE49-F238E27FC236}">
              <a16:creationId xmlns:a16="http://schemas.microsoft.com/office/drawing/2014/main" id="{B42FB7BA-0472-4B8F-93D8-34B65088C6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1268" name="Picture@5B@" descr="@5B@">
          <a:extLst>
            <a:ext uri="{FF2B5EF4-FFF2-40B4-BE49-F238E27FC236}">
              <a16:creationId xmlns:a16="http://schemas.microsoft.com/office/drawing/2014/main" id="{B24E72F7-F0BA-4BC9-80C0-ECA5CF3A97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80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1269" name="Picture@5B@" descr="@5B@">
          <a:extLst>
            <a:ext uri="{FF2B5EF4-FFF2-40B4-BE49-F238E27FC236}">
              <a16:creationId xmlns:a16="http://schemas.microsoft.com/office/drawing/2014/main" id="{3308ACFA-50F5-4A6C-AF9A-4CE086AC5B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56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1270" name="Picture@5B@" descr="@5B@">
          <a:extLst>
            <a:ext uri="{FF2B5EF4-FFF2-40B4-BE49-F238E27FC236}">
              <a16:creationId xmlns:a16="http://schemas.microsoft.com/office/drawing/2014/main" id="{46BAFC3B-F4B3-4556-8539-04F694DB77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31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1271" name="Picture@5B@" descr="@5B@">
          <a:extLst>
            <a:ext uri="{FF2B5EF4-FFF2-40B4-BE49-F238E27FC236}">
              <a16:creationId xmlns:a16="http://schemas.microsoft.com/office/drawing/2014/main" id="{E6E77A7A-E235-42BF-B800-A469286198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06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1272" name="Picture@5B@" descr="@5B@">
          <a:extLst>
            <a:ext uri="{FF2B5EF4-FFF2-40B4-BE49-F238E27FC236}">
              <a16:creationId xmlns:a16="http://schemas.microsoft.com/office/drawing/2014/main" id="{DCF978DF-60F1-481F-B529-2962EEA6FC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1273" name="Picture@5B@" descr="@5B@">
          <a:extLst>
            <a:ext uri="{FF2B5EF4-FFF2-40B4-BE49-F238E27FC236}">
              <a16:creationId xmlns:a16="http://schemas.microsoft.com/office/drawing/2014/main" id="{D8130081-15CF-4B31-BEAF-58FE22E79E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57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1274" name="Picture@5B@" descr="@5B@">
          <a:extLst>
            <a:ext uri="{FF2B5EF4-FFF2-40B4-BE49-F238E27FC236}">
              <a16:creationId xmlns:a16="http://schemas.microsoft.com/office/drawing/2014/main" id="{7F39F162-0CAC-494F-9497-82C5ED5DE8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32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1275" name="Picture@5B@" descr="@5B@">
          <a:extLst>
            <a:ext uri="{FF2B5EF4-FFF2-40B4-BE49-F238E27FC236}">
              <a16:creationId xmlns:a16="http://schemas.microsoft.com/office/drawing/2014/main" id="{D1B8411A-CF52-48BF-878F-E814B6B967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07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1276" name="Picture@5B@" descr="@5B@">
          <a:extLst>
            <a:ext uri="{FF2B5EF4-FFF2-40B4-BE49-F238E27FC236}">
              <a16:creationId xmlns:a16="http://schemas.microsoft.com/office/drawing/2014/main" id="{CDFE14BE-7E9A-4205-BB3A-53CFE0045E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83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1277" name="Picture@5B@" descr="@5B@">
          <a:extLst>
            <a:ext uri="{FF2B5EF4-FFF2-40B4-BE49-F238E27FC236}">
              <a16:creationId xmlns:a16="http://schemas.microsoft.com/office/drawing/2014/main" id="{7507BDD8-E88A-442F-B7BB-742BD83218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1278" name="Picture@5B@" descr="@5B@">
          <a:extLst>
            <a:ext uri="{FF2B5EF4-FFF2-40B4-BE49-F238E27FC236}">
              <a16:creationId xmlns:a16="http://schemas.microsoft.com/office/drawing/2014/main" id="{694FBFBC-3C58-4C1B-83B1-B9F97457BD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33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1279" name="Picture@5B@" descr="@5B@">
          <a:extLst>
            <a:ext uri="{FF2B5EF4-FFF2-40B4-BE49-F238E27FC236}">
              <a16:creationId xmlns:a16="http://schemas.microsoft.com/office/drawing/2014/main" id="{D0261F74-633D-411D-B535-7F1E730A25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08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1280" name="Picture@5B@" descr="@5B@">
          <a:extLst>
            <a:ext uri="{FF2B5EF4-FFF2-40B4-BE49-F238E27FC236}">
              <a16:creationId xmlns:a16="http://schemas.microsoft.com/office/drawing/2014/main" id="{2D005E7B-9F45-4148-9678-13D89632E5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4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1281" name="Picture@5B@" descr="@5B@">
          <a:extLst>
            <a:ext uri="{FF2B5EF4-FFF2-40B4-BE49-F238E27FC236}">
              <a16:creationId xmlns:a16="http://schemas.microsoft.com/office/drawing/2014/main" id="{DE7A6CE9-C6AC-4E29-8D8D-EF3D240DBA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59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1282" name="Picture@5B@" descr="@5B@">
          <a:extLst>
            <a:ext uri="{FF2B5EF4-FFF2-40B4-BE49-F238E27FC236}">
              <a16:creationId xmlns:a16="http://schemas.microsoft.com/office/drawing/2014/main" id="{ACFFA85C-6380-4C76-B9F0-08474B9B85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1283" name="Picture@5B@" descr="@5B@">
          <a:extLst>
            <a:ext uri="{FF2B5EF4-FFF2-40B4-BE49-F238E27FC236}">
              <a16:creationId xmlns:a16="http://schemas.microsoft.com/office/drawing/2014/main" id="{CBAC6DE6-93B9-426F-A836-DFBC93C17C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09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1284" name="Picture@5B@" descr="@5B@">
          <a:extLst>
            <a:ext uri="{FF2B5EF4-FFF2-40B4-BE49-F238E27FC236}">
              <a16:creationId xmlns:a16="http://schemas.microsoft.com/office/drawing/2014/main" id="{C6559CF2-428C-461C-A8FD-3572837AB9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85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1285" name="Picture@5B@" descr="@5B@">
          <a:extLst>
            <a:ext uri="{FF2B5EF4-FFF2-40B4-BE49-F238E27FC236}">
              <a16:creationId xmlns:a16="http://schemas.microsoft.com/office/drawing/2014/main" id="{58A9CB8E-F818-410D-89EE-DB87DA3D21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0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1286" name="Picture@5B@" descr="@5B@">
          <a:extLst>
            <a:ext uri="{FF2B5EF4-FFF2-40B4-BE49-F238E27FC236}">
              <a16:creationId xmlns:a16="http://schemas.microsoft.com/office/drawing/2014/main" id="{2968410D-4635-431E-8E44-41440D66B0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35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1287" name="Picture@5B@" descr="@5B@">
          <a:extLst>
            <a:ext uri="{FF2B5EF4-FFF2-40B4-BE49-F238E27FC236}">
              <a16:creationId xmlns:a16="http://schemas.microsoft.com/office/drawing/2014/main" id="{F3FE182C-C47E-478C-8C5D-1659E4A008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1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1288" name="Picture@5B@" descr="@5B@">
          <a:extLst>
            <a:ext uri="{FF2B5EF4-FFF2-40B4-BE49-F238E27FC236}">
              <a16:creationId xmlns:a16="http://schemas.microsoft.com/office/drawing/2014/main" id="{7ABE5CA1-4CF5-43AA-8CE3-2735850D53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86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1289" name="Picture@5B@" descr="@5B@">
          <a:extLst>
            <a:ext uri="{FF2B5EF4-FFF2-40B4-BE49-F238E27FC236}">
              <a16:creationId xmlns:a16="http://schemas.microsoft.com/office/drawing/2014/main" id="{0068301F-624D-4B89-A3A0-082DD19942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61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1290" name="Picture@5B@" descr="@5B@">
          <a:extLst>
            <a:ext uri="{FF2B5EF4-FFF2-40B4-BE49-F238E27FC236}">
              <a16:creationId xmlns:a16="http://schemas.microsoft.com/office/drawing/2014/main" id="{25C1ACD1-7295-408E-B337-9F74BA11E4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36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1291" name="Picture@5B@" descr="@5B@">
          <a:extLst>
            <a:ext uri="{FF2B5EF4-FFF2-40B4-BE49-F238E27FC236}">
              <a16:creationId xmlns:a16="http://schemas.microsoft.com/office/drawing/2014/main" id="{99737ABC-386E-4A6D-83B0-40822F3C1D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11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1292" name="Picture@5B@" descr="@5B@">
          <a:extLst>
            <a:ext uri="{FF2B5EF4-FFF2-40B4-BE49-F238E27FC236}">
              <a16:creationId xmlns:a16="http://schemas.microsoft.com/office/drawing/2014/main" id="{EEC43D88-C0BB-4190-B89B-4F86F000DC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1293" name="Picture@5B@" descr="@5B@">
          <a:extLst>
            <a:ext uri="{FF2B5EF4-FFF2-40B4-BE49-F238E27FC236}">
              <a16:creationId xmlns:a16="http://schemas.microsoft.com/office/drawing/2014/main" id="{68813CFF-9989-4406-A3D8-A90A5C0654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62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1294" name="Picture@5B@" descr="@5B@">
          <a:extLst>
            <a:ext uri="{FF2B5EF4-FFF2-40B4-BE49-F238E27FC236}">
              <a16:creationId xmlns:a16="http://schemas.microsoft.com/office/drawing/2014/main" id="{9603C342-B69A-4691-A621-046F9F4BFB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37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1295" name="Picture@5B@" descr="@5B@">
          <a:extLst>
            <a:ext uri="{FF2B5EF4-FFF2-40B4-BE49-F238E27FC236}">
              <a16:creationId xmlns:a16="http://schemas.microsoft.com/office/drawing/2014/main" id="{BB5A08F4-3A1D-4D85-BD9B-733416B8F6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12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1296" name="Picture@5B@" descr="@5B@">
          <a:extLst>
            <a:ext uri="{FF2B5EF4-FFF2-40B4-BE49-F238E27FC236}">
              <a16:creationId xmlns:a16="http://schemas.microsoft.com/office/drawing/2014/main" id="{899FB3C7-6F94-4CB3-AA17-8DC7A60A8F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88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1297" name="Picture@5B@" descr="@5B@">
          <a:extLst>
            <a:ext uri="{FF2B5EF4-FFF2-40B4-BE49-F238E27FC236}">
              <a16:creationId xmlns:a16="http://schemas.microsoft.com/office/drawing/2014/main" id="{93ADC11E-F1E7-49DE-A989-68E7CBE948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6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1298" name="Picture@5B@" descr="@5B@">
          <a:extLst>
            <a:ext uri="{FF2B5EF4-FFF2-40B4-BE49-F238E27FC236}">
              <a16:creationId xmlns:a16="http://schemas.microsoft.com/office/drawing/2014/main" id="{0CEACD41-7237-4317-8019-D8B72F184D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38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1299" name="Picture@5B@" descr="@5B@">
          <a:extLst>
            <a:ext uri="{FF2B5EF4-FFF2-40B4-BE49-F238E27FC236}">
              <a16:creationId xmlns:a16="http://schemas.microsoft.com/office/drawing/2014/main" id="{B788AA94-79A1-4A70-8F2F-A7CC75065D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14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1300" name="Picture@5B@" descr="@5B@">
          <a:extLst>
            <a:ext uri="{FF2B5EF4-FFF2-40B4-BE49-F238E27FC236}">
              <a16:creationId xmlns:a16="http://schemas.microsoft.com/office/drawing/2014/main" id="{7FAE872A-CC6E-4BD7-8CDD-841D318484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89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1301" name="Picture@5B@" descr="@5B@">
          <a:extLst>
            <a:ext uri="{FF2B5EF4-FFF2-40B4-BE49-F238E27FC236}">
              <a16:creationId xmlns:a16="http://schemas.microsoft.com/office/drawing/2014/main" id="{76EA719D-A7D0-4F1A-BFDB-F0714B72D6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4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1302" name="Picture@5B@" descr="@5B@">
          <a:extLst>
            <a:ext uri="{FF2B5EF4-FFF2-40B4-BE49-F238E27FC236}">
              <a16:creationId xmlns:a16="http://schemas.microsoft.com/office/drawing/2014/main" id="{9919ED04-DF65-40A5-BFBE-20D6EBE34F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1303" name="Picture@5B@" descr="@5B@">
          <a:extLst>
            <a:ext uri="{FF2B5EF4-FFF2-40B4-BE49-F238E27FC236}">
              <a16:creationId xmlns:a16="http://schemas.microsoft.com/office/drawing/2014/main" id="{B85831F1-57B9-4609-9EA4-E9CDAE0AB5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15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1304" name="Picture@5B@" descr="@5B@">
          <a:extLst>
            <a:ext uri="{FF2B5EF4-FFF2-40B4-BE49-F238E27FC236}">
              <a16:creationId xmlns:a16="http://schemas.microsoft.com/office/drawing/2014/main" id="{AE25D34A-4915-469E-9695-4BC41EBE2E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90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1305" name="Picture@5B@" descr="@5B@">
          <a:extLst>
            <a:ext uri="{FF2B5EF4-FFF2-40B4-BE49-F238E27FC236}">
              <a16:creationId xmlns:a16="http://schemas.microsoft.com/office/drawing/2014/main" id="{A60488C3-4217-4609-A06B-052F26734D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65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1306" name="Picture@5B@" descr="@5B@">
          <a:extLst>
            <a:ext uri="{FF2B5EF4-FFF2-40B4-BE49-F238E27FC236}">
              <a16:creationId xmlns:a16="http://schemas.microsoft.com/office/drawing/2014/main" id="{57E28B26-FC33-4306-818E-FE5F543FF4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40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1307" name="Picture@5B@" descr="@5B@">
          <a:extLst>
            <a:ext uri="{FF2B5EF4-FFF2-40B4-BE49-F238E27FC236}">
              <a16:creationId xmlns:a16="http://schemas.microsoft.com/office/drawing/2014/main" id="{B39D250F-754C-4654-B491-C94FB6E763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1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1308" name="Picture@5B@" descr="@5B@">
          <a:extLst>
            <a:ext uri="{FF2B5EF4-FFF2-40B4-BE49-F238E27FC236}">
              <a16:creationId xmlns:a16="http://schemas.microsoft.com/office/drawing/2014/main" id="{3CD89EDA-EF44-4326-97BC-A79842290E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91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1309" name="Picture@5B@" descr="@5B@">
          <a:extLst>
            <a:ext uri="{FF2B5EF4-FFF2-40B4-BE49-F238E27FC236}">
              <a16:creationId xmlns:a16="http://schemas.microsoft.com/office/drawing/2014/main" id="{77D4D2E0-4233-48EB-93A2-5942CFF1DD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66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1310" name="Picture@5B@" descr="@5B@">
          <a:extLst>
            <a:ext uri="{FF2B5EF4-FFF2-40B4-BE49-F238E27FC236}">
              <a16:creationId xmlns:a16="http://schemas.microsoft.com/office/drawing/2014/main" id="{4EF44A5B-70E2-44E2-84DB-CA0281E732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41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1311" name="Picture@5B@" descr="@5B@">
          <a:extLst>
            <a:ext uri="{FF2B5EF4-FFF2-40B4-BE49-F238E27FC236}">
              <a16:creationId xmlns:a16="http://schemas.microsoft.com/office/drawing/2014/main" id="{29FCCE2A-18C6-4FE7-B4E3-81622833FB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17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1312" name="Picture@5B@" descr="@5B@">
          <a:extLst>
            <a:ext uri="{FF2B5EF4-FFF2-40B4-BE49-F238E27FC236}">
              <a16:creationId xmlns:a16="http://schemas.microsoft.com/office/drawing/2014/main" id="{28538BE9-10BC-4EBB-ABA3-27C5D0D75C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1313" name="Picture@5B@" descr="@5B@">
          <a:extLst>
            <a:ext uri="{FF2B5EF4-FFF2-40B4-BE49-F238E27FC236}">
              <a16:creationId xmlns:a16="http://schemas.microsoft.com/office/drawing/2014/main" id="{12B145BA-ABCB-4E87-BA19-785B6E4BE2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67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1314" name="Picture@5B@" descr="@5B@">
          <a:extLst>
            <a:ext uri="{FF2B5EF4-FFF2-40B4-BE49-F238E27FC236}">
              <a16:creationId xmlns:a16="http://schemas.microsoft.com/office/drawing/2014/main" id="{2CB43109-43BB-4DCD-8408-209DE698CC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42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1315" name="Picture@5B@" descr="@5B@">
          <a:extLst>
            <a:ext uri="{FF2B5EF4-FFF2-40B4-BE49-F238E27FC236}">
              <a16:creationId xmlns:a16="http://schemas.microsoft.com/office/drawing/2014/main" id="{E4A29F5F-A304-4129-B4BF-AED9BC5723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18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1316" name="Picture@5B@" descr="@5B@">
          <a:extLst>
            <a:ext uri="{FF2B5EF4-FFF2-40B4-BE49-F238E27FC236}">
              <a16:creationId xmlns:a16="http://schemas.microsoft.com/office/drawing/2014/main" id="{5456786E-06A3-42B2-A6D1-4D9A35BB72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93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1317" name="Picture@5B@" descr="@5B@">
          <a:extLst>
            <a:ext uri="{FF2B5EF4-FFF2-40B4-BE49-F238E27FC236}">
              <a16:creationId xmlns:a16="http://schemas.microsoft.com/office/drawing/2014/main" id="{578EF1AE-244E-4531-9BAA-00D69D7F22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6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1318" name="Picture@5B@" descr="@5B@">
          <a:extLst>
            <a:ext uri="{FF2B5EF4-FFF2-40B4-BE49-F238E27FC236}">
              <a16:creationId xmlns:a16="http://schemas.microsoft.com/office/drawing/2014/main" id="{80FB19D0-1E44-40BC-BD52-846FEE00D0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0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319" name="Picture@5B@" descr="@5B@">
          <a:extLst>
            <a:ext uri="{FF2B5EF4-FFF2-40B4-BE49-F238E27FC236}">
              <a16:creationId xmlns:a16="http://schemas.microsoft.com/office/drawing/2014/main" id="{DF74FDC6-9B14-4401-94C0-488A52F9F8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1320" name="Picture@5B@" descr="@5B@">
          <a:extLst>
            <a:ext uri="{FF2B5EF4-FFF2-40B4-BE49-F238E27FC236}">
              <a16:creationId xmlns:a16="http://schemas.microsoft.com/office/drawing/2014/main" id="{E6C6DDDA-F13B-484C-8FB5-98FC35C1AD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1321" name="Picture@5B@" descr="@5B@">
          <a:extLst>
            <a:ext uri="{FF2B5EF4-FFF2-40B4-BE49-F238E27FC236}">
              <a16:creationId xmlns:a16="http://schemas.microsoft.com/office/drawing/2014/main" id="{56188416-CDC3-4F2E-B35C-F64B61F6DE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1322" name="Picture@5B@" descr="@5B@">
          <a:extLst>
            <a:ext uri="{FF2B5EF4-FFF2-40B4-BE49-F238E27FC236}">
              <a16:creationId xmlns:a16="http://schemas.microsoft.com/office/drawing/2014/main" id="{49C93BC7-8BB1-4FA2-B4D3-329BB5CA09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1323" name="Picture@5B@" descr="@5B@">
          <a:extLst>
            <a:ext uri="{FF2B5EF4-FFF2-40B4-BE49-F238E27FC236}">
              <a16:creationId xmlns:a16="http://schemas.microsoft.com/office/drawing/2014/main" id="{9131E749-A6D0-4BE7-8F89-7A567DB585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6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1324" name="Picture@5B@" descr="@5B@">
          <a:extLst>
            <a:ext uri="{FF2B5EF4-FFF2-40B4-BE49-F238E27FC236}">
              <a16:creationId xmlns:a16="http://schemas.microsoft.com/office/drawing/2014/main" id="{14F46609-DB3C-4426-831F-01B22499F5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1325" name="Picture@5B@" descr="@5B@">
          <a:extLst>
            <a:ext uri="{FF2B5EF4-FFF2-40B4-BE49-F238E27FC236}">
              <a16:creationId xmlns:a16="http://schemas.microsoft.com/office/drawing/2014/main" id="{B6C1695C-DC54-46B5-A6FF-AC8692C717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7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326" name="Picture@5B@" descr="@5B@">
          <a:extLst>
            <a:ext uri="{FF2B5EF4-FFF2-40B4-BE49-F238E27FC236}">
              <a16:creationId xmlns:a16="http://schemas.microsoft.com/office/drawing/2014/main" id="{E5696831-5523-41CE-BE6E-3547B51B74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327" name="Picture@5B@" descr="@5B@">
          <a:extLst>
            <a:ext uri="{FF2B5EF4-FFF2-40B4-BE49-F238E27FC236}">
              <a16:creationId xmlns:a16="http://schemas.microsoft.com/office/drawing/2014/main" id="{6CBEA401-0025-4B26-B9CA-5AF37ED94D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328" name="Picture@5B@" descr="@5B@">
          <a:extLst>
            <a:ext uri="{FF2B5EF4-FFF2-40B4-BE49-F238E27FC236}">
              <a16:creationId xmlns:a16="http://schemas.microsoft.com/office/drawing/2014/main" id="{A83AA107-DCD1-4038-9907-BE1B048BE5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3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29" name="Picture@5B@" descr="@5B@">
          <a:extLst>
            <a:ext uri="{FF2B5EF4-FFF2-40B4-BE49-F238E27FC236}">
              <a16:creationId xmlns:a16="http://schemas.microsoft.com/office/drawing/2014/main" id="{E92D24B3-DE3C-4AEE-927E-4F80B0F787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330" name="Picture@5B@" descr="@5B@">
          <a:extLst>
            <a:ext uri="{FF2B5EF4-FFF2-40B4-BE49-F238E27FC236}">
              <a16:creationId xmlns:a16="http://schemas.microsoft.com/office/drawing/2014/main" id="{2420F858-0AAE-44CA-87F9-5F08FC822C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3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331" name="Picture@5B@" descr="@5B@">
          <a:extLst>
            <a:ext uri="{FF2B5EF4-FFF2-40B4-BE49-F238E27FC236}">
              <a16:creationId xmlns:a16="http://schemas.microsoft.com/office/drawing/2014/main" id="{5CA55246-A74A-49B6-9A14-28BC3F4F4F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8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332" name="Picture@5B@" descr="@5B@">
          <a:extLst>
            <a:ext uri="{FF2B5EF4-FFF2-40B4-BE49-F238E27FC236}">
              <a16:creationId xmlns:a16="http://schemas.microsoft.com/office/drawing/2014/main" id="{D436CA98-692D-4073-9683-E45E976ADD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333" name="Picture@5B@" descr="@5B@">
          <a:extLst>
            <a:ext uri="{FF2B5EF4-FFF2-40B4-BE49-F238E27FC236}">
              <a16:creationId xmlns:a16="http://schemas.microsoft.com/office/drawing/2014/main" id="{7E221917-BBC6-40D2-BC7A-9134BF3F52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334" name="Picture@5B@" descr="@5B@">
          <a:extLst>
            <a:ext uri="{FF2B5EF4-FFF2-40B4-BE49-F238E27FC236}">
              <a16:creationId xmlns:a16="http://schemas.microsoft.com/office/drawing/2014/main" id="{D2A9E54D-2221-4744-8209-02888B6F71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4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335" name="Picture@5B@" descr="@5B@">
          <a:extLst>
            <a:ext uri="{FF2B5EF4-FFF2-40B4-BE49-F238E27FC236}">
              <a16:creationId xmlns:a16="http://schemas.microsoft.com/office/drawing/2014/main" id="{430FBFF1-9F21-4074-B0B2-E509C35FA8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9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336" name="Picture@5B@" descr="@5B@">
          <a:extLst>
            <a:ext uri="{FF2B5EF4-FFF2-40B4-BE49-F238E27FC236}">
              <a16:creationId xmlns:a16="http://schemas.microsoft.com/office/drawing/2014/main" id="{D246F8F9-25BC-4962-B57F-8DF290119B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5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337" name="Picture@5B@" descr="@5B@">
          <a:extLst>
            <a:ext uri="{FF2B5EF4-FFF2-40B4-BE49-F238E27FC236}">
              <a16:creationId xmlns:a16="http://schemas.microsoft.com/office/drawing/2014/main" id="{7B90FE4D-5F4E-435C-B024-9A2C1CC6C6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1338" name="Picture@5B@" descr="@5B@">
          <a:extLst>
            <a:ext uri="{FF2B5EF4-FFF2-40B4-BE49-F238E27FC236}">
              <a16:creationId xmlns:a16="http://schemas.microsoft.com/office/drawing/2014/main" id="{6B858591-9AD9-4F00-A18D-3CE5B9ABE6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5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1339" name="Picture@5B@" descr="@5B@">
          <a:extLst>
            <a:ext uri="{FF2B5EF4-FFF2-40B4-BE49-F238E27FC236}">
              <a16:creationId xmlns:a16="http://schemas.microsoft.com/office/drawing/2014/main" id="{76B48AF8-4614-4517-9CAF-4E6334FF09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1340" name="Picture@5B@" descr="@5B@">
          <a:extLst>
            <a:ext uri="{FF2B5EF4-FFF2-40B4-BE49-F238E27FC236}">
              <a16:creationId xmlns:a16="http://schemas.microsoft.com/office/drawing/2014/main" id="{F086C7AA-CD7B-44FE-BA3C-379140FE3C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1341" name="Picture@5B@" descr="@5B@">
          <a:extLst>
            <a:ext uri="{FF2B5EF4-FFF2-40B4-BE49-F238E27FC236}">
              <a16:creationId xmlns:a16="http://schemas.microsoft.com/office/drawing/2014/main" id="{F83331C3-72A3-4DF6-AA22-536DD3801F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1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1342" name="Picture@5B@" descr="@5B@">
          <a:extLst>
            <a:ext uri="{FF2B5EF4-FFF2-40B4-BE49-F238E27FC236}">
              <a16:creationId xmlns:a16="http://schemas.microsoft.com/office/drawing/2014/main" id="{C3736796-936D-4F8A-88E4-3C6F876677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1343" name="Picture@5B@" descr="@5B@">
          <a:extLst>
            <a:ext uri="{FF2B5EF4-FFF2-40B4-BE49-F238E27FC236}">
              <a16:creationId xmlns:a16="http://schemas.microsoft.com/office/drawing/2014/main" id="{C2963170-4405-4C79-AB53-D0D3A95F6F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2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1344" name="Picture@5B@" descr="@5B@">
          <a:extLst>
            <a:ext uri="{FF2B5EF4-FFF2-40B4-BE49-F238E27FC236}">
              <a16:creationId xmlns:a16="http://schemas.microsoft.com/office/drawing/2014/main" id="{B0863907-0AFA-4F8D-8B02-79C708E653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27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1345" name="Picture@5B@" descr="@5B@">
          <a:extLst>
            <a:ext uri="{FF2B5EF4-FFF2-40B4-BE49-F238E27FC236}">
              <a16:creationId xmlns:a16="http://schemas.microsoft.com/office/drawing/2014/main" id="{04380D94-CD1F-4468-AD6C-E174BB2A45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02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1346" name="Picture@5B@" descr="@5B@">
          <a:extLst>
            <a:ext uri="{FF2B5EF4-FFF2-40B4-BE49-F238E27FC236}">
              <a16:creationId xmlns:a16="http://schemas.microsoft.com/office/drawing/2014/main" id="{5D221E53-A61F-4875-953B-509706BCC0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7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1347" name="Picture@5B@" descr="@5B@">
          <a:extLst>
            <a:ext uri="{FF2B5EF4-FFF2-40B4-BE49-F238E27FC236}">
              <a16:creationId xmlns:a16="http://schemas.microsoft.com/office/drawing/2014/main" id="{EB5EAE25-ECEC-409A-9DA9-7DA8A88382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1348" name="Picture@5B@" descr="@5B@">
          <a:extLst>
            <a:ext uri="{FF2B5EF4-FFF2-40B4-BE49-F238E27FC236}">
              <a16:creationId xmlns:a16="http://schemas.microsoft.com/office/drawing/2014/main" id="{FF6D9AF9-9BDA-4356-8F77-FE96E3B6AB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28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1349" name="Picture@5B@" descr="@5B@">
          <a:extLst>
            <a:ext uri="{FF2B5EF4-FFF2-40B4-BE49-F238E27FC236}">
              <a16:creationId xmlns:a16="http://schemas.microsoft.com/office/drawing/2014/main" id="{911487EE-11B9-4855-BD54-60AD086A97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3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1350" name="Picture@5B@" descr="@5B@">
          <a:extLst>
            <a:ext uri="{FF2B5EF4-FFF2-40B4-BE49-F238E27FC236}">
              <a16:creationId xmlns:a16="http://schemas.microsoft.com/office/drawing/2014/main" id="{8AC7BCC5-0FDE-472C-B5AE-ADF60933B0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78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1351" name="Picture@5B@" descr="@5B@">
          <a:extLst>
            <a:ext uri="{FF2B5EF4-FFF2-40B4-BE49-F238E27FC236}">
              <a16:creationId xmlns:a16="http://schemas.microsoft.com/office/drawing/2014/main" id="{51033C38-1532-4F21-8499-13DDE1E0F3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54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1352" name="Picture@5B@" descr="@5B@">
          <a:extLst>
            <a:ext uri="{FF2B5EF4-FFF2-40B4-BE49-F238E27FC236}">
              <a16:creationId xmlns:a16="http://schemas.microsoft.com/office/drawing/2014/main" id="{B5594ECA-1CF6-48E2-8051-08B98CB1EF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1353" name="Picture@5B@" descr="@5B@">
          <a:extLst>
            <a:ext uri="{FF2B5EF4-FFF2-40B4-BE49-F238E27FC236}">
              <a16:creationId xmlns:a16="http://schemas.microsoft.com/office/drawing/2014/main" id="{ACF79612-115A-4C3C-9870-A981BCB9B8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4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1354" name="Picture@5B@" descr="@5B@">
          <a:extLst>
            <a:ext uri="{FF2B5EF4-FFF2-40B4-BE49-F238E27FC236}">
              <a16:creationId xmlns:a16="http://schemas.microsoft.com/office/drawing/2014/main" id="{8DFF1229-1362-4428-80BB-F5F21DC1E3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1355" name="Picture@5B@" descr="@5B@">
          <a:extLst>
            <a:ext uri="{FF2B5EF4-FFF2-40B4-BE49-F238E27FC236}">
              <a16:creationId xmlns:a16="http://schemas.microsoft.com/office/drawing/2014/main" id="{26881769-B8A9-4D48-9E92-0A36A35294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5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1356" name="Picture@5B@" descr="@5B@">
          <a:extLst>
            <a:ext uri="{FF2B5EF4-FFF2-40B4-BE49-F238E27FC236}">
              <a16:creationId xmlns:a16="http://schemas.microsoft.com/office/drawing/2014/main" id="{E878F041-D431-420F-BEEB-794A1B819F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0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1357" name="Picture@5B@" descr="@5B@">
          <a:extLst>
            <a:ext uri="{FF2B5EF4-FFF2-40B4-BE49-F238E27FC236}">
              <a16:creationId xmlns:a16="http://schemas.microsoft.com/office/drawing/2014/main" id="{94DAB649-24BE-481F-9063-AAB4F0F7F6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1358" name="Picture@5B@" descr="@5B@">
          <a:extLst>
            <a:ext uri="{FF2B5EF4-FFF2-40B4-BE49-F238E27FC236}">
              <a16:creationId xmlns:a16="http://schemas.microsoft.com/office/drawing/2014/main" id="{6F4F4C20-D487-4F95-AB19-BC6AD87CB1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80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1359" name="Picture@5B@" descr="@5B@">
          <a:extLst>
            <a:ext uri="{FF2B5EF4-FFF2-40B4-BE49-F238E27FC236}">
              <a16:creationId xmlns:a16="http://schemas.microsoft.com/office/drawing/2014/main" id="{CBD88112-9305-4B97-A106-C70A4544EC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56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1360" name="Picture@5B@" descr="@5B@">
          <a:extLst>
            <a:ext uri="{FF2B5EF4-FFF2-40B4-BE49-F238E27FC236}">
              <a16:creationId xmlns:a16="http://schemas.microsoft.com/office/drawing/2014/main" id="{1551B2E8-99EE-4636-8012-E5E3E0CD11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31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1361" name="Picture@5B@" descr="@5B@">
          <a:extLst>
            <a:ext uri="{FF2B5EF4-FFF2-40B4-BE49-F238E27FC236}">
              <a16:creationId xmlns:a16="http://schemas.microsoft.com/office/drawing/2014/main" id="{44EF27E9-71A8-4889-B468-A1A4A78106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06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1362" name="Picture@5B@" descr="@5B@">
          <a:extLst>
            <a:ext uri="{FF2B5EF4-FFF2-40B4-BE49-F238E27FC236}">
              <a16:creationId xmlns:a16="http://schemas.microsoft.com/office/drawing/2014/main" id="{58FF0854-4AAE-4BDF-8A3E-FF7D07CF21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1363" name="Picture@5B@" descr="@5B@">
          <a:extLst>
            <a:ext uri="{FF2B5EF4-FFF2-40B4-BE49-F238E27FC236}">
              <a16:creationId xmlns:a16="http://schemas.microsoft.com/office/drawing/2014/main" id="{548A42A1-569E-4822-A149-267BDC78B6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57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1364" name="Picture@5B@" descr="@5B@">
          <a:extLst>
            <a:ext uri="{FF2B5EF4-FFF2-40B4-BE49-F238E27FC236}">
              <a16:creationId xmlns:a16="http://schemas.microsoft.com/office/drawing/2014/main" id="{01655507-081B-45A0-8216-45A9BEB9EF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32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1365" name="Picture@5B@" descr="@5B@">
          <a:extLst>
            <a:ext uri="{FF2B5EF4-FFF2-40B4-BE49-F238E27FC236}">
              <a16:creationId xmlns:a16="http://schemas.microsoft.com/office/drawing/2014/main" id="{57A06C3C-1ADF-4DED-B9D4-9B7690EF5F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07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1366" name="Picture@5B@" descr="@5B@">
          <a:extLst>
            <a:ext uri="{FF2B5EF4-FFF2-40B4-BE49-F238E27FC236}">
              <a16:creationId xmlns:a16="http://schemas.microsoft.com/office/drawing/2014/main" id="{799464E5-D6C5-46DB-B656-F00B078246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83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1367" name="Picture@5B@" descr="@5B@">
          <a:extLst>
            <a:ext uri="{FF2B5EF4-FFF2-40B4-BE49-F238E27FC236}">
              <a16:creationId xmlns:a16="http://schemas.microsoft.com/office/drawing/2014/main" id="{76B373C7-A865-43C7-9436-B59C452381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1368" name="Picture@5B@" descr="@5B@">
          <a:extLst>
            <a:ext uri="{FF2B5EF4-FFF2-40B4-BE49-F238E27FC236}">
              <a16:creationId xmlns:a16="http://schemas.microsoft.com/office/drawing/2014/main" id="{C42BABCB-0425-4D5B-872A-1BDE4184CE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33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1369" name="Picture@5B@" descr="@5B@">
          <a:extLst>
            <a:ext uri="{FF2B5EF4-FFF2-40B4-BE49-F238E27FC236}">
              <a16:creationId xmlns:a16="http://schemas.microsoft.com/office/drawing/2014/main" id="{EF21D9D2-18CF-4D87-9D34-A96B47F804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08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1370" name="Picture@5B@" descr="@5B@">
          <a:extLst>
            <a:ext uri="{FF2B5EF4-FFF2-40B4-BE49-F238E27FC236}">
              <a16:creationId xmlns:a16="http://schemas.microsoft.com/office/drawing/2014/main" id="{DA69AB1D-7607-4B90-8AA7-71409A6818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4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1371" name="Picture@5B@" descr="@5B@">
          <a:extLst>
            <a:ext uri="{FF2B5EF4-FFF2-40B4-BE49-F238E27FC236}">
              <a16:creationId xmlns:a16="http://schemas.microsoft.com/office/drawing/2014/main" id="{7D100BE3-C4D7-41E2-86D7-AA9AFFEAB6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59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1372" name="Picture@5B@" descr="@5B@">
          <a:extLst>
            <a:ext uri="{FF2B5EF4-FFF2-40B4-BE49-F238E27FC236}">
              <a16:creationId xmlns:a16="http://schemas.microsoft.com/office/drawing/2014/main" id="{585AD656-4A89-4EA9-B247-83DA8DB382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1373" name="Picture@5B@" descr="@5B@">
          <a:extLst>
            <a:ext uri="{FF2B5EF4-FFF2-40B4-BE49-F238E27FC236}">
              <a16:creationId xmlns:a16="http://schemas.microsoft.com/office/drawing/2014/main" id="{AB47B45F-B66E-4C95-9B77-07B4B151D2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09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1374" name="Picture@5B@" descr="@5B@">
          <a:extLst>
            <a:ext uri="{FF2B5EF4-FFF2-40B4-BE49-F238E27FC236}">
              <a16:creationId xmlns:a16="http://schemas.microsoft.com/office/drawing/2014/main" id="{0D23B662-F878-4B95-B90A-C69126FD71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85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1375" name="Picture@5B@" descr="@5B@">
          <a:extLst>
            <a:ext uri="{FF2B5EF4-FFF2-40B4-BE49-F238E27FC236}">
              <a16:creationId xmlns:a16="http://schemas.microsoft.com/office/drawing/2014/main" id="{38463140-A536-4AA0-A43D-F0E2731A41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0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1376" name="Picture@5B@" descr="@5B@">
          <a:extLst>
            <a:ext uri="{FF2B5EF4-FFF2-40B4-BE49-F238E27FC236}">
              <a16:creationId xmlns:a16="http://schemas.microsoft.com/office/drawing/2014/main" id="{7C4C202E-DCAA-48D5-B5B7-5EC440A0D6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35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1377" name="Picture@5B@" descr="@5B@">
          <a:extLst>
            <a:ext uri="{FF2B5EF4-FFF2-40B4-BE49-F238E27FC236}">
              <a16:creationId xmlns:a16="http://schemas.microsoft.com/office/drawing/2014/main" id="{C9AC9568-3DE8-4C2A-B886-DEE111CE46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1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1378" name="Picture@5B@" descr="@5B@">
          <a:extLst>
            <a:ext uri="{FF2B5EF4-FFF2-40B4-BE49-F238E27FC236}">
              <a16:creationId xmlns:a16="http://schemas.microsoft.com/office/drawing/2014/main" id="{6A2FAE0D-988B-4492-9D2E-187E67ED5C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86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1379" name="Picture@5B@" descr="@5B@">
          <a:extLst>
            <a:ext uri="{FF2B5EF4-FFF2-40B4-BE49-F238E27FC236}">
              <a16:creationId xmlns:a16="http://schemas.microsoft.com/office/drawing/2014/main" id="{50E9FBD0-3696-4B30-9401-24D598FC74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61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1380" name="Picture@5B@" descr="@5B@">
          <a:extLst>
            <a:ext uri="{FF2B5EF4-FFF2-40B4-BE49-F238E27FC236}">
              <a16:creationId xmlns:a16="http://schemas.microsoft.com/office/drawing/2014/main" id="{61AE93D5-1153-4EF0-AF94-A74EF410EB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36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1381" name="Picture@5B@" descr="@5B@">
          <a:extLst>
            <a:ext uri="{FF2B5EF4-FFF2-40B4-BE49-F238E27FC236}">
              <a16:creationId xmlns:a16="http://schemas.microsoft.com/office/drawing/2014/main" id="{206C9BA1-B48D-43E6-8FDE-354CA60382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11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1382" name="Picture@5B@" descr="@5B@">
          <a:extLst>
            <a:ext uri="{FF2B5EF4-FFF2-40B4-BE49-F238E27FC236}">
              <a16:creationId xmlns:a16="http://schemas.microsoft.com/office/drawing/2014/main" id="{1FCC8F04-237F-41C7-AF7C-384B13A194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1383" name="Picture@5B@" descr="@5B@">
          <a:extLst>
            <a:ext uri="{FF2B5EF4-FFF2-40B4-BE49-F238E27FC236}">
              <a16:creationId xmlns:a16="http://schemas.microsoft.com/office/drawing/2014/main" id="{B92A5A4D-9E57-4F4B-A11F-2EA71E49E0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62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1384" name="Picture@5B@" descr="@5B@">
          <a:extLst>
            <a:ext uri="{FF2B5EF4-FFF2-40B4-BE49-F238E27FC236}">
              <a16:creationId xmlns:a16="http://schemas.microsoft.com/office/drawing/2014/main" id="{55A1BCFF-7F83-43F8-A1D4-33C65DF94B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37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1385" name="Picture@5B@" descr="@5B@">
          <a:extLst>
            <a:ext uri="{FF2B5EF4-FFF2-40B4-BE49-F238E27FC236}">
              <a16:creationId xmlns:a16="http://schemas.microsoft.com/office/drawing/2014/main" id="{B41D9AF7-4E60-404A-A04A-56B2FEAF22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12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1386" name="Picture@5B@" descr="@5B@">
          <a:extLst>
            <a:ext uri="{FF2B5EF4-FFF2-40B4-BE49-F238E27FC236}">
              <a16:creationId xmlns:a16="http://schemas.microsoft.com/office/drawing/2014/main" id="{97D079A8-5E35-4CF7-9DAE-7BCE320757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88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1387" name="Picture@5B@" descr="@5B@">
          <a:extLst>
            <a:ext uri="{FF2B5EF4-FFF2-40B4-BE49-F238E27FC236}">
              <a16:creationId xmlns:a16="http://schemas.microsoft.com/office/drawing/2014/main" id="{6B012D2D-F094-42BB-A40B-85EFEE881E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6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1388" name="Picture@5B@" descr="@5B@">
          <a:extLst>
            <a:ext uri="{FF2B5EF4-FFF2-40B4-BE49-F238E27FC236}">
              <a16:creationId xmlns:a16="http://schemas.microsoft.com/office/drawing/2014/main" id="{D238BFE3-9238-4B74-88F9-08D2351239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38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1389" name="Picture@5B@" descr="@5B@">
          <a:extLst>
            <a:ext uri="{FF2B5EF4-FFF2-40B4-BE49-F238E27FC236}">
              <a16:creationId xmlns:a16="http://schemas.microsoft.com/office/drawing/2014/main" id="{0CD84CDF-9F72-4888-B092-2F2702EC65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14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1390" name="Picture@5B@" descr="@5B@">
          <a:extLst>
            <a:ext uri="{FF2B5EF4-FFF2-40B4-BE49-F238E27FC236}">
              <a16:creationId xmlns:a16="http://schemas.microsoft.com/office/drawing/2014/main" id="{BEF6D0F0-66A3-420C-B141-4188712643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89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1391" name="Picture@5B@" descr="@5B@">
          <a:extLst>
            <a:ext uri="{FF2B5EF4-FFF2-40B4-BE49-F238E27FC236}">
              <a16:creationId xmlns:a16="http://schemas.microsoft.com/office/drawing/2014/main" id="{BE9C0546-EFAA-4C30-A2E1-581D66C09D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4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1392" name="Picture@5B@" descr="@5B@">
          <a:extLst>
            <a:ext uri="{FF2B5EF4-FFF2-40B4-BE49-F238E27FC236}">
              <a16:creationId xmlns:a16="http://schemas.microsoft.com/office/drawing/2014/main" id="{DF8305F2-C603-409A-8D35-5C35CE7137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1393" name="Picture@5B@" descr="@5B@">
          <a:extLst>
            <a:ext uri="{FF2B5EF4-FFF2-40B4-BE49-F238E27FC236}">
              <a16:creationId xmlns:a16="http://schemas.microsoft.com/office/drawing/2014/main" id="{75A602D9-4C52-4795-A09C-844C59DBE0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15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1394" name="Picture@5B@" descr="@5B@">
          <a:extLst>
            <a:ext uri="{FF2B5EF4-FFF2-40B4-BE49-F238E27FC236}">
              <a16:creationId xmlns:a16="http://schemas.microsoft.com/office/drawing/2014/main" id="{F8DB5AB3-A9FB-44AB-8A22-45E4E21F53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90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1395" name="Picture@5B@" descr="@5B@">
          <a:extLst>
            <a:ext uri="{FF2B5EF4-FFF2-40B4-BE49-F238E27FC236}">
              <a16:creationId xmlns:a16="http://schemas.microsoft.com/office/drawing/2014/main" id="{A30EB143-066A-4215-8760-362313AFA2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65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1396" name="Picture@5B@" descr="@5B@">
          <a:extLst>
            <a:ext uri="{FF2B5EF4-FFF2-40B4-BE49-F238E27FC236}">
              <a16:creationId xmlns:a16="http://schemas.microsoft.com/office/drawing/2014/main" id="{FC216672-4CBB-4E95-849E-7E43451563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40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1397" name="Picture@5B@" descr="@5B@">
          <a:extLst>
            <a:ext uri="{FF2B5EF4-FFF2-40B4-BE49-F238E27FC236}">
              <a16:creationId xmlns:a16="http://schemas.microsoft.com/office/drawing/2014/main" id="{C8D3AA18-4A22-4FE6-8EE8-9613989AD8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1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1398" name="Picture@5B@" descr="@5B@">
          <a:extLst>
            <a:ext uri="{FF2B5EF4-FFF2-40B4-BE49-F238E27FC236}">
              <a16:creationId xmlns:a16="http://schemas.microsoft.com/office/drawing/2014/main" id="{B780893B-5A3E-4043-8C62-D2A6C86A41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91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1399" name="Picture@5B@" descr="@5B@">
          <a:extLst>
            <a:ext uri="{FF2B5EF4-FFF2-40B4-BE49-F238E27FC236}">
              <a16:creationId xmlns:a16="http://schemas.microsoft.com/office/drawing/2014/main" id="{D19FA84E-03AE-4AFD-8FA0-6A46274A60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66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1400" name="Picture@5B@" descr="@5B@">
          <a:extLst>
            <a:ext uri="{FF2B5EF4-FFF2-40B4-BE49-F238E27FC236}">
              <a16:creationId xmlns:a16="http://schemas.microsoft.com/office/drawing/2014/main" id="{0CF0889D-8661-443A-AD77-E39C6D65BD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41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1401" name="Picture@5B@" descr="@5B@">
          <a:extLst>
            <a:ext uri="{FF2B5EF4-FFF2-40B4-BE49-F238E27FC236}">
              <a16:creationId xmlns:a16="http://schemas.microsoft.com/office/drawing/2014/main" id="{B02FECFB-7FC2-4F3F-B670-3A4CEE548B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17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1402" name="Picture@5B@" descr="@5B@">
          <a:extLst>
            <a:ext uri="{FF2B5EF4-FFF2-40B4-BE49-F238E27FC236}">
              <a16:creationId xmlns:a16="http://schemas.microsoft.com/office/drawing/2014/main" id="{4AD0F6F8-563A-428A-895F-FF108001DE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1403" name="Picture@5B@" descr="@5B@">
          <a:extLst>
            <a:ext uri="{FF2B5EF4-FFF2-40B4-BE49-F238E27FC236}">
              <a16:creationId xmlns:a16="http://schemas.microsoft.com/office/drawing/2014/main" id="{6D8768AF-AA5D-4F86-B336-AF81D7ECA6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67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1404" name="Picture@5B@" descr="@5B@">
          <a:extLst>
            <a:ext uri="{FF2B5EF4-FFF2-40B4-BE49-F238E27FC236}">
              <a16:creationId xmlns:a16="http://schemas.microsoft.com/office/drawing/2014/main" id="{02FC8079-67C7-4135-A657-72FCB1BBEA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42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1405" name="Picture@5B@" descr="@5B@">
          <a:extLst>
            <a:ext uri="{FF2B5EF4-FFF2-40B4-BE49-F238E27FC236}">
              <a16:creationId xmlns:a16="http://schemas.microsoft.com/office/drawing/2014/main" id="{1CA84313-5360-4D6C-B87E-0036148E4A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18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1406" name="Picture@5B@" descr="@5B@">
          <a:extLst>
            <a:ext uri="{FF2B5EF4-FFF2-40B4-BE49-F238E27FC236}">
              <a16:creationId xmlns:a16="http://schemas.microsoft.com/office/drawing/2014/main" id="{45F76745-3039-4C98-A184-DF41DC84D6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93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1407" name="Picture@5B@" descr="@5B@">
          <a:extLst>
            <a:ext uri="{FF2B5EF4-FFF2-40B4-BE49-F238E27FC236}">
              <a16:creationId xmlns:a16="http://schemas.microsoft.com/office/drawing/2014/main" id="{F768D263-F07A-488B-85E5-F4721535E8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6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1408" name="Picture@5B@" descr="@5B@">
          <a:extLst>
            <a:ext uri="{FF2B5EF4-FFF2-40B4-BE49-F238E27FC236}">
              <a16:creationId xmlns:a16="http://schemas.microsoft.com/office/drawing/2014/main" id="{4FD543E7-FAF2-4304-9FC0-3CA9BE8707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43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1409" name="Picture@5B@" descr="@5B@">
          <a:extLst>
            <a:ext uri="{FF2B5EF4-FFF2-40B4-BE49-F238E27FC236}">
              <a16:creationId xmlns:a16="http://schemas.microsoft.com/office/drawing/2014/main" id="{1D645362-02A4-4FF6-85FC-9FFA9D7E73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19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1410" name="Picture@5B@" descr="@5B@">
          <a:extLst>
            <a:ext uri="{FF2B5EF4-FFF2-40B4-BE49-F238E27FC236}">
              <a16:creationId xmlns:a16="http://schemas.microsoft.com/office/drawing/2014/main" id="{54EAFDBE-92D9-4365-A7D7-6AB80F3459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94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1411" name="Picture@5B@" descr="@5B@">
          <a:extLst>
            <a:ext uri="{FF2B5EF4-FFF2-40B4-BE49-F238E27FC236}">
              <a16:creationId xmlns:a16="http://schemas.microsoft.com/office/drawing/2014/main" id="{D1801B8D-783D-4077-9CCC-0EC5A8CAC7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69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1412" name="Picture@5B@" descr="@5B@">
          <a:extLst>
            <a:ext uri="{FF2B5EF4-FFF2-40B4-BE49-F238E27FC236}">
              <a16:creationId xmlns:a16="http://schemas.microsoft.com/office/drawing/2014/main" id="{7F54327C-20F3-48F7-8C1D-9E27C130AD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4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1413" name="Picture@5B@" descr="@5B@">
          <a:extLst>
            <a:ext uri="{FF2B5EF4-FFF2-40B4-BE49-F238E27FC236}">
              <a16:creationId xmlns:a16="http://schemas.microsoft.com/office/drawing/2014/main" id="{48CD4695-343D-4304-8EED-0D750F81A6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20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1414" name="Picture@5B@" descr="@5B@">
          <a:extLst>
            <a:ext uri="{FF2B5EF4-FFF2-40B4-BE49-F238E27FC236}">
              <a16:creationId xmlns:a16="http://schemas.microsoft.com/office/drawing/2014/main" id="{89C84824-FCFE-4CA0-A951-1B33F264A1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95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1415" name="Picture@5B@" descr="@5B@">
          <a:extLst>
            <a:ext uri="{FF2B5EF4-FFF2-40B4-BE49-F238E27FC236}">
              <a16:creationId xmlns:a16="http://schemas.microsoft.com/office/drawing/2014/main" id="{B2CDA8C3-48F4-4914-93C7-D7D4DBF40B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670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1416" name="Picture@5B@" descr="@5B@">
          <a:extLst>
            <a:ext uri="{FF2B5EF4-FFF2-40B4-BE49-F238E27FC236}">
              <a16:creationId xmlns:a16="http://schemas.microsoft.com/office/drawing/2014/main" id="{5BDD89AF-3CF1-42C4-AB5D-05DD49E343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0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417" name="Picture@5B@" descr="@5B@">
          <a:extLst>
            <a:ext uri="{FF2B5EF4-FFF2-40B4-BE49-F238E27FC236}">
              <a16:creationId xmlns:a16="http://schemas.microsoft.com/office/drawing/2014/main" id="{9B059697-70A6-499F-8FAC-DF1E2A766B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1418" name="Picture@5B@" descr="@5B@">
          <a:extLst>
            <a:ext uri="{FF2B5EF4-FFF2-40B4-BE49-F238E27FC236}">
              <a16:creationId xmlns:a16="http://schemas.microsoft.com/office/drawing/2014/main" id="{38CCFC2A-2C7F-45BE-9BCA-7AA9A804F3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1419" name="Picture@5B@" descr="@5B@">
          <a:extLst>
            <a:ext uri="{FF2B5EF4-FFF2-40B4-BE49-F238E27FC236}">
              <a16:creationId xmlns:a16="http://schemas.microsoft.com/office/drawing/2014/main" id="{C8699718-1CB9-48F4-8CE2-FA7D7AB9F3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1420" name="Picture@5B@" descr="@5B@">
          <a:extLst>
            <a:ext uri="{FF2B5EF4-FFF2-40B4-BE49-F238E27FC236}">
              <a16:creationId xmlns:a16="http://schemas.microsoft.com/office/drawing/2014/main" id="{F1F39267-EE16-4C57-A22A-89D6CAE5BB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1421" name="Picture@5C@" descr="@5C@">
          <a:extLst>
            <a:ext uri="{FF2B5EF4-FFF2-40B4-BE49-F238E27FC236}">
              <a16:creationId xmlns:a16="http://schemas.microsoft.com/office/drawing/2014/main" id="{686037BF-F43D-48AB-A711-A59DC301F4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46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1422" name="Picture@5B@" descr="@5B@">
          <a:extLst>
            <a:ext uri="{FF2B5EF4-FFF2-40B4-BE49-F238E27FC236}">
              <a16:creationId xmlns:a16="http://schemas.microsoft.com/office/drawing/2014/main" id="{31263E6E-21C4-480E-9699-4CF8D2E655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1423" name="Picture@5B@" descr="@5B@">
          <a:extLst>
            <a:ext uri="{FF2B5EF4-FFF2-40B4-BE49-F238E27FC236}">
              <a16:creationId xmlns:a16="http://schemas.microsoft.com/office/drawing/2014/main" id="{1C749197-F270-4A53-9813-3E50182B89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7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424" name="Picture@5B@" descr="@5B@">
          <a:extLst>
            <a:ext uri="{FF2B5EF4-FFF2-40B4-BE49-F238E27FC236}">
              <a16:creationId xmlns:a16="http://schemas.microsoft.com/office/drawing/2014/main" id="{4E230004-8903-4FDF-B4E0-25F239776B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425" name="Picture@5B@" descr="@5B@">
          <a:extLst>
            <a:ext uri="{FF2B5EF4-FFF2-40B4-BE49-F238E27FC236}">
              <a16:creationId xmlns:a16="http://schemas.microsoft.com/office/drawing/2014/main" id="{14FE3151-DB1D-4B35-9FF5-8038868C9B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426" name="Picture@5B@" descr="@5B@">
          <a:extLst>
            <a:ext uri="{FF2B5EF4-FFF2-40B4-BE49-F238E27FC236}">
              <a16:creationId xmlns:a16="http://schemas.microsoft.com/office/drawing/2014/main" id="{6D954A20-11E1-442C-9D8A-745068A768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3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427" name="Picture@5B@" descr="@5B@">
          <a:extLst>
            <a:ext uri="{FF2B5EF4-FFF2-40B4-BE49-F238E27FC236}">
              <a16:creationId xmlns:a16="http://schemas.microsoft.com/office/drawing/2014/main" id="{13E16C5B-7328-47D4-AAE7-496DF3B43B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28" name="Picture@5B@" descr="@5B@">
          <a:extLst>
            <a:ext uri="{FF2B5EF4-FFF2-40B4-BE49-F238E27FC236}">
              <a16:creationId xmlns:a16="http://schemas.microsoft.com/office/drawing/2014/main" id="{C216E87A-F365-4AF5-828C-24DE18C50E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3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429" name="Picture@5B@" descr="@5B@">
          <a:extLst>
            <a:ext uri="{FF2B5EF4-FFF2-40B4-BE49-F238E27FC236}">
              <a16:creationId xmlns:a16="http://schemas.microsoft.com/office/drawing/2014/main" id="{6D5DADCB-9E6E-40A4-9F81-D7A2B6FD1C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8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430" name="Picture@5B@" descr="@5B@">
          <a:extLst>
            <a:ext uri="{FF2B5EF4-FFF2-40B4-BE49-F238E27FC236}">
              <a16:creationId xmlns:a16="http://schemas.microsoft.com/office/drawing/2014/main" id="{C890FA60-CF47-4C74-8189-C3E612CFAF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431" name="Picture@5B@" descr="@5B@">
          <a:extLst>
            <a:ext uri="{FF2B5EF4-FFF2-40B4-BE49-F238E27FC236}">
              <a16:creationId xmlns:a16="http://schemas.microsoft.com/office/drawing/2014/main" id="{30925E8E-8E3A-44D8-8E99-0FBAF814F0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432" name="Picture@5B@" descr="@5B@">
          <a:extLst>
            <a:ext uri="{FF2B5EF4-FFF2-40B4-BE49-F238E27FC236}">
              <a16:creationId xmlns:a16="http://schemas.microsoft.com/office/drawing/2014/main" id="{6403BFAA-20B3-4880-B9F8-86B90988F1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4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433" name="Picture@5B@" descr="@5B@">
          <a:extLst>
            <a:ext uri="{FF2B5EF4-FFF2-40B4-BE49-F238E27FC236}">
              <a16:creationId xmlns:a16="http://schemas.microsoft.com/office/drawing/2014/main" id="{BD9A7A06-DA86-4536-89EA-0C1316DD70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9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434" name="Picture@5B@" descr="@5B@">
          <a:extLst>
            <a:ext uri="{FF2B5EF4-FFF2-40B4-BE49-F238E27FC236}">
              <a16:creationId xmlns:a16="http://schemas.microsoft.com/office/drawing/2014/main" id="{FC923050-C0E8-4A59-9133-44DEF48766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5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435" name="Picture@5B@" descr="@5B@">
          <a:extLst>
            <a:ext uri="{FF2B5EF4-FFF2-40B4-BE49-F238E27FC236}">
              <a16:creationId xmlns:a16="http://schemas.microsoft.com/office/drawing/2014/main" id="{BAC71010-1EBA-4C1D-8F2B-2DD2FE555E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1436" name="Picture@5B@" descr="@5B@">
          <a:extLst>
            <a:ext uri="{FF2B5EF4-FFF2-40B4-BE49-F238E27FC236}">
              <a16:creationId xmlns:a16="http://schemas.microsoft.com/office/drawing/2014/main" id="{AF8FE5E4-BE0D-49A0-AF64-6FFA8244D6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5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1437" name="Picture@5B@" descr="@5B@">
          <a:extLst>
            <a:ext uri="{FF2B5EF4-FFF2-40B4-BE49-F238E27FC236}">
              <a16:creationId xmlns:a16="http://schemas.microsoft.com/office/drawing/2014/main" id="{4E866075-A51D-4FA3-8C37-5228CE0483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1438" name="Picture@5B@" descr="@5B@">
          <a:extLst>
            <a:ext uri="{FF2B5EF4-FFF2-40B4-BE49-F238E27FC236}">
              <a16:creationId xmlns:a16="http://schemas.microsoft.com/office/drawing/2014/main" id="{36BA2AAC-16BF-4CD7-8829-821C1BB8C3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1439" name="Picture@5B@" descr="@5B@">
          <a:extLst>
            <a:ext uri="{FF2B5EF4-FFF2-40B4-BE49-F238E27FC236}">
              <a16:creationId xmlns:a16="http://schemas.microsoft.com/office/drawing/2014/main" id="{F6DFBEA2-79BD-487C-A065-3B2C88F235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1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1440" name="Picture@5B@" descr="@5B@">
          <a:extLst>
            <a:ext uri="{FF2B5EF4-FFF2-40B4-BE49-F238E27FC236}">
              <a16:creationId xmlns:a16="http://schemas.microsoft.com/office/drawing/2014/main" id="{3E1EC125-D621-4CD6-A7D5-05B799CC59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1441" name="Picture@5B@" descr="@5B@">
          <a:extLst>
            <a:ext uri="{FF2B5EF4-FFF2-40B4-BE49-F238E27FC236}">
              <a16:creationId xmlns:a16="http://schemas.microsoft.com/office/drawing/2014/main" id="{C586D68C-EE4D-4268-8CE9-8E3DC087B2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2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1442" name="Picture@5B@" descr="@5B@">
          <a:extLst>
            <a:ext uri="{FF2B5EF4-FFF2-40B4-BE49-F238E27FC236}">
              <a16:creationId xmlns:a16="http://schemas.microsoft.com/office/drawing/2014/main" id="{D5F94321-E2ED-427B-9F33-654CAD9CDB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27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1443" name="Picture@5B@" descr="@5B@">
          <a:extLst>
            <a:ext uri="{FF2B5EF4-FFF2-40B4-BE49-F238E27FC236}">
              <a16:creationId xmlns:a16="http://schemas.microsoft.com/office/drawing/2014/main" id="{F63CB0BE-12ED-4E18-AF97-5D8B5FABAA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02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1444" name="Picture@5B@" descr="@5B@">
          <a:extLst>
            <a:ext uri="{FF2B5EF4-FFF2-40B4-BE49-F238E27FC236}">
              <a16:creationId xmlns:a16="http://schemas.microsoft.com/office/drawing/2014/main" id="{EF667CDD-7706-4B7C-BA58-3C8D48833C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7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1445" name="Picture@5B@" descr="@5B@">
          <a:extLst>
            <a:ext uri="{FF2B5EF4-FFF2-40B4-BE49-F238E27FC236}">
              <a16:creationId xmlns:a16="http://schemas.microsoft.com/office/drawing/2014/main" id="{1F2DD09B-8A3D-4360-9952-898283A2E8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1446" name="Picture@5B@" descr="@5B@">
          <a:extLst>
            <a:ext uri="{FF2B5EF4-FFF2-40B4-BE49-F238E27FC236}">
              <a16:creationId xmlns:a16="http://schemas.microsoft.com/office/drawing/2014/main" id="{468F4C68-2D7E-4065-A427-92C8809976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28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1447" name="Picture@5B@" descr="@5B@">
          <a:extLst>
            <a:ext uri="{FF2B5EF4-FFF2-40B4-BE49-F238E27FC236}">
              <a16:creationId xmlns:a16="http://schemas.microsoft.com/office/drawing/2014/main" id="{C197A9C0-7E55-4F07-AC84-84D297978D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3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1448" name="Picture@5B@" descr="@5B@">
          <a:extLst>
            <a:ext uri="{FF2B5EF4-FFF2-40B4-BE49-F238E27FC236}">
              <a16:creationId xmlns:a16="http://schemas.microsoft.com/office/drawing/2014/main" id="{5143AFF3-F510-4864-9D7B-CC82E9312B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78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1449" name="Picture@5B@" descr="@5B@">
          <a:extLst>
            <a:ext uri="{FF2B5EF4-FFF2-40B4-BE49-F238E27FC236}">
              <a16:creationId xmlns:a16="http://schemas.microsoft.com/office/drawing/2014/main" id="{29244D1E-CE95-4AC8-A943-C12368F9A5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54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1450" name="Picture@5B@" descr="@5B@">
          <a:extLst>
            <a:ext uri="{FF2B5EF4-FFF2-40B4-BE49-F238E27FC236}">
              <a16:creationId xmlns:a16="http://schemas.microsoft.com/office/drawing/2014/main" id="{65A43A91-427A-4E84-8651-DC3FB3986B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1451" name="Picture@5B@" descr="@5B@">
          <a:extLst>
            <a:ext uri="{FF2B5EF4-FFF2-40B4-BE49-F238E27FC236}">
              <a16:creationId xmlns:a16="http://schemas.microsoft.com/office/drawing/2014/main" id="{A7A28648-32B3-428D-BA79-C0060815AD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4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1452" name="Picture@5B@" descr="@5B@">
          <a:extLst>
            <a:ext uri="{FF2B5EF4-FFF2-40B4-BE49-F238E27FC236}">
              <a16:creationId xmlns:a16="http://schemas.microsoft.com/office/drawing/2014/main" id="{EE739E57-1D7D-4FF8-91FC-390627E21C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1453" name="Picture@5B@" descr="@5B@">
          <a:extLst>
            <a:ext uri="{FF2B5EF4-FFF2-40B4-BE49-F238E27FC236}">
              <a16:creationId xmlns:a16="http://schemas.microsoft.com/office/drawing/2014/main" id="{1D4E4EF1-5A58-4321-93B4-841B390E8F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5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1454" name="Picture@5B@" descr="@5B@">
          <a:extLst>
            <a:ext uri="{FF2B5EF4-FFF2-40B4-BE49-F238E27FC236}">
              <a16:creationId xmlns:a16="http://schemas.microsoft.com/office/drawing/2014/main" id="{8CA2FFAB-B085-4FCB-A671-BF8A00028B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0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1455" name="Picture@5B@" descr="@5B@">
          <a:extLst>
            <a:ext uri="{FF2B5EF4-FFF2-40B4-BE49-F238E27FC236}">
              <a16:creationId xmlns:a16="http://schemas.microsoft.com/office/drawing/2014/main" id="{72063D6C-DFA6-4C70-ACB3-8B19566936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1456" name="Picture@5B@" descr="@5B@">
          <a:extLst>
            <a:ext uri="{FF2B5EF4-FFF2-40B4-BE49-F238E27FC236}">
              <a16:creationId xmlns:a16="http://schemas.microsoft.com/office/drawing/2014/main" id="{B5CCC81E-243E-49F4-9BBA-2EEF4E9803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80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1457" name="Picture@5B@" descr="@5B@">
          <a:extLst>
            <a:ext uri="{FF2B5EF4-FFF2-40B4-BE49-F238E27FC236}">
              <a16:creationId xmlns:a16="http://schemas.microsoft.com/office/drawing/2014/main" id="{97DA8ED8-0BC1-4BF5-8800-B2DF20DFA7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56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1458" name="Picture@5B@" descr="@5B@">
          <a:extLst>
            <a:ext uri="{FF2B5EF4-FFF2-40B4-BE49-F238E27FC236}">
              <a16:creationId xmlns:a16="http://schemas.microsoft.com/office/drawing/2014/main" id="{C6AAB773-CA38-46A2-A8AF-8EEF00D96B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31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1459" name="Picture@5B@" descr="@5B@">
          <a:extLst>
            <a:ext uri="{FF2B5EF4-FFF2-40B4-BE49-F238E27FC236}">
              <a16:creationId xmlns:a16="http://schemas.microsoft.com/office/drawing/2014/main" id="{A4601211-ADEC-4AD6-96A7-C31EDCA5D8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06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1460" name="Picture@5B@" descr="@5B@">
          <a:extLst>
            <a:ext uri="{FF2B5EF4-FFF2-40B4-BE49-F238E27FC236}">
              <a16:creationId xmlns:a16="http://schemas.microsoft.com/office/drawing/2014/main" id="{2D8A23B1-A871-44C2-925C-818BFC6CEF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1461" name="Picture@5B@" descr="@5B@">
          <a:extLst>
            <a:ext uri="{FF2B5EF4-FFF2-40B4-BE49-F238E27FC236}">
              <a16:creationId xmlns:a16="http://schemas.microsoft.com/office/drawing/2014/main" id="{4BBC9F61-6AEA-4AF4-9333-A18D4514FA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57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1462" name="Picture@5B@" descr="@5B@">
          <a:extLst>
            <a:ext uri="{FF2B5EF4-FFF2-40B4-BE49-F238E27FC236}">
              <a16:creationId xmlns:a16="http://schemas.microsoft.com/office/drawing/2014/main" id="{EBE8C560-8418-4A35-B53B-FF855C52D1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32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1463" name="Picture@5B@" descr="@5B@">
          <a:extLst>
            <a:ext uri="{FF2B5EF4-FFF2-40B4-BE49-F238E27FC236}">
              <a16:creationId xmlns:a16="http://schemas.microsoft.com/office/drawing/2014/main" id="{D7F13047-B895-451C-986D-50DE1CD8E7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07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1464" name="Picture@5B@" descr="@5B@">
          <a:extLst>
            <a:ext uri="{FF2B5EF4-FFF2-40B4-BE49-F238E27FC236}">
              <a16:creationId xmlns:a16="http://schemas.microsoft.com/office/drawing/2014/main" id="{2B2E960D-72CA-476B-9C65-5F60BCE025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83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1465" name="Picture@5B@" descr="@5B@">
          <a:extLst>
            <a:ext uri="{FF2B5EF4-FFF2-40B4-BE49-F238E27FC236}">
              <a16:creationId xmlns:a16="http://schemas.microsoft.com/office/drawing/2014/main" id="{45F10146-E4CA-44F8-B7EE-21849A1505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1466" name="Picture@5B@" descr="@5B@">
          <a:extLst>
            <a:ext uri="{FF2B5EF4-FFF2-40B4-BE49-F238E27FC236}">
              <a16:creationId xmlns:a16="http://schemas.microsoft.com/office/drawing/2014/main" id="{316BA5D4-6C81-4D84-AC69-7C7569AA17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33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1467" name="Picture@5B@" descr="@5B@">
          <a:extLst>
            <a:ext uri="{FF2B5EF4-FFF2-40B4-BE49-F238E27FC236}">
              <a16:creationId xmlns:a16="http://schemas.microsoft.com/office/drawing/2014/main" id="{12CD820C-97CE-407B-B676-4CD200F619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08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1468" name="Picture@5B@" descr="@5B@">
          <a:extLst>
            <a:ext uri="{FF2B5EF4-FFF2-40B4-BE49-F238E27FC236}">
              <a16:creationId xmlns:a16="http://schemas.microsoft.com/office/drawing/2014/main" id="{EEAE0E7D-2844-4F37-A56B-C9111F3BF7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4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1469" name="Picture@5B@" descr="@5B@">
          <a:extLst>
            <a:ext uri="{FF2B5EF4-FFF2-40B4-BE49-F238E27FC236}">
              <a16:creationId xmlns:a16="http://schemas.microsoft.com/office/drawing/2014/main" id="{C03F4EB4-2509-4AF7-B99E-03D5F6E42A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59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1470" name="Picture@5B@" descr="@5B@">
          <a:extLst>
            <a:ext uri="{FF2B5EF4-FFF2-40B4-BE49-F238E27FC236}">
              <a16:creationId xmlns:a16="http://schemas.microsoft.com/office/drawing/2014/main" id="{77DC7FE0-0B7B-431F-B685-77D57D8C59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1471" name="Picture@5B@" descr="@5B@">
          <a:extLst>
            <a:ext uri="{FF2B5EF4-FFF2-40B4-BE49-F238E27FC236}">
              <a16:creationId xmlns:a16="http://schemas.microsoft.com/office/drawing/2014/main" id="{F718AEF8-1594-47A3-AB6E-9CB410CC5E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09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1472" name="Picture@5B@" descr="@5B@">
          <a:extLst>
            <a:ext uri="{FF2B5EF4-FFF2-40B4-BE49-F238E27FC236}">
              <a16:creationId xmlns:a16="http://schemas.microsoft.com/office/drawing/2014/main" id="{E90487BE-4EB6-45C2-8A79-82ABFD101C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85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1473" name="Picture@5B@" descr="@5B@">
          <a:extLst>
            <a:ext uri="{FF2B5EF4-FFF2-40B4-BE49-F238E27FC236}">
              <a16:creationId xmlns:a16="http://schemas.microsoft.com/office/drawing/2014/main" id="{352E17DB-5AA2-4885-9112-00D3191B30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0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1474" name="Picture@5B@" descr="@5B@">
          <a:extLst>
            <a:ext uri="{FF2B5EF4-FFF2-40B4-BE49-F238E27FC236}">
              <a16:creationId xmlns:a16="http://schemas.microsoft.com/office/drawing/2014/main" id="{7DD4B96A-E338-41ED-A80E-B697220BF5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35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1475" name="Picture@5B@" descr="@5B@">
          <a:extLst>
            <a:ext uri="{FF2B5EF4-FFF2-40B4-BE49-F238E27FC236}">
              <a16:creationId xmlns:a16="http://schemas.microsoft.com/office/drawing/2014/main" id="{24049E0A-10DD-4C9F-925E-86016C2BCC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1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1476" name="Picture@5B@" descr="@5B@">
          <a:extLst>
            <a:ext uri="{FF2B5EF4-FFF2-40B4-BE49-F238E27FC236}">
              <a16:creationId xmlns:a16="http://schemas.microsoft.com/office/drawing/2014/main" id="{1E93DDC5-67EE-4F49-9919-270DCB3E15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86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1477" name="Picture@5B@" descr="@5B@">
          <a:extLst>
            <a:ext uri="{FF2B5EF4-FFF2-40B4-BE49-F238E27FC236}">
              <a16:creationId xmlns:a16="http://schemas.microsoft.com/office/drawing/2014/main" id="{F70322D3-0306-4901-B74C-61EA286ADC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61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1478" name="Picture@5B@" descr="@5B@">
          <a:extLst>
            <a:ext uri="{FF2B5EF4-FFF2-40B4-BE49-F238E27FC236}">
              <a16:creationId xmlns:a16="http://schemas.microsoft.com/office/drawing/2014/main" id="{1FDBCBFE-8EC6-4774-B32E-29CD29E1BB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36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1479" name="Picture@5B@" descr="@5B@">
          <a:extLst>
            <a:ext uri="{FF2B5EF4-FFF2-40B4-BE49-F238E27FC236}">
              <a16:creationId xmlns:a16="http://schemas.microsoft.com/office/drawing/2014/main" id="{D5DF7478-85E7-4D64-9071-C29D8BA2C2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11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1480" name="Picture@5B@" descr="@5B@">
          <a:extLst>
            <a:ext uri="{FF2B5EF4-FFF2-40B4-BE49-F238E27FC236}">
              <a16:creationId xmlns:a16="http://schemas.microsoft.com/office/drawing/2014/main" id="{FB7DE030-048F-48EF-B5AC-3A000FC666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1481" name="Picture@5B@" descr="@5B@">
          <a:extLst>
            <a:ext uri="{FF2B5EF4-FFF2-40B4-BE49-F238E27FC236}">
              <a16:creationId xmlns:a16="http://schemas.microsoft.com/office/drawing/2014/main" id="{EA6DABF9-45A2-451F-9C1A-4897CB65C7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62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1482" name="Picture@5B@" descr="@5B@">
          <a:extLst>
            <a:ext uri="{FF2B5EF4-FFF2-40B4-BE49-F238E27FC236}">
              <a16:creationId xmlns:a16="http://schemas.microsoft.com/office/drawing/2014/main" id="{2F86F52F-48D8-47C9-B4FC-54DD46A85B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37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1483" name="Picture@5B@" descr="@5B@">
          <a:extLst>
            <a:ext uri="{FF2B5EF4-FFF2-40B4-BE49-F238E27FC236}">
              <a16:creationId xmlns:a16="http://schemas.microsoft.com/office/drawing/2014/main" id="{4534BF88-5E5D-4A4C-8E26-D04DF6CC20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12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1484" name="Picture@5B@" descr="@5B@">
          <a:extLst>
            <a:ext uri="{FF2B5EF4-FFF2-40B4-BE49-F238E27FC236}">
              <a16:creationId xmlns:a16="http://schemas.microsoft.com/office/drawing/2014/main" id="{1310AE79-3BCD-41C1-8F03-46121F744C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88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1485" name="Picture@5B@" descr="@5B@">
          <a:extLst>
            <a:ext uri="{FF2B5EF4-FFF2-40B4-BE49-F238E27FC236}">
              <a16:creationId xmlns:a16="http://schemas.microsoft.com/office/drawing/2014/main" id="{9341F4E6-79E6-4EBC-B9F7-CC67C9CA21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6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1486" name="Picture@5B@" descr="@5B@">
          <a:extLst>
            <a:ext uri="{FF2B5EF4-FFF2-40B4-BE49-F238E27FC236}">
              <a16:creationId xmlns:a16="http://schemas.microsoft.com/office/drawing/2014/main" id="{1FEEA727-A6B2-42F7-A703-F4E88D4DAA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38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1487" name="Picture@5B@" descr="@5B@">
          <a:extLst>
            <a:ext uri="{FF2B5EF4-FFF2-40B4-BE49-F238E27FC236}">
              <a16:creationId xmlns:a16="http://schemas.microsoft.com/office/drawing/2014/main" id="{3F24E7E0-3CAD-4C1C-AD64-66D3BAD9D9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14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1488" name="Picture@5B@" descr="@5B@">
          <a:extLst>
            <a:ext uri="{FF2B5EF4-FFF2-40B4-BE49-F238E27FC236}">
              <a16:creationId xmlns:a16="http://schemas.microsoft.com/office/drawing/2014/main" id="{49B4F4A7-968A-4A10-8E9D-0A85D1DE46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89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1489" name="Picture@5B@" descr="@5B@">
          <a:extLst>
            <a:ext uri="{FF2B5EF4-FFF2-40B4-BE49-F238E27FC236}">
              <a16:creationId xmlns:a16="http://schemas.microsoft.com/office/drawing/2014/main" id="{177D8A9F-69FD-4551-B94B-8442FF1F19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4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1490" name="Picture@5B@" descr="@5B@">
          <a:extLst>
            <a:ext uri="{FF2B5EF4-FFF2-40B4-BE49-F238E27FC236}">
              <a16:creationId xmlns:a16="http://schemas.microsoft.com/office/drawing/2014/main" id="{77EF8411-8153-4C72-BE0C-BF0AC5D043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1491" name="Picture@5B@" descr="@5B@">
          <a:extLst>
            <a:ext uri="{FF2B5EF4-FFF2-40B4-BE49-F238E27FC236}">
              <a16:creationId xmlns:a16="http://schemas.microsoft.com/office/drawing/2014/main" id="{D8126E41-1CC8-497D-9D6A-69049FF68B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15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1492" name="Picture@5B@" descr="@5B@">
          <a:extLst>
            <a:ext uri="{FF2B5EF4-FFF2-40B4-BE49-F238E27FC236}">
              <a16:creationId xmlns:a16="http://schemas.microsoft.com/office/drawing/2014/main" id="{B8163B81-F2C1-4E45-B8A8-4CE4B9182D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90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1493" name="Picture@5B@" descr="@5B@">
          <a:extLst>
            <a:ext uri="{FF2B5EF4-FFF2-40B4-BE49-F238E27FC236}">
              <a16:creationId xmlns:a16="http://schemas.microsoft.com/office/drawing/2014/main" id="{7C859C57-51AB-40EA-B321-930C33A47C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65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1494" name="Picture@5B@" descr="@5B@">
          <a:extLst>
            <a:ext uri="{FF2B5EF4-FFF2-40B4-BE49-F238E27FC236}">
              <a16:creationId xmlns:a16="http://schemas.microsoft.com/office/drawing/2014/main" id="{B8E80296-2C2D-43BE-9686-2EB1B75F4E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40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1495" name="Picture@5B@" descr="@5B@">
          <a:extLst>
            <a:ext uri="{FF2B5EF4-FFF2-40B4-BE49-F238E27FC236}">
              <a16:creationId xmlns:a16="http://schemas.microsoft.com/office/drawing/2014/main" id="{0006C7D5-4C15-4D95-A018-D15C1E8BCA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1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1496" name="Picture@5B@" descr="@5B@">
          <a:extLst>
            <a:ext uri="{FF2B5EF4-FFF2-40B4-BE49-F238E27FC236}">
              <a16:creationId xmlns:a16="http://schemas.microsoft.com/office/drawing/2014/main" id="{6DD7DF9D-DAB7-4D37-A799-62CECBFDD2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91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1497" name="Picture@5B@" descr="@5B@">
          <a:extLst>
            <a:ext uri="{FF2B5EF4-FFF2-40B4-BE49-F238E27FC236}">
              <a16:creationId xmlns:a16="http://schemas.microsoft.com/office/drawing/2014/main" id="{2B50A6BE-89F1-4F1A-86AC-2DF97AA59C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66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1498" name="Picture@5B@" descr="@5B@">
          <a:extLst>
            <a:ext uri="{FF2B5EF4-FFF2-40B4-BE49-F238E27FC236}">
              <a16:creationId xmlns:a16="http://schemas.microsoft.com/office/drawing/2014/main" id="{0B059FBD-B661-4786-8990-99B4E11E7C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41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1499" name="Picture@5B@" descr="@5B@">
          <a:extLst>
            <a:ext uri="{FF2B5EF4-FFF2-40B4-BE49-F238E27FC236}">
              <a16:creationId xmlns:a16="http://schemas.microsoft.com/office/drawing/2014/main" id="{2B5707C0-A911-4F58-97B5-567BE213F4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17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1500" name="Picture@5B@" descr="@5B@">
          <a:extLst>
            <a:ext uri="{FF2B5EF4-FFF2-40B4-BE49-F238E27FC236}">
              <a16:creationId xmlns:a16="http://schemas.microsoft.com/office/drawing/2014/main" id="{625B7774-00E7-4222-8B54-FE7B15A319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1501" name="Picture@5B@" descr="@5B@">
          <a:extLst>
            <a:ext uri="{FF2B5EF4-FFF2-40B4-BE49-F238E27FC236}">
              <a16:creationId xmlns:a16="http://schemas.microsoft.com/office/drawing/2014/main" id="{D24E3112-DCE2-453C-B4B6-1BD8AF629C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67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1502" name="Picture@5B@" descr="@5B@">
          <a:extLst>
            <a:ext uri="{FF2B5EF4-FFF2-40B4-BE49-F238E27FC236}">
              <a16:creationId xmlns:a16="http://schemas.microsoft.com/office/drawing/2014/main" id="{D4BBBDE6-2674-431F-BE47-6F448DB726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42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1503" name="Picture@5B@" descr="@5B@">
          <a:extLst>
            <a:ext uri="{FF2B5EF4-FFF2-40B4-BE49-F238E27FC236}">
              <a16:creationId xmlns:a16="http://schemas.microsoft.com/office/drawing/2014/main" id="{7811EF3A-C012-473C-9627-5000994592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18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1504" name="Picture@5B@" descr="@5B@">
          <a:extLst>
            <a:ext uri="{FF2B5EF4-FFF2-40B4-BE49-F238E27FC236}">
              <a16:creationId xmlns:a16="http://schemas.microsoft.com/office/drawing/2014/main" id="{36809EAA-625A-4404-9508-BB17D5BF53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93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1505" name="Picture@5B@" descr="@5B@">
          <a:extLst>
            <a:ext uri="{FF2B5EF4-FFF2-40B4-BE49-F238E27FC236}">
              <a16:creationId xmlns:a16="http://schemas.microsoft.com/office/drawing/2014/main" id="{D5808387-6155-4E21-AEC5-7F18281E3D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6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1506" name="Picture@5B@" descr="@5B@">
          <a:extLst>
            <a:ext uri="{FF2B5EF4-FFF2-40B4-BE49-F238E27FC236}">
              <a16:creationId xmlns:a16="http://schemas.microsoft.com/office/drawing/2014/main" id="{8AE84CC2-06BA-4BE3-9A26-F66FE14389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43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1507" name="Picture@5B@" descr="@5B@">
          <a:extLst>
            <a:ext uri="{FF2B5EF4-FFF2-40B4-BE49-F238E27FC236}">
              <a16:creationId xmlns:a16="http://schemas.microsoft.com/office/drawing/2014/main" id="{35D0813C-2554-4FC5-A8F9-877A47CE59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19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1508" name="Picture@5B@" descr="@5B@">
          <a:extLst>
            <a:ext uri="{FF2B5EF4-FFF2-40B4-BE49-F238E27FC236}">
              <a16:creationId xmlns:a16="http://schemas.microsoft.com/office/drawing/2014/main" id="{58EA54E1-006A-4246-8533-5CF5B3AB56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94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1509" name="Picture@5C@" descr="@5C@">
          <a:extLst>
            <a:ext uri="{FF2B5EF4-FFF2-40B4-BE49-F238E27FC236}">
              <a16:creationId xmlns:a16="http://schemas.microsoft.com/office/drawing/2014/main" id="{C56750C1-732F-424A-B668-30911D9C9C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969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1510" name="Picture@5B@" descr="@5B@">
          <a:extLst>
            <a:ext uri="{FF2B5EF4-FFF2-40B4-BE49-F238E27FC236}">
              <a16:creationId xmlns:a16="http://schemas.microsoft.com/office/drawing/2014/main" id="{A67FA618-2EFF-4169-BEB9-59FC99D4E3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4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1511" name="Picture@5C@" descr="@5C@">
          <a:extLst>
            <a:ext uri="{FF2B5EF4-FFF2-40B4-BE49-F238E27FC236}">
              <a16:creationId xmlns:a16="http://schemas.microsoft.com/office/drawing/2014/main" id="{4A5B048A-7F35-4C41-A269-DAD1BF7594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7320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1512" name="Picture@5B@" descr="@5B@">
          <a:extLst>
            <a:ext uri="{FF2B5EF4-FFF2-40B4-BE49-F238E27FC236}">
              <a16:creationId xmlns:a16="http://schemas.microsoft.com/office/drawing/2014/main" id="{56F5F27E-66B5-4DB0-9093-CB68546C87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95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1513" name="Picture@5B@" descr="@5B@">
          <a:extLst>
            <a:ext uri="{FF2B5EF4-FFF2-40B4-BE49-F238E27FC236}">
              <a16:creationId xmlns:a16="http://schemas.microsoft.com/office/drawing/2014/main" id="{509F81C0-049E-438F-8232-BD1D83D2B6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670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514" name="Picture@5B@" descr="@5B@">
          <a:extLst>
            <a:ext uri="{FF2B5EF4-FFF2-40B4-BE49-F238E27FC236}">
              <a16:creationId xmlns:a16="http://schemas.microsoft.com/office/drawing/2014/main" id="{999B37C8-AD3E-4A97-998F-A981F1EAFD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46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1515" name="Picture@5B@" descr="@5B@">
          <a:extLst>
            <a:ext uri="{FF2B5EF4-FFF2-40B4-BE49-F238E27FC236}">
              <a16:creationId xmlns:a16="http://schemas.microsoft.com/office/drawing/2014/main" id="{91BA167B-FFAF-44AE-83A6-C96A430268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2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516" name="Picture@5B@" descr="@5B@">
          <a:extLst>
            <a:ext uri="{FF2B5EF4-FFF2-40B4-BE49-F238E27FC236}">
              <a16:creationId xmlns:a16="http://schemas.microsoft.com/office/drawing/2014/main" id="{8EB8415D-475D-44C1-9262-E8344633EA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196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1517" name="Picture@5B@" descr="@5B@">
          <a:extLst>
            <a:ext uri="{FF2B5EF4-FFF2-40B4-BE49-F238E27FC236}">
              <a16:creationId xmlns:a16="http://schemas.microsoft.com/office/drawing/2014/main" id="{4DA8BE9E-3D03-40BB-BA2C-5A3C97A703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0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518" name="Picture@5B@" descr="@5B@">
          <a:extLst>
            <a:ext uri="{FF2B5EF4-FFF2-40B4-BE49-F238E27FC236}">
              <a16:creationId xmlns:a16="http://schemas.microsoft.com/office/drawing/2014/main" id="{247E284E-D835-4C03-A898-F60FA32CD2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1519" name="Picture@5B@" descr="@5B@">
          <a:extLst>
            <a:ext uri="{FF2B5EF4-FFF2-40B4-BE49-F238E27FC236}">
              <a16:creationId xmlns:a16="http://schemas.microsoft.com/office/drawing/2014/main" id="{A4F7296F-2725-4480-A28D-FDC2533473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1520" name="Picture@5B@" descr="@5B@">
          <a:extLst>
            <a:ext uri="{FF2B5EF4-FFF2-40B4-BE49-F238E27FC236}">
              <a16:creationId xmlns:a16="http://schemas.microsoft.com/office/drawing/2014/main" id="{4D65B80B-1ADD-4FD4-9992-FB8A201A9A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1521" name="Picture@5B@" descr="@5B@">
          <a:extLst>
            <a:ext uri="{FF2B5EF4-FFF2-40B4-BE49-F238E27FC236}">
              <a16:creationId xmlns:a16="http://schemas.microsoft.com/office/drawing/2014/main" id="{83403E44-961F-4791-A7FD-075BE20BE6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1522" name="Picture@5B@" descr="@5B@">
          <a:extLst>
            <a:ext uri="{FF2B5EF4-FFF2-40B4-BE49-F238E27FC236}">
              <a16:creationId xmlns:a16="http://schemas.microsoft.com/office/drawing/2014/main" id="{8BE308EF-C911-4E25-800A-2B11211519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6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1523" name="Picture@5B@" descr="@5B@">
          <a:extLst>
            <a:ext uri="{FF2B5EF4-FFF2-40B4-BE49-F238E27FC236}">
              <a16:creationId xmlns:a16="http://schemas.microsoft.com/office/drawing/2014/main" id="{1BE75366-0590-4E4B-A4B3-8F65BD1C79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1524" name="Picture@5B@" descr="@5B@">
          <a:extLst>
            <a:ext uri="{FF2B5EF4-FFF2-40B4-BE49-F238E27FC236}">
              <a16:creationId xmlns:a16="http://schemas.microsoft.com/office/drawing/2014/main" id="{7F54DE54-A9DE-41C1-AB3B-A2A767FE00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7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525" name="Picture@5B@" descr="@5B@">
          <a:extLst>
            <a:ext uri="{FF2B5EF4-FFF2-40B4-BE49-F238E27FC236}">
              <a16:creationId xmlns:a16="http://schemas.microsoft.com/office/drawing/2014/main" id="{D0E2A3A3-6F39-4AE7-BF83-E114D20ED8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526" name="Picture@5B@" descr="@5B@">
          <a:extLst>
            <a:ext uri="{FF2B5EF4-FFF2-40B4-BE49-F238E27FC236}">
              <a16:creationId xmlns:a16="http://schemas.microsoft.com/office/drawing/2014/main" id="{031F071F-C950-454F-B681-E74EE02062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527" name="Picture@5B@" descr="@5B@">
          <a:extLst>
            <a:ext uri="{FF2B5EF4-FFF2-40B4-BE49-F238E27FC236}">
              <a16:creationId xmlns:a16="http://schemas.microsoft.com/office/drawing/2014/main" id="{BA85B0C0-822D-4C31-9816-24BFBD6B81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3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528" name="Picture@5B@" descr="@5B@">
          <a:extLst>
            <a:ext uri="{FF2B5EF4-FFF2-40B4-BE49-F238E27FC236}">
              <a16:creationId xmlns:a16="http://schemas.microsoft.com/office/drawing/2014/main" id="{B565BC15-65DD-4423-BB9C-860D7FDCAA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529" name="Picture@5B@" descr="@5B@">
          <a:extLst>
            <a:ext uri="{FF2B5EF4-FFF2-40B4-BE49-F238E27FC236}">
              <a16:creationId xmlns:a16="http://schemas.microsoft.com/office/drawing/2014/main" id="{2E057459-3518-4868-9F60-096027B6E8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3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30" name="Picture@5B@" descr="@5B@">
          <a:extLst>
            <a:ext uri="{FF2B5EF4-FFF2-40B4-BE49-F238E27FC236}">
              <a16:creationId xmlns:a16="http://schemas.microsoft.com/office/drawing/2014/main" id="{AD67E016-8D00-435A-9258-9C9CC12B4E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8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531" name="Picture@5B@" descr="@5B@">
          <a:extLst>
            <a:ext uri="{FF2B5EF4-FFF2-40B4-BE49-F238E27FC236}">
              <a16:creationId xmlns:a16="http://schemas.microsoft.com/office/drawing/2014/main" id="{2167CFF1-6B02-4FC3-A63A-FD43E43CB6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532" name="Picture@5B@" descr="@5B@">
          <a:extLst>
            <a:ext uri="{FF2B5EF4-FFF2-40B4-BE49-F238E27FC236}">
              <a16:creationId xmlns:a16="http://schemas.microsoft.com/office/drawing/2014/main" id="{CFF0D64F-E732-4F39-8465-FBE4A5BC64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533" name="Picture@5B@" descr="@5B@">
          <a:extLst>
            <a:ext uri="{FF2B5EF4-FFF2-40B4-BE49-F238E27FC236}">
              <a16:creationId xmlns:a16="http://schemas.microsoft.com/office/drawing/2014/main" id="{EA364F12-57F9-4685-9B20-2BD2121C64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4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534" name="Picture@5B@" descr="@5B@">
          <a:extLst>
            <a:ext uri="{FF2B5EF4-FFF2-40B4-BE49-F238E27FC236}">
              <a16:creationId xmlns:a16="http://schemas.microsoft.com/office/drawing/2014/main" id="{871F788B-C5D4-4675-A9DD-2262E3B1FD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9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535" name="Picture@5B@" descr="@5B@">
          <a:extLst>
            <a:ext uri="{FF2B5EF4-FFF2-40B4-BE49-F238E27FC236}">
              <a16:creationId xmlns:a16="http://schemas.microsoft.com/office/drawing/2014/main" id="{2A75607A-6994-4707-926D-08A4147B07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5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536" name="Picture@5B@" descr="@5B@">
          <a:extLst>
            <a:ext uri="{FF2B5EF4-FFF2-40B4-BE49-F238E27FC236}">
              <a16:creationId xmlns:a16="http://schemas.microsoft.com/office/drawing/2014/main" id="{A1CC94CE-60D9-4A7E-BA8F-72C6F05FF4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1537" name="Picture@5B@" descr="@5B@">
          <a:extLst>
            <a:ext uri="{FF2B5EF4-FFF2-40B4-BE49-F238E27FC236}">
              <a16:creationId xmlns:a16="http://schemas.microsoft.com/office/drawing/2014/main" id="{FD68B207-FC5A-42E0-AF28-4CA996E2BC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5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1538" name="Picture@5B@" descr="@5B@">
          <a:extLst>
            <a:ext uri="{FF2B5EF4-FFF2-40B4-BE49-F238E27FC236}">
              <a16:creationId xmlns:a16="http://schemas.microsoft.com/office/drawing/2014/main" id="{18D3B4D3-2EA0-41FF-95B0-FBD29CFF67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1539" name="Picture@5B@" descr="@5B@">
          <a:extLst>
            <a:ext uri="{FF2B5EF4-FFF2-40B4-BE49-F238E27FC236}">
              <a16:creationId xmlns:a16="http://schemas.microsoft.com/office/drawing/2014/main" id="{A8311218-846E-476B-A3AD-0707A42720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1540" name="Picture@5B@" descr="@5B@">
          <a:extLst>
            <a:ext uri="{FF2B5EF4-FFF2-40B4-BE49-F238E27FC236}">
              <a16:creationId xmlns:a16="http://schemas.microsoft.com/office/drawing/2014/main" id="{35A72B02-D08F-4CEC-A796-7500047168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1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1541" name="Picture@5B@" descr="@5B@">
          <a:extLst>
            <a:ext uri="{FF2B5EF4-FFF2-40B4-BE49-F238E27FC236}">
              <a16:creationId xmlns:a16="http://schemas.microsoft.com/office/drawing/2014/main" id="{CE1B35D4-375F-4A29-A0C2-2F59190D3D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1542" name="Picture@5B@" descr="@5B@">
          <a:extLst>
            <a:ext uri="{FF2B5EF4-FFF2-40B4-BE49-F238E27FC236}">
              <a16:creationId xmlns:a16="http://schemas.microsoft.com/office/drawing/2014/main" id="{6FA4D297-9944-4DC5-82E4-90B89E9E77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2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1543" name="Picture@5B@" descr="@5B@">
          <a:extLst>
            <a:ext uri="{FF2B5EF4-FFF2-40B4-BE49-F238E27FC236}">
              <a16:creationId xmlns:a16="http://schemas.microsoft.com/office/drawing/2014/main" id="{0DED30AF-F354-4094-9F87-97132B260E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27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1544" name="Picture@5B@" descr="@5B@">
          <a:extLst>
            <a:ext uri="{FF2B5EF4-FFF2-40B4-BE49-F238E27FC236}">
              <a16:creationId xmlns:a16="http://schemas.microsoft.com/office/drawing/2014/main" id="{F216AE73-58B9-4E9C-9BE6-F62D05826A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02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1545" name="Picture@5B@" descr="@5B@">
          <a:extLst>
            <a:ext uri="{FF2B5EF4-FFF2-40B4-BE49-F238E27FC236}">
              <a16:creationId xmlns:a16="http://schemas.microsoft.com/office/drawing/2014/main" id="{0909B01E-5A71-499E-ACF5-F94681F649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7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1546" name="Picture@5C@" descr="@5C@">
          <a:extLst>
            <a:ext uri="{FF2B5EF4-FFF2-40B4-BE49-F238E27FC236}">
              <a16:creationId xmlns:a16="http://schemas.microsoft.com/office/drawing/2014/main" id="{AC2AC97B-4265-41F0-A7B8-16F2A725EF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57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1547" name="Picture@5B@" descr="@5B@">
          <a:extLst>
            <a:ext uri="{FF2B5EF4-FFF2-40B4-BE49-F238E27FC236}">
              <a16:creationId xmlns:a16="http://schemas.microsoft.com/office/drawing/2014/main" id="{B46C8B5B-62B0-4713-9864-9685853FC1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28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1548" name="Picture@5B@" descr="@5B@">
          <a:extLst>
            <a:ext uri="{FF2B5EF4-FFF2-40B4-BE49-F238E27FC236}">
              <a16:creationId xmlns:a16="http://schemas.microsoft.com/office/drawing/2014/main" id="{481140C8-F62D-4274-8038-533FAA52A0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3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1549" name="Picture@5B@" descr="@5B@">
          <a:extLst>
            <a:ext uri="{FF2B5EF4-FFF2-40B4-BE49-F238E27FC236}">
              <a16:creationId xmlns:a16="http://schemas.microsoft.com/office/drawing/2014/main" id="{85379201-0796-4B5C-940D-F7786CE729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78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1550" name="Picture@5B@" descr="@5B@">
          <a:extLst>
            <a:ext uri="{FF2B5EF4-FFF2-40B4-BE49-F238E27FC236}">
              <a16:creationId xmlns:a16="http://schemas.microsoft.com/office/drawing/2014/main" id="{CBAADB1E-7C86-4124-9C1A-2F5E65EB13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54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1551" name="Picture@5B@" descr="@5B@">
          <a:extLst>
            <a:ext uri="{FF2B5EF4-FFF2-40B4-BE49-F238E27FC236}">
              <a16:creationId xmlns:a16="http://schemas.microsoft.com/office/drawing/2014/main" id="{CAA292F7-F4D8-4A08-BE5B-6EC4150FEF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1552" name="Picture@5B@" descr="@5B@">
          <a:extLst>
            <a:ext uri="{FF2B5EF4-FFF2-40B4-BE49-F238E27FC236}">
              <a16:creationId xmlns:a16="http://schemas.microsoft.com/office/drawing/2014/main" id="{C083C31C-C158-4DD9-8020-04C345A39D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4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1553" name="Picture@5B@" descr="@5B@">
          <a:extLst>
            <a:ext uri="{FF2B5EF4-FFF2-40B4-BE49-F238E27FC236}">
              <a16:creationId xmlns:a16="http://schemas.microsoft.com/office/drawing/2014/main" id="{4AA05765-F234-47C2-BD69-7EF7B8D425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1554" name="Picture@5B@" descr="@5B@">
          <a:extLst>
            <a:ext uri="{FF2B5EF4-FFF2-40B4-BE49-F238E27FC236}">
              <a16:creationId xmlns:a16="http://schemas.microsoft.com/office/drawing/2014/main" id="{AFEE1618-4F7B-49E2-8763-10C430E8C9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5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1555" name="Picture@5B@" descr="@5B@">
          <a:extLst>
            <a:ext uri="{FF2B5EF4-FFF2-40B4-BE49-F238E27FC236}">
              <a16:creationId xmlns:a16="http://schemas.microsoft.com/office/drawing/2014/main" id="{6F579589-DA56-41B1-813E-93271C7745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0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1556" name="Picture@5B@" descr="@5B@">
          <a:extLst>
            <a:ext uri="{FF2B5EF4-FFF2-40B4-BE49-F238E27FC236}">
              <a16:creationId xmlns:a16="http://schemas.microsoft.com/office/drawing/2014/main" id="{7B2DD548-24AE-4A4B-840D-B196FFF622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1557" name="Picture@5B@" descr="@5B@">
          <a:extLst>
            <a:ext uri="{FF2B5EF4-FFF2-40B4-BE49-F238E27FC236}">
              <a16:creationId xmlns:a16="http://schemas.microsoft.com/office/drawing/2014/main" id="{28F59D4D-EB62-490B-8934-287F0AE29F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80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1558" name="Picture@5B@" descr="@5B@">
          <a:extLst>
            <a:ext uri="{FF2B5EF4-FFF2-40B4-BE49-F238E27FC236}">
              <a16:creationId xmlns:a16="http://schemas.microsoft.com/office/drawing/2014/main" id="{B7E1955D-BC32-40B1-98F3-D8671F459F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56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1559" name="Picture@5B@" descr="@5B@">
          <a:extLst>
            <a:ext uri="{FF2B5EF4-FFF2-40B4-BE49-F238E27FC236}">
              <a16:creationId xmlns:a16="http://schemas.microsoft.com/office/drawing/2014/main" id="{AB8C1F78-DAEE-4C92-ACCF-262266EC1E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31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1560" name="Picture@5B@" descr="@5B@">
          <a:extLst>
            <a:ext uri="{FF2B5EF4-FFF2-40B4-BE49-F238E27FC236}">
              <a16:creationId xmlns:a16="http://schemas.microsoft.com/office/drawing/2014/main" id="{6B1123B7-0E17-4974-BA13-8C3D167C6F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06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1561" name="Picture@5B@" descr="@5B@">
          <a:extLst>
            <a:ext uri="{FF2B5EF4-FFF2-40B4-BE49-F238E27FC236}">
              <a16:creationId xmlns:a16="http://schemas.microsoft.com/office/drawing/2014/main" id="{7BCD75D8-7480-4ABA-8FD7-AD644A01C0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1562" name="Picture@5B@" descr="@5B@">
          <a:extLst>
            <a:ext uri="{FF2B5EF4-FFF2-40B4-BE49-F238E27FC236}">
              <a16:creationId xmlns:a16="http://schemas.microsoft.com/office/drawing/2014/main" id="{D3FF3877-EEEA-44BC-83FC-0129EE5B4C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57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1563" name="Picture@5B@" descr="@5B@">
          <a:extLst>
            <a:ext uri="{FF2B5EF4-FFF2-40B4-BE49-F238E27FC236}">
              <a16:creationId xmlns:a16="http://schemas.microsoft.com/office/drawing/2014/main" id="{D98136AD-663A-4AB4-BE41-CFF70451FA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32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1564" name="Picture@5B@" descr="@5B@">
          <a:extLst>
            <a:ext uri="{FF2B5EF4-FFF2-40B4-BE49-F238E27FC236}">
              <a16:creationId xmlns:a16="http://schemas.microsoft.com/office/drawing/2014/main" id="{AF17F4FA-1BF0-4A5C-B908-5A310D42DA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07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1565" name="Picture@5B@" descr="@5B@">
          <a:extLst>
            <a:ext uri="{FF2B5EF4-FFF2-40B4-BE49-F238E27FC236}">
              <a16:creationId xmlns:a16="http://schemas.microsoft.com/office/drawing/2014/main" id="{FF8B5C86-0284-4345-BD52-732EC588D8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83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1566" name="Picture@5B@" descr="@5B@">
          <a:extLst>
            <a:ext uri="{FF2B5EF4-FFF2-40B4-BE49-F238E27FC236}">
              <a16:creationId xmlns:a16="http://schemas.microsoft.com/office/drawing/2014/main" id="{66FF2C8B-2F20-48F9-B5F4-DD0E841753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1567" name="Picture@5B@" descr="@5B@">
          <a:extLst>
            <a:ext uri="{FF2B5EF4-FFF2-40B4-BE49-F238E27FC236}">
              <a16:creationId xmlns:a16="http://schemas.microsoft.com/office/drawing/2014/main" id="{D41DB191-F159-4C1E-AE74-CAFF758DC3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33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1568" name="Picture@5B@" descr="@5B@">
          <a:extLst>
            <a:ext uri="{FF2B5EF4-FFF2-40B4-BE49-F238E27FC236}">
              <a16:creationId xmlns:a16="http://schemas.microsoft.com/office/drawing/2014/main" id="{918C1063-E5C4-40F5-8999-7407E96B89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08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1569" name="Picture@5B@" descr="@5B@">
          <a:extLst>
            <a:ext uri="{FF2B5EF4-FFF2-40B4-BE49-F238E27FC236}">
              <a16:creationId xmlns:a16="http://schemas.microsoft.com/office/drawing/2014/main" id="{5E9B88A3-64D8-47B8-AA20-BA213E84BC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4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1570" name="Picture@5B@" descr="@5B@">
          <a:extLst>
            <a:ext uri="{FF2B5EF4-FFF2-40B4-BE49-F238E27FC236}">
              <a16:creationId xmlns:a16="http://schemas.microsoft.com/office/drawing/2014/main" id="{5F15F27D-62DC-45BF-A4D4-A614D40D0C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59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1571" name="Picture@5B@" descr="@5B@">
          <a:extLst>
            <a:ext uri="{FF2B5EF4-FFF2-40B4-BE49-F238E27FC236}">
              <a16:creationId xmlns:a16="http://schemas.microsoft.com/office/drawing/2014/main" id="{77FD32D5-28F9-4183-A3AD-D879E5F043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1572" name="Picture@5B@" descr="@5B@">
          <a:extLst>
            <a:ext uri="{FF2B5EF4-FFF2-40B4-BE49-F238E27FC236}">
              <a16:creationId xmlns:a16="http://schemas.microsoft.com/office/drawing/2014/main" id="{B888BF51-1E35-4536-BCC9-1473235B5D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09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1573" name="Picture@5B@" descr="@5B@">
          <a:extLst>
            <a:ext uri="{FF2B5EF4-FFF2-40B4-BE49-F238E27FC236}">
              <a16:creationId xmlns:a16="http://schemas.microsoft.com/office/drawing/2014/main" id="{C9DBD08C-8EF3-425F-B171-F162A9C843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85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1574" name="Picture@5B@" descr="@5B@">
          <a:extLst>
            <a:ext uri="{FF2B5EF4-FFF2-40B4-BE49-F238E27FC236}">
              <a16:creationId xmlns:a16="http://schemas.microsoft.com/office/drawing/2014/main" id="{28044EC3-AADC-4A51-81DC-CD2821DDAC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0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1575" name="Picture@5B@" descr="@5B@">
          <a:extLst>
            <a:ext uri="{FF2B5EF4-FFF2-40B4-BE49-F238E27FC236}">
              <a16:creationId xmlns:a16="http://schemas.microsoft.com/office/drawing/2014/main" id="{7AEF9BC6-ED90-46ED-8B40-ADD8637C6F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35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1576" name="Picture@5C@" descr="@5C@">
          <a:extLst>
            <a:ext uri="{FF2B5EF4-FFF2-40B4-BE49-F238E27FC236}">
              <a16:creationId xmlns:a16="http://schemas.microsoft.com/office/drawing/2014/main" id="{F7D38EDB-006E-4552-B00C-BAC35D261E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101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1577" name="Picture@5B@" descr="@5B@">
          <a:extLst>
            <a:ext uri="{FF2B5EF4-FFF2-40B4-BE49-F238E27FC236}">
              <a16:creationId xmlns:a16="http://schemas.microsoft.com/office/drawing/2014/main" id="{161798F9-0952-4B26-B3DE-028013C6D5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86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1578" name="Picture@5B@" descr="@5B@">
          <a:extLst>
            <a:ext uri="{FF2B5EF4-FFF2-40B4-BE49-F238E27FC236}">
              <a16:creationId xmlns:a16="http://schemas.microsoft.com/office/drawing/2014/main" id="{AE2716B1-2A72-4C50-B8AD-F40E3937FF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61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1579" name="Picture@5B@" descr="@5B@">
          <a:extLst>
            <a:ext uri="{FF2B5EF4-FFF2-40B4-BE49-F238E27FC236}">
              <a16:creationId xmlns:a16="http://schemas.microsoft.com/office/drawing/2014/main" id="{D027C7A8-DA26-43CF-AADC-97C2B81DDF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36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1580" name="Picture@5B@" descr="@5B@">
          <a:extLst>
            <a:ext uri="{FF2B5EF4-FFF2-40B4-BE49-F238E27FC236}">
              <a16:creationId xmlns:a16="http://schemas.microsoft.com/office/drawing/2014/main" id="{A85528FA-E623-4F79-A909-77F1CCF626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11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1581" name="Picture@5B@" descr="@5B@">
          <a:extLst>
            <a:ext uri="{FF2B5EF4-FFF2-40B4-BE49-F238E27FC236}">
              <a16:creationId xmlns:a16="http://schemas.microsoft.com/office/drawing/2014/main" id="{D6D5D4F9-F837-4BC8-A2E4-D7EC86410C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1582" name="Picture@5B@" descr="@5B@">
          <a:extLst>
            <a:ext uri="{FF2B5EF4-FFF2-40B4-BE49-F238E27FC236}">
              <a16:creationId xmlns:a16="http://schemas.microsoft.com/office/drawing/2014/main" id="{9F535778-911B-41C6-811B-E0C7F47110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62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1583" name="Picture@5B@" descr="@5B@">
          <a:extLst>
            <a:ext uri="{FF2B5EF4-FFF2-40B4-BE49-F238E27FC236}">
              <a16:creationId xmlns:a16="http://schemas.microsoft.com/office/drawing/2014/main" id="{FC055646-7446-4FBC-BBB1-0B395232B9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37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1584" name="Picture@5B@" descr="@5B@">
          <a:extLst>
            <a:ext uri="{FF2B5EF4-FFF2-40B4-BE49-F238E27FC236}">
              <a16:creationId xmlns:a16="http://schemas.microsoft.com/office/drawing/2014/main" id="{08DA5E73-F1D1-4FAC-88A1-FB2BCD503D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12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1585" name="Picture@5B@" descr="@5B@">
          <a:extLst>
            <a:ext uri="{FF2B5EF4-FFF2-40B4-BE49-F238E27FC236}">
              <a16:creationId xmlns:a16="http://schemas.microsoft.com/office/drawing/2014/main" id="{4BB3ACCF-770D-4ED6-9FC3-B716490ADE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88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1586" name="Picture@5B@" descr="@5B@">
          <a:extLst>
            <a:ext uri="{FF2B5EF4-FFF2-40B4-BE49-F238E27FC236}">
              <a16:creationId xmlns:a16="http://schemas.microsoft.com/office/drawing/2014/main" id="{14D09FCB-C2BD-4830-BD61-8836BB5F5F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6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1587" name="Picture@5B@" descr="@5B@">
          <a:extLst>
            <a:ext uri="{FF2B5EF4-FFF2-40B4-BE49-F238E27FC236}">
              <a16:creationId xmlns:a16="http://schemas.microsoft.com/office/drawing/2014/main" id="{BDC7182B-7B79-489E-B0A5-95A32FF2A3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38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1588" name="Picture@5B@" descr="@5B@">
          <a:extLst>
            <a:ext uri="{FF2B5EF4-FFF2-40B4-BE49-F238E27FC236}">
              <a16:creationId xmlns:a16="http://schemas.microsoft.com/office/drawing/2014/main" id="{E4F478AA-93B3-4F94-8C83-C45CA7F97F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14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1589" name="Picture@5B@" descr="@5B@">
          <a:extLst>
            <a:ext uri="{FF2B5EF4-FFF2-40B4-BE49-F238E27FC236}">
              <a16:creationId xmlns:a16="http://schemas.microsoft.com/office/drawing/2014/main" id="{F6C3435C-8882-49C0-AE76-2F5B72A3B3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89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1590" name="Picture@5B@" descr="@5B@">
          <a:extLst>
            <a:ext uri="{FF2B5EF4-FFF2-40B4-BE49-F238E27FC236}">
              <a16:creationId xmlns:a16="http://schemas.microsoft.com/office/drawing/2014/main" id="{EE6BF30F-4581-4371-971D-96CFACA6E9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4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1591" name="Picture@5B@" descr="@5B@">
          <a:extLst>
            <a:ext uri="{FF2B5EF4-FFF2-40B4-BE49-F238E27FC236}">
              <a16:creationId xmlns:a16="http://schemas.microsoft.com/office/drawing/2014/main" id="{5E935752-87A0-43E1-8302-4861ECDCA4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1592" name="Picture@5B@" descr="@5B@">
          <a:extLst>
            <a:ext uri="{FF2B5EF4-FFF2-40B4-BE49-F238E27FC236}">
              <a16:creationId xmlns:a16="http://schemas.microsoft.com/office/drawing/2014/main" id="{82986655-95C3-4B57-8389-5CE6072CC2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15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1593" name="Picture@5B@" descr="@5B@">
          <a:extLst>
            <a:ext uri="{FF2B5EF4-FFF2-40B4-BE49-F238E27FC236}">
              <a16:creationId xmlns:a16="http://schemas.microsoft.com/office/drawing/2014/main" id="{B94FCA8E-6997-40D7-90A6-7F5A0E3B91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90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1594" name="Picture@5B@" descr="@5B@">
          <a:extLst>
            <a:ext uri="{FF2B5EF4-FFF2-40B4-BE49-F238E27FC236}">
              <a16:creationId xmlns:a16="http://schemas.microsoft.com/office/drawing/2014/main" id="{328D6971-A459-4366-B23A-E1FE00656B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65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1595" name="Picture@5B@" descr="@5B@">
          <a:extLst>
            <a:ext uri="{FF2B5EF4-FFF2-40B4-BE49-F238E27FC236}">
              <a16:creationId xmlns:a16="http://schemas.microsoft.com/office/drawing/2014/main" id="{5447C0C7-914D-4F3F-AB98-909FA24834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40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1596" name="Picture@5B@" descr="@5B@">
          <a:extLst>
            <a:ext uri="{FF2B5EF4-FFF2-40B4-BE49-F238E27FC236}">
              <a16:creationId xmlns:a16="http://schemas.microsoft.com/office/drawing/2014/main" id="{9197A84E-A7BF-42CD-AD3A-B5C2FA5C59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1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1597" name="Picture@5B@" descr="@5B@">
          <a:extLst>
            <a:ext uri="{FF2B5EF4-FFF2-40B4-BE49-F238E27FC236}">
              <a16:creationId xmlns:a16="http://schemas.microsoft.com/office/drawing/2014/main" id="{D1CAD66D-0959-4E26-9A70-F8AFF6A5FA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91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1598" name="Picture@5B@" descr="@5B@">
          <a:extLst>
            <a:ext uri="{FF2B5EF4-FFF2-40B4-BE49-F238E27FC236}">
              <a16:creationId xmlns:a16="http://schemas.microsoft.com/office/drawing/2014/main" id="{87667563-C971-407E-A217-14625A4E80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66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1599" name="Picture@5B@" descr="@5B@">
          <a:extLst>
            <a:ext uri="{FF2B5EF4-FFF2-40B4-BE49-F238E27FC236}">
              <a16:creationId xmlns:a16="http://schemas.microsoft.com/office/drawing/2014/main" id="{5FEE56A7-CE84-4A4A-83BD-DB477ED1DA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41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1600" name="Picture@5B@" descr="@5B@">
          <a:extLst>
            <a:ext uri="{FF2B5EF4-FFF2-40B4-BE49-F238E27FC236}">
              <a16:creationId xmlns:a16="http://schemas.microsoft.com/office/drawing/2014/main" id="{EB16D408-152F-4447-98CC-170872F8B5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17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1601" name="Picture@5B@" descr="@5B@">
          <a:extLst>
            <a:ext uri="{FF2B5EF4-FFF2-40B4-BE49-F238E27FC236}">
              <a16:creationId xmlns:a16="http://schemas.microsoft.com/office/drawing/2014/main" id="{8F2B7909-7C5B-416B-B453-12D4DFCDD0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1602" name="Picture@5B@" descr="@5B@">
          <a:extLst>
            <a:ext uri="{FF2B5EF4-FFF2-40B4-BE49-F238E27FC236}">
              <a16:creationId xmlns:a16="http://schemas.microsoft.com/office/drawing/2014/main" id="{4B9AC04C-A700-40C6-97C3-0FAB608E5F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67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1603" name="Picture@5B@" descr="@5B@">
          <a:extLst>
            <a:ext uri="{FF2B5EF4-FFF2-40B4-BE49-F238E27FC236}">
              <a16:creationId xmlns:a16="http://schemas.microsoft.com/office/drawing/2014/main" id="{73643348-65F1-436B-B598-135734DE44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42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1604" name="Picture@5B@" descr="@5B@">
          <a:extLst>
            <a:ext uri="{FF2B5EF4-FFF2-40B4-BE49-F238E27FC236}">
              <a16:creationId xmlns:a16="http://schemas.microsoft.com/office/drawing/2014/main" id="{4645D905-83DF-4F3F-9284-13FF4E658E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18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1605" name="Picture@5B@" descr="@5B@">
          <a:extLst>
            <a:ext uri="{FF2B5EF4-FFF2-40B4-BE49-F238E27FC236}">
              <a16:creationId xmlns:a16="http://schemas.microsoft.com/office/drawing/2014/main" id="{618DC0AA-95F4-427B-AE83-160C1AF691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93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1606" name="Picture@5B@" descr="@5B@">
          <a:extLst>
            <a:ext uri="{FF2B5EF4-FFF2-40B4-BE49-F238E27FC236}">
              <a16:creationId xmlns:a16="http://schemas.microsoft.com/office/drawing/2014/main" id="{5276BFDC-646D-4ACD-89D6-1AC332198E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6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1607" name="Picture@5B@" descr="@5B@">
          <a:extLst>
            <a:ext uri="{FF2B5EF4-FFF2-40B4-BE49-F238E27FC236}">
              <a16:creationId xmlns:a16="http://schemas.microsoft.com/office/drawing/2014/main" id="{4A3AFDE7-B585-47C3-8919-C4828E6E6B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43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1608" name="Picture@5B@" descr="@5B@">
          <a:extLst>
            <a:ext uri="{FF2B5EF4-FFF2-40B4-BE49-F238E27FC236}">
              <a16:creationId xmlns:a16="http://schemas.microsoft.com/office/drawing/2014/main" id="{F47E7575-03A9-42A8-848C-45795990F7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19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1609" name="Picture@5B@" descr="@5B@">
          <a:extLst>
            <a:ext uri="{FF2B5EF4-FFF2-40B4-BE49-F238E27FC236}">
              <a16:creationId xmlns:a16="http://schemas.microsoft.com/office/drawing/2014/main" id="{1E93BA40-0440-4798-B3AE-0A3C33978A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94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1610" name="Picture@5B@" descr="@5B@">
          <a:extLst>
            <a:ext uri="{FF2B5EF4-FFF2-40B4-BE49-F238E27FC236}">
              <a16:creationId xmlns:a16="http://schemas.microsoft.com/office/drawing/2014/main" id="{D438F67E-F86F-4772-8E69-D015B77E86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69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1611" name="Picture@5B@" descr="@5B@">
          <a:extLst>
            <a:ext uri="{FF2B5EF4-FFF2-40B4-BE49-F238E27FC236}">
              <a16:creationId xmlns:a16="http://schemas.microsoft.com/office/drawing/2014/main" id="{47AC91F8-8D22-45D3-B206-A73C51C3A5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4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1612" name="Picture@5C@" descr="@5C@">
          <a:extLst>
            <a:ext uri="{FF2B5EF4-FFF2-40B4-BE49-F238E27FC236}">
              <a16:creationId xmlns:a16="http://schemas.microsoft.com/office/drawing/2014/main" id="{9C98A155-FD3B-495C-BBB0-681751A7AE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7320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1613" name="Picture@5B@" descr="@5B@">
          <a:extLst>
            <a:ext uri="{FF2B5EF4-FFF2-40B4-BE49-F238E27FC236}">
              <a16:creationId xmlns:a16="http://schemas.microsoft.com/office/drawing/2014/main" id="{FE7E529E-C3FB-44FB-84FB-E235810568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95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1614" name="Picture@5B@" descr="@5B@">
          <a:extLst>
            <a:ext uri="{FF2B5EF4-FFF2-40B4-BE49-F238E27FC236}">
              <a16:creationId xmlns:a16="http://schemas.microsoft.com/office/drawing/2014/main" id="{246F20CA-F90A-4794-AC73-3E7026DDD1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670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615" name="Picture@5B@" descr="@5B@">
          <a:extLst>
            <a:ext uri="{FF2B5EF4-FFF2-40B4-BE49-F238E27FC236}">
              <a16:creationId xmlns:a16="http://schemas.microsoft.com/office/drawing/2014/main" id="{0AF43DFD-ED96-4BC0-861F-193341F4D3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46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1616" name="Picture@5B@" descr="@5B@">
          <a:extLst>
            <a:ext uri="{FF2B5EF4-FFF2-40B4-BE49-F238E27FC236}">
              <a16:creationId xmlns:a16="http://schemas.microsoft.com/office/drawing/2014/main" id="{2C139D12-65A1-4BB4-9CB4-4637A04BFE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2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617" name="Picture@5B@" descr="@5B@">
          <a:extLst>
            <a:ext uri="{FF2B5EF4-FFF2-40B4-BE49-F238E27FC236}">
              <a16:creationId xmlns:a16="http://schemas.microsoft.com/office/drawing/2014/main" id="{8D2AAD0A-483F-4764-A722-ED210B44C3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196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618" name="Picture@5B@" descr="@5B@">
          <a:extLst>
            <a:ext uri="{FF2B5EF4-FFF2-40B4-BE49-F238E27FC236}">
              <a16:creationId xmlns:a16="http://schemas.microsoft.com/office/drawing/2014/main" id="{A885E74C-9F5E-4F66-B8D5-EE2A2B1900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371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1619" name="Picture@5B@" descr="@5B@">
          <a:extLst>
            <a:ext uri="{FF2B5EF4-FFF2-40B4-BE49-F238E27FC236}">
              <a16:creationId xmlns:a16="http://schemas.microsoft.com/office/drawing/2014/main" id="{E20ADFD5-8603-41D9-ADF6-583481D41F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1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620" name="Picture@5B@" descr="@5B@">
          <a:extLst>
            <a:ext uri="{FF2B5EF4-FFF2-40B4-BE49-F238E27FC236}">
              <a16:creationId xmlns:a16="http://schemas.microsoft.com/office/drawing/2014/main" id="{0053FED9-9A3A-4DC9-A730-B90645F98D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6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1621" name="Picture@5B@" descr="@5B@">
          <a:extLst>
            <a:ext uri="{FF2B5EF4-FFF2-40B4-BE49-F238E27FC236}">
              <a16:creationId xmlns:a16="http://schemas.microsoft.com/office/drawing/2014/main" id="{B3FA86CC-3311-4467-881E-19C6B9BED1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2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1622" name="Picture@5B@" descr="@5B@">
          <a:extLst>
            <a:ext uri="{FF2B5EF4-FFF2-40B4-BE49-F238E27FC236}">
              <a16:creationId xmlns:a16="http://schemas.microsoft.com/office/drawing/2014/main" id="{E09CFF6C-A68C-44B4-99F8-C2AA5EE817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1623" name="Picture@5B@" descr="@5B@">
          <a:extLst>
            <a:ext uri="{FF2B5EF4-FFF2-40B4-BE49-F238E27FC236}">
              <a16:creationId xmlns:a16="http://schemas.microsoft.com/office/drawing/2014/main" id="{4128B05F-81F6-408E-8CDD-F8A09A0BB4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2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1624" name="Picture@5B@" descr="@5B@">
          <a:extLst>
            <a:ext uri="{FF2B5EF4-FFF2-40B4-BE49-F238E27FC236}">
              <a16:creationId xmlns:a16="http://schemas.microsoft.com/office/drawing/2014/main" id="{3C57B39C-5002-4D03-9B3D-E3E08E9980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7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1625" name="Picture@5B@" descr="@5B@">
          <a:extLst>
            <a:ext uri="{FF2B5EF4-FFF2-40B4-BE49-F238E27FC236}">
              <a16:creationId xmlns:a16="http://schemas.microsoft.com/office/drawing/2014/main" id="{8D45CE8E-B8CD-4967-AB39-BD6C5193A9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3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1626" name="Picture@5B@" descr="@5B@">
          <a:extLst>
            <a:ext uri="{FF2B5EF4-FFF2-40B4-BE49-F238E27FC236}">
              <a16:creationId xmlns:a16="http://schemas.microsoft.com/office/drawing/2014/main" id="{F99E174C-6480-4AF1-A7C3-FFD8A019CA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58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627" name="Picture@5B@" descr="@5B@">
          <a:extLst>
            <a:ext uri="{FF2B5EF4-FFF2-40B4-BE49-F238E27FC236}">
              <a16:creationId xmlns:a16="http://schemas.microsoft.com/office/drawing/2014/main" id="{2DCF639D-1D8B-4A3D-9199-D1C77A6746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3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628" name="Picture@5B@" descr="@5B@">
          <a:extLst>
            <a:ext uri="{FF2B5EF4-FFF2-40B4-BE49-F238E27FC236}">
              <a16:creationId xmlns:a16="http://schemas.microsoft.com/office/drawing/2014/main" id="{4D068AEC-195A-4C9D-991C-CBFDB592C4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08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629" name="Picture@5B@" descr="@5B@">
          <a:extLst>
            <a:ext uri="{FF2B5EF4-FFF2-40B4-BE49-F238E27FC236}">
              <a16:creationId xmlns:a16="http://schemas.microsoft.com/office/drawing/2014/main" id="{3FF5E1A0-A9AD-4B76-98DB-F56469CF3C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84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630" name="Picture@5B@" descr="@5B@">
          <a:extLst>
            <a:ext uri="{FF2B5EF4-FFF2-40B4-BE49-F238E27FC236}">
              <a16:creationId xmlns:a16="http://schemas.microsoft.com/office/drawing/2014/main" id="{16CB7E57-B106-4978-B7B9-778AC63869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59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631" name="Picture@5B@" descr="@5B@">
          <a:extLst>
            <a:ext uri="{FF2B5EF4-FFF2-40B4-BE49-F238E27FC236}">
              <a16:creationId xmlns:a16="http://schemas.microsoft.com/office/drawing/2014/main" id="{E21E2B8D-634D-4EBE-83D1-6E97FAFAF8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34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632" name="Picture@5B@" descr="@5B@">
          <a:extLst>
            <a:ext uri="{FF2B5EF4-FFF2-40B4-BE49-F238E27FC236}">
              <a16:creationId xmlns:a16="http://schemas.microsoft.com/office/drawing/2014/main" id="{090F928B-8D5D-439B-BB2B-D8C81A0089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0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33" name="Picture@5B@" descr="@5B@">
          <a:extLst>
            <a:ext uri="{FF2B5EF4-FFF2-40B4-BE49-F238E27FC236}">
              <a16:creationId xmlns:a16="http://schemas.microsoft.com/office/drawing/2014/main" id="{1C0B4CDD-20B7-44F8-89C3-2F9A182023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85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634" name="Picture@5B@" descr="@5B@">
          <a:extLst>
            <a:ext uri="{FF2B5EF4-FFF2-40B4-BE49-F238E27FC236}">
              <a16:creationId xmlns:a16="http://schemas.microsoft.com/office/drawing/2014/main" id="{603EDB16-0C13-4D2C-A352-6C3992D8B0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60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635" name="Picture@5B@" descr="@5B@">
          <a:extLst>
            <a:ext uri="{FF2B5EF4-FFF2-40B4-BE49-F238E27FC236}">
              <a16:creationId xmlns:a16="http://schemas.microsoft.com/office/drawing/2014/main" id="{EE2B09A2-3AFF-42B5-BE0F-42C28521E3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35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636" name="Picture@5B@" descr="@5B@">
          <a:extLst>
            <a:ext uri="{FF2B5EF4-FFF2-40B4-BE49-F238E27FC236}">
              <a16:creationId xmlns:a16="http://schemas.microsoft.com/office/drawing/2014/main" id="{9424F481-64DB-429F-AE2F-EE59432EEC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10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637" name="Picture@5B@" descr="@5B@">
          <a:extLst>
            <a:ext uri="{FF2B5EF4-FFF2-40B4-BE49-F238E27FC236}">
              <a16:creationId xmlns:a16="http://schemas.microsoft.com/office/drawing/2014/main" id="{822F49E0-7494-45CC-80D0-847AAE0E47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8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638" name="Picture@5B@" descr="@5B@">
          <a:extLst>
            <a:ext uri="{FF2B5EF4-FFF2-40B4-BE49-F238E27FC236}">
              <a16:creationId xmlns:a16="http://schemas.microsoft.com/office/drawing/2014/main" id="{DE2AEBC3-A55B-46C8-8A5E-7CDC04E46A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61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1639" name="Picture@5B@" descr="@5B@">
          <a:extLst>
            <a:ext uri="{FF2B5EF4-FFF2-40B4-BE49-F238E27FC236}">
              <a16:creationId xmlns:a16="http://schemas.microsoft.com/office/drawing/2014/main" id="{05887A9E-DB22-4296-8DFF-50A3A54194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36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1640" name="Picture@5B@" descr="@5B@">
          <a:extLst>
            <a:ext uri="{FF2B5EF4-FFF2-40B4-BE49-F238E27FC236}">
              <a16:creationId xmlns:a16="http://schemas.microsoft.com/office/drawing/2014/main" id="{F00EF916-9345-49AF-8E84-6EF2F98453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11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1641" name="Picture@5B@" descr="@5B@">
          <a:extLst>
            <a:ext uri="{FF2B5EF4-FFF2-40B4-BE49-F238E27FC236}">
              <a16:creationId xmlns:a16="http://schemas.microsoft.com/office/drawing/2014/main" id="{76E48CBB-2A8E-48FA-9077-F51286673B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87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1642" name="Picture@5B@" descr="@5B@">
          <a:extLst>
            <a:ext uri="{FF2B5EF4-FFF2-40B4-BE49-F238E27FC236}">
              <a16:creationId xmlns:a16="http://schemas.microsoft.com/office/drawing/2014/main" id="{9DB5DD82-E161-4104-B024-28B9D86AC6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6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1643" name="Picture@5B@" descr="@5B@">
          <a:extLst>
            <a:ext uri="{FF2B5EF4-FFF2-40B4-BE49-F238E27FC236}">
              <a16:creationId xmlns:a16="http://schemas.microsoft.com/office/drawing/2014/main" id="{DC2BF48A-CB7A-40B5-9808-A49A76644C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37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1644" name="Picture@5C@" descr="@5C@">
          <a:extLst>
            <a:ext uri="{FF2B5EF4-FFF2-40B4-BE49-F238E27FC236}">
              <a16:creationId xmlns:a16="http://schemas.microsoft.com/office/drawing/2014/main" id="{BF707A3C-A3C0-40EA-9F49-A4705287E2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5113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1645" name="Picture@5B@" descr="@5B@">
          <a:extLst>
            <a:ext uri="{FF2B5EF4-FFF2-40B4-BE49-F238E27FC236}">
              <a16:creationId xmlns:a16="http://schemas.microsoft.com/office/drawing/2014/main" id="{09E679C1-F337-43E0-A540-0C483FF9CF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88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1646" name="Picture@5B@" descr="@5B@">
          <a:extLst>
            <a:ext uri="{FF2B5EF4-FFF2-40B4-BE49-F238E27FC236}">
              <a16:creationId xmlns:a16="http://schemas.microsoft.com/office/drawing/2014/main" id="{CB8D91E0-9BBE-4A1D-9DAD-5E1A0486E0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63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1647" name="Picture@5B@" descr="@5B@">
          <a:extLst>
            <a:ext uri="{FF2B5EF4-FFF2-40B4-BE49-F238E27FC236}">
              <a16:creationId xmlns:a16="http://schemas.microsoft.com/office/drawing/2014/main" id="{835541FE-01A2-4C56-9DD0-47512585A5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3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1648" name="Picture@5B@" descr="@5B@">
          <a:extLst>
            <a:ext uri="{FF2B5EF4-FFF2-40B4-BE49-F238E27FC236}">
              <a16:creationId xmlns:a16="http://schemas.microsoft.com/office/drawing/2014/main" id="{FDC347EF-156C-43CB-8100-8E7110B4A0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814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1649" name="Picture@5B@" descr="@5B@">
          <a:extLst>
            <a:ext uri="{FF2B5EF4-FFF2-40B4-BE49-F238E27FC236}">
              <a16:creationId xmlns:a16="http://schemas.microsoft.com/office/drawing/2014/main" id="{B0D4528E-1116-41DF-982E-E114255CB9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89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1650" name="Picture@5B@" descr="@5B@">
          <a:extLst>
            <a:ext uri="{FF2B5EF4-FFF2-40B4-BE49-F238E27FC236}">
              <a16:creationId xmlns:a16="http://schemas.microsoft.com/office/drawing/2014/main" id="{6B6A08E4-F2FD-4A31-8D32-DF06BE5FAB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64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1651" name="Picture@5B@" descr="@5B@">
          <a:extLst>
            <a:ext uri="{FF2B5EF4-FFF2-40B4-BE49-F238E27FC236}">
              <a16:creationId xmlns:a16="http://schemas.microsoft.com/office/drawing/2014/main" id="{F052FA3D-EF8C-4189-9DBB-D863B8C9D0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39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1652" name="Picture@5B@" descr="@5B@">
          <a:extLst>
            <a:ext uri="{FF2B5EF4-FFF2-40B4-BE49-F238E27FC236}">
              <a16:creationId xmlns:a16="http://schemas.microsoft.com/office/drawing/2014/main" id="{FB8C6F84-1073-46BE-818E-1C11903467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1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1653" name="Picture@5B@" descr="@5B@">
          <a:extLst>
            <a:ext uri="{FF2B5EF4-FFF2-40B4-BE49-F238E27FC236}">
              <a16:creationId xmlns:a16="http://schemas.microsoft.com/office/drawing/2014/main" id="{71CA3949-5A77-44AC-B035-05524A0BF8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90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1654" name="Picture@5B@" descr="@5B@">
          <a:extLst>
            <a:ext uri="{FF2B5EF4-FFF2-40B4-BE49-F238E27FC236}">
              <a16:creationId xmlns:a16="http://schemas.microsoft.com/office/drawing/2014/main" id="{960424E1-1BF2-42C8-A237-0ABB414AFB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65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1655" name="Picture@5B@" descr="@5B@">
          <a:extLst>
            <a:ext uri="{FF2B5EF4-FFF2-40B4-BE49-F238E27FC236}">
              <a16:creationId xmlns:a16="http://schemas.microsoft.com/office/drawing/2014/main" id="{95C39EE7-0CB8-458A-B9AC-1F53A3F8DD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40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1656" name="Picture@5B@" descr="@5B@">
          <a:extLst>
            <a:ext uri="{FF2B5EF4-FFF2-40B4-BE49-F238E27FC236}">
              <a16:creationId xmlns:a16="http://schemas.microsoft.com/office/drawing/2014/main" id="{3CC3551D-C146-4880-B110-247B0F29D9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16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1657" name="Picture@5B@" descr="@5B@">
          <a:extLst>
            <a:ext uri="{FF2B5EF4-FFF2-40B4-BE49-F238E27FC236}">
              <a16:creationId xmlns:a16="http://schemas.microsoft.com/office/drawing/2014/main" id="{8050089D-B637-47A8-8FB1-5329E711A5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9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1658" name="Picture@5B@" descr="@5B@">
          <a:extLst>
            <a:ext uri="{FF2B5EF4-FFF2-40B4-BE49-F238E27FC236}">
              <a16:creationId xmlns:a16="http://schemas.microsoft.com/office/drawing/2014/main" id="{4EE0A2C1-244A-47B8-95CB-20388EAA51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66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1659" name="Picture@5B@" descr="@5B@">
          <a:extLst>
            <a:ext uri="{FF2B5EF4-FFF2-40B4-BE49-F238E27FC236}">
              <a16:creationId xmlns:a16="http://schemas.microsoft.com/office/drawing/2014/main" id="{CBFED1E6-171A-4F18-9ED1-0E05441AB0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41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1660" name="Picture@5B@" descr="@5B@">
          <a:extLst>
            <a:ext uri="{FF2B5EF4-FFF2-40B4-BE49-F238E27FC236}">
              <a16:creationId xmlns:a16="http://schemas.microsoft.com/office/drawing/2014/main" id="{DAFA5E5E-94A1-4BAC-9974-D66A6DA5CB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17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1661" name="Picture@5C@" descr="@5C@">
          <a:extLst>
            <a:ext uri="{FF2B5EF4-FFF2-40B4-BE49-F238E27FC236}">
              <a16:creationId xmlns:a16="http://schemas.microsoft.com/office/drawing/2014/main" id="{E77DABA7-AFAA-400B-A934-FD84798ABC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8092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1662" name="Picture@5C@" descr="@5C@">
          <a:extLst>
            <a:ext uri="{FF2B5EF4-FFF2-40B4-BE49-F238E27FC236}">
              <a16:creationId xmlns:a16="http://schemas.microsoft.com/office/drawing/2014/main" id="{09B8460F-235B-4B9B-A5EE-D30E55D6C4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826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1663" name="Picture@5B@" descr="@5B@">
          <a:extLst>
            <a:ext uri="{FF2B5EF4-FFF2-40B4-BE49-F238E27FC236}">
              <a16:creationId xmlns:a16="http://schemas.microsoft.com/office/drawing/2014/main" id="{3EBE0EDF-C7E3-4ED3-A09E-35256EC142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42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1664" name="Picture@5B@" descr="@5B@">
          <a:extLst>
            <a:ext uri="{FF2B5EF4-FFF2-40B4-BE49-F238E27FC236}">
              <a16:creationId xmlns:a16="http://schemas.microsoft.com/office/drawing/2014/main" id="{5A9F81D8-1AB1-4CDC-A36C-CB17478BE9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18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1665" name="Picture@5B@" descr="@5B@">
          <a:extLst>
            <a:ext uri="{FF2B5EF4-FFF2-40B4-BE49-F238E27FC236}">
              <a16:creationId xmlns:a16="http://schemas.microsoft.com/office/drawing/2014/main" id="{D5A30B02-7D59-456B-8332-E13C746C55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93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1666" name="Picture@5B@" descr="@5B@">
          <a:extLst>
            <a:ext uri="{FF2B5EF4-FFF2-40B4-BE49-F238E27FC236}">
              <a16:creationId xmlns:a16="http://schemas.microsoft.com/office/drawing/2014/main" id="{A9F3F8DD-9514-4653-8DAA-A4D88D3ABE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68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1667" name="Picture@5B@" descr="@5B@">
          <a:extLst>
            <a:ext uri="{FF2B5EF4-FFF2-40B4-BE49-F238E27FC236}">
              <a16:creationId xmlns:a16="http://schemas.microsoft.com/office/drawing/2014/main" id="{7C592280-D943-43F5-9A72-FAC068B16D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4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1668" name="Picture@5B@" descr="@5B@">
          <a:extLst>
            <a:ext uri="{FF2B5EF4-FFF2-40B4-BE49-F238E27FC236}">
              <a16:creationId xmlns:a16="http://schemas.microsoft.com/office/drawing/2014/main" id="{F2C9A609-2E8C-4561-BCE3-28BBA79419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19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1669" name="Picture@5B@" descr="@5B@">
          <a:extLst>
            <a:ext uri="{FF2B5EF4-FFF2-40B4-BE49-F238E27FC236}">
              <a16:creationId xmlns:a16="http://schemas.microsoft.com/office/drawing/2014/main" id="{5F3E3B3E-6538-43A2-995C-DCB9F10BD3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94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1670" name="Picture@5B@" descr="@5B@">
          <a:extLst>
            <a:ext uri="{FF2B5EF4-FFF2-40B4-BE49-F238E27FC236}">
              <a16:creationId xmlns:a16="http://schemas.microsoft.com/office/drawing/2014/main" id="{A319B7FB-5765-4172-9120-22C51F719E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69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1671" name="Picture@5B@" descr="@5B@">
          <a:extLst>
            <a:ext uri="{FF2B5EF4-FFF2-40B4-BE49-F238E27FC236}">
              <a16:creationId xmlns:a16="http://schemas.microsoft.com/office/drawing/2014/main" id="{373D75E5-7819-4A2F-80F2-11F13DAE90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45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1672" name="Picture@5B@" descr="@5B@">
          <a:extLst>
            <a:ext uri="{FF2B5EF4-FFF2-40B4-BE49-F238E27FC236}">
              <a16:creationId xmlns:a16="http://schemas.microsoft.com/office/drawing/2014/main" id="{682B4CD0-1B02-46F1-9F80-CF48E7B1EB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2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1673" name="Picture@5B@" descr="@5B@">
          <a:extLst>
            <a:ext uri="{FF2B5EF4-FFF2-40B4-BE49-F238E27FC236}">
              <a16:creationId xmlns:a16="http://schemas.microsoft.com/office/drawing/2014/main" id="{B5BE2CF5-7C63-4ABB-87B7-446B243D51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95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1674" name="Picture@5B@" descr="@5B@">
          <a:extLst>
            <a:ext uri="{FF2B5EF4-FFF2-40B4-BE49-F238E27FC236}">
              <a16:creationId xmlns:a16="http://schemas.microsoft.com/office/drawing/2014/main" id="{6DE6206E-1855-48D9-B6A8-B9241A959B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70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1675" name="Picture@5B@" descr="@5B@">
          <a:extLst>
            <a:ext uri="{FF2B5EF4-FFF2-40B4-BE49-F238E27FC236}">
              <a16:creationId xmlns:a16="http://schemas.microsoft.com/office/drawing/2014/main" id="{176B9F0A-3EBC-490A-84F4-F047C07250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46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1676" name="Picture@5B@" descr="@5B@">
          <a:extLst>
            <a:ext uri="{FF2B5EF4-FFF2-40B4-BE49-F238E27FC236}">
              <a16:creationId xmlns:a16="http://schemas.microsoft.com/office/drawing/2014/main" id="{FC2F0836-A896-4DBB-A3B2-72EF8AAC70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21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1677" name="Picture@5B@" descr="@5B@">
          <a:extLst>
            <a:ext uri="{FF2B5EF4-FFF2-40B4-BE49-F238E27FC236}">
              <a16:creationId xmlns:a16="http://schemas.microsoft.com/office/drawing/2014/main" id="{04C8F6AA-34D9-4E6F-9832-190A9DDCD2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9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1678" name="Picture@5B@" descr="@5B@">
          <a:extLst>
            <a:ext uri="{FF2B5EF4-FFF2-40B4-BE49-F238E27FC236}">
              <a16:creationId xmlns:a16="http://schemas.microsoft.com/office/drawing/2014/main" id="{20D1E9F9-FB8B-42D5-B219-BD8BAFC3D0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71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1679" name="Picture@5B@" descr="@5B@">
          <a:extLst>
            <a:ext uri="{FF2B5EF4-FFF2-40B4-BE49-F238E27FC236}">
              <a16:creationId xmlns:a16="http://schemas.microsoft.com/office/drawing/2014/main" id="{10EC3CA8-17D0-4F39-B12A-B8B3ABB19D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247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1680" name="Picture@5B@" descr="@5B@">
          <a:extLst>
            <a:ext uri="{FF2B5EF4-FFF2-40B4-BE49-F238E27FC236}">
              <a16:creationId xmlns:a16="http://schemas.microsoft.com/office/drawing/2014/main" id="{7DCC6912-3032-4694-9641-8AB5E6EE1E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22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1681" name="Picture@5B@" descr="@5B@">
          <a:extLst>
            <a:ext uri="{FF2B5EF4-FFF2-40B4-BE49-F238E27FC236}">
              <a16:creationId xmlns:a16="http://schemas.microsoft.com/office/drawing/2014/main" id="{2CB317C0-9298-477D-8B82-5B71703DEF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97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1682" name="Picture@5B@" descr="@5B@">
          <a:extLst>
            <a:ext uri="{FF2B5EF4-FFF2-40B4-BE49-F238E27FC236}">
              <a16:creationId xmlns:a16="http://schemas.microsoft.com/office/drawing/2014/main" id="{CB85BC0D-6E26-4158-8FBC-59494632DB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72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1683" name="Picture@5B@" descr="@5B@">
          <a:extLst>
            <a:ext uri="{FF2B5EF4-FFF2-40B4-BE49-F238E27FC236}">
              <a16:creationId xmlns:a16="http://schemas.microsoft.com/office/drawing/2014/main" id="{85CA1880-3D23-4506-AB24-A6472C44D0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48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1684" name="Picture@5B@" descr="@5B@">
          <a:extLst>
            <a:ext uri="{FF2B5EF4-FFF2-40B4-BE49-F238E27FC236}">
              <a16:creationId xmlns:a16="http://schemas.microsoft.com/office/drawing/2014/main" id="{55C05FF7-711A-4F23-B608-9B9C2961FF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23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1685" name="Picture@5B@" descr="@5B@">
          <a:extLst>
            <a:ext uri="{FF2B5EF4-FFF2-40B4-BE49-F238E27FC236}">
              <a16:creationId xmlns:a16="http://schemas.microsoft.com/office/drawing/2014/main" id="{A5C51F10-82EF-4E21-8644-C40394BBEE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98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1686" name="Picture@5B@" descr="@5B@">
          <a:extLst>
            <a:ext uri="{FF2B5EF4-FFF2-40B4-BE49-F238E27FC236}">
              <a16:creationId xmlns:a16="http://schemas.microsoft.com/office/drawing/2014/main" id="{2186200B-1F9A-40F0-B007-55ABEE0F8B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73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1687" name="Picture@5B@" descr="@5B@">
          <a:extLst>
            <a:ext uri="{FF2B5EF4-FFF2-40B4-BE49-F238E27FC236}">
              <a16:creationId xmlns:a16="http://schemas.microsoft.com/office/drawing/2014/main" id="{98BE2C06-41CF-43F3-B7F1-95D6B11313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64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1688" name="Picture@5B@" descr="@5B@">
          <a:extLst>
            <a:ext uri="{FF2B5EF4-FFF2-40B4-BE49-F238E27FC236}">
              <a16:creationId xmlns:a16="http://schemas.microsoft.com/office/drawing/2014/main" id="{2916D876-D80E-47AB-88E3-F976357FF1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824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1689" name="Picture@5B@" descr="@5B@">
          <a:extLst>
            <a:ext uri="{FF2B5EF4-FFF2-40B4-BE49-F238E27FC236}">
              <a16:creationId xmlns:a16="http://schemas.microsoft.com/office/drawing/2014/main" id="{70A27C00-2CB1-44FE-8B4B-7A4C0C10AC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99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1690" name="Picture@5B@" descr="@5B@">
          <a:extLst>
            <a:ext uri="{FF2B5EF4-FFF2-40B4-BE49-F238E27FC236}">
              <a16:creationId xmlns:a16="http://schemas.microsoft.com/office/drawing/2014/main" id="{C13451DB-9D06-4A11-8CBE-B7993C5161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74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1691" name="Picture@5C@" descr="@5C@">
          <a:extLst>
            <a:ext uri="{FF2B5EF4-FFF2-40B4-BE49-F238E27FC236}">
              <a16:creationId xmlns:a16="http://schemas.microsoft.com/office/drawing/2014/main" id="{1066910C-7343-4C11-9788-3C21F97B0E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350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1692" name="Picture@5B@" descr="@5B@">
          <a:extLst>
            <a:ext uri="{FF2B5EF4-FFF2-40B4-BE49-F238E27FC236}">
              <a16:creationId xmlns:a16="http://schemas.microsoft.com/office/drawing/2014/main" id="{B9EDD8FD-47D0-410A-AABE-9085D5FC6B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52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1693" name="Picture@5B@" descr="@5B@">
          <a:extLst>
            <a:ext uri="{FF2B5EF4-FFF2-40B4-BE49-F238E27FC236}">
              <a16:creationId xmlns:a16="http://schemas.microsoft.com/office/drawing/2014/main" id="{8F58E46E-DD3B-416A-B6A3-AA7001611C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00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1694" name="Picture@5B@" descr="@5B@">
          <a:extLst>
            <a:ext uri="{FF2B5EF4-FFF2-40B4-BE49-F238E27FC236}">
              <a16:creationId xmlns:a16="http://schemas.microsoft.com/office/drawing/2014/main" id="{2CD4B9C7-4C7A-421C-97A8-B31220A77B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76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1695" name="Picture@5B@" descr="@5B@">
          <a:extLst>
            <a:ext uri="{FF2B5EF4-FFF2-40B4-BE49-F238E27FC236}">
              <a16:creationId xmlns:a16="http://schemas.microsoft.com/office/drawing/2014/main" id="{CAEA30FA-B9D0-4FEC-8807-3541128E39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051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1696" name="Picture@5B@" descr="@5B@">
          <a:extLst>
            <a:ext uri="{FF2B5EF4-FFF2-40B4-BE49-F238E27FC236}">
              <a16:creationId xmlns:a16="http://schemas.microsoft.com/office/drawing/2014/main" id="{2B683C8E-3F34-4E87-BCE4-E5EB9D8E1B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226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1697" name="Picture@5B@" descr="@5B@">
          <a:extLst>
            <a:ext uri="{FF2B5EF4-FFF2-40B4-BE49-F238E27FC236}">
              <a16:creationId xmlns:a16="http://schemas.microsoft.com/office/drawing/2014/main" id="{B515DDAC-6017-4608-B1B3-A610E20247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40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1698" name="Picture@5B@" descr="@5B@">
          <a:extLst>
            <a:ext uri="{FF2B5EF4-FFF2-40B4-BE49-F238E27FC236}">
              <a16:creationId xmlns:a16="http://schemas.microsoft.com/office/drawing/2014/main" id="{918B273C-6E74-4065-971C-D437714657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77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1699" name="Picture@5B@" descr="@5B@">
          <a:extLst>
            <a:ext uri="{FF2B5EF4-FFF2-40B4-BE49-F238E27FC236}">
              <a16:creationId xmlns:a16="http://schemas.microsoft.com/office/drawing/2014/main" id="{E96A04E9-E2BF-4C8E-B91A-AC75C41956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752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1700" name="Picture@5B@" descr="@5B@">
          <a:extLst>
            <a:ext uri="{FF2B5EF4-FFF2-40B4-BE49-F238E27FC236}">
              <a16:creationId xmlns:a16="http://schemas.microsoft.com/office/drawing/2014/main" id="{943C0944-5549-4C63-936F-9DFA3E2E09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927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1701" name="Picture@5B@" descr="@5B@">
          <a:extLst>
            <a:ext uri="{FF2B5EF4-FFF2-40B4-BE49-F238E27FC236}">
              <a16:creationId xmlns:a16="http://schemas.microsoft.com/office/drawing/2014/main" id="{C6A0FD45-9EEC-494E-AD72-31E7991974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102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1702" name="Picture@5B@" descr="@5B@">
          <a:extLst>
            <a:ext uri="{FF2B5EF4-FFF2-40B4-BE49-F238E27FC236}">
              <a16:creationId xmlns:a16="http://schemas.microsoft.com/office/drawing/2014/main" id="{4D352022-E4C6-40FE-9791-85F73D93C5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7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1703" name="Picture@5B@" descr="@5B@">
          <a:extLst>
            <a:ext uri="{FF2B5EF4-FFF2-40B4-BE49-F238E27FC236}">
              <a16:creationId xmlns:a16="http://schemas.microsoft.com/office/drawing/2014/main" id="{1DCC92D9-6AE1-4C0B-8E1C-CACE1F948D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53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1704" name="Picture@5B@" descr="@5B@">
          <a:extLst>
            <a:ext uri="{FF2B5EF4-FFF2-40B4-BE49-F238E27FC236}">
              <a16:creationId xmlns:a16="http://schemas.microsoft.com/office/drawing/2014/main" id="{C2E7F81B-AEA8-48BD-B525-1C499E836F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628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1705" name="Picture@5B@" descr="@5B@">
          <a:extLst>
            <a:ext uri="{FF2B5EF4-FFF2-40B4-BE49-F238E27FC236}">
              <a16:creationId xmlns:a16="http://schemas.microsoft.com/office/drawing/2014/main" id="{4BE7589A-4132-4D4E-A4FF-A481B251AB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803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1706" name="Picture@5B@" descr="@5B@">
          <a:extLst>
            <a:ext uri="{FF2B5EF4-FFF2-40B4-BE49-F238E27FC236}">
              <a16:creationId xmlns:a16="http://schemas.microsoft.com/office/drawing/2014/main" id="{41B3326F-2239-422C-8457-D6B5C3203E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79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1707" name="Picture@5B@" descr="@5B@">
          <a:extLst>
            <a:ext uri="{FF2B5EF4-FFF2-40B4-BE49-F238E27FC236}">
              <a16:creationId xmlns:a16="http://schemas.microsoft.com/office/drawing/2014/main" id="{351D76CA-70FC-481B-B0F1-C4DECFFF7D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15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1708" name="Picture@5B@" descr="@5B@">
          <a:extLst>
            <a:ext uri="{FF2B5EF4-FFF2-40B4-BE49-F238E27FC236}">
              <a16:creationId xmlns:a16="http://schemas.microsoft.com/office/drawing/2014/main" id="{C0188531-84E9-4DD6-BFCD-F80BC67C52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329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1709" name="Picture@5B@" descr="@5B@">
          <a:extLst>
            <a:ext uri="{FF2B5EF4-FFF2-40B4-BE49-F238E27FC236}">
              <a16:creationId xmlns:a16="http://schemas.microsoft.com/office/drawing/2014/main" id="{E4CA0941-C14B-4D5D-9794-E333B0A2AC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504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1710" name="Picture@5B@" descr="@5B@">
          <a:extLst>
            <a:ext uri="{FF2B5EF4-FFF2-40B4-BE49-F238E27FC236}">
              <a16:creationId xmlns:a16="http://schemas.microsoft.com/office/drawing/2014/main" id="{50F467D0-69B6-41EA-9B3F-F5088613C5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80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1711" name="Picture@5B@" descr="@5B@">
          <a:extLst>
            <a:ext uri="{FF2B5EF4-FFF2-40B4-BE49-F238E27FC236}">
              <a16:creationId xmlns:a16="http://schemas.microsoft.com/office/drawing/2014/main" id="{AF65944A-817E-46EF-A26A-44B01E8417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855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1712" name="Picture@5B@" descr="@5B@">
          <a:extLst>
            <a:ext uri="{FF2B5EF4-FFF2-40B4-BE49-F238E27FC236}">
              <a16:creationId xmlns:a16="http://schemas.microsoft.com/office/drawing/2014/main" id="{7ACE7D07-7B4A-4D57-A9B1-0F9B431E24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30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1713" name="Picture@5B@" descr="@5B@">
          <a:extLst>
            <a:ext uri="{FF2B5EF4-FFF2-40B4-BE49-F238E27FC236}">
              <a16:creationId xmlns:a16="http://schemas.microsoft.com/office/drawing/2014/main" id="{7C143382-C7C4-4EED-9F2C-1C3A37B183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05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1714" name="Picture@5B@" descr="@5B@">
          <a:extLst>
            <a:ext uri="{FF2B5EF4-FFF2-40B4-BE49-F238E27FC236}">
              <a16:creationId xmlns:a16="http://schemas.microsoft.com/office/drawing/2014/main" id="{D59FE7DC-E82D-4E6A-B3C4-6737812367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81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1715" name="Picture@5B@" descr="@5B@">
          <a:extLst>
            <a:ext uri="{FF2B5EF4-FFF2-40B4-BE49-F238E27FC236}">
              <a16:creationId xmlns:a16="http://schemas.microsoft.com/office/drawing/2014/main" id="{4EAB23DC-1455-4783-BC10-38811B6DDB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556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1716" name="Picture@5B@" descr="@5B@">
          <a:extLst>
            <a:ext uri="{FF2B5EF4-FFF2-40B4-BE49-F238E27FC236}">
              <a16:creationId xmlns:a16="http://schemas.microsoft.com/office/drawing/2014/main" id="{D6CE3197-2C1B-40C1-AEC9-F66755A520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731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717" name="Picture@5B@" descr="@5B@">
          <a:extLst>
            <a:ext uri="{FF2B5EF4-FFF2-40B4-BE49-F238E27FC236}">
              <a16:creationId xmlns:a16="http://schemas.microsoft.com/office/drawing/2014/main" id="{AB399301-1DB4-4162-B175-3BBE430620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90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1718" name="Picture@5B@" descr="@5B@">
          <a:extLst>
            <a:ext uri="{FF2B5EF4-FFF2-40B4-BE49-F238E27FC236}">
              <a16:creationId xmlns:a16="http://schemas.microsoft.com/office/drawing/2014/main" id="{C7E5479F-D30C-481D-B6AE-24EED4A436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82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719" name="Picture@5C@" descr="@5C@">
          <a:extLst>
            <a:ext uri="{FF2B5EF4-FFF2-40B4-BE49-F238E27FC236}">
              <a16:creationId xmlns:a16="http://schemas.microsoft.com/office/drawing/2014/main" id="{AD565EB5-7F33-4938-90BB-7420323DA6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8257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720" name="Picture@5C@" descr="@5C@">
          <a:extLst>
            <a:ext uri="{FF2B5EF4-FFF2-40B4-BE49-F238E27FC236}">
              <a16:creationId xmlns:a16="http://schemas.microsoft.com/office/drawing/2014/main" id="{FF6FF065-2F6A-4556-AEB2-9C1B9C501B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8432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721" name="Picture@5B@" descr="@5B@">
          <a:extLst>
            <a:ext uri="{FF2B5EF4-FFF2-40B4-BE49-F238E27FC236}">
              <a16:creationId xmlns:a16="http://schemas.microsoft.com/office/drawing/2014/main" id="{756BD90E-6FFA-4988-8CE8-930ADCBF46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608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722" name="Picture@5B@" descr="@5B@">
          <a:extLst>
            <a:ext uri="{FF2B5EF4-FFF2-40B4-BE49-F238E27FC236}">
              <a16:creationId xmlns:a16="http://schemas.microsoft.com/office/drawing/2014/main" id="{3DA725F0-4B4C-467B-AE79-33149387F0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8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723" name="Picture@5B@" descr="@5B@">
          <a:extLst>
            <a:ext uri="{FF2B5EF4-FFF2-40B4-BE49-F238E27FC236}">
              <a16:creationId xmlns:a16="http://schemas.microsoft.com/office/drawing/2014/main" id="{E705D23F-867D-47C7-A83F-C4348DE50E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58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724" name="Picture@5B@" descr="@5B@">
          <a:extLst>
            <a:ext uri="{FF2B5EF4-FFF2-40B4-BE49-F238E27FC236}">
              <a16:creationId xmlns:a16="http://schemas.microsoft.com/office/drawing/2014/main" id="{2EC934E1-5312-4CE4-9062-738A45AE3A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133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725" name="Picture@5B@" descr="@5B@">
          <a:extLst>
            <a:ext uri="{FF2B5EF4-FFF2-40B4-BE49-F238E27FC236}">
              <a16:creationId xmlns:a16="http://schemas.microsoft.com/office/drawing/2014/main" id="{C98C074E-8A8B-43BC-ACFD-4DEA33947F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309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726" name="Picture@5B@" descr="@5B@">
          <a:extLst>
            <a:ext uri="{FF2B5EF4-FFF2-40B4-BE49-F238E27FC236}">
              <a16:creationId xmlns:a16="http://schemas.microsoft.com/office/drawing/2014/main" id="{F6A32566-E407-4E01-B441-49E370AE73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484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727" name="Picture@5B@" descr="@5B@">
          <a:extLst>
            <a:ext uri="{FF2B5EF4-FFF2-40B4-BE49-F238E27FC236}">
              <a16:creationId xmlns:a16="http://schemas.microsoft.com/office/drawing/2014/main" id="{F4B12E1A-F081-4DB0-843D-40AC02B42D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65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728" name="Picture@5B@" descr="@5B@">
          <a:extLst>
            <a:ext uri="{FF2B5EF4-FFF2-40B4-BE49-F238E27FC236}">
              <a16:creationId xmlns:a16="http://schemas.microsoft.com/office/drawing/2014/main" id="{97A6E3E2-3FCC-4198-AD17-D74B08D515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834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729" name="Picture@5B@" descr="@5B@">
          <a:extLst>
            <a:ext uri="{FF2B5EF4-FFF2-40B4-BE49-F238E27FC236}">
              <a16:creationId xmlns:a16="http://schemas.microsoft.com/office/drawing/2014/main" id="{2B74F56B-5997-44D7-919A-5ED8929A60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010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730" name="Picture@5B@" descr="@5B@">
          <a:extLst>
            <a:ext uri="{FF2B5EF4-FFF2-40B4-BE49-F238E27FC236}">
              <a16:creationId xmlns:a16="http://schemas.microsoft.com/office/drawing/2014/main" id="{8A350D6C-7263-45A3-ADC2-1C2751EEF4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185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731" name="Picture@5B@" descr="@5B@">
          <a:extLst>
            <a:ext uri="{FF2B5EF4-FFF2-40B4-BE49-F238E27FC236}">
              <a16:creationId xmlns:a16="http://schemas.microsoft.com/office/drawing/2014/main" id="{DCBA56A5-AAD9-4B30-8130-42CB86A05D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360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732" name="Picture@5B@" descr="@5B@">
          <a:extLst>
            <a:ext uri="{FF2B5EF4-FFF2-40B4-BE49-F238E27FC236}">
              <a16:creationId xmlns:a16="http://schemas.microsoft.com/office/drawing/2014/main" id="{89C40A74-9A6D-4E04-8088-06E8A9CCE9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35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733" name="Picture@5B@" descr="@5B@">
          <a:extLst>
            <a:ext uri="{FF2B5EF4-FFF2-40B4-BE49-F238E27FC236}">
              <a16:creationId xmlns:a16="http://schemas.microsoft.com/office/drawing/2014/main" id="{629BB1CC-42F4-45F1-9EF3-3945CB8C8B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11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734" name="Picture@5B@" descr="@5B@">
          <a:extLst>
            <a:ext uri="{FF2B5EF4-FFF2-40B4-BE49-F238E27FC236}">
              <a16:creationId xmlns:a16="http://schemas.microsoft.com/office/drawing/2014/main" id="{B5002209-8E1C-44D3-8537-C514C29F23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886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735" name="Picture@5B@" descr="@5B@">
          <a:extLst>
            <a:ext uri="{FF2B5EF4-FFF2-40B4-BE49-F238E27FC236}">
              <a16:creationId xmlns:a16="http://schemas.microsoft.com/office/drawing/2014/main" id="{FB9F76BD-7D78-4CD4-B6BD-ACC3E7F58A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061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736" name="Picture@5B@" descr="@5B@">
          <a:extLst>
            <a:ext uri="{FF2B5EF4-FFF2-40B4-BE49-F238E27FC236}">
              <a16:creationId xmlns:a16="http://schemas.microsoft.com/office/drawing/2014/main" id="{6A82DE30-1F34-46BE-AC19-820C710639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236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737" name="Picture@5B@" descr="@5B@">
          <a:extLst>
            <a:ext uri="{FF2B5EF4-FFF2-40B4-BE49-F238E27FC236}">
              <a16:creationId xmlns:a16="http://schemas.microsoft.com/office/drawing/2014/main" id="{CCA2BB00-DF5C-44AF-9F8C-5A9CA6101C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41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738" name="Picture@5B@" descr="@5B@">
          <a:extLst>
            <a:ext uri="{FF2B5EF4-FFF2-40B4-BE49-F238E27FC236}">
              <a16:creationId xmlns:a16="http://schemas.microsoft.com/office/drawing/2014/main" id="{01EF3006-36BE-4C8B-8DC4-39E3AE52C3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587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739" name="Picture@5B@" descr="@5B@">
          <a:extLst>
            <a:ext uri="{FF2B5EF4-FFF2-40B4-BE49-F238E27FC236}">
              <a16:creationId xmlns:a16="http://schemas.microsoft.com/office/drawing/2014/main" id="{B33CB6FC-C46B-499E-B551-190E667953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62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740" name="Picture@5B@" descr="@5B@">
          <a:extLst>
            <a:ext uri="{FF2B5EF4-FFF2-40B4-BE49-F238E27FC236}">
              <a16:creationId xmlns:a16="http://schemas.microsoft.com/office/drawing/2014/main" id="{CFCC9B52-8970-4C6F-BE77-7116AD3E4B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937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741" name="Picture@5B@" descr="@5B@">
          <a:extLst>
            <a:ext uri="{FF2B5EF4-FFF2-40B4-BE49-F238E27FC236}">
              <a16:creationId xmlns:a16="http://schemas.microsoft.com/office/drawing/2014/main" id="{0C3FB61F-0AC5-43F1-BCCA-A79FEB8861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113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742" name="Picture@5B@" descr="@5B@">
          <a:extLst>
            <a:ext uri="{FF2B5EF4-FFF2-40B4-BE49-F238E27FC236}">
              <a16:creationId xmlns:a16="http://schemas.microsoft.com/office/drawing/2014/main" id="{14A56F1C-F08D-4A35-A91E-BB0BFD7094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28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743" name="Picture@5B@" descr="@5B@">
          <a:extLst>
            <a:ext uri="{FF2B5EF4-FFF2-40B4-BE49-F238E27FC236}">
              <a16:creationId xmlns:a16="http://schemas.microsoft.com/office/drawing/2014/main" id="{90827E36-6640-4F54-BF13-2C0F64B62D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63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744" name="Picture@5B@" descr="@5B@">
          <a:extLst>
            <a:ext uri="{FF2B5EF4-FFF2-40B4-BE49-F238E27FC236}">
              <a16:creationId xmlns:a16="http://schemas.microsoft.com/office/drawing/2014/main" id="{640CDF3D-B250-412D-8A74-0ABEBC04E6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639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745" name="Picture@5B@" descr="@5B@">
          <a:extLst>
            <a:ext uri="{FF2B5EF4-FFF2-40B4-BE49-F238E27FC236}">
              <a16:creationId xmlns:a16="http://schemas.microsoft.com/office/drawing/2014/main" id="{9B49132B-69F6-41C6-B086-E797F4F9EA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814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746" name="Picture@5B@" descr="@5B@">
          <a:extLst>
            <a:ext uri="{FF2B5EF4-FFF2-40B4-BE49-F238E27FC236}">
              <a16:creationId xmlns:a16="http://schemas.microsoft.com/office/drawing/2014/main" id="{07688992-767A-47F7-BE60-00576CAF2B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989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747" name="Picture@5B@" descr="@5B@">
          <a:extLst>
            <a:ext uri="{FF2B5EF4-FFF2-40B4-BE49-F238E27FC236}">
              <a16:creationId xmlns:a16="http://schemas.microsoft.com/office/drawing/2014/main" id="{1112CF79-D160-4600-9FF6-36015B5FBE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16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748" name="Picture@5B@" descr="@5B@">
          <a:extLst>
            <a:ext uri="{FF2B5EF4-FFF2-40B4-BE49-F238E27FC236}">
              <a16:creationId xmlns:a16="http://schemas.microsoft.com/office/drawing/2014/main" id="{C1582438-176B-4C0A-A0FA-AE2A8D9415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340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749" name="Picture@5C@" descr="@5C@">
          <a:extLst>
            <a:ext uri="{FF2B5EF4-FFF2-40B4-BE49-F238E27FC236}">
              <a16:creationId xmlns:a16="http://schemas.microsoft.com/office/drawing/2014/main" id="{9CAD6C98-5882-426C-AD18-A944243E30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3515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750" name="Picture@5B@" descr="@5B@">
          <a:extLst>
            <a:ext uri="{FF2B5EF4-FFF2-40B4-BE49-F238E27FC236}">
              <a16:creationId xmlns:a16="http://schemas.microsoft.com/office/drawing/2014/main" id="{34BF0CB9-9270-4E3D-B64D-7551CBFD51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690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751" name="Picture@5B@" descr="@5B@">
          <a:extLst>
            <a:ext uri="{FF2B5EF4-FFF2-40B4-BE49-F238E27FC236}">
              <a16:creationId xmlns:a16="http://schemas.microsoft.com/office/drawing/2014/main" id="{97EAFB08-06C5-42EE-9FE1-A6EFE00D77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865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752" name="Picture@5C@" descr="@5C@">
          <a:extLst>
            <a:ext uri="{FF2B5EF4-FFF2-40B4-BE49-F238E27FC236}">
              <a16:creationId xmlns:a16="http://schemas.microsoft.com/office/drawing/2014/main" id="{495D173B-3202-478B-8485-BB6BEC4E8D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4041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753" name="Picture@5B@" descr="@5B@">
          <a:extLst>
            <a:ext uri="{FF2B5EF4-FFF2-40B4-BE49-F238E27FC236}">
              <a16:creationId xmlns:a16="http://schemas.microsoft.com/office/drawing/2014/main" id="{0B3E7001-F389-426A-8F9F-6C7C7E46EA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16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754" name="Picture@5B@" descr="@5B@">
          <a:extLst>
            <a:ext uri="{FF2B5EF4-FFF2-40B4-BE49-F238E27FC236}">
              <a16:creationId xmlns:a16="http://schemas.microsoft.com/office/drawing/2014/main" id="{5DF59FEA-E091-4BD2-85F7-FD22FF9474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391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755" name="Picture@5B@" descr="@5B@">
          <a:extLst>
            <a:ext uri="{FF2B5EF4-FFF2-40B4-BE49-F238E27FC236}">
              <a16:creationId xmlns:a16="http://schemas.microsoft.com/office/drawing/2014/main" id="{DF219C76-765E-48B3-9BA6-D26ACA613A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566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756" name="Picture@5C@" descr="@5C@">
          <a:extLst>
            <a:ext uri="{FF2B5EF4-FFF2-40B4-BE49-F238E27FC236}">
              <a16:creationId xmlns:a16="http://schemas.microsoft.com/office/drawing/2014/main" id="{7ACDEB25-0EC8-40CB-9048-84415CBC46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4742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757" name="Picture@5C@" descr="@5C@">
          <a:extLst>
            <a:ext uri="{FF2B5EF4-FFF2-40B4-BE49-F238E27FC236}">
              <a16:creationId xmlns:a16="http://schemas.microsoft.com/office/drawing/2014/main" id="{433D169E-8264-4B45-8FBB-811C76A09E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491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758" name="Picture@5B@" descr="@5B@">
          <a:extLst>
            <a:ext uri="{FF2B5EF4-FFF2-40B4-BE49-F238E27FC236}">
              <a16:creationId xmlns:a16="http://schemas.microsoft.com/office/drawing/2014/main" id="{8E66DA81-C811-46B9-A881-29AFF42242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092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1759" name="Picture@5B@" descr="@5B@">
          <a:extLst>
            <a:ext uri="{FF2B5EF4-FFF2-40B4-BE49-F238E27FC236}">
              <a16:creationId xmlns:a16="http://schemas.microsoft.com/office/drawing/2014/main" id="{55D8159B-CBCA-4CA8-8086-0754EBC3BB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1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760" name="Picture@5B@" descr="@5B@">
          <a:extLst>
            <a:ext uri="{FF2B5EF4-FFF2-40B4-BE49-F238E27FC236}">
              <a16:creationId xmlns:a16="http://schemas.microsoft.com/office/drawing/2014/main" id="{CF7F4066-ED7E-43CB-963A-3C7DEEB9C7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6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1761" name="Picture@5B@" descr="@5B@">
          <a:extLst>
            <a:ext uri="{FF2B5EF4-FFF2-40B4-BE49-F238E27FC236}">
              <a16:creationId xmlns:a16="http://schemas.microsoft.com/office/drawing/2014/main" id="{1E588B30-87C9-4293-9659-CABAA0EA2A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2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1762" name="Picture@5B@" descr="@5B@">
          <a:extLst>
            <a:ext uri="{FF2B5EF4-FFF2-40B4-BE49-F238E27FC236}">
              <a16:creationId xmlns:a16="http://schemas.microsoft.com/office/drawing/2014/main" id="{5C9D1756-4549-4B85-A525-7BB1E4919E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1763" name="Picture@5B@" descr="@5B@">
          <a:extLst>
            <a:ext uri="{FF2B5EF4-FFF2-40B4-BE49-F238E27FC236}">
              <a16:creationId xmlns:a16="http://schemas.microsoft.com/office/drawing/2014/main" id="{7976E84E-203E-4C18-95C7-3CAA3BAFAE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2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1764" name="Picture@5B@" descr="@5B@">
          <a:extLst>
            <a:ext uri="{FF2B5EF4-FFF2-40B4-BE49-F238E27FC236}">
              <a16:creationId xmlns:a16="http://schemas.microsoft.com/office/drawing/2014/main" id="{C0A357CF-5178-48E3-8C48-3062A2B623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7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1765" name="Picture@5B@" descr="@5B@">
          <a:extLst>
            <a:ext uri="{FF2B5EF4-FFF2-40B4-BE49-F238E27FC236}">
              <a16:creationId xmlns:a16="http://schemas.microsoft.com/office/drawing/2014/main" id="{B2DACCB3-4CA9-488E-89B5-A00DA5B6BD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3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1766" name="Picture@5B@" descr="@5B@">
          <a:extLst>
            <a:ext uri="{FF2B5EF4-FFF2-40B4-BE49-F238E27FC236}">
              <a16:creationId xmlns:a16="http://schemas.microsoft.com/office/drawing/2014/main" id="{1EA67520-91DA-47B7-BA26-0CAF4EA146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58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767" name="Picture@5B@" descr="@5B@">
          <a:extLst>
            <a:ext uri="{FF2B5EF4-FFF2-40B4-BE49-F238E27FC236}">
              <a16:creationId xmlns:a16="http://schemas.microsoft.com/office/drawing/2014/main" id="{171BEBF9-7BB0-4F1F-BBF6-7627F240B1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3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768" name="Picture@5B@" descr="@5B@">
          <a:extLst>
            <a:ext uri="{FF2B5EF4-FFF2-40B4-BE49-F238E27FC236}">
              <a16:creationId xmlns:a16="http://schemas.microsoft.com/office/drawing/2014/main" id="{2EDF12C9-53DC-4817-AAE2-A37B28648F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08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769" name="Picture@5B@" descr="@5B@">
          <a:extLst>
            <a:ext uri="{FF2B5EF4-FFF2-40B4-BE49-F238E27FC236}">
              <a16:creationId xmlns:a16="http://schemas.microsoft.com/office/drawing/2014/main" id="{3FB28507-89DE-4A59-8C52-0F98BB1055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84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770" name="Picture@5B@" descr="@5B@">
          <a:extLst>
            <a:ext uri="{FF2B5EF4-FFF2-40B4-BE49-F238E27FC236}">
              <a16:creationId xmlns:a16="http://schemas.microsoft.com/office/drawing/2014/main" id="{619A0D11-8CC9-4E92-A629-8FF74983F4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59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771" name="Picture@5B@" descr="@5B@">
          <a:extLst>
            <a:ext uri="{FF2B5EF4-FFF2-40B4-BE49-F238E27FC236}">
              <a16:creationId xmlns:a16="http://schemas.microsoft.com/office/drawing/2014/main" id="{531EF695-1359-484E-A39D-0C1E9A1204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34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772" name="Picture@5B@" descr="@5B@">
          <a:extLst>
            <a:ext uri="{FF2B5EF4-FFF2-40B4-BE49-F238E27FC236}">
              <a16:creationId xmlns:a16="http://schemas.microsoft.com/office/drawing/2014/main" id="{ADA2EC96-7A90-426E-9C68-A58815FF91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0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773" name="Picture@5B@" descr="@5B@">
          <a:extLst>
            <a:ext uri="{FF2B5EF4-FFF2-40B4-BE49-F238E27FC236}">
              <a16:creationId xmlns:a16="http://schemas.microsoft.com/office/drawing/2014/main" id="{44A17E4B-8466-408C-A174-043A2647B7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85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774" name="Picture@5B@" descr="@5B@">
          <a:extLst>
            <a:ext uri="{FF2B5EF4-FFF2-40B4-BE49-F238E27FC236}">
              <a16:creationId xmlns:a16="http://schemas.microsoft.com/office/drawing/2014/main" id="{042835AD-791B-4643-8A7D-4CE0041FA9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60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775" name="Picture@5B@" descr="@5B@">
          <a:extLst>
            <a:ext uri="{FF2B5EF4-FFF2-40B4-BE49-F238E27FC236}">
              <a16:creationId xmlns:a16="http://schemas.microsoft.com/office/drawing/2014/main" id="{6567FEA7-C6A2-4AF3-93D6-3F11A58822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35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776" name="Picture@5B@" descr="@5B@">
          <a:extLst>
            <a:ext uri="{FF2B5EF4-FFF2-40B4-BE49-F238E27FC236}">
              <a16:creationId xmlns:a16="http://schemas.microsoft.com/office/drawing/2014/main" id="{CACF6B32-8165-477D-B62B-EDFA301D6C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10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777" name="Picture@5B@" descr="@5B@">
          <a:extLst>
            <a:ext uri="{FF2B5EF4-FFF2-40B4-BE49-F238E27FC236}">
              <a16:creationId xmlns:a16="http://schemas.microsoft.com/office/drawing/2014/main" id="{6F306CEC-36D2-4A23-BA87-61FF26B3EF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8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778" name="Picture@5B@" descr="@5B@">
          <a:extLst>
            <a:ext uri="{FF2B5EF4-FFF2-40B4-BE49-F238E27FC236}">
              <a16:creationId xmlns:a16="http://schemas.microsoft.com/office/drawing/2014/main" id="{9CE4C8C8-B4EC-4ED7-A8F8-9B56AC0CFC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61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1779" name="Picture@5B@" descr="@5B@">
          <a:extLst>
            <a:ext uri="{FF2B5EF4-FFF2-40B4-BE49-F238E27FC236}">
              <a16:creationId xmlns:a16="http://schemas.microsoft.com/office/drawing/2014/main" id="{9B434D19-479B-4B26-8D5C-62490A0C5B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36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1780" name="Picture@5B@" descr="@5B@">
          <a:extLst>
            <a:ext uri="{FF2B5EF4-FFF2-40B4-BE49-F238E27FC236}">
              <a16:creationId xmlns:a16="http://schemas.microsoft.com/office/drawing/2014/main" id="{A1F252AE-C732-4114-8594-595CB214C4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11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1781" name="Picture@5B@" descr="@5B@">
          <a:extLst>
            <a:ext uri="{FF2B5EF4-FFF2-40B4-BE49-F238E27FC236}">
              <a16:creationId xmlns:a16="http://schemas.microsoft.com/office/drawing/2014/main" id="{C4876B72-79F1-4096-A48C-EE90813B43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87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1782" name="Picture@5B@" descr="@5B@">
          <a:extLst>
            <a:ext uri="{FF2B5EF4-FFF2-40B4-BE49-F238E27FC236}">
              <a16:creationId xmlns:a16="http://schemas.microsoft.com/office/drawing/2014/main" id="{0A972E65-4DEA-401C-967B-3673FD759B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6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1783" name="Picture@5C@" descr="@5C@">
          <a:extLst>
            <a:ext uri="{FF2B5EF4-FFF2-40B4-BE49-F238E27FC236}">
              <a16:creationId xmlns:a16="http://schemas.microsoft.com/office/drawing/2014/main" id="{35B8D02A-FD21-4EDF-B63B-1D04C00238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937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1784" name="Picture@5B@" descr="@5B@">
          <a:extLst>
            <a:ext uri="{FF2B5EF4-FFF2-40B4-BE49-F238E27FC236}">
              <a16:creationId xmlns:a16="http://schemas.microsoft.com/office/drawing/2014/main" id="{10E712AB-4F79-4830-AE19-C74BDD25BE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13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1785" name="Picture@5B@" descr="@5B@">
          <a:extLst>
            <a:ext uri="{FF2B5EF4-FFF2-40B4-BE49-F238E27FC236}">
              <a16:creationId xmlns:a16="http://schemas.microsoft.com/office/drawing/2014/main" id="{61853A6D-E4DB-4E56-8F8B-33825EAC98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88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1786" name="Picture@5B@" descr="@5B@">
          <a:extLst>
            <a:ext uri="{FF2B5EF4-FFF2-40B4-BE49-F238E27FC236}">
              <a16:creationId xmlns:a16="http://schemas.microsoft.com/office/drawing/2014/main" id="{070D9BE1-9814-429B-A6B2-167860FAED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63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1787" name="Picture@5B@" descr="@5B@">
          <a:extLst>
            <a:ext uri="{FF2B5EF4-FFF2-40B4-BE49-F238E27FC236}">
              <a16:creationId xmlns:a16="http://schemas.microsoft.com/office/drawing/2014/main" id="{3EF54877-7129-4ED0-8D99-BE2F54AB26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3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1788" name="Picture@5B@" descr="@5B@">
          <a:extLst>
            <a:ext uri="{FF2B5EF4-FFF2-40B4-BE49-F238E27FC236}">
              <a16:creationId xmlns:a16="http://schemas.microsoft.com/office/drawing/2014/main" id="{739D4487-6436-46BC-9639-3333D8B035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814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1789" name="Picture@5B@" descr="@5B@">
          <a:extLst>
            <a:ext uri="{FF2B5EF4-FFF2-40B4-BE49-F238E27FC236}">
              <a16:creationId xmlns:a16="http://schemas.microsoft.com/office/drawing/2014/main" id="{70233EBE-E173-40C3-9891-69C6E4835E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89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1790" name="Picture@5B@" descr="@5B@">
          <a:extLst>
            <a:ext uri="{FF2B5EF4-FFF2-40B4-BE49-F238E27FC236}">
              <a16:creationId xmlns:a16="http://schemas.microsoft.com/office/drawing/2014/main" id="{93274C40-A3E3-419F-A0BC-763188933C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64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1791" name="Picture@5B@" descr="@5B@">
          <a:extLst>
            <a:ext uri="{FF2B5EF4-FFF2-40B4-BE49-F238E27FC236}">
              <a16:creationId xmlns:a16="http://schemas.microsoft.com/office/drawing/2014/main" id="{74C1E207-198C-4893-81EC-01068EBEDE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39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1792" name="Picture@5B@" descr="@5B@">
          <a:extLst>
            <a:ext uri="{FF2B5EF4-FFF2-40B4-BE49-F238E27FC236}">
              <a16:creationId xmlns:a16="http://schemas.microsoft.com/office/drawing/2014/main" id="{2E71DCEE-0037-4740-8DDE-AECAC2C4EB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1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1793" name="Picture@5B@" descr="@5B@">
          <a:extLst>
            <a:ext uri="{FF2B5EF4-FFF2-40B4-BE49-F238E27FC236}">
              <a16:creationId xmlns:a16="http://schemas.microsoft.com/office/drawing/2014/main" id="{2F47E2F2-2F12-4751-89E4-81B4871335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90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1794" name="Picture@5B@" descr="@5B@">
          <a:extLst>
            <a:ext uri="{FF2B5EF4-FFF2-40B4-BE49-F238E27FC236}">
              <a16:creationId xmlns:a16="http://schemas.microsoft.com/office/drawing/2014/main" id="{C6A8FE6D-FED6-4C00-84A1-EE91B753DC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65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1795" name="Picture@5B@" descr="@5B@">
          <a:extLst>
            <a:ext uri="{FF2B5EF4-FFF2-40B4-BE49-F238E27FC236}">
              <a16:creationId xmlns:a16="http://schemas.microsoft.com/office/drawing/2014/main" id="{9A5D6152-0DDF-47CF-A097-9EFA765A61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40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1796" name="Picture@5B@" descr="@5B@">
          <a:extLst>
            <a:ext uri="{FF2B5EF4-FFF2-40B4-BE49-F238E27FC236}">
              <a16:creationId xmlns:a16="http://schemas.microsoft.com/office/drawing/2014/main" id="{C8101BFA-3B71-4603-B30B-D066E0B005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16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1797" name="Picture@5B@" descr="@5B@">
          <a:extLst>
            <a:ext uri="{FF2B5EF4-FFF2-40B4-BE49-F238E27FC236}">
              <a16:creationId xmlns:a16="http://schemas.microsoft.com/office/drawing/2014/main" id="{CD1E52B2-9E0F-42F8-9168-2730E0A25E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9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1798" name="Picture@5B@" descr="@5B@">
          <a:extLst>
            <a:ext uri="{FF2B5EF4-FFF2-40B4-BE49-F238E27FC236}">
              <a16:creationId xmlns:a16="http://schemas.microsoft.com/office/drawing/2014/main" id="{3D448CB3-37FA-4AF4-92BB-6E2F0F9712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66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1799" name="Picture@5B@" descr="@5B@">
          <a:extLst>
            <a:ext uri="{FF2B5EF4-FFF2-40B4-BE49-F238E27FC236}">
              <a16:creationId xmlns:a16="http://schemas.microsoft.com/office/drawing/2014/main" id="{862C3536-C476-43C2-A1EA-07FD7B58E8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41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1800" name="Picture@5B@" descr="@5B@">
          <a:extLst>
            <a:ext uri="{FF2B5EF4-FFF2-40B4-BE49-F238E27FC236}">
              <a16:creationId xmlns:a16="http://schemas.microsoft.com/office/drawing/2014/main" id="{8A70F9D9-2A16-4F0A-AC1A-B4488C9EA9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17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1801" name="Picture@5B@" descr="@5B@">
          <a:extLst>
            <a:ext uri="{FF2B5EF4-FFF2-40B4-BE49-F238E27FC236}">
              <a16:creationId xmlns:a16="http://schemas.microsoft.com/office/drawing/2014/main" id="{A372D4A5-FC9F-4F5E-85BF-DC8757319C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92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1802" name="Picture@5C@" descr="@5C@">
          <a:extLst>
            <a:ext uri="{FF2B5EF4-FFF2-40B4-BE49-F238E27FC236}">
              <a16:creationId xmlns:a16="http://schemas.microsoft.com/office/drawing/2014/main" id="{56ED813D-089A-43E8-9537-0B02D1C1BD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826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1803" name="Picture@5C@" descr="@5C@">
          <a:extLst>
            <a:ext uri="{FF2B5EF4-FFF2-40B4-BE49-F238E27FC236}">
              <a16:creationId xmlns:a16="http://schemas.microsoft.com/office/drawing/2014/main" id="{3AA06E15-9530-46BA-B403-6E8BF91FCC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8442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1804" name="Picture@5B@" descr="@5B@">
          <a:extLst>
            <a:ext uri="{FF2B5EF4-FFF2-40B4-BE49-F238E27FC236}">
              <a16:creationId xmlns:a16="http://schemas.microsoft.com/office/drawing/2014/main" id="{48C9DADE-A78D-49C1-AAD6-BC37677437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18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1805" name="Picture@5B@" descr="@5B@">
          <a:extLst>
            <a:ext uri="{FF2B5EF4-FFF2-40B4-BE49-F238E27FC236}">
              <a16:creationId xmlns:a16="http://schemas.microsoft.com/office/drawing/2014/main" id="{702EA27A-14D4-4E72-88C4-DC25EF061C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93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1806" name="Picture@5B@" descr="@5B@">
          <a:extLst>
            <a:ext uri="{FF2B5EF4-FFF2-40B4-BE49-F238E27FC236}">
              <a16:creationId xmlns:a16="http://schemas.microsoft.com/office/drawing/2014/main" id="{70A42E5C-055E-4A94-BAF2-93815E417B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68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1807" name="Picture@5B@" descr="@5B@">
          <a:extLst>
            <a:ext uri="{FF2B5EF4-FFF2-40B4-BE49-F238E27FC236}">
              <a16:creationId xmlns:a16="http://schemas.microsoft.com/office/drawing/2014/main" id="{6134A3C0-75A0-4B52-99D4-8353517B85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4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1808" name="Picture@5B@" descr="@5B@">
          <a:extLst>
            <a:ext uri="{FF2B5EF4-FFF2-40B4-BE49-F238E27FC236}">
              <a16:creationId xmlns:a16="http://schemas.microsoft.com/office/drawing/2014/main" id="{B9705092-A64A-40AB-8A15-7A0D79E1FA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19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1809" name="Picture@5B@" descr="@5B@">
          <a:extLst>
            <a:ext uri="{FF2B5EF4-FFF2-40B4-BE49-F238E27FC236}">
              <a16:creationId xmlns:a16="http://schemas.microsoft.com/office/drawing/2014/main" id="{B28BA195-F3A7-4355-AA28-45596B3B64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94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1810" name="Picture@5B@" descr="@5B@">
          <a:extLst>
            <a:ext uri="{FF2B5EF4-FFF2-40B4-BE49-F238E27FC236}">
              <a16:creationId xmlns:a16="http://schemas.microsoft.com/office/drawing/2014/main" id="{A8D596BB-8E22-4680-B360-F9B95ADDBA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69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1811" name="Picture@5B@" descr="@5B@">
          <a:extLst>
            <a:ext uri="{FF2B5EF4-FFF2-40B4-BE49-F238E27FC236}">
              <a16:creationId xmlns:a16="http://schemas.microsoft.com/office/drawing/2014/main" id="{F8D35E8B-DBF1-4599-9F64-E5A425642E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45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1812" name="Picture@5B@" descr="@5B@">
          <a:extLst>
            <a:ext uri="{FF2B5EF4-FFF2-40B4-BE49-F238E27FC236}">
              <a16:creationId xmlns:a16="http://schemas.microsoft.com/office/drawing/2014/main" id="{1ECBCEA4-C398-42D1-9C90-73D9B59369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2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1813" name="Picture@5B@" descr="@5B@">
          <a:extLst>
            <a:ext uri="{FF2B5EF4-FFF2-40B4-BE49-F238E27FC236}">
              <a16:creationId xmlns:a16="http://schemas.microsoft.com/office/drawing/2014/main" id="{8C3B96E0-7FB3-473F-A2A6-691F40F6E7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95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1814" name="Picture@5B@" descr="@5B@">
          <a:extLst>
            <a:ext uri="{FF2B5EF4-FFF2-40B4-BE49-F238E27FC236}">
              <a16:creationId xmlns:a16="http://schemas.microsoft.com/office/drawing/2014/main" id="{5FDB94DC-AFC3-4E70-B235-BA14378D82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70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1815" name="Picture@5B@" descr="@5B@">
          <a:extLst>
            <a:ext uri="{FF2B5EF4-FFF2-40B4-BE49-F238E27FC236}">
              <a16:creationId xmlns:a16="http://schemas.microsoft.com/office/drawing/2014/main" id="{2AD4FA67-8D1F-4EE4-9385-3393F684E4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46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1816" name="Picture@5B@" descr="@5B@">
          <a:extLst>
            <a:ext uri="{FF2B5EF4-FFF2-40B4-BE49-F238E27FC236}">
              <a16:creationId xmlns:a16="http://schemas.microsoft.com/office/drawing/2014/main" id="{90395AFF-9A44-405D-9231-80C474DCAD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21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1817" name="Picture@5B@" descr="@5B@">
          <a:extLst>
            <a:ext uri="{FF2B5EF4-FFF2-40B4-BE49-F238E27FC236}">
              <a16:creationId xmlns:a16="http://schemas.microsoft.com/office/drawing/2014/main" id="{C829EAF8-9C35-467F-9670-36EED6EF5B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9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1818" name="Picture@5B@" descr="@5B@">
          <a:extLst>
            <a:ext uri="{FF2B5EF4-FFF2-40B4-BE49-F238E27FC236}">
              <a16:creationId xmlns:a16="http://schemas.microsoft.com/office/drawing/2014/main" id="{B2729A7B-539B-437E-A6AE-3A0B3BD57D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71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1819" name="Picture@5B@" descr="@5B@">
          <a:extLst>
            <a:ext uri="{FF2B5EF4-FFF2-40B4-BE49-F238E27FC236}">
              <a16:creationId xmlns:a16="http://schemas.microsoft.com/office/drawing/2014/main" id="{987EDB62-5EE8-4B4C-A1F0-7E6C2BE18A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247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1820" name="Picture@5B@" descr="@5B@">
          <a:extLst>
            <a:ext uri="{FF2B5EF4-FFF2-40B4-BE49-F238E27FC236}">
              <a16:creationId xmlns:a16="http://schemas.microsoft.com/office/drawing/2014/main" id="{BEFD2EBA-C8AC-45A5-9D0E-492995ABCE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22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1821" name="Picture@5B@" descr="@5B@">
          <a:extLst>
            <a:ext uri="{FF2B5EF4-FFF2-40B4-BE49-F238E27FC236}">
              <a16:creationId xmlns:a16="http://schemas.microsoft.com/office/drawing/2014/main" id="{CB1E8123-7F1B-4352-855F-2193D9738B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97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1822" name="Picture@5B@" descr="@5B@">
          <a:extLst>
            <a:ext uri="{FF2B5EF4-FFF2-40B4-BE49-F238E27FC236}">
              <a16:creationId xmlns:a16="http://schemas.microsoft.com/office/drawing/2014/main" id="{2764F034-B08B-4007-A288-8EEBD7FAB3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72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1823" name="Picture@5B@" descr="@5B@">
          <a:extLst>
            <a:ext uri="{FF2B5EF4-FFF2-40B4-BE49-F238E27FC236}">
              <a16:creationId xmlns:a16="http://schemas.microsoft.com/office/drawing/2014/main" id="{AB2DE36B-2849-4056-83C7-1F9F8E0FAD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48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1824" name="Picture@5B@" descr="@5B@">
          <a:extLst>
            <a:ext uri="{FF2B5EF4-FFF2-40B4-BE49-F238E27FC236}">
              <a16:creationId xmlns:a16="http://schemas.microsoft.com/office/drawing/2014/main" id="{3349669F-8458-4809-BF0D-006D5ED303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23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1825" name="Picture@5B@" descr="@5B@">
          <a:extLst>
            <a:ext uri="{FF2B5EF4-FFF2-40B4-BE49-F238E27FC236}">
              <a16:creationId xmlns:a16="http://schemas.microsoft.com/office/drawing/2014/main" id="{E690EEA0-8FE0-4834-968D-471D0481EE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98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1826" name="Picture@5B@" descr="@5B@">
          <a:extLst>
            <a:ext uri="{FF2B5EF4-FFF2-40B4-BE49-F238E27FC236}">
              <a16:creationId xmlns:a16="http://schemas.microsoft.com/office/drawing/2014/main" id="{0222C26B-9365-466E-BB6F-9FAF1DB384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73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1827" name="Picture@5B@" descr="@5B@">
          <a:extLst>
            <a:ext uri="{FF2B5EF4-FFF2-40B4-BE49-F238E27FC236}">
              <a16:creationId xmlns:a16="http://schemas.microsoft.com/office/drawing/2014/main" id="{BDBD71D3-9C2B-4A1E-B6BE-81BCF323CE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64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1828" name="Picture@5B@" descr="@5B@">
          <a:extLst>
            <a:ext uri="{FF2B5EF4-FFF2-40B4-BE49-F238E27FC236}">
              <a16:creationId xmlns:a16="http://schemas.microsoft.com/office/drawing/2014/main" id="{F2ACAE74-0115-4F7C-94A0-3B72C0573F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824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1829" name="Picture@5B@" descr="@5B@">
          <a:extLst>
            <a:ext uri="{FF2B5EF4-FFF2-40B4-BE49-F238E27FC236}">
              <a16:creationId xmlns:a16="http://schemas.microsoft.com/office/drawing/2014/main" id="{5E85AC0D-59F9-410D-ABD3-4E1AB40EA6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99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1830" name="Picture@5B@" descr="@5B@">
          <a:extLst>
            <a:ext uri="{FF2B5EF4-FFF2-40B4-BE49-F238E27FC236}">
              <a16:creationId xmlns:a16="http://schemas.microsoft.com/office/drawing/2014/main" id="{853AAD95-892A-43E6-9C09-2C8449C118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74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1831" name="Picture@5B@" descr="@5B@">
          <a:extLst>
            <a:ext uri="{FF2B5EF4-FFF2-40B4-BE49-F238E27FC236}">
              <a16:creationId xmlns:a16="http://schemas.microsoft.com/office/drawing/2014/main" id="{79B56220-FE8F-4A01-8742-073627A971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350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1832" name="Picture@5B@" descr="@5B@">
          <a:extLst>
            <a:ext uri="{FF2B5EF4-FFF2-40B4-BE49-F238E27FC236}">
              <a16:creationId xmlns:a16="http://schemas.microsoft.com/office/drawing/2014/main" id="{4A0F1455-274D-4254-9686-6A7C37A85A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52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1833" name="Picture@5C@" descr="@5C@">
          <a:extLst>
            <a:ext uri="{FF2B5EF4-FFF2-40B4-BE49-F238E27FC236}">
              <a16:creationId xmlns:a16="http://schemas.microsoft.com/office/drawing/2014/main" id="{1BE5387D-AA5A-4377-86C1-5FC0B23F06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700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1834" name="Picture@5B@" descr="@5B@">
          <a:extLst>
            <a:ext uri="{FF2B5EF4-FFF2-40B4-BE49-F238E27FC236}">
              <a16:creationId xmlns:a16="http://schemas.microsoft.com/office/drawing/2014/main" id="{72B90C91-0395-4B0F-9F0C-D8C6BB609E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76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1835" name="Picture@5B@" descr="@5B@">
          <a:extLst>
            <a:ext uri="{FF2B5EF4-FFF2-40B4-BE49-F238E27FC236}">
              <a16:creationId xmlns:a16="http://schemas.microsoft.com/office/drawing/2014/main" id="{B1AA127D-1816-4871-A8D8-EB005D8234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051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1836" name="Picture@5B@" descr="@5B@">
          <a:extLst>
            <a:ext uri="{FF2B5EF4-FFF2-40B4-BE49-F238E27FC236}">
              <a16:creationId xmlns:a16="http://schemas.microsoft.com/office/drawing/2014/main" id="{6C966050-8CE6-4355-A928-7198ACE149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226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1837" name="Picture@5B@" descr="@5B@">
          <a:extLst>
            <a:ext uri="{FF2B5EF4-FFF2-40B4-BE49-F238E27FC236}">
              <a16:creationId xmlns:a16="http://schemas.microsoft.com/office/drawing/2014/main" id="{85E51A3C-B3A2-4077-A026-2F2E917F27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40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1838" name="Picture@5B@" descr="@5B@">
          <a:extLst>
            <a:ext uri="{FF2B5EF4-FFF2-40B4-BE49-F238E27FC236}">
              <a16:creationId xmlns:a16="http://schemas.microsoft.com/office/drawing/2014/main" id="{A2E9BCEE-37FA-4154-B252-4A74951EAE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77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1839" name="Picture@5B@" descr="@5B@">
          <a:extLst>
            <a:ext uri="{FF2B5EF4-FFF2-40B4-BE49-F238E27FC236}">
              <a16:creationId xmlns:a16="http://schemas.microsoft.com/office/drawing/2014/main" id="{8B394A87-F0E1-440D-B36B-6083941E5B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752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1840" name="Picture@5B@" descr="@5B@">
          <a:extLst>
            <a:ext uri="{FF2B5EF4-FFF2-40B4-BE49-F238E27FC236}">
              <a16:creationId xmlns:a16="http://schemas.microsoft.com/office/drawing/2014/main" id="{A65768F9-81E8-4E59-A422-3C9277F0A7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927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1841" name="Picture@5B@" descr="@5B@">
          <a:extLst>
            <a:ext uri="{FF2B5EF4-FFF2-40B4-BE49-F238E27FC236}">
              <a16:creationId xmlns:a16="http://schemas.microsoft.com/office/drawing/2014/main" id="{A07256B8-39B8-4428-9AC1-334DC93853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102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1842" name="Picture@5B@" descr="@5B@">
          <a:extLst>
            <a:ext uri="{FF2B5EF4-FFF2-40B4-BE49-F238E27FC236}">
              <a16:creationId xmlns:a16="http://schemas.microsoft.com/office/drawing/2014/main" id="{B8A679DC-437A-45D1-AD52-003E0AFF62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7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1843" name="Picture@5B@" descr="@5B@">
          <a:extLst>
            <a:ext uri="{FF2B5EF4-FFF2-40B4-BE49-F238E27FC236}">
              <a16:creationId xmlns:a16="http://schemas.microsoft.com/office/drawing/2014/main" id="{EE9B32EC-4886-44E2-995C-173A914A00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53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1844" name="Picture@5B@" descr="@5B@">
          <a:extLst>
            <a:ext uri="{FF2B5EF4-FFF2-40B4-BE49-F238E27FC236}">
              <a16:creationId xmlns:a16="http://schemas.microsoft.com/office/drawing/2014/main" id="{02C1E8B5-68D0-4AAD-96D8-4265C6B06E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628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1845" name="Picture@5B@" descr="@5B@">
          <a:extLst>
            <a:ext uri="{FF2B5EF4-FFF2-40B4-BE49-F238E27FC236}">
              <a16:creationId xmlns:a16="http://schemas.microsoft.com/office/drawing/2014/main" id="{3C007476-1182-45EF-ABA9-A8B87C8487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803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1846" name="Picture@5B@" descr="@5B@">
          <a:extLst>
            <a:ext uri="{FF2B5EF4-FFF2-40B4-BE49-F238E27FC236}">
              <a16:creationId xmlns:a16="http://schemas.microsoft.com/office/drawing/2014/main" id="{96090517-71D4-440B-9C82-CB8E0050E0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79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1847" name="Picture@5B@" descr="@5B@">
          <a:extLst>
            <a:ext uri="{FF2B5EF4-FFF2-40B4-BE49-F238E27FC236}">
              <a16:creationId xmlns:a16="http://schemas.microsoft.com/office/drawing/2014/main" id="{2B028F8A-2E08-42C9-9F79-73A4D07CEE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15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1848" name="Picture@5B@" descr="@5B@">
          <a:extLst>
            <a:ext uri="{FF2B5EF4-FFF2-40B4-BE49-F238E27FC236}">
              <a16:creationId xmlns:a16="http://schemas.microsoft.com/office/drawing/2014/main" id="{9739992D-C280-4C99-8BEA-1C52E4C6A9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329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1849" name="Picture@5B@" descr="@5B@">
          <a:extLst>
            <a:ext uri="{FF2B5EF4-FFF2-40B4-BE49-F238E27FC236}">
              <a16:creationId xmlns:a16="http://schemas.microsoft.com/office/drawing/2014/main" id="{F99ED45C-8F73-47E7-A7B0-82295967A4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504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1850" name="Picture@5B@" descr="@5B@">
          <a:extLst>
            <a:ext uri="{FF2B5EF4-FFF2-40B4-BE49-F238E27FC236}">
              <a16:creationId xmlns:a16="http://schemas.microsoft.com/office/drawing/2014/main" id="{F2844141-6179-422F-A3EB-5D1F3D6A80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80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1851" name="Picture@5B@" descr="@5B@">
          <a:extLst>
            <a:ext uri="{FF2B5EF4-FFF2-40B4-BE49-F238E27FC236}">
              <a16:creationId xmlns:a16="http://schemas.microsoft.com/office/drawing/2014/main" id="{BDE30A50-0D7D-476A-A321-B0D843AA86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855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1852" name="Picture@5B@" descr="@5B@">
          <a:extLst>
            <a:ext uri="{FF2B5EF4-FFF2-40B4-BE49-F238E27FC236}">
              <a16:creationId xmlns:a16="http://schemas.microsoft.com/office/drawing/2014/main" id="{CDF210D8-AF00-4A0D-9FB8-9389A94DE9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30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1853" name="Picture@5B@" descr="@5B@">
          <a:extLst>
            <a:ext uri="{FF2B5EF4-FFF2-40B4-BE49-F238E27FC236}">
              <a16:creationId xmlns:a16="http://schemas.microsoft.com/office/drawing/2014/main" id="{EB8198EF-AAE3-4416-B15C-2AC42BF124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05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1854" name="Picture@5B@" descr="@5B@">
          <a:extLst>
            <a:ext uri="{FF2B5EF4-FFF2-40B4-BE49-F238E27FC236}">
              <a16:creationId xmlns:a16="http://schemas.microsoft.com/office/drawing/2014/main" id="{A283E6C7-834C-400B-A5B3-E6250A85B4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81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1855" name="Picture@5B@" descr="@5B@">
          <a:extLst>
            <a:ext uri="{FF2B5EF4-FFF2-40B4-BE49-F238E27FC236}">
              <a16:creationId xmlns:a16="http://schemas.microsoft.com/office/drawing/2014/main" id="{BB2628B8-BA93-4A38-9367-06D5882F39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556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1856" name="Picture@5B@" descr="@5B@">
          <a:extLst>
            <a:ext uri="{FF2B5EF4-FFF2-40B4-BE49-F238E27FC236}">
              <a16:creationId xmlns:a16="http://schemas.microsoft.com/office/drawing/2014/main" id="{BC2E8B36-7C57-4FF4-AAAA-67DC2009F2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731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857" name="Picture@5B@" descr="@5B@">
          <a:extLst>
            <a:ext uri="{FF2B5EF4-FFF2-40B4-BE49-F238E27FC236}">
              <a16:creationId xmlns:a16="http://schemas.microsoft.com/office/drawing/2014/main" id="{FB71ADAA-ECD0-497E-B765-EA1B0E1E44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90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1858" name="Picture@5B@" descr="@5B@">
          <a:extLst>
            <a:ext uri="{FF2B5EF4-FFF2-40B4-BE49-F238E27FC236}">
              <a16:creationId xmlns:a16="http://schemas.microsoft.com/office/drawing/2014/main" id="{02C66414-0177-49A5-A9BE-0BC35FFA20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82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859" name="Picture@5B@" descr="@5B@">
          <a:extLst>
            <a:ext uri="{FF2B5EF4-FFF2-40B4-BE49-F238E27FC236}">
              <a16:creationId xmlns:a16="http://schemas.microsoft.com/office/drawing/2014/main" id="{5AC51F44-204F-4010-A861-9BE2B778D2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257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860" name="Picture@5B@" descr="@5B@">
          <a:extLst>
            <a:ext uri="{FF2B5EF4-FFF2-40B4-BE49-F238E27FC236}">
              <a16:creationId xmlns:a16="http://schemas.microsoft.com/office/drawing/2014/main" id="{C2720526-C1E8-4CBB-B668-A154D3BEC8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432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861" name="Picture@5B@" descr="@5B@">
          <a:extLst>
            <a:ext uri="{FF2B5EF4-FFF2-40B4-BE49-F238E27FC236}">
              <a16:creationId xmlns:a16="http://schemas.microsoft.com/office/drawing/2014/main" id="{E78C916B-00FA-44FA-80DD-77F0D86C8E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608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862" name="Picture@5B@" descr="@5B@">
          <a:extLst>
            <a:ext uri="{FF2B5EF4-FFF2-40B4-BE49-F238E27FC236}">
              <a16:creationId xmlns:a16="http://schemas.microsoft.com/office/drawing/2014/main" id="{EF1463C3-230F-4AF7-B8A3-1283F806EF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8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863" name="Picture@5C@" descr="@5C@">
          <a:extLst>
            <a:ext uri="{FF2B5EF4-FFF2-40B4-BE49-F238E27FC236}">
              <a16:creationId xmlns:a16="http://schemas.microsoft.com/office/drawing/2014/main" id="{8B6C6C31-768C-4D54-B90B-FFAB46A86F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8958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864" name="Picture@5B@" descr="@5B@">
          <a:extLst>
            <a:ext uri="{FF2B5EF4-FFF2-40B4-BE49-F238E27FC236}">
              <a16:creationId xmlns:a16="http://schemas.microsoft.com/office/drawing/2014/main" id="{EEBD1CDB-D3EC-4A8D-B42A-D591B2848F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133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865" name="Picture@5B@" descr="@5B@">
          <a:extLst>
            <a:ext uri="{FF2B5EF4-FFF2-40B4-BE49-F238E27FC236}">
              <a16:creationId xmlns:a16="http://schemas.microsoft.com/office/drawing/2014/main" id="{D6D285F9-937C-42A1-9885-1382B5069E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309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866" name="Picture@5B@" descr="@5B@">
          <a:extLst>
            <a:ext uri="{FF2B5EF4-FFF2-40B4-BE49-F238E27FC236}">
              <a16:creationId xmlns:a16="http://schemas.microsoft.com/office/drawing/2014/main" id="{F38A4DB1-A334-4B53-9400-11DB3C9B89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484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867" name="Picture@5B@" descr="@5B@">
          <a:extLst>
            <a:ext uri="{FF2B5EF4-FFF2-40B4-BE49-F238E27FC236}">
              <a16:creationId xmlns:a16="http://schemas.microsoft.com/office/drawing/2014/main" id="{083D52B4-715C-4174-B53A-7F0D45D757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65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868" name="Picture@5B@" descr="@5B@">
          <a:extLst>
            <a:ext uri="{FF2B5EF4-FFF2-40B4-BE49-F238E27FC236}">
              <a16:creationId xmlns:a16="http://schemas.microsoft.com/office/drawing/2014/main" id="{3DBD0F50-1080-47B2-8F5E-F9CA7530ED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834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869" name="Picture@5B@" descr="@5B@">
          <a:extLst>
            <a:ext uri="{FF2B5EF4-FFF2-40B4-BE49-F238E27FC236}">
              <a16:creationId xmlns:a16="http://schemas.microsoft.com/office/drawing/2014/main" id="{C434E119-A1A4-4098-B4F8-D419FDFC05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010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870" name="Picture@5B@" descr="@5B@">
          <a:extLst>
            <a:ext uri="{FF2B5EF4-FFF2-40B4-BE49-F238E27FC236}">
              <a16:creationId xmlns:a16="http://schemas.microsoft.com/office/drawing/2014/main" id="{F0F14FF5-709B-4805-AD00-FF6DF74943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185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871" name="Picture@5B@" descr="@5B@">
          <a:extLst>
            <a:ext uri="{FF2B5EF4-FFF2-40B4-BE49-F238E27FC236}">
              <a16:creationId xmlns:a16="http://schemas.microsoft.com/office/drawing/2014/main" id="{B9BAFED2-C31F-4248-8BD6-D42C7DCD4D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360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872" name="Picture@5B@" descr="@5B@">
          <a:extLst>
            <a:ext uri="{FF2B5EF4-FFF2-40B4-BE49-F238E27FC236}">
              <a16:creationId xmlns:a16="http://schemas.microsoft.com/office/drawing/2014/main" id="{046FE368-586E-48EE-99DD-736EC33C2A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35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873" name="Picture@5B@" descr="@5B@">
          <a:extLst>
            <a:ext uri="{FF2B5EF4-FFF2-40B4-BE49-F238E27FC236}">
              <a16:creationId xmlns:a16="http://schemas.microsoft.com/office/drawing/2014/main" id="{C7D1D46F-C75A-4E64-A51A-A3B3354CD5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11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874" name="Picture@5B@" descr="@5B@">
          <a:extLst>
            <a:ext uri="{FF2B5EF4-FFF2-40B4-BE49-F238E27FC236}">
              <a16:creationId xmlns:a16="http://schemas.microsoft.com/office/drawing/2014/main" id="{B9C2C5FA-DD66-4A07-AB27-6469F89CC3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886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875" name="Picture@5B@" descr="@5B@">
          <a:extLst>
            <a:ext uri="{FF2B5EF4-FFF2-40B4-BE49-F238E27FC236}">
              <a16:creationId xmlns:a16="http://schemas.microsoft.com/office/drawing/2014/main" id="{2D73415E-98CE-4DA2-BDFD-C6F2A959CB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061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876" name="Picture@5B@" descr="@5B@">
          <a:extLst>
            <a:ext uri="{FF2B5EF4-FFF2-40B4-BE49-F238E27FC236}">
              <a16:creationId xmlns:a16="http://schemas.microsoft.com/office/drawing/2014/main" id="{35AD616E-6470-4BC5-B4A1-16738A332D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236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877" name="Picture@5B@" descr="@5B@">
          <a:extLst>
            <a:ext uri="{FF2B5EF4-FFF2-40B4-BE49-F238E27FC236}">
              <a16:creationId xmlns:a16="http://schemas.microsoft.com/office/drawing/2014/main" id="{866C371F-54C7-4E7F-BB3D-FDFE5072FA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41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878" name="Picture@5B@" descr="@5B@">
          <a:extLst>
            <a:ext uri="{FF2B5EF4-FFF2-40B4-BE49-F238E27FC236}">
              <a16:creationId xmlns:a16="http://schemas.microsoft.com/office/drawing/2014/main" id="{87AD67EB-B4C1-4CF8-BF67-4CFAB49E33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587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879" name="Picture@5B@" descr="@5B@">
          <a:extLst>
            <a:ext uri="{FF2B5EF4-FFF2-40B4-BE49-F238E27FC236}">
              <a16:creationId xmlns:a16="http://schemas.microsoft.com/office/drawing/2014/main" id="{0412C9CE-9AB4-48E5-B68A-CD55EE9A80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62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880" name="Picture@5B@" descr="@5B@">
          <a:extLst>
            <a:ext uri="{FF2B5EF4-FFF2-40B4-BE49-F238E27FC236}">
              <a16:creationId xmlns:a16="http://schemas.microsoft.com/office/drawing/2014/main" id="{0B037199-E2B9-44F2-9368-E98501FE23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937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881" name="Picture@5B@" descr="@5B@">
          <a:extLst>
            <a:ext uri="{FF2B5EF4-FFF2-40B4-BE49-F238E27FC236}">
              <a16:creationId xmlns:a16="http://schemas.microsoft.com/office/drawing/2014/main" id="{6D178CA7-7715-4535-B7E1-35FB38EB98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113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882" name="Picture@5B@" descr="@5B@">
          <a:extLst>
            <a:ext uri="{FF2B5EF4-FFF2-40B4-BE49-F238E27FC236}">
              <a16:creationId xmlns:a16="http://schemas.microsoft.com/office/drawing/2014/main" id="{C2A44019-05D5-4D93-8157-CEF39E1BC5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28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883" name="Picture@5B@" descr="@5B@">
          <a:extLst>
            <a:ext uri="{FF2B5EF4-FFF2-40B4-BE49-F238E27FC236}">
              <a16:creationId xmlns:a16="http://schemas.microsoft.com/office/drawing/2014/main" id="{982C7FD7-C276-452D-BC5E-722EC589B7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63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884" name="Picture@5B@" descr="@5B@">
          <a:extLst>
            <a:ext uri="{FF2B5EF4-FFF2-40B4-BE49-F238E27FC236}">
              <a16:creationId xmlns:a16="http://schemas.microsoft.com/office/drawing/2014/main" id="{D0CD92A1-1BF1-4753-A861-BCC8F1F44A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639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885" name="Picture@5B@" descr="@5B@">
          <a:extLst>
            <a:ext uri="{FF2B5EF4-FFF2-40B4-BE49-F238E27FC236}">
              <a16:creationId xmlns:a16="http://schemas.microsoft.com/office/drawing/2014/main" id="{ACD2C863-31B6-4BCC-A61B-86F871AFF6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814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886" name="Picture@5B@" descr="@5B@">
          <a:extLst>
            <a:ext uri="{FF2B5EF4-FFF2-40B4-BE49-F238E27FC236}">
              <a16:creationId xmlns:a16="http://schemas.microsoft.com/office/drawing/2014/main" id="{0A4B976C-06F9-4407-A996-552729555E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989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887" name="Picture@5B@" descr="@5B@">
          <a:extLst>
            <a:ext uri="{FF2B5EF4-FFF2-40B4-BE49-F238E27FC236}">
              <a16:creationId xmlns:a16="http://schemas.microsoft.com/office/drawing/2014/main" id="{3153EC7B-3B83-4EED-BD5C-19EBD66F08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16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888" name="Picture@5B@" descr="@5B@">
          <a:extLst>
            <a:ext uri="{FF2B5EF4-FFF2-40B4-BE49-F238E27FC236}">
              <a16:creationId xmlns:a16="http://schemas.microsoft.com/office/drawing/2014/main" id="{CE856FF7-D2F2-455C-B478-F83EAF8EC6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340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889" name="Picture@5C@" descr="@5C@">
          <a:extLst>
            <a:ext uri="{FF2B5EF4-FFF2-40B4-BE49-F238E27FC236}">
              <a16:creationId xmlns:a16="http://schemas.microsoft.com/office/drawing/2014/main" id="{155B1C20-4211-4308-A966-B2381A9799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3515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890" name="Picture@5B@" descr="@5B@">
          <a:extLst>
            <a:ext uri="{FF2B5EF4-FFF2-40B4-BE49-F238E27FC236}">
              <a16:creationId xmlns:a16="http://schemas.microsoft.com/office/drawing/2014/main" id="{48721BA3-F96E-4E0A-8C1A-03F267A0C0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690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891" name="Picture@5B@" descr="@5B@">
          <a:extLst>
            <a:ext uri="{FF2B5EF4-FFF2-40B4-BE49-F238E27FC236}">
              <a16:creationId xmlns:a16="http://schemas.microsoft.com/office/drawing/2014/main" id="{2C66428F-E0F2-47EB-A427-0CCA3F8C41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865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892" name="Picture@5C@" descr="@5C@">
          <a:extLst>
            <a:ext uri="{FF2B5EF4-FFF2-40B4-BE49-F238E27FC236}">
              <a16:creationId xmlns:a16="http://schemas.microsoft.com/office/drawing/2014/main" id="{9E817980-9C99-40FA-9987-364AABFCD9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4041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893" name="Picture@5B@" descr="@5B@">
          <a:extLst>
            <a:ext uri="{FF2B5EF4-FFF2-40B4-BE49-F238E27FC236}">
              <a16:creationId xmlns:a16="http://schemas.microsoft.com/office/drawing/2014/main" id="{7E1ECCAF-8B63-4B36-B398-BC9C3B686F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16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894" name="Picture@5B@" descr="@5B@">
          <a:extLst>
            <a:ext uri="{FF2B5EF4-FFF2-40B4-BE49-F238E27FC236}">
              <a16:creationId xmlns:a16="http://schemas.microsoft.com/office/drawing/2014/main" id="{2BEA8222-643C-420C-AB72-40143DC9F8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391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895" name="Picture@5B@" descr="@5B@">
          <a:extLst>
            <a:ext uri="{FF2B5EF4-FFF2-40B4-BE49-F238E27FC236}">
              <a16:creationId xmlns:a16="http://schemas.microsoft.com/office/drawing/2014/main" id="{9DB898FC-D6BE-4B37-A7B6-B1AEC7143C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566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896" name="Picture@5C@" descr="@5C@">
          <a:extLst>
            <a:ext uri="{FF2B5EF4-FFF2-40B4-BE49-F238E27FC236}">
              <a16:creationId xmlns:a16="http://schemas.microsoft.com/office/drawing/2014/main" id="{7091070B-49A5-4C14-A71B-6186AD547A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4742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897" name="Picture@5C@" descr="@5C@">
          <a:extLst>
            <a:ext uri="{FF2B5EF4-FFF2-40B4-BE49-F238E27FC236}">
              <a16:creationId xmlns:a16="http://schemas.microsoft.com/office/drawing/2014/main" id="{C0FB0AA1-E8EB-4FAE-8CFA-6E2D803709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491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898" name="Picture@5C@" descr="@5C@">
          <a:extLst>
            <a:ext uri="{FF2B5EF4-FFF2-40B4-BE49-F238E27FC236}">
              <a16:creationId xmlns:a16="http://schemas.microsoft.com/office/drawing/2014/main" id="{552E60A6-D657-4405-85DC-BA7B5BC121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5092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899" name="Picture@5B@" descr="@5B@">
          <a:extLst>
            <a:ext uri="{FF2B5EF4-FFF2-40B4-BE49-F238E27FC236}">
              <a16:creationId xmlns:a16="http://schemas.microsoft.com/office/drawing/2014/main" id="{5B9EA49E-F72A-4AA5-8000-5A2EA8DF9F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267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900" name="Picture@5B@" descr="@5B@">
          <a:extLst>
            <a:ext uri="{FF2B5EF4-FFF2-40B4-BE49-F238E27FC236}">
              <a16:creationId xmlns:a16="http://schemas.microsoft.com/office/drawing/2014/main" id="{D53CA685-F155-44E5-9B25-3744587DC6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443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1901" name="Picture@5B@" descr="@5B@">
          <a:extLst>
            <a:ext uri="{FF2B5EF4-FFF2-40B4-BE49-F238E27FC236}">
              <a16:creationId xmlns:a16="http://schemas.microsoft.com/office/drawing/2014/main" id="{DE8F8E73-9816-49AF-B042-311A8A306D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1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902" name="Picture@5B@" descr="@5B@">
          <a:extLst>
            <a:ext uri="{FF2B5EF4-FFF2-40B4-BE49-F238E27FC236}">
              <a16:creationId xmlns:a16="http://schemas.microsoft.com/office/drawing/2014/main" id="{75579EAC-2D04-49A0-8975-067DEFC2AF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6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1903" name="Picture@5B@" descr="@5B@">
          <a:extLst>
            <a:ext uri="{FF2B5EF4-FFF2-40B4-BE49-F238E27FC236}">
              <a16:creationId xmlns:a16="http://schemas.microsoft.com/office/drawing/2014/main" id="{45C12D50-C7F4-4064-9BC4-DEA4EE1E25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2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1904" name="Picture@5B@" descr="@5B@">
          <a:extLst>
            <a:ext uri="{FF2B5EF4-FFF2-40B4-BE49-F238E27FC236}">
              <a16:creationId xmlns:a16="http://schemas.microsoft.com/office/drawing/2014/main" id="{3A64C8C6-CF44-4FB5-AE8F-0FB13EC0ED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1905" name="Picture@5B@" descr="@5B@">
          <a:extLst>
            <a:ext uri="{FF2B5EF4-FFF2-40B4-BE49-F238E27FC236}">
              <a16:creationId xmlns:a16="http://schemas.microsoft.com/office/drawing/2014/main" id="{D0E8D235-060B-4B75-80EF-55EF13ACF9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2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1906" name="Picture@5B@" descr="@5B@">
          <a:extLst>
            <a:ext uri="{FF2B5EF4-FFF2-40B4-BE49-F238E27FC236}">
              <a16:creationId xmlns:a16="http://schemas.microsoft.com/office/drawing/2014/main" id="{A95FD9E8-D0DD-4540-8D95-29D35B920E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7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1907" name="Picture@5B@" descr="@5B@">
          <a:extLst>
            <a:ext uri="{FF2B5EF4-FFF2-40B4-BE49-F238E27FC236}">
              <a16:creationId xmlns:a16="http://schemas.microsoft.com/office/drawing/2014/main" id="{CAFE25F8-C2CF-415F-8A87-7C039FBBAD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3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1908" name="Picture@5B@" descr="@5B@">
          <a:extLst>
            <a:ext uri="{FF2B5EF4-FFF2-40B4-BE49-F238E27FC236}">
              <a16:creationId xmlns:a16="http://schemas.microsoft.com/office/drawing/2014/main" id="{4345E289-B61E-440D-A943-511B049BDE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58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909" name="Picture@5B@" descr="@5B@">
          <a:extLst>
            <a:ext uri="{FF2B5EF4-FFF2-40B4-BE49-F238E27FC236}">
              <a16:creationId xmlns:a16="http://schemas.microsoft.com/office/drawing/2014/main" id="{06976441-256D-492D-8458-035FD19281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3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910" name="Picture@5B@" descr="@5B@">
          <a:extLst>
            <a:ext uri="{FF2B5EF4-FFF2-40B4-BE49-F238E27FC236}">
              <a16:creationId xmlns:a16="http://schemas.microsoft.com/office/drawing/2014/main" id="{F11C25C2-E913-4E77-B644-C5CE4F63FC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08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911" name="Picture@5B@" descr="@5B@">
          <a:extLst>
            <a:ext uri="{FF2B5EF4-FFF2-40B4-BE49-F238E27FC236}">
              <a16:creationId xmlns:a16="http://schemas.microsoft.com/office/drawing/2014/main" id="{A4540797-4B17-4F10-BCC9-6C9D06C1C8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84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912" name="Picture@5B@" descr="@5B@">
          <a:extLst>
            <a:ext uri="{FF2B5EF4-FFF2-40B4-BE49-F238E27FC236}">
              <a16:creationId xmlns:a16="http://schemas.microsoft.com/office/drawing/2014/main" id="{AB525050-0A42-42FD-86D1-22D02FAF2D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59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913" name="Picture@5B@" descr="@5B@">
          <a:extLst>
            <a:ext uri="{FF2B5EF4-FFF2-40B4-BE49-F238E27FC236}">
              <a16:creationId xmlns:a16="http://schemas.microsoft.com/office/drawing/2014/main" id="{DE21A24C-B6CD-42A3-ABE3-934AF27BE7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34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914" name="Picture@5B@" descr="@5B@">
          <a:extLst>
            <a:ext uri="{FF2B5EF4-FFF2-40B4-BE49-F238E27FC236}">
              <a16:creationId xmlns:a16="http://schemas.microsoft.com/office/drawing/2014/main" id="{09AA01D0-9615-46B5-AFB8-8686A79B7E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0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915" name="Picture@5B@" descr="@5B@">
          <a:extLst>
            <a:ext uri="{FF2B5EF4-FFF2-40B4-BE49-F238E27FC236}">
              <a16:creationId xmlns:a16="http://schemas.microsoft.com/office/drawing/2014/main" id="{4445D247-98E4-45C7-88AC-24517053D5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85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916" name="Picture@5B@" descr="@5B@">
          <a:extLst>
            <a:ext uri="{FF2B5EF4-FFF2-40B4-BE49-F238E27FC236}">
              <a16:creationId xmlns:a16="http://schemas.microsoft.com/office/drawing/2014/main" id="{4157BDB5-7291-4A6E-9C4F-1DA7825A45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60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917" name="Picture@5B@" descr="@5B@">
          <a:extLst>
            <a:ext uri="{FF2B5EF4-FFF2-40B4-BE49-F238E27FC236}">
              <a16:creationId xmlns:a16="http://schemas.microsoft.com/office/drawing/2014/main" id="{12B1168E-9610-4B32-A441-786C98905E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35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918" name="Picture@5B@" descr="@5B@">
          <a:extLst>
            <a:ext uri="{FF2B5EF4-FFF2-40B4-BE49-F238E27FC236}">
              <a16:creationId xmlns:a16="http://schemas.microsoft.com/office/drawing/2014/main" id="{0FCC15C6-C155-4A1F-AFEC-0D9BD3EDDD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10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919" name="Picture@5B@" descr="@5B@">
          <a:extLst>
            <a:ext uri="{FF2B5EF4-FFF2-40B4-BE49-F238E27FC236}">
              <a16:creationId xmlns:a16="http://schemas.microsoft.com/office/drawing/2014/main" id="{0746282E-0F59-48D0-96E6-5BBE4B43C0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8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920" name="Picture@5B@" descr="@5B@">
          <a:extLst>
            <a:ext uri="{FF2B5EF4-FFF2-40B4-BE49-F238E27FC236}">
              <a16:creationId xmlns:a16="http://schemas.microsoft.com/office/drawing/2014/main" id="{2F3AF013-7959-4F94-B1E8-B254A536F1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61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1921" name="Picture@5B@" descr="@5B@">
          <a:extLst>
            <a:ext uri="{FF2B5EF4-FFF2-40B4-BE49-F238E27FC236}">
              <a16:creationId xmlns:a16="http://schemas.microsoft.com/office/drawing/2014/main" id="{FC256106-F1BD-4F03-AEC7-049B25C04E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36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1922" name="Picture@5B@" descr="@5B@">
          <a:extLst>
            <a:ext uri="{FF2B5EF4-FFF2-40B4-BE49-F238E27FC236}">
              <a16:creationId xmlns:a16="http://schemas.microsoft.com/office/drawing/2014/main" id="{5635C56D-EC6D-4CA1-8E89-E862192659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11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1923" name="Picture@5B@" descr="@5B@">
          <a:extLst>
            <a:ext uri="{FF2B5EF4-FFF2-40B4-BE49-F238E27FC236}">
              <a16:creationId xmlns:a16="http://schemas.microsoft.com/office/drawing/2014/main" id="{68673A25-E53D-492B-B09F-C0E3C0C182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87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1924" name="Picture@5B@" descr="@5B@">
          <a:extLst>
            <a:ext uri="{FF2B5EF4-FFF2-40B4-BE49-F238E27FC236}">
              <a16:creationId xmlns:a16="http://schemas.microsoft.com/office/drawing/2014/main" id="{A38E45EA-0688-46E4-9CFD-63E73C810F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6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1925" name="Picture@5C@" descr="@5C@">
          <a:extLst>
            <a:ext uri="{FF2B5EF4-FFF2-40B4-BE49-F238E27FC236}">
              <a16:creationId xmlns:a16="http://schemas.microsoft.com/office/drawing/2014/main" id="{F73C5F95-D9EA-4C24-9FEB-B972AD4EAD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937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1926" name="Picture@5B@" descr="@5B@">
          <a:extLst>
            <a:ext uri="{FF2B5EF4-FFF2-40B4-BE49-F238E27FC236}">
              <a16:creationId xmlns:a16="http://schemas.microsoft.com/office/drawing/2014/main" id="{A0E0DF96-735E-42CD-A964-6E09571B4C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13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1927" name="Picture@5B@" descr="@5B@">
          <a:extLst>
            <a:ext uri="{FF2B5EF4-FFF2-40B4-BE49-F238E27FC236}">
              <a16:creationId xmlns:a16="http://schemas.microsoft.com/office/drawing/2014/main" id="{8D57784F-ABB8-46BF-B179-2F848D08E6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88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1928" name="Picture@5B@" descr="@5B@">
          <a:extLst>
            <a:ext uri="{FF2B5EF4-FFF2-40B4-BE49-F238E27FC236}">
              <a16:creationId xmlns:a16="http://schemas.microsoft.com/office/drawing/2014/main" id="{6E3C498E-089F-4BA6-AA7F-E05A9615AE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63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1929" name="Picture@5B@" descr="@5B@">
          <a:extLst>
            <a:ext uri="{FF2B5EF4-FFF2-40B4-BE49-F238E27FC236}">
              <a16:creationId xmlns:a16="http://schemas.microsoft.com/office/drawing/2014/main" id="{96507E45-A647-4308-AB66-B479FAC8FE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3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1930" name="Picture@5B@" descr="@5B@">
          <a:extLst>
            <a:ext uri="{FF2B5EF4-FFF2-40B4-BE49-F238E27FC236}">
              <a16:creationId xmlns:a16="http://schemas.microsoft.com/office/drawing/2014/main" id="{9A0FD408-D786-43D8-AA65-404297D347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814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1931" name="Picture@5B@" descr="@5B@">
          <a:extLst>
            <a:ext uri="{FF2B5EF4-FFF2-40B4-BE49-F238E27FC236}">
              <a16:creationId xmlns:a16="http://schemas.microsoft.com/office/drawing/2014/main" id="{7976845E-E0AC-4321-AE26-424A7B1303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89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1932" name="Picture@5B@" descr="@5B@">
          <a:extLst>
            <a:ext uri="{FF2B5EF4-FFF2-40B4-BE49-F238E27FC236}">
              <a16:creationId xmlns:a16="http://schemas.microsoft.com/office/drawing/2014/main" id="{9B554E2E-1272-482E-98B7-89A18221A3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64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1933" name="Picture@5B@" descr="@5B@">
          <a:extLst>
            <a:ext uri="{FF2B5EF4-FFF2-40B4-BE49-F238E27FC236}">
              <a16:creationId xmlns:a16="http://schemas.microsoft.com/office/drawing/2014/main" id="{68F65C4C-494D-4732-BA80-0A9A397E0D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39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1934" name="Picture@5B@" descr="@5B@">
          <a:extLst>
            <a:ext uri="{FF2B5EF4-FFF2-40B4-BE49-F238E27FC236}">
              <a16:creationId xmlns:a16="http://schemas.microsoft.com/office/drawing/2014/main" id="{D3EB6B5A-A633-4916-8EA7-C3AC2C94BE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1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1935" name="Picture@5B@" descr="@5B@">
          <a:extLst>
            <a:ext uri="{FF2B5EF4-FFF2-40B4-BE49-F238E27FC236}">
              <a16:creationId xmlns:a16="http://schemas.microsoft.com/office/drawing/2014/main" id="{FDAAECED-EE45-4220-8E5C-BA2C172815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90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1936" name="Picture@5B@" descr="@5B@">
          <a:extLst>
            <a:ext uri="{FF2B5EF4-FFF2-40B4-BE49-F238E27FC236}">
              <a16:creationId xmlns:a16="http://schemas.microsoft.com/office/drawing/2014/main" id="{4EC1840D-ABFB-4A80-BC5C-7B024B2FBE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65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1937" name="Picture@5B@" descr="@5B@">
          <a:extLst>
            <a:ext uri="{FF2B5EF4-FFF2-40B4-BE49-F238E27FC236}">
              <a16:creationId xmlns:a16="http://schemas.microsoft.com/office/drawing/2014/main" id="{A8C4E58F-F93F-445F-98D4-2ABF2B6446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40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1938" name="Picture@5B@" descr="@5B@">
          <a:extLst>
            <a:ext uri="{FF2B5EF4-FFF2-40B4-BE49-F238E27FC236}">
              <a16:creationId xmlns:a16="http://schemas.microsoft.com/office/drawing/2014/main" id="{6B7C2026-F31C-4900-88E7-6F015B1C07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16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1939" name="Picture@5B@" descr="@5B@">
          <a:extLst>
            <a:ext uri="{FF2B5EF4-FFF2-40B4-BE49-F238E27FC236}">
              <a16:creationId xmlns:a16="http://schemas.microsoft.com/office/drawing/2014/main" id="{C39F8D30-53DD-4746-ACDA-AF1A607C24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9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1940" name="Picture@5B@" descr="@5B@">
          <a:extLst>
            <a:ext uri="{FF2B5EF4-FFF2-40B4-BE49-F238E27FC236}">
              <a16:creationId xmlns:a16="http://schemas.microsoft.com/office/drawing/2014/main" id="{A58C7260-27AA-4AD5-9938-784779134D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66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1941" name="Picture@5B@" descr="@5B@">
          <a:extLst>
            <a:ext uri="{FF2B5EF4-FFF2-40B4-BE49-F238E27FC236}">
              <a16:creationId xmlns:a16="http://schemas.microsoft.com/office/drawing/2014/main" id="{02109B18-F7D8-413E-9E9B-2436D26198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41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1942" name="Picture@5B@" descr="@5B@">
          <a:extLst>
            <a:ext uri="{FF2B5EF4-FFF2-40B4-BE49-F238E27FC236}">
              <a16:creationId xmlns:a16="http://schemas.microsoft.com/office/drawing/2014/main" id="{7D209A04-9326-47E1-B7B7-69CEE100BD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17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1943" name="Picture@5B@" descr="@5B@">
          <a:extLst>
            <a:ext uri="{FF2B5EF4-FFF2-40B4-BE49-F238E27FC236}">
              <a16:creationId xmlns:a16="http://schemas.microsoft.com/office/drawing/2014/main" id="{46964DB2-3CE7-4487-B038-7BE8EEBBF3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92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1944" name="Picture@5B@" descr="@5B@">
          <a:extLst>
            <a:ext uri="{FF2B5EF4-FFF2-40B4-BE49-F238E27FC236}">
              <a16:creationId xmlns:a16="http://schemas.microsoft.com/office/drawing/2014/main" id="{99C01E70-A8C6-4518-B621-621B2B86C3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6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1945" name="Picture@5B@" descr="@5B@">
          <a:extLst>
            <a:ext uri="{FF2B5EF4-FFF2-40B4-BE49-F238E27FC236}">
              <a16:creationId xmlns:a16="http://schemas.microsoft.com/office/drawing/2014/main" id="{5ACF5B51-660E-4D14-85DD-31D5ED7940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42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1946" name="Picture@5B@" descr="@5B@">
          <a:extLst>
            <a:ext uri="{FF2B5EF4-FFF2-40B4-BE49-F238E27FC236}">
              <a16:creationId xmlns:a16="http://schemas.microsoft.com/office/drawing/2014/main" id="{9CC2299A-772F-4FD9-83A1-BE38694521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18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1947" name="Picture@5C@" descr="@5C@">
          <a:extLst>
            <a:ext uri="{FF2B5EF4-FFF2-40B4-BE49-F238E27FC236}">
              <a16:creationId xmlns:a16="http://schemas.microsoft.com/office/drawing/2014/main" id="{48DD4408-4E88-487B-9BE8-BAE888BBB7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8793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1948" name="Picture@5C@" descr="@5C@">
          <a:extLst>
            <a:ext uri="{FF2B5EF4-FFF2-40B4-BE49-F238E27FC236}">
              <a16:creationId xmlns:a16="http://schemas.microsoft.com/office/drawing/2014/main" id="{8981C5F0-D5A8-47A0-B43D-8B5211E6FE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8968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1949" name="Picture@5B@" descr="@5B@">
          <a:extLst>
            <a:ext uri="{FF2B5EF4-FFF2-40B4-BE49-F238E27FC236}">
              <a16:creationId xmlns:a16="http://schemas.microsoft.com/office/drawing/2014/main" id="{00DEF837-9F38-43D9-9403-B4AB7A9A9B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4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1950" name="Picture@5B@" descr="@5B@">
          <a:extLst>
            <a:ext uri="{FF2B5EF4-FFF2-40B4-BE49-F238E27FC236}">
              <a16:creationId xmlns:a16="http://schemas.microsoft.com/office/drawing/2014/main" id="{E5EB00AE-9132-475E-9902-8CCB82FA10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19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1951" name="Picture@5B@" descr="@5B@">
          <a:extLst>
            <a:ext uri="{FF2B5EF4-FFF2-40B4-BE49-F238E27FC236}">
              <a16:creationId xmlns:a16="http://schemas.microsoft.com/office/drawing/2014/main" id="{91C70222-F4FF-42EE-99D5-3CEDB8E4CF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94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1952" name="Picture@5B@" descr="@5B@">
          <a:extLst>
            <a:ext uri="{FF2B5EF4-FFF2-40B4-BE49-F238E27FC236}">
              <a16:creationId xmlns:a16="http://schemas.microsoft.com/office/drawing/2014/main" id="{A65C70BA-4271-4434-A07B-A3BE3CA52A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69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1953" name="Picture@5B@" descr="@5B@">
          <a:extLst>
            <a:ext uri="{FF2B5EF4-FFF2-40B4-BE49-F238E27FC236}">
              <a16:creationId xmlns:a16="http://schemas.microsoft.com/office/drawing/2014/main" id="{4663390B-A596-4DF8-91F4-BF310575FE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45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1954" name="Picture@5B@" descr="@5B@">
          <a:extLst>
            <a:ext uri="{FF2B5EF4-FFF2-40B4-BE49-F238E27FC236}">
              <a16:creationId xmlns:a16="http://schemas.microsoft.com/office/drawing/2014/main" id="{5E666AD3-E4CD-43D6-A129-3060EE13BF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2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1955" name="Picture@5B@" descr="@5B@">
          <a:extLst>
            <a:ext uri="{FF2B5EF4-FFF2-40B4-BE49-F238E27FC236}">
              <a16:creationId xmlns:a16="http://schemas.microsoft.com/office/drawing/2014/main" id="{84617F62-CD54-4364-9723-BCB6A56DB1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95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1956" name="Picture@5B@" descr="@5B@">
          <a:extLst>
            <a:ext uri="{FF2B5EF4-FFF2-40B4-BE49-F238E27FC236}">
              <a16:creationId xmlns:a16="http://schemas.microsoft.com/office/drawing/2014/main" id="{A37A129D-03B8-4842-8185-210A7BFF51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70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1957" name="Picture@5B@" descr="@5B@">
          <a:extLst>
            <a:ext uri="{FF2B5EF4-FFF2-40B4-BE49-F238E27FC236}">
              <a16:creationId xmlns:a16="http://schemas.microsoft.com/office/drawing/2014/main" id="{BB547344-52FC-4FE3-85B3-CD2431392A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46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1958" name="Picture@5B@" descr="@5B@">
          <a:extLst>
            <a:ext uri="{FF2B5EF4-FFF2-40B4-BE49-F238E27FC236}">
              <a16:creationId xmlns:a16="http://schemas.microsoft.com/office/drawing/2014/main" id="{C0E10DF5-7CA1-4EFD-96F3-472531AC4A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21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1959" name="Picture@5B@" descr="@5B@">
          <a:extLst>
            <a:ext uri="{FF2B5EF4-FFF2-40B4-BE49-F238E27FC236}">
              <a16:creationId xmlns:a16="http://schemas.microsoft.com/office/drawing/2014/main" id="{EB2BA266-D9CC-4AF6-9E08-CD26804395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9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1960" name="Picture@5B@" descr="@5B@">
          <a:extLst>
            <a:ext uri="{FF2B5EF4-FFF2-40B4-BE49-F238E27FC236}">
              <a16:creationId xmlns:a16="http://schemas.microsoft.com/office/drawing/2014/main" id="{947E2A9B-E561-407A-AD89-87723DD3CB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71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1961" name="Picture@5B@" descr="@5B@">
          <a:extLst>
            <a:ext uri="{FF2B5EF4-FFF2-40B4-BE49-F238E27FC236}">
              <a16:creationId xmlns:a16="http://schemas.microsoft.com/office/drawing/2014/main" id="{E40A529E-51BF-4D46-8787-E105940F60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247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1962" name="Picture@5B@" descr="@5B@">
          <a:extLst>
            <a:ext uri="{FF2B5EF4-FFF2-40B4-BE49-F238E27FC236}">
              <a16:creationId xmlns:a16="http://schemas.microsoft.com/office/drawing/2014/main" id="{70904A1F-0415-45C8-BA28-39375BE9C1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22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1963" name="Picture@5B@" descr="@5B@">
          <a:extLst>
            <a:ext uri="{FF2B5EF4-FFF2-40B4-BE49-F238E27FC236}">
              <a16:creationId xmlns:a16="http://schemas.microsoft.com/office/drawing/2014/main" id="{2F94D384-62A0-4264-83FC-7CD24DFF0E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97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1964" name="Picture@5B@" descr="@5B@">
          <a:extLst>
            <a:ext uri="{FF2B5EF4-FFF2-40B4-BE49-F238E27FC236}">
              <a16:creationId xmlns:a16="http://schemas.microsoft.com/office/drawing/2014/main" id="{7381757B-DA10-4079-A8C8-971BD5BBE3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72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1965" name="Picture@5B@" descr="@5B@">
          <a:extLst>
            <a:ext uri="{FF2B5EF4-FFF2-40B4-BE49-F238E27FC236}">
              <a16:creationId xmlns:a16="http://schemas.microsoft.com/office/drawing/2014/main" id="{83E18EC6-7F5C-4C7E-A23F-AFA81057B5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48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1966" name="Picture@5B@" descr="@5B@">
          <a:extLst>
            <a:ext uri="{FF2B5EF4-FFF2-40B4-BE49-F238E27FC236}">
              <a16:creationId xmlns:a16="http://schemas.microsoft.com/office/drawing/2014/main" id="{4AA5ABA6-21FC-47EB-B04B-E0F2F35660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23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1967" name="Picture@5B@" descr="@5B@">
          <a:extLst>
            <a:ext uri="{FF2B5EF4-FFF2-40B4-BE49-F238E27FC236}">
              <a16:creationId xmlns:a16="http://schemas.microsoft.com/office/drawing/2014/main" id="{1FE2CEF4-D53A-4A6F-B433-D3A2707916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98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1968" name="Picture@5B@" descr="@5B@">
          <a:extLst>
            <a:ext uri="{FF2B5EF4-FFF2-40B4-BE49-F238E27FC236}">
              <a16:creationId xmlns:a16="http://schemas.microsoft.com/office/drawing/2014/main" id="{1E515508-F6A2-4FEA-94A9-43655BB956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73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1969" name="Picture@5B@" descr="@5B@">
          <a:extLst>
            <a:ext uri="{FF2B5EF4-FFF2-40B4-BE49-F238E27FC236}">
              <a16:creationId xmlns:a16="http://schemas.microsoft.com/office/drawing/2014/main" id="{F08EADA0-6864-441D-B2A6-679B24643C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64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1970" name="Picture@5B@" descr="@5B@">
          <a:extLst>
            <a:ext uri="{FF2B5EF4-FFF2-40B4-BE49-F238E27FC236}">
              <a16:creationId xmlns:a16="http://schemas.microsoft.com/office/drawing/2014/main" id="{3A1C15FC-9F72-493B-8086-8AE0E524BE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824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1971" name="Picture@5B@" descr="@5B@">
          <a:extLst>
            <a:ext uri="{FF2B5EF4-FFF2-40B4-BE49-F238E27FC236}">
              <a16:creationId xmlns:a16="http://schemas.microsoft.com/office/drawing/2014/main" id="{8BE24C1E-32DE-4A7A-AE3A-668FD80824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99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1972" name="Picture@5B@" descr="@5B@">
          <a:extLst>
            <a:ext uri="{FF2B5EF4-FFF2-40B4-BE49-F238E27FC236}">
              <a16:creationId xmlns:a16="http://schemas.microsoft.com/office/drawing/2014/main" id="{CF07A241-8E92-4117-A3B1-63B5003835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74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1973" name="Picture@5B@" descr="@5B@">
          <a:extLst>
            <a:ext uri="{FF2B5EF4-FFF2-40B4-BE49-F238E27FC236}">
              <a16:creationId xmlns:a16="http://schemas.microsoft.com/office/drawing/2014/main" id="{FCEC8183-82DC-478B-9760-35609BCA1A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350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1974" name="Picture@5B@" descr="@5B@">
          <a:extLst>
            <a:ext uri="{FF2B5EF4-FFF2-40B4-BE49-F238E27FC236}">
              <a16:creationId xmlns:a16="http://schemas.microsoft.com/office/drawing/2014/main" id="{6A09557C-2818-4435-875D-A93088F29C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52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1975" name="Picture@5B@" descr="@5B@">
          <a:extLst>
            <a:ext uri="{FF2B5EF4-FFF2-40B4-BE49-F238E27FC236}">
              <a16:creationId xmlns:a16="http://schemas.microsoft.com/office/drawing/2014/main" id="{B50757A7-D388-46CD-A5D4-9EA6308C4D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00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1976" name="Picture@5B@" descr="@5B@">
          <a:extLst>
            <a:ext uri="{FF2B5EF4-FFF2-40B4-BE49-F238E27FC236}">
              <a16:creationId xmlns:a16="http://schemas.microsoft.com/office/drawing/2014/main" id="{7380E8AC-48BF-4A56-A3D8-E7460D1980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76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1977" name="Picture@5B@" descr="@5B@">
          <a:extLst>
            <a:ext uri="{FF2B5EF4-FFF2-40B4-BE49-F238E27FC236}">
              <a16:creationId xmlns:a16="http://schemas.microsoft.com/office/drawing/2014/main" id="{055E9B12-8AC3-43F4-915A-A525D66595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051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1978" name="Picture@5C@" descr="@5C@">
          <a:extLst>
            <a:ext uri="{FF2B5EF4-FFF2-40B4-BE49-F238E27FC236}">
              <a16:creationId xmlns:a16="http://schemas.microsoft.com/office/drawing/2014/main" id="{8CF18F5B-D40E-4ADC-8456-130179F2D0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226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1979" name="Picture@5B@" descr="@5B@">
          <a:extLst>
            <a:ext uri="{FF2B5EF4-FFF2-40B4-BE49-F238E27FC236}">
              <a16:creationId xmlns:a16="http://schemas.microsoft.com/office/drawing/2014/main" id="{1EA452A8-683A-4F91-B74E-B1C3F503A7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40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1980" name="Picture@5B@" descr="@5B@">
          <a:extLst>
            <a:ext uri="{FF2B5EF4-FFF2-40B4-BE49-F238E27FC236}">
              <a16:creationId xmlns:a16="http://schemas.microsoft.com/office/drawing/2014/main" id="{5BE8D2BE-46FC-472E-967B-5F52B6C302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77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1981" name="Picture@5B@" descr="@5B@">
          <a:extLst>
            <a:ext uri="{FF2B5EF4-FFF2-40B4-BE49-F238E27FC236}">
              <a16:creationId xmlns:a16="http://schemas.microsoft.com/office/drawing/2014/main" id="{F08FE7CB-FF16-4CF4-BF84-98B16FD734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752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1982" name="Picture@5B@" descr="@5B@">
          <a:extLst>
            <a:ext uri="{FF2B5EF4-FFF2-40B4-BE49-F238E27FC236}">
              <a16:creationId xmlns:a16="http://schemas.microsoft.com/office/drawing/2014/main" id="{D2BE1CA3-841C-4196-82B2-DCCEC00726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927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1983" name="Picture@5B@" descr="@5B@">
          <a:extLst>
            <a:ext uri="{FF2B5EF4-FFF2-40B4-BE49-F238E27FC236}">
              <a16:creationId xmlns:a16="http://schemas.microsoft.com/office/drawing/2014/main" id="{5F6628F1-99DB-4134-8C83-B1E11E87F9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102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1984" name="Picture@5B@" descr="@5B@">
          <a:extLst>
            <a:ext uri="{FF2B5EF4-FFF2-40B4-BE49-F238E27FC236}">
              <a16:creationId xmlns:a16="http://schemas.microsoft.com/office/drawing/2014/main" id="{E39AE7B2-3846-4D60-BD41-B310626AE9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7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1985" name="Picture@5B@" descr="@5B@">
          <a:extLst>
            <a:ext uri="{FF2B5EF4-FFF2-40B4-BE49-F238E27FC236}">
              <a16:creationId xmlns:a16="http://schemas.microsoft.com/office/drawing/2014/main" id="{36C8A84D-78D2-49BC-A65C-0962C86085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53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1986" name="Picture@5B@" descr="@5B@">
          <a:extLst>
            <a:ext uri="{FF2B5EF4-FFF2-40B4-BE49-F238E27FC236}">
              <a16:creationId xmlns:a16="http://schemas.microsoft.com/office/drawing/2014/main" id="{3E23D1F1-5C3A-407B-9386-E8070B5618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628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1987" name="Picture@5B@" descr="@5B@">
          <a:extLst>
            <a:ext uri="{FF2B5EF4-FFF2-40B4-BE49-F238E27FC236}">
              <a16:creationId xmlns:a16="http://schemas.microsoft.com/office/drawing/2014/main" id="{0D20DAEB-2F98-4394-9F14-F07647E999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803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1988" name="Picture@5B@" descr="@5B@">
          <a:extLst>
            <a:ext uri="{FF2B5EF4-FFF2-40B4-BE49-F238E27FC236}">
              <a16:creationId xmlns:a16="http://schemas.microsoft.com/office/drawing/2014/main" id="{FBE325A6-42D1-419A-8DF0-F80AA2A252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79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1989" name="Picture@5C@" descr="@5C@">
          <a:extLst>
            <a:ext uri="{FF2B5EF4-FFF2-40B4-BE49-F238E27FC236}">
              <a16:creationId xmlns:a16="http://schemas.microsoft.com/office/drawing/2014/main" id="{268CCB00-5BB9-4408-B323-6B71BADC60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15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1990" name="Picture@5B@" descr="@5B@">
          <a:extLst>
            <a:ext uri="{FF2B5EF4-FFF2-40B4-BE49-F238E27FC236}">
              <a16:creationId xmlns:a16="http://schemas.microsoft.com/office/drawing/2014/main" id="{BE5B0043-3EEE-4632-BC58-B07483A935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329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1991" name="Picture@5B@" descr="@5B@">
          <a:extLst>
            <a:ext uri="{FF2B5EF4-FFF2-40B4-BE49-F238E27FC236}">
              <a16:creationId xmlns:a16="http://schemas.microsoft.com/office/drawing/2014/main" id="{A067C867-BCED-4343-BD38-1B15A6A9DC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504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1992" name="Picture@5B@" descr="@5B@">
          <a:extLst>
            <a:ext uri="{FF2B5EF4-FFF2-40B4-BE49-F238E27FC236}">
              <a16:creationId xmlns:a16="http://schemas.microsoft.com/office/drawing/2014/main" id="{88B4E2AA-A296-4B65-BA8A-9884744684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80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1993" name="Picture@5B@" descr="@5B@">
          <a:extLst>
            <a:ext uri="{FF2B5EF4-FFF2-40B4-BE49-F238E27FC236}">
              <a16:creationId xmlns:a16="http://schemas.microsoft.com/office/drawing/2014/main" id="{FC1D76DC-289A-4567-8F6E-0108F38142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855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1994" name="Picture@5B@" descr="@5B@">
          <a:extLst>
            <a:ext uri="{FF2B5EF4-FFF2-40B4-BE49-F238E27FC236}">
              <a16:creationId xmlns:a16="http://schemas.microsoft.com/office/drawing/2014/main" id="{ECFC88E7-93FF-40C2-8464-99AA6C17F2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30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1995" name="Picture@5B@" descr="@5B@">
          <a:extLst>
            <a:ext uri="{FF2B5EF4-FFF2-40B4-BE49-F238E27FC236}">
              <a16:creationId xmlns:a16="http://schemas.microsoft.com/office/drawing/2014/main" id="{2B895A69-81A5-40F7-AFE9-7A3ABFD683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05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1996" name="Picture@5B@" descr="@5B@">
          <a:extLst>
            <a:ext uri="{FF2B5EF4-FFF2-40B4-BE49-F238E27FC236}">
              <a16:creationId xmlns:a16="http://schemas.microsoft.com/office/drawing/2014/main" id="{92C3D1A2-A21A-48C5-8DB8-6057F34AA9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81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1997" name="Picture@5B@" descr="@5B@">
          <a:extLst>
            <a:ext uri="{FF2B5EF4-FFF2-40B4-BE49-F238E27FC236}">
              <a16:creationId xmlns:a16="http://schemas.microsoft.com/office/drawing/2014/main" id="{CFFF57D7-7C3B-45BC-9478-6266EF050C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556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1998" name="Picture@5B@" descr="@5B@">
          <a:extLst>
            <a:ext uri="{FF2B5EF4-FFF2-40B4-BE49-F238E27FC236}">
              <a16:creationId xmlns:a16="http://schemas.microsoft.com/office/drawing/2014/main" id="{0AB0A781-574B-4DF8-B8A5-5BC6217D71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731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999" name="Picture@5B@" descr="@5B@">
          <a:extLst>
            <a:ext uri="{FF2B5EF4-FFF2-40B4-BE49-F238E27FC236}">
              <a16:creationId xmlns:a16="http://schemas.microsoft.com/office/drawing/2014/main" id="{3E1C8EE3-DCC8-4B75-BEBD-4EA87999F2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90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2000" name="Picture@5B@" descr="@5B@">
          <a:extLst>
            <a:ext uri="{FF2B5EF4-FFF2-40B4-BE49-F238E27FC236}">
              <a16:creationId xmlns:a16="http://schemas.microsoft.com/office/drawing/2014/main" id="{8A538502-188F-458A-A5B2-291A2BCBC9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82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2001" name="Picture@5B@" descr="@5B@">
          <a:extLst>
            <a:ext uri="{FF2B5EF4-FFF2-40B4-BE49-F238E27FC236}">
              <a16:creationId xmlns:a16="http://schemas.microsoft.com/office/drawing/2014/main" id="{DA3DB4DD-2B4E-4B52-8604-DC291965CB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257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2002" name="Picture@5B@" descr="@5B@">
          <a:extLst>
            <a:ext uri="{FF2B5EF4-FFF2-40B4-BE49-F238E27FC236}">
              <a16:creationId xmlns:a16="http://schemas.microsoft.com/office/drawing/2014/main" id="{F42A30FC-F225-4E95-891F-CC6AEE095D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432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2003" name="Picture@5B@" descr="@5B@">
          <a:extLst>
            <a:ext uri="{FF2B5EF4-FFF2-40B4-BE49-F238E27FC236}">
              <a16:creationId xmlns:a16="http://schemas.microsoft.com/office/drawing/2014/main" id="{001CB4AC-45A3-40C5-A76C-8FB7C2B25D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608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2004" name="Picture@5B@" descr="@5B@">
          <a:extLst>
            <a:ext uri="{FF2B5EF4-FFF2-40B4-BE49-F238E27FC236}">
              <a16:creationId xmlns:a16="http://schemas.microsoft.com/office/drawing/2014/main" id="{A8C09AC7-C7C8-409F-856B-32FAE5016E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8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2005" name="Picture@5B@" descr="@5B@">
          <a:extLst>
            <a:ext uri="{FF2B5EF4-FFF2-40B4-BE49-F238E27FC236}">
              <a16:creationId xmlns:a16="http://schemas.microsoft.com/office/drawing/2014/main" id="{656912D1-9BBD-4B3F-ACAF-AC35E1F44A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58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2006" name="Picture@5B@" descr="@5B@">
          <a:extLst>
            <a:ext uri="{FF2B5EF4-FFF2-40B4-BE49-F238E27FC236}">
              <a16:creationId xmlns:a16="http://schemas.microsoft.com/office/drawing/2014/main" id="{8731AE9D-9288-4430-AAC6-24EEF642F6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133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2007" name="Picture@5B@" descr="@5B@">
          <a:extLst>
            <a:ext uri="{FF2B5EF4-FFF2-40B4-BE49-F238E27FC236}">
              <a16:creationId xmlns:a16="http://schemas.microsoft.com/office/drawing/2014/main" id="{E5DE9B7B-D372-4D3F-BE2E-143CB66B0B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309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2008" name="Picture@5B@" descr="@5B@">
          <a:extLst>
            <a:ext uri="{FF2B5EF4-FFF2-40B4-BE49-F238E27FC236}">
              <a16:creationId xmlns:a16="http://schemas.microsoft.com/office/drawing/2014/main" id="{B1293B2D-901C-44D8-B77A-843C35BB53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484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2009" name="Picture@5B@" descr="@5B@">
          <a:extLst>
            <a:ext uri="{FF2B5EF4-FFF2-40B4-BE49-F238E27FC236}">
              <a16:creationId xmlns:a16="http://schemas.microsoft.com/office/drawing/2014/main" id="{2F892216-EF10-433D-BF8E-A1CA9AD4E1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65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2010" name="Picture@5B@" descr="@5B@">
          <a:extLst>
            <a:ext uri="{FF2B5EF4-FFF2-40B4-BE49-F238E27FC236}">
              <a16:creationId xmlns:a16="http://schemas.microsoft.com/office/drawing/2014/main" id="{ED8311BD-FEF7-45CD-A7ED-997876890C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834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2011" name="Picture@5B@" descr="@5B@">
          <a:extLst>
            <a:ext uri="{FF2B5EF4-FFF2-40B4-BE49-F238E27FC236}">
              <a16:creationId xmlns:a16="http://schemas.microsoft.com/office/drawing/2014/main" id="{6BDAB21F-1172-4154-AAC4-A569235291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010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2012" name="Picture@5B@" descr="@5B@">
          <a:extLst>
            <a:ext uri="{FF2B5EF4-FFF2-40B4-BE49-F238E27FC236}">
              <a16:creationId xmlns:a16="http://schemas.microsoft.com/office/drawing/2014/main" id="{ECDC8CFD-C105-4A72-86DA-2F5B3C74EF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185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2013" name="Picture@5C@" descr="@5C@">
          <a:extLst>
            <a:ext uri="{FF2B5EF4-FFF2-40B4-BE49-F238E27FC236}">
              <a16:creationId xmlns:a16="http://schemas.microsoft.com/office/drawing/2014/main" id="{C8388E1E-2BBE-4EF9-838D-71EDE08CD9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0360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2014" name="Picture@5B@" descr="@5B@">
          <a:extLst>
            <a:ext uri="{FF2B5EF4-FFF2-40B4-BE49-F238E27FC236}">
              <a16:creationId xmlns:a16="http://schemas.microsoft.com/office/drawing/2014/main" id="{E25B61D2-A504-414D-B365-326757E273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35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2015" name="Picture@5B@" descr="@5B@">
          <a:extLst>
            <a:ext uri="{FF2B5EF4-FFF2-40B4-BE49-F238E27FC236}">
              <a16:creationId xmlns:a16="http://schemas.microsoft.com/office/drawing/2014/main" id="{0E513B41-1134-40F8-9182-3366D48098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11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2016" name="Picture@5B@" descr="@5B@">
          <a:extLst>
            <a:ext uri="{FF2B5EF4-FFF2-40B4-BE49-F238E27FC236}">
              <a16:creationId xmlns:a16="http://schemas.microsoft.com/office/drawing/2014/main" id="{6DC6EB0A-824D-4143-9762-644337AAB0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886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2017" name="Picture@5B@" descr="@5B@">
          <a:extLst>
            <a:ext uri="{FF2B5EF4-FFF2-40B4-BE49-F238E27FC236}">
              <a16:creationId xmlns:a16="http://schemas.microsoft.com/office/drawing/2014/main" id="{5D3D59FE-9845-4BF0-9336-15942ED9C1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061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2018" name="Picture@5B@" descr="@5B@">
          <a:extLst>
            <a:ext uri="{FF2B5EF4-FFF2-40B4-BE49-F238E27FC236}">
              <a16:creationId xmlns:a16="http://schemas.microsoft.com/office/drawing/2014/main" id="{70D374EE-618E-4294-8C2B-296BB79581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236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2019" name="Picture@5B@" descr="@5B@">
          <a:extLst>
            <a:ext uri="{FF2B5EF4-FFF2-40B4-BE49-F238E27FC236}">
              <a16:creationId xmlns:a16="http://schemas.microsoft.com/office/drawing/2014/main" id="{BA970A88-6843-4A35-94A9-9270A07D0A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41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2020" name="Picture@5B@" descr="@5B@">
          <a:extLst>
            <a:ext uri="{FF2B5EF4-FFF2-40B4-BE49-F238E27FC236}">
              <a16:creationId xmlns:a16="http://schemas.microsoft.com/office/drawing/2014/main" id="{9DA3959A-8A14-4B89-91EB-76CCAD7C78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587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2021" name="Picture@5B@" descr="@5B@">
          <a:extLst>
            <a:ext uri="{FF2B5EF4-FFF2-40B4-BE49-F238E27FC236}">
              <a16:creationId xmlns:a16="http://schemas.microsoft.com/office/drawing/2014/main" id="{1D22280D-4EC7-4FBA-98B9-90BD3925A4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62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2022" name="Picture@5B@" descr="@5B@">
          <a:extLst>
            <a:ext uri="{FF2B5EF4-FFF2-40B4-BE49-F238E27FC236}">
              <a16:creationId xmlns:a16="http://schemas.microsoft.com/office/drawing/2014/main" id="{B1A580F0-59BB-4A74-97BC-BB05BF1E46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937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2023" name="Picture@5B@" descr="@5B@">
          <a:extLst>
            <a:ext uri="{FF2B5EF4-FFF2-40B4-BE49-F238E27FC236}">
              <a16:creationId xmlns:a16="http://schemas.microsoft.com/office/drawing/2014/main" id="{4C6D4A62-BCDA-44C8-AE5D-203EED9F68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113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2024" name="Picture@5B@" descr="@5B@">
          <a:extLst>
            <a:ext uri="{FF2B5EF4-FFF2-40B4-BE49-F238E27FC236}">
              <a16:creationId xmlns:a16="http://schemas.microsoft.com/office/drawing/2014/main" id="{DC318105-D2DE-4ECE-9860-19E8711398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28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2025" name="Picture@5B@" descr="@5B@">
          <a:extLst>
            <a:ext uri="{FF2B5EF4-FFF2-40B4-BE49-F238E27FC236}">
              <a16:creationId xmlns:a16="http://schemas.microsoft.com/office/drawing/2014/main" id="{8E94A808-58F4-4B57-B83D-AF937236C7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63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2026" name="Picture@5B@" descr="@5B@">
          <a:extLst>
            <a:ext uri="{FF2B5EF4-FFF2-40B4-BE49-F238E27FC236}">
              <a16:creationId xmlns:a16="http://schemas.microsoft.com/office/drawing/2014/main" id="{958E24DF-5709-445E-9E3E-9EAA07C5EE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639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2027" name="Picture@5B@" descr="@5B@">
          <a:extLst>
            <a:ext uri="{FF2B5EF4-FFF2-40B4-BE49-F238E27FC236}">
              <a16:creationId xmlns:a16="http://schemas.microsoft.com/office/drawing/2014/main" id="{8E7E4DB1-3F13-4BCD-AB6A-3C65424851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814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2028" name="Picture@5B@" descr="@5B@">
          <a:extLst>
            <a:ext uri="{FF2B5EF4-FFF2-40B4-BE49-F238E27FC236}">
              <a16:creationId xmlns:a16="http://schemas.microsoft.com/office/drawing/2014/main" id="{090940CD-041A-4040-A6A0-1493FA86E1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989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2029" name="Picture@5B@" descr="@5B@">
          <a:extLst>
            <a:ext uri="{FF2B5EF4-FFF2-40B4-BE49-F238E27FC236}">
              <a16:creationId xmlns:a16="http://schemas.microsoft.com/office/drawing/2014/main" id="{B0EEDF48-E38A-4428-A7EA-C72806331A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16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2030" name="Picture@5B@" descr="@5B@">
          <a:extLst>
            <a:ext uri="{FF2B5EF4-FFF2-40B4-BE49-F238E27FC236}">
              <a16:creationId xmlns:a16="http://schemas.microsoft.com/office/drawing/2014/main" id="{721B32B7-80F2-462C-B200-7FE4145A80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340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2031" name="Picture@5B@" descr="@5B@">
          <a:extLst>
            <a:ext uri="{FF2B5EF4-FFF2-40B4-BE49-F238E27FC236}">
              <a16:creationId xmlns:a16="http://schemas.microsoft.com/office/drawing/2014/main" id="{1E9C7545-19B1-43E4-A102-BC116014CC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515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2032" name="Picture@5B@" descr="@5B@">
          <a:extLst>
            <a:ext uri="{FF2B5EF4-FFF2-40B4-BE49-F238E27FC236}">
              <a16:creationId xmlns:a16="http://schemas.microsoft.com/office/drawing/2014/main" id="{BBB0E9AD-2F47-4410-8E8C-2A78F9443C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690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2033" name="Picture@5B@" descr="@5B@">
          <a:extLst>
            <a:ext uri="{FF2B5EF4-FFF2-40B4-BE49-F238E27FC236}">
              <a16:creationId xmlns:a16="http://schemas.microsoft.com/office/drawing/2014/main" id="{4B709684-A285-43B2-B14F-A5F17183E8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865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2034" name="Picture@5B@" descr="@5B@">
          <a:extLst>
            <a:ext uri="{FF2B5EF4-FFF2-40B4-BE49-F238E27FC236}">
              <a16:creationId xmlns:a16="http://schemas.microsoft.com/office/drawing/2014/main" id="{F2854E23-CE79-40D7-9599-4C866B05A0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041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2035" name="Picture@5B@" descr="@5B@">
          <a:extLst>
            <a:ext uri="{FF2B5EF4-FFF2-40B4-BE49-F238E27FC236}">
              <a16:creationId xmlns:a16="http://schemas.microsoft.com/office/drawing/2014/main" id="{069D1A8B-8C76-4392-9969-A102D7CBE1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16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2036" name="Picture@5B@" descr="@5B@">
          <a:extLst>
            <a:ext uri="{FF2B5EF4-FFF2-40B4-BE49-F238E27FC236}">
              <a16:creationId xmlns:a16="http://schemas.microsoft.com/office/drawing/2014/main" id="{3ECA5814-3D7A-4EEA-A429-9B5D2EA15D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391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2037" name="Picture@5B@" descr="@5B@">
          <a:extLst>
            <a:ext uri="{FF2B5EF4-FFF2-40B4-BE49-F238E27FC236}">
              <a16:creationId xmlns:a16="http://schemas.microsoft.com/office/drawing/2014/main" id="{7370EA4A-8731-4A05-BFD3-C2BBE05377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566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2038" name="Picture@5B@" descr="@5B@">
          <a:extLst>
            <a:ext uri="{FF2B5EF4-FFF2-40B4-BE49-F238E27FC236}">
              <a16:creationId xmlns:a16="http://schemas.microsoft.com/office/drawing/2014/main" id="{61AE045B-9B0A-4454-A677-9882705A38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742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2039" name="Picture@5B@" descr="@5B@">
          <a:extLst>
            <a:ext uri="{FF2B5EF4-FFF2-40B4-BE49-F238E27FC236}">
              <a16:creationId xmlns:a16="http://schemas.microsoft.com/office/drawing/2014/main" id="{8AC3E7BF-85F4-473C-AE71-144FB2983C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91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2040" name="Picture@5B@" descr="@5B@">
          <a:extLst>
            <a:ext uri="{FF2B5EF4-FFF2-40B4-BE49-F238E27FC236}">
              <a16:creationId xmlns:a16="http://schemas.microsoft.com/office/drawing/2014/main" id="{F5921689-234E-4312-9FB3-ED25880CCF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092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2041" name="Picture@5B@" descr="@5B@">
          <a:extLst>
            <a:ext uri="{FF2B5EF4-FFF2-40B4-BE49-F238E27FC236}">
              <a16:creationId xmlns:a16="http://schemas.microsoft.com/office/drawing/2014/main" id="{3391C77C-D47B-486A-83F9-24E7091937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267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2042" name="Picture@5B@" descr="@5B@">
          <a:extLst>
            <a:ext uri="{FF2B5EF4-FFF2-40B4-BE49-F238E27FC236}">
              <a16:creationId xmlns:a16="http://schemas.microsoft.com/office/drawing/2014/main" id="{518C1F3C-901E-4B54-9B32-2BD67DEA2C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443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2043" name="Picture@5B@" descr="@5B@">
          <a:extLst>
            <a:ext uri="{FF2B5EF4-FFF2-40B4-BE49-F238E27FC236}">
              <a16:creationId xmlns:a16="http://schemas.microsoft.com/office/drawing/2014/main" id="{FFEA864A-996E-4614-8871-5A13C97608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618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2044" name="Picture@5B@" descr="@5B@">
          <a:extLst>
            <a:ext uri="{FF2B5EF4-FFF2-40B4-BE49-F238E27FC236}">
              <a16:creationId xmlns:a16="http://schemas.microsoft.com/office/drawing/2014/main" id="{AFEC0D9D-82CD-4B7B-904B-03196FEF2A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801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2045" name="Picture@5B@" descr="@5B@">
          <a:extLst>
            <a:ext uri="{FF2B5EF4-FFF2-40B4-BE49-F238E27FC236}">
              <a16:creationId xmlns:a16="http://schemas.microsoft.com/office/drawing/2014/main" id="{FA573298-A69E-4E50-AC48-EEEBE42C92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2046" name="Picture@5B@" descr="@5B@">
          <a:extLst>
            <a:ext uri="{FF2B5EF4-FFF2-40B4-BE49-F238E27FC236}">
              <a16:creationId xmlns:a16="http://schemas.microsoft.com/office/drawing/2014/main" id="{00E24166-73CB-41ED-8291-7E4CB45694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167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2047" name="Picture@5B@" descr="@5B@">
          <a:extLst>
            <a:ext uri="{FF2B5EF4-FFF2-40B4-BE49-F238E27FC236}">
              <a16:creationId xmlns:a16="http://schemas.microsoft.com/office/drawing/2014/main" id="{62C9E1D1-5CBC-40BE-BA2B-50E990E64C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349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2048" name="Picture@5B@" descr="@5B@">
          <a:extLst>
            <a:ext uri="{FF2B5EF4-FFF2-40B4-BE49-F238E27FC236}">
              <a16:creationId xmlns:a16="http://schemas.microsoft.com/office/drawing/2014/main" id="{FE42FAEE-85FC-4EA4-B599-33301123EC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532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2049" name="Picture@5B@" descr="@5B@">
          <a:extLst>
            <a:ext uri="{FF2B5EF4-FFF2-40B4-BE49-F238E27FC236}">
              <a16:creationId xmlns:a16="http://schemas.microsoft.com/office/drawing/2014/main" id="{3B039B84-44B2-41A2-80FF-F0B6DD1445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715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2050" name="Picture@5B@" descr="@5B@">
          <a:extLst>
            <a:ext uri="{FF2B5EF4-FFF2-40B4-BE49-F238E27FC236}">
              <a16:creationId xmlns:a16="http://schemas.microsoft.com/office/drawing/2014/main" id="{31EAF8A8-59A1-479E-B532-8E66997C98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89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2051" name="Picture@5B@" descr="@5B@">
          <a:extLst>
            <a:ext uri="{FF2B5EF4-FFF2-40B4-BE49-F238E27FC236}">
              <a16:creationId xmlns:a16="http://schemas.microsoft.com/office/drawing/2014/main" id="{DAB50A87-2E9C-4D63-9340-C3D919885F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081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2052" name="Picture@5B@" descr="@5B@">
          <a:extLst>
            <a:ext uri="{FF2B5EF4-FFF2-40B4-BE49-F238E27FC236}">
              <a16:creationId xmlns:a16="http://schemas.microsoft.com/office/drawing/2014/main" id="{35FAF02C-7422-4ACD-9B47-F3B398CDDC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264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2053" name="Picture@5C@" descr="@5C@">
          <a:extLst>
            <a:ext uri="{FF2B5EF4-FFF2-40B4-BE49-F238E27FC236}">
              <a16:creationId xmlns:a16="http://schemas.microsoft.com/office/drawing/2014/main" id="{2476FDE0-7F13-47A1-90E8-78B45D62E2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7447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2054" name="Picture@5B@" descr="@5B@">
          <a:extLst>
            <a:ext uri="{FF2B5EF4-FFF2-40B4-BE49-F238E27FC236}">
              <a16:creationId xmlns:a16="http://schemas.microsoft.com/office/drawing/2014/main" id="{FBCAE320-1FB2-4B7B-8F56-A083A64E10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630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2055" name="Picture@5B@" descr="@5B@">
          <a:extLst>
            <a:ext uri="{FF2B5EF4-FFF2-40B4-BE49-F238E27FC236}">
              <a16:creationId xmlns:a16="http://schemas.microsoft.com/office/drawing/2014/main" id="{03BDC47C-4B3B-4086-A84D-303C3AD533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81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2056" name="Picture@5C@" descr="@5C@">
          <a:extLst>
            <a:ext uri="{FF2B5EF4-FFF2-40B4-BE49-F238E27FC236}">
              <a16:creationId xmlns:a16="http://schemas.microsoft.com/office/drawing/2014/main" id="{B3422AE5-6F1B-4521-8C8A-CCF7007E71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7995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2057" name="Picture@5B@" descr="@5B@">
          <a:extLst>
            <a:ext uri="{FF2B5EF4-FFF2-40B4-BE49-F238E27FC236}">
              <a16:creationId xmlns:a16="http://schemas.microsoft.com/office/drawing/2014/main" id="{9419C223-3964-4415-AB9C-65CA0945EE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178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2058" name="Picture@5B@" descr="@5B@">
          <a:extLst>
            <a:ext uri="{FF2B5EF4-FFF2-40B4-BE49-F238E27FC236}">
              <a16:creationId xmlns:a16="http://schemas.microsoft.com/office/drawing/2014/main" id="{E19AC354-95DB-4E37-87D1-C8F61E88F2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361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2059" name="Picture@5C@" descr="@5C@">
          <a:extLst>
            <a:ext uri="{FF2B5EF4-FFF2-40B4-BE49-F238E27FC236}">
              <a16:creationId xmlns:a16="http://schemas.microsoft.com/office/drawing/2014/main" id="{AE4C53CD-E28E-4F0B-811D-4EA81E3166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8544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2060" name="Picture@5C@" descr="@5C@">
          <a:extLst>
            <a:ext uri="{FF2B5EF4-FFF2-40B4-BE49-F238E27FC236}">
              <a16:creationId xmlns:a16="http://schemas.microsoft.com/office/drawing/2014/main" id="{364BF0B7-F80B-4CE8-97C8-3ECC8E0D5A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872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2061" name="Picture@5C@" descr="@5C@">
          <a:extLst>
            <a:ext uri="{FF2B5EF4-FFF2-40B4-BE49-F238E27FC236}">
              <a16:creationId xmlns:a16="http://schemas.microsoft.com/office/drawing/2014/main" id="{540874EA-08B4-4890-B8A8-8EBCECD291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8910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2062" name="Picture@5B@" descr="@5B@">
          <a:extLst>
            <a:ext uri="{FF2B5EF4-FFF2-40B4-BE49-F238E27FC236}">
              <a16:creationId xmlns:a16="http://schemas.microsoft.com/office/drawing/2014/main" id="{A7104BD8-E79F-4F38-8531-72DB2A0A4F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093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2063" name="Picture@5B@" descr="@5B@">
          <a:extLst>
            <a:ext uri="{FF2B5EF4-FFF2-40B4-BE49-F238E27FC236}">
              <a16:creationId xmlns:a16="http://schemas.microsoft.com/office/drawing/2014/main" id="{F86823F0-6058-47E2-BAFA-8473F095F3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276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064" name="Picture@5B@" descr="@5B@">
          <a:extLst>
            <a:ext uri="{FF2B5EF4-FFF2-40B4-BE49-F238E27FC236}">
              <a16:creationId xmlns:a16="http://schemas.microsoft.com/office/drawing/2014/main" id="{C71FA1EB-EBB3-4C71-9ADB-247B4CA13A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1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2065" name="Picture@5B@" descr="@5B@">
          <a:extLst>
            <a:ext uri="{FF2B5EF4-FFF2-40B4-BE49-F238E27FC236}">
              <a16:creationId xmlns:a16="http://schemas.microsoft.com/office/drawing/2014/main" id="{F0F8062B-C0E2-41F1-8A8F-D7A2814C95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6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066" name="Picture@5B@" descr="@5B@">
          <a:extLst>
            <a:ext uri="{FF2B5EF4-FFF2-40B4-BE49-F238E27FC236}">
              <a16:creationId xmlns:a16="http://schemas.microsoft.com/office/drawing/2014/main" id="{1478C26F-4BF7-42C9-8315-1F1341E344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2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2067" name="Picture@5B@" descr="@5B@">
          <a:extLst>
            <a:ext uri="{FF2B5EF4-FFF2-40B4-BE49-F238E27FC236}">
              <a16:creationId xmlns:a16="http://schemas.microsoft.com/office/drawing/2014/main" id="{66D8BF4D-53FC-49C8-8612-5326089D44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2068" name="Picture@5B@" descr="@5B@">
          <a:extLst>
            <a:ext uri="{FF2B5EF4-FFF2-40B4-BE49-F238E27FC236}">
              <a16:creationId xmlns:a16="http://schemas.microsoft.com/office/drawing/2014/main" id="{27631CE2-48AF-4CDF-B3D5-3A5C5A5DC5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2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2069" name="Picture@5B@" descr="@5B@">
          <a:extLst>
            <a:ext uri="{FF2B5EF4-FFF2-40B4-BE49-F238E27FC236}">
              <a16:creationId xmlns:a16="http://schemas.microsoft.com/office/drawing/2014/main" id="{A83F71A2-D119-4F1A-9F3E-E2B347F20E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7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2070" name="Picture@5B@" descr="@5B@">
          <a:extLst>
            <a:ext uri="{FF2B5EF4-FFF2-40B4-BE49-F238E27FC236}">
              <a16:creationId xmlns:a16="http://schemas.microsoft.com/office/drawing/2014/main" id="{7E49BA58-7C6D-4F5F-B818-F67EE29FF9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3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2071" name="Picture@5B@" descr="@5B@">
          <a:extLst>
            <a:ext uri="{FF2B5EF4-FFF2-40B4-BE49-F238E27FC236}">
              <a16:creationId xmlns:a16="http://schemas.microsoft.com/office/drawing/2014/main" id="{3A6B8DC5-C132-42D9-A60E-B32C83456D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58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2072" name="Picture@5B@" descr="@5B@">
          <a:extLst>
            <a:ext uri="{FF2B5EF4-FFF2-40B4-BE49-F238E27FC236}">
              <a16:creationId xmlns:a16="http://schemas.microsoft.com/office/drawing/2014/main" id="{43E9C94B-4F95-429E-A8F9-401E4551AB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3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2073" name="Picture@5B@" descr="@5B@">
          <a:extLst>
            <a:ext uri="{FF2B5EF4-FFF2-40B4-BE49-F238E27FC236}">
              <a16:creationId xmlns:a16="http://schemas.microsoft.com/office/drawing/2014/main" id="{6ED8A139-C3AE-415C-837D-74944E9BF1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08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2074" name="Picture@5B@" descr="@5B@">
          <a:extLst>
            <a:ext uri="{FF2B5EF4-FFF2-40B4-BE49-F238E27FC236}">
              <a16:creationId xmlns:a16="http://schemas.microsoft.com/office/drawing/2014/main" id="{2074BDD3-011B-4D6C-89C2-1BABB02BAA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84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2075" name="Picture@5B@" descr="@5B@">
          <a:extLst>
            <a:ext uri="{FF2B5EF4-FFF2-40B4-BE49-F238E27FC236}">
              <a16:creationId xmlns:a16="http://schemas.microsoft.com/office/drawing/2014/main" id="{C28F285A-4715-4E67-92C3-8A1469424C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59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2076" name="Picture@5B@" descr="@5B@">
          <a:extLst>
            <a:ext uri="{FF2B5EF4-FFF2-40B4-BE49-F238E27FC236}">
              <a16:creationId xmlns:a16="http://schemas.microsoft.com/office/drawing/2014/main" id="{21895D77-D83B-4361-8FAB-A6EF39F640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34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2077" name="Picture@5B@" descr="@5B@">
          <a:extLst>
            <a:ext uri="{FF2B5EF4-FFF2-40B4-BE49-F238E27FC236}">
              <a16:creationId xmlns:a16="http://schemas.microsoft.com/office/drawing/2014/main" id="{C9468187-07BA-4D04-BE08-9422B9F1FC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0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2078" name="Picture@5B@" descr="@5B@">
          <a:extLst>
            <a:ext uri="{FF2B5EF4-FFF2-40B4-BE49-F238E27FC236}">
              <a16:creationId xmlns:a16="http://schemas.microsoft.com/office/drawing/2014/main" id="{6D37ADD5-2AFC-430B-BB30-ACAC4292A8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85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2079" name="Picture@5B@" descr="@5B@">
          <a:extLst>
            <a:ext uri="{FF2B5EF4-FFF2-40B4-BE49-F238E27FC236}">
              <a16:creationId xmlns:a16="http://schemas.microsoft.com/office/drawing/2014/main" id="{DDDF0886-F380-48D2-93F0-C558E29C01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60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2080" name="Picture@5B@" descr="@5B@">
          <a:extLst>
            <a:ext uri="{FF2B5EF4-FFF2-40B4-BE49-F238E27FC236}">
              <a16:creationId xmlns:a16="http://schemas.microsoft.com/office/drawing/2014/main" id="{5D6553D8-68A0-44CF-B634-BD07DBFF38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35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2081" name="Picture@5B@" descr="@5B@">
          <a:extLst>
            <a:ext uri="{FF2B5EF4-FFF2-40B4-BE49-F238E27FC236}">
              <a16:creationId xmlns:a16="http://schemas.microsoft.com/office/drawing/2014/main" id="{002C3D26-5968-437A-A9A6-D67C8EE92C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10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082" name="Picture@5B@" descr="@5B@">
          <a:extLst>
            <a:ext uri="{FF2B5EF4-FFF2-40B4-BE49-F238E27FC236}">
              <a16:creationId xmlns:a16="http://schemas.microsoft.com/office/drawing/2014/main" id="{C8E162C4-EE02-444B-B188-FE30F2F427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8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083" name="Picture@5B@" descr="@5B@">
          <a:extLst>
            <a:ext uri="{FF2B5EF4-FFF2-40B4-BE49-F238E27FC236}">
              <a16:creationId xmlns:a16="http://schemas.microsoft.com/office/drawing/2014/main" id="{C27329CA-C152-4916-B4A5-5BEF9B43EE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61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084" name="Picture@5B@" descr="@5B@">
          <a:extLst>
            <a:ext uri="{FF2B5EF4-FFF2-40B4-BE49-F238E27FC236}">
              <a16:creationId xmlns:a16="http://schemas.microsoft.com/office/drawing/2014/main" id="{980FA010-3207-41D8-800A-481BFCCEBE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36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085" name="Picture@5B@" descr="@5B@">
          <a:extLst>
            <a:ext uri="{FF2B5EF4-FFF2-40B4-BE49-F238E27FC236}">
              <a16:creationId xmlns:a16="http://schemas.microsoft.com/office/drawing/2014/main" id="{F7F27301-1788-4C31-AE94-7FBC214663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11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086" name="Picture@5B@" descr="@5B@">
          <a:extLst>
            <a:ext uri="{FF2B5EF4-FFF2-40B4-BE49-F238E27FC236}">
              <a16:creationId xmlns:a16="http://schemas.microsoft.com/office/drawing/2014/main" id="{30121E24-AB65-468F-9CA4-08E06A86FD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87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087" name="Picture@5C@" descr="@5C@">
          <a:extLst>
            <a:ext uri="{FF2B5EF4-FFF2-40B4-BE49-F238E27FC236}">
              <a16:creationId xmlns:a16="http://schemas.microsoft.com/office/drawing/2014/main" id="{FBF23800-3A26-47AA-A671-5A555D7B20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76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088" name="Picture@5B@" descr="@5B@">
          <a:extLst>
            <a:ext uri="{FF2B5EF4-FFF2-40B4-BE49-F238E27FC236}">
              <a16:creationId xmlns:a16="http://schemas.microsoft.com/office/drawing/2014/main" id="{34DB14F6-BF9E-466E-B1AF-EBF00C49CF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37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089" name="Picture@5B@" descr="@5B@">
          <a:extLst>
            <a:ext uri="{FF2B5EF4-FFF2-40B4-BE49-F238E27FC236}">
              <a16:creationId xmlns:a16="http://schemas.microsoft.com/office/drawing/2014/main" id="{00D93338-4585-407D-A2DF-0ED6DD4D89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13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090" name="Picture@5B@" descr="@5B@">
          <a:extLst>
            <a:ext uri="{FF2B5EF4-FFF2-40B4-BE49-F238E27FC236}">
              <a16:creationId xmlns:a16="http://schemas.microsoft.com/office/drawing/2014/main" id="{FF77A9C0-20D1-453F-8F4C-91A8CC1439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88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091" name="Picture@5B@" descr="@5B@">
          <a:extLst>
            <a:ext uri="{FF2B5EF4-FFF2-40B4-BE49-F238E27FC236}">
              <a16:creationId xmlns:a16="http://schemas.microsoft.com/office/drawing/2014/main" id="{412A2F8F-F701-43FA-94B7-9A4012B40E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63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2092" name="Picture@5B@" descr="@5B@">
          <a:extLst>
            <a:ext uri="{FF2B5EF4-FFF2-40B4-BE49-F238E27FC236}">
              <a16:creationId xmlns:a16="http://schemas.microsoft.com/office/drawing/2014/main" id="{BDD5D866-0AC6-4D87-98D6-8BAF4EC43E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3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2093" name="Picture@5B@" descr="@5B@">
          <a:extLst>
            <a:ext uri="{FF2B5EF4-FFF2-40B4-BE49-F238E27FC236}">
              <a16:creationId xmlns:a16="http://schemas.microsoft.com/office/drawing/2014/main" id="{6DCD5DF3-557E-4C6C-BCE6-2F210B909F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814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2094" name="Picture@5B@" descr="@5B@">
          <a:extLst>
            <a:ext uri="{FF2B5EF4-FFF2-40B4-BE49-F238E27FC236}">
              <a16:creationId xmlns:a16="http://schemas.microsoft.com/office/drawing/2014/main" id="{34E7312C-FF1E-49D9-84F2-04F0EBA6CD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89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2095" name="Picture@5B@" descr="@5B@">
          <a:extLst>
            <a:ext uri="{FF2B5EF4-FFF2-40B4-BE49-F238E27FC236}">
              <a16:creationId xmlns:a16="http://schemas.microsoft.com/office/drawing/2014/main" id="{B64C0675-B6A2-476D-89A2-D2B101A896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64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2096" name="Picture@5B@" descr="@5B@">
          <a:extLst>
            <a:ext uri="{FF2B5EF4-FFF2-40B4-BE49-F238E27FC236}">
              <a16:creationId xmlns:a16="http://schemas.microsoft.com/office/drawing/2014/main" id="{76639F0A-FD6A-4603-BF46-808C9D3758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39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2097" name="Picture@5B@" descr="@5B@">
          <a:extLst>
            <a:ext uri="{FF2B5EF4-FFF2-40B4-BE49-F238E27FC236}">
              <a16:creationId xmlns:a16="http://schemas.microsoft.com/office/drawing/2014/main" id="{3EE0541F-F200-404C-AC3C-3A4359F383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1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2098" name="Picture@5B@" descr="@5B@">
          <a:extLst>
            <a:ext uri="{FF2B5EF4-FFF2-40B4-BE49-F238E27FC236}">
              <a16:creationId xmlns:a16="http://schemas.microsoft.com/office/drawing/2014/main" id="{6F3EA152-4847-4D20-9A89-E90D204164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90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2099" name="Picture@5B@" descr="@5B@">
          <a:extLst>
            <a:ext uri="{FF2B5EF4-FFF2-40B4-BE49-F238E27FC236}">
              <a16:creationId xmlns:a16="http://schemas.microsoft.com/office/drawing/2014/main" id="{134052D8-042C-40FF-AFCC-15B663F66A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65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2100" name="Picture@5B@" descr="@5B@">
          <a:extLst>
            <a:ext uri="{FF2B5EF4-FFF2-40B4-BE49-F238E27FC236}">
              <a16:creationId xmlns:a16="http://schemas.microsoft.com/office/drawing/2014/main" id="{7EEFC481-EF1D-413C-A085-D41791ADE7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40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2101" name="Picture@5B@" descr="@5B@">
          <a:extLst>
            <a:ext uri="{FF2B5EF4-FFF2-40B4-BE49-F238E27FC236}">
              <a16:creationId xmlns:a16="http://schemas.microsoft.com/office/drawing/2014/main" id="{67357796-4362-4FEF-8EC9-347235437B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16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2102" name="Picture@5B@" descr="@5B@">
          <a:extLst>
            <a:ext uri="{FF2B5EF4-FFF2-40B4-BE49-F238E27FC236}">
              <a16:creationId xmlns:a16="http://schemas.microsoft.com/office/drawing/2014/main" id="{32BF0020-060E-4A29-9C96-6602640C8A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9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2103" name="Picture@5B@" descr="@5B@">
          <a:extLst>
            <a:ext uri="{FF2B5EF4-FFF2-40B4-BE49-F238E27FC236}">
              <a16:creationId xmlns:a16="http://schemas.microsoft.com/office/drawing/2014/main" id="{A72C471D-0A92-44D4-94D6-D2D5E07093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66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2104" name="Picture@5B@" descr="@5B@">
          <a:extLst>
            <a:ext uri="{FF2B5EF4-FFF2-40B4-BE49-F238E27FC236}">
              <a16:creationId xmlns:a16="http://schemas.microsoft.com/office/drawing/2014/main" id="{62707F95-7E33-44DC-87EA-697AD16111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41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2105" name="Picture@5B@" descr="@5B@">
          <a:extLst>
            <a:ext uri="{FF2B5EF4-FFF2-40B4-BE49-F238E27FC236}">
              <a16:creationId xmlns:a16="http://schemas.microsoft.com/office/drawing/2014/main" id="{C69EFD03-D8E4-4056-9E5C-90B932DD5F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17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2106" name="Picture@5B@" descr="@5B@">
          <a:extLst>
            <a:ext uri="{FF2B5EF4-FFF2-40B4-BE49-F238E27FC236}">
              <a16:creationId xmlns:a16="http://schemas.microsoft.com/office/drawing/2014/main" id="{E2BA6116-EDD9-443E-B012-4E96DC9F08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92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2107" name="Picture@5B@" descr="@5B@">
          <a:extLst>
            <a:ext uri="{FF2B5EF4-FFF2-40B4-BE49-F238E27FC236}">
              <a16:creationId xmlns:a16="http://schemas.microsoft.com/office/drawing/2014/main" id="{677002B0-7F3E-4741-BDA8-A8D1EC2182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6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2108" name="Picture@5C@" descr="@5C@">
          <a:extLst>
            <a:ext uri="{FF2B5EF4-FFF2-40B4-BE49-F238E27FC236}">
              <a16:creationId xmlns:a16="http://schemas.microsoft.com/office/drawing/2014/main" id="{BC7108A3-E802-4326-B6BF-25B07189CB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8442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2109" name="Picture@5B@" descr="@5B@">
          <a:extLst>
            <a:ext uri="{FF2B5EF4-FFF2-40B4-BE49-F238E27FC236}">
              <a16:creationId xmlns:a16="http://schemas.microsoft.com/office/drawing/2014/main" id="{8A790F72-84D1-45B0-9E44-81160B91F8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18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2110" name="Picture@5B@" descr="@5B@">
          <a:extLst>
            <a:ext uri="{FF2B5EF4-FFF2-40B4-BE49-F238E27FC236}">
              <a16:creationId xmlns:a16="http://schemas.microsoft.com/office/drawing/2014/main" id="{9569DED0-67B7-48B2-BBBF-0BC601C0A3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93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2111" name="Picture@5B@" descr="@5B@">
          <a:extLst>
            <a:ext uri="{FF2B5EF4-FFF2-40B4-BE49-F238E27FC236}">
              <a16:creationId xmlns:a16="http://schemas.microsoft.com/office/drawing/2014/main" id="{AB7AA99F-F51C-4689-BE97-8E6A2D76F0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68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2112" name="Picture@5B@" descr="@5B@">
          <a:extLst>
            <a:ext uri="{FF2B5EF4-FFF2-40B4-BE49-F238E27FC236}">
              <a16:creationId xmlns:a16="http://schemas.microsoft.com/office/drawing/2014/main" id="{053403F0-A629-488F-B518-52C9AD72F9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4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2113" name="Picture@5B@" descr="@5B@">
          <a:extLst>
            <a:ext uri="{FF2B5EF4-FFF2-40B4-BE49-F238E27FC236}">
              <a16:creationId xmlns:a16="http://schemas.microsoft.com/office/drawing/2014/main" id="{B72BF322-51E1-4432-BE8B-22036B47AD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19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2114" name="Picture@5B@" descr="@5B@">
          <a:extLst>
            <a:ext uri="{FF2B5EF4-FFF2-40B4-BE49-F238E27FC236}">
              <a16:creationId xmlns:a16="http://schemas.microsoft.com/office/drawing/2014/main" id="{BD4133CC-48BA-4B97-B033-AFCF23D9DC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94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2115" name="Picture@5B@" descr="@5B@">
          <a:extLst>
            <a:ext uri="{FF2B5EF4-FFF2-40B4-BE49-F238E27FC236}">
              <a16:creationId xmlns:a16="http://schemas.microsoft.com/office/drawing/2014/main" id="{CEE6BBC0-CE7C-4765-BA62-BC9474DCB8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69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2116" name="Picture@5B@" descr="@5B@">
          <a:extLst>
            <a:ext uri="{FF2B5EF4-FFF2-40B4-BE49-F238E27FC236}">
              <a16:creationId xmlns:a16="http://schemas.microsoft.com/office/drawing/2014/main" id="{1B034D53-9D47-40EF-8B21-5CAD3FD44F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45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2117" name="Picture@5B@" descr="@5B@">
          <a:extLst>
            <a:ext uri="{FF2B5EF4-FFF2-40B4-BE49-F238E27FC236}">
              <a16:creationId xmlns:a16="http://schemas.microsoft.com/office/drawing/2014/main" id="{A9C018E2-5A8C-40FB-ABE8-CC2E79943B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2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2118" name="Picture@5B@" descr="@5B@">
          <a:extLst>
            <a:ext uri="{FF2B5EF4-FFF2-40B4-BE49-F238E27FC236}">
              <a16:creationId xmlns:a16="http://schemas.microsoft.com/office/drawing/2014/main" id="{4E49F8FB-19A5-4E58-8978-7D1ED9931B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95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2119" name="Picture@5B@" descr="@5B@">
          <a:extLst>
            <a:ext uri="{FF2B5EF4-FFF2-40B4-BE49-F238E27FC236}">
              <a16:creationId xmlns:a16="http://schemas.microsoft.com/office/drawing/2014/main" id="{6A757E36-8B6B-40B5-BBD4-8A0475B857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70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2120" name="Picture@5B@" descr="@5B@">
          <a:extLst>
            <a:ext uri="{FF2B5EF4-FFF2-40B4-BE49-F238E27FC236}">
              <a16:creationId xmlns:a16="http://schemas.microsoft.com/office/drawing/2014/main" id="{208A533E-6B23-46CD-884C-FF7E850F80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46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2121" name="Picture@5B@" descr="@5B@">
          <a:extLst>
            <a:ext uri="{FF2B5EF4-FFF2-40B4-BE49-F238E27FC236}">
              <a16:creationId xmlns:a16="http://schemas.microsoft.com/office/drawing/2014/main" id="{663DC966-7844-45D8-9EF4-0402BC38A0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21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2122" name="Picture@5B@" descr="@5B@">
          <a:extLst>
            <a:ext uri="{FF2B5EF4-FFF2-40B4-BE49-F238E27FC236}">
              <a16:creationId xmlns:a16="http://schemas.microsoft.com/office/drawing/2014/main" id="{60C09C18-7B9B-471C-974C-DCC7D924FD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9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2123" name="Picture@5B@" descr="@5B@">
          <a:extLst>
            <a:ext uri="{FF2B5EF4-FFF2-40B4-BE49-F238E27FC236}">
              <a16:creationId xmlns:a16="http://schemas.microsoft.com/office/drawing/2014/main" id="{BAFF5E68-4848-4C31-95A1-40F1CB5A53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71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2124" name="Picture@5B@" descr="@5B@">
          <a:extLst>
            <a:ext uri="{FF2B5EF4-FFF2-40B4-BE49-F238E27FC236}">
              <a16:creationId xmlns:a16="http://schemas.microsoft.com/office/drawing/2014/main" id="{FA076228-0FA6-4D49-BCC1-FBC01A5B36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247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2125" name="Picture@5B@" descr="@5B@">
          <a:extLst>
            <a:ext uri="{FF2B5EF4-FFF2-40B4-BE49-F238E27FC236}">
              <a16:creationId xmlns:a16="http://schemas.microsoft.com/office/drawing/2014/main" id="{44A8E68F-F8D5-405C-AA7B-2E1E2B623A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22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2126" name="Picture@5B@" descr="@5B@">
          <a:extLst>
            <a:ext uri="{FF2B5EF4-FFF2-40B4-BE49-F238E27FC236}">
              <a16:creationId xmlns:a16="http://schemas.microsoft.com/office/drawing/2014/main" id="{860696E4-CD6A-431A-88BB-23C14D3565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97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2127" name="Picture@5B@" descr="@5B@">
          <a:extLst>
            <a:ext uri="{FF2B5EF4-FFF2-40B4-BE49-F238E27FC236}">
              <a16:creationId xmlns:a16="http://schemas.microsoft.com/office/drawing/2014/main" id="{13407A24-1C2F-499F-8997-BE8933EBAA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72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2128" name="Picture@5B@" descr="@5B@">
          <a:extLst>
            <a:ext uri="{FF2B5EF4-FFF2-40B4-BE49-F238E27FC236}">
              <a16:creationId xmlns:a16="http://schemas.microsoft.com/office/drawing/2014/main" id="{11E5A20E-8FB4-4069-B546-F545C2EE9B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48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2129" name="Picture@5B@" descr="@5B@">
          <a:extLst>
            <a:ext uri="{FF2B5EF4-FFF2-40B4-BE49-F238E27FC236}">
              <a16:creationId xmlns:a16="http://schemas.microsoft.com/office/drawing/2014/main" id="{CE10A140-7453-4AB7-9BD9-73F13A3387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23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2130" name="Picture@5B@" descr="@5B@">
          <a:extLst>
            <a:ext uri="{FF2B5EF4-FFF2-40B4-BE49-F238E27FC236}">
              <a16:creationId xmlns:a16="http://schemas.microsoft.com/office/drawing/2014/main" id="{A4A83BEE-BACA-44B3-B768-CEAB50B0A4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98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2131" name="Picture@5B@" descr="@5B@">
          <a:extLst>
            <a:ext uri="{FF2B5EF4-FFF2-40B4-BE49-F238E27FC236}">
              <a16:creationId xmlns:a16="http://schemas.microsoft.com/office/drawing/2014/main" id="{3D3730E1-8375-403D-8060-EAF242FD80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73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2132" name="Picture@5B@" descr="@5B@">
          <a:extLst>
            <a:ext uri="{FF2B5EF4-FFF2-40B4-BE49-F238E27FC236}">
              <a16:creationId xmlns:a16="http://schemas.microsoft.com/office/drawing/2014/main" id="{AF8D5664-8EB3-4F31-8CF9-1EDB7BE25A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64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2133" name="Picture@5B@" descr="@5B@">
          <a:extLst>
            <a:ext uri="{FF2B5EF4-FFF2-40B4-BE49-F238E27FC236}">
              <a16:creationId xmlns:a16="http://schemas.microsoft.com/office/drawing/2014/main" id="{A15AE673-5802-40D4-B3D8-84827D0ABC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824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2134" name="Picture@5B@" descr="@5B@">
          <a:extLst>
            <a:ext uri="{FF2B5EF4-FFF2-40B4-BE49-F238E27FC236}">
              <a16:creationId xmlns:a16="http://schemas.microsoft.com/office/drawing/2014/main" id="{4FA7F61D-A7BC-4AF2-AACD-B3FD5F66C4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99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2135" name="Picture@5B@" descr="@5B@">
          <a:extLst>
            <a:ext uri="{FF2B5EF4-FFF2-40B4-BE49-F238E27FC236}">
              <a16:creationId xmlns:a16="http://schemas.microsoft.com/office/drawing/2014/main" id="{B6192C36-3E4F-4F70-8A69-F416C33207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74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2136" name="Picture@5B@" descr="@5B@">
          <a:extLst>
            <a:ext uri="{FF2B5EF4-FFF2-40B4-BE49-F238E27FC236}">
              <a16:creationId xmlns:a16="http://schemas.microsoft.com/office/drawing/2014/main" id="{F7404D9E-8768-4221-BD85-355A7BA599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350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2137" name="Picture@5B@" descr="@5B@">
          <a:extLst>
            <a:ext uri="{FF2B5EF4-FFF2-40B4-BE49-F238E27FC236}">
              <a16:creationId xmlns:a16="http://schemas.microsoft.com/office/drawing/2014/main" id="{86106C7F-872D-4AAA-BF6E-30DC59A205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52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2138" name="Picture@5B@" descr="@5B@">
          <a:extLst>
            <a:ext uri="{FF2B5EF4-FFF2-40B4-BE49-F238E27FC236}">
              <a16:creationId xmlns:a16="http://schemas.microsoft.com/office/drawing/2014/main" id="{3176E0DA-C2B0-4B72-BAB6-0E65A19E63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00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2139" name="Picture@5C@" descr="@5C@">
          <a:extLst>
            <a:ext uri="{FF2B5EF4-FFF2-40B4-BE49-F238E27FC236}">
              <a16:creationId xmlns:a16="http://schemas.microsoft.com/office/drawing/2014/main" id="{B0FD4AB4-BA49-4373-B9D4-96AD965897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876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2140" name="Picture@5B@" descr="@5B@">
          <a:extLst>
            <a:ext uri="{FF2B5EF4-FFF2-40B4-BE49-F238E27FC236}">
              <a16:creationId xmlns:a16="http://schemas.microsoft.com/office/drawing/2014/main" id="{C8B695DA-09E4-46D1-B19E-EC14DADF49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051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2141" name="Picture@5B@" descr="@5B@">
          <a:extLst>
            <a:ext uri="{FF2B5EF4-FFF2-40B4-BE49-F238E27FC236}">
              <a16:creationId xmlns:a16="http://schemas.microsoft.com/office/drawing/2014/main" id="{2DD9ECDF-F4AD-4EE3-B1DA-5844699811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226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2142" name="Picture@5B@" descr="@5B@">
          <a:extLst>
            <a:ext uri="{FF2B5EF4-FFF2-40B4-BE49-F238E27FC236}">
              <a16:creationId xmlns:a16="http://schemas.microsoft.com/office/drawing/2014/main" id="{81C3BC44-2C44-48D9-9C16-D350A160BE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40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2143" name="Picture@5B@" descr="@5B@">
          <a:extLst>
            <a:ext uri="{FF2B5EF4-FFF2-40B4-BE49-F238E27FC236}">
              <a16:creationId xmlns:a16="http://schemas.microsoft.com/office/drawing/2014/main" id="{8046225C-BFD6-4A36-A998-0DDA502ECF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77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2144" name="Picture@5B@" descr="@5B@">
          <a:extLst>
            <a:ext uri="{FF2B5EF4-FFF2-40B4-BE49-F238E27FC236}">
              <a16:creationId xmlns:a16="http://schemas.microsoft.com/office/drawing/2014/main" id="{5D377AFF-DBE8-4F7B-9DE5-F733683BAD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752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2145" name="Picture@5B@" descr="@5B@">
          <a:extLst>
            <a:ext uri="{FF2B5EF4-FFF2-40B4-BE49-F238E27FC236}">
              <a16:creationId xmlns:a16="http://schemas.microsoft.com/office/drawing/2014/main" id="{6DBB6460-BF7C-4C9C-A588-0F7CA190A2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927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2146" name="Picture@5B@" descr="@5B@">
          <a:extLst>
            <a:ext uri="{FF2B5EF4-FFF2-40B4-BE49-F238E27FC236}">
              <a16:creationId xmlns:a16="http://schemas.microsoft.com/office/drawing/2014/main" id="{33F4E657-A138-4529-B14F-BDD825D68E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102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2147" name="Picture@5B@" descr="@5B@">
          <a:extLst>
            <a:ext uri="{FF2B5EF4-FFF2-40B4-BE49-F238E27FC236}">
              <a16:creationId xmlns:a16="http://schemas.microsoft.com/office/drawing/2014/main" id="{B98E5C41-EED2-4852-A2AC-CBFDCC6BDF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7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2148" name="Picture@5B@" descr="@5B@">
          <a:extLst>
            <a:ext uri="{FF2B5EF4-FFF2-40B4-BE49-F238E27FC236}">
              <a16:creationId xmlns:a16="http://schemas.microsoft.com/office/drawing/2014/main" id="{91A0B420-37FE-49C8-9A96-0A98296C52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53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2149" name="Picture@5B@" descr="@5B@">
          <a:extLst>
            <a:ext uri="{FF2B5EF4-FFF2-40B4-BE49-F238E27FC236}">
              <a16:creationId xmlns:a16="http://schemas.microsoft.com/office/drawing/2014/main" id="{D688FCFE-F570-4A8B-A4B5-BC74054CF8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628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2150" name="Picture@5C@" descr="@5C@">
          <a:extLst>
            <a:ext uri="{FF2B5EF4-FFF2-40B4-BE49-F238E27FC236}">
              <a16:creationId xmlns:a16="http://schemas.microsoft.com/office/drawing/2014/main" id="{E72B0361-B9D1-4BBF-BB53-769F8F7AFB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803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2151" name="Picture@5B@" descr="@5B@">
          <a:extLst>
            <a:ext uri="{FF2B5EF4-FFF2-40B4-BE49-F238E27FC236}">
              <a16:creationId xmlns:a16="http://schemas.microsoft.com/office/drawing/2014/main" id="{C458CCC6-EF6C-46B3-ADBE-23B91931DF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79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2152" name="Picture@5B@" descr="@5B@">
          <a:extLst>
            <a:ext uri="{FF2B5EF4-FFF2-40B4-BE49-F238E27FC236}">
              <a16:creationId xmlns:a16="http://schemas.microsoft.com/office/drawing/2014/main" id="{6D3B3977-5E57-441D-9D07-4E4903FFBB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15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2153" name="Picture@5B@" descr="@5B@">
          <a:extLst>
            <a:ext uri="{FF2B5EF4-FFF2-40B4-BE49-F238E27FC236}">
              <a16:creationId xmlns:a16="http://schemas.microsoft.com/office/drawing/2014/main" id="{529EBC72-05E6-45EA-B2F4-58069FE43B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329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2154" name="Picture@5B@" descr="@5B@">
          <a:extLst>
            <a:ext uri="{FF2B5EF4-FFF2-40B4-BE49-F238E27FC236}">
              <a16:creationId xmlns:a16="http://schemas.microsoft.com/office/drawing/2014/main" id="{0121540C-5C74-44DC-A284-088C02DB85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504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2155" name="Picture@5B@" descr="@5B@">
          <a:extLst>
            <a:ext uri="{FF2B5EF4-FFF2-40B4-BE49-F238E27FC236}">
              <a16:creationId xmlns:a16="http://schemas.microsoft.com/office/drawing/2014/main" id="{9293728F-D252-4581-9E57-095CDD020C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80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2156" name="Picture@5B@" descr="@5B@">
          <a:extLst>
            <a:ext uri="{FF2B5EF4-FFF2-40B4-BE49-F238E27FC236}">
              <a16:creationId xmlns:a16="http://schemas.microsoft.com/office/drawing/2014/main" id="{8C4FD354-02DA-4AB4-8C41-0E160256CF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855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2157" name="Picture@5B@" descr="@5B@">
          <a:extLst>
            <a:ext uri="{FF2B5EF4-FFF2-40B4-BE49-F238E27FC236}">
              <a16:creationId xmlns:a16="http://schemas.microsoft.com/office/drawing/2014/main" id="{98B5E31E-F3AE-4DA4-B198-B76532F1AE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30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2158" name="Picture@5B@" descr="@5B@">
          <a:extLst>
            <a:ext uri="{FF2B5EF4-FFF2-40B4-BE49-F238E27FC236}">
              <a16:creationId xmlns:a16="http://schemas.microsoft.com/office/drawing/2014/main" id="{D0553748-872A-4F11-8E9E-898501D816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05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2159" name="Picture@5B@" descr="@5B@">
          <a:extLst>
            <a:ext uri="{FF2B5EF4-FFF2-40B4-BE49-F238E27FC236}">
              <a16:creationId xmlns:a16="http://schemas.microsoft.com/office/drawing/2014/main" id="{204F6838-8058-43DE-9759-B0F887888B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81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2160" name="Picture@5B@" descr="@5B@">
          <a:extLst>
            <a:ext uri="{FF2B5EF4-FFF2-40B4-BE49-F238E27FC236}">
              <a16:creationId xmlns:a16="http://schemas.microsoft.com/office/drawing/2014/main" id="{FA542058-1775-4A1B-A810-D65BF824DF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556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2161" name="Picture@5B@" descr="@5B@">
          <a:extLst>
            <a:ext uri="{FF2B5EF4-FFF2-40B4-BE49-F238E27FC236}">
              <a16:creationId xmlns:a16="http://schemas.microsoft.com/office/drawing/2014/main" id="{0D6012B5-F01D-4482-8AE6-889ECBD9B2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731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2162" name="Picture@5B@" descr="@5B@">
          <a:extLst>
            <a:ext uri="{FF2B5EF4-FFF2-40B4-BE49-F238E27FC236}">
              <a16:creationId xmlns:a16="http://schemas.microsoft.com/office/drawing/2014/main" id="{FDC5531F-CC21-418F-BB7D-9C3E78C912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90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2163" name="Picture@5B@" descr="@5B@">
          <a:extLst>
            <a:ext uri="{FF2B5EF4-FFF2-40B4-BE49-F238E27FC236}">
              <a16:creationId xmlns:a16="http://schemas.microsoft.com/office/drawing/2014/main" id="{7B30520C-C3AE-42EA-87C4-0290CBADB0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82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2164" name="Picture@5B@" descr="@5B@">
          <a:extLst>
            <a:ext uri="{FF2B5EF4-FFF2-40B4-BE49-F238E27FC236}">
              <a16:creationId xmlns:a16="http://schemas.microsoft.com/office/drawing/2014/main" id="{F11FF0A7-C481-49B3-8267-4FFB66278E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257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2165" name="Picture@5B@" descr="@5B@">
          <a:extLst>
            <a:ext uri="{FF2B5EF4-FFF2-40B4-BE49-F238E27FC236}">
              <a16:creationId xmlns:a16="http://schemas.microsoft.com/office/drawing/2014/main" id="{43544BB9-6669-4F1E-8D6F-D15CB5B398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432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2166" name="Picture@5B@" descr="@5B@">
          <a:extLst>
            <a:ext uri="{FF2B5EF4-FFF2-40B4-BE49-F238E27FC236}">
              <a16:creationId xmlns:a16="http://schemas.microsoft.com/office/drawing/2014/main" id="{8870D022-601A-4C3D-B392-958CC5C2A3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608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2167" name="Picture@5B@" descr="@5B@">
          <a:extLst>
            <a:ext uri="{FF2B5EF4-FFF2-40B4-BE49-F238E27FC236}">
              <a16:creationId xmlns:a16="http://schemas.microsoft.com/office/drawing/2014/main" id="{6F34F868-24D1-4E3D-BA08-3109FEE90D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8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2168" name="Picture@5B@" descr="@5B@">
          <a:extLst>
            <a:ext uri="{FF2B5EF4-FFF2-40B4-BE49-F238E27FC236}">
              <a16:creationId xmlns:a16="http://schemas.microsoft.com/office/drawing/2014/main" id="{58006D50-20FB-4BD5-9B65-F460888EBA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58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2169" name="Picture@5B@" descr="@5B@">
          <a:extLst>
            <a:ext uri="{FF2B5EF4-FFF2-40B4-BE49-F238E27FC236}">
              <a16:creationId xmlns:a16="http://schemas.microsoft.com/office/drawing/2014/main" id="{E44E6E5D-E3F4-45EA-87D7-550E4626AD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133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2170" name="Picture@5B@" descr="@5B@">
          <a:extLst>
            <a:ext uri="{FF2B5EF4-FFF2-40B4-BE49-F238E27FC236}">
              <a16:creationId xmlns:a16="http://schemas.microsoft.com/office/drawing/2014/main" id="{7A2BEDA1-0BB2-4DE6-B909-A7C5AC1E82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309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2171" name="Picture@5B@" descr="@5B@">
          <a:extLst>
            <a:ext uri="{FF2B5EF4-FFF2-40B4-BE49-F238E27FC236}">
              <a16:creationId xmlns:a16="http://schemas.microsoft.com/office/drawing/2014/main" id="{3F260585-7B0A-42B1-B155-464E2D802F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484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2172" name="Picture@5B@" descr="@5B@">
          <a:extLst>
            <a:ext uri="{FF2B5EF4-FFF2-40B4-BE49-F238E27FC236}">
              <a16:creationId xmlns:a16="http://schemas.microsoft.com/office/drawing/2014/main" id="{8A34EBDE-16C1-46B5-90B8-CA0943E36D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65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2173" name="Picture@5B@" descr="@5B@">
          <a:extLst>
            <a:ext uri="{FF2B5EF4-FFF2-40B4-BE49-F238E27FC236}">
              <a16:creationId xmlns:a16="http://schemas.microsoft.com/office/drawing/2014/main" id="{34789EED-12B4-4699-898C-9EFC06B25A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834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2174" name="Picture@5B@" descr="@5B@">
          <a:extLst>
            <a:ext uri="{FF2B5EF4-FFF2-40B4-BE49-F238E27FC236}">
              <a16:creationId xmlns:a16="http://schemas.microsoft.com/office/drawing/2014/main" id="{6F9F468C-F619-4522-B5B0-32B0995B7D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010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2175" name="Picture@5B@" descr="@5B@">
          <a:extLst>
            <a:ext uri="{FF2B5EF4-FFF2-40B4-BE49-F238E27FC236}">
              <a16:creationId xmlns:a16="http://schemas.microsoft.com/office/drawing/2014/main" id="{2AC99F51-7E55-4772-A1E4-2C351C3BCA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185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2176" name="Picture@5B@" descr="@5B@">
          <a:extLst>
            <a:ext uri="{FF2B5EF4-FFF2-40B4-BE49-F238E27FC236}">
              <a16:creationId xmlns:a16="http://schemas.microsoft.com/office/drawing/2014/main" id="{74AAB4F8-DFA1-4DC7-A369-39279B4F7B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360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2177" name="Picture@5B@" descr="@5B@">
          <a:extLst>
            <a:ext uri="{FF2B5EF4-FFF2-40B4-BE49-F238E27FC236}">
              <a16:creationId xmlns:a16="http://schemas.microsoft.com/office/drawing/2014/main" id="{37DF096F-CBED-416C-B936-6517DB9B6F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35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2178" name="Picture@5B@" descr="@5B@">
          <a:extLst>
            <a:ext uri="{FF2B5EF4-FFF2-40B4-BE49-F238E27FC236}">
              <a16:creationId xmlns:a16="http://schemas.microsoft.com/office/drawing/2014/main" id="{C704BDFF-7B28-4BFB-8D85-F893A905D5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11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2179" name="Picture@5B@" descr="@5B@">
          <a:extLst>
            <a:ext uri="{FF2B5EF4-FFF2-40B4-BE49-F238E27FC236}">
              <a16:creationId xmlns:a16="http://schemas.microsoft.com/office/drawing/2014/main" id="{9DEECCFA-33B6-49C2-9DD2-F115DA16AF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886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2180" name="Picture@5B@" descr="@5B@">
          <a:extLst>
            <a:ext uri="{FF2B5EF4-FFF2-40B4-BE49-F238E27FC236}">
              <a16:creationId xmlns:a16="http://schemas.microsoft.com/office/drawing/2014/main" id="{B0CB9AB2-77AF-4A25-9417-1E38B00255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061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2181" name="Picture@5B@" descr="@5B@">
          <a:extLst>
            <a:ext uri="{FF2B5EF4-FFF2-40B4-BE49-F238E27FC236}">
              <a16:creationId xmlns:a16="http://schemas.microsoft.com/office/drawing/2014/main" id="{148B1F0A-6AE1-4A70-AB21-4E5529D1E7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236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2182" name="Picture@5B@" descr="@5B@">
          <a:extLst>
            <a:ext uri="{FF2B5EF4-FFF2-40B4-BE49-F238E27FC236}">
              <a16:creationId xmlns:a16="http://schemas.microsoft.com/office/drawing/2014/main" id="{566A4A68-B4CF-4376-A1B7-54433144FC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41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2183" name="Picture@5B@" descr="@5B@">
          <a:extLst>
            <a:ext uri="{FF2B5EF4-FFF2-40B4-BE49-F238E27FC236}">
              <a16:creationId xmlns:a16="http://schemas.microsoft.com/office/drawing/2014/main" id="{9A90A167-4264-4A2E-865B-20675D89E7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587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2184" name="Picture@5B@" descr="@5B@">
          <a:extLst>
            <a:ext uri="{FF2B5EF4-FFF2-40B4-BE49-F238E27FC236}">
              <a16:creationId xmlns:a16="http://schemas.microsoft.com/office/drawing/2014/main" id="{056CD33D-7A5F-4B39-B7D3-B79540710D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62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2185" name="Picture@5B@" descr="@5B@">
          <a:extLst>
            <a:ext uri="{FF2B5EF4-FFF2-40B4-BE49-F238E27FC236}">
              <a16:creationId xmlns:a16="http://schemas.microsoft.com/office/drawing/2014/main" id="{4EE979CF-3E8A-42B8-89FA-B4E44AC9C2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937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2186" name="Picture@5B@" descr="@5B@">
          <a:extLst>
            <a:ext uri="{FF2B5EF4-FFF2-40B4-BE49-F238E27FC236}">
              <a16:creationId xmlns:a16="http://schemas.microsoft.com/office/drawing/2014/main" id="{C74C6145-B172-4B35-82BF-7ACC26ED25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113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2187" name="Picture@5B@" descr="@5B@">
          <a:extLst>
            <a:ext uri="{FF2B5EF4-FFF2-40B4-BE49-F238E27FC236}">
              <a16:creationId xmlns:a16="http://schemas.microsoft.com/office/drawing/2014/main" id="{5AE7C07C-7A28-489F-B4AB-2ADA7C61B1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28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2188" name="Picture@5B@" descr="@5B@">
          <a:extLst>
            <a:ext uri="{FF2B5EF4-FFF2-40B4-BE49-F238E27FC236}">
              <a16:creationId xmlns:a16="http://schemas.microsoft.com/office/drawing/2014/main" id="{4FF6E044-8629-473B-9886-0987EF0A74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63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2189" name="Picture@5B@" descr="@5B@">
          <a:extLst>
            <a:ext uri="{FF2B5EF4-FFF2-40B4-BE49-F238E27FC236}">
              <a16:creationId xmlns:a16="http://schemas.microsoft.com/office/drawing/2014/main" id="{99622C68-10A3-42D1-BDF3-4F5E9EA86E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639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2190" name="Picture@5B@" descr="@5B@">
          <a:extLst>
            <a:ext uri="{FF2B5EF4-FFF2-40B4-BE49-F238E27FC236}">
              <a16:creationId xmlns:a16="http://schemas.microsoft.com/office/drawing/2014/main" id="{00F4DB13-8AB5-4980-AAE2-E675877398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814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2191" name="Picture@5B@" descr="@5B@">
          <a:extLst>
            <a:ext uri="{FF2B5EF4-FFF2-40B4-BE49-F238E27FC236}">
              <a16:creationId xmlns:a16="http://schemas.microsoft.com/office/drawing/2014/main" id="{2DF0E9A5-B365-4699-A796-091F455DFC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989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2192" name="Picture@5B@" descr="@5B@">
          <a:extLst>
            <a:ext uri="{FF2B5EF4-FFF2-40B4-BE49-F238E27FC236}">
              <a16:creationId xmlns:a16="http://schemas.microsoft.com/office/drawing/2014/main" id="{71C79990-9F07-4CE7-AAE0-D2296B6967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16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2193" name="Picture@5B@" descr="@5B@">
          <a:extLst>
            <a:ext uri="{FF2B5EF4-FFF2-40B4-BE49-F238E27FC236}">
              <a16:creationId xmlns:a16="http://schemas.microsoft.com/office/drawing/2014/main" id="{BC4DDDCB-9DD7-4D61-BBC3-E97434CC09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340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2194" name="Picture@5B@" descr="@5B@">
          <a:extLst>
            <a:ext uri="{FF2B5EF4-FFF2-40B4-BE49-F238E27FC236}">
              <a16:creationId xmlns:a16="http://schemas.microsoft.com/office/drawing/2014/main" id="{D220EE18-3E3E-4617-9E45-53C5602072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515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2195" name="Picture@5B@" descr="@5B@">
          <a:extLst>
            <a:ext uri="{FF2B5EF4-FFF2-40B4-BE49-F238E27FC236}">
              <a16:creationId xmlns:a16="http://schemas.microsoft.com/office/drawing/2014/main" id="{6BB614FF-628B-43B2-9564-D0C23B79B5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690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2196" name="Picture@5B@" descr="@5B@">
          <a:extLst>
            <a:ext uri="{FF2B5EF4-FFF2-40B4-BE49-F238E27FC236}">
              <a16:creationId xmlns:a16="http://schemas.microsoft.com/office/drawing/2014/main" id="{2F7F6BE4-6A01-421C-B9B0-75071B7D88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865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2197" name="Picture@5B@" descr="@5B@">
          <a:extLst>
            <a:ext uri="{FF2B5EF4-FFF2-40B4-BE49-F238E27FC236}">
              <a16:creationId xmlns:a16="http://schemas.microsoft.com/office/drawing/2014/main" id="{1B56568E-D63A-4853-A3D1-572156E1E8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041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2198" name="Picture@5B@" descr="@5B@">
          <a:extLst>
            <a:ext uri="{FF2B5EF4-FFF2-40B4-BE49-F238E27FC236}">
              <a16:creationId xmlns:a16="http://schemas.microsoft.com/office/drawing/2014/main" id="{5C9FC43E-0D57-4263-AA4F-11B79C7510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16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2199" name="Picture@5B@" descr="@5B@">
          <a:extLst>
            <a:ext uri="{FF2B5EF4-FFF2-40B4-BE49-F238E27FC236}">
              <a16:creationId xmlns:a16="http://schemas.microsoft.com/office/drawing/2014/main" id="{01BDCB84-CACB-4104-8C02-940CD88B85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391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2200" name="Picture@5B@" descr="@5B@">
          <a:extLst>
            <a:ext uri="{FF2B5EF4-FFF2-40B4-BE49-F238E27FC236}">
              <a16:creationId xmlns:a16="http://schemas.microsoft.com/office/drawing/2014/main" id="{8EB71426-89F1-411F-907D-DEFAE891D7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566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2201" name="Picture@5B@" descr="@5B@">
          <a:extLst>
            <a:ext uri="{FF2B5EF4-FFF2-40B4-BE49-F238E27FC236}">
              <a16:creationId xmlns:a16="http://schemas.microsoft.com/office/drawing/2014/main" id="{A34F5B5A-676E-476C-B153-9D5875943A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742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2202" name="Picture@5B@" descr="@5B@">
          <a:extLst>
            <a:ext uri="{FF2B5EF4-FFF2-40B4-BE49-F238E27FC236}">
              <a16:creationId xmlns:a16="http://schemas.microsoft.com/office/drawing/2014/main" id="{DB2DEC49-E958-459C-872D-5A155900EE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91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2203" name="Picture@5B@" descr="@5B@">
          <a:extLst>
            <a:ext uri="{FF2B5EF4-FFF2-40B4-BE49-F238E27FC236}">
              <a16:creationId xmlns:a16="http://schemas.microsoft.com/office/drawing/2014/main" id="{C517961C-AAD9-4B07-80DD-CEF37337BC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092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2204" name="Picture@5B@" descr="@5B@">
          <a:extLst>
            <a:ext uri="{FF2B5EF4-FFF2-40B4-BE49-F238E27FC236}">
              <a16:creationId xmlns:a16="http://schemas.microsoft.com/office/drawing/2014/main" id="{76819F96-DE72-4DFC-8D31-280AEB8A0B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267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2205" name="Picture@5B@" descr="@5B@">
          <a:extLst>
            <a:ext uri="{FF2B5EF4-FFF2-40B4-BE49-F238E27FC236}">
              <a16:creationId xmlns:a16="http://schemas.microsoft.com/office/drawing/2014/main" id="{3EF4991F-8EF3-44F9-8AB4-764D4E91FE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443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2206" name="Picture@5B@" descr="@5B@">
          <a:extLst>
            <a:ext uri="{FF2B5EF4-FFF2-40B4-BE49-F238E27FC236}">
              <a16:creationId xmlns:a16="http://schemas.microsoft.com/office/drawing/2014/main" id="{030FC98B-8685-484C-B20D-57840FEAF5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618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2207" name="Picture@5B@" descr="@5B@">
          <a:extLst>
            <a:ext uri="{FF2B5EF4-FFF2-40B4-BE49-F238E27FC236}">
              <a16:creationId xmlns:a16="http://schemas.microsoft.com/office/drawing/2014/main" id="{99C7BC5A-21FD-4139-8693-DC2C9298FE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801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2208" name="Picture@5B@" descr="@5B@">
          <a:extLst>
            <a:ext uri="{FF2B5EF4-FFF2-40B4-BE49-F238E27FC236}">
              <a16:creationId xmlns:a16="http://schemas.microsoft.com/office/drawing/2014/main" id="{E60FE423-FDBD-49E1-9FF5-C4A4F07D14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2209" name="Picture@5B@" descr="@5B@">
          <a:extLst>
            <a:ext uri="{FF2B5EF4-FFF2-40B4-BE49-F238E27FC236}">
              <a16:creationId xmlns:a16="http://schemas.microsoft.com/office/drawing/2014/main" id="{518995F0-2E7E-4DD9-B398-C54D9867C4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167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2210" name="Picture@5C@" descr="@5C@">
          <a:extLst>
            <a:ext uri="{FF2B5EF4-FFF2-40B4-BE49-F238E27FC236}">
              <a16:creationId xmlns:a16="http://schemas.microsoft.com/office/drawing/2014/main" id="{068934A2-14C2-4080-A265-CDB043B392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6349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2211" name="Picture@5B@" descr="@5B@">
          <a:extLst>
            <a:ext uri="{FF2B5EF4-FFF2-40B4-BE49-F238E27FC236}">
              <a16:creationId xmlns:a16="http://schemas.microsoft.com/office/drawing/2014/main" id="{AD37ADB7-4795-42E2-B838-928495C882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532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2212" name="Picture@5B@" descr="@5B@">
          <a:extLst>
            <a:ext uri="{FF2B5EF4-FFF2-40B4-BE49-F238E27FC236}">
              <a16:creationId xmlns:a16="http://schemas.microsoft.com/office/drawing/2014/main" id="{5D15A3F5-78A7-4988-BF13-71E655EC62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715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2213" name="Picture@5C@" descr="@5C@">
          <a:extLst>
            <a:ext uri="{FF2B5EF4-FFF2-40B4-BE49-F238E27FC236}">
              <a16:creationId xmlns:a16="http://schemas.microsoft.com/office/drawing/2014/main" id="{D20AD890-38AC-42EF-82DD-B868B24B4A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689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2214" name="Picture@5B@" descr="@5B@">
          <a:extLst>
            <a:ext uri="{FF2B5EF4-FFF2-40B4-BE49-F238E27FC236}">
              <a16:creationId xmlns:a16="http://schemas.microsoft.com/office/drawing/2014/main" id="{22DBF873-A871-4AC6-9D6A-01B489AD74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081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2215" name="Picture@5B@" descr="@5B@">
          <a:extLst>
            <a:ext uri="{FF2B5EF4-FFF2-40B4-BE49-F238E27FC236}">
              <a16:creationId xmlns:a16="http://schemas.microsoft.com/office/drawing/2014/main" id="{F9A7AB24-056F-418C-816A-06929D9E8B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264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2216" name="Picture@5B@" descr="@5B@">
          <a:extLst>
            <a:ext uri="{FF2B5EF4-FFF2-40B4-BE49-F238E27FC236}">
              <a16:creationId xmlns:a16="http://schemas.microsoft.com/office/drawing/2014/main" id="{0B3EA77D-94C7-4495-8EA6-82C64C49D2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447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217" name="Picture@5B@" descr="@5B@">
          <a:extLst>
            <a:ext uri="{FF2B5EF4-FFF2-40B4-BE49-F238E27FC236}">
              <a16:creationId xmlns:a16="http://schemas.microsoft.com/office/drawing/2014/main" id="{15CA9674-0DFC-4F09-9F43-4DFA4D6A0F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1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2218" name="Picture@5B@" descr="@5B@">
          <a:extLst>
            <a:ext uri="{FF2B5EF4-FFF2-40B4-BE49-F238E27FC236}">
              <a16:creationId xmlns:a16="http://schemas.microsoft.com/office/drawing/2014/main" id="{1DBED957-5525-403A-B831-16A35042F8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6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219" name="Picture@5B@" descr="@5B@">
          <a:extLst>
            <a:ext uri="{FF2B5EF4-FFF2-40B4-BE49-F238E27FC236}">
              <a16:creationId xmlns:a16="http://schemas.microsoft.com/office/drawing/2014/main" id="{5C33344C-4025-4C81-848D-87D00A25E4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2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2220" name="Picture@5B@" descr="@5B@">
          <a:extLst>
            <a:ext uri="{FF2B5EF4-FFF2-40B4-BE49-F238E27FC236}">
              <a16:creationId xmlns:a16="http://schemas.microsoft.com/office/drawing/2014/main" id="{8EAC6642-09FA-4866-A633-303985D40E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2221" name="Picture@5B@" descr="@5B@">
          <a:extLst>
            <a:ext uri="{FF2B5EF4-FFF2-40B4-BE49-F238E27FC236}">
              <a16:creationId xmlns:a16="http://schemas.microsoft.com/office/drawing/2014/main" id="{E6DD7990-313F-4B6D-8277-B588594A2D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2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2222" name="Picture@5B@" descr="@5B@">
          <a:extLst>
            <a:ext uri="{FF2B5EF4-FFF2-40B4-BE49-F238E27FC236}">
              <a16:creationId xmlns:a16="http://schemas.microsoft.com/office/drawing/2014/main" id="{5B7998A9-1040-4A87-908E-28027ADF6D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7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2223" name="Picture@5B@" descr="@5B@">
          <a:extLst>
            <a:ext uri="{FF2B5EF4-FFF2-40B4-BE49-F238E27FC236}">
              <a16:creationId xmlns:a16="http://schemas.microsoft.com/office/drawing/2014/main" id="{4FB58B5A-B2A7-4D4E-9E36-B2DE5E43DD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3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2224" name="Picture@5B@" descr="@5B@">
          <a:extLst>
            <a:ext uri="{FF2B5EF4-FFF2-40B4-BE49-F238E27FC236}">
              <a16:creationId xmlns:a16="http://schemas.microsoft.com/office/drawing/2014/main" id="{4ACE99E6-B5E6-4982-8396-5F0887D4AD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58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2225" name="Picture@5B@" descr="@5B@">
          <a:extLst>
            <a:ext uri="{FF2B5EF4-FFF2-40B4-BE49-F238E27FC236}">
              <a16:creationId xmlns:a16="http://schemas.microsoft.com/office/drawing/2014/main" id="{51A15DD8-CE62-4408-B50D-94CB6B2F38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3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2226" name="Picture@5B@" descr="@5B@">
          <a:extLst>
            <a:ext uri="{FF2B5EF4-FFF2-40B4-BE49-F238E27FC236}">
              <a16:creationId xmlns:a16="http://schemas.microsoft.com/office/drawing/2014/main" id="{7608A5A0-0B5A-495D-8600-64A221BA35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08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2227" name="Picture@5B@" descr="@5B@">
          <a:extLst>
            <a:ext uri="{FF2B5EF4-FFF2-40B4-BE49-F238E27FC236}">
              <a16:creationId xmlns:a16="http://schemas.microsoft.com/office/drawing/2014/main" id="{C491B59A-4153-4308-8791-A54E24BC46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84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2228" name="Picture@5B@" descr="@5B@">
          <a:extLst>
            <a:ext uri="{FF2B5EF4-FFF2-40B4-BE49-F238E27FC236}">
              <a16:creationId xmlns:a16="http://schemas.microsoft.com/office/drawing/2014/main" id="{C55655CB-D3C5-41B4-858C-2316749A03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59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2229" name="Picture@5B@" descr="@5B@">
          <a:extLst>
            <a:ext uri="{FF2B5EF4-FFF2-40B4-BE49-F238E27FC236}">
              <a16:creationId xmlns:a16="http://schemas.microsoft.com/office/drawing/2014/main" id="{AF92A32F-8A47-4B36-80F4-D8F051BE41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34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2230" name="Picture@5B@" descr="@5B@">
          <a:extLst>
            <a:ext uri="{FF2B5EF4-FFF2-40B4-BE49-F238E27FC236}">
              <a16:creationId xmlns:a16="http://schemas.microsoft.com/office/drawing/2014/main" id="{8907F759-C7D4-4A06-8EE8-6AC107CD0B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0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2231" name="Picture@5B@" descr="@5B@">
          <a:extLst>
            <a:ext uri="{FF2B5EF4-FFF2-40B4-BE49-F238E27FC236}">
              <a16:creationId xmlns:a16="http://schemas.microsoft.com/office/drawing/2014/main" id="{8A4E5396-3934-40F7-92D2-FBBAF81BCD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85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2232" name="Picture@5B@" descr="@5B@">
          <a:extLst>
            <a:ext uri="{FF2B5EF4-FFF2-40B4-BE49-F238E27FC236}">
              <a16:creationId xmlns:a16="http://schemas.microsoft.com/office/drawing/2014/main" id="{848FD00E-B7FE-4E3E-B4B5-785FFA6B1F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60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2233" name="Picture@5B@" descr="@5B@">
          <a:extLst>
            <a:ext uri="{FF2B5EF4-FFF2-40B4-BE49-F238E27FC236}">
              <a16:creationId xmlns:a16="http://schemas.microsoft.com/office/drawing/2014/main" id="{09466552-D7A5-421C-A065-E34C06183A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35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2234" name="Picture@5B@" descr="@5B@">
          <a:extLst>
            <a:ext uri="{FF2B5EF4-FFF2-40B4-BE49-F238E27FC236}">
              <a16:creationId xmlns:a16="http://schemas.microsoft.com/office/drawing/2014/main" id="{56791A95-29FF-4E83-9CC1-295B2C0A96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10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235" name="Picture@5B@" descr="@5B@">
          <a:extLst>
            <a:ext uri="{FF2B5EF4-FFF2-40B4-BE49-F238E27FC236}">
              <a16:creationId xmlns:a16="http://schemas.microsoft.com/office/drawing/2014/main" id="{9A79B400-F2F3-4527-807D-ADCD2639BC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8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236" name="Picture@5B@" descr="@5B@">
          <a:extLst>
            <a:ext uri="{FF2B5EF4-FFF2-40B4-BE49-F238E27FC236}">
              <a16:creationId xmlns:a16="http://schemas.microsoft.com/office/drawing/2014/main" id="{695926F4-C37F-4CD3-BCDE-7F5B7DA17B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61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237" name="Picture@5B@" descr="@5B@">
          <a:extLst>
            <a:ext uri="{FF2B5EF4-FFF2-40B4-BE49-F238E27FC236}">
              <a16:creationId xmlns:a16="http://schemas.microsoft.com/office/drawing/2014/main" id="{B6EC7EB7-E71E-4969-BC39-6D0B9ADF0C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36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238" name="Picture@5B@" descr="@5B@">
          <a:extLst>
            <a:ext uri="{FF2B5EF4-FFF2-40B4-BE49-F238E27FC236}">
              <a16:creationId xmlns:a16="http://schemas.microsoft.com/office/drawing/2014/main" id="{B2DE7431-EA68-4F73-9737-185E2C383A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11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239" name="Picture@5B@" descr="@5B@">
          <a:extLst>
            <a:ext uri="{FF2B5EF4-FFF2-40B4-BE49-F238E27FC236}">
              <a16:creationId xmlns:a16="http://schemas.microsoft.com/office/drawing/2014/main" id="{8B026285-F366-40A8-8868-72016D1207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87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240" name="Picture@5B@" descr="@5B@">
          <a:extLst>
            <a:ext uri="{FF2B5EF4-FFF2-40B4-BE49-F238E27FC236}">
              <a16:creationId xmlns:a16="http://schemas.microsoft.com/office/drawing/2014/main" id="{C385F7D9-4F0C-4758-ABA3-399BA8AD84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6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241" name="Picture@5B@" descr="@5B@">
          <a:extLst>
            <a:ext uri="{FF2B5EF4-FFF2-40B4-BE49-F238E27FC236}">
              <a16:creationId xmlns:a16="http://schemas.microsoft.com/office/drawing/2014/main" id="{9F828D23-22E9-4F5A-A457-D1A9488A69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37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242" name="Picture@5B@" descr="@5B@">
          <a:extLst>
            <a:ext uri="{FF2B5EF4-FFF2-40B4-BE49-F238E27FC236}">
              <a16:creationId xmlns:a16="http://schemas.microsoft.com/office/drawing/2014/main" id="{F0775E4A-4630-4694-AD8D-CEF2E10C6F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13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243" name="Picture@5B@" descr="@5B@">
          <a:extLst>
            <a:ext uri="{FF2B5EF4-FFF2-40B4-BE49-F238E27FC236}">
              <a16:creationId xmlns:a16="http://schemas.microsoft.com/office/drawing/2014/main" id="{0CB4F6B1-A4B8-441E-AAA0-6E46CCB7D2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88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244" name="Picture@5B@" descr="@5B@">
          <a:extLst>
            <a:ext uri="{FF2B5EF4-FFF2-40B4-BE49-F238E27FC236}">
              <a16:creationId xmlns:a16="http://schemas.microsoft.com/office/drawing/2014/main" id="{3C39CFA0-F583-45D4-9048-9C3DEED9DD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63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2245" name="Picture@5B@" descr="@5B@">
          <a:extLst>
            <a:ext uri="{FF2B5EF4-FFF2-40B4-BE49-F238E27FC236}">
              <a16:creationId xmlns:a16="http://schemas.microsoft.com/office/drawing/2014/main" id="{952D756E-8642-4D51-BEAF-585901D559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3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2246" name="Picture@5B@" descr="@5B@">
          <a:extLst>
            <a:ext uri="{FF2B5EF4-FFF2-40B4-BE49-F238E27FC236}">
              <a16:creationId xmlns:a16="http://schemas.microsoft.com/office/drawing/2014/main" id="{918FD341-A082-4B30-A1D2-D168213182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814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2247" name="Picture@5B@" descr="@5B@">
          <a:extLst>
            <a:ext uri="{FF2B5EF4-FFF2-40B4-BE49-F238E27FC236}">
              <a16:creationId xmlns:a16="http://schemas.microsoft.com/office/drawing/2014/main" id="{F918B0FA-37A3-4E78-9047-B3E5878A52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89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2248" name="Picture@5B@" descr="@5B@">
          <a:extLst>
            <a:ext uri="{FF2B5EF4-FFF2-40B4-BE49-F238E27FC236}">
              <a16:creationId xmlns:a16="http://schemas.microsoft.com/office/drawing/2014/main" id="{C51EE9F6-D587-4831-AC83-1FD1E52C0F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64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2249" name="Picture@5B@" descr="@5B@">
          <a:extLst>
            <a:ext uri="{FF2B5EF4-FFF2-40B4-BE49-F238E27FC236}">
              <a16:creationId xmlns:a16="http://schemas.microsoft.com/office/drawing/2014/main" id="{5EFC0A51-C00E-4BA7-A0C2-BE3A2502DA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39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2250" name="Picture@5B@" descr="@5B@">
          <a:extLst>
            <a:ext uri="{FF2B5EF4-FFF2-40B4-BE49-F238E27FC236}">
              <a16:creationId xmlns:a16="http://schemas.microsoft.com/office/drawing/2014/main" id="{B051FC7E-6E3A-409E-8038-42F26002A2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1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2251" name="Picture@5B@" descr="@5B@">
          <a:extLst>
            <a:ext uri="{FF2B5EF4-FFF2-40B4-BE49-F238E27FC236}">
              <a16:creationId xmlns:a16="http://schemas.microsoft.com/office/drawing/2014/main" id="{114C06B5-5072-429A-8B3E-C6220A31E1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90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2252" name="Picture@5B@" descr="@5B@">
          <a:extLst>
            <a:ext uri="{FF2B5EF4-FFF2-40B4-BE49-F238E27FC236}">
              <a16:creationId xmlns:a16="http://schemas.microsoft.com/office/drawing/2014/main" id="{2A0D65C1-44BB-4739-A244-D8FA0DCEDA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65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2253" name="Picture@5B@" descr="@5B@">
          <a:extLst>
            <a:ext uri="{FF2B5EF4-FFF2-40B4-BE49-F238E27FC236}">
              <a16:creationId xmlns:a16="http://schemas.microsoft.com/office/drawing/2014/main" id="{1DD31341-71C4-4C25-8E15-96D2D22E0B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40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2254" name="Picture@5B@" descr="@5B@">
          <a:extLst>
            <a:ext uri="{FF2B5EF4-FFF2-40B4-BE49-F238E27FC236}">
              <a16:creationId xmlns:a16="http://schemas.microsoft.com/office/drawing/2014/main" id="{5D6A15B0-57B6-4E65-9D17-D1FD4781E2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16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2255" name="Picture@5B@" descr="@5B@">
          <a:extLst>
            <a:ext uri="{FF2B5EF4-FFF2-40B4-BE49-F238E27FC236}">
              <a16:creationId xmlns:a16="http://schemas.microsoft.com/office/drawing/2014/main" id="{0A55AA22-A912-4110-9F8B-9BCAF2300A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9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2256" name="Picture@5B@" descr="@5B@">
          <a:extLst>
            <a:ext uri="{FF2B5EF4-FFF2-40B4-BE49-F238E27FC236}">
              <a16:creationId xmlns:a16="http://schemas.microsoft.com/office/drawing/2014/main" id="{17E595BA-B392-4DC8-A9BF-2B94F10E17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66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2257" name="Picture@5B@" descr="@5B@">
          <a:extLst>
            <a:ext uri="{FF2B5EF4-FFF2-40B4-BE49-F238E27FC236}">
              <a16:creationId xmlns:a16="http://schemas.microsoft.com/office/drawing/2014/main" id="{A39E2748-BB4A-4FF7-AC26-5E2E87D750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41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2258" name="Picture@5B@" descr="@5B@">
          <a:extLst>
            <a:ext uri="{FF2B5EF4-FFF2-40B4-BE49-F238E27FC236}">
              <a16:creationId xmlns:a16="http://schemas.microsoft.com/office/drawing/2014/main" id="{0560DB0E-290D-4CD4-8E74-F65637DEB7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17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2259" name="Picture@5B@" descr="@5B@">
          <a:extLst>
            <a:ext uri="{FF2B5EF4-FFF2-40B4-BE49-F238E27FC236}">
              <a16:creationId xmlns:a16="http://schemas.microsoft.com/office/drawing/2014/main" id="{58E381C9-346F-4C67-86B6-7B37796E08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92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2260" name="Picture@5B@" descr="@5B@">
          <a:extLst>
            <a:ext uri="{FF2B5EF4-FFF2-40B4-BE49-F238E27FC236}">
              <a16:creationId xmlns:a16="http://schemas.microsoft.com/office/drawing/2014/main" id="{4B3D18A1-9102-4BA6-A877-69390FB8C3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6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2261" name="Picture@5B@" descr="@5B@">
          <a:extLst>
            <a:ext uri="{FF2B5EF4-FFF2-40B4-BE49-F238E27FC236}">
              <a16:creationId xmlns:a16="http://schemas.microsoft.com/office/drawing/2014/main" id="{C8DE467C-7FAD-4F18-B3AD-9D018F8F71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42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2262" name="Picture@5B@" descr="@5B@">
          <a:extLst>
            <a:ext uri="{FF2B5EF4-FFF2-40B4-BE49-F238E27FC236}">
              <a16:creationId xmlns:a16="http://schemas.microsoft.com/office/drawing/2014/main" id="{864EFA27-F1E8-4E61-B410-FBB9FA33F1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18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2263" name="Picture@5B@" descr="@5B@">
          <a:extLst>
            <a:ext uri="{FF2B5EF4-FFF2-40B4-BE49-F238E27FC236}">
              <a16:creationId xmlns:a16="http://schemas.microsoft.com/office/drawing/2014/main" id="{E52EAF45-D7AD-4E7F-8DEA-0CC03D016B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93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2264" name="Picture@5B@" descr="@5B@">
          <a:extLst>
            <a:ext uri="{FF2B5EF4-FFF2-40B4-BE49-F238E27FC236}">
              <a16:creationId xmlns:a16="http://schemas.microsoft.com/office/drawing/2014/main" id="{42AE7DDE-2E30-4AAF-A8D6-D5EF55F19D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68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2265" name="Picture@5B@" descr="@5B@">
          <a:extLst>
            <a:ext uri="{FF2B5EF4-FFF2-40B4-BE49-F238E27FC236}">
              <a16:creationId xmlns:a16="http://schemas.microsoft.com/office/drawing/2014/main" id="{B5B8EEE5-99B5-4C65-9261-48AEAC31B2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4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2266" name="Picture@5B@" descr="@5B@">
          <a:extLst>
            <a:ext uri="{FF2B5EF4-FFF2-40B4-BE49-F238E27FC236}">
              <a16:creationId xmlns:a16="http://schemas.microsoft.com/office/drawing/2014/main" id="{0AE2D5F2-EBAF-4A31-A94B-59C727B1FD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19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2267" name="Picture@5B@" descr="@5B@">
          <a:extLst>
            <a:ext uri="{FF2B5EF4-FFF2-40B4-BE49-F238E27FC236}">
              <a16:creationId xmlns:a16="http://schemas.microsoft.com/office/drawing/2014/main" id="{A004526C-543E-4142-84C5-2C8028CA33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94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2268" name="Picture@5B@" descr="@5B@">
          <a:extLst>
            <a:ext uri="{FF2B5EF4-FFF2-40B4-BE49-F238E27FC236}">
              <a16:creationId xmlns:a16="http://schemas.microsoft.com/office/drawing/2014/main" id="{80003D47-1092-4B04-8E52-CCBE0DAB5A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69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2269" name="Picture@5B@" descr="@5B@">
          <a:extLst>
            <a:ext uri="{FF2B5EF4-FFF2-40B4-BE49-F238E27FC236}">
              <a16:creationId xmlns:a16="http://schemas.microsoft.com/office/drawing/2014/main" id="{DAC0DC6C-4B63-487B-87EC-33AF726362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45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2270" name="Picture@5B@" descr="@5B@">
          <a:extLst>
            <a:ext uri="{FF2B5EF4-FFF2-40B4-BE49-F238E27FC236}">
              <a16:creationId xmlns:a16="http://schemas.microsoft.com/office/drawing/2014/main" id="{B9239908-ADAE-47A4-A124-53159F7C41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2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2271" name="Picture@5B@" descr="@5B@">
          <a:extLst>
            <a:ext uri="{FF2B5EF4-FFF2-40B4-BE49-F238E27FC236}">
              <a16:creationId xmlns:a16="http://schemas.microsoft.com/office/drawing/2014/main" id="{6DD169BE-BAEB-41C8-B968-90DCA95225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95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2272" name="Picture@5B@" descr="@5B@">
          <a:extLst>
            <a:ext uri="{FF2B5EF4-FFF2-40B4-BE49-F238E27FC236}">
              <a16:creationId xmlns:a16="http://schemas.microsoft.com/office/drawing/2014/main" id="{F158C6A5-BE2E-404E-97C0-4935C488A3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70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2273" name="Picture@5B@" descr="@5B@">
          <a:extLst>
            <a:ext uri="{FF2B5EF4-FFF2-40B4-BE49-F238E27FC236}">
              <a16:creationId xmlns:a16="http://schemas.microsoft.com/office/drawing/2014/main" id="{D201BB2B-7483-4794-BAA3-4351A14BE1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46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2274" name="Picture@5B@" descr="@5B@">
          <a:extLst>
            <a:ext uri="{FF2B5EF4-FFF2-40B4-BE49-F238E27FC236}">
              <a16:creationId xmlns:a16="http://schemas.microsoft.com/office/drawing/2014/main" id="{6F9E2CBB-22B7-4945-9F71-3109A0FA68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21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2275" name="Picture@5B@" descr="@5B@">
          <a:extLst>
            <a:ext uri="{FF2B5EF4-FFF2-40B4-BE49-F238E27FC236}">
              <a16:creationId xmlns:a16="http://schemas.microsoft.com/office/drawing/2014/main" id="{3709130C-695C-465E-BC31-4AA49F9CC7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9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2276" name="Picture@5B@" descr="@5B@">
          <a:extLst>
            <a:ext uri="{FF2B5EF4-FFF2-40B4-BE49-F238E27FC236}">
              <a16:creationId xmlns:a16="http://schemas.microsoft.com/office/drawing/2014/main" id="{13C276C5-CB99-452E-84ED-A6A5FC626A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71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2277" name="Picture@5B@" descr="@5B@">
          <a:extLst>
            <a:ext uri="{FF2B5EF4-FFF2-40B4-BE49-F238E27FC236}">
              <a16:creationId xmlns:a16="http://schemas.microsoft.com/office/drawing/2014/main" id="{FABF7E80-4289-4CB3-83BA-3C9E71C7AF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247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2278" name="Picture@5B@" descr="@5B@">
          <a:extLst>
            <a:ext uri="{FF2B5EF4-FFF2-40B4-BE49-F238E27FC236}">
              <a16:creationId xmlns:a16="http://schemas.microsoft.com/office/drawing/2014/main" id="{2A4F2A0F-4469-4970-A5CE-FC1BEC0F39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22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2279" name="Picture@5B@" descr="@5B@">
          <a:extLst>
            <a:ext uri="{FF2B5EF4-FFF2-40B4-BE49-F238E27FC236}">
              <a16:creationId xmlns:a16="http://schemas.microsoft.com/office/drawing/2014/main" id="{30669CD6-BBA4-4699-A308-1312E83C0C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97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2280" name="Picture@5B@" descr="@5B@">
          <a:extLst>
            <a:ext uri="{FF2B5EF4-FFF2-40B4-BE49-F238E27FC236}">
              <a16:creationId xmlns:a16="http://schemas.microsoft.com/office/drawing/2014/main" id="{F5D66984-1E19-41E5-BD98-5E09AF80E4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72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2281" name="Picture@5B@" descr="@5B@">
          <a:extLst>
            <a:ext uri="{FF2B5EF4-FFF2-40B4-BE49-F238E27FC236}">
              <a16:creationId xmlns:a16="http://schemas.microsoft.com/office/drawing/2014/main" id="{7557228E-83A2-49BE-8C7B-D2A286CD4E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48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2282" name="Picture@5B@" descr="@5B@">
          <a:extLst>
            <a:ext uri="{FF2B5EF4-FFF2-40B4-BE49-F238E27FC236}">
              <a16:creationId xmlns:a16="http://schemas.microsoft.com/office/drawing/2014/main" id="{D4B06E56-B4E2-4068-8BD7-0935ECF659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23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2283" name="Picture@5B@" descr="@5B@">
          <a:extLst>
            <a:ext uri="{FF2B5EF4-FFF2-40B4-BE49-F238E27FC236}">
              <a16:creationId xmlns:a16="http://schemas.microsoft.com/office/drawing/2014/main" id="{6E0A2C2E-9BCA-43B3-84B5-DD014C84C2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98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2284" name="Picture@5B@" descr="@5B@">
          <a:extLst>
            <a:ext uri="{FF2B5EF4-FFF2-40B4-BE49-F238E27FC236}">
              <a16:creationId xmlns:a16="http://schemas.microsoft.com/office/drawing/2014/main" id="{89017612-B350-43D3-937A-B3071CC2A0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73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2285" name="Picture@5B@" descr="@5B@">
          <a:extLst>
            <a:ext uri="{FF2B5EF4-FFF2-40B4-BE49-F238E27FC236}">
              <a16:creationId xmlns:a16="http://schemas.microsoft.com/office/drawing/2014/main" id="{4E50E131-96F7-4B68-8428-FB8523D6CA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64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2286" name="Picture@5B@" descr="@5B@">
          <a:extLst>
            <a:ext uri="{FF2B5EF4-FFF2-40B4-BE49-F238E27FC236}">
              <a16:creationId xmlns:a16="http://schemas.microsoft.com/office/drawing/2014/main" id="{0A059C85-455A-4299-9380-7F9E6305D2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824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2287" name="Picture@5B@" descr="@5B@">
          <a:extLst>
            <a:ext uri="{FF2B5EF4-FFF2-40B4-BE49-F238E27FC236}">
              <a16:creationId xmlns:a16="http://schemas.microsoft.com/office/drawing/2014/main" id="{CF0B05A1-D90A-4486-8AB5-968E84E842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99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2288" name="Picture@5B@" descr="@5B@">
          <a:extLst>
            <a:ext uri="{FF2B5EF4-FFF2-40B4-BE49-F238E27FC236}">
              <a16:creationId xmlns:a16="http://schemas.microsoft.com/office/drawing/2014/main" id="{D871F74F-C123-492F-905B-E96267A243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74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2289" name="Picture@5B@" descr="@5B@">
          <a:extLst>
            <a:ext uri="{FF2B5EF4-FFF2-40B4-BE49-F238E27FC236}">
              <a16:creationId xmlns:a16="http://schemas.microsoft.com/office/drawing/2014/main" id="{515B5E27-29B4-469B-941A-660A0E7E08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350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2290" name="Picture@5B@" descr="@5B@">
          <a:extLst>
            <a:ext uri="{FF2B5EF4-FFF2-40B4-BE49-F238E27FC236}">
              <a16:creationId xmlns:a16="http://schemas.microsoft.com/office/drawing/2014/main" id="{DE0454DD-BE66-4C32-8E99-81DDDC1A22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52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2291" name="Picture@5B@" descr="@5B@">
          <a:extLst>
            <a:ext uri="{FF2B5EF4-FFF2-40B4-BE49-F238E27FC236}">
              <a16:creationId xmlns:a16="http://schemas.microsoft.com/office/drawing/2014/main" id="{BC1998EE-3EB9-425F-BF2F-6D109CE826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00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2292" name="Picture@5B@" descr="@5B@">
          <a:extLst>
            <a:ext uri="{FF2B5EF4-FFF2-40B4-BE49-F238E27FC236}">
              <a16:creationId xmlns:a16="http://schemas.microsoft.com/office/drawing/2014/main" id="{B7E02E6E-24AA-4D26-8371-5CE6E4A865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76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2293" name="Picture@5B@" descr="@5B@">
          <a:extLst>
            <a:ext uri="{FF2B5EF4-FFF2-40B4-BE49-F238E27FC236}">
              <a16:creationId xmlns:a16="http://schemas.microsoft.com/office/drawing/2014/main" id="{8979B47D-9686-4BDB-A8D6-04E74D88BD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051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2294" name="Picture@5B@" descr="@5B@">
          <a:extLst>
            <a:ext uri="{FF2B5EF4-FFF2-40B4-BE49-F238E27FC236}">
              <a16:creationId xmlns:a16="http://schemas.microsoft.com/office/drawing/2014/main" id="{CEED61FA-4071-49E7-8F6F-B05BE48443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226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2295" name="Picture@5B@" descr="@5B@">
          <a:extLst>
            <a:ext uri="{FF2B5EF4-FFF2-40B4-BE49-F238E27FC236}">
              <a16:creationId xmlns:a16="http://schemas.microsoft.com/office/drawing/2014/main" id="{B07F522E-10C7-4716-9AE5-08F33BF110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40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2296" name="Picture@5B@" descr="@5B@">
          <a:extLst>
            <a:ext uri="{FF2B5EF4-FFF2-40B4-BE49-F238E27FC236}">
              <a16:creationId xmlns:a16="http://schemas.microsoft.com/office/drawing/2014/main" id="{167C77E2-D324-46F0-B1D7-0D00510F16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77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2297" name="Picture@5B@" descr="@5B@">
          <a:extLst>
            <a:ext uri="{FF2B5EF4-FFF2-40B4-BE49-F238E27FC236}">
              <a16:creationId xmlns:a16="http://schemas.microsoft.com/office/drawing/2014/main" id="{70B77BF6-80A5-4C12-8C5A-255C989341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752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2298" name="Picture@5B@" descr="@5B@">
          <a:extLst>
            <a:ext uri="{FF2B5EF4-FFF2-40B4-BE49-F238E27FC236}">
              <a16:creationId xmlns:a16="http://schemas.microsoft.com/office/drawing/2014/main" id="{97686278-0678-4B2E-80B5-2892065E75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927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2299" name="Picture@5B@" descr="@5B@">
          <a:extLst>
            <a:ext uri="{FF2B5EF4-FFF2-40B4-BE49-F238E27FC236}">
              <a16:creationId xmlns:a16="http://schemas.microsoft.com/office/drawing/2014/main" id="{32966BB7-FB70-4D24-90F7-A7B39FA4F5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102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2300" name="Picture@5B@" descr="@5B@">
          <a:extLst>
            <a:ext uri="{FF2B5EF4-FFF2-40B4-BE49-F238E27FC236}">
              <a16:creationId xmlns:a16="http://schemas.microsoft.com/office/drawing/2014/main" id="{C37C373F-C9C1-429B-A164-B1FC4B7D06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7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2301" name="Picture@5B@" descr="@5B@">
          <a:extLst>
            <a:ext uri="{FF2B5EF4-FFF2-40B4-BE49-F238E27FC236}">
              <a16:creationId xmlns:a16="http://schemas.microsoft.com/office/drawing/2014/main" id="{B83322D1-C740-4C38-8AAB-EA35773CBB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53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2302" name="Picture@5B@" descr="@5B@">
          <a:extLst>
            <a:ext uri="{FF2B5EF4-FFF2-40B4-BE49-F238E27FC236}">
              <a16:creationId xmlns:a16="http://schemas.microsoft.com/office/drawing/2014/main" id="{1FB025B7-A618-46B9-922E-20AD21823C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628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2303" name="Picture@5B@" descr="@5B@">
          <a:extLst>
            <a:ext uri="{FF2B5EF4-FFF2-40B4-BE49-F238E27FC236}">
              <a16:creationId xmlns:a16="http://schemas.microsoft.com/office/drawing/2014/main" id="{0721EB26-AE44-4B4F-9996-61EB88D23C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803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2304" name="Picture@5B@" descr="@5B@">
          <a:extLst>
            <a:ext uri="{FF2B5EF4-FFF2-40B4-BE49-F238E27FC236}">
              <a16:creationId xmlns:a16="http://schemas.microsoft.com/office/drawing/2014/main" id="{FBC79D70-193B-448F-8F23-B3715A0C76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79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2305" name="Picture@5B@" descr="@5B@">
          <a:extLst>
            <a:ext uri="{FF2B5EF4-FFF2-40B4-BE49-F238E27FC236}">
              <a16:creationId xmlns:a16="http://schemas.microsoft.com/office/drawing/2014/main" id="{D5EB2618-A019-4847-8561-823B3A0D1E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15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2306" name="Picture@5B@" descr="@5B@">
          <a:extLst>
            <a:ext uri="{FF2B5EF4-FFF2-40B4-BE49-F238E27FC236}">
              <a16:creationId xmlns:a16="http://schemas.microsoft.com/office/drawing/2014/main" id="{7D5B703B-B7A5-4663-A615-A127EF1EA9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329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2307" name="Picture@5B@" descr="@5B@">
          <a:extLst>
            <a:ext uri="{FF2B5EF4-FFF2-40B4-BE49-F238E27FC236}">
              <a16:creationId xmlns:a16="http://schemas.microsoft.com/office/drawing/2014/main" id="{917E1450-70C2-4FC6-8D73-795350128D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504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2308" name="Picture@5B@" descr="@5B@">
          <a:extLst>
            <a:ext uri="{FF2B5EF4-FFF2-40B4-BE49-F238E27FC236}">
              <a16:creationId xmlns:a16="http://schemas.microsoft.com/office/drawing/2014/main" id="{1A2A4528-FE4A-439C-9423-B8B6CFA1FF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80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2309" name="Picture@5B@" descr="@5B@">
          <a:extLst>
            <a:ext uri="{FF2B5EF4-FFF2-40B4-BE49-F238E27FC236}">
              <a16:creationId xmlns:a16="http://schemas.microsoft.com/office/drawing/2014/main" id="{454616C4-576A-4365-B512-110AD49094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855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2310" name="Picture@5B@" descr="@5B@">
          <a:extLst>
            <a:ext uri="{FF2B5EF4-FFF2-40B4-BE49-F238E27FC236}">
              <a16:creationId xmlns:a16="http://schemas.microsoft.com/office/drawing/2014/main" id="{1709A36D-E632-43D8-942D-A3B9953E80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30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2311" name="Picture@5B@" descr="@5B@">
          <a:extLst>
            <a:ext uri="{FF2B5EF4-FFF2-40B4-BE49-F238E27FC236}">
              <a16:creationId xmlns:a16="http://schemas.microsoft.com/office/drawing/2014/main" id="{591CD466-9F43-4EC4-9FD1-27DDB639BA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05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2312" name="Picture@5B@" descr="@5B@">
          <a:extLst>
            <a:ext uri="{FF2B5EF4-FFF2-40B4-BE49-F238E27FC236}">
              <a16:creationId xmlns:a16="http://schemas.microsoft.com/office/drawing/2014/main" id="{7D5F6C96-FB72-4143-9FFD-BB477398E0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81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2313" name="Picture@5B@" descr="@5B@">
          <a:extLst>
            <a:ext uri="{FF2B5EF4-FFF2-40B4-BE49-F238E27FC236}">
              <a16:creationId xmlns:a16="http://schemas.microsoft.com/office/drawing/2014/main" id="{D5008D0A-91D5-40F7-BD7E-C79C7A4426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556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2314" name="Picture@5B@" descr="@5B@">
          <a:extLst>
            <a:ext uri="{FF2B5EF4-FFF2-40B4-BE49-F238E27FC236}">
              <a16:creationId xmlns:a16="http://schemas.microsoft.com/office/drawing/2014/main" id="{D2948AEF-27B8-44BC-AAA5-1C9120044D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731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2315" name="Picture@5B@" descr="@5B@">
          <a:extLst>
            <a:ext uri="{FF2B5EF4-FFF2-40B4-BE49-F238E27FC236}">
              <a16:creationId xmlns:a16="http://schemas.microsoft.com/office/drawing/2014/main" id="{7810311C-43A0-4743-9432-F0F172C886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90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2316" name="Picture@5B@" descr="@5B@">
          <a:extLst>
            <a:ext uri="{FF2B5EF4-FFF2-40B4-BE49-F238E27FC236}">
              <a16:creationId xmlns:a16="http://schemas.microsoft.com/office/drawing/2014/main" id="{D977825F-BC20-418C-AFAD-460A33DF04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82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2317" name="Picture@5B@" descr="@5B@">
          <a:extLst>
            <a:ext uri="{FF2B5EF4-FFF2-40B4-BE49-F238E27FC236}">
              <a16:creationId xmlns:a16="http://schemas.microsoft.com/office/drawing/2014/main" id="{23F5720A-3F40-46C8-BAC1-C541F71FBD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257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2318" name="Picture@5B@" descr="@5B@">
          <a:extLst>
            <a:ext uri="{FF2B5EF4-FFF2-40B4-BE49-F238E27FC236}">
              <a16:creationId xmlns:a16="http://schemas.microsoft.com/office/drawing/2014/main" id="{66976EEF-4525-4422-90A6-B5FCAB323E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432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2319" name="Picture@5B@" descr="@5B@">
          <a:extLst>
            <a:ext uri="{FF2B5EF4-FFF2-40B4-BE49-F238E27FC236}">
              <a16:creationId xmlns:a16="http://schemas.microsoft.com/office/drawing/2014/main" id="{EBCC4FED-762A-4F87-9774-B1C55D04A4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608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2320" name="Picture@5B@" descr="@5B@">
          <a:extLst>
            <a:ext uri="{FF2B5EF4-FFF2-40B4-BE49-F238E27FC236}">
              <a16:creationId xmlns:a16="http://schemas.microsoft.com/office/drawing/2014/main" id="{7190E8E3-A19C-47B1-A41D-E10CCBA2FC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8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2321" name="Picture@5B@" descr="@5B@">
          <a:extLst>
            <a:ext uri="{FF2B5EF4-FFF2-40B4-BE49-F238E27FC236}">
              <a16:creationId xmlns:a16="http://schemas.microsoft.com/office/drawing/2014/main" id="{4DBF0C06-BD18-41EE-8E86-40ECE9639C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58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2322" name="Picture@5B@" descr="@5B@">
          <a:extLst>
            <a:ext uri="{FF2B5EF4-FFF2-40B4-BE49-F238E27FC236}">
              <a16:creationId xmlns:a16="http://schemas.microsoft.com/office/drawing/2014/main" id="{9B825AF6-453B-45FA-BACC-1E0D383A89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133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2323" name="Picture@5B@" descr="@5B@">
          <a:extLst>
            <a:ext uri="{FF2B5EF4-FFF2-40B4-BE49-F238E27FC236}">
              <a16:creationId xmlns:a16="http://schemas.microsoft.com/office/drawing/2014/main" id="{7C552D96-D8D0-4FC3-A24F-7B7E798B8C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309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2324" name="Picture@5B@" descr="@5B@">
          <a:extLst>
            <a:ext uri="{FF2B5EF4-FFF2-40B4-BE49-F238E27FC236}">
              <a16:creationId xmlns:a16="http://schemas.microsoft.com/office/drawing/2014/main" id="{1BDDA419-D747-489E-AB19-47496A8623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484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2325" name="Picture@5B@" descr="@5B@">
          <a:extLst>
            <a:ext uri="{FF2B5EF4-FFF2-40B4-BE49-F238E27FC236}">
              <a16:creationId xmlns:a16="http://schemas.microsoft.com/office/drawing/2014/main" id="{808DD6EC-F4D3-4D75-A599-A49A20433A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65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2326" name="Picture@5B@" descr="@5B@">
          <a:extLst>
            <a:ext uri="{FF2B5EF4-FFF2-40B4-BE49-F238E27FC236}">
              <a16:creationId xmlns:a16="http://schemas.microsoft.com/office/drawing/2014/main" id="{9E84725A-84C6-43E4-ACE8-FE72B7E197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834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2327" name="Picture@5B@" descr="@5B@">
          <a:extLst>
            <a:ext uri="{FF2B5EF4-FFF2-40B4-BE49-F238E27FC236}">
              <a16:creationId xmlns:a16="http://schemas.microsoft.com/office/drawing/2014/main" id="{7A1DC3B5-EDF7-4A3D-A6BA-7BD078299A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010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2328" name="Picture@5B@" descr="@5B@">
          <a:extLst>
            <a:ext uri="{FF2B5EF4-FFF2-40B4-BE49-F238E27FC236}">
              <a16:creationId xmlns:a16="http://schemas.microsoft.com/office/drawing/2014/main" id="{EBCD5251-E0D1-4EC6-993E-74174AD21E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185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2329" name="Picture@5B@" descr="@5B@">
          <a:extLst>
            <a:ext uri="{FF2B5EF4-FFF2-40B4-BE49-F238E27FC236}">
              <a16:creationId xmlns:a16="http://schemas.microsoft.com/office/drawing/2014/main" id="{39AC11D5-8D1A-4A77-95BA-1FB5A47E17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360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2330" name="Picture@5B@" descr="@5B@">
          <a:extLst>
            <a:ext uri="{FF2B5EF4-FFF2-40B4-BE49-F238E27FC236}">
              <a16:creationId xmlns:a16="http://schemas.microsoft.com/office/drawing/2014/main" id="{F7AAB527-432C-4D3D-90A9-49ED40CAC9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35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2331" name="Picture@5B@" descr="@5B@">
          <a:extLst>
            <a:ext uri="{FF2B5EF4-FFF2-40B4-BE49-F238E27FC236}">
              <a16:creationId xmlns:a16="http://schemas.microsoft.com/office/drawing/2014/main" id="{FB29B969-6079-43CF-845D-0C7AC6A31E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11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2332" name="Picture@5B@" descr="@5B@">
          <a:extLst>
            <a:ext uri="{FF2B5EF4-FFF2-40B4-BE49-F238E27FC236}">
              <a16:creationId xmlns:a16="http://schemas.microsoft.com/office/drawing/2014/main" id="{4CB4550B-549C-4E20-AD89-DD987543AF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886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2333" name="Picture@5B@" descr="@5B@">
          <a:extLst>
            <a:ext uri="{FF2B5EF4-FFF2-40B4-BE49-F238E27FC236}">
              <a16:creationId xmlns:a16="http://schemas.microsoft.com/office/drawing/2014/main" id="{1CDFE2C8-2106-4BC5-800F-86DB1A2EA0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061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2334" name="Picture@5B@" descr="@5B@">
          <a:extLst>
            <a:ext uri="{FF2B5EF4-FFF2-40B4-BE49-F238E27FC236}">
              <a16:creationId xmlns:a16="http://schemas.microsoft.com/office/drawing/2014/main" id="{DE8259E3-93A8-4CAB-A2A2-849521D8A4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236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2335" name="Picture@5B@" descr="@5B@">
          <a:extLst>
            <a:ext uri="{FF2B5EF4-FFF2-40B4-BE49-F238E27FC236}">
              <a16:creationId xmlns:a16="http://schemas.microsoft.com/office/drawing/2014/main" id="{B635BB5B-B502-466B-BA70-CAAA3210F2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41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2336" name="Picture@5B@" descr="@5B@">
          <a:extLst>
            <a:ext uri="{FF2B5EF4-FFF2-40B4-BE49-F238E27FC236}">
              <a16:creationId xmlns:a16="http://schemas.microsoft.com/office/drawing/2014/main" id="{56B9AC89-6BC3-4011-9FFE-D88E29DAAC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587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2337" name="Picture@5B@" descr="@5B@">
          <a:extLst>
            <a:ext uri="{FF2B5EF4-FFF2-40B4-BE49-F238E27FC236}">
              <a16:creationId xmlns:a16="http://schemas.microsoft.com/office/drawing/2014/main" id="{039D07A3-23BC-489A-B26F-A371495F41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62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2338" name="Picture@5B@" descr="@5B@">
          <a:extLst>
            <a:ext uri="{FF2B5EF4-FFF2-40B4-BE49-F238E27FC236}">
              <a16:creationId xmlns:a16="http://schemas.microsoft.com/office/drawing/2014/main" id="{86E74435-C0E8-4545-9DDB-DC4666FBE8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937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2339" name="Picture@5B@" descr="@5B@">
          <a:extLst>
            <a:ext uri="{FF2B5EF4-FFF2-40B4-BE49-F238E27FC236}">
              <a16:creationId xmlns:a16="http://schemas.microsoft.com/office/drawing/2014/main" id="{15B20FC9-417D-4A6F-B3CE-5EB48FBD6F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113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2340" name="Picture@5B@" descr="@5B@">
          <a:extLst>
            <a:ext uri="{FF2B5EF4-FFF2-40B4-BE49-F238E27FC236}">
              <a16:creationId xmlns:a16="http://schemas.microsoft.com/office/drawing/2014/main" id="{2DBDE40F-98FB-49AB-96E3-9A73A39139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28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2341" name="Picture@5B@" descr="@5B@">
          <a:extLst>
            <a:ext uri="{FF2B5EF4-FFF2-40B4-BE49-F238E27FC236}">
              <a16:creationId xmlns:a16="http://schemas.microsoft.com/office/drawing/2014/main" id="{C5DCF014-9F28-47E4-ADC7-E48127CC41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63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2342" name="Picture@5B@" descr="@5B@">
          <a:extLst>
            <a:ext uri="{FF2B5EF4-FFF2-40B4-BE49-F238E27FC236}">
              <a16:creationId xmlns:a16="http://schemas.microsoft.com/office/drawing/2014/main" id="{C5612775-CCA5-4BC4-9675-8CD55E516C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639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2343" name="Picture@5C@" descr="@5C@">
          <a:extLst>
            <a:ext uri="{FF2B5EF4-FFF2-40B4-BE49-F238E27FC236}">
              <a16:creationId xmlns:a16="http://schemas.microsoft.com/office/drawing/2014/main" id="{BFBDDF0C-E8CF-42A9-92E2-83610FF377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2814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2344" name="Picture@5B@" descr="@5B@">
          <a:extLst>
            <a:ext uri="{FF2B5EF4-FFF2-40B4-BE49-F238E27FC236}">
              <a16:creationId xmlns:a16="http://schemas.microsoft.com/office/drawing/2014/main" id="{BBAA41F2-8035-4514-9A7D-8590EC88BA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989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2345" name="Picture@5C@" descr="@5C@">
          <a:extLst>
            <a:ext uri="{FF2B5EF4-FFF2-40B4-BE49-F238E27FC236}">
              <a16:creationId xmlns:a16="http://schemas.microsoft.com/office/drawing/2014/main" id="{96172005-EBC1-4EED-9906-36A66F371B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316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2346" name="Picture@5B@" descr="@5B@">
          <a:extLst>
            <a:ext uri="{FF2B5EF4-FFF2-40B4-BE49-F238E27FC236}">
              <a16:creationId xmlns:a16="http://schemas.microsoft.com/office/drawing/2014/main" id="{29291E34-88AF-40FA-985B-7C377802F2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340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2347" name="Picture@5B@" descr="@5B@">
          <a:extLst>
            <a:ext uri="{FF2B5EF4-FFF2-40B4-BE49-F238E27FC236}">
              <a16:creationId xmlns:a16="http://schemas.microsoft.com/office/drawing/2014/main" id="{E9210799-DCB9-469A-B9DF-B33BEFC57D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515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348" name="Picture@5B@" descr="@5B@">
          <a:extLst>
            <a:ext uri="{FF2B5EF4-FFF2-40B4-BE49-F238E27FC236}">
              <a16:creationId xmlns:a16="http://schemas.microsoft.com/office/drawing/2014/main" id="{95F9D7D8-F1FA-429A-AF14-1FFA445542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1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2349" name="Picture@5B@" descr="@5B@">
          <a:extLst>
            <a:ext uri="{FF2B5EF4-FFF2-40B4-BE49-F238E27FC236}">
              <a16:creationId xmlns:a16="http://schemas.microsoft.com/office/drawing/2014/main" id="{A4514CFB-4685-472E-83E4-C46A813D7C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6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350" name="Picture@5B@" descr="@5B@">
          <a:extLst>
            <a:ext uri="{FF2B5EF4-FFF2-40B4-BE49-F238E27FC236}">
              <a16:creationId xmlns:a16="http://schemas.microsoft.com/office/drawing/2014/main" id="{2E033BD2-8708-41B8-894B-B3CD5A956C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2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2351" name="Picture@5B@" descr="@5B@">
          <a:extLst>
            <a:ext uri="{FF2B5EF4-FFF2-40B4-BE49-F238E27FC236}">
              <a16:creationId xmlns:a16="http://schemas.microsoft.com/office/drawing/2014/main" id="{572AE874-9E42-465C-8711-82F47F4B5E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2352" name="Picture@5B@" descr="@5B@">
          <a:extLst>
            <a:ext uri="{FF2B5EF4-FFF2-40B4-BE49-F238E27FC236}">
              <a16:creationId xmlns:a16="http://schemas.microsoft.com/office/drawing/2014/main" id="{FE8B7103-BB4B-40D5-99FB-87CFBC523E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2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2353" name="Picture@5B@" descr="@5B@">
          <a:extLst>
            <a:ext uri="{FF2B5EF4-FFF2-40B4-BE49-F238E27FC236}">
              <a16:creationId xmlns:a16="http://schemas.microsoft.com/office/drawing/2014/main" id="{3A1805C2-225C-404C-8AA5-0340FCB64B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7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2354" name="Picture@5B@" descr="@5B@">
          <a:extLst>
            <a:ext uri="{FF2B5EF4-FFF2-40B4-BE49-F238E27FC236}">
              <a16:creationId xmlns:a16="http://schemas.microsoft.com/office/drawing/2014/main" id="{2A130EB2-36A9-4602-BBB0-641A6700BD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3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2355" name="Picture@5B@" descr="@5B@">
          <a:extLst>
            <a:ext uri="{FF2B5EF4-FFF2-40B4-BE49-F238E27FC236}">
              <a16:creationId xmlns:a16="http://schemas.microsoft.com/office/drawing/2014/main" id="{FDCA19AC-F2BC-4493-A833-1F3A65DA07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58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2356" name="Picture@5B@" descr="@5B@">
          <a:extLst>
            <a:ext uri="{FF2B5EF4-FFF2-40B4-BE49-F238E27FC236}">
              <a16:creationId xmlns:a16="http://schemas.microsoft.com/office/drawing/2014/main" id="{FD9EFD7D-01B7-40DB-BEAD-1C8C8CEB80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3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2357" name="Picture@5B@" descr="@5B@">
          <a:extLst>
            <a:ext uri="{FF2B5EF4-FFF2-40B4-BE49-F238E27FC236}">
              <a16:creationId xmlns:a16="http://schemas.microsoft.com/office/drawing/2014/main" id="{ACB528C9-02EB-451A-A6B9-ACBA39D50B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08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2358" name="Picture@5C@" descr="@5C@">
          <a:extLst>
            <a:ext uri="{FF2B5EF4-FFF2-40B4-BE49-F238E27FC236}">
              <a16:creationId xmlns:a16="http://schemas.microsoft.com/office/drawing/2014/main" id="{674071F3-7DB4-4B93-89EE-CF685F72BA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484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2359" name="Picture@5B@" descr="@5B@">
          <a:extLst>
            <a:ext uri="{FF2B5EF4-FFF2-40B4-BE49-F238E27FC236}">
              <a16:creationId xmlns:a16="http://schemas.microsoft.com/office/drawing/2014/main" id="{9104B529-054F-4B60-85BB-AC02DBCD18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59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2360" name="Picture@5B@" descr="@5B@">
          <a:extLst>
            <a:ext uri="{FF2B5EF4-FFF2-40B4-BE49-F238E27FC236}">
              <a16:creationId xmlns:a16="http://schemas.microsoft.com/office/drawing/2014/main" id="{6C9F4E77-039D-45E0-A839-05EB1A7A25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34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2361" name="Picture@5B@" descr="@5B@">
          <a:extLst>
            <a:ext uri="{FF2B5EF4-FFF2-40B4-BE49-F238E27FC236}">
              <a16:creationId xmlns:a16="http://schemas.microsoft.com/office/drawing/2014/main" id="{CB69383D-EC5A-4F36-ADF4-D1B727093E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0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2362" name="Picture@5B@" descr="@5B@">
          <a:extLst>
            <a:ext uri="{FF2B5EF4-FFF2-40B4-BE49-F238E27FC236}">
              <a16:creationId xmlns:a16="http://schemas.microsoft.com/office/drawing/2014/main" id="{3EF7EB94-5B82-42EF-9355-72B48C5633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85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2363" name="Picture@5B@" descr="@5B@">
          <a:extLst>
            <a:ext uri="{FF2B5EF4-FFF2-40B4-BE49-F238E27FC236}">
              <a16:creationId xmlns:a16="http://schemas.microsoft.com/office/drawing/2014/main" id="{122C7B00-28A3-4987-BD6C-98E0A10DF7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60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2364" name="Picture@5B@" descr="@5B@">
          <a:extLst>
            <a:ext uri="{FF2B5EF4-FFF2-40B4-BE49-F238E27FC236}">
              <a16:creationId xmlns:a16="http://schemas.microsoft.com/office/drawing/2014/main" id="{E4DC5BFB-E53E-4A04-A0E7-0D0267E746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35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2365" name="Picture@5B@" descr="@5B@">
          <a:extLst>
            <a:ext uri="{FF2B5EF4-FFF2-40B4-BE49-F238E27FC236}">
              <a16:creationId xmlns:a16="http://schemas.microsoft.com/office/drawing/2014/main" id="{42E32440-498E-4BF7-95C7-F1E046F28C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10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366" name="Picture@5B@" descr="@5B@">
          <a:extLst>
            <a:ext uri="{FF2B5EF4-FFF2-40B4-BE49-F238E27FC236}">
              <a16:creationId xmlns:a16="http://schemas.microsoft.com/office/drawing/2014/main" id="{1A293D10-E3A6-4F47-8474-2B8175F4F4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8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367" name="Picture@5B@" descr="@5B@">
          <a:extLst>
            <a:ext uri="{FF2B5EF4-FFF2-40B4-BE49-F238E27FC236}">
              <a16:creationId xmlns:a16="http://schemas.microsoft.com/office/drawing/2014/main" id="{9777FC4A-4011-40BF-A66B-AE2E96A61F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61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368" name="Picture@5B@" descr="@5B@">
          <a:extLst>
            <a:ext uri="{FF2B5EF4-FFF2-40B4-BE49-F238E27FC236}">
              <a16:creationId xmlns:a16="http://schemas.microsoft.com/office/drawing/2014/main" id="{149036A9-A134-41F1-B3B4-DFDF58317B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36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369" name="Picture@5B@" descr="@5B@">
          <a:extLst>
            <a:ext uri="{FF2B5EF4-FFF2-40B4-BE49-F238E27FC236}">
              <a16:creationId xmlns:a16="http://schemas.microsoft.com/office/drawing/2014/main" id="{2410661E-CC89-4FFB-AD20-ECD563C8D5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11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370" name="Picture@5B@" descr="@5B@">
          <a:extLst>
            <a:ext uri="{FF2B5EF4-FFF2-40B4-BE49-F238E27FC236}">
              <a16:creationId xmlns:a16="http://schemas.microsoft.com/office/drawing/2014/main" id="{DA24E3E4-FECF-4758-94AA-45C2DA08EE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87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371" name="Picture@5B@" descr="@5B@">
          <a:extLst>
            <a:ext uri="{FF2B5EF4-FFF2-40B4-BE49-F238E27FC236}">
              <a16:creationId xmlns:a16="http://schemas.microsoft.com/office/drawing/2014/main" id="{C0B9FD27-8A4E-4FA3-B3C6-9DF147AF33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6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372" name="Picture@5B@" descr="@5B@">
          <a:extLst>
            <a:ext uri="{FF2B5EF4-FFF2-40B4-BE49-F238E27FC236}">
              <a16:creationId xmlns:a16="http://schemas.microsoft.com/office/drawing/2014/main" id="{22FAF10C-7758-4CB4-B73D-055FC0FBD2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37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373" name="Picture@5B@" descr="@5B@">
          <a:extLst>
            <a:ext uri="{FF2B5EF4-FFF2-40B4-BE49-F238E27FC236}">
              <a16:creationId xmlns:a16="http://schemas.microsoft.com/office/drawing/2014/main" id="{2726F855-A7E7-4073-B4EE-74C67E39BA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13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374" name="Picture@5B@" descr="@5B@">
          <a:extLst>
            <a:ext uri="{FF2B5EF4-FFF2-40B4-BE49-F238E27FC236}">
              <a16:creationId xmlns:a16="http://schemas.microsoft.com/office/drawing/2014/main" id="{BFCD521A-D814-4555-B9D2-3AE781BC5B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88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375" name="Picture@5B@" descr="@5B@">
          <a:extLst>
            <a:ext uri="{FF2B5EF4-FFF2-40B4-BE49-F238E27FC236}">
              <a16:creationId xmlns:a16="http://schemas.microsoft.com/office/drawing/2014/main" id="{214536CB-2472-4231-B353-C6C88DDDFE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63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2376" name="Picture@5B@" descr="@5B@">
          <a:extLst>
            <a:ext uri="{FF2B5EF4-FFF2-40B4-BE49-F238E27FC236}">
              <a16:creationId xmlns:a16="http://schemas.microsoft.com/office/drawing/2014/main" id="{F9CB5680-9BF3-494F-8E69-75429B0B5F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3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2377" name="Picture@5B@" descr="@5B@">
          <a:extLst>
            <a:ext uri="{FF2B5EF4-FFF2-40B4-BE49-F238E27FC236}">
              <a16:creationId xmlns:a16="http://schemas.microsoft.com/office/drawing/2014/main" id="{27BA264B-1344-4FB8-9C2F-3A775775C9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814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2378" name="Picture@5B@" descr="@5B@">
          <a:extLst>
            <a:ext uri="{FF2B5EF4-FFF2-40B4-BE49-F238E27FC236}">
              <a16:creationId xmlns:a16="http://schemas.microsoft.com/office/drawing/2014/main" id="{E5FC81F9-9CCB-41AC-BCAD-09C1C11F40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89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2379" name="Picture@5B@" descr="@5B@">
          <a:extLst>
            <a:ext uri="{FF2B5EF4-FFF2-40B4-BE49-F238E27FC236}">
              <a16:creationId xmlns:a16="http://schemas.microsoft.com/office/drawing/2014/main" id="{85423E2D-22C3-42EC-A7EA-82A94E9C83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64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2380" name="Picture@5B@" descr="@5B@">
          <a:extLst>
            <a:ext uri="{FF2B5EF4-FFF2-40B4-BE49-F238E27FC236}">
              <a16:creationId xmlns:a16="http://schemas.microsoft.com/office/drawing/2014/main" id="{7EC7DEDA-043F-4686-B1E9-51AD7E8A40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39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2381" name="Picture@5B@" descr="@5B@">
          <a:extLst>
            <a:ext uri="{FF2B5EF4-FFF2-40B4-BE49-F238E27FC236}">
              <a16:creationId xmlns:a16="http://schemas.microsoft.com/office/drawing/2014/main" id="{F5FFE49E-E6BF-487F-92A3-E0A6387576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1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2382" name="Picture@5B@" descr="@5B@">
          <a:extLst>
            <a:ext uri="{FF2B5EF4-FFF2-40B4-BE49-F238E27FC236}">
              <a16:creationId xmlns:a16="http://schemas.microsoft.com/office/drawing/2014/main" id="{F60DF701-9DFC-41B2-BD51-EEBE3C3CC4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90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2383" name="Picture@5B@" descr="@5B@">
          <a:extLst>
            <a:ext uri="{FF2B5EF4-FFF2-40B4-BE49-F238E27FC236}">
              <a16:creationId xmlns:a16="http://schemas.microsoft.com/office/drawing/2014/main" id="{1F74C82E-8969-4470-9CFB-E2654EA9B7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65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2384" name="Picture@5B@" descr="@5B@">
          <a:extLst>
            <a:ext uri="{FF2B5EF4-FFF2-40B4-BE49-F238E27FC236}">
              <a16:creationId xmlns:a16="http://schemas.microsoft.com/office/drawing/2014/main" id="{85ECFDB6-EE57-4E3C-9DE8-3A2B4E0A83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40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2385" name="Picture@5B@" descr="@5B@">
          <a:extLst>
            <a:ext uri="{FF2B5EF4-FFF2-40B4-BE49-F238E27FC236}">
              <a16:creationId xmlns:a16="http://schemas.microsoft.com/office/drawing/2014/main" id="{A546CB56-D259-4011-BB18-C6BF288D22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16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2386" name="Picture@5B@" descr="@5B@">
          <a:extLst>
            <a:ext uri="{FF2B5EF4-FFF2-40B4-BE49-F238E27FC236}">
              <a16:creationId xmlns:a16="http://schemas.microsoft.com/office/drawing/2014/main" id="{752A84B5-08EB-46A1-9479-FBC91E77C0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9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2387" name="Picture@5B@" descr="@5B@">
          <a:extLst>
            <a:ext uri="{FF2B5EF4-FFF2-40B4-BE49-F238E27FC236}">
              <a16:creationId xmlns:a16="http://schemas.microsoft.com/office/drawing/2014/main" id="{6AA4CCAE-B146-454B-AA2C-C3E728BE4A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66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2388" name="Picture@5B@" descr="@5B@">
          <a:extLst>
            <a:ext uri="{FF2B5EF4-FFF2-40B4-BE49-F238E27FC236}">
              <a16:creationId xmlns:a16="http://schemas.microsoft.com/office/drawing/2014/main" id="{C68323F2-8A29-4EC5-BE09-D182D0A2D5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41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2389" name="Picture@5C@" descr="@5C@">
          <a:extLst>
            <a:ext uri="{FF2B5EF4-FFF2-40B4-BE49-F238E27FC236}">
              <a16:creationId xmlns:a16="http://schemas.microsoft.com/office/drawing/2014/main" id="{B0F66827-8EFF-466F-9ABF-C75FF66D6F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7917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2390" name="Picture@5B@" descr="@5B@">
          <a:extLst>
            <a:ext uri="{FF2B5EF4-FFF2-40B4-BE49-F238E27FC236}">
              <a16:creationId xmlns:a16="http://schemas.microsoft.com/office/drawing/2014/main" id="{46E57C42-655C-483C-A94C-5825EB467D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92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2391" name="Picture@5B@" descr="@5B@">
          <a:extLst>
            <a:ext uri="{FF2B5EF4-FFF2-40B4-BE49-F238E27FC236}">
              <a16:creationId xmlns:a16="http://schemas.microsoft.com/office/drawing/2014/main" id="{05540BE8-6A38-46B6-9BA2-43D7002EEC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6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2392" name="Picture@5B@" descr="@5B@">
          <a:extLst>
            <a:ext uri="{FF2B5EF4-FFF2-40B4-BE49-F238E27FC236}">
              <a16:creationId xmlns:a16="http://schemas.microsoft.com/office/drawing/2014/main" id="{4EC8DBC3-BB02-4BB3-94C6-1EC4117F38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42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2393" name="Picture@5B@" descr="@5B@">
          <a:extLst>
            <a:ext uri="{FF2B5EF4-FFF2-40B4-BE49-F238E27FC236}">
              <a16:creationId xmlns:a16="http://schemas.microsoft.com/office/drawing/2014/main" id="{B49B1F35-48A3-42E9-A64F-DE7DD889A1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18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2394" name="Picture@5B@" descr="@5B@">
          <a:extLst>
            <a:ext uri="{FF2B5EF4-FFF2-40B4-BE49-F238E27FC236}">
              <a16:creationId xmlns:a16="http://schemas.microsoft.com/office/drawing/2014/main" id="{128354E8-8F53-458A-AA5F-BDDED8EAF9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93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2395" name="Picture@5B@" descr="@5B@">
          <a:extLst>
            <a:ext uri="{FF2B5EF4-FFF2-40B4-BE49-F238E27FC236}">
              <a16:creationId xmlns:a16="http://schemas.microsoft.com/office/drawing/2014/main" id="{DFE6A164-9A27-4010-84D4-D39EE9A55C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68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2396" name="Picture@5B@" descr="@5B@">
          <a:extLst>
            <a:ext uri="{FF2B5EF4-FFF2-40B4-BE49-F238E27FC236}">
              <a16:creationId xmlns:a16="http://schemas.microsoft.com/office/drawing/2014/main" id="{44DA2AA3-1F7A-4D8D-ADDB-523D799009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4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2397" name="Picture@5B@" descr="@5B@">
          <a:extLst>
            <a:ext uri="{FF2B5EF4-FFF2-40B4-BE49-F238E27FC236}">
              <a16:creationId xmlns:a16="http://schemas.microsoft.com/office/drawing/2014/main" id="{245A478A-BEBA-456A-A09E-5B199F3FC1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19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2398" name="Picture@5B@" descr="@5B@">
          <a:extLst>
            <a:ext uri="{FF2B5EF4-FFF2-40B4-BE49-F238E27FC236}">
              <a16:creationId xmlns:a16="http://schemas.microsoft.com/office/drawing/2014/main" id="{691FA773-81EC-494F-B048-8D308E367F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94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2399" name="Picture@5B@" descr="@5B@">
          <a:extLst>
            <a:ext uri="{FF2B5EF4-FFF2-40B4-BE49-F238E27FC236}">
              <a16:creationId xmlns:a16="http://schemas.microsoft.com/office/drawing/2014/main" id="{3069042D-230D-4E20-8D43-1AFCFCF4A2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69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2400" name="Picture@5B@" descr="@5B@">
          <a:extLst>
            <a:ext uri="{FF2B5EF4-FFF2-40B4-BE49-F238E27FC236}">
              <a16:creationId xmlns:a16="http://schemas.microsoft.com/office/drawing/2014/main" id="{66874E2A-44C7-492C-B61D-FA38D6A7BD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45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2401" name="Picture@5B@" descr="@5B@">
          <a:extLst>
            <a:ext uri="{FF2B5EF4-FFF2-40B4-BE49-F238E27FC236}">
              <a16:creationId xmlns:a16="http://schemas.microsoft.com/office/drawing/2014/main" id="{7805FBED-E7E9-4D4C-8126-E742A8D78F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2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2402" name="Picture@5B@" descr="@5B@">
          <a:extLst>
            <a:ext uri="{FF2B5EF4-FFF2-40B4-BE49-F238E27FC236}">
              <a16:creationId xmlns:a16="http://schemas.microsoft.com/office/drawing/2014/main" id="{DC41A1E7-76DA-4416-A471-F0865D631D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95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2403" name="Picture@5B@" descr="@5B@">
          <a:extLst>
            <a:ext uri="{FF2B5EF4-FFF2-40B4-BE49-F238E27FC236}">
              <a16:creationId xmlns:a16="http://schemas.microsoft.com/office/drawing/2014/main" id="{76778B35-DD6F-48F4-9C46-BB1B54D8E2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70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2404" name="Picture@5B@" descr="@5B@">
          <a:extLst>
            <a:ext uri="{FF2B5EF4-FFF2-40B4-BE49-F238E27FC236}">
              <a16:creationId xmlns:a16="http://schemas.microsoft.com/office/drawing/2014/main" id="{F1622623-DEA8-4245-893F-B355402099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46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2405" name="Picture@5B@" descr="@5B@">
          <a:extLst>
            <a:ext uri="{FF2B5EF4-FFF2-40B4-BE49-F238E27FC236}">
              <a16:creationId xmlns:a16="http://schemas.microsoft.com/office/drawing/2014/main" id="{C8FA5F48-CB0D-4A73-B89F-468C2AE67C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21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2406" name="Picture@5B@" descr="@5B@">
          <a:extLst>
            <a:ext uri="{FF2B5EF4-FFF2-40B4-BE49-F238E27FC236}">
              <a16:creationId xmlns:a16="http://schemas.microsoft.com/office/drawing/2014/main" id="{CA923D83-DC06-4E26-9B03-443536BDA8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9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2407" name="Picture@5B@" descr="@5B@">
          <a:extLst>
            <a:ext uri="{FF2B5EF4-FFF2-40B4-BE49-F238E27FC236}">
              <a16:creationId xmlns:a16="http://schemas.microsoft.com/office/drawing/2014/main" id="{96E327BD-3992-464A-8F4E-8092D7FD09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71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2408" name="Picture@5B@" descr="@5B@">
          <a:extLst>
            <a:ext uri="{FF2B5EF4-FFF2-40B4-BE49-F238E27FC236}">
              <a16:creationId xmlns:a16="http://schemas.microsoft.com/office/drawing/2014/main" id="{863FD9BB-647E-4434-9E92-1832B6FCC9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247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2409" name="Picture@5B@" descr="@5B@">
          <a:extLst>
            <a:ext uri="{FF2B5EF4-FFF2-40B4-BE49-F238E27FC236}">
              <a16:creationId xmlns:a16="http://schemas.microsoft.com/office/drawing/2014/main" id="{9AC05491-D1A2-4B02-93B5-719CC45CEF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22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2410" name="Picture@5B@" descr="@5B@">
          <a:extLst>
            <a:ext uri="{FF2B5EF4-FFF2-40B4-BE49-F238E27FC236}">
              <a16:creationId xmlns:a16="http://schemas.microsoft.com/office/drawing/2014/main" id="{CFE10FD7-6EBF-41F2-A240-AC96CA2E8C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97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2411" name="Picture@5B@" descr="@5B@">
          <a:extLst>
            <a:ext uri="{FF2B5EF4-FFF2-40B4-BE49-F238E27FC236}">
              <a16:creationId xmlns:a16="http://schemas.microsoft.com/office/drawing/2014/main" id="{8D81D913-E789-44A7-96D5-E8EF785344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72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2412" name="Picture@5B@" descr="@5B@">
          <a:extLst>
            <a:ext uri="{FF2B5EF4-FFF2-40B4-BE49-F238E27FC236}">
              <a16:creationId xmlns:a16="http://schemas.microsoft.com/office/drawing/2014/main" id="{9DB85EFD-A125-4FD9-92B6-997E15CB44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48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2413" name="Picture@5B@" descr="@5B@">
          <a:extLst>
            <a:ext uri="{FF2B5EF4-FFF2-40B4-BE49-F238E27FC236}">
              <a16:creationId xmlns:a16="http://schemas.microsoft.com/office/drawing/2014/main" id="{F5A18EAC-B958-436F-A19F-3878607455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23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2414" name="Picture@5B@" descr="@5B@">
          <a:extLst>
            <a:ext uri="{FF2B5EF4-FFF2-40B4-BE49-F238E27FC236}">
              <a16:creationId xmlns:a16="http://schemas.microsoft.com/office/drawing/2014/main" id="{183C05A7-3892-477E-B07F-D95988E47F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98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2415" name="Picture@5B@" descr="@5B@">
          <a:extLst>
            <a:ext uri="{FF2B5EF4-FFF2-40B4-BE49-F238E27FC236}">
              <a16:creationId xmlns:a16="http://schemas.microsoft.com/office/drawing/2014/main" id="{39749DDE-E4F7-47C7-84B5-A361BE078A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73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2416" name="Picture@5B@" descr="@5B@">
          <a:extLst>
            <a:ext uri="{FF2B5EF4-FFF2-40B4-BE49-F238E27FC236}">
              <a16:creationId xmlns:a16="http://schemas.microsoft.com/office/drawing/2014/main" id="{EDC9839C-5F1C-4338-9A5F-0E0B4871B1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64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2417" name="Picture@5B@" descr="@5B@">
          <a:extLst>
            <a:ext uri="{FF2B5EF4-FFF2-40B4-BE49-F238E27FC236}">
              <a16:creationId xmlns:a16="http://schemas.microsoft.com/office/drawing/2014/main" id="{8FC9BD53-4A38-48EE-85D0-FB010E8669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824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2418" name="Picture@5B@" descr="@5B@">
          <a:extLst>
            <a:ext uri="{FF2B5EF4-FFF2-40B4-BE49-F238E27FC236}">
              <a16:creationId xmlns:a16="http://schemas.microsoft.com/office/drawing/2014/main" id="{43AD0712-D2FF-4415-B0DF-130A1B989D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99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2419" name="Picture@5B@" descr="@5B@">
          <a:extLst>
            <a:ext uri="{FF2B5EF4-FFF2-40B4-BE49-F238E27FC236}">
              <a16:creationId xmlns:a16="http://schemas.microsoft.com/office/drawing/2014/main" id="{1A8EE7CC-04C8-46C4-92B8-1509270222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74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2420" name="Picture@5B@" descr="@5B@">
          <a:extLst>
            <a:ext uri="{FF2B5EF4-FFF2-40B4-BE49-F238E27FC236}">
              <a16:creationId xmlns:a16="http://schemas.microsoft.com/office/drawing/2014/main" id="{FCEDA559-8F0B-4859-95D2-4AA88E64EE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350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2421" name="Picture@5B@" descr="@5B@">
          <a:extLst>
            <a:ext uri="{FF2B5EF4-FFF2-40B4-BE49-F238E27FC236}">
              <a16:creationId xmlns:a16="http://schemas.microsoft.com/office/drawing/2014/main" id="{AF84C644-8A03-4E14-BB27-8D80259523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52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2422" name="Picture@5B@" descr="@5B@">
          <a:extLst>
            <a:ext uri="{FF2B5EF4-FFF2-40B4-BE49-F238E27FC236}">
              <a16:creationId xmlns:a16="http://schemas.microsoft.com/office/drawing/2014/main" id="{67298912-F9BA-4429-B77C-0B560EE2FB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00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2423" name="Picture@5B@" descr="@5B@">
          <a:extLst>
            <a:ext uri="{FF2B5EF4-FFF2-40B4-BE49-F238E27FC236}">
              <a16:creationId xmlns:a16="http://schemas.microsoft.com/office/drawing/2014/main" id="{9C12170A-CDCC-4333-88F0-5F81E94DF0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76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2424" name="Picture@5B@" descr="@5B@">
          <a:extLst>
            <a:ext uri="{FF2B5EF4-FFF2-40B4-BE49-F238E27FC236}">
              <a16:creationId xmlns:a16="http://schemas.microsoft.com/office/drawing/2014/main" id="{0B2CE56B-DBD5-4974-B445-D226C5609E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051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2425" name="Picture@5B@" descr="@5B@">
          <a:extLst>
            <a:ext uri="{FF2B5EF4-FFF2-40B4-BE49-F238E27FC236}">
              <a16:creationId xmlns:a16="http://schemas.microsoft.com/office/drawing/2014/main" id="{C10483CC-7F67-4D4C-BCEC-6DCDD57BDC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226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2426" name="Picture@5B@" descr="@5B@">
          <a:extLst>
            <a:ext uri="{FF2B5EF4-FFF2-40B4-BE49-F238E27FC236}">
              <a16:creationId xmlns:a16="http://schemas.microsoft.com/office/drawing/2014/main" id="{8A5959FA-C3D1-4C78-8856-0CFA9E68EA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40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2427" name="Picture@5B@" descr="@5B@">
          <a:extLst>
            <a:ext uri="{FF2B5EF4-FFF2-40B4-BE49-F238E27FC236}">
              <a16:creationId xmlns:a16="http://schemas.microsoft.com/office/drawing/2014/main" id="{C57657A2-6F22-48B2-9DDF-C0DB6BDB5C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77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2428" name="Picture@5B@" descr="@5B@">
          <a:extLst>
            <a:ext uri="{FF2B5EF4-FFF2-40B4-BE49-F238E27FC236}">
              <a16:creationId xmlns:a16="http://schemas.microsoft.com/office/drawing/2014/main" id="{C39916B3-7314-48B8-9F04-281A1AD256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752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2429" name="Picture@5B@" descr="@5B@">
          <a:extLst>
            <a:ext uri="{FF2B5EF4-FFF2-40B4-BE49-F238E27FC236}">
              <a16:creationId xmlns:a16="http://schemas.microsoft.com/office/drawing/2014/main" id="{9172FB11-5CB1-45C2-A9BD-22475A1478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927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2430" name="Picture@5B@" descr="@5B@">
          <a:extLst>
            <a:ext uri="{FF2B5EF4-FFF2-40B4-BE49-F238E27FC236}">
              <a16:creationId xmlns:a16="http://schemas.microsoft.com/office/drawing/2014/main" id="{4053E296-EEF1-43B5-9787-9268E1320A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102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2431" name="Picture@5B@" descr="@5B@">
          <a:extLst>
            <a:ext uri="{FF2B5EF4-FFF2-40B4-BE49-F238E27FC236}">
              <a16:creationId xmlns:a16="http://schemas.microsoft.com/office/drawing/2014/main" id="{2154B3DF-2C76-4769-9E14-4BA0CC18BB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7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2432" name="Picture@5B@" descr="@5B@">
          <a:extLst>
            <a:ext uri="{FF2B5EF4-FFF2-40B4-BE49-F238E27FC236}">
              <a16:creationId xmlns:a16="http://schemas.microsoft.com/office/drawing/2014/main" id="{B9E25AB7-13AC-4004-B27C-AF115E7843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53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2433" name="Picture@5B@" descr="@5B@">
          <a:extLst>
            <a:ext uri="{FF2B5EF4-FFF2-40B4-BE49-F238E27FC236}">
              <a16:creationId xmlns:a16="http://schemas.microsoft.com/office/drawing/2014/main" id="{78EE48D5-6FC0-45BE-AEEA-E1BBA75990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628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2434" name="Picture@5B@" descr="@5B@">
          <a:extLst>
            <a:ext uri="{FF2B5EF4-FFF2-40B4-BE49-F238E27FC236}">
              <a16:creationId xmlns:a16="http://schemas.microsoft.com/office/drawing/2014/main" id="{2DF3AE78-7761-4155-8978-7607008B7C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803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2435" name="Picture@5B@" descr="@5B@">
          <a:extLst>
            <a:ext uri="{FF2B5EF4-FFF2-40B4-BE49-F238E27FC236}">
              <a16:creationId xmlns:a16="http://schemas.microsoft.com/office/drawing/2014/main" id="{471C3FA9-39C0-4055-AC82-1959D94EF2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79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2436" name="Picture@5B@" descr="@5B@">
          <a:extLst>
            <a:ext uri="{FF2B5EF4-FFF2-40B4-BE49-F238E27FC236}">
              <a16:creationId xmlns:a16="http://schemas.microsoft.com/office/drawing/2014/main" id="{CA03B8AC-4410-4EE2-941C-5ACCB1FB5C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15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2437" name="Picture@5B@" descr="@5B@">
          <a:extLst>
            <a:ext uri="{FF2B5EF4-FFF2-40B4-BE49-F238E27FC236}">
              <a16:creationId xmlns:a16="http://schemas.microsoft.com/office/drawing/2014/main" id="{61D4B76F-5368-464B-BAFF-C02FE55FD5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329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2438" name="Picture@5B@" descr="@5B@">
          <a:extLst>
            <a:ext uri="{FF2B5EF4-FFF2-40B4-BE49-F238E27FC236}">
              <a16:creationId xmlns:a16="http://schemas.microsoft.com/office/drawing/2014/main" id="{9CDFE214-18EA-4502-BB28-8983441592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504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2439" name="Picture@5B@" descr="@5B@">
          <a:extLst>
            <a:ext uri="{FF2B5EF4-FFF2-40B4-BE49-F238E27FC236}">
              <a16:creationId xmlns:a16="http://schemas.microsoft.com/office/drawing/2014/main" id="{6DC1153A-BAB6-489A-8A93-B3AE9EE327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80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2440" name="Picture@5B@" descr="@5B@">
          <a:extLst>
            <a:ext uri="{FF2B5EF4-FFF2-40B4-BE49-F238E27FC236}">
              <a16:creationId xmlns:a16="http://schemas.microsoft.com/office/drawing/2014/main" id="{C305DB97-815E-4539-829B-268ED89F42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855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2441" name="Picture@5B@" descr="@5B@">
          <a:extLst>
            <a:ext uri="{FF2B5EF4-FFF2-40B4-BE49-F238E27FC236}">
              <a16:creationId xmlns:a16="http://schemas.microsoft.com/office/drawing/2014/main" id="{4B219DE6-E44B-40B1-9BB7-A302A6D761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30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2442" name="Picture@5B@" descr="@5B@">
          <a:extLst>
            <a:ext uri="{FF2B5EF4-FFF2-40B4-BE49-F238E27FC236}">
              <a16:creationId xmlns:a16="http://schemas.microsoft.com/office/drawing/2014/main" id="{5FCBDF47-C5E8-4FEF-9164-718FBF5CB9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05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2443" name="Picture@5B@" descr="@5B@">
          <a:extLst>
            <a:ext uri="{FF2B5EF4-FFF2-40B4-BE49-F238E27FC236}">
              <a16:creationId xmlns:a16="http://schemas.microsoft.com/office/drawing/2014/main" id="{7BDE6398-E765-43D1-A7BC-4058E8F5F8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81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2444" name="Picture@5B@" descr="@5B@">
          <a:extLst>
            <a:ext uri="{FF2B5EF4-FFF2-40B4-BE49-F238E27FC236}">
              <a16:creationId xmlns:a16="http://schemas.microsoft.com/office/drawing/2014/main" id="{A485AED8-DA62-48B0-8414-0DE68796A5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556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2445" name="Picture@5B@" descr="@5B@">
          <a:extLst>
            <a:ext uri="{FF2B5EF4-FFF2-40B4-BE49-F238E27FC236}">
              <a16:creationId xmlns:a16="http://schemas.microsoft.com/office/drawing/2014/main" id="{EB00F64F-78C9-4FCD-ADF5-FAB186B64E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731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2446" name="Picture@5B@" descr="@5B@">
          <a:extLst>
            <a:ext uri="{FF2B5EF4-FFF2-40B4-BE49-F238E27FC236}">
              <a16:creationId xmlns:a16="http://schemas.microsoft.com/office/drawing/2014/main" id="{13C682EB-FC06-44D9-9E49-3A74D9CA79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90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2447" name="Picture@5B@" descr="@5B@">
          <a:extLst>
            <a:ext uri="{FF2B5EF4-FFF2-40B4-BE49-F238E27FC236}">
              <a16:creationId xmlns:a16="http://schemas.microsoft.com/office/drawing/2014/main" id="{21F2094B-95AE-4213-9606-ACA39CB3CE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82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2448" name="Picture@5B@" descr="@5B@">
          <a:extLst>
            <a:ext uri="{FF2B5EF4-FFF2-40B4-BE49-F238E27FC236}">
              <a16:creationId xmlns:a16="http://schemas.microsoft.com/office/drawing/2014/main" id="{59163E2D-920A-41F8-AD9B-568F485127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257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2449" name="Picture@5B@" descr="@5B@">
          <a:extLst>
            <a:ext uri="{FF2B5EF4-FFF2-40B4-BE49-F238E27FC236}">
              <a16:creationId xmlns:a16="http://schemas.microsoft.com/office/drawing/2014/main" id="{4D618209-F100-4416-9AB2-4A51B6471B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432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2450" name="Picture@5B@" descr="@5B@">
          <a:extLst>
            <a:ext uri="{FF2B5EF4-FFF2-40B4-BE49-F238E27FC236}">
              <a16:creationId xmlns:a16="http://schemas.microsoft.com/office/drawing/2014/main" id="{BCE8B387-85D9-495D-9B84-CEF9CEA6A5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608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2451" name="Picture@5B@" descr="@5B@">
          <a:extLst>
            <a:ext uri="{FF2B5EF4-FFF2-40B4-BE49-F238E27FC236}">
              <a16:creationId xmlns:a16="http://schemas.microsoft.com/office/drawing/2014/main" id="{9E3ED88F-D880-415E-94D7-1B51DF223C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8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2452" name="Picture@5B@" descr="@5B@">
          <a:extLst>
            <a:ext uri="{FF2B5EF4-FFF2-40B4-BE49-F238E27FC236}">
              <a16:creationId xmlns:a16="http://schemas.microsoft.com/office/drawing/2014/main" id="{6BC42B4E-1993-4530-9F6F-793CF00F42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58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2453" name="Picture@5B@" descr="@5B@">
          <a:extLst>
            <a:ext uri="{FF2B5EF4-FFF2-40B4-BE49-F238E27FC236}">
              <a16:creationId xmlns:a16="http://schemas.microsoft.com/office/drawing/2014/main" id="{061E6EE9-26D5-475A-8690-E83E2EA797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133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2454" name="Picture@5B@" descr="@5B@">
          <a:extLst>
            <a:ext uri="{FF2B5EF4-FFF2-40B4-BE49-F238E27FC236}">
              <a16:creationId xmlns:a16="http://schemas.microsoft.com/office/drawing/2014/main" id="{CE2FB5D7-A40F-4E1C-A73A-FBB883E626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309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2455" name="Picture@5B@" descr="@5B@">
          <a:extLst>
            <a:ext uri="{FF2B5EF4-FFF2-40B4-BE49-F238E27FC236}">
              <a16:creationId xmlns:a16="http://schemas.microsoft.com/office/drawing/2014/main" id="{3BECBBA9-8B46-44B4-80A7-55D119FF8D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484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2456" name="Picture@5B@" descr="@5B@">
          <a:extLst>
            <a:ext uri="{FF2B5EF4-FFF2-40B4-BE49-F238E27FC236}">
              <a16:creationId xmlns:a16="http://schemas.microsoft.com/office/drawing/2014/main" id="{5BA22040-4067-4935-9415-D9418BA433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65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2457" name="Picture@5B@" descr="@5B@">
          <a:extLst>
            <a:ext uri="{FF2B5EF4-FFF2-40B4-BE49-F238E27FC236}">
              <a16:creationId xmlns:a16="http://schemas.microsoft.com/office/drawing/2014/main" id="{E9302E47-2B70-4CF2-B8C2-3D20298F34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834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2458" name="Picture@5B@" descr="@5B@">
          <a:extLst>
            <a:ext uri="{FF2B5EF4-FFF2-40B4-BE49-F238E27FC236}">
              <a16:creationId xmlns:a16="http://schemas.microsoft.com/office/drawing/2014/main" id="{58A1316C-1AB9-4386-B96E-A389A137FE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010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2459" name="Picture@5B@" descr="@5B@">
          <a:extLst>
            <a:ext uri="{FF2B5EF4-FFF2-40B4-BE49-F238E27FC236}">
              <a16:creationId xmlns:a16="http://schemas.microsoft.com/office/drawing/2014/main" id="{9AD80268-3843-47AF-8157-5B3C6C55A6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185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2460" name="Picture@5B@" descr="@5B@">
          <a:extLst>
            <a:ext uri="{FF2B5EF4-FFF2-40B4-BE49-F238E27FC236}">
              <a16:creationId xmlns:a16="http://schemas.microsoft.com/office/drawing/2014/main" id="{DE0F4F0A-DC0D-4ED6-ACAA-A7268D664D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360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2461" name="Picture@5B@" descr="@5B@">
          <a:extLst>
            <a:ext uri="{FF2B5EF4-FFF2-40B4-BE49-F238E27FC236}">
              <a16:creationId xmlns:a16="http://schemas.microsoft.com/office/drawing/2014/main" id="{FA35132B-0E0D-450D-892A-3982A8E22B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35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2462" name="Picture@5B@" descr="@5B@">
          <a:extLst>
            <a:ext uri="{FF2B5EF4-FFF2-40B4-BE49-F238E27FC236}">
              <a16:creationId xmlns:a16="http://schemas.microsoft.com/office/drawing/2014/main" id="{6E49C89F-E49D-4561-8748-9A58192E7E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11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2463" name="Picture@5B@" descr="@5B@">
          <a:extLst>
            <a:ext uri="{FF2B5EF4-FFF2-40B4-BE49-F238E27FC236}">
              <a16:creationId xmlns:a16="http://schemas.microsoft.com/office/drawing/2014/main" id="{202A3527-420C-4A28-8680-41122A55D1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886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2464" name="Picture@5B@" descr="@5B@">
          <a:extLst>
            <a:ext uri="{FF2B5EF4-FFF2-40B4-BE49-F238E27FC236}">
              <a16:creationId xmlns:a16="http://schemas.microsoft.com/office/drawing/2014/main" id="{1E14A128-486E-4A88-AAAC-6CC3740754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061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2465" name="Picture@5B@" descr="@5B@">
          <a:extLst>
            <a:ext uri="{FF2B5EF4-FFF2-40B4-BE49-F238E27FC236}">
              <a16:creationId xmlns:a16="http://schemas.microsoft.com/office/drawing/2014/main" id="{F67260C6-C3B0-4110-894F-9B81A43EF1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236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2466" name="Picture@5B@" descr="@5B@">
          <a:extLst>
            <a:ext uri="{FF2B5EF4-FFF2-40B4-BE49-F238E27FC236}">
              <a16:creationId xmlns:a16="http://schemas.microsoft.com/office/drawing/2014/main" id="{3DF66712-65DC-42E6-AF01-D155FE38F3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41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2467" name="Picture@5B@" descr="@5B@">
          <a:extLst>
            <a:ext uri="{FF2B5EF4-FFF2-40B4-BE49-F238E27FC236}">
              <a16:creationId xmlns:a16="http://schemas.microsoft.com/office/drawing/2014/main" id="{AD904106-51DD-4591-A0A6-5C964C1A73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587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2468" name="Picture@5B@" descr="@5B@">
          <a:extLst>
            <a:ext uri="{FF2B5EF4-FFF2-40B4-BE49-F238E27FC236}">
              <a16:creationId xmlns:a16="http://schemas.microsoft.com/office/drawing/2014/main" id="{06D3D8E3-655F-4403-90BF-641B93A59F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62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2469" name="Picture@5B@" descr="@5B@">
          <a:extLst>
            <a:ext uri="{FF2B5EF4-FFF2-40B4-BE49-F238E27FC236}">
              <a16:creationId xmlns:a16="http://schemas.microsoft.com/office/drawing/2014/main" id="{911CAE48-5D0B-4036-9673-77E5F6216B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937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2470" name="Picture@5B@" descr="@5B@">
          <a:extLst>
            <a:ext uri="{FF2B5EF4-FFF2-40B4-BE49-F238E27FC236}">
              <a16:creationId xmlns:a16="http://schemas.microsoft.com/office/drawing/2014/main" id="{6D97FC91-399D-4EFD-B437-87F3D81B0E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113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2471" name="Picture@5B@" descr="@5B@">
          <a:extLst>
            <a:ext uri="{FF2B5EF4-FFF2-40B4-BE49-F238E27FC236}">
              <a16:creationId xmlns:a16="http://schemas.microsoft.com/office/drawing/2014/main" id="{DE5DC3D3-E20D-4649-A1DD-89A2535622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28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2472" name="Picture@5B@" descr="@5B@">
          <a:extLst>
            <a:ext uri="{FF2B5EF4-FFF2-40B4-BE49-F238E27FC236}">
              <a16:creationId xmlns:a16="http://schemas.microsoft.com/office/drawing/2014/main" id="{E8367368-D43B-4AB2-B738-1570D74AA3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63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2473" name="Picture@5B@" descr="@5B@">
          <a:extLst>
            <a:ext uri="{FF2B5EF4-FFF2-40B4-BE49-F238E27FC236}">
              <a16:creationId xmlns:a16="http://schemas.microsoft.com/office/drawing/2014/main" id="{EEF5FBC3-E9E4-4A8D-8127-03764CC146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639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2474" name="Picture@5B@" descr="@5B@">
          <a:extLst>
            <a:ext uri="{FF2B5EF4-FFF2-40B4-BE49-F238E27FC236}">
              <a16:creationId xmlns:a16="http://schemas.microsoft.com/office/drawing/2014/main" id="{8038D45C-480B-44A1-B9E6-832D874E4A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814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2475" name="Picture@5B@" descr="@5B@">
          <a:extLst>
            <a:ext uri="{FF2B5EF4-FFF2-40B4-BE49-F238E27FC236}">
              <a16:creationId xmlns:a16="http://schemas.microsoft.com/office/drawing/2014/main" id="{FBA3FBA3-987E-4FEE-BA53-0D0EDA5C6C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989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2476" name="Picture@5B@" descr="@5B@">
          <a:extLst>
            <a:ext uri="{FF2B5EF4-FFF2-40B4-BE49-F238E27FC236}">
              <a16:creationId xmlns:a16="http://schemas.microsoft.com/office/drawing/2014/main" id="{7A847DFB-F56E-4724-950D-57981EC9D7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16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2477" name="Picture@5B@" descr="@5B@">
          <a:extLst>
            <a:ext uri="{FF2B5EF4-FFF2-40B4-BE49-F238E27FC236}">
              <a16:creationId xmlns:a16="http://schemas.microsoft.com/office/drawing/2014/main" id="{07B917B6-E38B-429E-A66B-0FD57A95E6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340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2478" name="Picture@5C@" descr="@5C@">
          <a:extLst>
            <a:ext uri="{FF2B5EF4-FFF2-40B4-BE49-F238E27FC236}">
              <a16:creationId xmlns:a16="http://schemas.microsoft.com/office/drawing/2014/main" id="{326CA5A5-B3F5-49E7-8A1E-FB8DA152A0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3515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2479" name="Picture@5B@" descr="@5B@">
          <a:extLst>
            <a:ext uri="{FF2B5EF4-FFF2-40B4-BE49-F238E27FC236}">
              <a16:creationId xmlns:a16="http://schemas.microsoft.com/office/drawing/2014/main" id="{F2F48F65-D637-49D7-B23E-DF30710D20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690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2480" name="Picture@5C@" descr="@5C@">
          <a:extLst>
            <a:ext uri="{FF2B5EF4-FFF2-40B4-BE49-F238E27FC236}">
              <a16:creationId xmlns:a16="http://schemas.microsoft.com/office/drawing/2014/main" id="{D5863912-26FB-459F-918C-6CF35E3E99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3865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2481" name="Picture@5B@" descr="@5B@">
          <a:extLst>
            <a:ext uri="{FF2B5EF4-FFF2-40B4-BE49-F238E27FC236}">
              <a16:creationId xmlns:a16="http://schemas.microsoft.com/office/drawing/2014/main" id="{6DD8E9D7-4499-4C99-BDE6-41D2DC1BB6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041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2482" name="Picture@5B@" descr="@5B@">
          <a:extLst>
            <a:ext uri="{FF2B5EF4-FFF2-40B4-BE49-F238E27FC236}">
              <a16:creationId xmlns:a16="http://schemas.microsoft.com/office/drawing/2014/main" id="{2EC79FFB-3C01-4A7E-9711-80FA5A7C27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16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2483" name="Picture@5B@" descr="@5B@">
          <a:extLst>
            <a:ext uri="{FF2B5EF4-FFF2-40B4-BE49-F238E27FC236}">
              <a16:creationId xmlns:a16="http://schemas.microsoft.com/office/drawing/2014/main" id="{0DB7767E-432D-4C56-8F9D-ECE00CDB18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391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484" name="Picture@5B@" descr="@5B@">
          <a:extLst>
            <a:ext uri="{FF2B5EF4-FFF2-40B4-BE49-F238E27FC236}">
              <a16:creationId xmlns:a16="http://schemas.microsoft.com/office/drawing/2014/main" id="{9284EBEC-E0C9-436C-B144-2E994C8DF5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1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2485" name="Picture@5B@" descr="@5B@">
          <a:extLst>
            <a:ext uri="{FF2B5EF4-FFF2-40B4-BE49-F238E27FC236}">
              <a16:creationId xmlns:a16="http://schemas.microsoft.com/office/drawing/2014/main" id="{0B66EF1B-CE32-41DE-B55B-AAF441FD0D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6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486" name="Picture@5B@" descr="@5B@">
          <a:extLst>
            <a:ext uri="{FF2B5EF4-FFF2-40B4-BE49-F238E27FC236}">
              <a16:creationId xmlns:a16="http://schemas.microsoft.com/office/drawing/2014/main" id="{2DA2B9B9-B147-4531-A3D1-187B3ADE4C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2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2487" name="Picture@5B@" descr="@5B@">
          <a:extLst>
            <a:ext uri="{FF2B5EF4-FFF2-40B4-BE49-F238E27FC236}">
              <a16:creationId xmlns:a16="http://schemas.microsoft.com/office/drawing/2014/main" id="{A9AB32CF-AA4B-463A-AC01-C995010932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2488" name="Picture@5B@" descr="@5B@">
          <a:extLst>
            <a:ext uri="{FF2B5EF4-FFF2-40B4-BE49-F238E27FC236}">
              <a16:creationId xmlns:a16="http://schemas.microsoft.com/office/drawing/2014/main" id="{D4D63110-B7FE-4B8A-8D36-CCB100783A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2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2489" name="Picture@5B@" descr="@5B@">
          <a:extLst>
            <a:ext uri="{FF2B5EF4-FFF2-40B4-BE49-F238E27FC236}">
              <a16:creationId xmlns:a16="http://schemas.microsoft.com/office/drawing/2014/main" id="{4D467B5B-C0F8-4FE9-87D3-F7BF38CCD5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7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2490" name="Picture@5B@" descr="@5B@">
          <a:extLst>
            <a:ext uri="{FF2B5EF4-FFF2-40B4-BE49-F238E27FC236}">
              <a16:creationId xmlns:a16="http://schemas.microsoft.com/office/drawing/2014/main" id="{E44EE680-2934-4298-B232-61B309CAC0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3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2491" name="Picture@5B@" descr="@5B@">
          <a:extLst>
            <a:ext uri="{FF2B5EF4-FFF2-40B4-BE49-F238E27FC236}">
              <a16:creationId xmlns:a16="http://schemas.microsoft.com/office/drawing/2014/main" id="{60938091-329A-4BFD-9F20-57E39ADE34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58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2492" name="Picture@5C@" descr="@5C@">
          <a:extLst>
            <a:ext uri="{FF2B5EF4-FFF2-40B4-BE49-F238E27FC236}">
              <a16:creationId xmlns:a16="http://schemas.microsoft.com/office/drawing/2014/main" id="{30620B6D-189D-4925-BD4F-C7C24688A4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13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2493" name="Picture@5B@" descr="@5B@">
          <a:extLst>
            <a:ext uri="{FF2B5EF4-FFF2-40B4-BE49-F238E27FC236}">
              <a16:creationId xmlns:a16="http://schemas.microsoft.com/office/drawing/2014/main" id="{C41FD9D8-8654-49C9-96B0-EFCDAC5C6F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08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2494" name="Picture@5B@" descr="@5B@">
          <a:extLst>
            <a:ext uri="{FF2B5EF4-FFF2-40B4-BE49-F238E27FC236}">
              <a16:creationId xmlns:a16="http://schemas.microsoft.com/office/drawing/2014/main" id="{E4B4C4D0-03A5-45BC-BB13-EFF395BF38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84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2495" name="Picture@5B@" descr="@5B@">
          <a:extLst>
            <a:ext uri="{FF2B5EF4-FFF2-40B4-BE49-F238E27FC236}">
              <a16:creationId xmlns:a16="http://schemas.microsoft.com/office/drawing/2014/main" id="{9052CAEE-B861-4691-A505-432B9AD669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59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2496" name="Picture@5B@" descr="@5B@">
          <a:extLst>
            <a:ext uri="{FF2B5EF4-FFF2-40B4-BE49-F238E27FC236}">
              <a16:creationId xmlns:a16="http://schemas.microsoft.com/office/drawing/2014/main" id="{D7F524F3-050D-46A4-9A67-D94D91DC2F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34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2497" name="Picture@5B@" descr="@5B@">
          <a:extLst>
            <a:ext uri="{FF2B5EF4-FFF2-40B4-BE49-F238E27FC236}">
              <a16:creationId xmlns:a16="http://schemas.microsoft.com/office/drawing/2014/main" id="{6018BC7A-4F83-4316-9A3D-4D568425BF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0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2498" name="Picture@5B@" descr="@5B@">
          <a:extLst>
            <a:ext uri="{FF2B5EF4-FFF2-40B4-BE49-F238E27FC236}">
              <a16:creationId xmlns:a16="http://schemas.microsoft.com/office/drawing/2014/main" id="{FA9B1A21-9F1A-467F-B42A-6E24E11E1C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85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2499" name="Picture@5B@" descr="@5B@">
          <a:extLst>
            <a:ext uri="{FF2B5EF4-FFF2-40B4-BE49-F238E27FC236}">
              <a16:creationId xmlns:a16="http://schemas.microsoft.com/office/drawing/2014/main" id="{4287C96C-62C3-4811-B687-1869470702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60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2500" name="Picture@5B@" descr="@5B@">
          <a:extLst>
            <a:ext uri="{FF2B5EF4-FFF2-40B4-BE49-F238E27FC236}">
              <a16:creationId xmlns:a16="http://schemas.microsoft.com/office/drawing/2014/main" id="{FAD04F0A-F0E6-4BF0-94DF-A263DFDD85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35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2501" name="Picture@5B@" descr="@5B@">
          <a:extLst>
            <a:ext uri="{FF2B5EF4-FFF2-40B4-BE49-F238E27FC236}">
              <a16:creationId xmlns:a16="http://schemas.microsoft.com/office/drawing/2014/main" id="{338B005D-0BD8-40FE-95D5-ADEA7A759F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10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502" name="Picture@5B@" descr="@5B@">
          <a:extLst>
            <a:ext uri="{FF2B5EF4-FFF2-40B4-BE49-F238E27FC236}">
              <a16:creationId xmlns:a16="http://schemas.microsoft.com/office/drawing/2014/main" id="{8F82919B-86CE-4D0E-A9A2-2A04D9BF98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8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503" name="Picture@5B@" descr="@5B@">
          <a:extLst>
            <a:ext uri="{FF2B5EF4-FFF2-40B4-BE49-F238E27FC236}">
              <a16:creationId xmlns:a16="http://schemas.microsoft.com/office/drawing/2014/main" id="{C8E8C550-EF17-43D9-83F6-72FCD7ACC9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61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504" name="Picture@5B@" descr="@5B@">
          <a:extLst>
            <a:ext uri="{FF2B5EF4-FFF2-40B4-BE49-F238E27FC236}">
              <a16:creationId xmlns:a16="http://schemas.microsoft.com/office/drawing/2014/main" id="{CA8E0C6C-E6DC-4372-9C08-5F7B11E285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36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505" name="Picture@5B@" descr="@5B@">
          <a:extLst>
            <a:ext uri="{FF2B5EF4-FFF2-40B4-BE49-F238E27FC236}">
              <a16:creationId xmlns:a16="http://schemas.microsoft.com/office/drawing/2014/main" id="{9C64CD9A-A39C-4278-B7AA-221DC018CC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11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506" name="Picture@5B@" descr="@5B@">
          <a:extLst>
            <a:ext uri="{FF2B5EF4-FFF2-40B4-BE49-F238E27FC236}">
              <a16:creationId xmlns:a16="http://schemas.microsoft.com/office/drawing/2014/main" id="{05D9A6DC-3C63-4964-A604-41A0957BC1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87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507" name="Picture@5B@" descr="@5B@">
          <a:extLst>
            <a:ext uri="{FF2B5EF4-FFF2-40B4-BE49-F238E27FC236}">
              <a16:creationId xmlns:a16="http://schemas.microsoft.com/office/drawing/2014/main" id="{C745F30A-780D-4CC1-91BA-490665CE19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6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508" name="Picture@5B@" descr="@5B@">
          <a:extLst>
            <a:ext uri="{FF2B5EF4-FFF2-40B4-BE49-F238E27FC236}">
              <a16:creationId xmlns:a16="http://schemas.microsoft.com/office/drawing/2014/main" id="{49A3BD78-02BD-485A-B51D-CFFB6D6F9C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37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509" name="Picture@5B@" descr="@5B@">
          <a:extLst>
            <a:ext uri="{FF2B5EF4-FFF2-40B4-BE49-F238E27FC236}">
              <a16:creationId xmlns:a16="http://schemas.microsoft.com/office/drawing/2014/main" id="{F73E07DD-905F-440B-8FC5-3DA98BB24B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13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510" name="Picture@5B@" descr="@5B@">
          <a:extLst>
            <a:ext uri="{FF2B5EF4-FFF2-40B4-BE49-F238E27FC236}">
              <a16:creationId xmlns:a16="http://schemas.microsoft.com/office/drawing/2014/main" id="{B6AB5D6E-2156-4E0B-B96A-325901DE5C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88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511" name="Picture@5B@" descr="@5B@">
          <a:extLst>
            <a:ext uri="{FF2B5EF4-FFF2-40B4-BE49-F238E27FC236}">
              <a16:creationId xmlns:a16="http://schemas.microsoft.com/office/drawing/2014/main" id="{533B0BD3-96D1-4615-8F02-EC7B67356A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63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2512" name="Picture@5B@" descr="@5B@">
          <a:extLst>
            <a:ext uri="{FF2B5EF4-FFF2-40B4-BE49-F238E27FC236}">
              <a16:creationId xmlns:a16="http://schemas.microsoft.com/office/drawing/2014/main" id="{ADC905FA-E98D-4374-849A-CCD28FB6E3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3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2513" name="Picture@5B@" descr="@5B@">
          <a:extLst>
            <a:ext uri="{FF2B5EF4-FFF2-40B4-BE49-F238E27FC236}">
              <a16:creationId xmlns:a16="http://schemas.microsoft.com/office/drawing/2014/main" id="{FCF5F41A-26E1-4795-B8B7-FB0E261E98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814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2514" name="Picture@5B@" descr="@5B@">
          <a:extLst>
            <a:ext uri="{FF2B5EF4-FFF2-40B4-BE49-F238E27FC236}">
              <a16:creationId xmlns:a16="http://schemas.microsoft.com/office/drawing/2014/main" id="{7FC7C91C-D6A1-4974-AC40-4CE5247DFE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89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2515" name="Picture@5B@" descr="@5B@">
          <a:extLst>
            <a:ext uri="{FF2B5EF4-FFF2-40B4-BE49-F238E27FC236}">
              <a16:creationId xmlns:a16="http://schemas.microsoft.com/office/drawing/2014/main" id="{70DEFAEF-F4D2-480D-8C54-7EDB9689AA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64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2516" name="Picture@5B@" descr="@5B@">
          <a:extLst>
            <a:ext uri="{FF2B5EF4-FFF2-40B4-BE49-F238E27FC236}">
              <a16:creationId xmlns:a16="http://schemas.microsoft.com/office/drawing/2014/main" id="{3FF900D8-950E-4947-82FE-2DE38FE538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39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2517" name="Picture@5B@" descr="@5B@">
          <a:extLst>
            <a:ext uri="{FF2B5EF4-FFF2-40B4-BE49-F238E27FC236}">
              <a16:creationId xmlns:a16="http://schemas.microsoft.com/office/drawing/2014/main" id="{6A9A87AD-5038-4394-BFC9-FF7B81E4C4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1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2518" name="Picture@5B@" descr="@5B@">
          <a:extLst>
            <a:ext uri="{FF2B5EF4-FFF2-40B4-BE49-F238E27FC236}">
              <a16:creationId xmlns:a16="http://schemas.microsoft.com/office/drawing/2014/main" id="{F25D3327-09CC-47AA-ABB8-52D2E17E6B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90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2519" name="Picture@5B@" descr="@5B@">
          <a:extLst>
            <a:ext uri="{FF2B5EF4-FFF2-40B4-BE49-F238E27FC236}">
              <a16:creationId xmlns:a16="http://schemas.microsoft.com/office/drawing/2014/main" id="{618E0981-3B2B-479E-A052-F796930AA3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65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2520" name="Picture@5B@" descr="@5B@">
          <a:extLst>
            <a:ext uri="{FF2B5EF4-FFF2-40B4-BE49-F238E27FC236}">
              <a16:creationId xmlns:a16="http://schemas.microsoft.com/office/drawing/2014/main" id="{8F998E06-3641-46DB-B3BB-26CF04702D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40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2521" name="Picture@5C@" descr="@5C@">
          <a:extLst>
            <a:ext uri="{FF2B5EF4-FFF2-40B4-BE49-F238E27FC236}">
              <a16:creationId xmlns:a16="http://schemas.microsoft.com/office/drawing/2014/main" id="{5E3921A7-917D-488A-948A-F27058FB56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7216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2522" name="Picture@5B@" descr="@5B@">
          <a:extLst>
            <a:ext uri="{FF2B5EF4-FFF2-40B4-BE49-F238E27FC236}">
              <a16:creationId xmlns:a16="http://schemas.microsoft.com/office/drawing/2014/main" id="{E4E9BB39-C540-49C9-B2D1-30D7B3285F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9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2523" name="Picture@5B@" descr="@5B@">
          <a:extLst>
            <a:ext uri="{FF2B5EF4-FFF2-40B4-BE49-F238E27FC236}">
              <a16:creationId xmlns:a16="http://schemas.microsoft.com/office/drawing/2014/main" id="{6846BB1D-C291-4156-8A8F-7A8DD3EF5E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66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2524" name="Picture@5B@" descr="@5B@">
          <a:extLst>
            <a:ext uri="{FF2B5EF4-FFF2-40B4-BE49-F238E27FC236}">
              <a16:creationId xmlns:a16="http://schemas.microsoft.com/office/drawing/2014/main" id="{A54248FA-70B1-4BD5-B6E1-B180175D20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41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2525" name="Picture@5B@" descr="@5B@">
          <a:extLst>
            <a:ext uri="{FF2B5EF4-FFF2-40B4-BE49-F238E27FC236}">
              <a16:creationId xmlns:a16="http://schemas.microsoft.com/office/drawing/2014/main" id="{8E08AEBE-AD0E-43AD-9CDD-17A8406225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17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2526" name="Picture@5B@" descr="@5B@">
          <a:extLst>
            <a:ext uri="{FF2B5EF4-FFF2-40B4-BE49-F238E27FC236}">
              <a16:creationId xmlns:a16="http://schemas.microsoft.com/office/drawing/2014/main" id="{5316BEDF-5100-4FCF-BC4F-A8D2394AC8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92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2527" name="Picture@5B@" descr="@5B@">
          <a:extLst>
            <a:ext uri="{FF2B5EF4-FFF2-40B4-BE49-F238E27FC236}">
              <a16:creationId xmlns:a16="http://schemas.microsoft.com/office/drawing/2014/main" id="{3A571CD8-FAC9-4C32-A993-B764DB04B1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6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2528" name="Picture@5B@" descr="@5B@">
          <a:extLst>
            <a:ext uri="{FF2B5EF4-FFF2-40B4-BE49-F238E27FC236}">
              <a16:creationId xmlns:a16="http://schemas.microsoft.com/office/drawing/2014/main" id="{784D4EA4-E14E-41B1-AD00-AD9DB600EA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42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2529" name="Picture@5B@" descr="@5B@">
          <a:extLst>
            <a:ext uri="{FF2B5EF4-FFF2-40B4-BE49-F238E27FC236}">
              <a16:creationId xmlns:a16="http://schemas.microsoft.com/office/drawing/2014/main" id="{2F992589-1335-463F-849A-CE6D970ED8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18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2530" name="Picture@5B@" descr="@5B@">
          <a:extLst>
            <a:ext uri="{FF2B5EF4-FFF2-40B4-BE49-F238E27FC236}">
              <a16:creationId xmlns:a16="http://schemas.microsoft.com/office/drawing/2014/main" id="{4F7586BB-AE84-4856-96CF-B1766BA2BF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93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2531" name="Picture@5B@" descr="@5B@">
          <a:extLst>
            <a:ext uri="{FF2B5EF4-FFF2-40B4-BE49-F238E27FC236}">
              <a16:creationId xmlns:a16="http://schemas.microsoft.com/office/drawing/2014/main" id="{FE0123D3-3776-4B2A-B00E-B99974D85C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68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2532" name="Picture@5B@" descr="@5B@">
          <a:extLst>
            <a:ext uri="{FF2B5EF4-FFF2-40B4-BE49-F238E27FC236}">
              <a16:creationId xmlns:a16="http://schemas.microsoft.com/office/drawing/2014/main" id="{9836BE92-1279-4842-BEAD-FDD37255AF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4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2533" name="Picture@5B@" descr="@5B@">
          <a:extLst>
            <a:ext uri="{FF2B5EF4-FFF2-40B4-BE49-F238E27FC236}">
              <a16:creationId xmlns:a16="http://schemas.microsoft.com/office/drawing/2014/main" id="{C6E49A57-386A-4C4F-AD98-2A554CB476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19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2534" name="Picture@5B@" descr="@5B@">
          <a:extLst>
            <a:ext uri="{FF2B5EF4-FFF2-40B4-BE49-F238E27FC236}">
              <a16:creationId xmlns:a16="http://schemas.microsoft.com/office/drawing/2014/main" id="{AEF85E6F-B198-4BEB-956B-81798AAF14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94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2535" name="Picture@5B@" descr="@5B@">
          <a:extLst>
            <a:ext uri="{FF2B5EF4-FFF2-40B4-BE49-F238E27FC236}">
              <a16:creationId xmlns:a16="http://schemas.microsoft.com/office/drawing/2014/main" id="{4B771456-054D-4496-A2E2-0F435D6804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69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2536" name="Picture@5B@" descr="@5B@">
          <a:extLst>
            <a:ext uri="{FF2B5EF4-FFF2-40B4-BE49-F238E27FC236}">
              <a16:creationId xmlns:a16="http://schemas.microsoft.com/office/drawing/2014/main" id="{EC7A999F-2344-4759-BD3D-F28DA940C6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45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2537" name="Picture@5B@" descr="@5B@">
          <a:extLst>
            <a:ext uri="{FF2B5EF4-FFF2-40B4-BE49-F238E27FC236}">
              <a16:creationId xmlns:a16="http://schemas.microsoft.com/office/drawing/2014/main" id="{AFF22BB1-A804-4E68-8088-28241E629C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2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2538" name="Picture@5B@" descr="@5B@">
          <a:extLst>
            <a:ext uri="{FF2B5EF4-FFF2-40B4-BE49-F238E27FC236}">
              <a16:creationId xmlns:a16="http://schemas.microsoft.com/office/drawing/2014/main" id="{48EDDA70-F07A-4505-A6C9-F377ECD737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95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2539" name="Picture@5B@" descr="@5B@">
          <a:extLst>
            <a:ext uri="{FF2B5EF4-FFF2-40B4-BE49-F238E27FC236}">
              <a16:creationId xmlns:a16="http://schemas.microsoft.com/office/drawing/2014/main" id="{F06C970E-A886-412F-9DD5-D9F16A4CA7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70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2540" name="Picture@5B@" descr="@5B@">
          <a:extLst>
            <a:ext uri="{FF2B5EF4-FFF2-40B4-BE49-F238E27FC236}">
              <a16:creationId xmlns:a16="http://schemas.microsoft.com/office/drawing/2014/main" id="{8889119A-D9DA-479A-AD87-CCFD840576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46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2541" name="Picture@5B@" descr="@5B@">
          <a:extLst>
            <a:ext uri="{FF2B5EF4-FFF2-40B4-BE49-F238E27FC236}">
              <a16:creationId xmlns:a16="http://schemas.microsoft.com/office/drawing/2014/main" id="{A5548FAF-13E3-411A-BC45-11105BAB32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21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2542" name="Picture@5B@" descr="@5B@">
          <a:extLst>
            <a:ext uri="{FF2B5EF4-FFF2-40B4-BE49-F238E27FC236}">
              <a16:creationId xmlns:a16="http://schemas.microsoft.com/office/drawing/2014/main" id="{B5DFFE51-3ADA-48EF-8BF8-B8D1FEE8BC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9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2543" name="Picture@5B@" descr="@5B@">
          <a:extLst>
            <a:ext uri="{FF2B5EF4-FFF2-40B4-BE49-F238E27FC236}">
              <a16:creationId xmlns:a16="http://schemas.microsoft.com/office/drawing/2014/main" id="{53CA478E-69F8-4301-A721-E997CC32A7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71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2544" name="Picture@5B@" descr="@5B@">
          <a:extLst>
            <a:ext uri="{FF2B5EF4-FFF2-40B4-BE49-F238E27FC236}">
              <a16:creationId xmlns:a16="http://schemas.microsoft.com/office/drawing/2014/main" id="{D76A2074-3771-4114-81F2-4C0706ECBB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247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2545" name="Picture@5B@" descr="@5B@">
          <a:extLst>
            <a:ext uri="{FF2B5EF4-FFF2-40B4-BE49-F238E27FC236}">
              <a16:creationId xmlns:a16="http://schemas.microsoft.com/office/drawing/2014/main" id="{1080A778-9984-4D57-9735-228DE3107E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22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2546" name="Picture@5B@" descr="@5B@">
          <a:extLst>
            <a:ext uri="{FF2B5EF4-FFF2-40B4-BE49-F238E27FC236}">
              <a16:creationId xmlns:a16="http://schemas.microsoft.com/office/drawing/2014/main" id="{6497C3E1-765D-4F64-8EE8-4694C18218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97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2547" name="Picture@5B@" descr="@5B@">
          <a:extLst>
            <a:ext uri="{FF2B5EF4-FFF2-40B4-BE49-F238E27FC236}">
              <a16:creationId xmlns:a16="http://schemas.microsoft.com/office/drawing/2014/main" id="{77D5AACE-8034-46CA-A5C7-8A8C81606C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72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2548" name="Picture@5B@" descr="@5B@">
          <a:extLst>
            <a:ext uri="{FF2B5EF4-FFF2-40B4-BE49-F238E27FC236}">
              <a16:creationId xmlns:a16="http://schemas.microsoft.com/office/drawing/2014/main" id="{9A6BB794-FC40-44F8-8A19-A6BE72879F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48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2549" name="Picture@5B@" descr="@5B@">
          <a:extLst>
            <a:ext uri="{FF2B5EF4-FFF2-40B4-BE49-F238E27FC236}">
              <a16:creationId xmlns:a16="http://schemas.microsoft.com/office/drawing/2014/main" id="{E8F78337-55B3-42E2-A7F4-54E4A306E9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23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2550" name="Picture@5B@" descr="@5B@">
          <a:extLst>
            <a:ext uri="{FF2B5EF4-FFF2-40B4-BE49-F238E27FC236}">
              <a16:creationId xmlns:a16="http://schemas.microsoft.com/office/drawing/2014/main" id="{8454FFB3-DFDE-46E1-8412-9FAF62ABD3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98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2551" name="Picture@5B@" descr="@5B@">
          <a:extLst>
            <a:ext uri="{FF2B5EF4-FFF2-40B4-BE49-F238E27FC236}">
              <a16:creationId xmlns:a16="http://schemas.microsoft.com/office/drawing/2014/main" id="{54FEA8B6-D3A0-4D1C-94E0-F92A30296D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73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2552" name="Picture@5B@" descr="@5B@">
          <a:extLst>
            <a:ext uri="{FF2B5EF4-FFF2-40B4-BE49-F238E27FC236}">
              <a16:creationId xmlns:a16="http://schemas.microsoft.com/office/drawing/2014/main" id="{B84D6CAE-10BD-4FD3-AC9C-668FF599C1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64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2553" name="Picture@5B@" descr="@5B@">
          <a:extLst>
            <a:ext uri="{FF2B5EF4-FFF2-40B4-BE49-F238E27FC236}">
              <a16:creationId xmlns:a16="http://schemas.microsoft.com/office/drawing/2014/main" id="{6DD55EAD-E4D5-4EB7-8C55-CCE20F4ED1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824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2554" name="Picture@5B@" descr="@5B@">
          <a:extLst>
            <a:ext uri="{FF2B5EF4-FFF2-40B4-BE49-F238E27FC236}">
              <a16:creationId xmlns:a16="http://schemas.microsoft.com/office/drawing/2014/main" id="{53B15681-7586-4080-8F62-437EEA2BE4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99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2555" name="Picture@5B@" descr="@5B@">
          <a:extLst>
            <a:ext uri="{FF2B5EF4-FFF2-40B4-BE49-F238E27FC236}">
              <a16:creationId xmlns:a16="http://schemas.microsoft.com/office/drawing/2014/main" id="{9B6C2D30-386C-41DD-BB05-A48C8D0405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74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2556" name="Picture@5B@" descr="@5B@">
          <a:extLst>
            <a:ext uri="{FF2B5EF4-FFF2-40B4-BE49-F238E27FC236}">
              <a16:creationId xmlns:a16="http://schemas.microsoft.com/office/drawing/2014/main" id="{7B5DF387-1FE5-4DEE-A0B8-4F63AC994F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350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2557" name="Picture@5B@" descr="@5B@">
          <a:extLst>
            <a:ext uri="{FF2B5EF4-FFF2-40B4-BE49-F238E27FC236}">
              <a16:creationId xmlns:a16="http://schemas.microsoft.com/office/drawing/2014/main" id="{F4C5C9EC-9116-4E32-BA66-B8D0FC8CC1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52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2558" name="Picture@5B@" descr="@5B@">
          <a:extLst>
            <a:ext uri="{FF2B5EF4-FFF2-40B4-BE49-F238E27FC236}">
              <a16:creationId xmlns:a16="http://schemas.microsoft.com/office/drawing/2014/main" id="{125183CC-C5FC-4C53-AABC-AB3AC6E6E3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00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2559" name="Picture@5B@" descr="@5B@">
          <a:extLst>
            <a:ext uri="{FF2B5EF4-FFF2-40B4-BE49-F238E27FC236}">
              <a16:creationId xmlns:a16="http://schemas.microsoft.com/office/drawing/2014/main" id="{B9F0B180-667B-4A0F-8373-09941EE84B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76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2560" name="Picture@5B@" descr="@5B@">
          <a:extLst>
            <a:ext uri="{FF2B5EF4-FFF2-40B4-BE49-F238E27FC236}">
              <a16:creationId xmlns:a16="http://schemas.microsoft.com/office/drawing/2014/main" id="{EE1C4B0A-B099-4424-9C0E-0736E22DD3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051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2561" name="Picture@5B@" descr="@5B@">
          <a:extLst>
            <a:ext uri="{FF2B5EF4-FFF2-40B4-BE49-F238E27FC236}">
              <a16:creationId xmlns:a16="http://schemas.microsoft.com/office/drawing/2014/main" id="{1DCCADD0-5F29-481C-AF8A-5843D1165B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226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2562" name="Picture@5B@" descr="@5B@">
          <a:extLst>
            <a:ext uri="{FF2B5EF4-FFF2-40B4-BE49-F238E27FC236}">
              <a16:creationId xmlns:a16="http://schemas.microsoft.com/office/drawing/2014/main" id="{95822C43-13A1-4D8A-AB18-22C61C5945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40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2563" name="Picture@5B@" descr="@5B@">
          <a:extLst>
            <a:ext uri="{FF2B5EF4-FFF2-40B4-BE49-F238E27FC236}">
              <a16:creationId xmlns:a16="http://schemas.microsoft.com/office/drawing/2014/main" id="{770BCA96-50FA-48C4-A53A-B3C1820A36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77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2564" name="Picture@5B@" descr="@5B@">
          <a:extLst>
            <a:ext uri="{FF2B5EF4-FFF2-40B4-BE49-F238E27FC236}">
              <a16:creationId xmlns:a16="http://schemas.microsoft.com/office/drawing/2014/main" id="{331BD45E-19E6-4FD5-B715-14C0CD2A9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752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2565" name="Picture@5B@" descr="@5B@">
          <a:extLst>
            <a:ext uri="{FF2B5EF4-FFF2-40B4-BE49-F238E27FC236}">
              <a16:creationId xmlns:a16="http://schemas.microsoft.com/office/drawing/2014/main" id="{BC6BEDC8-1759-4191-9128-E21148E7E8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927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2566" name="Picture@5B@" descr="@5B@">
          <a:extLst>
            <a:ext uri="{FF2B5EF4-FFF2-40B4-BE49-F238E27FC236}">
              <a16:creationId xmlns:a16="http://schemas.microsoft.com/office/drawing/2014/main" id="{87CF2C03-992A-4558-96D1-507733D0E0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102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2567" name="Picture@5B@" descr="@5B@">
          <a:extLst>
            <a:ext uri="{FF2B5EF4-FFF2-40B4-BE49-F238E27FC236}">
              <a16:creationId xmlns:a16="http://schemas.microsoft.com/office/drawing/2014/main" id="{293379DF-BC58-4490-8587-A284F7F376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7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2568" name="Picture@5B@" descr="@5B@">
          <a:extLst>
            <a:ext uri="{FF2B5EF4-FFF2-40B4-BE49-F238E27FC236}">
              <a16:creationId xmlns:a16="http://schemas.microsoft.com/office/drawing/2014/main" id="{84CBA9B0-17D0-4FE3-A52F-B15437F5C6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53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2569" name="Picture@5B@" descr="@5B@">
          <a:extLst>
            <a:ext uri="{FF2B5EF4-FFF2-40B4-BE49-F238E27FC236}">
              <a16:creationId xmlns:a16="http://schemas.microsoft.com/office/drawing/2014/main" id="{6F7B1F14-646C-4A03-8A19-1522B49BC3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628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2570" name="Picture@5B@" descr="@5B@">
          <a:extLst>
            <a:ext uri="{FF2B5EF4-FFF2-40B4-BE49-F238E27FC236}">
              <a16:creationId xmlns:a16="http://schemas.microsoft.com/office/drawing/2014/main" id="{DA1D92AD-C002-4E57-90F0-91E0051553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803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2571" name="Picture@5B@" descr="@5B@">
          <a:extLst>
            <a:ext uri="{FF2B5EF4-FFF2-40B4-BE49-F238E27FC236}">
              <a16:creationId xmlns:a16="http://schemas.microsoft.com/office/drawing/2014/main" id="{809B5D8D-DEDD-4FF2-8136-F62557413C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79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2572" name="Picture@5B@" descr="@5B@">
          <a:extLst>
            <a:ext uri="{FF2B5EF4-FFF2-40B4-BE49-F238E27FC236}">
              <a16:creationId xmlns:a16="http://schemas.microsoft.com/office/drawing/2014/main" id="{448AE699-C5E4-491C-B7CC-4336C5FD9F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15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2573" name="Picture@5B@" descr="@5B@">
          <a:extLst>
            <a:ext uri="{FF2B5EF4-FFF2-40B4-BE49-F238E27FC236}">
              <a16:creationId xmlns:a16="http://schemas.microsoft.com/office/drawing/2014/main" id="{16D377F6-42B0-48E2-8B63-751D736FDB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329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2574" name="Picture@5B@" descr="@5B@">
          <a:extLst>
            <a:ext uri="{FF2B5EF4-FFF2-40B4-BE49-F238E27FC236}">
              <a16:creationId xmlns:a16="http://schemas.microsoft.com/office/drawing/2014/main" id="{4B9EB9E3-B392-43CC-85D8-41FE89FF80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504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2575" name="Picture@5B@" descr="@5B@">
          <a:extLst>
            <a:ext uri="{FF2B5EF4-FFF2-40B4-BE49-F238E27FC236}">
              <a16:creationId xmlns:a16="http://schemas.microsoft.com/office/drawing/2014/main" id="{8F21734A-8BB2-46F5-A617-915C4F1ABD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80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2576" name="Picture@5B@" descr="@5B@">
          <a:extLst>
            <a:ext uri="{FF2B5EF4-FFF2-40B4-BE49-F238E27FC236}">
              <a16:creationId xmlns:a16="http://schemas.microsoft.com/office/drawing/2014/main" id="{E023F486-F24B-424D-9CEE-3DA2A153BA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855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2577" name="Picture@5B@" descr="@5B@">
          <a:extLst>
            <a:ext uri="{FF2B5EF4-FFF2-40B4-BE49-F238E27FC236}">
              <a16:creationId xmlns:a16="http://schemas.microsoft.com/office/drawing/2014/main" id="{33D9389D-7C92-43ED-B1DD-ACCE7A44D6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30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2578" name="Picture@5B@" descr="@5B@">
          <a:extLst>
            <a:ext uri="{FF2B5EF4-FFF2-40B4-BE49-F238E27FC236}">
              <a16:creationId xmlns:a16="http://schemas.microsoft.com/office/drawing/2014/main" id="{72CF76DD-B120-4FDD-B8A8-354CDAFB95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05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2579" name="Picture@5B@" descr="@5B@">
          <a:extLst>
            <a:ext uri="{FF2B5EF4-FFF2-40B4-BE49-F238E27FC236}">
              <a16:creationId xmlns:a16="http://schemas.microsoft.com/office/drawing/2014/main" id="{746F2481-CB34-46D2-99A0-82801F4E2B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81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2580" name="Picture@5B@" descr="@5B@">
          <a:extLst>
            <a:ext uri="{FF2B5EF4-FFF2-40B4-BE49-F238E27FC236}">
              <a16:creationId xmlns:a16="http://schemas.microsoft.com/office/drawing/2014/main" id="{8E2DD1A5-88EC-4C09-8272-40EB66A8AD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556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2581" name="Picture@5B@" descr="@5B@">
          <a:extLst>
            <a:ext uri="{FF2B5EF4-FFF2-40B4-BE49-F238E27FC236}">
              <a16:creationId xmlns:a16="http://schemas.microsoft.com/office/drawing/2014/main" id="{28708CFE-FDF6-40E9-965F-C8927327D3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731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2582" name="Picture@5B@" descr="@5B@">
          <a:extLst>
            <a:ext uri="{FF2B5EF4-FFF2-40B4-BE49-F238E27FC236}">
              <a16:creationId xmlns:a16="http://schemas.microsoft.com/office/drawing/2014/main" id="{96311AD8-990B-43A3-9D5D-0097DD6F36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90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2583" name="Picture@5B@" descr="@5B@">
          <a:extLst>
            <a:ext uri="{FF2B5EF4-FFF2-40B4-BE49-F238E27FC236}">
              <a16:creationId xmlns:a16="http://schemas.microsoft.com/office/drawing/2014/main" id="{241D5228-E241-4F49-A681-0BE63B3C06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82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2584" name="Picture@5B@" descr="@5B@">
          <a:extLst>
            <a:ext uri="{FF2B5EF4-FFF2-40B4-BE49-F238E27FC236}">
              <a16:creationId xmlns:a16="http://schemas.microsoft.com/office/drawing/2014/main" id="{F5F7781A-422F-4FC7-A48E-C6A830F66E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257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2585" name="Picture@5B@" descr="@5B@">
          <a:extLst>
            <a:ext uri="{FF2B5EF4-FFF2-40B4-BE49-F238E27FC236}">
              <a16:creationId xmlns:a16="http://schemas.microsoft.com/office/drawing/2014/main" id="{CD45850D-0A9B-4947-A198-47BD05B60C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432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2586" name="Picture@5B@" descr="@5B@">
          <a:extLst>
            <a:ext uri="{FF2B5EF4-FFF2-40B4-BE49-F238E27FC236}">
              <a16:creationId xmlns:a16="http://schemas.microsoft.com/office/drawing/2014/main" id="{992A922D-E23A-43AE-B5E3-49B65A27AF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608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2587" name="Picture@5B@" descr="@5B@">
          <a:extLst>
            <a:ext uri="{FF2B5EF4-FFF2-40B4-BE49-F238E27FC236}">
              <a16:creationId xmlns:a16="http://schemas.microsoft.com/office/drawing/2014/main" id="{906A2DA3-688D-4D1E-8660-655E4763ED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8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2588" name="Picture@5B@" descr="@5B@">
          <a:extLst>
            <a:ext uri="{FF2B5EF4-FFF2-40B4-BE49-F238E27FC236}">
              <a16:creationId xmlns:a16="http://schemas.microsoft.com/office/drawing/2014/main" id="{3D55BF2F-F2ED-40A1-AEB0-700D868C17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58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2589" name="Picture@5B@" descr="@5B@">
          <a:extLst>
            <a:ext uri="{FF2B5EF4-FFF2-40B4-BE49-F238E27FC236}">
              <a16:creationId xmlns:a16="http://schemas.microsoft.com/office/drawing/2014/main" id="{B96DE09F-8417-44AE-AFEC-A9206B501F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133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2590" name="Picture@5B@" descr="@5B@">
          <a:extLst>
            <a:ext uri="{FF2B5EF4-FFF2-40B4-BE49-F238E27FC236}">
              <a16:creationId xmlns:a16="http://schemas.microsoft.com/office/drawing/2014/main" id="{88D6DC7D-8AEF-40D1-A1EC-B23F53EF56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309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2591" name="Picture@5B@" descr="@5B@">
          <a:extLst>
            <a:ext uri="{FF2B5EF4-FFF2-40B4-BE49-F238E27FC236}">
              <a16:creationId xmlns:a16="http://schemas.microsoft.com/office/drawing/2014/main" id="{F96D9EAB-EF92-4DB7-85FC-6509A052FC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484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2592" name="Picture@5B@" descr="@5B@">
          <a:extLst>
            <a:ext uri="{FF2B5EF4-FFF2-40B4-BE49-F238E27FC236}">
              <a16:creationId xmlns:a16="http://schemas.microsoft.com/office/drawing/2014/main" id="{60FAB947-4424-4B67-B8C0-2EC31CFB64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65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2593" name="Picture@5B@" descr="@5B@">
          <a:extLst>
            <a:ext uri="{FF2B5EF4-FFF2-40B4-BE49-F238E27FC236}">
              <a16:creationId xmlns:a16="http://schemas.microsoft.com/office/drawing/2014/main" id="{E016F30C-12F6-4D07-9094-E1C61E74DB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834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2594" name="Picture@5B@" descr="@5B@">
          <a:extLst>
            <a:ext uri="{FF2B5EF4-FFF2-40B4-BE49-F238E27FC236}">
              <a16:creationId xmlns:a16="http://schemas.microsoft.com/office/drawing/2014/main" id="{CAE0302F-E75A-42DF-8E04-CB4B31BFCD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010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2595" name="Picture@5B@" descr="@5B@">
          <a:extLst>
            <a:ext uri="{FF2B5EF4-FFF2-40B4-BE49-F238E27FC236}">
              <a16:creationId xmlns:a16="http://schemas.microsoft.com/office/drawing/2014/main" id="{91D79137-FC9A-469B-B629-998ECF3BEA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185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2596" name="Picture@5B@" descr="@5B@">
          <a:extLst>
            <a:ext uri="{FF2B5EF4-FFF2-40B4-BE49-F238E27FC236}">
              <a16:creationId xmlns:a16="http://schemas.microsoft.com/office/drawing/2014/main" id="{7A764E81-6BF5-4134-8E97-63E3F5914A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360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2597" name="Picture@5B@" descr="@5B@">
          <a:extLst>
            <a:ext uri="{FF2B5EF4-FFF2-40B4-BE49-F238E27FC236}">
              <a16:creationId xmlns:a16="http://schemas.microsoft.com/office/drawing/2014/main" id="{E819AD17-9EC0-43FA-AF65-BC694C71E4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35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2598" name="Picture@5B@" descr="@5B@">
          <a:extLst>
            <a:ext uri="{FF2B5EF4-FFF2-40B4-BE49-F238E27FC236}">
              <a16:creationId xmlns:a16="http://schemas.microsoft.com/office/drawing/2014/main" id="{42BEED15-892C-4961-A10B-A3D588F821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11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2599" name="Picture@5B@" descr="@5B@">
          <a:extLst>
            <a:ext uri="{FF2B5EF4-FFF2-40B4-BE49-F238E27FC236}">
              <a16:creationId xmlns:a16="http://schemas.microsoft.com/office/drawing/2014/main" id="{205F9D99-6BE9-4674-8599-74E98551CD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886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2600" name="Picture@5B@" descr="@5B@">
          <a:extLst>
            <a:ext uri="{FF2B5EF4-FFF2-40B4-BE49-F238E27FC236}">
              <a16:creationId xmlns:a16="http://schemas.microsoft.com/office/drawing/2014/main" id="{358F5EC9-AB95-41F5-9BF8-F3405EFCB4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061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2601" name="Picture@5B@" descr="@5B@">
          <a:extLst>
            <a:ext uri="{FF2B5EF4-FFF2-40B4-BE49-F238E27FC236}">
              <a16:creationId xmlns:a16="http://schemas.microsoft.com/office/drawing/2014/main" id="{B7DD09E1-F7AC-454D-8D72-CC5EBFF2D4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236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2602" name="Picture@5B@" descr="@5B@">
          <a:extLst>
            <a:ext uri="{FF2B5EF4-FFF2-40B4-BE49-F238E27FC236}">
              <a16:creationId xmlns:a16="http://schemas.microsoft.com/office/drawing/2014/main" id="{51C85410-3A7E-4822-A0FE-66B2BC56FF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41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2603" name="Picture@5B@" descr="@5B@">
          <a:extLst>
            <a:ext uri="{FF2B5EF4-FFF2-40B4-BE49-F238E27FC236}">
              <a16:creationId xmlns:a16="http://schemas.microsoft.com/office/drawing/2014/main" id="{A116D027-B3E3-49D7-A9A5-F4C24D9CF7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587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2604" name="Picture@5B@" descr="@5B@">
          <a:extLst>
            <a:ext uri="{FF2B5EF4-FFF2-40B4-BE49-F238E27FC236}">
              <a16:creationId xmlns:a16="http://schemas.microsoft.com/office/drawing/2014/main" id="{1DAEC73E-71D6-4EAC-A615-6EC0993511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62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605" name="Picture@5B@" descr="@5B@">
          <a:extLst>
            <a:ext uri="{FF2B5EF4-FFF2-40B4-BE49-F238E27FC236}">
              <a16:creationId xmlns:a16="http://schemas.microsoft.com/office/drawing/2014/main" id="{74DB8BAB-FF5A-4B61-BACD-450837C11F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1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2606" name="Picture@5B@" descr="@5B@">
          <a:extLst>
            <a:ext uri="{FF2B5EF4-FFF2-40B4-BE49-F238E27FC236}">
              <a16:creationId xmlns:a16="http://schemas.microsoft.com/office/drawing/2014/main" id="{5E24875D-8C11-4F7F-9600-89E7894067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6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607" name="Picture@5B@" descr="@5B@">
          <a:extLst>
            <a:ext uri="{FF2B5EF4-FFF2-40B4-BE49-F238E27FC236}">
              <a16:creationId xmlns:a16="http://schemas.microsoft.com/office/drawing/2014/main" id="{B9C2C9B0-45ED-453B-BD32-D70582E0FF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2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2608" name="Picture@5B@" descr="@5B@">
          <a:extLst>
            <a:ext uri="{FF2B5EF4-FFF2-40B4-BE49-F238E27FC236}">
              <a16:creationId xmlns:a16="http://schemas.microsoft.com/office/drawing/2014/main" id="{03331DAF-37DF-4748-AF43-3B17ED5B26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2609" name="Picture@5B@" descr="@5B@">
          <a:extLst>
            <a:ext uri="{FF2B5EF4-FFF2-40B4-BE49-F238E27FC236}">
              <a16:creationId xmlns:a16="http://schemas.microsoft.com/office/drawing/2014/main" id="{20C2B956-CA35-45CA-85A4-5F717467A1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2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2610" name="Picture@5B@" descr="@5B@">
          <a:extLst>
            <a:ext uri="{FF2B5EF4-FFF2-40B4-BE49-F238E27FC236}">
              <a16:creationId xmlns:a16="http://schemas.microsoft.com/office/drawing/2014/main" id="{85AEC7EA-F79A-4644-A0CC-74C6D44C88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7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2611" name="Picture@5B@" descr="@5B@">
          <a:extLst>
            <a:ext uri="{FF2B5EF4-FFF2-40B4-BE49-F238E27FC236}">
              <a16:creationId xmlns:a16="http://schemas.microsoft.com/office/drawing/2014/main" id="{F511EFD5-E294-4E7F-B51F-C92D5FA9E8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3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2612" name="Picture@5C@" descr="@5C@">
          <a:extLst>
            <a:ext uri="{FF2B5EF4-FFF2-40B4-BE49-F238E27FC236}">
              <a16:creationId xmlns:a16="http://schemas.microsoft.com/office/drawing/2014/main" id="{805E7D61-68D6-46EF-8F3D-D85C087FB8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958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2613" name="Picture@5B@" descr="@5B@">
          <a:extLst>
            <a:ext uri="{FF2B5EF4-FFF2-40B4-BE49-F238E27FC236}">
              <a16:creationId xmlns:a16="http://schemas.microsoft.com/office/drawing/2014/main" id="{FCD04FB0-3AF7-4122-9B81-6FAFE81DDC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3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2614" name="Picture@5B@" descr="@5B@">
          <a:extLst>
            <a:ext uri="{FF2B5EF4-FFF2-40B4-BE49-F238E27FC236}">
              <a16:creationId xmlns:a16="http://schemas.microsoft.com/office/drawing/2014/main" id="{F8201C7F-E6BB-423D-9BE8-585ABA4F9C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08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2615" name="Picture@5B@" descr="@5B@">
          <a:extLst>
            <a:ext uri="{FF2B5EF4-FFF2-40B4-BE49-F238E27FC236}">
              <a16:creationId xmlns:a16="http://schemas.microsoft.com/office/drawing/2014/main" id="{5A8A0679-C2B4-426A-985C-BF26B55292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84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2616" name="Picture@5B@" descr="@5B@">
          <a:extLst>
            <a:ext uri="{FF2B5EF4-FFF2-40B4-BE49-F238E27FC236}">
              <a16:creationId xmlns:a16="http://schemas.microsoft.com/office/drawing/2014/main" id="{E65FA7FA-34EC-4C3B-8CA8-CB13068F85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59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2617" name="Picture@5B@" descr="@5B@">
          <a:extLst>
            <a:ext uri="{FF2B5EF4-FFF2-40B4-BE49-F238E27FC236}">
              <a16:creationId xmlns:a16="http://schemas.microsoft.com/office/drawing/2014/main" id="{81424A70-B92B-44EC-A23A-7F45F525E2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34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2618" name="Picture@5B@" descr="@5B@">
          <a:extLst>
            <a:ext uri="{FF2B5EF4-FFF2-40B4-BE49-F238E27FC236}">
              <a16:creationId xmlns:a16="http://schemas.microsoft.com/office/drawing/2014/main" id="{DF7BC9B5-8D6F-470E-AA5E-BA1540A368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0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2619" name="Picture@5B@" descr="@5B@">
          <a:extLst>
            <a:ext uri="{FF2B5EF4-FFF2-40B4-BE49-F238E27FC236}">
              <a16:creationId xmlns:a16="http://schemas.microsoft.com/office/drawing/2014/main" id="{6A844CB5-B53D-4AC5-B373-59DEBB83DB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85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2620" name="Picture@5B@" descr="@5B@">
          <a:extLst>
            <a:ext uri="{FF2B5EF4-FFF2-40B4-BE49-F238E27FC236}">
              <a16:creationId xmlns:a16="http://schemas.microsoft.com/office/drawing/2014/main" id="{30FF3308-3F5D-4584-825F-82C76C2E4F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60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2621" name="Picture@5B@" descr="@5B@">
          <a:extLst>
            <a:ext uri="{FF2B5EF4-FFF2-40B4-BE49-F238E27FC236}">
              <a16:creationId xmlns:a16="http://schemas.microsoft.com/office/drawing/2014/main" id="{BF4BD9AD-5D89-4494-87E6-D2096B0439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35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2622" name="Picture@5B@" descr="@5B@">
          <a:extLst>
            <a:ext uri="{FF2B5EF4-FFF2-40B4-BE49-F238E27FC236}">
              <a16:creationId xmlns:a16="http://schemas.microsoft.com/office/drawing/2014/main" id="{64E3EBE4-AD88-4CA4-97A7-DE0FE298DD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10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623" name="Picture@5B@" descr="@5B@">
          <a:extLst>
            <a:ext uri="{FF2B5EF4-FFF2-40B4-BE49-F238E27FC236}">
              <a16:creationId xmlns:a16="http://schemas.microsoft.com/office/drawing/2014/main" id="{4643C424-9003-49DD-968E-BF53556C47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8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624" name="Picture@5B@" descr="@5B@">
          <a:extLst>
            <a:ext uri="{FF2B5EF4-FFF2-40B4-BE49-F238E27FC236}">
              <a16:creationId xmlns:a16="http://schemas.microsoft.com/office/drawing/2014/main" id="{02A75AAF-7BD6-44E3-BCF0-2AD8FC7F45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61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625" name="Picture@5C@" descr="@5C@">
          <a:extLst>
            <a:ext uri="{FF2B5EF4-FFF2-40B4-BE49-F238E27FC236}">
              <a16:creationId xmlns:a16="http://schemas.microsoft.com/office/drawing/2014/main" id="{BF76BB88-F4E2-4A5D-ADB1-B2B1878020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236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626" name="Picture@5B@" descr="@5B@">
          <a:extLst>
            <a:ext uri="{FF2B5EF4-FFF2-40B4-BE49-F238E27FC236}">
              <a16:creationId xmlns:a16="http://schemas.microsoft.com/office/drawing/2014/main" id="{059BA70C-C618-4C72-B45A-7721A88F1B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11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627" name="Picture@5B@" descr="@5B@">
          <a:extLst>
            <a:ext uri="{FF2B5EF4-FFF2-40B4-BE49-F238E27FC236}">
              <a16:creationId xmlns:a16="http://schemas.microsoft.com/office/drawing/2014/main" id="{627B1094-A37C-475F-88B4-9A6DEBCB41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87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628" name="Picture@5B@" descr="@5B@">
          <a:extLst>
            <a:ext uri="{FF2B5EF4-FFF2-40B4-BE49-F238E27FC236}">
              <a16:creationId xmlns:a16="http://schemas.microsoft.com/office/drawing/2014/main" id="{C81F8CC0-87AE-41D2-8915-8A64C45DF0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6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629" name="Picture@5B@" descr="@5B@">
          <a:extLst>
            <a:ext uri="{FF2B5EF4-FFF2-40B4-BE49-F238E27FC236}">
              <a16:creationId xmlns:a16="http://schemas.microsoft.com/office/drawing/2014/main" id="{F8B48920-1267-4737-8092-66A8E754CF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37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630" name="Picture@5B@" descr="@5B@">
          <a:extLst>
            <a:ext uri="{FF2B5EF4-FFF2-40B4-BE49-F238E27FC236}">
              <a16:creationId xmlns:a16="http://schemas.microsoft.com/office/drawing/2014/main" id="{DB2DA318-CEE5-4C75-9506-000B5761AA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13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631" name="Picture@5B@" descr="@5B@">
          <a:extLst>
            <a:ext uri="{FF2B5EF4-FFF2-40B4-BE49-F238E27FC236}">
              <a16:creationId xmlns:a16="http://schemas.microsoft.com/office/drawing/2014/main" id="{4FC9C100-A038-45F1-9B60-E597F5E7A1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88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632" name="Picture@5B@" descr="@5B@">
          <a:extLst>
            <a:ext uri="{FF2B5EF4-FFF2-40B4-BE49-F238E27FC236}">
              <a16:creationId xmlns:a16="http://schemas.microsoft.com/office/drawing/2014/main" id="{D23AE4B5-2695-4A83-A784-30DEED91FA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63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2633" name="Picture@5B@" descr="@5B@">
          <a:extLst>
            <a:ext uri="{FF2B5EF4-FFF2-40B4-BE49-F238E27FC236}">
              <a16:creationId xmlns:a16="http://schemas.microsoft.com/office/drawing/2014/main" id="{B69FF37F-03B3-454E-98D6-CC6996F52E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3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2634" name="Picture@5B@" descr="@5B@">
          <a:extLst>
            <a:ext uri="{FF2B5EF4-FFF2-40B4-BE49-F238E27FC236}">
              <a16:creationId xmlns:a16="http://schemas.microsoft.com/office/drawing/2014/main" id="{27D9BD7D-2FFE-4213-B411-902F471BB8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814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2635" name="Picture@5B@" descr="@5B@">
          <a:extLst>
            <a:ext uri="{FF2B5EF4-FFF2-40B4-BE49-F238E27FC236}">
              <a16:creationId xmlns:a16="http://schemas.microsoft.com/office/drawing/2014/main" id="{5D4588C9-0BF2-4CA9-82AE-16F5B38A98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89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2636" name="Picture@5B@" descr="@5B@">
          <a:extLst>
            <a:ext uri="{FF2B5EF4-FFF2-40B4-BE49-F238E27FC236}">
              <a16:creationId xmlns:a16="http://schemas.microsoft.com/office/drawing/2014/main" id="{A3491E02-8D74-4124-8F5F-907911A9D8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64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2637" name="Picture@5B@" descr="@5B@">
          <a:extLst>
            <a:ext uri="{FF2B5EF4-FFF2-40B4-BE49-F238E27FC236}">
              <a16:creationId xmlns:a16="http://schemas.microsoft.com/office/drawing/2014/main" id="{AC760BD4-A39A-42EB-9C94-255BDE6A7D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39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2638" name="Picture@5B@" descr="@5B@">
          <a:extLst>
            <a:ext uri="{FF2B5EF4-FFF2-40B4-BE49-F238E27FC236}">
              <a16:creationId xmlns:a16="http://schemas.microsoft.com/office/drawing/2014/main" id="{A9CB35D0-FBC7-4108-95DF-207DDFB1D6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1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2639" name="Picture@5C@" descr="@5C@">
          <a:extLst>
            <a:ext uri="{FF2B5EF4-FFF2-40B4-BE49-F238E27FC236}">
              <a16:creationId xmlns:a16="http://schemas.microsoft.com/office/drawing/2014/main" id="{CCE250B5-1DA3-478D-9E48-3CFD3854B3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6690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2640" name="Picture@5B@" descr="@5B@">
          <a:extLst>
            <a:ext uri="{FF2B5EF4-FFF2-40B4-BE49-F238E27FC236}">
              <a16:creationId xmlns:a16="http://schemas.microsoft.com/office/drawing/2014/main" id="{FB3CA3DF-814B-4782-A861-5F579E3825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65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2641" name="Picture@5B@" descr="@5B@">
          <a:extLst>
            <a:ext uri="{FF2B5EF4-FFF2-40B4-BE49-F238E27FC236}">
              <a16:creationId xmlns:a16="http://schemas.microsoft.com/office/drawing/2014/main" id="{AEACBEA3-7BFD-4B8B-BEA0-4846CE5034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40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2642" name="Picture@5B@" descr="@5B@">
          <a:extLst>
            <a:ext uri="{FF2B5EF4-FFF2-40B4-BE49-F238E27FC236}">
              <a16:creationId xmlns:a16="http://schemas.microsoft.com/office/drawing/2014/main" id="{F2CA5FE2-A4BB-4F7B-AC4B-3E4706347B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16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2643" name="Picture@5B@" descr="@5B@">
          <a:extLst>
            <a:ext uri="{FF2B5EF4-FFF2-40B4-BE49-F238E27FC236}">
              <a16:creationId xmlns:a16="http://schemas.microsoft.com/office/drawing/2014/main" id="{4AE9BE31-ED08-4FB4-B07B-F71D3E6D98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9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2644" name="Picture@5B@" descr="@5B@">
          <a:extLst>
            <a:ext uri="{FF2B5EF4-FFF2-40B4-BE49-F238E27FC236}">
              <a16:creationId xmlns:a16="http://schemas.microsoft.com/office/drawing/2014/main" id="{9CA1CEA3-6BC7-4B11-B008-B3C56E1851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66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2645" name="Picture@5B@" descr="@5B@">
          <a:extLst>
            <a:ext uri="{FF2B5EF4-FFF2-40B4-BE49-F238E27FC236}">
              <a16:creationId xmlns:a16="http://schemas.microsoft.com/office/drawing/2014/main" id="{5EAE74F9-2BE8-44F4-9041-C2AE242CA0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41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2646" name="Picture@5B@" descr="@5B@">
          <a:extLst>
            <a:ext uri="{FF2B5EF4-FFF2-40B4-BE49-F238E27FC236}">
              <a16:creationId xmlns:a16="http://schemas.microsoft.com/office/drawing/2014/main" id="{9AFE1519-FE16-459F-A0FC-DF67D8BC06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17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2647" name="Picture@5B@" descr="@5B@">
          <a:extLst>
            <a:ext uri="{FF2B5EF4-FFF2-40B4-BE49-F238E27FC236}">
              <a16:creationId xmlns:a16="http://schemas.microsoft.com/office/drawing/2014/main" id="{D1E7FC73-D9DA-48BE-8A99-70C8A9ACB3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92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2648" name="Picture@5B@" descr="@5B@">
          <a:extLst>
            <a:ext uri="{FF2B5EF4-FFF2-40B4-BE49-F238E27FC236}">
              <a16:creationId xmlns:a16="http://schemas.microsoft.com/office/drawing/2014/main" id="{A91CCBEE-5721-43BE-9570-5F05E1683E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6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2649" name="Picture@5B@" descr="@5B@">
          <a:extLst>
            <a:ext uri="{FF2B5EF4-FFF2-40B4-BE49-F238E27FC236}">
              <a16:creationId xmlns:a16="http://schemas.microsoft.com/office/drawing/2014/main" id="{1717A6B2-78F6-4E86-829B-0D05E44885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42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2650" name="Picture@5B@" descr="@5B@">
          <a:extLst>
            <a:ext uri="{FF2B5EF4-FFF2-40B4-BE49-F238E27FC236}">
              <a16:creationId xmlns:a16="http://schemas.microsoft.com/office/drawing/2014/main" id="{BAEE0E81-2220-411B-A344-DDB2A2DE55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18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2651" name="Picture@5B@" descr="@5B@">
          <a:extLst>
            <a:ext uri="{FF2B5EF4-FFF2-40B4-BE49-F238E27FC236}">
              <a16:creationId xmlns:a16="http://schemas.microsoft.com/office/drawing/2014/main" id="{4BC1FD16-9D20-4373-91B5-14DA33F28F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93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2652" name="Picture@5B@" descr="@5B@">
          <a:extLst>
            <a:ext uri="{FF2B5EF4-FFF2-40B4-BE49-F238E27FC236}">
              <a16:creationId xmlns:a16="http://schemas.microsoft.com/office/drawing/2014/main" id="{07DB1391-A5F8-4752-B6D4-2F02C7EA4F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68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2653" name="Picture@5B@" descr="@5B@">
          <a:extLst>
            <a:ext uri="{FF2B5EF4-FFF2-40B4-BE49-F238E27FC236}">
              <a16:creationId xmlns:a16="http://schemas.microsoft.com/office/drawing/2014/main" id="{A16060DE-92D4-4AF7-B32C-6C808198B1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4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2654" name="Picture@5B@" descr="@5B@">
          <a:extLst>
            <a:ext uri="{FF2B5EF4-FFF2-40B4-BE49-F238E27FC236}">
              <a16:creationId xmlns:a16="http://schemas.microsoft.com/office/drawing/2014/main" id="{C1956812-3206-4EED-B1F8-96858D3EA5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19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2655" name="Picture@5B@" descr="@5B@">
          <a:extLst>
            <a:ext uri="{FF2B5EF4-FFF2-40B4-BE49-F238E27FC236}">
              <a16:creationId xmlns:a16="http://schemas.microsoft.com/office/drawing/2014/main" id="{E33E3363-5F2E-4A8E-AACE-B60042C750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94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2656" name="Picture@5B@" descr="@5B@">
          <a:extLst>
            <a:ext uri="{FF2B5EF4-FFF2-40B4-BE49-F238E27FC236}">
              <a16:creationId xmlns:a16="http://schemas.microsoft.com/office/drawing/2014/main" id="{D2360184-F3B8-48E0-9D86-73AC3AD6CB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69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2657" name="Picture@5B@" descr="@5B@">
          <a:extLst>
            <a:ext uri="{FF2B5EF4-FFF2-40B4-BE49-F238E27FC236}">
              <a16:creationId xmlns:a16="http://schemas.microsoft.com/office/drawing/2014/main" id="{9DDF2D91-0143-47E7-9584-F5E0CDD96A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45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2658" name="Picture@5B@" descr="@5B@">
          <a:extLst>
            <a:ext uri="{FF2B5EF4-FFF2-40B4-BE49-F238E27FC236}">
              <a16:creationId xmlns:a16="http://schemas.microsoft.com/office/drawing/2014/main" id="{3CBF3686-E005-4638-8E69-49472B44C3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2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2659" name="Picture@5B@" descr="@5B@">
          <a:extLst>
            <a:ext uri="{FF2B5EF4-FFF2-40B4-BE49-F238E27FC236}">
              <a16:creationId xmlns:a16="http://schemas.microsoft.com/office/drawing/2014/main" id="{46E21AE3-7F16-4E1C-AE50-F64207004C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95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2660" name="Picture@5B@" descr="@5B@">
          <a:extLst>
            <a:ext uri="{FF2B5EF4-FFF2-40B4-BE49-F238E27FC236}">
              <a16:creationId xmlns:a16="http://schemas.microsoft.com/office/drawing/2014/main" id="{6F8E97D9-57EF-4D10-A9A6-E11A16A5B9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70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2661" name="Picture@5B@" descr="@5B@">
          <a:extLst>
            <a:ext uri="{FF2B5EF4-FFF2-40B4-BE49-F238E27FC236}">
              <a16:creationId xmlns:a16="http://schemas.microsoft.com/office/drawing/2014/main" id="{F4C6E70F-E2DA-49F5-8956-47303C4210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46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2662" name="Picture@5B@" descr="@5B@">
          <a:extLst>
            <a:ext uri="{FF2B5EF4-FFF2-40B4-BE49-F238E27FC236}">
              <a16:creationId xmlns:a16="http://schemas.microsoft.com/office/drawing/2014/main" id="{190D7D80-0752-433E-989D-F270228BA1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21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2663" name="Picture@5B@" descr="@5B@">
          <a:extLst>
            <a:ext uri="{FF2B5EF4-FFF2-40B4-BE49-F238E27FC236}">
              <a16:creationId xmlns:a16="http://schemas.microsoft.com/office/drawing/2014/main" id="{E740CA6C-C4A9-4806-BE3A-EAC091D0CD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9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2664" name="Picture@5B@" descr="@5B@">
          <a:extLst>
            <a:ext uri="{FF2B5EF4-FFF2-40B4-BE49-F238E27FC236}">
              <a16:creationId xmlns:a16="http://schemas.microsoft.com/office/drawing/2014/main" id="{6D6024FA-6333-4466-B02E-A947F8360E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71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2665" name="Picture@5B@" descr="@5B@">
          <a:extLst>
            <a:ext uri="{FF2B5EF4-FFF2-40B4-BE49-F238E27FC236}">
              <a16:creationId xmlns:a16="http://schemas.microsoft.com/office/drawing/2014/main" id="{50D98A43-8892-4C5B-92D6-3A2D868F20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247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2666" name="Picture@5B@" descr="@5B@">
          <a:extLst>
            <a:ext uri="{FF2B5EF4-FFF2-40B4-BE49-F238E27FC236}">
              <a16:creationId xmlns:a16="http://schemas.microsoft.com/office/drawing/2014/main" id="{5E5D5027-DD89-4C05-BB91-4ED42FD10B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22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2667" name="Picture@5B@" descr="@5B@">
          <a:extLst>
            <a:ext uri="{FF2B5EF4-FFF2-40B4-BE49-F238E27FC236}">
              <a16:creationId xmlns:a16="http://schemas.microsoft.com/office/drawing/2014/main" id="{9F66095E-9BFA-4D22-9BFA-86ED2459BD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97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2668" name="Picture@5B@" descr="@5B@">
          <a:extLst>
            <a:ext uri="{FF2B5EF4-FFF2-40B4-BE49-F238E27FC236}">
              <a16:creationId xmlns:a16="http://schemas.microsoft.com/office/drawing/2014/main" id="{9968E26B-484A-46D9-BC73-21D8C60AFD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72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2669" name="Picture@5B@" descr="@5B@">
          <a:extLst>
            <a:ext uri="{FF2B5EF4-FFF2-40B4-BE49-F238E27FC236}">
              <a16:creationId xmlns:a16="http://schemas.microsoft.com/office/drawing/2014/main" id="{4803FB71-18A8-4F6E-9AE0-DB266783B2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48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2670" name="Picture@5B@" descr="@5B@">
          <a:extLst>
            <a:ext uri="{FF2B5EF4-FFF2-40B4-BE49-F238E27FC236}">
              <a16:creationId xmlns:a16="http://schemas.microsoft.com/office/drawing/2014/main" id="{5F8306BB-EBDF-4272-BB9B-71437DB90C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23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2671" name="Picture@5B@" descr="@5B@">
          <a:extLst>
            <a:ext uri="{FF2B5EF4-FFF2-40B4-BE49-F238E27FC236}">
              <a16:creationId xmlns:a16="http://schemas.microsoft.com/office/drawing/2014/main" id="{B48B2790-1517-41C7-BFE8-FDC818ADBB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98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2672" name="Picture@5B@" descr="@5B@">
          <a:extLst>
            <a:ext uri="{FF2B5EF4-FFF2-40B4-BE49-F238E27FC236}">
              <a16:creationId xmlns:a16="http://schemas.microsoft.com/office/drawing/2014/main" id="{E153A729-F4D8-4C79-A446-DE0148F8BC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73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2673" name="Picture@5B@" descr="@5B@">
          <a:extLst>
            <a:ext uri="{FF2B5EF4-FFF2-40B4-BE49-F238E27FC236}">
              <a16:creationId xmlns:a16="http://schemas.microsoft.com/office/drawing/2014/main" id="{0E2ED834-516E-47A1-AF07-98CCE48B99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64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2674" name="Picture@5B@" descr="@5B@">
          <a:extLst>
            <a:ext uri="{FF2B5EF4-FFF2-40B4-BE49-F238E27FC236}">
              <a16:creationId xmlns:a16="http://schemas.microsoft.com/office/drawing/2014/main" id="{94A97DA9-895E-4BF4-B157-0564539673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824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2675" name="Picture@5B@" descr="@5B@">
          <a:extLst>
            <a:ext uri="{FF2B5EF4-FFF2-40B4-BE49-F238E27FC236}">
              <a16:creationId xmlns:a16="http://schemas.microsoft.com/office/drawing/2014/main" id="{B29AAF11-2E60-40CA-9464-41E88AB085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99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2676" name="Picture@5B@" descr="@5B@">
          <a:extLst>
            <a:ext uri="{FF2B5EF4-FFF2-40B4-BE49-F238E27FC236}">
              <a16:creationId xmlns:a16="http://schemas.microsoft.com/office/drawing/2014/main" id="{F91C2DD3-A038-4DBA-858C-D08FE5147A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74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2677" name="Picture@5B@" descr="@5B@">
          <a:extLst>
            <a:ext uri="{FF2B5EF4-FFF2-40B4-BE49-F238E27FC236}">
              <a16:creationId xmlns:a16="http://schemas.microsoft.com/office/drawing/2014/main" id="{AD7CB13D-1375-44D4-B0C4-D768D4ECEC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350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2678" name="Picture@5B@" descr="@5B@">
          <a:extLst>
            <a:ext uri="{FF2B5EF4-FFF2-40B4-BE49-F238E27FC236}">
              <a16:creationId xmlns:a16="http://schemas.microsoft.com/office/drawing/2014/main" id="{0D7387B9-6A2D-406C-822D-B7F68FE22B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52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2679" name="Picture@5B@" descr="@5B@">
          <a:extLst>
            <a:ext uri="{FF2B5EF4-FFF2-40B4-BE49-F238E27FC236}">
              <a16:creationId xmlns:a16="http://schemas.microsoft.com/office/drawing/2014/main" id="{447B318B-6FDE-48E8-BD40-B708248E79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00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2680" name="Picture@5B@" descr="@5B@">
          <a:extLst>
            <a:ext uri="{FF2B5EF4-FFF2-40B4-BE49-F238E27FC236}">
              <a16:creationId xmlns:a16="http://schemas.microsoft.com/office/drawing/2014/main" id="{4FF681C2-FA2A-4A7E-AF3D-2D265C46C1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76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2681" name="Picture@5B@" descr="@5B@">
          <a:extLst>
            <a:ext uri="{FF2B5EF4-FFF2-40B4-BE49-F238E27FC236}">
              <a16:creationId xmlns:a16="http://schemas.microsoft.com/office/drawing/2014/main" id="{55B3E587-277F-4EBF-ACA9-EABD38EB3A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051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2682" name="Picture@5B@" descr="@5B@">
          <a:extLst>
            <a:ext uri="{FF2B5EF4-FFF2-40B4-BE49-F238E27FC236}">
              <a16:creationId xmlns:a16="http://schemas.microsoft.com/office/drawing/2014/main" id="{07E7A091-26E0-44F8-B767-2C9D99A6AE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226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2683" name="Picture@5B@" descr="@5B@">
          <a:extLst>
            <a:ext uri="{FF2B5EF4-FFF2-40B4-BE49-F238E27FC236}">
              <a16:creationId xmlns:a16="http://schemas.microsoft.com/office/drawing/2014/main" id="{591DA04E-C811-4D41-B5D1-00A07F3608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40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2684" name="Picture@5B@" descr="@5B@">
          <a:extLst>
            <a:ext uri="{FF2B5EF4-FFF2-40B4-BE49-F238E27FC236}">
              <a16:creationId xmlns:a16="http://schemas.microsoft.com/office/drawing/2014/main" id="{786F0BF2-5A63-4FC6-97AA-49966800D8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77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2685" name="Picture@5B@" descr="@5B@">
          <a:extLst>
            <a:ext uri="{FF2B5EF4-FFF2-40B4-BE49-F238E27FC236}">
              <a16:creationId xmlns:a16="http://schemas.microsoft.com/office/drawing/2014/main" id="{AA11CC43-D71E-4E12-9EB1-C146C54B5D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752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2686" name="Picture@5B@" descr="@5B@">
          <a:extLst>
            <a:ext uri="{FF2B5EF4-FFF2-40B4-BE49-F238E27FC236}">
              <a16:creationId xmlns:a16="http://schemas.microsoft.com/office/drawing/2014/main" id="{39B13168-3F0F-42C8-A7B7-917F39ACF8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927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2687" name="Picture@5B@" descr="@5B@">
          <a:extLst>
            <a:ext uri="{FF2B5EF4-FFF2-40B4-BE49-F238E27FC236}">
              <a16:creationId xmlns:a16="http://schemas.microsoft.com/office/drawing/2014/main" id="{839FCD62-6D2B-4C24-9371-245421274A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102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2688" name="Picture@5B@" descr="@5B@">
          <a:extLst>
            <a:ext uri="{FF2B5EF4-FFF2-40B4-BE49-F238E27FC236}">
              <a16:creationId xmlns:a16="http://schemas.microsoft.com/office/drawing/2014/main" id="{7C116877-2146-4F33-B775-90C446133C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7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2689" name="Picture@5B@" descr="@5B@">
          <a:extLst>
            <a:ext uri="{FF2B5EF4-FFF2-40B4-BE49-F238E27FC236}">
              <a16:creationId xmlns:a16="http://schemas.microsoft.com/office/drawing/2014/main" id="{1CEDE4D1-26FB-4E1A-8E51-34187BFAF2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53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2690" name="Picture@5B@" descr="@5B@">
          <a:extLst>
            <a:ext uri="{FF2B5EF4-FFF2-40B4-BE49-F238E27FC236}">
              <a16:creationId xmlns:a16="http://schemas.microsoft.com/office/drawing/2014/main" id="{1E5F1F09-C146-447F-906C-C739258BB2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628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2691" name="Picture@5B@" descr="@5B@">
          <a:extLst>
            <a:ext uri="{FF2B5EF4-FFF2-40B4-BE49-F238E27FC236}">
              <a16:creationId xmlns:a16="http://schemas.microsoft.com/office/drawing/2014/main" id="{3D6B5852-AF7B-4426-952E-892642FC77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803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2692" name="Picture@5B@" descr="@5B@">
          <a:extLst>
            <a:ext uri="{FF2B5EF4-FFF2-40B4-BE49-F238E27FC236}">
              <a16:creationId xmlns:a16="http://schemas.microsoft.com/office/drawing/2014/main" id="{F82EFD6F-79C1-48F7-BD8D-B4142A99A5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79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2693" name="Picture@5B@" descr="@5B@">
          <a:extLst>
            <a:ext uri="{FF2B5EF4-FFF2-40B4-BE49-F238E27FC236}">
              <a16:creationId xmlns:a16="http://schemas.microsoft.com/office/drawing/2014/main" id="{CB7B8242-9EE7-4AB8-A21A-5D132F2B42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15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2694" name="Picture@5B@" descr="@5B@">
          <a:extLst>
            <a:ext uri="{FF2B5EF4-FFF2-40B4-BE49-F238E27FC236}">
              <a16:creationId xmlns:a16="http://schemas.microsoft.com/office/drawing/2014/main" id="{66D77240-49C5-4EFF-8393-10A25EFD4B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329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2695" name="Picture@5B@" descr="@5B@">
          <a:extLst>
            <a:ext uri="{FF2B5EF4-FFF2-40B4-BE49-F238E27FC236}">
              <a16:creationId xmlns:a16="http://schemas.microsoft.com/office/drawing/2014/main" id="{BD56A118-79A9-4DC2-969E-B433267699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504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2696" name="Picture@5B@" descr="@5B@">
          <a:extLst>
            <a:ext uri="{FF2B5EF4-FFF2-40B4-BE49-F238E27FC236}">
              <a16:creationId xmlns:a16="http://schemas.microsoft.com/office/drawing/2014/main" id="{036CD0A4-DE2A-44E5-9EC8-4F74E13A22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80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2697" name="Picture@5B@" descr="@5B@">
          <a:extLst>
            <a:ext uri="{FF2B5EF4-FFF2-40B4-BE49-F238E27FC236}">
              <a16:creationId xmlns:a16="http://schemas.microsoft.com/office/drawing/2014/main" id="{62EB31D7-BA78-4253-AEA7-265C5D0CF3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855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2698" name="Picture@5B@" descr="@5B@">
          <a:extLst>
            <a:ext uri="{FF2B5EF4-FFF2-40B4-BE49-F238E27FC236}">
              <a16:creationId xmlns:a16="http://schemas.microsoft.com/office/drawing/2014/main" id="{AC28F275-C6E9-491E-B7DC-45DD1B5868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30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2699" name="Picture@5B@" descr="@5B@">
          <a:extLst>
            <a:ext uri="{FF2B5EF4-FFF2-40B4-BE49-F238E27FC236}">
              <a16:creationId xmlns:a16="http://schemas.microsoft.com/office/drawing/2014/main" id="{123F645E-8B0A-4F1E-A5CA-84FA62E445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05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2700" name="Picture@5B@" descr="@5B@">
          <a:extLst>
            <a:ext uri="{FF2B5EF4-FFF2-40B4-BE49-F238E27FC236}">
              <a16:creationId xmlns:a16="http://schemas.microsoft.com/office/drawing/2014/main" id="{BB2199C6-E7C3-4039-A800-1234F37C91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81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2701" name="Picture@5C@" descr="@5C@">
          <a:extLst>
            <a:ext uri="{FF2B5EF4-FFF2-40B4-BE49-F238E27FC236}">
              <a16:creationId xmlns:a16="http://schemas.microsoft.com/office/drawing/2014/main" id="{99B1B01C-E6D9-4314-9680-B531B5F6AE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7556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2702" name="Picture@5B@" descr="@5B@">
          <a:extLst>
            <a:ext uri="{FF2B5EF4-FFF2-40B4-BE49-F238E27FC236}">
              <a16:creationId xmlns:a16="http://schemas.microsoft.com/office/drawing/2014/main" id="{3EC0AA06-DBFB-4910-9543-80A8956AC0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731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2703" name="Picture@5B@" descr="@5B@">
          <a:extLst>
            <a:ext uri="{FF2B5EF4-FFF2-40B4-BE49-F238E27FC236}">
              <a16:creationId xmlns:a16="http://schemas.microsoft.com/office/drawing/2014/main" id="{FEF21551-08F7-4588-A2D8-45599307E3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90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2704" name="Picture@5B@" descr="@5B@">
          <a:extLst>
            <a:ext uri="{FF2B5EF4-FFF2-40B4-BE49-F238E27FC236}">
              <a16:creationId xmlns:a16="http://schemas.microsoft.com/office/drawing/2014/main" id="{3B32B855-6F8D-4253-BC6D-D95BEDE13A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82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705" name="Picture@5B@" descr="@5B@">
          <a:extLst>
            <a:ext uri="{FF2B5EF4-FFF2-40B4-BE49-F238E27FC236}">
              <a16:creationId xmlns:a16="http://schemas.microsoft.com/office/drawing/2014/main" id="{9A6996D2-7713-4457-B4B1-B47E8EC795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1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2706" name="Picture@5B@" descr="@5B@">
          <a:extLst>
            <a:ext uri="{FF2B5EF4-FFF2-40B4-BE49-F238E27FC236}">
              <a16:creationId xmlns:a16="http://schemas.microsoft.com/office/drawing/2014/main" id="{6EC6D7C2-924B-4699-B3CE-977E57C692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6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707" name="Picture@5B@" descr="@5B@">
          <a:extLst>
            <a:ext uri="{FF2B5EF4-FFF2-40B4-BE49-F238E27FC236}">
              <a16:creationId xmlns:a16="http://schemas.microsoft.com/office/drawing/2014/main" id="{01B7C4EC-9CED-4AE7-ACAD-971345A4B4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2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2708" name="Picture@5B@" descr="@5B@">
          <a:extLst>
            <a:ext uri="{FF2B5EF4-FFF2-40B4-BE49-F238E27FC236}">
              <a16:creationId xmlns:a16="http://schemas.microsoft.com/office/drawing/2014/main" id="{71AAED02-ADBF-490F-BC53-EE82DECE29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2709" name="Picture@5B@" descr="@5B@">
          <a:extLst>
            <a:ext uri="{FF2B5EF4-FFF2-40B4-BE49-F238E27FC236}">
              <a16:creationId xmlns:a16="http://schemas.microsoft.com/office/drawing/2014/main" id="{FDD62D28-9CB5-4D8C-B832-6CD09BEFB6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2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2710" name="Picture@5B@" descr="@5B@">
          <a:extLst>
            <a:ext uri="{FF2B5EF4-FFF2-40B4-BE49-F238E27FC236}">
              <a16:creationId xmlns:a16="http://schemas.microsoft.com/office/drawing/2014/main" id="{0C36A7E5-3CF4-4B56-A5FC-FDC0669476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7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2711" name="Picture@5B@" descr="@5B@">
          <a:extLst>
            <a:ext uri="{FF2B5EF4-FFF2-40B4-BE49-F238E27FC236}">
              <a16:creationId xmlns:a16="http://schemas.microsoft.com/office/drawing/2014/main" id="{A188E5FE-B5E7-478A-8733-96D8171DC5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3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2712" name="Picture@5B@" descr="@5B@">
          <a:extLst>
            <a:ext uri="{FF2B5EF4-FFF2-40B4-BE49-F238E27FC236}">
              <a16:creationId xmlns:a16="http://schemas.microsoft.com/office/drawing/2014/main" id="{2593FF59-6EB2-4066-A688-6CB2867147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58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2713" name="Picture@5B@" descr="@5B@">
          <a:extLst>
            <a:ext uri="{FF2B5EF4-FFF2-40B4-BE49-F238E27FC236}">
              <a16:creationId xmlns:a16="http://schemas.microsoft.com/office/drawing/2014/main" id="{87AF7B44-584D-46B3-9117-3331FD6807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3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2714" name="Picture@5B@" descr="@5B@">
          <a:extLst>
            <a:ext uri="{FF2B5EF4-FFF2-40B4-BE49-F238E27FC236}">
              <a16:creationId xmlns:a16="http://schemas.microsoft.com/office/drawing/2014/main" id="{0349A80D-3B96-4D37-A505-BA7FFC1E87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08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2715" name="Picture@5B@" descr="@5B@">
          <a:extLst>
            <a:ext uri="{FF2B5EF4-FFF2-40B4-BE49-F238E27FC236}">
              <a16:creationId xmlns:a16="http://schemas.microsoft.com/office/drawing/2014/main" id="{B17CBF4F-661D-4D8B-8CC8-475B85F42E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84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2716" name="Picture@5B@" descr="@5B@">
          <a:extLst>
            <a:ext uri="{FF2B5EF4-FFF2-40B4-BE49-F238E27FC236}">
              <a16:creationId xmlns:a16="http://schemas.microsoft.com/office/drawing/2014/main" id="{52134BC7-E44C-4B11-99FC-8AA4AB1C04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59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2717" name="Picture@5B@" descr="@5B@">
          <a:extLst>
            <a:ext uri="{FF2B5EF4-FFF2-40B4-BE49-F238E27FC236}">
              <a16:creationId xmlns:a16="http://schemas.microsoft.com/office/drawing/2014/main" id="{2374D72D-D159-48B6-9601-52E5462919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34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2718" name="Picture@5B@" descr="@5B@">
          <a:extLst>
            <a:ext uri="{FF2B5EF4-FFF2-40B4-BE49-F238E27FC236}">
              <a16:creationId xmlns:a16="http://schemas.microsoft.com/office/drawing/2014/main" id="{48E39DE0-5BDC-4F7B-B84F-3551B2EF4B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0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2719" name="Picture@5B@" descr="@5B@">
          <a:extLst>
            <a:ext uri="{FF2B5EF4-FFF2-40B4-BE49-F238E27FC236}">
              <a16:creationId xmlns:a16="http://schemas.microsoft.com/office/drawing/2014/main" id="{463201F9-8E27-4EE5-B07A-9BBD32704C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85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2720" name="Picture@5B@" descr="@5B@">
          <a:extLst>
            <a:ext uri="{FF2B5EF4-FFF2-40B4-BE49-F238E27FC236}">
              <a16:creationId xmlns:a16="http://schemas.microsoft.com/office/drawing/2014/main" id="{76EB5BE9-9927-44A6-B949-5353D5FBD4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60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2721" name="Picture@5B@" descr="@5B@">
          <a:extLst>
            <a:ext uri="{FF2B5EF4-FFF2-40B4-BE49-F238E27FC236}">
              <a16:creationId xmlns:a16="http://schemas.microsoft.com/office/drawing/2014/main" id="{66FDB137-20E6-4395-B8D8-9A28E279BF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35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2722" name="Picture@5B@" descr="@5B@">
          <a:extLst>
            <a:ext uri="{FF2B5EF4-FFF2-40B4-BE49-F238E27FC236}">
              <a16:creationId xmlns:a16="http://schemas.microsoft.com/office/drawing/2014/main" id="{CEF45778-4DA9-489E-AADD-96807BEB37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10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723" name="Picture@5B@" descr="@5B@">
          <a:extLst>
            <a:ext uri="{FF2B5EF4-FFF2-40B4-BE49-F238E27FC236}">
              <a16:creationId xmlns:a16="http://schemas.microsoft.com/office/drawing/2014/main" id="{21BFE3FF-81A4-48AF-8CF7-21BEBFDD04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8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724" name="Picture@5B@" descr="@5B@">
          <a:extLst>
            <a:ext uri="{FF2B5EF4-FFF2-40B4-BE49-F238E27FC236}">
              <a16:creationId xmlns:a16="http://schemas.microsoft.com/office/drawing/2014/main" id="{E19A860A-F244-4651-B58B-0918066791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61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725" name="Picture@5B@" descr="@5B@">
          <a:extLst>
            <a:ext uri="{FF2B5EF4-FFF2-40B4-BE49-F238E27FC236}">
              <a16:creationId xmlns:a16="http://schemas.microsoft.com/office/drawing/2014/main" id="{8D15290D-E80E-4966-958E-E101577C69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36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726" name="Picture@5B@" descr="@5B@">
          <a:extLst>
            <a:ext uri="{FF2B5EF4-FFF2-40B4-BE49-F238E27FC236}">
              <a16:creationId xmlns:a16="http://schemas.microsoft.com/office/drawing/2014/main" id="{C12E8268-00DD-4283-BA40-BFD1B9A42A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11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727" name="Picture@5B@" descr="@5B@">
          <a:extLst>
            <a:ext uri="{FF2B5EF4-FFF2-40B4-BE49-F238E27FC236}">
              <a16:creationId xmlns:a16="http://schemas.microsoft.com/office/drawing/2014/main" id="{B831F31F-65A3-4F7E-849E-8ABEBAD492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87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728" name="Picture@5B@" descr="@5B@">
          <a:extLst>
            <a:ext uri="{FF2B5EF4-FFF2-40B4-BE49-F238E27FC236}">
              <a16:creationId xmlns:a16="http://schemas.microsoft.com/office/drawing/2014/main" id="{1ECA9C92-7D49-45A1-8551-7AA0BFFB43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6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729" name="Picture@5B@" descr="@5B@">
          <a:extLst>
            <a:ext uri="{FF2B5EF4-FFF2-40B4-BE49-F238E27FC236}">
              <a16:creationId xmlns:a16="http://schemas.microsoft.com/office/drawing/2014/main" id="{031E192D-AAEA-4355-B6B8-813870B5FD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37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730" name="Picture@5B@" descr="@5B@">
          <a:extLst>
            <a:ext uri="{FF2B5EF4-FFF2-40B4-BE49-F238E27FC236}">
              <a16:creationId xmlns:a16="http://schemas.microsoft.com/office/drawing/2014/main" id="{E65E670D-8634-44E0-B40B-1DD2CEDEE5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13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731" name="Picture@5B@" descr="@5B@">
          <a:extLst>
            <a:ext uri="{FF2B5EF4-FFF2-40B4-BE49-F238E27FC236}">
              <a16:creationId xmlns:a16="http://schemas.microsoft.com/office/drawing/2014/main" id="{9A547DA3-8BBB-4237-BCC1-D6409A6603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88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732" name="Picture@5B@" descr="@5B@">
          <a:extLst>
            <a:ext uri="{FF2B5EF4-FFF2-40B4-BE49-F238E27FC236}">
              <a16:creationId xmlns:a16="http://schemas.microsoft.com/office/drawing/2014/main" id="{A3355B36-454E-450E-A7B1-96DEE01D1F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63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2733" name="Picture@5B@" descr="@5B@">
          <a:extLst>
            <a:ext uri="{FF2B5EF4-FFF2-40B4-BE49-F238E27FC236}">
              <a16:creationId xmlns:a16="http://schemas.microsoft.com/office/drawing/2014/main" id="{D0825335-A1EF-49C0-B373-39C84E7097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3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2734" name="Picture@5B@" descr="@5B@">
          <a:extLst>
            <a:ext uri="{FF2B5EF4-FFF2-40B4-BE49-F238E27FC236}">
              <a16:creationId xmlns:a16="http://schemas.microsoft.com/office/drawing/2014/main" id="{31039B1C-213E-4864-8A86-AC755FC0D1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814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2735" name="Picture@5B@" descr="@5B@">
          <a:extLst>
            <a:ext uri="{FF2B5EF4-FFF2-40B4-BE49-F238E27FC236}">
              <a16:creationId xmlns:a16="http://schemas.microsoft.com/office/drawing/2014/main" id="{9C0346F2-E5A9-42BC-88F2-C0273373A9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89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2736" name="Picture@5B@" descr="@5B@">
          <a:extLst>
            <a:ext uri="{FF2B5EF4-FFF2-40B4-BE49-F238E27FC236}">
              <a16:creationId xmlns:a16="http://schemas.microsoft.com/office/drawing/2014/main" id="{B5E40295-B0DF-4F62-A0C2-21C4305FC2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64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2737" name="Picture@5B@" descr="@5B@">
          <a:extLst>
            <a:ext uri="{FF2B5EF4-FFF2-40B4-BE49-F238E27FC236}">
              <a16:creationId xmlns:a16="http://schemas.microsoft.com/office/drawing/2014/main" id="{D7220DB3-2F30-443E-B26F-2E35A71C7C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39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2738" name="Picture@5B@" descr="@5B@">
          <a:extLst>
            <a:ext uri="{FF2B5EF4-FFF2-40B4-BE49-F238E27FC236}">
              <a16:creationId xmlns:a16="http://schemas.microsoft.com/office/drawing/2014/main" id="{E19AEAED-4A96-4218-8DBA-A332D9A08F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1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2739" name="Picture@5B@" descr="@5B@">
          <a:extLst>
            <a:ext uri="{FF2B5EF4-FFF2-40B4-BE49-F238E27FC236}">
              <a16:creationId xmlns:a16="http://schemas.microsoft.com/office/drawing/2014/main" id="{114B099B-38CF-4265-B7ED-EC4F2401E2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90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2740" name="Picture@5B@" descr="@5B@">
          <a:extLst>
            <a:ext uri="{FF2B5EF4-FFF2-40B4-BE49-F238E27FC236}">
              <a16:creationId xmlns:a16="http://schemas.microsoft.com/office/drawing/2014/main" id="{E70B7C72-480C-436E-8606-4EB19AC366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65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2741" name="Picture@5B@" descr="@5B@">
          <a:extLst>
            <a:ext uri="{FF2B5EF4-FFF2-40B4-BE49-F238E27FC236}">
              <a16:creationId xmlns:a16="http://schemas.microsoft.com/office/drawing/2014/main" id="{B95E49EE-2887-45D3-A197-F9E4C74A8A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40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2742" name="Picture@5B@" descr="@5B@">
          <a:extLst>
            <a:ext uri="{FF2B5EF4-FFF2-40B4-BE49-F238E27FC236}">
              <a16:creationId xmlns:a16="http://schemas.microsoft.com/office/drawing/2014/main" id="{8FB35C33-447B-411A-BE27-B7D9820E09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16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2743" name="Picture@5B@" descr="@5B@">
          <a:extLst>
            <a:ext uri="{FF2B5EF4-FFF2-40B4-BE49-F238E27FC236}">
              <a16:creationId xmlns:a16="http://schemas.microsoft.com/office/drawing/2014/main" id="{87BC2620-65A9-4307-AA7B-65FBA56DAE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9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2744" name="Picture@5B@" descr="@5B@">
          <a:extLst>
            <a:ext uri="{FF2B5EF4-FFF2-40B4-BE49-F238E27FC236}">
              <a16:creationId xmlns:a16="http://schemas.microsoft.com/office/drawing/2014/main" id="{DC3942C7-B131-489D-BA95-7B2B577799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66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2745" name="Picture@5B@" descr="@5B@">
          <a:extLst>
            <a:ext uri="{FF2B5EF4-FFF2-40B4-BE49-F238E27FC236}">
              <a16:creationId xmlns:a16="http://schemas.microsoft.com/office/drawing/2014/main" id="{56479D70-5CFA-47F4-A599-957E0D04AA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41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2746" name="Picture@5B@" descr="@5B@">
          <a:extLst>
            <a:ext uri="{FF2B5EF4-FFF2-40B4-BE49-F238E27FC236}">
              <a16:creationId xmlns:a16="http://schemas.microsoft.com/office/drawing/2014/main" id="{929BF2DD-F963-4E51-98E9-E61367048A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17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2747" name="Picture@5B@" descr="@5B@">
          <a:extLst>
            <a:ext uri="{FF2B5EF4-FFF2-40B4-BE49-F238E27FC236}">
              <a16:creationId xmlns:a16="http://schemas.microsoft.com/office/drawing/2014/main" id="{2378D9EA-6513-4716-9322-D50E8B7E5E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92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2748" name="Picture@5B@" descr="@5B@">
          <a:extLst>
            <a:ext uri="{FF2B5EF4-FFF2-40B4-BE49-F238E27FC236}">
              <a16:creationId xmlns:a16="http://schemas.microsoft.com/office/drawing/2014/main" id="{1C357BD9-B80C-4CBD-B1FB-26BA421211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6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2749" name="Picture@5B@" descr="@5B@">
          <a:extLst>
            <a:ext uri="{FF2B5EF4-FFF2-40B4-BE49-F238E27FC236}">
              <a16:creationId xmlns:a16="http://schemas.microsoft.com/office/drawing/2014/main" id="{091D571E-2C0A-40A8-9386-9317BDCCD1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42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2750" name="Picture@5B@" descr="@5B@">
          <a:extLst>
            <a:ext uri="{FF2B5EF4-FFF2-40B4-BE49-F238E27FC236}">
              <a16:creationId xmlns:a16="http://schemas.microsoft.com/office/drawing/2014/main" id="{E35512BF-B8C3-4465-95D9-013781767B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18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2751" name="Picture@5B@" descr="@5B@">
          <a:extLst>
            <a:ext uri="{FF2B5EF4-FFF2-40B4-BE49-F238E27FC236}">
              <a16:creationId xmlns:a16="http://schemas.microsoft.com/office/drawing/2014/main" id="{548F2FBE-137F-4A89-9098-AB9243650A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93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2752" name="Picture@5B@" descr="@5B@">
          <a:extLst>
            <a:ext uri="{FF2B5EF4-FFF2-40B4-BE49-F238E27FC236}">
              <a16:creationId xmlns:a16="http://schemas.microsoft.com/office/drawing/2014/main" id="{9FA37E25-7950-4FCB-97BE-F2BA51D0E5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68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2753" name="Picture@5B@" descr="@5B@">
          <a:extLst>
            <a:ext uri="{FF2B5EF4-FFF2-40B4-BE49-F238E27FC236}">
              <a16:creationId xmlns:a16="http://schemas.microsoft.com/office/drawing/2014/main" id="{5CF6722A-9F54-4B21-AB19-806B739B1F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4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2754" name="Picture@5B@" descr="@5B@">
          <a:extLst>
            <a:ext uri="{FF2B5EF4-FFF2-40B4-BE49-F238E27FC236}">
              <a16:creationId xmlns:a16="http://schemas.microsoft.com/office/drawing/2014/main" id="{97ADD3FE-8C16-4983-A072-FA210929D7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19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2755" name="Picture@5B@" descr="@5B@">
          <a:extLst>
            <a:ext uri="{FF2B5EF4-FFF2-40B4-BE49-F238E27FC236}">
              <a16:creationId xmlns:a16="http://schemas.microsoft.com/office/drawing/2014/main" id="{781078D9-BCD1-4A82-82CD-AFF0BBD876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94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2756" name="Picture@5B@" descr="@5B@">
          <a:extLst>
            <a:ext uri="{FF2B5EF4-FFF2-40B4-BE49-F238E27FC236}">
              <a16:creationId xmlns:a16="http://schemas.microsoft.com/office/drawing/2014/main" id="{3CFF265A-F42A-42DB-B36B-B67CFC3A05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69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2757" name="Picture@5B@" descr="@5B@">
          <a:extLst>
            <a:ext uri="{FF2B5EF4-FFF2-40B4-BE49-F238E27FC236}">
              <a16:creationId xmlns:a16="http://schemas.microsoft.com/office/drawing/2014/main" id="{918EEAC1-C384-4AC1-967A-3A31211B83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45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2758" name="Picture@5B@" descr="@5B@">
          <a:extLst>
            <a:ext uri="{FF2B5EF4-FFF2-40B4-BE49-F238E27FC236}">
              <a16:creationId xmlns:a16="http://schemas.microsoft.com/office/drawing/2014/main" id="{9C8E006B-B9FD-48F8-94C1-592AA91576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2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2759" name="Picture@5B@" descr="@5B@">
          <a:extLst>
            <a:ext uri="{FF2B5EF4-FFF2-40B4-BE49-F238E27FC236}">
              <a16:creationId xmlns:a16="http://schemas.microsoft.com/office/drawing/2014/main" id="{6C3F4593-B44B-4688-9E4C-2EC53162D9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95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2760" name="Picture@5B@" descr="@5B@">
          <a:extLst>
            <a:ext uri="{FF2B5EF4-FFF2-40B4-BE49-F238E27FC236}">
              <a16:creationId xmlns:a16="http://schemas.microsoft.com/office/drawing/2014/main" id="{F7713F6E-3C22-44B3-A876-E3873C8A33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70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2761" name="Picture@5B@" descr="@5B@">
          <a:extLst>
            <a:ext uri="{FF2B5EF4-FFF2-40B4-BE49-F238E27FC236}">
              <a16:creationId xmlns:a16="http://schemas.microsoft.com/office/drawing/2014/main" id="{026DCF27-125D-49D0-8506-46B414F25E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46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2762" name="Picture@5B@" descr="@5B@">
          <a:extLst>
            <a:ext uri="{FF2B5EF4-FFF2-40B4-BE49-F238E27FC236}">
              <a16:creationId xmlns:a16="http://schemas.microsoft.com/office/drawing/2014/main" id="{FCAAC2FE-3CAD-426F-8125-499FDF7787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21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2763" name="Picture@5B@" descr="@5B@">
          <a:extLst>
            <a:ext uri="{FF2B5EF4-FFF2-40B4-BE49-F238E27FC236}">
              <a16:creationId xmlns:a16="http://schemas.microsoft.com/office/drawing/2014/main" id="{7BCDFBB4-535F-4044-96BD-416209DBED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9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2764" name="Picture@5B@" descr="@5B@">
          <a:extLst>
            <a:ext uri="{FF2B5EF4-FFF2-40B4-BE49-F238E27FC236}">
              <a16:creationId xmlns:a16="http://schemas.microsoft.com/office/drawing/2014/main" id="{5812348C-9D2F-4308-8281-6BD3E4C8BF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71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2765" name="Picture@5B@" descr="@5B@">
          <a:extLst>
            <a:ext uri="{FF2B5EF4-FFF2-40B4-BE49-F238E27FC236}">
              <a16:creationId xmlns:a16="http://schemas.microsoft.com/office/drawing/2014/main" id="{7396E558-4D26-44EF-A384-431492691B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247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2766" name="Picture@5B@" descr="@5B@">
          <a:extLst>
            <a:ext uri="{FF2B5EF4-FFF2-40B4-BE49-F238E27FC236}">
              <a16:creationId xmlns:a16="http://schemas.microsoft.com/office/drawing/2014/main" id="{78F0F596-742A-4A70-B171-D8CED8FF30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22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2767" name="Picture@5B@" descr="@5B@">
          <a:extLst>
            <a:ext uri="{FF2B5EF4-FFF2-40B4-BE49-F238E27FC236}">
              <a16:creationId xmlns:a16="http://schemas.microsoft.com/office/drawing/2014/main" id="{1A907A3B-3631-4930-8B19-6C28DAF311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97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2768" name="Picture@5B@" descr="@5B@">
          <a:extLst>
            <a:ext uri="{FF2B5EF4-FFF2-40B4-BE49-F238E27FC236}">
              <a16:creationId xmlns:a16="http://schemas.microsoft.com/office/drawing/2014/main" id="{AEE2B361-7B8B-4685-82F9-197EF1DA23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72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2769" name="Picture@5B@" descr="@5B@">
          <a:extLst>
            <a:ext uri="{FF2B5EF4-FFF2-40B4-BE49-F238E27FC236}">
              <a16:creationId xmlns:a16="http://schemas.microsoft.com/office/drawing/2014/main" id="{975F81B8-32F1-4753-88C0-02B241EDCA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48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2770" name="Picture@5B@" descr="@5B@">
          <a:extLst>
            <a:ext uri="{FF2B5EF4-FFF2-40B4-BE49-F238E27FC236}">
              <a16:creationId xmlns:a16="http://schemas.microsoft.com/office/drawing/2014/main" id="{57FA8C0E-977A-4C67-8F85-965E29635B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23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2771" name="Picture@5B@" descr="@5B@">
          <a:extLst>
            <a:ext uri="{FF2B5EF4-FFF2-40B4-BE49-F238E27FC236}">
              <a16:creationId xmlns:a16="http://schemas.microsoft.com/office/drawing/2014/main" id="{368B3B99-23D1-40CB-A56D-B6A028B064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98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2772" name="Picture@5B@" descr="@5B@">
          <a:extLst>
            <a:ext uri="{FF2B5EF4-FFF2-40B4-BE49-F238E27FC236}">
              <a16:creationId xmlns:a16="http://schemas.microsoft.com/office/drawing/2014/main" id="{ACA7C341-3FEB-4907-9FFF-D0035AF86F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73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2773" name="Picture@5B@" descr="@5B@">
          <a:extLst>
            <a:ext uri="{FF2B5EF4-FFF2-40B4-BE49-F238E27FC236}">
              <a16:creationId xmlns:a16="http://schemas.microsoft.com/office/drawing/2014/main" id="{4091E749-FD1F-48F1-920E-6126C9B907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64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2774" name="Picture@5B@" descr="@5B@">
          <a:extLst>
            <a:ext uri="{FF2B5EF4-FFF2-40B4-BE49-F238E27FC236}">
              <a16:creationId xmlns:a16="http://schemas.microsoft.com/office/drawing/2014/main" id="{4D413EAE-5E26-420F-AF9A-6198481870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824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2775" name="Picture@5B@" descr="@5B@">
          <a:extLst>
            <a:ext uri="{FF2B5EF4-FFF2-40B4-BE49-F238E27FC236}">
              <a16:creationId xmlns:a16="http://schemas.microsoft.com/office/drawing/2014/main" id="{FFA3A717-9B7C-40C1-9F33-C8107FE4EC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99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2776" name="Picture@5B@" descr="@5B@">
          <a:extLst>
            <a:ext uri="{FF2B5EF4-FFF2-40B4-BE49-F238E27FC236}">
              <a16:creationId xmlns:a16="http://schemas.microsoft.com/office/drawing/2014/main" id="{D67E2501-562D-4017-AE44-3BE1578E76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74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2777" name="Picture@5B@" descr="@5B@">
          <a:extLst>
            <a:ext uri="{FF2B5EF4-FFF2-40B4-BE49-F238E27FC236}">
              <a16:creationId xmlns:a16="http://schemas.microsoft.com/office/drawing/2014/main" id="{65B26DF5-C792-4086-B797-CEBECA2A07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350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2778" name="Picture@5B@" descr="@5B@">
          <a:extLst>
            <a:ext uri="{FF2B5EF4-FFF2-40B4-BE49-F238E27FC236}">
              <a16:creationId xmlns:a16="http://schemas.microsoft.com/office/drawing/2014/main" id="{71AFB59F-3F03-4CBD-8BD7-7B886E041C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52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2779" name="Picture@5B@" descr="@5B@">
          <a:extLst>
            <a:ext uri="{FF2B5EF4-FFF2-40B4-BE49-F238E27FC236}">
              <a16:creationId xmlns:a16="http://schemas.microsoft.com/office/drawing/2014/main" id="{08DE8801-4FF5-4564-AE78-E70D2081E6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00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2780" name="Picture@5B@" descr="@5B@">
          <a:extLst>
            <a:ext uri="{FF2B5EF4-FFF2-40B4-BE49-F238E27FC236}">
              <a16:creationId xmlns:a16="http://schemas.microsoft.com/office/drawing/2014/main" id="{52FCECEE-0B3E-46CC-BB0B-C7F2EC7EB8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76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2781" name="Picture@5B@" descr="@5B@">
          <a:extLst>
            <a:ext uri="{FF2B5EF4-FFF2-40B4-BE49-F238E27FC236}">
              <a16:creationId xmlns:a16="http://schemas.microsoft.com/office/drawing/2014/main" id="{9531031D-3D49-4FA8-831D-5603219477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051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2782" name="Picture@5B@" descr="@5B@">
          <a:extLst>
            <a:ext uri="{FF2B5EF4-FFF2-40B4-BE49-F238E27FC236}">
              <a16:creationId xmlns:a16="http://schemas.microsoft.com/office/drawing/2014/main" id="{53104CB1-E849-403C-9D8D-38A079DADA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226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2783" name="Picture@5B@" descr="@5B@">
          <a:extLst>
            <a:ext uri="{FF2B5EF4-FFF2-40B4-BE49-F238E27FC236}">
              <a16:creationId xmlns:a16="http://schemas.microsoft.com/office/drawing/2014/main" id="{94860C05-610C-4C51-99C7-8264795E66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40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2784" name="Picture@5B@" descr="@5B@">
          <a:extLst>
            <a:ext uri="{FF2B5EF4-FFF2-40B4-BE49-F238E27FC236}">
              <a16:creationId xmlns:a16="http://schemas.microsoft.com/office/drawing/2014/main" id="{6C3EC4F0-6F40-48F8-BCEB-DCD93A23BB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77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2785" name="Picture@5B@" descr="@5B@">
          <a:extLst>
            <a:ext uri="{FF2B5EF4-FFF2-40B4-BE49-F238E27FC236}">
              <a16:creationId xmlns:a16="http://schemas.microsoft.com/office/drawing/2014/main" id="{71E2EB6F-03E3-45AC-89D6-47F57B20F3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752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2786" name="Picture@5B@" descr="@5B@">
          <a:extLst>
            <a:ext uri="{FF2B5EF4-FFF2-40B4-BE49-F238E27FC236}">
              <a16:creationId xmlns:a16="http://schemas.microsoft.com/office/drawing/2014/main" id="{257517E5-21EE-49B9-9803-8FA930940D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927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2787" name="Picture@5B@" descr="@5B@">
          <a:extLst>
            <a:ext uri="{FF2B5EF4-FFF2-40B4-BE49-F238E27FC236}">
              <a16:creationId xmlns:a16="http://schemas.microsoft.com/office/drawing/2014/main" id="{9D76570A-E4A5-4663-81B2-3B33E0E2FF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102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2788" name="Picture@5B@" descr="@5B@">
          <a:extLst>
            <a:ext uri="{FF2B5EF4-FFF2-40B4-BE49-F238E27FC236}">
              <a16:creationId xmlns:a16="http://schemas.microsoft.com/office/drawing/2014/main" id="{1FF1DDD9-9D56-4DEF-A240-2B633DA2E0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7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2789" name="Picture@5B@" descr="@5B@">
          <a:extLst>
            <a:ext uri="{FF2B5EF4-FFF2-40B4-BE49-F238E27FC236}">
              <a16:creationId xmlns:a16="http://schemas.microsoft.com/office/drawing/2014/main" id="{A99D631B-858F-42F2-AAB8-41AB94DB8B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53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2790" name="Picture@5B@" descr="@5B@">
          <a:extLst>
            <a:ext uri="{FF2B5EF4-FFF2-40B4-BE49-F238E27FC236}">
              <a16:creationId xmlns:a16="http://schemas.microsoft.com/office/drawing/2014/main" id="{130CC3ED-93DE-4785-A564-D423ED9E90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628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2791" name="Picture@5B@" descr="@5B@">
          <a:extLst>
            <a:ext uri="{FF2B5EF4-FFF2-40B4-BE49-F238E27FC236}">
              <a16:creationId xmlns:a16="http://schemas.microsoft.com/office/drawing/2014/main" id="{280DBF5F-C55A-4B57-BF29-420EF5AC20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803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2792" name="Picture@5B@" descr="@5B@">
          <a:extLst>
            <a:ext uri="{FF2B5EF4-FFF2-40B4-BE49-F238E27FC236}">
              <a16:creationId xmlns:a16="http://schemas.microsoft.com/office/drawing/2014/main" id="{B1CE24C5-B04C-4398-8839-F4EA747B3F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79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2793" name="Picture@5B@" descr="@5B@">
          <a:extLst>
            <a:ext uri="{FF2B5EF4-FFF2-40B4-BE49-F238E27FC236}">
              <a16:creationId xmlns:a16="http://schemas.microsoft.com/office/drawing/2014/main" id="{0A50AB6C-EB90-4B3C-A268-7BE2EC7FA7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15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2794" name="Picture@5B@" descr="@5B@">
          <a:extLst>
            <a:ext uri="{FF2B5EF4-FFF2-40B4-BE49-F238E27FC236}">
              <a16:creationId xmlns:a16="http://schemas.microsoft.com/office/drawing/2014/main" id="{0FCBFEF7-81FE-4D33-9B41-79F147733D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329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795" name="Picture@5B@" descr="@5B@">
          <a:extLst>
            <a:ext uri="{FF2B5EF4-FFF2-40B4-BE49-F238E27FC236}">
              <a16:creationId xmlns:a16="http://schemas.microsoft.com/office/drawing/2014/main" id="{A8BE8DE5-74BC-4E26-8C5C-B3EBEEEC79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1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2796" name="Picture@5B@" descr="@5B@">
          <a:extLst>
            <a:ext uri="{FF2B5EF4-FFF2-40B4-BE49-F238E27FC236}">
              <a16:creationId xmlns:a16="http://schemas.microsoft.com/office/drawing/2014/main" id="{780F539A-C118-404D-9AAD-CEFCF728F4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6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797" name="Picture@5B@" descr="@5B@">
          <a:extLst>
            <a:ext uri="{FF2B5EF4-FFF2-40B4-BE49-F238E27FC236}">
              <a16:creationId xmlns:a16="http://schemas.microsoft.com/office/drawing/2014/main" id="{DA610BEE-8337-4690-9CF4-317BE84908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2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2798" name="Picture@5B@" descr="@5B@">
          <a:extLst>
            <a:ext uri="{FF2B5EF4-FFF2-40B4-BE49-F238E27FC236}">
              <a16:creationId xmlns:a16="http://schemas.microsoft.com/office/drawing/2014/main" id="{89BCB4D2-CD21-43FA-A728-08AE347B5E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2799" name="Picture@5B@" descr="@5B@">
          <a:extLst>
            <a:ext uri="{FF2B5EF4-FFF2-40B4-BE49-F238E27FC236}">
              <a16:creationId xmlns:a16="http://schemas.microsoft.com/office/drawing/2014/main" id="{981BFF33-660D-48A0-BBBB-310098379B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2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2800" name="Picture@5B@" descr="@5B@">
          <a:extLst>
            <a:ext uri="{FF2B5EF4-FFF2-40B4-BE49-F238E27FC236}">
              <a16:creationId xmlns:a16="http://schemas.microsoft.com/office/drawing/2014/main" id="{85A86EF0-D439-42D6-9EFD-59A7A50B51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7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2801" name="Picture@5B@" descr="@5B@">
          <a:extLst>
            <a:ext uri="{FF2B5EF4-FFF2-40B4-BE49-F238E27FC236}">
              <a16:creationId xmlns:a16="http://schemas.microsoft.com/office/drawing/2014/main" id="{BC5C05C1-97BC-4EDF-9A8E-76350AB272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3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2802" name="Picture@5B@" descr="@5B@">
          <a:extLst>
            <a:ext uri="{FF2B5EF4-FFF2-40B4-BE49-F238E27FC236}">
              <a16:creationId xmlns:a16="http://schemas.microsoft.com/office/drawing/2014/main" id="{07F80F35-2198-4E90-85F5-5FDC7C5F62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58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2803" name="Picture@5B@" descr="@5B@">
          <a:extLst>
            <a:ext uri="{FF2B5EF4-FFF2-40B4-BE49-F238E27FC236}">
              <a16:creationId xmlns:a16="http://schemas.microsoft.com/office/drawing/2014/main" id="{C65E5F48-7265-4A29-B090-40C9D53ADF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3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2804" name="Picture@5B@" descr="@5B@">
          <a:extLst>
            <a:ext uri="{FF2B5EF4-FFF2-40B4-BE49-F238E27FC236}">
              <a16:creationId xmlns:a16="http://schemas.microsoft.com/office/drawing/2014/main" id="{BDA4CDD3-118E-49D9-847A-C97C762B4D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08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2805" name="Picture@5B@" descr="@5B@">
          <a:extLst>
            <a:ext uri="{FF2B5EF4-FFF2-40B4-BE49-F238E27FC236}">
              <a16:creationId xmlns:a16="http://schemas.microsoft.com/office/drawing/2014/main" id="{1983E55C-0A28-420D-877B-0087F0D3F0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84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2806" name="Picture@5B@" descr="@5B@">
          <a:extLst>
            <a:ext uri="{FF2B5EF4-FFF2-40B4-BE49-F238E27FC236}">
              <a16:creationId xmlns:a16="http://schemas.microsoft.com/office/drawing/2014/main" id="{708C546F-6127-4E08-87DD-88EA9CFF52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59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2807" name="Picture@5B@" descr="@5B@">
          <a:extLst>
            <a:ext uri="{FF2B5EF4-FFF2-40B4-BE49-F238E27FC236}">
              <a16:creationId xmlns:a16="http://schemas.microsoft.com/office/drawing/2014/main" id="{D6AA3C77-ECDD-490A-ABBA-0ED7FA8717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34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2808" name="Picture@5B@" descr="@5B@">
          <a:extLst>
            <a:ext uri="{FF2B5EF4-FFF2-40B4-BE49-F238E27FC236}">
              <a16:creationId xmlns:a16="http://schemas.microsoft.com/office/drawing/2014/main" id="{1CC81D1B-5469-4693-BB2B-E5EDBAEF7F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0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2809" name="Picture@5B@" descr="@5B@">
          <a:extLst>
            <a:ext uri="{FF2B5EF4-FFF2-40B4-BE49-F238E27FC236}">
              <a16:creationId xmlns:a16="http://schemas.microsoft.com/office/drawing/2014/main" id="{80831512-CB03-4DD0-877F-79FC067F4D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85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2810" name="Picture@5B@" descr="@5B@">
          <a:extLst>
            <a:ext uri="{FF2B5EF4-FFF2-40B4-BE49-F238E27FC236}">
              <a16:creationId xmlns:a16="http://schemas.microsoft.com/office/drawing/2014/main" id="{53F74D95-0B4C-4DFD-B883-83A3A9FEEB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60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2811" name="Picture@5B@" descr="@5B@">
          <a:extLst>
            <a:ext uri="{FF2B5EF4-FFF2-40B4-BE49-F238E27FC236}">
              <a16:creationId xmlns:a16="http://schemas.microsoft.com/office/drawing/2014/main" id="{04752DAF-1B75-4FE5-A105-C696BC9E8B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35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2812" name="Picture@5B@" descr="@5B@">
          <a:extLst>
            <a:ext uri="{FF2B5EF4-FFF2-40B4-BE49-F238E27FC236}">
              <a16:creationId xmlns:a16="http://schemas.microsoft.com/office/drawing/2014/main" id="{24BE2221-CE6F-4D9B-A3DE-A125373F2C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10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813" name="Picture@5B@" descr="@5B@">
          <a:extLst>
            <a:ext uri="{FF2B5EF4-FFF2-40B4-BE49-F238E27FC236}">
              <a16:creationId xmlns:a16="http://schemas.microsoft.com/office/drawing/2014/main" id="{B56B37C5-4452-447F-A72F-F73DAA9944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8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814" name="Picture@5B@" descr="@5B@">
          <a:extLst>
            <a:ext uri="{FF2B5EF4-FFF2-40B4-BE49-F238E27FC236}">
              <a16:creationId xmlns:a16="http://schemas.microsoft.com/office/drawing/2014/main" id="{30D1792E-811E-43C2-9ECD-3813E975B4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61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815" name="Picture@5B@" descr="@5B@">
          <a:extLst>
            <a:ext uri="{FF2B5EF4-FFF2-40B4-BE49-F238E27FC236}">
              <a16:creationId xmlns:a16="http://schemas.microsoft.com/office/drawing/2014/main" id="{FCABA102-CDB5-43B1-84BC-86417B4D8B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36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816" name="Picture@5B@" descr="@5B@">
          <a:extLst>
            <a:ext uri="{FF2B5EF4-FFF2-40B4-BE49-F238E27FC236}">
              <a16:creationId xmlns:a16="http://schemas.microsoft.com/office/drawing/2014/main" id="{3FA3AAC9-30DD-4A15-8B4A-AE1E240EB1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11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817" name="Picture@5B@" descr="@5B@">
          <a:extLst>
            <a:ext uri="{FF2B5EF4-FFF2-40B4-BE49-F238E27FC236}">
              <a16:creationId xmlns:a16="http://schemas.microsoft.com/office/drawing/2014/main" id="{27F99792-8F7B-4E5F-87A1-13AB7CFBE2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87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818" name="Picture@5B@" descr="@5B@">
          <a:extLst>
            <a:ext uri="{FF2B5EF4-FFF2-40B4-BE49-F238E27FC236}">
              <a16:creationId xmlns:a16="http://schemas.microsoft.com/office/drawing/2014/main" id="{9B706634-AB62-4DEB-8515-AFB62F024E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6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819" name="Picture@5B@" descr="@5B@">
          <a:extLst>
            <a:ext uri="{FF2B5EF4-FFF2-40B4-BE49-F238E27FC236}">
              <a16:creationId xmlns:a16="http://schemas.microsoft.com/office/drawing/2014/main" id="{877F5CA0-E86A-4E45-9C77-9E22BFC55A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37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820" name="Picture@5B@" descr="@5B@">
          <a:extLst>
            <a:ext uri="{FF2B5EF4-FFF2-40B4-BE49-F238E27FC236}">
              <a16:creationId xmlns:a16="http://schemas.microsoft.com/office/drawing/2014/main" id="{E266C71C-8E9B-482D-9FAE-D76D90E889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13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821" name="Picture@5B@" descr="@5B@">
          <a:extLst>
            <a:ext uri="{FF2B5EF4-FFF2-40B4-BE49-F238E27FC236}">
              <a16:creationId xmlns:a16="http://schemas.microsoft.com/office/drawing/2014/main" id="{9DE1B85E-1B32-4C8D-893C-7C9543CEE9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88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822" name="Picture@5B@" descr="@5B@">
          <a:extLst>
            <a:ext uri="{FF2B5EF4-FFF2-40B4-BE49-F238E27FC236}">
              <a16:creationId xmlns:a16="http://schemas.microsoft.com/office/drawing/2014/main" id="{CE169F95-214F-4217-AFED-6B2D67F990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63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2823" name="Picture@5B@" descr="@5B@">
          <a:extLst>
            <a:ext uri="{FF2B5EF4-FFF2-40B4-BE49-F238E27FC236}">
              <a16:creationId xmlns:a16="http://schemas.microsoft.com/office/drawing/2014/main" id="{5974B800-FA0D-44BF-BDC5-CF914B6E04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3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2824" name="Picture@5B@" descr="@5B@">
          <a:extLst>
            <a:ext uri="{FF2B5EF4-FFF2-40B4-BE49-F238E27FC236}">
              <a16:creationId xmlns:a16="http://schemas.microsoft.com/office/drawing/2014/main" id="{85C03A78-A8E7-42B1-A638-93D39DB278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814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2825" name="Picture@5B@" descr="@5B@">
          <a:extLst>
            <a:ext uri="{FF2B5EF4-FFF2-40B4-BE49-F238E27FC236}">
              <a16:creationId xmlns:a16="http://schemas.microsoft.com/office/drawing/2014/main" id="{2B948975-411E-47C5-95C1-0BB83CB481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89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2826" name="Picture@5B@" descr="@5B@">
          <a:extLst>
            <a:ext uri="{FF2B5EF4-FFF2-40B4-BE49-F238E27FC236}">
              <a16:creationId xmlns:a16="http://schemas.microsoft.com/office/drawing/2014/main" id="{23B11EBF-D4F0-42EB-8CAC-91F5914670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64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2827" name="Picture@5B@" descr="@5B@">
          <a:extLst>
            <a:ext uri="{FF2B5EF4-FFF2-40B4-BE49-F238E27FC236}">
              <a16:creationId xmlns:a16="http://schemas.microsoft.com/office/drawing/2014/main" id="{39B2B919-1344-43E1-884D-071177ED30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39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2828" name="Picture@5B@" descr="@5B@">
          <a:extLst>
            <a:ext uri="{FF2B5EF4-FFF2-40B4-BE49-F238E27FC236}">
              <a16:creationId xmlns:a16="http://schemas.microsoft.com/office/drawing/2014/main" id="{158A1C05-6451-4CBB-9EF7-809C61BDB0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1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2829" name="Picture@5B@" descr="@5B@">
          <a:extLst>
            <a:ext uri="{FF2B5EF4-FFF2-40B4-BE49-F238E27FC236}">
              <a16:creationId xmlns:a16="http://schemas.microsoft.com/office/drawing/2014/main" id="{2FE5D210-9A5E-476E-8056-4B3AA278A3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90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2830" name="Picture@5B@" descr="@5B@">
          <a:extLst>
            <a:ext uri="{FF2B5EF4-FFF2-40B4-BE49-F238E27FC236}">
              <a16:creationId xmlns:a16="http://schemas.microsoft.com/office/drawing/2014/main" id="{2684CDBA-3E7D-46F5-89F8-E8122B24C7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65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2831" name="Picture@5B@" descr="@5B@">
          <a:extLst>
            <a:ext uri="{FF2B5EF4-FFF2-40B4-BE49-F238E27FC236}">
              <a16:creationId xmlns:a16="http://schemas.microsoft.com/office/drawing/2014/main" id="{3F81CDA1-2EFE-4C4E-8DEF-EC0614D222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40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2832" name="Picture@5B@" descr="@5B@">
          <a:extLst>
            <a:ext uri="{FF2B5EF4-FFF2-40B4-BE49-F238E27FC236}">
              <a16:creationId xmlns:a16="http://schemas.microsoft.com/office/drawing/2014/main" id="{2969463E-8ECA-44D5-82AC-3725CABE52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16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2833" name="Picture@5B@" descr="@5B@">
          <a:extLst>
            <a:ext uri="{FF2B5EF4-FFF2-40B4-BE49-F238E27FC236}">
              <a16:creationId xmlns:a16="http://schemas.microsoft.com/office/drawing/2014/main" id="{B426BBC9-3932-4394-B689-9FB9EF2C22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9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2834" name="Picture@5B@" descr="@5B@">
          <a:extLst>
            <a:ext uri="{FF2B5EF4-FFF2-40B4-BE49-F238E27FC236}">
              <a16:creationId xmlns:a16="http://schemas.microsoft.com/office/drawing/2014/main" id="{C11F4ECB-0FEF-4235-986E-575C4ED3BC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66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2835" name="Picture@5B@" descr="@5B@">
          <a:extLst>
            <a:ext uri="{FF2B5EF4-FFF2-40B4-BE49-F238E27FC236}">
              <a16:creationId xmlns:a16="http://schemas.microsoft.com/office/drawing/2014/main" id="{A2C8A538-8B47-4C8C-9FFF-EF1E32395E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41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2836" name="Picture@5B@" descr="@5B@">
          <a:extLst>
            <a:ext uri="{FF2B5EF4-FFF2-40B4-BE49-F238E27FC236}">
              <a16:creationId xmlns:a16="http://schemas.microsoft.com/office/drawing/2014/main" id="{562C10B3-3ED7-4B3F-AB81-B1275BDE38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17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2837" name="Picture@5B@" descr="@5B@">
          <a:extLst>
            <a:ext uri="{FF2B5EF4-FFF2-40B4-BE49-F238E27FC236}">
              <a16:creationId xmlns:a16="http://schemas.microsoft.com/office/drawing/2014/main" id="{DC750E63-69AA-496C-A55A-2F6C4BE7D8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92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2838" name="Picture@5B@" descr="@5B@">
          <a:extLst>
            <a:ext uri="{FF2B5EF4-FFF2-40B4-BE49-F238E27FC236}">
              <a16:creationId xmlns:a16="http://schemas.microsoft.com/office/drawing/2014/main" id="{BA7EC112-940C-408E-BF19-1EE40745DA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6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2839" name="Picture@5B@" descr="@5B@">
          <a:extLst>
            <a:ext uri="{FF2B5EF4-FFF2-40B4-BE49-F238E27FC236}">
              <a16:creationId xmlns:a16="http://schemas.microsoft.com/office/drawing/2014/main" id="{19E2DBAE-FE71-4930-9D4B-1CC7FF0002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42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2840" name="Picture@5B@" descr="@5B@">
          <a:extLst>
            <a:ext uri="{FF2B5EF4-FFF2-40B4-BE49-F238E27FC236}">
              <a16:creationId xmlns:a16="http://schemas.microsoft.com/office/drawing/2014/main" id="{555D6424-378C-4315-A418-337429FB69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18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2841" name="Picture@5B@" descr="@5B@">
          <a:extLst>
            <a:ext uri="{FF2B5EF4-FFF2-40B4-BE49-F238E27FC236}">
              <a16:creationId xmlns:a16="http://schemas.microsoft.com/office/drawing/2014/main" id="{66C8BB83-7F3B-44F9-8463-C41F1B1710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93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2842" name="Picture@5B@" descr="@5B@">
          <a:extLst>
            <a:ext uri="{FF2B5EF4-FFF2-40B4-BE49-F238E27FC236}">
              <a16:creationId xmlns:a16="http://schemas.microsoft.com/office/drawing/2014/main" id="{C6DBB317-E3F5-4CFB-A885-68247CADCE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68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2843" name="Picture@5B@" descr="@5B@">
          <a:extLst>
            <a:ext uri="{FF2B5EF4-FFF2-40B4-BE49-F238E27FC236}">
              <a16:creationId xmlns:a16="http://schemas.microsoft.com/office/drawing/2014/main" id="{13DB1D28-6E85-4265-BE46-C1B496CD1B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4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2844" name="Picture@5B@" descr="@5B@">
          <a:extLst>
            <a:ext uri="{FF2B5EF4-FFF2-40B4-BE49-F238E27FC236}">
              <a16:creationId xmlns:a16="http://schemas.microsoft.com/office/drawing/2014/main" id="{B16998ED-970A-47CC-89BD-3A0E9C3FAA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19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2845" name="Picture@5B@" descr="@5B@">
          <a:extLst>
            <a:ext uri="{FF2B5EF4-FFF2-40B4-BE49-F238E27FC236}">
              <a16:creationId xmlns:a16="http://schemas.microsoft.com/office/drawing/2014/main" id="{D6EA366A-834C-4EE8-863F-B47D01D972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94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2846" name="Picture@5B@" descr="@5B@">
          <a:extLst>
            <a:ext uri="{FF2B5EF4-FFF2-40B4-BE49-F238E27FC236}">
              <a16:creationId xmlns:a16="http://schemas.microsoft.com/office/drawing/2014/main" id="{631071F8-A583-400D-BB02-00262F889B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69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2847" name="Picture@5B@" descr="@5B@">
          <a:extLst>
            <a:ext uri="{FF2B5EF4-FFF2-40B4-BE49-F238E27FC236}">
              <a16:creationId xmlns:a16="http://schemas.microsoft.com/office/drawing/2014/main" id="{2813C8E3-B8A7-484A-9E02-5111463459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45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2848" name="Picture@5B@" descr="@5B@">
          <a:extLst>
            <a:ext uri="{FF2B5EF4-FFF2-40B4-BE49-F238E27FC236}">
              <a16:creationId xmlns:a16="http://schemas.microsoft.com/office/drawing/2014/main" id="{F8CDE903-AFEC-4BF0-AFCD-EA906AA8E8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2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2849" name="Picture@5B@" descr="@5B@">
          <a:extLst>
            <a:ext uri="{FF2B5EF4-FFF2-40B4-BE49-F238E27FC236}">
              <a16:creationId xmlns:a16="http://schemas.microsoft.com/office/drawing/2014/main" id="{6D44CB97-E6B2-4DE0-83C2-B83B416949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95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2850" name="Picture@5B@" descr="@5B@">
          <a:extLst>
            <a:ext uri="{FF2B5EF4-FFF2-40B4-BE49-F238E27FC236}">
              <a16:creationId xmlns:a16="http://schemas.microsoft.com/office/drawing/2014/main" id="{F1516A0D-1353-468D-9422-C9407EBE9E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70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2851" name="Picture@5B@" descr="@5B@">
          <a:extLst>
            <a:ext uri="{FF2B5EF4-FFF2-40B4-BE49-F238E27FC236}">
              <a16:creationId xmlns:a16="http://schemas.microsoft.com/office/drawing/2014/main" id="{31CFC0E2-CFF8-4571-9207-8DDC684DA8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46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2852" name="Picture@5B@" descr="@5B@">
          <a:extLst>
            <a:ext uri="{FF2B5EF4-FFF2-40B4-BE49-F238E27FC236}">
              <a16:creationId xmlns:a16="http://schemas.microsoft.com/office/drawing/2014/main" id="{F7F940F5-C6B1-4F45-BEF7-899EC18146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21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2853" name="Picture@5B@" descr="@5B@">
          <a:extLst>
            <a:ext uri="{FF2B5EF4-FFF2-40B4-BE49-F238E27FC236}">
              <a16:creationId xmlns:a16="http://schemas.microsoft.com/office/drawing/2014/main" id="{93AABD3E-3ADC-4E02-99A3-A133D63319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9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2854" name="Picture@5B@" descr="@5B@">
          <a:extLst>
            <a:ext uri="{FF2B5EF4-FFF2-40B4-BE49-F238E27FC236}">
              <a16:creationId xmlns:a16="http://schemas.microsoft.com/office/drawing/2014/main" id="{346EDBB4-A8F9-4C0E-9330-69BFC2389D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71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2855" name="Picture@5B@" descr="@5B@">
          <a:extLst>
            <a:ext uri="{FF2B5EF4-FFF2-40B4-BE49-F238E27FC236}">
              <a16:creationId xmlns:a16="http://schemas.microsoft.com/office/drawing/2014/main" id="{6D6CD434-05A5-44E3-ACD4-14A44615D7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247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2856" name="Picture@5B@" descr="@5B@">
          <a:extLst>
            <a:ext uri="{FF2B5EF4-FFF2-40B4-BE49-F238E27FC236}">
              <a16:creationId xmlns:a16="http://schemas.microsoft.com/office/drawing/2014/main" id="{EF03F9DC-E9BC-4BE2-BE67-C093827137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22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2857" name="Picture@5B@" descr="@5B@">
          <a:extLst>
            <a:ext uri="{FF2B5EF4-FFF2-40B4-BE49-F238E27FC236}">
              <a16:creationId xmlns:a16="http://schemas.microsoft.com/office/drawing/2014/main" id="{05F86754-4ACE-4E07-A769-667338A083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97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2858" name="Picture@5B@" descr="@5B@">
          <a:extLst>
            <a:ext uri="{FF2B5EF4-FFF2-40B4-BE49-F238E27FC236}">
              <a16:creationId xmlns:a16="http://schemas.microsoft.com/office/drawing/2014/main" id="{6C992A85-A3CD-47CD-BC15-94FEACEFD8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72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2859" name="Picture@5B@" descr="@5B@">
          <a:extLst>
            <a:ext uri="{FF2B5EF4-FFF2-40B4-BE49-F238E27FC236}">
              <a16:creationId xmlns:a16="http://schemas.microsoft.com/office/drawing/2014/main" id="{E2F946A6-8F76-4F66-9A48-1226AE6F42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48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2860" name="Picture@5B@" descr="@5B@">
          <a:extLst>
            <a:ext uri="{FF2B5EF4-FFF2-40B4-BE49-F238E27FC236}">
              <a16:creationId xmlns:a16="http://schemas.microsoft.com/office/drawing/2014/main" id="{558CA7C1-43C1-4B5F-92D0-8104912A10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23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2861" name="Picture@5B@" descr="@5B@">
          <a:extLst>
            <a:ext uri="{FF2B5EF4-FFF2-40B4-BE49-F238E27FC236}">
              <a16:creationId xmlns:a16="http://schemas.microsoft.com/office/drawing/2014/main" id="{F8373136-8332-4CD0-AB23-7AC3D39DA5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98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2862" name="Picture@5B@" descr="@5B@">
          <a:extLst>
            <a:ext uri="{FF2B5EF4-FFF2-40B4-BE49-F238E27FC236}">
              <a16:creationId xmlns:a16="http://schemas.microsoft.com/office/drawing/2014/main" id="{B5E7150D-648F-4FC2-B38C-03FABE4D8B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73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2863" name="Picture@5B@" descr="@5B@">
          <a:extLst>
            <a:ext uri="{FF2B5EF4-FFF2-40B4-BE49-F238E27FC236}">
              <a16:creationId xmlns:a16="http://schemas.microsoft.com/office/drawing/2014/main" id="{BD90C0B7-5282-46A5-81EE-C86F061475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64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2864" name="Picture@5B@" descr="@5B@">
          <a:extLst>
            <a:ext uri="{FF2B5EF4-FFF2-40B4-BE49-F238E27FC236}">
              <a16:creationId xmlns:a16="http://schemas.microsoft.com/office/drawing/2014/main" id="{2D710956-8199-42DC-9859-9963E08A62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824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2865" name="Picture@5B@" descr="@5B@">
          <a:extLst>
            <a:ext uri="{FF2B5EF4-FFF2-40B4-BE49-F238E27FC236}">
              <a16:creationId xmlns:a16="http://schemas.microsoft.com/office/drawing/2014/main" id="{8C8FB8D9-6201-41DD-A5FC-45AAC030B6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99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2866" name="Picture@5B@" descr="@5B@">
          <a:extLst>
            <a:ext uri="{FF2B5EF4-FFF2-40B4-BE49-F238E27FC236}">
              <a16:creationId xmlns:a16="http://schemas.microsoft.com/office/drawing/2014/main" id="{35108C3A-725A-4ECB-881F-F756EC09D1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74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2867" name="Picture@5B@" descr="@5B@">
          <a:extLst>
            <a:ext uri="{FF2B5EF4-FFF2-40B4-BE49-F238E27FC236}">
              <a16:creationId xmlns:a16="http://schemas.microsoft.com/office/drawing/2014/main" id="{9FF3222F-936F-4DE7-8431-0A2352DBCB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350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2868" name="Picture@5B@" descr="@5B@">
          <a:extLst>
            <a:ext uri="{FF2B5EF4-FFF2-40B4-BE49-F238E27FC236}">
              <a16:creationId xmlns:a16="http://schemas.microsoft.com/office/drawing/2014/main" id="{2561EC37-0769-4CC2-9EC2-9FE754ABEF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52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2869" name="Picture@5B@" descr="@5B@">
          <a:extLst>
            <a:ext uri="{FF2B5EF4-FFF2-40B4-BE49-F238E27FC236}">
              <a16:creationId xmlns:a16="http://schemas.microsoft.com/office/drawing/2014/main" id="{CD3A335E-22E9-469B-BA7C-BE9D2A4D22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00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2870" name="Picture@5B@" descr="@5B@">
          <a:extLst>
            <a:ext uri="{FF2B5EF4-FFF2-40B4-BE49-F238E27FC236}">
              <a16:creationId xmlns:a16="http://schemas.microsoft.com/office/drawing/2014/main" id="{054D1FAC-8350-44FF-A677-EDBD028C1B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76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2871" name="Picture@5B@" descr="@5B@">
          <a:extLst>
            <a:ext uri="{FF2B5EF4-FFF2-40B4-BE49-F238E27FC236}">
              <a16:creationId xmlns:a16="http://schemas.microsoft.com/office/drawing/2014/main" id="{D566C475-FD89-4B8A-A613-EFC55A96AF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051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2872" name="Picture@5B@" descr="@5B@">
          <a:extLst>
            <a:ext uri="{FF2B5EF4-FFF2-40B4-BE49-F238E27FC236}">
              <a16:creationId xmlns:a16="http://schemas.microsoft.com/office/drawing/2014/main" id="{3A1D5949-5372-4C6B-BCAF-265FF3A654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226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2873" name="Picture@5B@" descr="@5B@">
          <a:extLst>
            <a:ext uri="{FF2B5EF4-FFF2-40B4-BE49-F238E27FC236}">
              <a16:creationId xmlns:a16="http://schemas.microsoft.com/office/drawing/2014/main" id="{22FD35D1-FF02-43A7-A43D-ECDDF082DA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40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2874" name="Picture@5B@" descr="@5B@">
          <a:extLst>
            <a:ext uri="{FF2B5EF4-FFF2-40B4-BE49-F238E27FC236}">
              <a16:creationId xmlns:a16="http://schemas.microsoft.com/office/drawing/2014/main" id="{F59A6027-BAFD-4B5F-B69C-1767D5C225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77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2875" name="Picture@5B@" descr="@5B@">
          <a:extLst>
            <a:ext uri="{FF2B5EF4-FFF2-40B4-BE49-F238E27FC236}">
              <a16:creationId xmlns:a16="http://schemas.microsoft.com/office/drawing/2014/main" id="{C47E5D02-C186-43D2-996D-82DC550587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752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2876" name="Picture@5B@" descr="@5B@">
          <a:extLst>
            <a:ext uri="{FF2B5EF4-FFF2-40B4-BE49-F238E27FC236}">
              <a16:creationId xmlns:a16="http://schemas.microsoft.com/office/drawing/2014/main" id="{0DC65F89-32BB-4938-9278-1A2AA63A83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927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2877" name="Picture@5B@" descr="@5B@">
          <a:extLst>
            <a:ext uri="{FF2B5EF4-FFF2-40B4-BE49-F238E27FC236}">
              <a16:creationId xmlns:a16="http://schemas.microsoft.com/office/drawing/2014/main" id="{85A5F69B-32DC-4C63-9915-40494B8A57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102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2878" name="Picture@5B@" descr="@5B@">
          <a:extLst>
            <a:ext uri="{FF2B5EF4-FFF2-40B4-BE49-F238E27FC236}">
              <a16:creationId xmlns:a16="http://schemas.microsoft.com/office/drawing/2014/main" id="{49F4F968-EEF2-4817-9D22-2AB0FA25A4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7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2879" name="Picture@5B@" descr="@5B@">
          <a:extLst>
            <a:ext uri="{FF2B5EF4-FFF2-40B4-BE49-F238E27FC236}">
              <a16:creationId xmlns:a16="http://schemas.microsoft.com/office/drawing/2014/main" id="{06758A6A-9088-4AF3-8CAF-DCA11C8FD5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53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2880" name="Picture@5B@" descr="@5B@">
          <a:extLst>
            <a:ext uri="{FF2B5EF4-FFF2-40B4-BE49-F238E27FC236}">
              <a16:creationId xmlns:a16="http://schemas.microsoft.com/office/drawing/2014/main" id="{2251FE01-C04D-4B8E-84DE-2F08887560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628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2881" name="Picture@5B@" descr="@5B@">
          <a:extLst>
            <a:ext uri="{FF2B5EF4-FFF2-40B4-BE49-F238E27FC236}">
              <a16:creationId xmlns:a16="http://schemas.microsoft.com/office/drawing/2014/main" id="{036EED28-A98D-4D67-B64D-E6C7A7B595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803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2882" name="Picture@5B@" descr="@5B@">
          <a:extLst>
            <a:ext uri="{FF2B5EF4-FFF2-40B4-BE49-F238E27FC236}">
              <a16:creationId xmlns:a16="http://schemas.microsoft.com/office/drawing/2014/main" id="{0ACBE4CC-AAB0-41F8-AA33-FA32D63B3D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79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2883" name="Picture@5B@" descr="@5B@">
          <a:extLst>
            <a:ext uri="{FF2B5EF4-FFF2-40B4-BE49-F238E27FC236}">
              <a16:creationId xmlns:a16="http://schemas.microsoft.com/office/drawing/2014/main" id="{A12468CB-AC17-4FEA-8F86-3E5AD618B1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15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2884" name="Picture@5B@" descr="@5B@">
          <a:extLst>
            <a:ext uri="{FF2B5EF4-FFF2-40B4-BE49-F238E27FC236}">
              <a16:creationId xmlns:a16="http://schemas.microsoft.com/office/drawing/2014/main" id="{42E83898-6CD4-4EE5-AE91-09FB0CA7BD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329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2885" name="Picture@5B@" descr="@5B@">
          <a:extLst>
            <a:ext uri="{FF2B5EF4-FFF2-40B4-BE49-F238E27FC236}">
              <a16:creationId xmlns:a16="http://schemas.microsoft.com/office/drawing/2014/main" id="{895D24D8-3754-46D7-B127-17A6D3C92D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504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2886" name="Picture@5B@" descr="@5B@">
          <a:extLst>
            <a:ext uri="{FF2B5EF4-FFF2-40B4-BE49-F238E27FC236}">
              <a16:creationId xmlns:a16="http://schemas.microsoft.com/office/drawing/2014/main" id="{2E91B8C9-9770-476A-A1E3-F244D5231B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80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2887" name="Picture@5B@" descr="@5B@">
          <a:extLst>
            <a:ext uri="{FF2B5EF4-FFF2-40B4-BE49-F238E27FC236}">
              <a16:creationId xmlns:a16="http://schemas.microsoft.com/office/drawing/2014/main" id="{3BFE5C1A-7590-4BEC-8618-EF43EBF3F8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855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2888" name="Picture@5B@" descr="@5B@">
          <a:extLst>
            <a:ext uri="{FF2B5EF4-FFF2-40B4-BE49-F238E27FC236}">
              <a16:creationId xmlns:a16="http://schemas.microsoft.com/office/drawing/2014/main" id="{88A45A3E-5EC8-44D4-909F-3891EE1699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30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2889" name="Picture@5B@" descr="@5B@">
          <a:extLst>
            <a:ext uri="{FF2B5EF4-FFF2-40B4-BE49-F238E27FC236}">
              <a16:creationId xmlns:a16="http://schemas.microsoft.com/office/drawing/2014/main" id="{2E98EFB7-E914-49CF-9B5E-0CBB540C51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05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2890" name="Picture@5B@" descr="@5B@">
          <a:extLst>
            <a:ext uri="{FF2B5EF4-FFF2-40B4-BE49-F238E27FC236}">
              <a16:creationId xmlns:a16="http://schemas.microsoft.com/office/drawing/2014/main" id="{ADC4E92C-DA22-45DB-A878-55EFE082ED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81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2891" name="Picture@5B@" descr="@5B@">
          <a:extLst>
            <a:ext uri="{FF2B5EF4-FFF2-40B4-BE49-F238E27FC236}">
              <a16:creationId xmlns:a16="http://schemas.microsoft.com/office/drawing/2014/main" id="{8CC4D64D-7A37-4A96-B4D5-75E89DED68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556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2892" name="Picture@5B@" descr="@5B@">
          <a:extLst>
            <a:ext uri="{FF2B5EF4-FFF2-40B4-BE49-F238E27FC236}">
              <a16:creationId xmlns:a16="http://schemas.microsoft.com/office/drawing/2014/main" id="{E3B767EB-FA46-4D63-B66B-086AD8B0C7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731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893" name="Picture@5B@" descr="@5B@">
          <a:extLst>
            <a:ext uri="{FF2B5EF4-FFF2-40B4-BE49-F238E27FC236}">
              <a16:creationId xmlns:a16="http://schemas.microsoft.com/office/drawing/2014/main" id="{B1AB7A00-2E34-432F-952E-61832EC913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1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2894" name="Picture@5B@" descr="@5B@">
          <a:extLst>
            <a:ext uri="{FF2B5EF4-FFF2-40B4-BE49-F238E27FC236}">
              <a16:creationId xmlns:a16="http://schemas.microsoft.com/office/drawing/2014/main" id="{83AD9578-9457-402C-B3A3-1831171E72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6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895" name="Picture@5B@" descr="@5B@">
          <a:extLst>
            <a:ext uri="{FF2B5EF4-FFF2-40B4-BE49-F238E27FC236}">
              <a16:creationId xmlns:a16="http://schemas.microsoft.com/office/drawing/2014/main" id="{792FA4FC-FC22-4A1F-9873-C649C41CC0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2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2896" name="Picture@5B@" descr="@5B@">
          <a:extLst>
            <a:ext uri="{FF2B5EF4-FFF2-40B4-BE49-F238E27FC236}">
              <a16:creationId xmlns:a16="http://schemas.microsoft.com/office/drawing/2014/main" id="{98219475-0F0F-4296-9DA1-0F9A2B567C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2897" name="Picture@5B@" descr="@5B@">
          <a:extLst>
            <a:ext uri="{FF2B5EF4-FFF2-40B4-BE49-F238E27FC236}">
              <a16:creationId xmlns:a16="http://schemas.microsoft.com/office/drawing/2014/main" id="{B4DF256A-0D17-4BF1-86A7-EB8F9B0F1C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2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2898" name="Picture@5C@" descr="@5C@">
          <a:extLst>
            <a:ext uri="{FF2B5EF4-FFF2-40B4-BE49-F238E27FC236}">
              <a16:creationId xmlns:a16="http://schemas.microsoft.com/office/drawing/2014/main" id="{DD00AB2D-8D25-495B-A9BA-4CD2DC2845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07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2899" name="Picture@5B@" descr="@5B@">
          <a:extLst>
            <a:ext uri="{FF2B5EF4-FFF2-40B4-BE49-F238E27FC236}">
              <a16:creationId xmlns:a16="http://schemas.microsoft.com/office/drawing/2014/main" id="{A988EACA-1B34-418B-8D00-BD614B3E98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3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2900" name="Picture@5B@" descr="@5B@">
          <a:extLst>
            <a:ext uri="{FF2B5EF4-FFF2-40B4-BE49-F238E27FC236}">
              <a16:creationId xmlns:a16="http://schemas.microsoft.com/office/drawing/2014/main" id="{83A279BD-4F07-4D80-A404-2990F7F283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58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2901" name="Picture@5B@" descr="@5B@">
          <a:extLst>
            <a:ext uri="{FF2B5EF4-FFF2-40B4-BE49-F238E27FC236}">
              <a16:creationId xmlns:a16="http://schemas.microsoft.com/office/drawing/2014/main" id="{9064BAA2-1FF4-4098-979E-EA1DE74E7C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3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2902" name="Picture@5B@" descr="@5B@">
          <a:extLst>
            <a:ext uri="{FF2B5EF4-FFF2-40B4-BE49-F238E27FC236}">
              <a16:creationId xmlns:a16="http://schemas.microsoft.com/office/drawing/2014/main" id="{E5447C65-1ABC-44E9-913F-8E11F58148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08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2903" name="Picture@5B@" descr="@5B@">
          <a:extLst>
            <a:ext uri="{FF2B5EF4-FFF2-40B4-BE49-F238E27FC236}">
              <a16:creationId xmlns:a16="http://schemas.microsoft.com/office/drawing/2014/main" id="{4D76E545-8C5F-4DBA-8D82-1810CA0044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84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2904" name="Picture@5B@" descr="@5B@">
          <a:extLst>
            <a:ext uri="{FF2B5EF4-FFF2-40B4-BE49-F238E27FC236}">
              <a16:creationId xmlns:a16="http://schemas.microsoft.com/office/drawing/2014/main" id="{DDD04801-3298-451B-98D7-C2A2B93135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59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2905" name="Picture@5B@" descr="@5B@">
          <a:extLst>
            <a:ext uri="{FF2B5EF4-FFF2-40B4-BE49-F238E27FC236}">
              <a16:creationId xmlns:a16="http://schemas.microsoft.com/office/drawing/2014/main" id="{1EBD5F35-8367-4B46-924C-B0288A6713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34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2906" name="Picture@5B@" descr="@5B@">
          <a:extLst>
            <a:ext uri="{FF2B5EF4-FFF2-40B4-BE49-F238E27FC236}">
              <a16:creationId xmlns:a16="http://schemas.microsoft.com/office/drawing/2014/main" id="{0020E633-FD08-45F2-90E2-472C50C5D2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0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2907" name="Picture@5B@" descr="@5B@">
          <a:extLst>
            <a:ext uri="{FF2B5EF4-FFF2-40B4-BE49-F238E27FC236}">
              <a16:creationId xmlns:a16="http://schemas.microsoft.com/office/drawing/2014/main" id="{2149E565-A8A7-428F-8096-615297DDBF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85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2908" name="Picture@5B@" descr="@5B@">
          <a:extLst>
            <a:ext uri="{FF2B5EF4-FFF2-40B4-BE49-F238E27FC236}">
              <a16:creationId xmlns:a16="http://schemas.microsoft.com/office/drawing/2014/main" id="{4943025B-CA4F-43ED-9AEA-44BF932194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60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2909" name="Picture@5B@" descr="@5B@">
          <a:extLst>
            <a:ext uri="{FF2B5EF4-FFF2-40B4-BE49-F238E27FC236}">
              <a16:creationId xmlns:a16="http://schemas.microsoft.com/office/drawing/2014/main" id="{E0C5A958-D543-49DA-A5CE-E7FC6307CC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35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2910" name="Picture@5B@" descr="@5B@">
          <a:extLst>
            <a:ext uri="{FF2B5EF4-FFF2-40B4-BE49-F238E27FC236}">
              <a16:creationId xmlns:a16="http://schemas.microsoft.com/office/drawing/2014/main" id="{E7B7B548-3D62-46DD-A516-B6BEB8B4B4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10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911" name="Picture@5B@" descr="@5B@">
          <a:extLst>
            <a:ext uri="{FF2B5EF4-FFF2-40B4-BE49-F238E27FC236}">
              <a16:creationId xmlns:a16="http://schemas.microsoft.com/office/drawing/2014/main" id="{2649EB89-40F7-499E-A291-5E02123BB6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8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912" name="Picture@5B@" descr="@5B@">
          <a:extLst>
            <a:ext uri="{FF2B5EF4-FFF2-40B4-BE49-F238E27FC236}">
              <a16:creationId xmlns:a16="http://schemas.microsoft.com/office/drawing/2014/main" id="{4616D102-D1F2-4D34-963A-223CEFC9F0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61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913" name="Picture@5B@" descr="@5B@">
          <a:extLst>
            <a:ext uri="{FF2B5EF4-FFF2-40B4-BE49-F238E27FC236}">
              <a16:creationId xmlns:a16="http://schemas.microsoft.com/office/drawing/2014/main" id="{7DC02933-7D52-42DF-811B-C27101F6A9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36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914" name="Picture@5B@" descr="@5B@">
          <a:extLst>
            <a:ext uri="{FF2B5EF4-FFF2-40B4-BE49-F238E27FC236}">
              <a16:creationId xmlns:a16="http://schemas.microsoft.com/office/drawing/2014/main" id="{16BC2112-6D7D-4ACB-9A01-E4CC527F17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11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915" name="Picture@5B@" descr="@5B@">
          <a:extLst>
            <a:ext uri="{FF2B5EF4-FFF2-40B4-BE49-F238E27FC236}">
              <a16:creationId xmlns:a16="http://schemas.microsoft.com/office/drawing/2014/main" id="{6A86CA1D-1C5F-4562-ABA2-5A912E5AB3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87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916" name="Picture@5B@" descr="@5B@">
          <a:extLst>
            <a:ext uri="{FF2B5EF4-FFF2-40B4-BE49-F238E27FC236}">
              <a16:creationId xmlns:a16="http://schemas.microsoft.com/office/drawing/2014/main" id="{736D841F-2634-4842-AE76-619C004AC5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6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917" name="Picture@5B@" descr="@5B@">
          <a:extLst>
            <a:ext uri="{FF2B5EF4-FFF2-40B4-BE49-F238E27FC236}">
              <a16:creationId xmlns:a16="http://schemas.microsoft.com/office/drawing/2014/main" id="{9DEB1A8C-CDB0-4653-8B32-D77E87A6A8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37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918" name="Picture@5B@" descr="@5B@">
          <a:extLst>
            <a:ext uri="{FF2B5EF4-FFF2-40B4-BE49-F238E27FC236}">
              <a16:creationId xmlns:a16="http://schemas.microsoft.com/office/drawing/2014/main" id="{0459E7BF-9B38-4007-AFC5-BDF9A9791F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13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919" name="Picture@5B@" descr="@5B@">
          <a:extLst>
            <a:ext uri="{FF2B5EF4-FFF2-40B4-BE49-F238E27FC236}">
              <a16:creationId xmlns:a16="http://schemas.microsoft.com/office/drawing/2014/main" id="{346B5A50-9BA9-45E1-BFA2-CD9F403C99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88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920" name="Picture@5B@" descr="@5B@">
          <a:extLst>
            <a:ext uri="{FF2B5EF4-FFF2-40B4-BE49-F238E27FC236}">
              <a16:creationId xmlns:a16="http://schemas.microsoft.com/office/drawing/2014/main" id="{38B1913A-2A0A-4C60-983F-39C2D06E53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63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2921" name="Picture@5B@" descr="@5B@">
          <a:extLst>
            <a:ext uri="{FF2B5EF4-FFF2-40B4-BE49-F238E27FC236}">
              <a16:creationId xmlns:a16="http://schemas.microsoft.com/office/drawing/2014/main" id="{DF07D605-D84E-4946-B56A-DF3903F731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3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2922" name="Picture@5B@" descr="@5B@">
          <a:extLst>
            <a:ext uri="{FF2B5EF4-FFF2-40B4-BE49-F238E27FC236}">
              <a16:creationId xmlns:a16="http://schemas.microsoft.com/office/drawing/2014/main" id="{FCD6FEC8-2692-4725-B747-B7B2155E93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814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2923" name="Picture@5B@" descr="@5B@">
          <a:extLst>
            <a:ext uri="{FF2B5EF4-FFF2-40B4-BE49-F238E27FC236}">
              <a16:creationId xmlns:a16="http://schemas.microsoft.com/office/drawing/2014/main" id="{7807A072-C5A5-4894-B284-3710761445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89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2924" name="Picture@5B@" descr="@5B@">
          <a:extLst>
            <a:ext uri="{FF2B5EF4-FFF2-40B4-BE49-F238E27FC236}">
              <a16:creationId xmlns:a16="http://schemas.microsoft.com/office/drawing/2014/main" id="{E5AE7FB6-8707-4834-8F8B-752E9945A0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64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2925" name="Picture@5B@" descr="@5B@">
          <a:extLst>
            <a:ext uri="{FF2B5EF4-FFF2-40B4-BE49-F238E27FC236}">
              <a16:creationId xmlns:a16="http://schemas.microsoft.com/office/drawing/2014/main" id="{46D43509-95FB-46FB-AEE1-F139488740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39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2926" name="Picture@5B@" descr="@5B@">
          <a:extLst>
            <a:ext uri="{FF2B5EF4-FFF2-40B4-BE49-F238E27FC236}">
              <a16:creationId xmlns:a16="http://schemas.microsoft.com/office/drawing/2014/main" id="{ECF28946-FB37-472E-A341-A055055706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1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2927" name="Picture@5B@" descr="@5B@">
          <a:extLst>
            <a:ext uri="{FF2B5EF4-FFF2-40B4-BE49-F238E27FC236}">
              <a16:creationId xmlns:a16="http://schemas.microsoft.com/office/drawing/2014/main" id="{96373831-4BA0-4B3A-AFB2-E3B785E918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90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2928" name="Picture@5B@" descr="@5B@">
          <a:extLst>
            <a:ext uri="{FF2B5EF4-FFF2-40B4-BE49-F238E27FC236}">
              <a16:creationId xmlns:a16="http://schemas.microsoft.com/office/drawing/2014/main" id="{78365AD8-A7D7-4E38-A870-23054422F6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65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2929" name="Picture@5B@" descr="@5B@">
          <a:extLst>
            <a:ext uri="{FF2B5EF4-FFF2-40B4-BE49-F238E27FC236}">
              <a16:creationId xmlns:a16="http://schemas.microsoft.com/office/drawing/2014/main" id="{6B2D6B58-2C17-4F68-93C0-E98F71D5C2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40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2930" name="Picture@5B@" descr="@5B@">
          <a:extLst>
            <a:ext uri="{FF2B5EF4-FFF2-40B4-BE49-F238E27FC236}">
              <a16:creationId xmlns:a16="http://schemas.microsoft.com/office/drawing/2014/main" id="{F42719A9-6256-4244-B1AE-EEB6AEB49E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16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2931" name="Picture@5B@" descr="@5B@">
          <a:extLst>
            <a:ext uri="{FF2B5EF4-FFF2-40B4-BE49-F238E27FC236}">
              <a16:creationId xmlns:a16="http://schemas.microsoft.com/office/drawing/2014/main" id="{9A16D401-8F9C-40E4-AA71-2A9E04BA4C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9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2932" name="Picture@5B@" descr="@5B@">
          <a:extLst>
            <a:ext uri="{FF2B5EF4-FFF2-40B4-BE49-F238E27FC236}">
              <a16:creationId xmlns:a16="http://schemas.microsoft.com/office/drawing/2014/main" id="{1BDDBF85-DAE0-4023-A873-912DD55E14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66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2933" name="Picture@5B@" descr="@5B@">
          <a:extLst>
            <a:ext uri="{FF2B5EF4-FFF2-40B4-BE49-F238E27FC236}">
              <a16:creationId xmlns:a16="http://schemas.microsoft.com/office/drawing/2014/main" id="{248FF099-25E9-42F1-9C79-C005512784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41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2934" name="Picture@5B@" descr="@5B@">
          <a:extLst>
            <a:ext uri="{FF2B5EF4-FFF2-40B4-BE49-F238E27FC236}">
              <a16:creationId xmlns:a16="http://schemas.microsoft.com/office/drawing/2014/main" id="{65D1C4E5-BFBF-4779-8A6B-094950A929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17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2935" name="Picture@5B@" descr="@5B@">
          <a:extLst>
            <a:ext uri="{FF2B5EF4-FFF2-40B4-BE49-F238E27FC236}">
              <a16:creationId xmlns:a16="http://schemas.microsoft.com/office/drawing/2014/main" id="{1577BBF1-312E-4177-9315-8759DF9299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92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2936" name="Picture@5B@" descr="@5B@">
          <a:extLst>
            <a:ext uri="{FF2B5EF4-FFF2-40B4-BE49-F238E27FC236}">
              <a16:creationId xmlns:a16="http://schemas.microsoft.com/office/drawing/2014/main" id="{16885A7F-0FBD-4678-9F52-F6CA86599F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6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2937" name="Picture@5B@" descr="@5B@">
          <a:extLst>
            <a:ext uri="{FF2B5EF4-FFF2-40B4-BE49-F238E27FC236}">
              <a16:creationId xmlns:a16="http://schemas.microsoft.com/office/drawing/2014/main" id="{B6218592-ABC6-45D6-BA92-D232B2D8F2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42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2938" name="Picture@5B@" descr="@5B@">
          <a:extLst>
            <a:ext uri="{FF2B5EF4-FFF2-40B4-BE49-F238E27FC236}">
              <a16:creationId xmlns:a16="http://schemas.microsoft.com/office/drawing/2014/main" id="{90DC8C98-EE05-4652-B812-442789F9BF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18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2939" name="Picture@5B@" descr="@5B@">
          <a:extLst>
            <a:ext uri="{FF2B5EF4-FFF2-40B4-BE49-F238E27FC236}">
              <a16:creationId xmlns:a16="http://schemas.microsoft.com/office/drawing/2014/main" id="{24A36481-6B66-4E9E-9B48-4D83CF9442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93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2940" name="Picture@5B@" descr="@5B@">
          <a:extLst>
            <a:ext uri="{FF2B5EF4-FFF2-40B4-BE49-F238E27FC236}">
              <a16:creationId xmlns:a16="http://schemas.microsoft.com/office/drawing/2014/main" id="{20CDBE48-2383-437B-A418-199B5E66E4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68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2941" name="Picture@5B@" descr="@5B@">
          <a:extLst>
            <a:ext uri="{FF2B5EF4-FFF2-40B4-BE49-F238E27FC236}">
              <a16:creationId xmlns:a16="http://schemas.microsoft.com/office/drawing/2014/main" id="{E6256CFF-EAB5-4AD1-89A2-57B2D612D7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4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2942" name="Picture@5B@" descr="@5B@">
          <a:extLst>
            <a:ext uri="{FF2B5EF4-FFF2-40B4-BE49-F238E27FC236}">
              <a16:creationId xmlns:a16="http://schemas.microsoft.com/office/drawing/2014/main" id="{70E76CAE-0518-4B4C-B8FE-3A92C5D21D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19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2943" name="Picture@5B@" descr="@5B@">
          <a:extLst>
            <a:ext uri="{FF2B5EF4-FFF2-40B4-BE49-F238E27FC236}">
              <a16:creationId xmlns:a16="http://schemas.microsoft.com/office/drawing/2014/main" id="{67242F9F-29EE-4C3E-BA50-E2119E2400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94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2944" name="Picture@5B@" descr="@5B@">
          <a:extLst>
            <a:ext uri="{FF2B5EF4-FFF2-40B4-BE49-F238E27FC236}">
              <a16:creationId xmlns:a16="http://schemas.microsoft.com/office/drawing/2014/main" id="{FEEFFC69-6981-44D3-9AF3-0863DD40BF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69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2945" name="Picture@5B@" descr="@5B@">
          <a:extLst>
            <a:ext uri="{FF2B5EF4-FFF2-40B4-BE49-F238E27FC236}">
              <a16:creationId xmlns:a16="http://schemas.microsoft.com/office/drawing/2014/main" id="{DE4DD9A8-8E45-435B-8680-4DD81515FD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45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2946" name="Picture@5B@" descr="@5B@">
          <a:extLst>
            <a:ext uri="{FF2B5EF4-FFF2-40B4-BE49-F238E27FC236}">
              <a16:creationId xmlns:a16="http://schemas.microsoft.com/office/drawing/2014/main" id="{E484A4FB-A3D5-4B82-81B3-51BA02548D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2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2947" name="Picture@5B@" descr="@5B@">
          <a:extLst>
            <a:ext uri="{FF2B5EF4-FFF2-40B4-BE49-F238E27FC236}">
              <a16:creationId xmlns:a16="http://schemas.microsoft.com/office/drawing/2014/main" id="{9924EA66-BF58-4B5F-B788-F47A4ED210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95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2948" name="Picture@5B@" descr="@5B@">
          <a:extLst>
            <a:ext uri="{FF2B5EF4-FFF2-40B4-BE49-F238E27FC236}">
              <a16:creationId xmlns:a16="http://schemas.microsoft.com/office/drawing/2014/main" id="{AD74A6B7-287E-4502-AE02-A2CB89402D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70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2949" name="Picture@5B@" descr="@5B@">
          <a:extLst>
            <a:ext uri="{FF2B5EF4-FFF2-40B4-BE49-F238E27FC236}">
              <a16:creationId xmlns:a16="http://schemas.microsoft.com/office/drawing/2014/main" id="{F813913B-7F34-45BD-BF71-735021B18C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46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2950" name="Picture@5B@" descr="@5B@">
          <a:extLst>
            <a:ext uri="{FF2B5EF4-FFF2-40B4-BE49-F238E27FC236}">
              <a16:creationId xmlns:a16="http://schemas.microsoft.com/office/drawing/2014/main" id="{4E8EC405-31B2-49E5-9AB4-4B70499C9C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21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2951" name="Picture@5B@" descr="@5B@">
          <a:extLst>
            <a:ext uri="{FF2B5EF4-FFF2-40B4-BE49-F238E27FC236}">
              <a16:creationId xmlns:a16="http://schemas.microsoft.com/office/drawing/2014/main" id="{2A775401-E65D-44BF-9628-83BB0AC3AF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9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2952" name="Picture@5B@" descr="@5B@">
          <a:extLst>
            <a:ext uri="{FF2B5EF4-FFF2-40B4-BE49-F238E27FC236}">
              <a16:creationId xmlns:a16="http://schemas.microsoft.com/office/drawing/2014/main" id="{9B734A60-B2CF-419D-834C-E382DE4973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71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2953" name="Picture@5B@" descr="@5B@">
          <a:extLst>
            <a:ext uri="{FF2B5EF4-FFF2-40B4-BE49-F238E27FC236}">
              <a16:creationId xmlns:a16="http://schemas.microsoft.com/office/drawing/2014/main" id="{C0A0F4DF-CE0A-4B7E-B3BA-BFAA137229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247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2954" name="Picture@5B@" descr="@5B@">
          <a:extLst>
            <a:ext uri="{FF2B5EF4-FFF2-40B4-BE49-F238E27FC236}">
              <a16:creationId xmlns:a16="http://schemas.microsoft.com/office/drawing/2014/main" id="{4E54DEB1-B7DC-4058-B2BA-5226B5B86C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22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2955" name="Picture@5B@" descr="@5B@">
          <a:extLst>
            <a:ext uri="{FF2B5EF4-FFF2-40B4-BE49-F238E27FC236}">
              <a16:creationId xmlns:a16="http://schemas.microsoft.com/office/drawing/2014/main" id="{79FA52D7-7956-42DD-9399-0C952B0DDA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97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2956" name="Picture@5B@" descr="@5B@">
          <a:extLst>
            <a:ext uri="{FF2B5EF4-FFF2-40B4-BE49-F238E27FC236}">
              <a16:creationId xmlns:a16="http://schemas.microsoft.com/office/drawing/2014/main" id="{FA503F44-6C8C-4591-B78B-7050C35D4D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72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2957" name="Picture@5B@" descr="@5B@">
          <a:extLst>
            <a:ext uri="{FF2B5EF4-FFF2-40B4-BE49-F238E27FC236}">
              <a16:creationId xmlns:a16="http://schemas.microsoft.com/office/drawing/2014/main" id="{AA565B06-786E-4579-9E0C-5B07DB5C6B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48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2958" name="Picture@5B@" descr="@5B@">
          <a:extLst>
            <a:ext uri="{FF2B5EF4-FFF2-40B4-BE49-F238E27FC236}">
              <a16:creationId xmlns:a16="http://schemas.microsoft.com/office/drawing/2014/main" id="{6C72EF07-D1C3-4458-8A1C-ADE7AE6DAC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23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2959" name="Picture@5B@" descr="@5B@">
          <a:extLst>
            <a:ext uri="{FF2B5EF4-FFF2-40B4-BE49-F238E27FC236}">
              <a16:creationId xmlns:a16="http://schemas.microsoft.com/office/drawing/2014/main" id="{D7C825CB-BB6F-40CE-B3C8-4EDE999C31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98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2960" name="Picture@5B@" descr="@5B@">
          <a:extLst>
            <a:ext uri="{FF2B5EF4-FFF2-40B4-BE49-F238E27FC236}">
              <a16:creationId xmlns:a16="http://schemas.microsoft.com/office/drawing/2014/main" id="{D3C24402-660D-49C1-84B5-CEA1568D7C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73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2961" name="Picture@5B@" descr="@5B@">
          <a:extLst>
            <a:ext uri="{FF2B5EF4-FFF2-40B4-BE49-F238E27FC236}">
              <a16:creationId xmlns:a16="http://schemas.microsoft.com/office/drawing/2014/main" id="{7C0F682C-F3A4-415F-9C4E-30001607D9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64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2962" name="Picture@5B@" descr="@5B@">
          <a:extLst>
            <a:ext uri="{FF2B5EF4-FFF2-40B4-BE49-F238E27FC236}">
              <a16:creationId xmlns:a16="http://schemas.microsoft.com/office/drawing/2014/main" id="{3DAB1E73-F65F-4B45-89BC-269B57D65B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824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2963" name="Picture@5B@" descr="@5B@">
          <a:extLst>
            <a:ext uri="{FF2B5EF4-FFF2-40B4-BE49-F238E27FC236}">
              <a16:creationId xmlns:a16="http://schemas.microsoft.com/office/drawing/2014/main" id="{C6559971-CBBF-46BF-8616-EE03A956E6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99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2964" name="Picture@5B@" descr="@5B@">
          <a:extLst>
            <a:ext uri="{FF2B5EF4-FFF2-40B4-BE49-F238E27FC236}">
              <a16:creationId xmlns:a16="http://schemas.microsoft.com/office/drawing/2014/main" id="{B1762815-3FAA-41F0-99A0-113E472A1E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74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2965" name="Picture@5B@" descr="@5B@">
          <a:extLst>
            <a:ext uri="{FF2B5EF4-FFF2-40B4-BE49-F238E27FC236}">
              <a16:creationId xmlns:a16="http://schemas.microsoft.com/office/drawing/2014/main" id="{E69E745B-465A-4572-8FA0-8CA4D3EA3F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350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2966" name="Picture@5B@" descr="@5B@">
          <a:extLst>
            <a:ext uri="{FF2B5EF4-FFF2-40B4-BE49-F238E27FC236}">
              <a16:creationId xmlns:a16="http://schemas.microsoft.com/office/drawing/2014/main" id="{E7A99C01-5D5A-49DA-8BC9-7D379ABA5C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52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2967" name="Picture@5B@" descr="@5B@">
          <a:extLst>
            <a:ext uri="{FF2B5EF4-FFF2-40B4-BE49-F238E27FC236}">
              <a16:creationId xmlns:a16="http://schemas.microsoft.com/office/drawing/2014/main" id="{EAF0B630-8AA5-413D-A632-B739BD7951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00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2968" name="Picture@5B@" descr="@5B@">
          <a:extLst>
            <a:ext uri="{FF2B5EF4-FFF2-40B4-BE49-F238E27FC236}">
              <a16:creationId xmlns:a16="http://schemas.microsoft.com/office/drawing/2014/main" id="{077B8B63-158B-40B4-9656-9170809478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76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2969" name="Picture@5B@" descr="@5B@">
          <a:extLst>
            <a:ext uri="{FF2B5EF4-FFF2-40B4-BE49-F238E27FC236}">
              <a16:creationId xmlns:a16="http://schemas.microsoft.com/office/drawing/2014/main" id="{FAF40AA3-18A3-4B36-AED0-49B2D54DC2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051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2970" name="Picture@5B@" descr="@5B@">
          <a:extLst>
            <a:ext uri="{FF2B5EF4-FFF2-40B4-BE49-F238E27FC236}">
              <a16:creationId xmlns:a16="http://schemas.microsoft.com/office/drawing/2014/main" id="{E738A72D-F6B0-4D54-B8CA-C15E7233F5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226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2971" name="Picture@5B@" descr="@5B@">
          <a:extLst>
            <a:ext uri="{FF2B5EF4-FFF2-40B4-BE49-F238E27FC236}">
              <a16:creationId xmlns:a16="http://schemas.microsoft.com/office/drawing/2014/main" id="{63DC50E3-BCA6-4177-9BA0-DDA08CE610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40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2972" name="Picture@5B@" descr="@5B@">
          <a:extLst>
            <a:ext uri="{FF2B5EF4-FFF2-40B4-BE49-F238E27FC236}">
              <a16:creationId xmlns:a16="http://schemas.microsoft.com/office/drawing/2014/main" id="{134A3F83-DAA0-4746-9E69-748286BCC0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77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2973" name="Picture@5B@" descr="@5B@">
          <a:extLst>
            <a:ext uri="{FF2B5EF4-FFF2-40B4-BE49-F238E27FC236}">
              <a16:creationId xmlns:a16="http://schemas.microsoft.com/office/drawing/2014/main" id="{4E1E1127-B394-4F00-817C-FF7D279BBD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752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2974" name="Picture@5B@" descr="@5B@">
          <a:extLst>
            <a:ext uri="{FF2B5EF4-FFF2-40B4-BE49-F238E27FC236}">
              <a16:creationId xmlns:a16="http://schemas.microsoft.com/office/drawing/2014/main" id="{F634017C-5A4D-4E1B-82D8-1D30B59C59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927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2975" name="Picture@5B@" descr="@5B@">
          <a:extLst>
            <a:ext uri="{FF2B5EF4-FFF2-40B4-BE49-F238E27FC236}">
              <a16:creationId xmlns:a16="http://schemas.microsoft.com/office/drawing/2014/main" id="{AFBFB91E-8972-4D20-A79D-70FACF01D1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102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2976" name="Picture@5B@" descr="@5B@">
          <a:extLst>
            <a:ext uri="{FF2B5EF4-FFF2-40B4-BE49-F238E27FC236}">
              <a16:creationId xmlns:a16="http://schemas.microsoft.com/office/drawing/2014/main" id="{41B9272D-9EA0-49A6-9ED1-483201C3BA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7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2977" name="Picture@5B@" descr="@5B@">
          <a:extLst>
            <a:ext uri="{FF2B5EF4-FFF2-40B4-BE49-F238E27FC236}">
              <a16:creationId xmlns:a16="http://schemas.microsoft.com/office/drawing/2014/main" id="{154F393E-8D4B-48B3-801E-DF8EAE3D1C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53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2978" name="Picture@5B@" descr="@5B@">
          <a:extLst>
            <a:ext uri="{FF2B5EF4-FFF2-40B4-BE49-F238E27FC236}">
              <a16:creationId xmlns:a16="http://schemas.microsoft.com/office/drawing/2014/main" id="{6847AA39-5723-4648-AD08-51DAAC6A1A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628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2979" name="Picture@5B@" descr="@5B@">
          <a:extLst>
            <a:ext uri="{FF2B5EF4-FFF2-40B4-BE49-F238E27FC236}">
              <a16:creationId xmlns:a16="http://schemas.microsoft.com/office/drawing/2014/main" id="{C4D54C76-CFFC-4E78-BE6F-D69F02DDE4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803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2980" name="Picture@5B@" descr="@5B@">
          <a:extLst>
            <a:ext uri="{FF2B5EF4-FFF2-40B4-BE49-F238E27FC236}">
              <a16:creationId xmlns:a16="http://schemas.microsoft.com/office/drawing/2014/main" id="{B6880AA1-5084-4C32-84C5-1F72E9AD2C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79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2981" name="Picture@5B@" descr="@5B@">
          <a:extLst>
            <a:ext uri="{FF2B5EF4-FFF2-40B4-BE49-F238E27FC236}">
              <a16:creationId xmlns:a16="http://schemas.microsoft.com/office/drawing/2014/main" id="{0777BFB8-1FD5-481F-8B99-5C7B3941A1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15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2982" name="Picture@5B@" descr="@5B@">
          <a:extLst>
            <a:ext uri="{FF2B5EF4-FFF2-40B4-BE49-F238E27FC236}">
              <a16:creationId xmlns:a16="http://schemas.microsoft.com/office/drawing/2014/main" id="{ACAD4222-5C86-41A2-A2F6-E693185A29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329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2983" name="Picture@5B@" descr="@5B@">
          <a:extLst>
            <a:ext uri="{FF2B5EF4-FFF2-40B4-BE49-F238E27FC236}">
              <a16:creationId xmlns:a16="http://schemas.microsoft.com/office/drawing/2014/main" id="{41F203D5-5263-47C9-A0A2-8333B5B20F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504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2984" name="Picture@5B@" descr="@5B@">
          <a:extLst>
            <a:ext uri="{FF2B5EF4-FFF2-40B4-BE49-F238E27FC236}">
              <a16:creationId xmlns:a16="http://schemas.microsoft.com/office/drawing/2014/main" id="{7CB8CDBA-DD1E-4025-A05C-20E658BF8E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80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2985" name="Picture@5B@" descr="@5B@">
          <a:extLst>
            <a:ext uri="{FF2B5EF4-FFF2-40B4-BE49-F238E27FC236}">
              <a16:creationId xmlns:a16="http://schemas.microsoft.com/office/drawing/2014/main" id="{C9DE31A9-2BAA-49F0-90AE-33F31D6A75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855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2986" name="Picture@5C@" descr="@5C@">
          <a:extLst>
            <a:ext uri="{FF2B5EF4-FFF2-40B4-BE49-F238E27FC236}">
              <a16:creationId xmlns:a16="http://schemas.microsoft.com/office/drawing/2014/main" id="{AD84B43E-3B08-41D7-B0A6-FE67CBD452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7030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2987" name="Picture@5B@" descr="@5B@">
          <a:extLst>
            <a:ext uri="{FF2B5EF4-FFF2-40B4-BE49-F238E27FC236}">
              <a16:creationId xmlns:a16="http://schemas.microsoft.com/office/drawing/2014/main" id="{25C2B2A2-6C28-46A6-BEF2-1D0DF5F62C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05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2988" name="Picture@5C@" descr="@5C@">
          <a:extLst>
            <a:ext uri="{FF2B5EF4-FFF2-40B4-BE49-F238E27FC236}">
              <a16:creationId xmlns:a16="http://schemas.microsoft.com/office/drawing/2014/main" id="{CC74C4D1-A011-4948-896E-69F5572727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7381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2989" name="Picture@5B@" descr="@5B@">
          <a:extLst>
            <a:ext uri="{FF2B5EF4-FFF2-40B4-BE49-F238E27FC236}">
              <a16:creationId xmlns:a16="http://schemas.microsoft.com/office/drawing/2014/main" id="{A40CAC20-0C65-451A-9578-2F917642C8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556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2990" name="Picture@5B@" descr="@5B@">
          <a:extLst>
            <a:ext uri="{FF2B5EF4-FFF2-40B4-BE49-F238E27FC236}">
              <a16:creationId xmlns:a16="http://schemas.microsoft.com/office/drawing/2014/main" id="{87B61CF2-4C19-4D8F-9A08-921E4C238D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731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2991" name="Picture@5B@" descr="@5B@">
          <a:extLst>
            <a:ext uri="{FF2B5EF4-FFF2-40B4-BE49-F238E27FC236}">
              <a16:creationId xmlns:a16="http://schemas.microsoft.com/office/drawing/2014/main" id="{1C7C5019-8104-490B-866F-0B9E039F76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90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2992" name="Picture@5B@" descr="@5B@">
          <a:extLst>
            <a:ext uri="{FF2B5EF4-FFF2-40B4-BE49-F238E27FC236}">
              <a16:creationId xmlns:a16="http://schemas.microsoft.com/office/drawing/2014/main" id="{D29FC8EB-F28E-4623-91A1-F7D3C24F35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82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2993" name="Picture@5B@" descr="@5B@">
          <a:extLst>
            <a:ext uri="{FF2B5EF4-FFF2-40B4-BE49-F238E27FC236}">
              <a16:creationId xmlns:a16="http://schemas.microsoft.com/office/drawing/2014/main" id="{EA4D5035-23B8-42EA-9140-21CD4D43B1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257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994" name="Picture@5B@" descr="@5B@">
          <a:extLst>
            <a:ext uri="{FF2B5EF4-FFF2-40B4-BE49-F238E27FC236}">
              <a16:creationId xmlns:a16="http://schemas.microsoft.com/office/drawing/2014/main" id="{4D948F00-A3AE-4D0D-8D34-F00EBD1FD8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1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2995" name="Picture@5B@" descr="@5B@">
          <a:extLst>
            <a:ext uri="{FF2B5EF4-FFF2-40B4-BE49-F238E27FC236}">
              <a16:creationId xmlns:a16="http://schemas.microsoft.com/office/drawing/2014/main" id="{6315E110-D09A-4CE0-A358-4567590544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6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996" name="Picture@5B@" descr="@5B@">
          <a:extLst>
            <a:ext uri="{FF2B5EF4-FFF2-40B4-BE49-F238E27FC236}">
              <a16:creationId xmlns:a16="http://schemas.microsoft.com/office/drawing/2014/main" id="{8017EB4C-F12F-46D1-9CE5-19569F89F9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2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2997" name="Picture@5B@" descr="@5B@">
          <a:extLst>
            <a:ext uri="{FF2B5EF4-FFF2-40B4-BE49-F238E27FC236}">
              <a16:creationId xmlns:a16="http://schemas.microsoft.com/office/drawing/2014/main" id="{06DB5AA2-7B36-4357-BFEC-B7308C1E1A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2998" name="Picture@5B@" descr="@5B@">
          <a:extLst>
            <a:ext uri="{FF2B5EF4-FFF2-40B4-BE49-F238E27FC236}">
              <a16:creationId xmlns:a16="http://schemas.microsoft.com/office/drawing/2014/main" id="{1004EBE3-AD50-4D5F-A76A-0D3EF3BC06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2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2999" name="Picture@5B@" descr="@5B@">
          <a:extLst>
            <a:ext uri="{FF2B5EF4-FFF2-40B4-BE49-F238E27FC236}">
              <a16:creationId xmlns:a16="http://schemas.microsoft.com/office/drawing/2014/main" id="{478BE627-69BC-4BDF-A26E-DA55400868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7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3000" name="Picture@5B@" descr="@5B@">
          <a:extLst>
            <a:ext uri="{FF2B5EF4-FFF2-40B4-BE49-F238E27FC236}">
              <a16:creationId xmlns:a16="http://schemas.microsoft.com/office/drawing/2014/main" id="{169A6193-5149-4F02-908D-2A2411C620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3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3001" name="Picture@5B@" descr="@5B@">
          <a:extLst>
            <a:ext uri="{FF2B5EF4-FFF2-40B4-BE49-F238E27FC236}">
              <a16:creationId xmlns:a16="http://schemas.microsoft.com/office/drawing/2014/main" id="{1DD575D9-0555-4325-AE48-997B5E0EE6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58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3002" name="Picture@5B@" descr="@5B@">
          <a:extLst>
            <a:ext uri="{FF2B5EF4-FFF2-40B4-BE49-F238E27FC236}">
              <a16:creationId xmlns:a16="http://schemas.microsoft.com/office/drawing/2014/main" id="{FCC18FCB-B05D-4DDE-BF38-026F6F511C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3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3003" name="Picture@5B@" descr="@5B@">
          <a:extLst>
            <a:ext uri="{FF2B5EF4-FFF2-40B4-BE49-F238E27FC236}">
              <a16:creationId xmlns:a16="http://schemas.microsoft.com/office/drawing/2014/main" id="{90733ED0-AF52-40B3-B437-2D27BEDC49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08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3004" name="Picture@5B@" descr="@5B@">
          <a:extLst>
            <a:ext uri="{FF2B5EF4-FFF2-40B4-BE49-F238E27FC236}">
              <a16:creationId xmlns:a16="http://schemas.microsoft.com/office/drawing/2014/main" id="{C8A73750-B676-4D20-BD6C-5BC4CE4402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84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3005" name="Picture@5B@" descr="@5B@">
          <a:extLst>
            <a:ext uri="{FF2B5EF4-FFF2-40B4-BE49-F238E27FC236}">
              <a16:creationId xmlns:a16="http://schemas.microsoft.com/office/drawing/2014/main" id="{9A78C262-8248-4128-94ED-D99ECAA402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59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3006" name="Picture@5B@" descr="@5B@">
          <a:extLst>
            <a:ext uri="{FF2B5EF4-FFF2-40B4-BE49-F238E27FC236}">
              <a16:creationId xmlns:a16="http://schemas.microsoft.com/office/drawing/2014/main" id="{BCF68584-1E75-4533-802B-F2D1DE2219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34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3007" name="Picture@5B@" descr="@5B@">
          <a:extLst>
            <a:ext uri="{FF2B5EF4-FFF2-40B4-BE49-F238E27FC236}">
              <a16:creationId xmlns:a16="http://schemas.microsoft.com/office/drawing/2014/main" id="{98516655-9D62-4D5F-8953-1C139A3781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0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3008" name="Picture@5B@" descr="@5B@">
          <a:extLst>
            <a:ext uri="{FF2B5EF4-FFF2-40B4-BE49-F238E27FC236}">
              <a16:creationId xmlns:a16="http://schemas.microsoft.com/office/drawing/2014/main" id="{F51A4C17-5118-41B5-9D46-1921B0B577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85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3009" name="Picture@5B@" descr="@5B@">
          <a:extLst>
            <a:ext uri="{FF2B5EF4-FFF2-40B4-BE49-F238E27FC236}">
              <a16:creationId xmlns:a16="http://schemas.microsoft.com/office/drawing/2014/main" id="{E04110DF-C6BA-4682-AB82-FE106ADD37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60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3010" name="Picture@5B@" descr="@5B@">
          <a:extLst>
            <a:ext uri="{FF2B5EF4-FFF2-40B4-BE49-F238E27FC236}">
              <a16:creationId xmlns:a16="http://schemas.microsoft.com/office/drawing/2014/main" id="{ECBED4A4-2343-49CC-89FE-24A0382D9C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35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3011" name="Picture@5B@" descr="@5B@">
          <a:extLst>
            <a:ext uri="{FF2B5EF4-FFF2-40B4-BE49-F238E27FC236}">
              <a16:creationId xmlns:a16="http://schemas.microsoft.com/office/drawing/2014/main" id="{0170DF0B-2C56-4500-8EBA-C8A26C7B5E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10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3012" name="Picture@5B@" descr="@5B@">
          <a:extLst>
            <a:ext uri="{FF2B5EF4-FFF2-40B4-BE49-F238E27FC236}">
              <a16:creationId xmlns:a16="http://schemas.microsoft.com/office/drawing/2014/main" id="{01694A3B-C72A-4E44-99FB-DD60AEB15A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8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3013" name="Picture@5B@" descr="@5B@">
          <a:extLst>
            <a:ext uri="{FF2B5EF4-FFF2-40B4-BE49-F238E27FC236}">
              <a16:creationId xmlns:a16="http://schemas.microsoft.com/office/drawing/2014/main" id="{0A14803B-2D21-4FDE-BBDC-20070492A9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61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3014" name="Picture@5B@" descr="@5B@">
          <a:extLst>
            <a:ext uri="{FF2B5EF4-FFF2-40B4-BE49-F238E27FC236}">
              <a16:creationId xmlns:a16="http://schemas.microsoft.com/office/drawing/2014/main" id="{C5D9EC08-7A82-46BD-833D-2AE1781748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36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3015" name="Picture@5B@" descr="@5B@">
          <a:extLst>
            <a:ext uri="{FF2B5EF4-FFF2-40B4-BE49-F238E27FC236}">
              <a16:creationId xmlns:a16="http://schemas.microsoft.com/office/drawing/2014/main" id="{FD09963D-A8F5-44F9-A261-C5A118A754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11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3016" name="Picture@5B@" descr="@5B@">
          <a:extLst>
            <a:ext uri="{FF2B5EF4-FFF2-40B4-BE49-F238E27FC236}">
              <a16:creationId xmlns:a16="http://schemas.microsoft.com/office/drawing/2014/main" id="{37D7D482-3A34-46B6-8489-400419F248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87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3017" name="Picture@5B@" descr="@5B@">
          <a:extLst>
            <a:ext uri="{FF2B5EF4-FFF2-40B4-BE49-F238E27FC236}">
              <a16:creationId xmlns:a16="http://schemas.microsoft.com/office/drawing/2014/main" id="{49AF1356-6BA3-4D92-816C-B9E8D02C08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6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3018" name="Picture@5B@" descr="@5B@">
          <a:extLst>
            <a:ext uri="{FF2B5EF4-FFF2-40B4-BE49-F238E27FC236}">
              <a16:creationId xmlns:a16="http://schemas.microsoft.com/office/drawing/2014/main" id="{E25F8EE4-536C-4478-B97F-FADC714D5E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37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3019" name="Picture@5B@" descr="@5B@">
          <a:extLst>
            <a:ext uri="{FF2B5EF4-FFF2-40B4-BE49-F238E27FC236}">
              <a16:creationId xmlns:a16="http://schemas.microsoft.com/office/drawing/2014/main" id="{FB31BBF1-3081-46D8-AC30-91A288E9FF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13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3020" name="Picture@5B@" descr="@5B@">
          <a:extLst>
            <a:ext uri="{FF2B5EF4-FFF2-40B4-BE49-F238E27FC236}">
              <a16:creationId xmlns:a16="http://schemas.microsoft.com/office/drawing/2014/main" id="{F222BDD5-36AD-4833-94D4-E3CEE5E833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88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3021" name="Picture@5B@" descr="@5B@">
          <a:extLst>
            <a:ext uri="{FF2B5EF4-FFF2-40B4-BE49-F238E27FC236}">
              <a16:creationId xmlns:a16="http://schemas.microsoft.com/office/drawing/2014/main" id="{72305F26-327B-4FE9-AABF-1C12F685E4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63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022" name="Picture@5B@" descr="@5B@">
          <a:extLst>
            <a:ext uri="{FF2B5EF4-FFF2-40B4-BE49-F238E27FC236}">
              <a16:creationId xmlns:a16="http://schemas.microsoft.com/office/drawing/2014/main" id="{14142B25-78B9-44F6-A2A0-37ED7139FC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3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023" name="Picture@5C@" descr="@5C@">
          <a:extLst>
            <a:ext uri="{FF2B5EF4-FFF2-40B4-BE49-F238E27FC236}">
              <a16:creationId xmlns:a16="http://schemas.microsoft.com/office/drawing/2014/main" id="{A34ED5B4-6A60-48D8-8984-93300AB673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5814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024" name="Picture@5B@" descr="@5B@">
          <a:extLst>
            <a:ext uri="{FF2B5EF4-FFF2-40B4-BE49-F238E27FC236}">
              <a16:creationId xmlns:a16="http://schemas.microsoft.com/office/drawing/2014/main" id="{0CAA843F-9BE8-4ED1-9363-2AC5CD6FE9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89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025" name="Picture@5B@" descr="@5B@">
          <a:extLst>
            <a:ext uri="{FF2B5EF4-FFF2-40B4-BE49-F238E27FC236}">
              <a16:creationId xmlns:a16="http://schemas.microsoft.com/office/drawing/2014/main" id="{164F1606-40F9-4576-B304-E2028976BC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64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026" name="Picture@5B@" descr="@5B@">
          <a:extLst>
            <a:ext uri="{FF2B5EF4-FFF2-40B4-BE49-F238E27FC236}">
              <a16:creationId xmlns:a16="http://schemas.microsoft.com/office/drawing/2014/main" id="{71B4BE91-5D05-49A5-80A6-5A69FD742E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39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027" name="Picture@5B@" descr="@5B@">
          <a:extLst>
            <a:ext uri="{FF2B5EF4-FFF2-40B4-BE49-F238E27FC236}">
              <a16:creationId xmlns:a16="http://schemas.microsoft.com/office/drawing/2014/main" id="{D82E3E16-D9AA-4F5F-BCBF-C77CB29D8D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1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028" name="Picture@5B@" descr="@5B@">
          <a:extLst>
            <a:ext uri="{FF2B5EF4-FFF2-40B4-BE49-F238E27FC236}">
              <a16:creationId xmlns:a16="http://schemas.microsoft.com/office/drawing/2014/main" id="{28CF6406-A36F-4ED6-B4C5-9D4423EFF7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90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029" name="Picture@5B@" descr="@5B@">
          <a:extLst>
            <a:ext uri="{FF2B5EF4-FFF2-40B4-BE49-F238E27FC236}">
              <a16:creationId xmlns:a16="http://schemas.microsoft.com/office/drawing/2014/main" id="{3EBDC9B4-B332-4C26-996E-AF238FA54E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65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030" name="Picture@5B@" descr="@5B@">
          <a:extLst>
            <a:ext uri="{FF2B5EF4-FFF2-40B4-BE49-F238E27FC236}">
              <a16:creationId xmlns:a16="http://schemas.microsoft.com/office/drawing/2014/main" id="{C209D183-EB0F-48D2-B1D3-D694DDAABC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40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031" name="Picture@5B@" descr="@5B@">
          <a:extLst>
            <a:ext uri="{FF2B5EF4-FFF2-40B4-BE49-F238E27FC236}">
              <a16:creationId xmlns:a16="http://schemas.microsoft.com/office/drawing/2014/main" id="{93FBC747-0AF8-479F-A82E-D05920CA93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16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3032" name="Picture@5B@" descr="@5B@">
          <a:extLst>
            <a:ext uri="{FF2B5EF4-FFF2-40B4-BE49-F238E27FC236}">
              <a16:creationId xmlns:a16="http://schemas.microsoft.com/office/drawing/2014/main" id="{B6779AB9-CB1C-457B-8C01-3C699F4CA2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9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3033" name="Picture@5B@" descr="@5B@">
          <a:extLst>
            <a:ext uri="{FF2B5EF4-FFF2-40B4-BE49-F238E27FC236}">
              <a16:creationId xmlns:a16="http://schemas.microsoft.com/office/drawing/2014/main" id="{F5764603-6CF0-4D96-97FB-0AAB351A4D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66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3034" name="Picture@5B@" descr="@5B@">
          <a:extLst>
            <a:ext uri="{FF2B5EF4-FFF2-40B4-BE49-F238E27FC236}">
              <a16:creationId xmlns:a16="http://schemas.microsoft.com/office/drawing/2014/main" id="{9004588B-9E04-433A-A09D-4BAB9C20EF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41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3035" name="Picture@5B@" descr="@5B@">
          <a:extLst>
            <a:ext uri="{FF2B5EF4-FFF2-40B4-BE49-F238E27FC236}">
              <a16:creationId xmlns:a16="http://schemas.microsoft.com/office/drawing/2014/main" id="{2A50CCC4-EC28-492E-85BD-C86307332A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17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3036" name="Picture@5B@" descr="@5B@">
          <a:extLst>
            <a:ext uri="{FF2B5EF4-FFF2-40B4-BE49-F238E27FC236}">
              <a16:creationId xmlns:a16="http://schemas.microsoft.com/office/drawing/2014/main" id="{7ECB2C55-3F28-4B08-AD37-78ECD4D9AE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92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3037" name="Picture@5B@" descr="@5B@">
          <a:extLst>
            <a:ext uri="{FF2B5EF4-FFF2-40B4-BE49-F238E27FC236}">
              <a16:creationId xmlns:a16="http://schemas.microsoft.com/office/drawing/2014/main" id="{49514E80-A509-42AE-A566-26D1591E6B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6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3038" name="Picture@5B@" descr="@5B@">
          <a:extLst>
            <a:ext uri="{FF2B5EF4-FFF2-40B4-BE49-F238E27FC236}">
              <a16:creationId xmlns:a16="http://schemas.microsoft.com/office/drawing/2014/main" id="{7EE4E89C-97D6-43B3-AB76-257FEB95B0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42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3039" name="Picture@5B@" descr="@5B@">
          <a:extLst>
            <a:ext uri="{FF2B5EF4-FFF2-40B4-BE49-F238E27FC236}">
              <a16:creationId xmlns:a16="http://schemas.microsoft.com/office/drawing/2014/main" id="{FFA26E7D-1882-4F78-9928-6ECCD296DB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18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3040" name="Picture@5B@" descr="@5B@">
          <a:extLst>
            <a:ext uri="{FF2B5EF4-FFF2-40B4-BE49-F238E27FC236}">
              <a16:creationId xmlns:a16="http://schemas.microsoft.com/office/drawing/2014/main" id="{6C40B3AD-2CBC-46C2-A2DA-6601812246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93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3041" name="Picture@5B@" descr="@5B@">
          <a:extLst>
            <a:ext uri="{FF2B5EF4-FFF2-40B4-BE49-F238E27FC236}">
              <a16:creationId xmlns:a16="http://schemas.microsoft.com/office/drawing/2014/main" id="{9F9D2317-B2D9-42D7-AFDC-63CCA834F5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68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3042" name="Picture@5B@" descr="@5B@">
          <a:extLst>
            <a:ext uri="{FF2B5EF4-FFF2-40B4-BE49-F238E27FC236}">
              <a16:creationId xmlns:a16="http://schemas.microsoft.com/office/drawing/2014/main" id="{A1D8E5FE-E1BC-4C6A-92A3-2B286FE162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4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3043" name="Picture@5B@" descr="@5B@">
          <a:extLst>
            <a:ext uri="{FF2B5EF4-FFF2-40B4-BE49-F238E27FC236}">
              <a16:creationId xmlns:a16="http://schemas.microsoft.com/office/drawing/2014/main" id="{093B667A-7C26-40A6-8897-DAD89796CA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19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3044" name="Picture@5B@" descr="@5B@">
          <a:extLst>
            <a:ext uri="{FF2B5EF4-FFF2-40B4-BE49-F238E27FC236}">
              <a16:creationId xmlns:a16="http://schemas.microsoft.com/office/drawing/2014/main" id="{3B5CB4F6-B26D-4A9B-A2D8-DC3B1B3282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94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3045" name="Picture@5B@" descr="@5B@">
          <a:extLst>
            <a:ext uri="{FF2B5EF4-FFF2-40B4-BE49-F238E27FC236}">
              <a16:creationId xmlns:a16="http://schemas.microsoft.com/office/drawing/2014/main" id="{7D006886-DD24-4D05-A20A-989607A7B2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69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3046" name="Picture@5B@" descr="@5B@">
          <a:extLst>
            <a:ext uri="{FF2B5EF4-FFF2-40B4-BE49-F238E27FC236}">
              <a16:creationId xmlns:a16="http://schemas.microsoft.com/office/drawing/2014/main" id="{F4E8B7A0-9682-4E2D-9A44-D953D9DA82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45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3047" name="Picture@5B@" descr="@5B@">
          <a:extLst>
            <a:ext uri="{FF2B5EF4-FFF2-40B4-BE49-F238E27FC236}">
              <a16:creationId xmlns:a16="http://schemas.microsoft.com/office/drawing/2014/main" id="{EB42C85F-660C-4A7C-80D8-F6CC6C0983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2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3048" name="Picture@5B@" descr="@5B@">
          <a:extLst>
            <a:ext uri="{FF2B5EF4-FFF2-40B4-BE49-F238E27FC236}">
              <a16:creationId xmlns:a16="http://schemas.microsoft.com/office/drawing/2014/main" id="{D107D21B-298F-4E76-9D63-0BB36029A6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95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3049" name="Picture@5B@" descr="@5B@">
          <a:extLst>
            <a:ext uri="{FF2B5EF4-FFF2-40B4-BE49-F238E27FC236}">
              <a16:creationId xmlns:a16="http://schemas.microsoft.com/office/drawing/2014/main" id="{BE4B1522-F3D3-4FB0-9786-17FFCB7ACE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70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3050" name="Picture@5B@" descr="@5B@">
          <a:extLst>
            <a:ext uri="{FF2B5EF4-FFF2-40B4-BE49-F238E27FC236}">
              <a16:creationId xmlns:a16="http://schemas.microsoft.com/office/drawing/2014/main" id="{4F7878B0-D468-497B-9B43-F62EC9E81E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46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3051" name="Picture@5B@" descr="@5B@">
          <a:extLst>
            <a:ext uri="{FF2B5EF4-FFF2-40B4-BE49-F238E27FC236}">
              <a16:creationId xmlns:a16="http://schemas.microsoft.com/office/drawing/2014/main" id="{EB2CA4D6-CDEA-40A2-89AB-801527B7CA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21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3052" name="Picture@5B@" descr="@5B@">
          <a:extLst>
            <a:ext uri="{FF2B5EF4-FFF2-40B4-BE49-F238E27FC236}">
              <a16:creationId xmlns:a16="http://schemas.microsoft.com/office/drawing/2014/main" id="{661E4E27-D66B-4414-936D-81CD04CF54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9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3053" name="Picture@5C@" descr="@5C@">
          <a:extLst>
            <a:ext uri="{FF2B5EF4-FFF2-40B4-BE49-F238E27FC236}">
              <a16:creationId xmlns:a16="http://schemas.microsoft.com/office/drawing/2014/main" id="{88EE4801-5B6D-4C69-9B27-63C28CEC71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1071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3054" name="Picture@5B@" descr="@5B@">
          <a:extLst>
            <a:ext uri="{FF2B5EF4-FFF2-40B4-BE49-F238E27FC236}">
              <a16:creationId xmlns:a16="http://schemas.microsoft.com/office/drawing/2014/main" id="{54278338-52DD-4A42-99BB-5A6F22A248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247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3055" name="Picture@5B@" descr="@5B@">
          <a:extLst>
            <a:ext uri="{FF2B5EF4-FFF2-40B4-BE49-F238E27FC236}">
              <a16:creationId xmlns:a16="http://schemas.microsoft.com/office/drawing/2014/main" id="{C5BC7BB5-E8B2-4C50-8E66-39AE696712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22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3056" name="Picture@5B@" descr="@5B@">
          <a:extLst>
            <a:ext uri="{FF2B5EF4-FFF2-40B4-BE49-F238E27FC236}">
              <a16:creationId xmlns:a16="http://schemas.microsoft.com/office/drawing/2014/main" id="{6FFDDD55-A8A9-404E-BB87-AE2E9DF2BC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97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3057" name="Picture@5B@" descr="@5B@">
          <a:extLst>
            <a:ext uri="{FF2B5EF4-FFF2-40B4-BE49-F238E27FC236}">
              <a16:creationId xmlns:a16="http://schemas.microsoft.com/office/drawing/2014/main" id="{8C85E43D-895A-439E-942E-F1E6F2134B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72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3058" name="Picture@5B@" descr="@5B@">
          <a:extLst>
            <a:ext uri="{FF2B5EF4-FFF2-40B4-BE49-F238E27FC236}">
              <a16:creationId xmlns:a16="http://schemas.microsoft.com/office/drawing/2014/main" id="{A74ACDDC-D876-4CCB-B2AB-45002ED386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48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3059" name="Picture@5B@" descr="@5B@">
          <a:extLst>
            <a:ext uri="{FF2B5EF4-FFF2-40B4-BE49-F238E27FC236}">
              <a16:creationId xmlns:a16="http://schemas.microsoft.com/office/drawing/2014/main" id="{005BB358-8D42-4F78-8708-1A6B506577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23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3060" name="Picture@5B@" descr="@5B@">
          <a:extLst>
            <a:ext uri="{FF2B5EF4-FFF2-40B4-BE49-F238E27FC236}">
              <a16:creationId xmlns:a16="http://schemas.microsoft.com/office/drawing/2014/main" id="{0E9C0D90-5636-4E98-9C35-B1C757C8AB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98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3061" name="Picture@5B@" descr="@5B@">
          <a:extLst>
            <a:ext uri="{FF2B5EF4-FFF2-40B4-BE49-F238E27FC236}">
              <a16:creationId xmlns:a16="http://schemas.microsoft.com/office/drawing/2014/main" id="{16471B9F-F057-479C-B50D-2D22682D34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73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3062" name="Picture@5B@" descr="@5B@">
          <a:extLst>
            <a:ext uri="{FF2B5EF4-FFF2-40B4-BE49-F238E27FC236}">
              <a16:creationId xmlns:a16="http://schemas.microsoft.com/office/drawing/2014/main" id="{B01A0E55-546F-46A0-89C5-BC81E7C15F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64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3063" name="Picture@5B@" descr="@5B@">
          <a:extLst>
            <a:ext uri="{FF2B5EF4-FFF2-40B4-BE49-F238E27FC236}">
              <a16:creationId xmlns:a16="http://schemas.microsoft.com/office/drawing/2014/main" id="{6F8B6833-BFD1-43B5-93C3-46FF8CCC11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824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3064" name="Picture@5B@" descr="@5B@">
          <a:extLst>
            <a:ext uri="{FF2B5EF4-FFF2-40B4-BE49-F238E27FC236}">
              <a16:creationId xmlns:a16="http://schemas.microsoft.com/office/drawing/2014/main" id="{8B6BB923-515E-41EA-A537-5850054A1A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99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3065" name="Picture@5B@" descr="@5B@">
          <a:extLst>
            <a:ext uri="{FF2B5EF4-FFF2-40B4-BE49-F238E27FC236}">
              <a16:creationId xmlns:a16="http://schemas.microsoft.com/office/drawing/2014/main" id="{0125691C-4C95-4FF9-99BE-C5BC435B2D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74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3066" name="Picture@5B@" descr="@5B@">
          <a:extLst>
            <a:ext uri="{FF2B5EF4-FFF2-40B4-BE49-F238E27FC236}">
              <a16:creationId xmlns:a16="http://schemas.microsoft.com/office/drawing/2014/main" id="{6A834E0F-9728-46E5-9013-ED1C3644F8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350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3067" name="Picture@5B@" descr="@5B@">
          <a:extLst>
            <a:ext uri="{FF2B5EF4-FFF2-40B4-BE49-F238E27FC236}">
              <a16:creationId xmlns:a16="http://schemas.microsoft.com/office/drawing/2014/main" id="{21828A40-241E-41B5-8F04-9F80422E79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52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3068" name="Picture@5B@" descr="@5B@">
          <a:extLst>
            <a:ext uri="{FF2B5EF4-FFF2-40B4-BE49-F238E27FC236}">
              <a16:creationId xmlns:a16="http://schemas.microsoft.com/office/drawing/2014/main" id="{DB61FFD4-C16A-4C35-9777-0C59FCFAE9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00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3069" name="Picture@5B@" descr="@5B@">
          <a:extLst>
            <a:ext uri="{FF2B5EF4-FFF2-40B4-BE49-F238E27FC236}">
              <a16:creationId xmlns:a16="http://schemas.microsoft.com/office/drawing/2014/main" id="{2696D240-7C01-41CF-B8BD-96BE5893CA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76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3070" name="Picture@5B@" descr="@5B@">
          <a:extLst>
            <a:ext uri="{FF2B5EF4-FFF2-40B4-BE49-F238E27FC236}">
              <a16:creationId xmlns:a16="http://schemas.microsoft.com/office/drawing/2014/main" id="{8D3F3AAA-5F7D-45E3-A116-CB80BF9BD4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051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3071" name="Picture@5B@" descr="@5B@">
          <a:extLst>
            <a:ext uri="{FF2B5EF4-FFF2-40B4-BE49-F238E27FC236}">
              <a16:creationId xmlns:a16="http://schemas.microsoft.com/office/drawing/2014/main" id="{4D3B5FD3-B233-4485-86DB-BA4BCFE355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226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3072" name="Picture@5B@" descr="@5B@">
          <a:extLst>
            <a:ext uri="{FF2B5EF4-FFF2-40B4-BE49-F238E27FC236}">
              <a16:creationId xmlns:a16="http://schemas.microsoft.com/office/drawing/2014/main" id="{DA1E886A-D18C-49B2-937F-7B05B6DCD9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40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3073" name="Picture@5B@" descr="@5B@">
          <a:extLst>
            <a:ext uri="{FF2B5EF4-FFF2-40B4-BE49-F238E27FC236}">
              <a16:creationId xmlns:a16="http://schemas.microsoft.com/office/drawing/2014/main" id="{B60B8113-2DAB-4A37-9324-16110FC5BF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77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3074" name="Picture@5B@" descr="@5B@">
          <a:extLst>
            <a:ext uri="{FF2B5EF4-FFF2-40B4-BE49-F238E27FC236}">
              <a16:creationId xmlns:a16="http://schemas.microsoft.com/office/drawing/2014/main" id="{530DE475-381A-4F0C-8060-88684E2B17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752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3075" name="Picture@5B@" descr="@5B@">
          <a:extLst>
            <a:ext uri="{FF2B5EF4-FFF2-40B4-BE49-F238E27FC236}">
              <a16:creationId xmlns:a16="http://schemas.microsoft.com/office/drawing/2014/main" id="{C9F21142-E902-46F8-B5E0-D857E686DC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927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3076" name="Picture@5B@" descr="@5B@">
          <a:extLst>
            <a:ext uri="{FF2B5EF4-FFF2-40B4-BE49-F238E27FC236}">
              <a16:creationId xmlns:a16="http://schemas.microsoft.com/office/drawing/2014/main" id="{03029614-837E-41CF-BDEE-1B54353890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102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3077" name="Picture@5B@" descr="@5B@">
          <a:extLst>
            <a:ext uri="{FF2B5EF4-FFF2-40B4-BE49-F238E27FC236}">
              <a16:creationId xmlns:a16="http://schemas.microsoft.com/office/drawing/2014/main" id="{B8CA6001-5819-47C7-A4E8-477C2805C6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7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3078" name="Picture@5B@" descr="@5B@">
          <a:extLst>
            <a:ext uri="{FF2B5EF4-FFF2-40B4-BE49-F238E27FC236}">
              <a16:creationId xmlns:a16="http://schemas.microsoft.com/office/drawing/2014/main" id="{A6E04C92-4A8C-4F21-A3F9-8E1788ED6C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53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3079" name="Picture@5B@" descr="@5B@">
          <a:extLst>
            <a:ext uri="{FF2B5EF4-FFF2-40B4-BE49-F238E27FC236}">
              <a16:creationId xmlns:a16="http://schemas.microsoft.com/office/drawing/2014/main" id="{CC872F31-8839-4785-8FD3-C025CFC350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628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3080" name="Picture@5B@" descr="@5B@">
          <a:extLst>
            <a:ext uri="{FF2B5EF4-FFF2-40B4-BE49-F238E27FC236}">
              <a16:creationId xmlns:a16="http://schemas.microsoft.com/office/drawing/2014/main" id="{59F941DB-E229-4FAE-8948-1989CAB3B4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803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3081" name="Picture@5B@" descr="@5B@">
          <a:extLst>
            <a:ext uri="{FF2B5EF4-FFF2-40B4-BE49-F238E27FC236}">
              <a16:creationId xmlns:a16="http://schemas.microsoft.com/office/drawing/2014/main" id="{6F1F3519-0683-48DE-84BE-6172C20610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79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3082" name="Picture@5B@" descr="@5B@">
          <a:extLst>
            <a:ext uri="{FF2B5EF4-FFF2-40B4-BE49-F238E27FC236}">
              <a16:creationId xmlns:a16="http://schemas.microsoft.com/office/drawing/2014/main" id="{F470A91E-2803-4F07-B91C-66A3C092E6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15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3083" name="Picture@5B@" descr="@5B@">
          <a:extLst>
            <a:ext uri="{FF2B5EF4-FFF2-40B4-BE49-F238E27FC236}">
              <a16:creationId xmlns:a16="http://schemas.microsoft.com/office/drawing/2014/main" id="{8AFA6A9C-24EF-4333-BDEF-52DFEFF40A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329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3084" name="Picture@5B@" descr="@5B@">
          <a:extLst>
            <a:ext uri="{FF2B5EF4-FFF2-40B4-BE49-F238E27FC236}">
              <a16:creationId xmlns:a16="http://schemas.microsoft.com/office/drawing/2014/main" id="{E47BB361-8A43-4E19-B236-BF8D0B68CA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504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3085" name="Picture@5B@" descr="@5B@">
          <a:extLst>
            <a:ext uri="{FF2B5EF4-FFF2-40B4-BE49-F238E27FC236}">
              <a16:creationId xmlns:a16="http://schemas.microsoft.com/office/drawing/2014/main" id="{12594C2A-0B57-40C9-8914-38FDC11934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80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3086" name="Picture@5B@" descr="@5B@">
          <a:extLst>
            <a:ext uri="{FF2B5EF4-FFF2-40B4-BE49-F238E27FC236}">
              <a16:creationId xmlns:a16="http://schemas.microsoft.com/office/drawing/2014/main" id="{6E69E272-440B-46CE-875D-CF761A56D4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855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3087" name="Picture@5B@" descr="@5B@">
          <a:extLst>
            <a:ext uri="{FF2B5EF4-FFF2-40B4-BE49-F238E27FC236}">
              <a16:creationId xmlns:a16="http://schemas.microsoft.com/office/drawing/2014/main" id="{23A17C45-8356-489B-B3D3-2BEBF5FB0E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30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3088" name="Picture@5B@" descr="@5B@">
          <a:extLst>
            <a:ext uri="{FF2B5EF4-FFF2-40B4-BE49-F238E27FC236}">
              <a16:creationId xmlns:a16="http://schemas.microsoft.com/office/drawing/2014/main" id="{2943475A-EF48-4190-90B1-37A2CFDD30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05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3089" name="Picture@5C@" descr="@5C@">
          <a:extLst>
            <a:ext uri="{FF2B5EF4-FFF2-40B4-BE49-F238E27FC236}">
              <a16:creationId xmlns:a16="http://schemas.microsoft.com/office/drawing/2014/main" id="{AB1506B5-E033-45E0-A2AF-8D9FEB29BD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7381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3090" name="Picture@5B@" descr="@5B@">
          <a:extLst>
            <a:ext uri="{FF2B5EF4-FFF2-40B4-BE49-F238E27FC236}">
              <a16:creationId xmlns:a16="http://schemas.microsoft.com/office/drawing/2014/main" id="{0B85B8AA-179E-4F6F-9C51-DA10587928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556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3091" name="Picture@5B@" descr="@5B@">
          <a:extLst>
            <a:ext uri="{FF2B5EF4-FFF2-40B4-BE49-F238E27FC236}">
              <a16:creationId xmlns:a16="http://schemas.microsoft.com/office/drawing/2014/main" id="{A0E9A9C7-85DB-4C9D-A2C6-D9B6695A88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731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3092" name="Picture@5B@" descr="@5B@">
          <a:extLst>
            <a:ext uri="{FF2B5EF4-FFF2-40B4-BE49-F238E27FC236}">
              <a16:creationId xmlns:a16="http://schemas.microsoft.com/office/drawing/2014/main" id="{ED6FB645-C729-4B34-9525-D85726E18B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90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3093" name="Picture@5B@" descr="@5B@">
          <a:extLst>
            <a:ext uri="{FF2B5EF4-FFF2-40B4-BE49-F238E27FC236}">
              <a16:creationId xmlns:a16="http://schemas.microsoft.com/office/drawing/2014/main" id="{CE714730-6BB1-403B-9C1C-495DACC37B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82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3094" name="Picture@5B@" descr="@5B@">
          <a:extLst>
            <a:ext uri="{FF2B5EF4-FFF2-40B4-BE49-F238E27FC236}">
              <a16:creationId xmlns:a16="http://schemas.microsoft.com/office/drawing/2014/main" id="{237C1C1A-931A-4486-8978-EF59399D5E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257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3095" name="Picture@5B@" descr="@5B@">
          <a:extLst>
            <a:ext uri="{FF2B5EF4-FFF2-40B4-BE49-F238E27FC236}">
              <a16:creationId xmlns:a16="http://schemas.microsoft.com/office/drawing/2014/main" id="{CE408DC1-B715-4589-91A0-C2A7A71772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432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3096" name="Picture@5B@" descr="@5B@">
          <a:extLst>
            <a:ext uri="{FF2B5EF4-FFF2-40B4-BE49-F238E27FC236}">
              <a16:creationId xmlns:a16="http://schemas.microsoft.com/office/drawing/2014/main" id="{545888B6-CF80-4DBB-8C13-71223654D9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0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097" name="Picture@5B@" descr="@5B@">
          <a:extLst>
            <a:ext uri="{FF2B5EF4-FFF2-40B4-BE49-F238E27FC236}">
              <a16:creationId xmlns:a16="http://schemas.microsoft.com/office/drawing/2014/main" id="{1214522D-A370-4BCF-9F74-A64108DD15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3098" name="Picture@5B@" descr="@5B@">
          <a:extLst>
            <a:ext uri="{FF2B5EF4-FFF2-40B4-BE49-F238E27FC236}">
              <a16:creationId xmlns:a16="http://schemas.microsoft.com/office/drawing/2014/main" id="{0BDB2A88-DE13-4D34-B513-5505763A26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099" name="Picture@5B@" descr="@5B@">
          <a:extLst>
            <a:ext uri="{FF2B5EF4-FFF2-40B4-BE49-F238E27FC236}">
              <a16:creationId xmlns:a16="http://schemas.microsoft.com/office/drawing/2014/main" id="{65A25DC2-BA90-4E7D-AC55-67C5BC5FC0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3100" name="Picture@5B@" descr="@5B@">
          <a:extLst>
            <a:ext uri="{FF2B5EF4-FFF2-40B4-BE49-F238E27FC236}">
              <a16:creationId xmlns:a16="http://schemas.microsoft.com/office/drawing/2014/main" id="{266851B9-EBF0-439E-9608-470CB7A7BC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3101" name="Picture@5B@" descr="@5B@">
          <a:extLst>
            <a:ext uri="{FF2B5EF4-FFF2-40B4-BE49-F238E27FC236}">
              <a16:creationId xmlns:a16="http://schemas.microsoft.com/office/drawing/2014/main" id="{26627E0E-3C73-4277-AF20-DCE51EECB0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6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3102" name="Picture@5B@" descr="@5B@">
          <a:extLst>
            <a:ext uri="{FF2B5EF4-FFF2-40B4-BE49-F238E27FC236}">
              <a16:creationId xmlns:a16="http://schemas.microsoft.com/office/drawing/2014/main" id="{A019342B-DE92-4241-9BF6-46EB15FF12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3103" name="Picture@5B@" descr="@5B@">
          <a:extLst>
            <a:ext uri="{FF2B5EF4-FFF2-40B4-BE49-F238E27FC236}">
              <a16:creationId xmlns:a16="http://schemas.microsoft.com/office/drawing/2014/main" id="{17D4D5F3-AE71-442A-937D-039E75CBCC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7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3104" name="Picture@5B@" descr="@5B@">
          <a:extLst>
            <a:ext uri="{FF2B5EF4-FFF2-40B4-BE49-F238E27FC236}">
              <a16:creationId xmlns:a16="http://schemas.microsoft.com/office/drawing/2014/main" id="{D62DF632-5760-491A-8888-66ED59BD65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3105" name="Picture@5B@" descr="@5B@">
          <a:extLst>
            <a:ext uri="{FF2B5EF4-FFF2-40B4-BE49-F238E27FC236}">
              <a16:creationId xmlns:a16="http://schemas.microsoft.com/office/drawing/2014/main" id="{EF9FC7BE-81BB-4040-AC2A-1AE2FD42E8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3106" name="Picture@5B@" descr="@5B@">
          <a:extLst>
            <a:ext uri="{FF2B5EF4-FFF2-40B4-BE49-F238E27FC236}">
              <a16:creationId xmlns:a16="http://schemas.microsoft.com/office/drawing/2014/main" id="{3947A368-56E9-4651-AFFF-CA8ABB40B3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3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3107" name="Picture@5B@" descr="@5B@">
          <a:extLst>
            <a:ext uri="{FF2B5EF4-FFF2-40B4-BE49-F238E27FC236}">
              <a16:creationId xmlns:a16="http://schemas.microsoft.com/office/drawing/2014/main" id="{82AE14F8-1D07-4D15-96AC-B083B072AA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3108" name="Picture@5B@" descr="@5B@">
          <a:extLst>
            <a:ext uri="{FF2B5EF4-FFF2-40B4-BE49-F238E27FC236}">
              <a16:creationId xmlns:a16="http://schemas.microsoft.com/office/drawing/2014/main" id="{2224FB67-E32F-4FEB-822F-FCA358E6C9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3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3109" name="Picture@5B@" descr="@5B@">
          <a:extLst>
            <a:ext uri="{FF2B5EF4-FFF2-40B4-BE49-F238E27FC236}">
              <a16:creationId xmlns:a16="http://schemas.microsoft.com/office/drawing/2014/main" id="{E34ED44D-5DFE-4DCF-85A5-5B511845A9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8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3110" name="Picture@5B@" descr="@5B@">
          <a:extLst>
            <a:ext uri="{FF2B5EF4-FFF2-40B4-BE49-F238E27FC236}">
              <a16:creationId xmlns:a16="http://schemas.microsoft.com/office/drawing/2014/main" id="{E85B3E8B-4A58-4D84-B939-45B4943EDD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3111" name="Picture@5B@" descr="@5B@">
          <a:extLst>
            <a:ext uri="{FF2B5EF4-FFF2-40B4-BE49-F238E27FC236}">
              <a16:creationId xmlns:a16="http://schemas.microsoft.com/office/drawing/2014/main" id="{E6EE13DD-6F30-4A58-819F-29DDA0A000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3112" name="Picture@5B@" descr="@5B@">
          <a:extLst>
            <a:ext uri="{FF2B5EF4-FFF2-40B4-BE49-F238E27FC236}">
              <a16:creationId xmlns:a16="http://schemas.microsoft.com/office/drawing/2014/main" id="{BEE5B7CC-03D7-4BD1-AADE-21D2D87FF0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4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3113" name="Picture@5B@" descr="@5B@">
          <a:extLst>
            <a:ext uri="{FF2B5EF4-FFF2-40B4-BE49-F238E27FC236}">
              <a16:creationId xmlns:a16="http://schemas.microsoft.com/office/drawing/2014/main" id="{4207E17A-9C03-4C1F-942B-C4A4DD3CA7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9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3114" name="Picture@5B@" descr="@5B@">
          <a:extLst>
            <a:ext uri="{FF2B5EF4-FFF2-40B4-BE49-F238E27FC236}">
              <a16:creationId xmlns:a16="http://schemas.microsoft.com/office/drawing/2014/main" id="{BFA9029B-9C36-4566-A6F8-6C42A1FD5F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5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3115" name="Picture@5B@" descr="@5B@">
          <a:extLst>
            <a:ext uri="{FF2B5EF4-FFF2-40B4-BE49-F238E27FC236}">
              <a16:creationId xmlns:a16="http://schemas.microsoft.com/office/drawing/2014/main" id="{B5577E13-5E22-4265-A610-9D5B31AAE4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3116" name="Picture@5B@" descr="@5B@">
          <a:extLst>
            <a:ext uri="{FF2B5EF4-FFF2-40B4-BE49-F238E27FC236}">
              <a16:creationId xmlns:a16="http://schemas.microsoft.com/office/drawing/2014/main" id="{80242993-6269-4F63-99A5-F973513673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5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3117" name="Picture@5B@" descr="@5B@">
          <a:extLst>
            <a:ext uri="{FF2B5EF4-FFF2-40B4-BE49-F238E27FC236}">
              <a16:creationId xmlns:a16="http://schemas.microsoft.com/office/drawing/2014/main" id="{A0C74A17-172F-43F5-8275-4312C00515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3118" name="Picture@5B@" descr="@5B@">
          <a:extLst>
            <a:ext uri="{FF2B5EF4-FFF2-40B4-BE49-F238E27FC236}">
              <a16:creationId xmlns:a16="http://schemas.microsoft.com/office/drawing/2014/main" id="{376B3688-E22A-4974-A07A-04F48F9E9D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3119" name="Picture@5B@" descr="@5B@">
          <a:extLst>
            <a:ext uri="{FF2B5EF4-FFF2-40B4-BE49-F238E27FC236}">
              <a16:creationId xmlns:a16="http://schemas.microsoft.com/office/drawing/2014/main" id="{09A8C984-F476-4D1C-8040-6377D15515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1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3120" name="Picture@5B@" descr="@5B@">
          <a:extLst>
            <a:ext uri="{FF2B5EF4-FFF2-40B4-BE49-F238E27FC236}">
              <a16:creationId xmlns:a16="http://schemas.microsoft.com/office/drawing/2014/main" id="{ADB4BB38-718A-43D9-AD1D-1D2DF5C0E6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3121" name="Picture@5B@" descr="@5B@">
          <a:extLst>
            <a:ext uri="{FF2B5EF4-FFF2-40B4-BE49-F238E27FC236}">
              <a16:creationId xmlns:a16="http://schemas.microsoft.com/office/drawing/2014/main" id="{65F85302-7EA8-4FA9-B29C-79F87294F8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2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3122" name="Picture@5B@" descr="@5B@">
          <a:extLst>
            <a:ext uri="{FF2B5EF4-FFF2-40B4-BE49-F238E27FC236}">
              <a16:creationId xmlns:a16="http://schemas.microsoft.com/office/drawing/2014/main" id="{B3FD637A-CC62-4821-89F5-C2884B0A6E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27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3123" name="Picture@5B@" descr="@5B@">
          <a:extLst>
            <a:ext uri="{FF2B5EF4-FFF2-40B4-BE49-F238E27FC236}">
              <a16:creationId xmlns:a16="http://schemas.microsoft.com/office/drawing/2014/main" id="{BE11F785-22D4-4ADA-B24E-8CEAB2383A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02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124" name="Picture@5B@" descr="@5B@">
          <a:extLst>
            <a:ext uri="{FF2B5EF4-FFF2-40B4-BE49-F238E27FC236}">
              <a16:creationId xmlns:a16="http://schemas.microsoft.com/office/drawing/2014/main" id="{37A8BC15-3D0F-47E0-BCB0-A821C8B772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7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125" name="Picture@5B@" descr="@5B@">
          <a:extLst>
            <a:ext uri="{FF2B5EF4-FFF2-40B4-BE49-F238E27FC236}">
              <a16:creationId xmlns:a16="http://schemas.microsoft.com/office/drawing/2014/main" id="{E59B1CD0-6471-42D9-B737-AAF31AB760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126" name="Picture@5B@" descr="@5B@">
          <a:extLst>
            <a:ext uri="{FF2B5EF4-FFF2-40B4-BE49-F238E27FC236}">
              <a16:creationId xmlns:a16="http://schemas.microsoft.com/office/drawing/2014/main" id="{A5B44F03-4106-4547-A61D-1ABE697327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28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127" name="Picture@5B@" descr="@5B@">
          <a:extLst>
            <a:ext uri="{FF2B5EF4-FFF2-40B4-BE49-F238E27FC236}">
              <a16:creationId xmlns:a16="http://schemas.microsoft.com/office/drawing/2014/main" id="{8C647AD2-75E0-476C-AECE-F9E58228A2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3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128" name="Picture@5B@" descr="@5B@">
          <a:extLst>
            <a:ext uri="{FF2B5EF4-FFF2-40B4-BE49-F238E27FC236}">
              <a16:creationId xmlns:a16="http://schemas.microsoft.com/office/drawing/2014/main" id="{6A54F7A1-A18D-418B-861A-19508687D3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78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129" name="Picture@5B@" descr="@5B@">
          <a:extLst>
            <a:ext uri="{FF2B5EF4-FFF2-40B4-BE49-F238E27FC236}">
              <a16:creationId xmlns:a16="http://schemas.microsoft.com/office/drawing/2014/main" id="{CF9ED825-04B6-48FB-AAA2-6D0914FF3F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54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130" name="Picture@5B@" descr="@5B@">
          <a:extLst>
            <a:ext uri="{FF2B5EF4-FFF2-40B4-BE49-F238E27FC236}">
              <a16:creationId xmlns:a16="http://schemas.microsoft.com/office/drawing/2014/main" id="{7EAF66E8-2189-4BA4-A609-4DDFFCD143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131" name="Picture@5B@" descr="@5B@">
          <a:extLst>
            <a:ext uri="{FF2B5EF4-FFF2-40B4-BE49-F238E27FC236}">
              <a16:creationId xmlns:a16="http://schemas.microsoft.com/office/drawing/2014/main" id="{2B077E5B-215E-4696-88B8-35191EA2AD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4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132" name="Picture@5B@" descr="@5B@">
          <a:extLst>
            <a:ext uri="{FF2B5EF4-FFF2-40B4-BE49-F238E27FC236}">
              <a16:creationId xmlns:a16="http://schemas.microsoft.com/office/drawing/2014/main" id="{0CF7515A-A939-434D-AF59-EDDC31DDCD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133" name="Picture@5B@" descr="@5B@">
          <a:extLst>
            <a:ext uri="{FF2B5EF4-FFF2-40B4-BE49-F238E27FC236}">
              <a16:creationId xmlns:a16="http://schemas.microsoft.com/office/drawing/2014/main" id="{6173DFA0-850E-4EAB-8795-D1CBAFFE9A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5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3134" name="Picture@5B@" descr="@5B@">
          <a:extLst>
            <a:ext uri="{FF2B5EF4-FFF2-40B4-BE49-F238E27FC236}">
              <a16:creationId xmlns:a16="http://schemas.microsoft.com/office/drawing/2014/main" id="{84FB7B7F-4E95-4E32-9DCF-2009413244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0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3135" name="Picture@5B@" descr="@5B@">
          <a:extLst>
            <a:ext uri="{FF2B5EF4-FFF2-40B4-BE49-F238E27FC236}">
              <a16:creationId xmlns:a16="http://schemas.microsoft.com/office/drawing/2014/main" id="{0B6D27B8-F982-4FFF-B589-60896D516D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3136" name="Picture@5B@" descr="@5B@">
          <a:extLst>
            <a:ext uri="{FF2B5EF4-FFF2-40B4-BE49-F238E27FC236}">
              <a16:creationId xmlns:a16="http://schemas.microsoft.com/office/drawing/2014/main" id="{443C9142-761F-4D28-BB4B-2BE6EBCD6D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80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3137" name="Picture@5B@" descr="@5B@">
          <a:extLst>
            <a:ext uri="{FF2B5EF4-FFF2-40B4-BE49-F238E27FC236}">
              <a16:creationId xmlns:a16="http://schemas.microsoft.com/office/drawing/2014/main" id="{F61CA6CD-ECF8-493E-B742-DA666977CF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56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3138" name="Picture@5B@" descr="@5B@">
          <a:extLst>
            <a:ext uri="{FF2B5EF4-FFF2-40B4-BE49-F238E27FC236}">
              <a16:creationId xmlns:a16="http://schemas.microsoft.com/office/drawing/2014/main" id="{3AAB1B25-548E-4BCD-8868-CED8D46594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31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3139" name="Picture@5B@" descr="@5B@">
          <a:extLst>
            <a:ext uri="{FF2B5EF4-FFF2-40B4-BE49-F238E27FC236}">
              <a16:creationId xmlns:a16="http://schemas.microsoft.com/office/drawing/2014/main" id="{FE2E2757-9CE0-474E-81B8-06F4B3DB72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06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3140" name="Picture@5B@" descr="@5B@">
          <a:extLst>
            <a:ext uri="{FF2B5EF4-FFF2-40B4-BE49-F238E27FC236}">
              <a16:creationId xmlns:a16="http://schemas.microsoft.com/office/drawing/2014/main" id="{E8EFDB88-CB65-431A-AE35-1417717B25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3141" name="Picture@5B@" descr="@5B@">
          <a:extLst>
            <a:ext uri="{FF2B5EF4-FFF2-40B4-BE49-F238E27FC236}">
              <a16:creationId xmlns:a16="http://schemas.microsoft.com/office/drawing/2014/main" id="{2B5EA4F1-50EC-4EEA-8EEE-394C48080C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57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3142" name="Picture@5B@" descr="@5B@">
          <a:extLst>
            <a:ext uri="{FF2B5EF4-FFF2-40B4-BE49-F238E27FC236}">
              <a16:creationId xmlns:a16="http://schemas.microsoft.com/office/drawing/2014/main" id="{BBA1B1CD-5943-4A89-AEA4-B000BBA3CC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32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3143" name="Picture@5B@" descr="@5B@">
          <a:extLst>
            <a:ext uri="{FF2B5EF4-FFF2-40B4-BE49-F238E27FC236}">
              <a16:creationId xmlns:a16="http://schemas.microsoft.com/office/drawing/2014/main" id="{B42BDB9C-59F9-4B80-93A4-2BCDDA064A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07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3144" name="Picture@5B@" descr="@5B@">
          <a:extLst>
            <a:ext uri="{FF2B5EF4-FFF2-40B4-BE49-F238E27FC236}">
              <a16:creationId xmlns:a16="http://schemas.microsoft.com/office/drawing/2014/main" id="{F89EA012-DE72-4DF3-9E01-A2FECE44A3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83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3145" name="Picture@5B@" descr="@5B@">
          <a:extLst>
            <a:ext uri="{FF2B5EF4-FFF2-40B4-BE49-F238E27FC236}">
              <a16:creationId xmlns:a16="http://schemas.microsoft.com/office/drawing/2014/main" id="{B78962B4-2475-4C04-9F8A-68AD6F61B0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3146" name="Picture@5B@" descr="@5B@">
          <a:extLst>
            <a:ext uri="{FF2B5EF4-FFF2-40B4-BE49-F238E27FC236}">
              <a16:creationId xmlns:a16="http://schemas.microsoft.com/office/drawing/2014/main" id="{C5511885-5400-422A-B9B6-4A4C500C1E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33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3147" name="Picture@5B@" descr="@5B@">
          <a:extLst>
            <a:ext uri="{FF2B5EF4-FFF2-40B4-BE49-F238E27FC236}">
              <a16:creationId xmlns:a16="http://schemas.microsoft.com/office/drawing/2014/main" id="{4AC78F37-8E98-4720-B881-E0568A9FA8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08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3148" name="Picture@5B@" descr="@5B@">
          <a:extLst>
            <a:ext uri="{FF2B5EF4-FFF2-40B4-BE49-F238E27FC236}">
              <a16:creationId xmlns:a16="http://schemas.microsoft.com/office/drawing/2014/main" id="{6C18511C-8C96-4656-961D-ECDBC2C6FE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4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3149" name="Picture@5B@" descr="@5B@">
          <a:extLst>
            <a:ext uri="{FF2B5EF4-FFF2-40B4-BE49-F238E27FC236}">
              <a16:creationId xmlns:a16="http://schemas.microsoft.com/office/drawing/2014/main" id="{5B73F15D-DECB-4E47-90F4-7E2D5D91A6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59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3150" name="Picture@5B@" descr="@5B@">
          <a:extLst>
            <a:ext uri="{FF2B5EF4-FFF2-40B4-BE49-F238E27FC236}">
              <a16:creationId xmlns:a16="http://schemas.microsoft.com/office/drawing/2014/main" id="{4A400B11-ABDD-42B5-93EA-140C918F84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3151" name="Picture@5B@" descr="@5B@">
          <a:extLst>
            <a:ext uri="{FF2B5EF4-FFF2-40B4-BE49-F238E27FC236}">
              <a16:creationId xmlns:a16="http://schemas.microsoft.com/office/drawing/2014/main" id="{D0E6A246-3734-44A5-A3F2-94A7D61703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09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3152" name="Picture@5B@" descr="@5B@">
          <a:extLst>
            <a:ext uri="{FF2B5EF4-FFF2-40B4-BE49-F238E27FC236}">
              <a16:creationId xmlns:a16="http://schemas.microsoft.com/office/drawing/2014/main" id="{B5E7796F-4A34-4D05-B08B-C43C2B172E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85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3153" name="Picture@5B@" descr="@5B@">
          <a:extLst>
            <a:ext uri="{FF2B5EF4-FFF2-40B4-BE49-F238E27FC236}">
              <a16:creationId xmlns:a16="http://schemas.microsoft.com/office/drawing/2014/main" id="{8C5DC116-6F02-428D-A8F6-44AD73E284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0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3154" name="Picture@5B@" descr="@5B@">
          <a:extLst>
            <a:ext uri="{FF2B5EF4-FFF2-40B4-BE49-F238E27FC236}">
              <a16:creationId xmlns:a16="http://schemas.microsoft.com/office/drawing/2014/main" id="{9278C4BC-4556-46F2-B3DC-A88BBF2D96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35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3155" name="Picture@5B@" descr="@5B@">
          <a:extLst>
            <a:ext uri="{FF2B5EF4-FFF2-40B4-BE49-F238E27FC236}">
              <a16:creationId xmlns:a16="http://schemas.microsoft.com/office/drawing/2014/main" id="{6CE3689B-9565-46A4-B49F-3358B36CEA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1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3156" name="Picture@5B@" descr="@5B@">
          <a:extLst>
            <a:ext uri="{FF2B5EF4-FFF2-40B4-BE49-F238E27FC236}">
              <a16:creationId xmlns:a16="http://schemas.microsoft.com/office/drawing/2014/main" id="{AC530C06-D881-42AB-8B3D-5ECD441A3F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86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3157" name="Picture@5B@" descr="@5B@">
          <a:extLst>
            <a:ext uri="{FF2B5EF4-FFF2-40B4-BE49-F238E27FC236}">
              <a16:creationId xmlns:a16="http://schemas.microsoft.com/office/drawing/2014/main" id="{3BFC264C-C4E7-4082-A707-27FC4CB0D4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61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3158" name="Picture@5B@" descr="@5B@">
          <a:extLst>
            <a:ext uri="{FF2B5EF4-FFF2-40B4-BE49-F238E27FC236}">
              <a16:creationId xmlns:a16="http://schemas.microsoft.com/office/drawing/2014/main" id="{7BE592A3-EA41-402E-9A9C-18BE098AA9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36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3159" name="Picture@5B@" descr="@5B@">
          <a:extLst>
            <a:ext uri="{FF2B5EF4-FFF2-40B4-BE49-F238E27FC236}">
              <a16:creationId xmlns:a16="http://schemas.microsoft.com/office/drawing/2014/main" id="{C8F0ABAC-E587-4733-82E1-55EFC9B437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11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3160" name="Picture@5B@" descr="@5B@">
          <a:extLst>
            <a:ext uri="{FF2B5EF4-FFF2-40B4-BE49-F238E27FC236}">
              <a16:creationId xmlns:a16="http://schemas.microsoft.com/office/drawing/2014/main" id="{B2A350A0-DEE2-459A-BFE6-5E17121B8B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3161" name="Picture@5B@" descr="@5B@">
          <a:extLst>
            <a:ext uri="{FF2B5EF4-FFF2-40B4-BE49-F238E27FC236}">
              <a16:creationId xmlns:a16="http://schemas.microsoft.com/office/drawing/2014/main" id="{3E832AB2-983D-431A-9229-E859FDC197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62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3162" name="Picture@5B@" descr="@5B@">
          <a:extLst>
            <a:ext uri="{FF2B5EF4-FFF2-40B4-BE49-F238E27FC236}">
              <a16:creationId xmlns:a16="http://schemas.microsoft.com/office/drawing/2014/main" id="{616201BF-E2DE-4D5F-ACAE-81B5D483C9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37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3163" name="Picture@5B@" descr="@5B@">
          <a:extLst>
            <a:ext uri="{FF2B5EF4-FFF2-40B4-BE49-F238E27FC236}">
              <a16:creationId xmlns:a16="http://schemas.microsoft.com/office/drawing/2014/main" id="{82757FEF-1FE9-4A4A-9433-D4C0D0CC3E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12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3164" name="Picture@5B@" descr="@5B@">
          <a:extLst>
            <a:ext uri="{FF2B5EF4-FFF2-40B4-BE49-F238E27FC236}">
              <a16:creationId xmlns:a16="http://schemas.microsoft.com/office/drawing/2014/main" id="{5DF0FD14-87AD-4BA0-8C22-2125C052EB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88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3165" name="Picture@5B@" descr="@5B@">
          <a:extLst>
            <a:ext uri="{FF2B5EF4-FFF2-40B4-BE49-F238E27FC236}">
              <a16:creationId xmlns:a16="http://schemas.microsoft.com/office/drawing/2014/main" id="{08DFD974-747A-4334-BD3E-B9252A76E1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6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3166" name="Picture@5B@" descr="@5B@">
          <a:extLst>
            <a:ext uri="{FF2B5EF4-FFF2-40B4-BE49-F238E27FC236}">
              <a16:creationId xmlns:a16="http://schemas.microsoft.com/office/drawing/2014/main" id="{A0839D14-6346-4E11-91CE-6345286A62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38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3167" name="Picture@5B@" descr="@5B@">
          <a:extLst>
            <a:ext uri="{FF2B5EF4-FFF2-40B4-BE49-F238E27FC236}">
              <a16:creationId xmlns:a16="http://schemas.microsoft.com/office/drawing/2014/main" id="{737096B1-5456-4347-933F-00272B9AD8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14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3168" name="Picture@5B@" descr="@5B@">
          <a:extLst>
            <a:ext uri="{FF2B5EF4-FFF2-40B4-BE49-F238E27FC236}">
              <a16:creationId xmlns:a16="http://schemas.microsoft.com/office/drawing/2014/main" id="{14A37D36-840F-41EC-848B-92CFC384AB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89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3169" name="Picture@5B@" descr="@5B@">
          <a:extLst>
            <a:ext uri="{FF2B5EF4-FFF2-40B4-BE49-F238E27FC236}">
              <a16:creationId xmlns:a16="http://schemas.microsoft.com/office/drawing/2014/main" id="{A68663A5-6925-4E62-A695-8813C184BA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0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170" name="Picture@5B@" descr="@5B@">
          <a:extLst>
            <a:ext uri="{FF2B5EF4-FFF2-40B4-BE49-F238E27FC236}">
              <a16:creationId xmlns:a16="http://schemas.microsoft.com/office/drawing/2014/main" id="{68CDB915-E735-4432-A112-AD14025352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3171" name="Picture@5B@" descr="@5B@">
          <a:extLst>
            <a:ext uri="{FF2B5EF4-FFF2-40B4-BE49-F238E27FC236}">
              <a16:creationId xmlns:a16="http://schemas.microsoft.com/office/drawing/2014/main" id="{0EA92A99-59A0-465D-88AB-15CF0D418E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172" name="Picture@5B@" descr="@5B@">
          <a:extLst>
            <a:ext uri="{FF2B5EF4-FFF2-40B4-BE49-F238E27FC236}">
              <a16:creationId xmlns:a16="http://schemas.microsoft.com/office/drawing/2014/main" id="{6153B0C2-B6A5-4DF6-A304-A071FCD007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3173" name="Picture@5B@" descr="@5B@">
          <a:extLst>
            <a:ext uri="{FF2B5EF4-FFF2-40B4-BE49-F238E27FC236}">
              <a16:creationId xmlns:a16="http://schemas.microsoft.com/office/drawing/2014/main" id="{C81AB279-847F-4BA1-94C1-69E6FFB5D2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3174" name="Picture@5B@" descr="@5B@">
          <a:extLst>
            <a:ext uri="{FF2B5EF4-FFF2-40B4-BE49-F238E27FC236}">
              <a16:creationId xmlns:a16="http://schemas.microsoft.com/office/drawing/2014/main" id="{733EB0BA-0D85-465B-8BAB-F4F82DE476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6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3175" name="Picture@5B@" descr="@5B@">
          <a:extLst>
            <a:ext uri="{FF2B5EF4-FFF2-40B4-BE49-F238E27FC236}">
              <a16:creationId xmlns:a16="http://schemas.microsoft.com/office/drawing/2014/main" id="{1B4530FB-8522-46A5-B678-6550A76F56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3176" name="Picture@5B@" descr="@5B@">
          <a:extLst>
            <a:ext uri="{FF2B5EF4-FFF2-40B4-BE49-F238E27FC236}">
              <a16:creationId xmlns:a16="http://schemas.microsoft.com/office/drawing/2014/main" id="{76E9B8DD-943E-4AB0-B710-A4DE38B88E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7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3177" name="Picture@5B@" descr="@5B@">
          <a:extLst>
            <a:ext uri="{FF2B5EF4-FFF2-40B4-BE49-F238E27FC236}">
              <a16:creationId xmlns:a16="http://schemas.microsoft.com/office/drawing/2014/main" id="{DAE74770-ABEF-40AF-904A-0D02B91634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3178" name="Picture@5B@" descr="@5B@">
          <a:extLst>
            <a:ext uri="{FF2B5EF4-FFF2-40B4-BE49-F238E27FC236}">
              <a16:creationId xmlns:a16="http://schemas.microsoft.com/office/drawing/2014/main" id="{D32E10E8-F6BD-45D5-BD8E-57DC58FACD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3179" name="Picture@5B@" descr="@5B@">
          <a:extLst>
            <a:ext uri="{FF2B5EF4-FFF2-40B4-BE49-F238E27FC236}">
              <a16:creationId xmlns:a16="http://schemas.microsoft.com/office/drawing/2014/main" id="{4C1203F3-5BFE-46BC-8DF2-AE3BEAC7C2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3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3180" name="Picture@5B@" descr="@5B@">
          <a:extLst>
            <a:ext uri="{FF2B5EF4-FFF2-40B4-BE49-F238E27FC236}">
              <a16:creationId xmlns:a16="http://schemas.microsoft.com/office/drawing/2014/main" id="{85D49230-46A9-4E1D-A22F-5108D08E25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3181" name="Picture@5B@" descr="@5B@">
          <a:extLst>
            <a:ext uri="{FF2B5EF4-FFF2-40B4-BE49-F238E27FC236}">
              <a16:creationId xmlns:a16="http://schemas.microsoft.com/office/drawing/2014/main" id="{83D01D9A-E179-4972-8A90-3276FEA919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3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3182" name="Picture@5B@" descr="@5B@">
          <a:extLst>
            <a:ext uri="{FF2B5EF4-FFF2-40B4-BE49-F238E27FC236}">
              <a16:creationId xmlns:a16="http://schemas.microsoft.com/office/drawing/2014/main" id="{22406738-5FAF-455F-B89B-3D019EC8E2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8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3183" name="Picture@5B@" descr="@5B@">
          <a:extLst>
            <a:ext uri="{FF2B5EF4-FFF2-40B4-BE49-F238E27FC236}">
              <a16:creationId xmlns:a16="http://schemas.microsoft.com/office/drawing/2014/main" id="{C25834F6-2797-487B-88A8-FE01772BA6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3184" name="Picture@5B@" descr="@5B@">
          <a:extLst>
            <a:ext uri="{FF2B5EF4-FFF2-40B4-BE49-F238E27FC236}">
              <a16:creationId xmlns:a16="http://schemas.microsoft.com/office/drawing/2014/main" id="{19701157-D139-40E6-968E-BA2DBDAA4D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3185" name="Picture@5B@" descr="@5B@">
          <a:extLst>
            <a:ext uri="{FF2B5EF4-FFF2-40B4-BE49-F238E27FC236}">
              <a16:creationId xmlns:a16="http://schemas.microsoft.com/office/drawing/2014/main" id="{15A06099-357E-43E3-9B3D-E290839556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4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3186" name="Picture@5B@" descr="@5B@">
          <a:extLst>
            <a:ext uri="{FF2B5EF4-FFF2-40B4-BE49-F238E27FC236}">
              <a16:creationId xmlns:a16="http://schemas.microsoft.com/office/drawing/2014/main" id="{7EFB099B-A3A1-413E-BB6F-4B97F82AF6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9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3187" name="Picture@5B@" descr="@5B@">
          <a:extLst>
            <a:ext uri="{FF2B5EF4-FFF2-40B4-BE49-F238E27FC236}">
              <a16:creationId xmlns:a16="http://schemas.microsoft.com/office/drawing/2014/main" id="{2CD3C689-DDFC-425E-A32E-B5558FFA63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5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3188" name="Picture@5B@" descr="@5B@">
          <a:extLst>
            <a:ext uri="{FF2B5EF4-FFF2-40B4-BE49-F238E27FC236}">
              <a16:creationId xmlns:a16="http://schemas.microsoft.com/office/drawing/2014/main" id="{55755195-FEAB-4577-A8FD-A98B76F496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3189" name="Picture@5B@" descr="@5B@">
          <a:extLst>
            <a:ext uri="{FF2B5EF4-FFF2-40B4-BE49-F238E27FC236}">
              <a16:creationId xmlns:a16="http://schemas.microsoft.com/office/drawing/2014/main" id="{0EF152C4-2F63-4301-BA99-F4CD74C802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5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3190" name="Picture@5B@" descr="@5B@">
          <a:extLst>
            <a:ext uri="{FF2B5EF4-FFF2-40B4-BE49-F238E27FC236}">
              <a16:creationId xmlns:a16="http://schemas.microsoft.com/office/drawing/2014/main" id="{5AA5F201-CFCF-41FB-A954-69B44C0C23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3191" name="Picture@5B@" descr="@5B@">
          <a:extLst>
            <a:ext uri="{FF2B5EF4-FFF2-40B4-BE49-F238E27FC236}">
              <a16:creationId xmlns:a16="http://schemas.microsoft.com/office/drawing/2014/main" id="{1F3099D1-3C97-4B4B-A579-288DD18872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3192" name="Picture@5B@" descr="@5B@">
          <a:extLst>
            <a:ext uri="{FF2B5EF4-FFF2-40B4-BE49-F238E27FC236}">
              <a16:creationId xmlns:a16="http://schemas.microsoft.com/office/drawing/2014/main" id="{1B59A023-20CC-4CDC-8967-5A9890C0FC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1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3193" name="Picture@5B@" descr="@5B@">
          <a:extLst>
            <a:ext uri="{FF2B5EF4-FFF2-40B4-BE49-F238E27FC236}">
              <a16:creationId xmlns:a16="http://schemas.microsoft.com/office/drawing/2014/main" id="{71C612BF-D712-48CB-80E9-B41A00B005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3194" name="Picture@5B@" descr="@5B@">
          <a:extLst>
            <a:ext uri="{FF2B5EF4-FFF2-40B4-BE49-F238E27FC236}">
              <a16:creationId xmlns:a16="http://schemas.microsoft.com/office/drawing/2014/main" id="{9C9CBC05-F0E2-4B23-91CA-F098737A14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2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3195" name="Picture@5B@" descr="@5B@">
          <a:extLst>
            <a:ext uri="{FF2B5EF4-FFF2-40B4-BE49-F238E27FC236}">
              <a16:creationId xmlns:a16="http://schemas.microsoft.com/office/drawing/2014/main" id="{9EA38B5E-A309-4309-ACD0-6782AE936E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27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3196" name="Picture@5B@" descr="@5B@">
          <a:extLst>
            <a:ext uri="{FF2B5EF4-FFF2-40B4-BE49-F238E27FC236}">
              <a16:creationId xmlns:a16="http://schemas.microsoft.com/office/drawing/2014/main" id="{F5218608-22D3-42EA-AD23-AB0A53C7A5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02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197" name="Picture@5B@" descr="@5B@">
          <a:extLst>
            <a:ext uri="{FF2B5EF4-FFF2-40B4-BE49-F238E27FC236}">
              <a16:creationId xmlns:a16="http://schemas.microsoft.com/office/drawing/2014/main" id="{977306D4-0489-4000-AD4C-98D313C3E8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7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198" name="Picture@5B@" descr="@5B@">
          <a:extLst>
            <a:ext uri="{FF2B5EF4-FFF2-40B4-BE49-F238E27FC236}">
              <a16:creationId xmlns:a16="http://schemas.microsoft.com/office/drawing/2014/main" id="{9DAA6B82-344F-45B5-9243-4C616363F4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199" name="Picture@5B@" descr="@5B@">
          <a:extLst>
            <a:ext uri="{FF2B5EF4-FFF2-40B4-BE49-F238E27FC236}">
              <a16:creationId xmlns:a16="http://schemas.microsoft.com/office/drawing/2014/main" id="{472C9565-A46D-4A06-9131-F96466583C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28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200" name="Picture@5B@" descr="@5B@">
          <a:extLst>
            <a:ext uri="{FF2B5EF4-FFF2-40B4-BE49-F238E27FC236}">
              <a16:creationId xmlns:a16="http://schemas.microsoft.com/office/drawing/2014/main" id="{0845B922-2C5F-4E04-A7B2-EE3634228B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3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201" name="Picture@5B@" descr="@5B@">
          <a:extLst>
            <a:ext uri="{FF2B5EF4-FFF2-40B4-BE49-F238E27FC236}">
              <a16:creationId xmlns:a16="http://schemas.microsoft.com/office/drawing/2014/main" id="{F2D0C8E4-8655-4C62-8C35-BD40C237E7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78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202" name="Picture@5B@" descr="@5B@">
          <a:extLst>
            <a:ext uri="{FF2B5EF4-FFF2-40B4-BE49-F238E27FC236}">
              <a16:creationId xmlns:a16="http://schemas.microsoft.com/office/drawing/2014/main" id="{6E0621F2-D8A1-4B3C-80A3-4FAB413921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54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203" name="Picture@5B@" descr="@5B@">
          <a:extLst>
            <a:ext uri="{FF2B5EF4-FFF2-40B4-BE49-F238E27FC236}">
              <a16:creationId xmlns:a16="http://schemas.microsoft.com/office/drawing/2014/main" id="{4A53F076-FDDE-40EA-B840-8AD3F9766B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204" name="Picture@5B@" descr="@5B@">
          <a:extLst>
            <a:ext uri="{FF2B5EF4-FFF2-40B4-BE49-F238E27FC236}">
              <a16:creationId xmlns:a16="http://schemas.microsoft.com/office/drawing/2014/main" id="{90487A02-A69D-4FE6-ACDD-00A42372E2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4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205" name="Picture@5B@" descr="@5B@">
          <a:extLst>
            <a:ext uri="{FF2B5EF4-FFF2-40B4-BE49-F238E27FC236}">
              <a16:creationId xmlns:a16="http://schemas.microsoft.com/office/drawing/2014/main" id="{D30B5A05-EE64-4D19-B4DC-27E8589C0D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206" name="Picture@5B@" descr="@5B@">
          <a:extLst>
            <a:ext uri="{FF2B5EF4-FFF2-40B4-BE49-F238E27FC236}">
              <a16:creationId xmlns:a16="http://schemas.microsoft.com/office/drawing/2014/main" id="{2EAC3AD6-DADA-456F-9C8F-680A559891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5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3207" name="Picture@5B@" descr="@5B@">
          <a:extLst>
            <a:ext uri="{FF2B5EF4-FFF2-40B4-BE49-F238E27FC236}">
              <a16:creationId xmlns:a16="http://schemas.microsoft.com/office/drawing/2014/main" id="{6AD51837-23D0-46AE-9E08-A57B31837B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0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3208" name="Picture@5B@" descr="@5B@">
          <a:extLst>
            <a:ext uri="{FF2B5EF4-FFF2-40B4-BE49-F238E27FC236}">
              <a16:creationId xmlns:a16="http://schemas.microsoft.com/office/drawing/2014/main" id="{8BAB4F0D-A95A-48F3-9B31-2B60A1F5CE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3209" name="Picture@5B@" descr="@5B@">
          <a:extLst>
            <a:ext uri="{FF2B5EF4-FFF2-40B4-BE49-F238E27FC236}">
              <a16:creationId xmlns:a16="http://schemas.microsoft.com/office/drawing/2014/main" id="{69C0DC6A-725E-4154-8761-E2BBB452F4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80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3210" name="Picture@5B@" descr="@5B@">
          <a:extLst>
            <a:ext uri="{FF2B5EF4-FFF2-40B4-BE49-F238E27FC236}">
              <a16:creationId xmlns:a16="http://schemas.microsoft.com/office/drawing/2014/main" id="{2D193FC4-D278-43A9-903D-B4453AFAE0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56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3211" name="Picture@5B@" descr="@5B@">
          <a:extLst>
            <a:ext uri="{FF2B5EF4-FFF2-40B4-BE49-F238E27FC236}">
              <a16:creationId xmlns:a16="http://schemas.microsoft.com/office/drawing/2014/main" id="{033137D3-DB35-4187-BF86-43FA98585D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31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3212" name="Picture@5B@" descr="@5B@">
          <a:extLst>
            <a:ext uri="{FF2B5EF4-FFF2-40B4-BE49-F238E27FC236}">
              <a16:creationId xmlns:a16="http://schemas.microsoft.com/office/drawing/2014/main" id="{542509E9-AAAF-4409-A187-370BE665E6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06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3213" name="Picture@5B@" descr="@5B@">
          <a:extLst>
            <a:ext uri="{FF2B5EF4-FFF2-40B4-BE49-F238E27FC236}">
              <a16:creationId xmlns:a16="http://schemas.microsoft.com/office/drawing/2014/main" id="{A1CE5C48-28BE-4EAC-B5FA-C4105BA9F8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3214" name="Picture@5B@" descr="@5B@">
          <a:extLst>
            <a:ext uri="{FF2B5EF4-FFF2-40B4-BE49-F238E27FC236}">
              <a16:creationId xmlns:a16="http://schemas.microsoft.com/office/drawing/2014/main" id="{68052ADC-2373-4F4B-8D18-DA898AB7B1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57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3215" name="Picture@5B@" descr="@5B@">
          <a:extLst>
            <a:ext uri="{FF2B5EF4-FFF2-40B4-BE49-F238E27FC236}">
              <a16:creationId xmlns:a16="http://schemas.microsoft.com/office/drawing/2014/main" id="{8641AFAD-8577-4112-BC3F-16B1A44A77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32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3216" name="Picture@5B@" descr="@5B@">
          <a:extLst>
            <a:ext uri="{FF2B5EF4-FFF2-40B4-BE49-F238E27FC236}">
              <a16:creationId xmlns:a16="http://schemas.microsoft.com/office/drawing/2014/main" id="{C084C0A6-A6B5-4480-88D1-39059A2062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07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3217" name="Picture@5B@" descr="@5B@">
          <a:extLst>
            <a:ext uri="{FF2B5EF4-FFF2-40B4-BE49-F238E27FC236}">
              <a16:creationId xmlns:a16="http://schemas.microsoft.com/office/drawing/2014/main" id="{BAC253F8-088F-478F-BC1A-B83EDD1286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83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3218" name="Picture@5B@" descr="@5B@">
          <a:extLst>
            <a:ext uri="{FF2B5EF4-FFF2-40B4-BE49-F238E27FC236}">
              <a16:creationId xmlns:a16="http://schemas.microsoft.com/office/drawing/2014/main" id="{67FD8E2D-4E24-42EF-B6A8-4E99CE11EE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3219" name="Picture@5B@" descr="@5B@">
          <a:extLst>
            <a:ext uri="{FF2B5EF4-FFF2-40B4-BE49-F238E27FC236}">
              <a16:creationId xmlns:a16="http://schemas.microsoft.com/office/drawing/2014/main" id="{D8F55858-11F7-4D8E-86AC-7C63BCDECD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33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3220" name="Picture@5B@" descr="@5B@">
          <a:extLst>
            <a:ext uri="{FF2B5EF4-FFF2-40B4-BE49-F238E27FC236}">
              <a16:creationId xmlns:a16="http://schemas.microsoft.com/office/drawing/2014/main" id="{784593D5-27C7-46AF-B787-0C3FFC7580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08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3221" name="Picture@5B@" descr="@5B@">
          <a:extLst>
            <a:ext uri="{FF2B5EF4-FFF2-40B4-BE49-F238E27FC236}">
              <a16:creationId xmlns:a16="http://schemas.microsoft.com/office/drawing/2014/main" id="{79E3C70F-180B-4D04-A42F-A349A2C00D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4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3222" name="Picture@5B@" descr="@5B@">
          <a:extLst>
            <a:ext uri="{FF2B5EF4-FFF2-40B4-BE49-F238E27FC236}">
              <a16:creationId xmlns:a16="http://schemas.microsoft.com/office/drawing/2014/main" id="{48526E1C-F957-40EA-91D5-DD556BEC6F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59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3223" name="Picture@5B@" descr="@5B@">
          <a:extLst>
            <a:ext uri="{FF2B5EF4-FFF2-40B4-BE49-F238E27FC236}">
              <a16:creationId xmlns:a16="http://schemas.microsoft.com/office/drawing/2014/main" id="{C56436E2-B197-46FA-B5EE-0911045D7E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3224" name="Picture@5B@" descr="@5B@">
          <a:extLst>
            <a:ext uri="{FF2B5EF4-FFF2-40B4-BE49-F238E27FC236}">
              <a16:creationId xmlns:a16="http://schemas.microsoft.com/office/drawing/2014/main" id="{672FB412-E5DE-4BEA-A15C-0CAB091C2D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09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3225" name="Picture@5B@" descr="@5B@">
          <a:extLst>
            <a:ext uri="{FF2B5EF4-FFF2-40B4-BE49-F238E27FC236}">
              <a16:creationId xmlns:a16="http://schemas.microsoft.com/office/drawing/2014/main" id="{F34433F6-2DBA-4A87-BCB3-7ED006F95F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85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3226" name="Picture@5B@" descr="@5B@">
          <a:extLst>
            <a:ext uri="{FF2B5EF4-FFF2-40B4-BE49-F238E27FC236}">
              <a16:creationId xmlns:a16="http://schemas.microsoft.com/office/drawing/2014/main" id="{7F8DB72F-6DB1-48CC-8616-A0B1835C78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0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3227" name="Picture@5B@" descr="@5B@">
          <a:extLst>
            <a:ext uri="{FF2B5EF4-FFF2-40B4-BE49-F238E27FC236}">
              <a16:creationId xmlns:a16="http://schemas.microsoft.com/office/drawing/2014/main" id="{467F9722-4D90-4670-8CA1-8DDF1E48CA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35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3228" name="Picture@5B@" descr="@5B@">
          <a:extLst>
            <a:ext uri="{FF2B5EF4-FFF2-40B4-BE49-F238E27FC236}">
              <a16:creationId xmlns:a16="http://schemas.microsoft.com/office/drawing/2014/main" id="{1CD6EC8C-69AB-441E-8705-A286B51577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1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3229" name="Picture@5B@" descr="@5B@">
          <a:extLst>
            <a:ext uri="{FF2B5EF4-FFF2-40B4-BE49-F238E27FC236}">
              <a16:creationId xmlns:a16="http://schemas.microsoft.com/office/drawing/2014/main" id="{A14FAD57-99B4-4BC2-9E9A-6684AB5184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86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3230" name="Picture@5B@" descr="@5B@">
          <a:extLst>
            <a:ext uri="{FF2B5EF4-FFF2-40B4-BE49-F238E27FC236}">
              <a16:creationId xmlns:a16="http://schemas.microsoft.com/office/drawing/2014/main" id="{B7AC0487-94BA-40F1-B5E6-1479878593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61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3231" name="Picture@5B@" descr="@5B@">
          <a:extLst>
            <a:ext uri="{FF2B5EF4-FFF2-40B4-BE49-F238E27FC236}">
              <a16:creationId xmlns:a16="http://schemas.microsoft.com/office/drawing/2014/main" id="{47955F5F-D517-4048-8EA5-92E60FB882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36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3232" name="Picture@5B@" descr="@5B@">
          <a:extLst>
            <a:ext uri="{FF2B5EF4-FFF2-40B4-BE49-F238E27FC236}">
              <a16:creationId xmlns:a16="http://schemas.microsoft.com/office/drawing/2014/main" id="{5DF363AC-75A8-4A60-93F2-0EF15F31B7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11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3233" name="Picture@5B@" descr="@5B@">
          <a:extLst>
            <a:ext uri="{FF2B5EF4-FFF2-40B4-BE49-F238E27FC236}">
              <a16:creationId xmlns:a16="http://schemas.microsoft.com/office/drawing/2014/main" id="{B4887277-1694-4008-B486-15275800E4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3234" name="Picture@5B@" descr="@5B@">
          <a:extLst>
            <a:ext uri="{FF2B5EF4-FFF2-40B4-BE49-F238E27FC236}">
              <a16:creationId xmlns:a16="http://schemas.microsoft.com/office/drawing/2014/main" id="{7D23813C-1F13-46A8-A503-FE480D0B1E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62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3235" name="Picture@5B@" descr="@5B@">
          <a:extLst>
            <a:ext uri="{FF2B5EF4-FFF2-40B4-BE49-F238E27FC236}">
              <a16:creationId xmlns:a16="http://schemas.microsoft.com/office/drawing/2014/main" id="{A954C6C5-BCDC-4BB0-9656-8A4CF19BB2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37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3236" name="Picture@5B@" descr="@5B@">
          <a:extLst>
            <a:ext uri="{FF2B5EF4-FFF2-40B4-BE49-F238E27FC236}">
              <a16:creationId xmlns:a16="http://schemas.microsoft.com/office/drawing/2014/main" id="{3CB7CAEF-B4DC-4F0B-BBB7-B37F7E6581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12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3237" name="Picture@5B@" descr="@5B@">
          <a:extLst>
            <a:ext uri="{FF2B5EF4-FFF2-40B4-BE49-F238E27FC236}">
              <a16:creationId xmlns:a16="http://schemas.microsoft.com/office/drawing/2014/main" id="{8E7721FF-801E-4F45-9199-5575A1F2E7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88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3238" name="Picture@5B@" descr="@5B@">
          <a:extLst>
            <a:ext uri="{FF2B5EF4-FFF2-40B4-BE49-F238E27FC236}">
              <a16:creationId xmlns:a16="http://schemas.microsoft.com/office/drawing/2014/main" id="{3D5DD24A-6C72-4F9C-A8C4-7841068DA6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6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3239" name="Picture@5B@" descr="@5B@">
          <a:extLst>
            <a:ext uri="{FF2B5EF4-FFF2-40B4-BE49-F238E27FC236}">
              <a16:creationId xmlns:a16="http://schemas.microsoft.com/office/drawing/2014/main" id="{FF9A3AF6-A285-4842-AB7B-81AAAD6150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38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3240" name="Picture@5B@" descr="@5B@">
          <a:extLst>
            <a:ext uri="{FF2B5EF4-FFF2-40B4-BE49-F238E27FC236}">
              <a16:creationId xmlns:a16="http://schemas.microsoft.com/office/drawing/2014/main" id="{BADF189A-9BD5-412B-AA08-D26D2FBF0A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14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3241" name="Picture@5B@" descr="@5B@">
          <a:extLst>
            <a:ext uri="{FF2B5EF4-FFF2-40B4-BE49-F238E27FC236}">
              <a16:creationId xmlns:a16="http://schemas.microsoft.com/office/drawing/2014/main" id="{3D51DE59-1376-45C7-BCA6-7AC827CC85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89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3242" name="Picture@5B@" descr="@5B@">
          <a:extLst>
            <a:ext uri="{FF2B5EF4-FFF2-40B4-BE49-F238E27FC236}">
              <a16:creationId xmlns:a16="http://schemas.microsoft.com/office/drawing/2014/main" id="{130F0317-DBC8-48F1-BA1F-0035EDB85B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4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3243" name="Picture@5B@" descr="@5B@">
          <a:extLst>
            <a:ext uri="{FF2B5EF4-FFF2-40B4-BE49-F238E27FC236}">
              <a16:creationId xmlns:a16="http://schemas.microsoft.com/office/drawing/2014/main" id="{EB169013-2B6D-40BC-AB74-9886A068E9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3244" name="Picture@5B@" descr="@5B@">
          <a:extLst>
            <a:ext uri="{FF2B5EF4-FFF2-40B4-BE49-F238E27FC236}">
              <a16:creationId xmlns:a16="http://schemas.microsoft.com/office/drawing/2014/main" id="{58F818FF-4EDE-49E0-9F62-70C14487FB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15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3245" name="Picture@5B@" descr="@5B@">
          <a:extLst>
            <a:ext uri="{FF2B5EF4-FFF2-40B4-BE49-F238E27FC236}">
              <a16:creationId xmlns:a16="http://schemas.microsoft.com/office/drawing/2014/main" id="{2725F832-AE1F-427D-BD13-5D6B0FF68C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0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246" name="Picture@5B@" descr="@5B@">
          <a:extLst>
            <a:ext uri="{FF2B5EF4-FFF2-40B4-BE49-F238E27FC236}">
              <a16:creationId xmlns:a16="http://schemas.microsoft.com/office/drawing/2014/main" id="{48A3A43E-C53F-414A-97EF-4B7E3A899B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3247" name="Picture@5B@" descr="@5B@">
          <a:extLst>
            <a:ext uri="{FF2B5EF4-FFF2-40B4-BE49-F238E27FC236}">
              <a16:creationId xmlns:a16="http://schemas.microsoft.com/office/drawing/2014/main" id="{1CA2EE10-2A46-4308-902E-B71812B890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248" name="Picture@5B@" descr="@5B@">
          <a:extLst>
            <a:ext uri="{FF2B5EF4-FFF2-40B4-BE49-F238E27FC236}">
              <a16:creationId xmlns:a16="http://schemas.microsoft.com/office/drawing/2014/main" id="{2FE947CE-2024-4F7C-B986-CCE549C90F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3249" name="Picture@5B@" descr="@5B@">
          <a:extLst>
            <a:ext uri="{FF2B5EF4-FFF2-40B4-BE49-F238E27FC236}">
              <a16:creationId xmlns:a16="http://schemas.microsoft.com/office/drawing/2014/main" id="{2A6DCDBB-3799-4E83-A670-AF401DB475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3250" name="Picture@5B@" descr="@5B@">
          <a:extLst>
            <a:ext uri="{FF2B5EF4-FFF2-40B4-BE49-F238E27FC236}">
              <a16:creationId xmlns:a16="http://schemas.microsoft.com/office/drawing/2014/main" id="{74283D72-D621-4787-A70A-57A09A7444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6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3251" name="Picture@5B@" descr="@5B@">
          <a:extLst>
            <a:ext uri="{FF2B5EF4-FFF2-40B4-BE49-F238E27FC236}">
              <a16:creationId xmlns:a16="http://schemas.microsoft.com/office/drawing/2014/main" id="{BA97A388-D6CE-412E-AC9C-FE5675DA25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3252" name="Picture@5B@" descr="@5B@">
          <a:extLst>
            <a:ext uri="{FF2B5EF4-FFF2-40B4-BE49-F238E27FC236}">
              <a16:creationId xmlns:a16="http://schemas.microsoft.com/office/drawing/2014/main" id="{88B337CB-DFA4-4685-93B3-C0520CFBA4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7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3253" name="Picture@5B@" descr="@5B@">
          <a:extLst>
            <a:ext uri="{FF2B5EF4-FFF2-40B4-BE49-F238E27FC236}">
              <a16:creationId xmlns:a16="http://schemas.microsoft.com/office/drawing/2014/main" id="{5A9431C2-39C8-4E46-ABEB-C2759EC615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3254" name="Picture@5B@" descr="@5B@">
          <a:extLst>
            <a:ext uri="{FF2B5EF4-FFF2-40B4-BE49-F238E27FC236}">
              <a16:creationId xmlns:a16="http://schemas.microsoft.com/office/drawing/2014/main" id="{53BF19ED-A82A-4A1C-A640-5D9492F90F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3255" name="Picture@5B@" descr="@5B@">
          <a:extLst>
            <a:ext uri="{FF2B5EF4-FFF2-40B4-BE49-F238E27FC236}">
              <a16:creationId xmlns:a16="http://schemas.microsoft.com/office/drawing/2014/main" id="{D49BA664-B1B5-4BD0-B776-832AB38F74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3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3256" name="Picture@5B@" descr="@5B@">
          <a:extLst>
            <a:ext uri="{FF2B5EF4-FFF2-40B4-BE49-F238E27FC236}">
              <a16:creationId xmlns:a16="http://schemas.microsoft.com/office/drawing/2014/main" id="{E6C13350-31C4-4C66-9BE3-5BFC21542B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3257" name="Picture@5B@" descr="@5B@">
          <a:extLst>
            <a:ext uri="{FF2B5EF4-FFF2-40B4-BE49-F238E27FC236}">
              <a16:creationId xmlns:a16="http://schemas.microsoft.com/office/drawing/2014/main" id="{F13CDBEB-1B6E-4F87-8D50-9A725CB0E0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3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3258" name="Picture@5B@" descr="@5B@">
          <a:extLst>
            <a:ext uri="{FF2B5EF4-FFF2-40B4-BE49-F238E27FC236}">
              <a16:creationId xmlns:a16="http://schemas.microsoft.com/office/drawing/2014/main" id="{56A8F946-F922-451E-B32A-A7A1334AE8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8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3259" name="Picture@5B@" descr="@5B@">
          <a:extLst>
            <a:ext uri="{FF2B5EF4-FFF2-40B4-BE49-F238E27FC236}">
              <a16:creationId xmlns:a16="http://schemas.microsoft.com/office/drawing/2014/main" id="{CE4AF416-9AE6-4375-8EAB-8F58F4F473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3260" name="Picture@5B@" descr="@5B@">
          <a:extLst>
            <a:ext uri="{FF2B5EF4-FFF2-40B4-BE49-F238E27FC236}">
              <a16:creationId xmlns:a16="http://schemas.microsoft.com/office/drawing/2014/main" id="{67280272-1057-414B-AD2D-2D5F7250D3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3261" name="Picture@5B@" descr="@5B@">
          <a:extLst>
            <a:ext uri="{FF2B5EF4-FFF2-40B4-BE49-F238E27FC236}">
              <a16:creationId xmlns:a16="http://schemas.microsoft.com/office/drawing/2014/main" id="{2E68005A-5E91-4F7F-9E58-A7027F6659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4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3262" name="Picture@5B@" descr="@5B@">
          <a:extLst>
            <a:ext uri="{FF2B5EF4-FFF2-40B4-BE49-F238E27FC236}">
              <a16:creationId xmlns:a16="http://schemas.microsoft.com/office/drawing/2014/main" id="{D3E64F32-284B-40E2-86A8-965E1A1980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9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3263" name="Picture@5B@" descr="@5B@">
          <a:extLst>
            <a:ext uri="{FF2B5EF4-FFF2-40B4-BE49-F238E27FC236}">
              <a16:creationId xmlns:a16="http://schemas.microsoft.com/office/drawing/2014/main" id="{9E529923-AC52-43F1-9E28-3FB3A84C76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5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3264" name="Picture@5B@" descr="@5B@">
          <a:extLst>
            <a:ext uri="{FF2B5EF4-FFF2-40B4-BE49-F238E27FC236}">
              <a16:creationId xmlns:a16="http://schemas.microsoft.com/office/drawing/2014/main" id="{4EAE8099-CB7E-46CF-BDF9-9B990EE1A4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3265" name="Picture@5B@" descr="@5B@">
          <a:extLst>
            <a:ext uri="{FF2B5EF4-FFF2-40B4-BE49-F238E27FC236}">
              <a16:creationId xmlns:a16="http://schemas.microsoft.com/office/drawing/2014/main" id="{30752FA7-0B72-4234-8855-8F91402F80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5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3266" name="Picture@5B@" descr="@5B@">
          <a:extLst>
            <a:ext uri="{FF2B5EF4-FFF2-40B4-BE49-F238E27FC236}">
              <a16:creationId xmlns:a16="http://schemas.microsoft.com/office/drawing/2014/main" id="{8FA69F41-7BBE-411B-9F72-71879AD881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3267" name="Picture@5B@" descr="@5B@">
          <a:extLst>
            <a:ext uri="{FF2B5EF4-FFF2-40B4-BE49-F238E27FC236}">
              <a16:creationId xmlns:a16="http://schemas.microsoft.com/office/drawing/2014/main" id="{1298A49E-AD36-431F-971B-19A1F98D9C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3268" name="Picture@5B@" descr="@5B@">
          <a:extLst>
            <a:ext uri="{FF2B5EF4-FFF2-40B4-BE49-F238E27FC236}">
              <a16:creationId xmlns:a16="http://schemas.microsoft.com/office/drawing/2014/main" id="{1A7BE136-7640-4047-9CB1-1179364896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1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3269" name="Picture@5B@" descr="@5B@">
          <a:extLst>
            <a:ext uri="{FF2B5EF4-FFF2-40B4-BE49-F238E27FC236}">
              <a16:creationId xmlns:a16="http://schemas.microsoft.com/office/drawing/2014/main" id="{F0818E8A-0962-4585-B6E8-EF8E663890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3270" name="Picture@5B@" descr="@5B@">
          <a:extLst>
            <a:ext uri="{FF2B5EF4-FFF2-40B4-BE49-F238E27FC236}">
              <a16:creationId xmlns:a16="http://schemas.microsoft.com/office/drawing/2014/main" id="{9ECFEEE6-3736-46F6-A95B-CCDFCAE457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2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3271" name="Picture@5B@" descr="@5B@">
          <a:extLst>
            <a:ext uri="{FF2B5EF4-FFF2-40B4-BE49-F238E27FC236}">
              <a16:creationId xmlns:a16="http://schemas.microsoft.com/office/drawing/2014/main" id="{BDD424D1-2F7A-46CA-9280-2C9C65D7EE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27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3272" name="Picture@5B@" descr="@5B@">
          <a:extLst>
            <a:ext uri="{FF2B5EF4-FFF2-40B4-BE49-F238E27FC236}">
              <a16:creationId xmlns:a16="http://schemas.microsoft.com/office/drawing/2014/main" id="{C9510CE0-13F3-4ADA-B096-11565BA3D8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02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273" name="Picture@5B@" descr="@5B@">
          <a:extLst>
            <a:ext uri="{FF2B5EF4-FFF2-40B4-BE49-F238E27FC236}">
              <a16:creationId xmlns:a16="http://schemas.microsoft.com/office/drawing/2014/main" id="{3C8D0DD3-8608-4B4D-98A6-0357D788BD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7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274" name="Picture@5B@" descr="@5B@">
          <a:extLst>
            <a:ext uri="{FF2B5EF4-FFF2-40B4-BE49-F238E27FC236}">
              <a16:creationId xmlns:a16="http://schemas.microsoft.com/office/drawing/2014/main" id="{40A8838E-02B6-40EE-B104-AAC17A913D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275" name="Picture@5B@" descr="@5B@">
          <a:extLst>
            <a:ext uri="{FF2B5EF4-FFF2-40B4-BE49-F238E27FC236}">
              <a16:creationId xmlns:a16="http://schemas.microsoft.com/office/drawing/2014/main" id="{076E384A-B55D-4E6A-B6BD-C43F125280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28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276" name="Picture@5B@" descr="@5B@">
          <a:extLst>
            <a:ext uri="{FF2B5EF4-FFF2-40B4-BE49-F238E27FC236}">
              <a16:creationId xmlns:a16="http://schemas.microsoft.com/office/drawing/2014/main" id="{4F1F649F-5A72-4A90-A184-36F6CCD960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3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277" name="Picture@5B@" descr="@5B@">
          <a:extLst>
            <a:ext uri="{FF2B5EF4-FFF2-40B4-BE49-F238E27FC236}">
              <a16:creationId xmlns:a16="http://schemas.microsoft.com/office/drawing/2014/main" id="{A8E49318-ACD0-40A5-8B83-8A0A12EA3F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78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278" name="Picture@5B@" descr="@5B@">
          <a:extLst>
            <a:ext uri="{FF2B5EF4-FFF2-40B4-BE49-F238E27FC236}">
              <a16:creationId xmlns:a16="http://schemas.microsoft.com/office/drawing/2014/main" id="{6C7BBDEB-0A31-4B0B-BC80-F2477BB900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54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279" name="Picture@5B@" descr="@5B@">
          <a:extLst>
            <a:ext uri="{FF2B5EF4-FFF2-40B4-BE49-F238E27FC236}">
              <a16:creationId xmlns:a16="http://schemas.microsoft.com/office/drawing/2014/main" id="{507F7B36-68C5-44FC-93A4-862BD009C1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280" name="Picture@5B@" descr="@5B@">
          <a:extLst>
            <a:ext uri="{FF2B5EF4-FFF2-40B4-BE49-F238E27FC236}">
              <a16:creationId xmlns:a16="http://schemas.microsoft.com/office/drawing/2014/main" id="{46AA0EFB-B95E-4E11-85B8-ECFDD92AC3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4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281" name="Picture@5B@" descr="@5B@">
          <a:extLst>
            <a:ext uri="{FF2B5EF4-FFF2-40B4-BE49-F238E27FC236}">
              <a16:creationId xmlns:a16="http://schemas.microsoft.com/office/drawing/2014/main" id="{5BDE5D2B-48FD-41A4-87F2-D8BA5283C2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282" name="Picture@5B@" descr="@5B@">
          <a:extLst>
            <a:ext uri="{FF2B5EF4-FFF2-40B4-BE49-F238E27FC236}">
              <a16:creationId xmlns:a16="http://schemas.microsoft.com/office/drawing/2014/main" id="{D0C099E6-2A4C-4496-A4FB-5DCD6728DF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5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3283" name="Picture@5B@" descr="@5B@">
          <a:extLst>
            <a:ext uri="{FF2B5EF4-FFF2-40B4-BE49-F238E27FC236}">
              <a16:creationId xmlns:a16="http://schemas.microsoft.com/office/drawing/2014/main" id="{FDC36714-AE23-4250-A513-8C47B72BC9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0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3284" name="Picture@5B@" descr="@5B@">
          <a:extLst>
            <a:ext uri="{FF2B5EF4-FFF2-40B4-BE49-F238E27FC236}">
              <a16:creationId xmlns:a16="http://schemas.microsoft.com/office/drawing/2014/main" id="{57DF05AB-AD38-4C7C-86FB-B23CB1014D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3285" name="Picture@5B@" descr="@5B@">
          <a:extLst>
            <a:ext uri="{FF2B5EF4-FFF2-40B4-BE49-F238E27FC236}">
              <a16:creationId xmlns:a16="http://schemas.microsoft.com/office/drawing/2014/main" id="{F8070E5D-6D5B-4292-A21A-99FCABD883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80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3286" name="Picture@5B@" descr="@5B@">
          <a:extLst>
            <a:ext uri="{FF2B5EF4-FFF2-40B4-BE49-F238E27FC236}">
              <a16:creationId xmlns:a16="http://schemas.microsoft.com/office/drawing/2014/main" id="{76E0CE01-CC2E-4103-87DE-AC658132B1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56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3287" name="Picture@5B@" descr="@5B@">
          <a:extLst>
            <a:ext uri="{FF2B5EF4-FFF2-40B4-BE49-F238E27FC236}">
              <a16:creationId xmlns:a16="http://schemas.microsoft.com/office/drawing/2014/main" id="{9121CA76-E904-4FF1-9891-7372AB920E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31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3288" name="Picture@5B@" descr="@5B@">
          <a:extLst>
            <a:ext uri="{FF2B5EF4-FFF2-40B4-BE49-F238E27FC236}">
              <a16:creationId xmlns:a16="http://schemas.microsoft.com/office/drawing/2014/main" id="{91DF00B2-AF50-40AD-B9A4-64C6013DF1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06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3289" name="Picture@5B@" descr="@5B@">
          <a:extLst>
            <a:ext uri="{FF2B5EF4-FFF2-40B4-BE49-F238E27FC236}">
              <a16:creationId xmlns:a16="http://schemas.microsoft.com/office/drawing/2014/main" id="{64FF9091-9E9F-412F-A998-99389187F7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3290" name="Picture@5B@" descr="@5B@">
          <a:extLst>
            <a:ext uri="{FF2B5EF4-FFF2-40B4-BE49-F238E27FC236}">
              <a16:creationId xmlns:a16="http://schemas.microsoft.com/office/drawing/2014/main" id="{096484EF-DD34-4CAC-9DF3-AA0299F65E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57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3291" name="Picture@5B@" descr="@5B@">
          <a:extLst>
            <a:ext uri="{FF2B5EF4-FFF2-40B4-BE49-F238E27FC236}">
              <a16:creationId xmlns:a16="http://schemas.microsoft.com/office/drawing/2014/main" id="{C56C7FA7-AF0A-4585-A7A4-04FEBF17E9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32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3292" name="Picture@5B@" descr="@5B@">
          <a:extLst>
            <a:ext uri="{FF2B5EF4-FFF2-40B4-BE49-F238E27FC236}">
              <a16:creationId xmlns:a16="http://schemas.microsoft.com/office/drawing/2014/main" id="{AA84C95E-22F5-4337-B736-2DB5A37F3D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07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3293" name="Picture@5B@" descr="@5B@">
          <a:extLst>
            <a:ext uri="{FF2B5EF4-FFF2-40B4-BE49-F238E27FC236}">
              <a16:creationId xmlns:a16="http://schemas.microsoft.com/office/drawing/2014/main" id="{690A3426-D3B0-4F01-8094-AC26A191C1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83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3294" name="Picture@5B@" descr="@5B@">
          <a:extLst>
            <a:ext uri="{FF2B5EF4-FFF2-40B4-BE49-F238E27FC236}">
              <a16:creationId xmlns:a16="http://schemas.microsoft.com/office/drawing/2014/main" id="{952DCD33-9489-46DE-8814-77E6EB97AE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3295" name="Picture@5B@" descr="@5B@">
          <a:extLst>
            <a:ext uri="{FF2B5EF4-FFF2-40B4-BE49-F238E27FC236}">
              <a16:creationId xmlns:a16="http://schemas.microsoft.com/office/drawing/2014/main" id="{34658C59-8E3F-4EFE-9DF0-0DFCBBA6FC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33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3296" name="Picture@5B@" descr="@5B@">
          <a:extLst>
            <a:ext uri="{FF2B5EF4-FFF2-40B4-BE49-F238E27FC236}">
              <a16:creationId xmlns:a16="http://schemas.microsoft.com/office/drawing/2014/main" id="{F2B55417-A820-4BCC-BC60-EFF7A7A67C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08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3297" name="Picture@5B@" descr="@5B@">
          <a:extLst>
            <a:ext uri="{FF2B5EF4-FFF2-40B4-BE49-F238E27FC236}">
              <a16:creationId xmlns:a16="http://schemas.microsoft.com/office/drawing/2014/main" id="{0E64165B-C492-45CF-B1D5-AA002AD8D0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4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3298" name="Picture@5C@" descr="@5C@">
          <a:extLst>
            <a:ext uri="{FF2B5EF4-FFF2-40B4-BE49-F238E27FC236}">
              <a16:creationId xmlns:a16="http://schemas.microsoft.com/office/drawing/2014/main" id="{5927E5AF-94AA-4340-8CE7-DA5391E834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9959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3299" name="Picture@5B@" descr="@5B@">
          <a:extLst>
            <a:ext uri="{FF2B5EF4-FFF2-40B4-BE49-F238E27FC236}">
              <a16:creationId xmlns:a16="http://schemas.microsoft.com/office/drawing/2014/main" id="{6DF805EC-F4DE-4C20-99ED-D4D587A619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3300" name="Picture@5B@" descr="@5B@">
          <a:extLst>
            <a:ext uri="{FF2B5EF4-FFF2-40B4-BE49-F238E27FC236}">
              <a16:creationId xmlns:a16="http://schemas.microsoft.com/office/drawing/2014/main" id="{23C5FD9A-6B89-4EF3-B5C9-CE476724F4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0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301" name="Picture@5B@" descr="@5B@">
          <a:extLst>
            <a:ext uri="{FF2B5EF4-FFF2-40B4-BE49-F238E27FC236}">
              <a16:creationId xmlns:a16="http://schemas.microsoft.com/office/drawing/2014/main" id="{D410BE92-EEAE-4D6F-A4B4-F756B8C9E4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3302" name="Picture@5B@" descr="@5B@">
          <a:extLst>
            <a:ext uri="{FF2B5EF4-FFF2-40B4-BE49-F238E27FC236}">
              <a16:creationId xmlns:a16="http://schemas.microsoft.com/office/drawing/2014/main" id="{A2AD17FA-4274-4210-8674-901A7C62C7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303" name="Picture@5B@" descr="@5B@">
          <a:extLst>
            <a:ext uri="{FF2B5EF4-FFF2-40B4-BE49-F238E27FC236}">
              <a16:creationId xmlns:a16="http://schemas.microsoft.com/office/drawing/2014/main" id="{11621B1F-0E95-4E0A-9515-154D66A65D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3304" name="Picture@5B@" descr="@5B@">
          <a:extLst>
            <a:ext uri="{FF2B5EF4-FFF2-40B4-BE49-F238E27FC236}">
              <a16:creationId xmlns:a16="http://schemas.microsoft.com/office/drawing/2014/main" id="{C9B4C3AE-7AE1-4914-9C4A-8163AFDD68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3305" name="Picture@5B@" descr="@5B@">
          <a:extLst>
            <a:ext uri="{FF2B5EF4-FFF2-40B4-BE49-F238E27FC236}">
              <a16:creationId xmlns:a16="http://schemas.microsoft.com/office/drawing/2014/main" id="{96BFE727-22D1-4853-9D72-17F0A9D45D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6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3306" name="Picture@5B@" descr="@5B@">
          <a:extLst>
            <a:ext uri="{FF2B5EF4-FFF2-40B4-BE49-F238E27FC236}">
              <a16:creationId xmlns:a16="http://schemas.microsoft.com/office/drawing/2014/main" id="{790C88C3-4FEB-46DA-9AA7-0B9A7B6E55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3307" name="Picture@5B@" descr="@5B@">
          <a:extLst>
            <a:ext uri="{FF2B5EF4-FFF2-40B4-BE49-F238E27FC236}">
              <a16:creationId xmlns:a16="http://schemas.microsoft.com/office/drawing/2014/main" id="{F746BFB9-B313-4F5E-BFFF-C2BE7444E6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7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3308" name="Picture@5B@" descr="@5B@">
          <a:extLst>
            <a:ext uri="{FF2B5EF4-FFF2-40B4-BE49-F238E27FC236}">
              <a16:creationId xmlns:a16="http://schemas.microsoft.com/office/drawing/2014/main" id="{24339E23-CACD-4F19-8CFF-B371F6D555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3309" name="Picture@5B@" descr="@5B@">
          <a:extLst>
            <a:ext uri="{FF2B5EF4-FFF2-40B4-BE49-F238E27FC236}">
              <a16:creationId xmlns:a16="http://schemas.microsoft.com/office/drawing/2014/main" id="{E3F9372F-990A-4E84-9630-32E06138F4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3310" name="Picture@5B@" descr="@5B@">
          <a:extLst>
            <a:ext uri="{FF2B5EF4-FFF2-40B4-BE49-F238E27FC236}">
              <a16:creationId xmlns:a16="http://schemas.microsoft.com/office/drawing/2014/main" id="{F0EABEBA-4AFD-434A-BB30-0460AE1EAC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3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3311" name="Picture@5B@" descr="@5B@">
          <a:extLst>
            <a:ext uri="{FF2B5EF4-FFF2-40B4-BE49-F238E27FC236}">
              <a16:creationId xmlns:a16="http://schemas.microsoft.com/office/drawing/2014/main" id="{A59DE45A-E7F5-4068-B18D-A303A309B1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3312" name="Picture@5B@" descr="@5B@">
          <a:extLst>
            <a:ext uri="{FF2B5EF4-FFF2-40B4-BE49-F238E27FC236}">
              <a16:creationId xmlns:a16="http://schemas.microsoft.com/office/drawing/2014/main" id="{373CA9BD-F7E3-450F-AE61-AEE6862953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3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3313" name="Picture@5B@" descr="@5B@">
          <a:extLst>
            <a:ext uri="{FF2B5EF4-FFF2-40B4-BE49-F238E27FC236}">
              <a16:creationId xmlns:a16="http://schemas.microsoft.com/office/drawing/2014/main" id="{C307F0EC-7616-4FE4-BA34-287B940D77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8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3314" name="Picture@5B@" descr="@5B@">
          <a:extLst>
            <a:ext uri="{FF2B5EF4-FFF2-40B4-BE49-F238E27FC236}">
              <a16:creationId xmlns:a16="http://schemas.microsoft.com/office/drawing/2014/main" id="{FC8E1DBA-CF2E-4420-B7AF-A0ADB59FDB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3315" name="Picture@5B@" descr="@5B@">
          <a:extLst>
            <a:ext uri="{FF2B5EF4-FFF2-40B4-BE49-F238E27FC236}">
              <a16:creationId xmlns:a16="http://schemas.microsoft.com/office/drawing/2014/main" id="{F1AF5AE5-A1AC-453A-A622-968E486D1F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3316" name="Picture@5B@" descr="@5B@">
          <a:extLst>
            <a:ext uri="{FF2B5EF4-FFF2-40B4-BE49-F238E27FC236}">
              <a16:creationId xmlns:a16="http://schemas.microsoft.com/office/drawing/2014/main" id="{BCE9E447-4E8C-495C-BF1D-E23B25A7C7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4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3317" name="Picture@5B@" descr="@5B@">
          <a:extLst>
            <a:ext uri="{FF2B5EF4-FFF2-40B4-BE49-F238E27FC236}">
              <a16:creationId xmlns:a16="http://schemas.microsoft.com/office/drawing/2014/main" id="{3ECAA354-33B3-4310-8D71-EA84873661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9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3318" name="Picture@5B@" descr="@5B@">
          <a:extLst>
            <a:ext uri="{FF2B5EF4-FFF2-40B4-BE49-F238E27FC236}">
              <a16:creationId xmlns:a16="http://schemas.microsoft.com/office/drawing/2014/main" id="{CAC6A75A-6133-458B-A2B1-4CF7986347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5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3319" name="Picture@5B@" descr="@5B@">
          <a:extLst>
            <a:ext uri="{FF2B5EF4-FFF2-40B4-BE49-F238E27FC236}">
              <a16:creationId xmlns:a16="http://schemas.microsoft.com/office/drawing/2014/main" id="{640742E7-2B79-4A60-8DFF-16E5DFD757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3320" name="Picture@5B@" descr="@5B@">
          <a:extLst>
            <a:ext uri="{FF2B5EF4-FFF2-40B4-BE49-F238E27FC236}">
              <a16:creationId xmlns:a16="http://schemas.microsoft.com/office/drawing/2014/main" id="{E1600ADD-0DB8-42A8-B31C-0E1D6A60D9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5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3321" name="Picture@5B@" descr="@5B@">
          <a:extLst>
            <a:ext uri="{FF2B5EF4-FFF2-40B4-BE49-F238E27FC236}">
              <a16:creationId xmlns:a16="http://schemas.microsoft.com/office/drawing/2014/main" id="{CF4D7666-88E9-4323-92C5-1EC41D6992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3322" name="Picture@5B@" descr="@5B@">
          <a:extLst>
            <a:ext uri="{FF2B5EF4-FFF2-40B4-BE49-F238E27FC236}">
              <a16:creationId xmlns:a16="http://schemas.microsoft.com/office/drawing/2014/main" id="{0AA7C967-B6DB-4C18-A6FE-A39252E6E5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3323" name="Picture@5B@" descr="@5B@">
          <a:extLst>
            <a:ext uri="{FF2B5EF4-FFF2-40B4-BE49-F238E27FC236}">
              <a16:creationId xmlns:a16="http://schemas.microsoft.com/office/drawing/2014/main" id="{A833346B-D0EC-44DF-B59E-95CE8541C9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1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3324" name="Picture@5B@" descr="@5B@">
          <a:extLst>
            <a:ext uri="{FF2B5EF4-FFF2-40B4-BE49-F238E27FC236}">
              <a16:creationId xmlns:a16="http://schemas.microsoft.com/office/drawing/2014/main" id="{15AB96C3-1356-44F9-BF76-78F459DBFD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3325" name="Picture@5B@" descr="@5B@">
          <a:extLst>
            <a:ext uri="{FF2B5EF4-FFF2-40B4-BE49-F238E27FC236}">
              <a16:creationId xmlns:a16="http://schemas.microsoft.com/office/drawing/2014/main" id="{998244A5-CA3B-4112-AAAE-FE792901BB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2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3326" name="Picture@5B@" descr="@5B@">
          <a:extLst>
            <a:ext uri="{FF2B5EF4-FFF2-40B4-BE49-F238E27FC236}">
              <a16:creationId xmlns:a16="http://schemas.microsoft.com/office/drawing/2014/main" id="{E5D58B4E-762C-4890-9115-38B275EC8C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27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3327" name="Picture@5B@" descr="@5B@">
          <a:extLst>
            <a:ext uri="{FF2B5EF4-FFF2-40B4-BE49-F238E27FC236}">
              <a16:creationId xmlns:a16="http://schemas.microsoft.com/office/drawing/2014/main" id="{DA644A09-0C66-488B-8C46-4E34B17BFE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02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328" name="Picture@5B@" descr="@5B@">
          <a:extLst>
            <a:ext uri="{FF2B5EF4-FFF2-40B4-BE49-F238E27FC236}">
              <a16:creationId xmlns:a16="http://schemas.microsoft.com/office/drawing/2014/main" id="{3D384F41-C98A-47D2-8E5F-B5F35C3E8F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7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329" name="Picture@5B@" descr="@5B@">
          <a:extLst>
            <a:ext uri="{FF2B5EF4-FFF2-40B4-BE49-F238E27FC236}">
              <a16:creationId xmlns:a16="http://schemas.microsoft.com/office/drawing/2014/main" id="{8D4F6AFE-FC0B-49C2-B6DB-35264F973D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330" name="Picture@5B@" descr="@5B@">
          <a:extLst>
            <a:ext uri="{FF2B5EF4-FFF2-40B4-BE49-F238E27FC236}">
              <a16:creationId xmlns:a16="http://schemas.microsoft.com/office/drawing/2014/main" id="{86376F57-8A9D-479E-AA21-7A90C26904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28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331" name="Picture@5B@" descr="@5B@">
          <a:extLst>
            <a:ext uri="{FF2B5EF4-FFF2-40B4-BE49-F238E27FC236}">
              <a16:creationId xmlns:a16="http://schemas.microsoft.com/office/drawing/2014/main" id="{76C27CD4-5384-4844-9ACA-8ECC223978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3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332" name="Picture@5B@" descr="@5B@">
          <a:extLst>
            <a:ext uri="{FF2B5EF4-FFF2-40B4-BE49-F238E27FC236}">
              <a16:creationId xmlns:a16="http://schemas.microsoft.com/office/drawing/2014/main" id="{98B0A3B9-F856-4F5F-8E65-F378B70DF0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78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333" name="Picture@5B@" descr="@5B@">
          <a:extLst>
            <a:ext uri="{FF2B5EF4-FFF2-40B4-BE49-F238E27FC236}">
              <a16:creationId xmlns:a16="http://schemas.microsoft.com/office/drawing/2014/main" id="{DF967EC5-CC12-47DD-8CA7-08358A04BF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54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334" name="Picture@5B@" descr="@5B@">
          <a:extLst>
            <a:ext uri="{FF2B5EF4-FFF2-40B4-BE49-F238E27FC236}">
              <a16:creationId xmlns:a16="http://schemas.microsoft.com/office/drawing/2014/main" id="{AD2D683E-54D4-489F-8885-4D1F2DCF0A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335" name="Picture@5B@" descr="@5B@">
          <a:extLst>
            <a:ext uri="{FF2B5EF4-FFF2-40B4-BE49-F238E27FC236}">
              <a16:creationId xmlns:a16="http://schemas.microsoft.com/office/drawing/2014/main" id="{01A8AA3F-82A2-4C5C-910F-D341E484AD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4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336" name="Picture@5B@" descr="@5B@">
          <a:extLst>
            <a:ext uri="{FF2B5EF4-FFF2-40B4-BE49-F238E27FC236}">
              <a16:creationId xmlns:a16="http://schemas.microsoft.com/office/drawing/2014/main" id="{F46D31C4-0655-46BE-911E-617234EACC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337" name="Picture@5B@" descr="@5B@">
          <a:extLst>
            <a:ext uri="{FF2B5EF4-FFF2-40B4-BE49-F238E27FC236}">
              <a16:creationId xmlns:a16="http://schemas.microsoft.com/office/drawing/2014/main" id="{03826448-63F1-40AF-BE12-589A326B1A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5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3338" name="Picture@5B@" descr="@5B@">
          <a:extLst>
            <a:ext uri="{FF2B5EF4-FFF2-40B4-BE49-F238E27FC236}">
              <a16:creationId xmlns:a16="http://schemas.microsoft.com/office/drawing/2014/main" id="{731A6CBA-DA86-4482-9005-F3A96D2BFA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0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3339" name="Picture@5B@" descr="@5B@">
          <a:extLst>
            <a:ext uri="{FF2B5EF4-FFF2-40B4-BE49-F238E27FC236}">
              <a16:creationId xmlns:a16="http://schemas.microsoft.com/office/drawing/2014/main" id="{ACFB4E83-25E6-4ABA-91E8-31D3D2788F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3340" name="Picture@5B@" descr="@5B@">
          <a:extLst>
            <a:ext uri="{FF2B5EF4-FFF2-40B4-BE49-F238E27FC236}">
              <a16:creationId xmlns:a16="http://schemas.microsoft.com/office/drawing/2014/main" id="{21152305-4F4C-4C10-B6CD-BF4D9B8A3D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80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3341" name="Picture@5B@" descr="@5B@">
          <a:extLst>
            <a:ext uri="{FF2B5EF4-FFF2-40B4-BE49-F238E27FC236}">
              <a16:creationId xmlns:a16="http://schemas.microsoft.com/office/drawing/2014/main" id="{AD5FAB32-044F-4DBB-9509-594F398C0C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56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3342" name="Picture@5B@" descr="@5B@">
          <a:extLst>
            <a:ext uri="{FF2B5EF4-FFF2-40B4-BE49-F238E27FC236}">
              <a16:creationId xmlns:a16="http://schemas.microsoft.com/office/drawing/2014/main" id="{87364F1A-382C-4233-88D0-F0126BB76A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31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3343" name="Picture@5B@" descr="@5B@">
          <a:extLst>
            <a:ext uri="{FF2B5EF4-FFF2-40B4-BE49-F238E27FC236}">
              <a16:creationId xmlns:a16="http://schemas.microsoft.com/office/drawing/2014/main" id="{CE025F72-D8ED-4FA5-8A38-0AF6F1B29B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06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3344" name="Picture@5B@" descr="@5B@">
          <a:extLst>
            <a:ext uri="{FF2B5EF4-FFF2-40B4-BE49-F238E27FC236}">
              <a16:creationId xmlns:a16="http://schemas.microsoft.com/office/drawing/2014/main" id="{4771B21D-B76C-4369-B8A5-10D1FF02E4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3345" name="Picture@5B@" descr="@5B@">
          <a:extLst>
            <a:ext uri="{FF2B5EF4-FFF2-40B4-BE49-F238E27FC236}">
              <a16:creationId xmlns:a16="http://schemas.microsoft.com/office/drawing/2014/main" id="{1D3249A3-DB24-4FD1-B13F-95E4539F33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57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3346" name="Picture@5B@" descr="@5B@">
          <a:extLst>
            <a:ext uri="{FF2B5EF4-FFF2-40B4-BE49-F238E27FC236}">
              <a16:creationId xmlns:a16="http://schemas.microsoft.com/office/drawing/2014/main" id="{9E00F24C-C2B4-4820-BD61-F1F00A106A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32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3347" name="Picture@5B@" descr="@5B@">
          <a:extLst>
            <a:ext uri="{FF2B5EF4-FFF2-40B4-BE49-F238E27FC236}">
              <a16:creationId xmlns:a16="http://schemas.microsoft.com/office/drawing/2014/main" id="{D36FF6B1-23E7-404A-BDA0-920160DF0A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07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3348" name="Picture@5B@" descr="@5B@">
          <a:extLst>
            <a:ext uri="{FF2B5EF4-FFF2-40B4-BE49-F238E27FC236}">
              <a16:creationId xmlns:a16="http://schemas.microsoft.com/office/drawing/2014/main" id="{B1EA0055-E8AF-4BA7-A49B-291B767EA6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83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3349" name="Picture@5B@" descr="@5B@">
          <a:extLst>
            <a:ext uri="{FF2B5EF4-FFF2-40B4-BE49-F238E27FC236}">
              <a16:creationId xmlns:a16="http://schemas.microsoft.com/office/drawing/2014/main" id="{92C822DE-8DAF-47DA-864E-CAB5A69301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3350" name="Picture@5B@" descr="@5B@">
          <a:extLst>
            <a:ext uri="{FF2B5EF4-FFF2-40B4-BE49-F238E27FC236}">
              <a16:creationId xmlns:a16="http://schemas.microsoft.com/office/drawing/2014/main" id="{256C6522-D27C-4DF9-9E73-49E4B710FA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33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3351" name="Picture@5C@" descr="@5C@">
          <a:extLst>
            <a:ext uri="{FF2B5EF4-FFF2-40B4-BE49-F238E27FC236}">
              <a16:creationId xmlns:a16="http://schemas.microsoft.com/office/drawing/2014/main" id="{1DDE4935-EB7D-40A6-B5A3-20D822C975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9608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3352" name="Picture@5B@" descr="@5B@">
          <a:extLst>
            <a:ext uri="{FF2B5EF4-FFF2-40B4-BE49-F238E27FC236}">
              <a16:creationId xmlns:a16="http://schemas.microsoft.com/office/drawing/2014/main" id="{BBC42E50-C3B9-4CE5-9C9F-61CD32FF97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4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3353" name="Picture@5B@" descr="@5B@">
          <a:extLst>
            <a:ext uri="{FF2B5EF4-FFF2-40B4-BE49-F238E27FC236}">
              <a16:creationId xmlns:a16="http://schemas.microsoft.com/office/drawing/2014/main" id="{29BC0AE1-1E19-4391-A4BF-8D3664F4AC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59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3354" name="Picture@5B@" descr="@5B@">
          <a:extLst>
            <a:ext uri="{FF2B5EF4-FFF2-40B4-BE49-F238E27FC236}">
              <a16:creationId xmlns:a16="http://schemas.microsoft.com/office/drawing/2014/main" id="{E28560FF-EF24-472C-90E3-75DF8AD9E2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3355" name="Picture@5B@" descr="@5B@">
          <a:extLst>
            <a:ext uri="{FF2B5EF4-FFF2-40B4-BE49-F238E27FC236}">
              <a16:creationId xmlns:a16="http://schemas.microsoft.com/office/drawing/2014/main" id="{1348FD2B-57B7-4029-85DA-6BC05EAE42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09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3356" name="Picture@5B@" descr="@5B@">
          <a:extLst>
            <a:ext uri="{FF2B5EF4-FFF2-40B4-BE49-F238E27FC236}">
              <a16:creationId xmlns:a16="http://schemas.microsoft.com/office/drawing/2014/main" id="{79825A25-B8EA-4D10-949E-FE3EE85005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85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3357" name="Picture@5B@" descr="@5B@">
          <a:extLst>
            <a:ext uri="{FF2B5EF4-FFF2-40B4-BE49-F238E27FC236}">
              <a16:creationId xmlns:a16="http://schemas.microsoft.com/office/drawing/2014/main" id="{BD4ED4FF-F89B-4D85-9F09-E65B8E06AD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0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3358" name="Picture@5B@" descr="@5B@">
          <a:extLst>
            <a:ext uri="{FF2B5EF4-FFF2-40B4-BE49-F238E27FC236}">
              <a16:creationId xmlns:a16="http://schemas.microsoft.com/office/drawing/2014/main" id="{56B20745-42D1-4AFF-833E-F067C9725A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35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3359" name="Picture@5B@" descr="@5B@">
          <a:extLst>
            <a:ext uri="{FF2B5EF4-FFF2-40B4-BE49-F238E27FC236}">
              <a16:creationId xmlns:a16="http://schemas.microsoft.com/office/drawing/2014/main" id="{32D16B1F-7DE5-4E1E-87E4-52CA8D5545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1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3360" name="Picture@5B@" descr="@5B@">
          <a:extLst>
            <a:ext uri="{FF2B5EF4-FFF2-40B4-BE49-F238E27FC236}">
              <a16:creationId xmlns:a16="http://schemas.microsoft.com/office/drawing/2014/main" id="{89230E97-EC92-4939-87D6-4D2E03CE37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86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3361" name="Picture@5B@" descr="@5B@">
          <a:extLst>
            <a:ext uri="{FF2B5EF4-FFF2-40B4-BE49-F238E27FC236}">
              <a16:creationId xmlns:a16="http://schemas.microsoft.com/office/drawing/2014/main" id="{7DAC00C8-635F-4F52-80C8-53810F7923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61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3362" name="Picture@5B@" descr="@5B@">
          <a:extLst>
            <a:ext uri="{FF2B5EF4-FFF2-40B4-BE49-F238E27FC236}">
              <a16:creationId xmlns:a16="http://schemas.microsoft.com/office/drawing/2014/main" id="{5F7A5188-867F-4FE6-9F73-871BCB828F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36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3363" name="Picture@5B@" descr="@5B@">
          <a:extLst>
            <a:ext uri="{FF2B5EF4-FFF2-40B4-BE49-F238E27FC236}">
              <a16:creationId xmlns:a16="http://schemas.microsoft.com/office/drawing/2014/main" id="{FC50A950-B20E-4D8D-B478-BF3BDD718C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11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3364" name="Picture@5B@" descr="@5B@">
          <a:extLst>
            <a:ext uri="{FF2B5EF4-FFF2-40B4-BE49-F238E27FC236}">
              <a16:creationId xmlns:a16="http://schemas.microsoft.com/office/drawing/2014/main" id="{9A4EAB8F-B4E1-49F9-AA87-81A57F4C25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3365" name="Picture@5B@" descr="@5B@">
          <a:extLst>
            <a:ext uri="{FF2B5EF4-FFF2-40B4-BE49-F238E27FC236}">
              <a16:creationId xmlns:a16="http://schemas.microsoft.com/office/drawing/2014/main" id="{2870DD45-2693-4DE8-A0A0-EABA2AC63A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62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3366" name="Picture@5B@" descr="@5B@">
          <a:extLst>
            <a:ext uri="{FF2B5EF4-FFF2-40B4-BE49-F238E27FC236}">
              <a16:creationId xmlns:a16="http://schemas.microsoft.com/office/drawing/2014/main" id="{4D19ED46-3029-499A-BC02-02B81E4BA5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37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3367" name="Picture@5B@" descr="@5B@">
          <a:extLst>
            <a:ext uri="{FF2B5EF4-FFF2-40B4-BE49-F238E27FC236}">
              <a16:creationId xmlns:a16="http://schemas.microsoft.com/office/drawing/2014/main" id="{485999DE-68BF-4785-920F-AA81D31EE6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12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3368" name="Picture@5B@" descr="@5B@">
          <a:extLst>
            <a:ext uri="{FF2B5EF4-FFF2-40B4-BE49-F238E27FC236}">
              <a16:creationId xmlns:a16="http://schemas.microsoft.com/office/drawing/2014/main" id="{9C398B22-6677-4F64-AF77-4D55E324DD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88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3369" name="Picture@5B@" descr="@5B@">
          <a:extLst>
            <a:ext uri="{FF2B5EF4-FFF2-40B4-BE49-F238E27FC236}">
              <a16:creationId xmlns:a16="http://schemas.microsoft.com/office/drawing/2014/main" id="{B7875C13-BFAC-49EB-88EE-74DA22A9A0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6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3370" name="Picture@5B@" descr="@5B@">
          <a:extLst>
            <a:ext uri="{FF2B5EF4-FFF2-40B4-BE49-F238E27FC236}">
              <a16:creationId xmlns:a16="http://schemas.microsoft.com/office/drawing/2014/main" id="{55F7F3A3-A5A9-4F48-B729-23D5F4FB07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38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3371" name="Picture@5B@" descr="@5B@">
          <a:extLst>
            <a:ext uri="{FF2B5EF4-FFF2-40B4-BE49-F238E27FC236}">
              <a16:creationId xmlns:a16="http://schemas.microsoft.com/office/drawing/2014/main" id="{81F4377D-13D8-46C2-9358-2FD6A8E399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14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3372" name="Picture@5B@" descr="@5B@">
          <a:extLst>
            <a:ext uri="{FF2B5EF4-FFF2-40B4-BE49-F238E27FC236}">
              <a16:creationId xmlns:a16="http://schemas.microsoft.com/office/drawing/2014/main" id="{B764F0D3-C5FE-45EF-BFA3-C4A92C2081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89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3373" name="Picture@5B@" descr="@5B@">
          <a:extLst>
            <a:ext uri="{FF2B5EF4-FFF2-40B4-BE49-F238E27FC236}">
              <a16:creationId xmlns:a16="http://schemas.microsoft.com/office/drawing/2014/main" id="{9F74E04E-5717-4CDC-91E3-5B3D310219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4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3374" name="Picture@5B@" descr="@5B@">
          <a:extLst>
            <a:ext uri="{FF2B5EF4-FFF2-40B4-BE49-F238E27FC236}">
              <a16:creationId xmlns:a16="http://schemas.microsoft.com/office/drawing/2014/main" id="{69AF46FD-40EE-4609-A248-5682F9D8E1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3375" name="Picture@5B@" descr="@5B@">
          <a:extLst>
            <a:ext uri="{FF2B5EF4-FFF2-40B4-BE49-F238E27FC236}">
              <a16:creationId xmlns:a16="http://schemas.microsoft.com/office/drawing/2014/main" id="{D2ABD155-7EFB-4800-9564-6F00A661F6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15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3376" name="Picture@5B@" descr="@5B@">
          <a:extLst>
            <a:ext uri="{FF2B5EF4-FFF2-40B4-BE49-F238E27FC236}">
              <a16:creationId xmlns:a16="http://schemas.microsoft.com/office/drawing/2014/main" id="{C4AE51B3-8D7D-4113-80B9-5D75C5F217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90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3377" name="Picture@5B@" descr="@5B@">
          <a:extLst>
            <a:ext uri="{FF2B5EF4-FFF2-40B4-BE49-F238E27FC236}">
              <a16:creationId xmlns:a16="http://schemas.microsoft.com/office/drawing/2014/main" id="{C0C65325-0BBA-4958-A08A-937B819BDC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65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3378" name="Picture@5B@" descr="@5B@">
          <a:extLst>
            <a:ext uri="{FF2B5EF4-FFF2-40B4-BE49-F238E27FC236}">
              <a16:creationId xmlns:a16="http://schemas.microsoft.com/office/drawing/2014/main" id="{BF37925E-711D-4876-877F-003112C3ED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40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3379" name="Picture@5B@" descr="@5B@">
          <a:extLst>
            <a:ext uri="{FF2B5EF4-FFF2-40B4-BE49-F238E27FC236}">
              <a16:creationId xmlns:a16="http://schemas.microsoft.com/office/drawing/2014/main" id="{F84135EC-3AF0-4BE7-8AB1-EF8E3F14E2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1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3380" name="Picture@5B@" descr="@5B@">
          <a:extLst>
            <a:ext uri="{FF2B5EF4-FFF2-40B4-BE49-F238E27FC236}">
              <a16:creationId xmlns:a16="http://schemas.microsoft.com/office/drawing/2014/main" id="{C24B96AF-4266-4E6A-979B-45FF8CFBEC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91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3381" name="Picture@5B@" descr="@5B@">
          <a:extLst>
            <a:ext uri="{FF2B5EF4-FFF2-40B4-BE49-F238E27FC236}">
              <a16:creationId xmlns:a16="http://schemas.microsoft.com/office/drawing/2014/main" id="{49061BEF-BD09-4955-BB53-42D3C09A7B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66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3382" name="Picture@5B@" descr="@5B@">
          <a:extLst>
            <a:ext uri="{FF2B5EF4-FFF2-40B4-BE49-F238E27FC236}">
              <a16:creationId xmlns:a16="http://schemas.microsoft.com/office/drawing/2014/main" id="{AA203AC6-8693-4BE8-BBBD-E937CE674D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41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3383" name="Picture@5B@" descr="@5B@">
          <a:extLst>
            <a:ext uri="{FF2B5EF4-FFF2-40B4-BE49-F238E27FC236}">
              <a16:creationId xmlns:a16="http://schemas.microsoft.com/office/drawing/2014/main" id="{EB747DF0-ADF3-461C-8000-1BCCCA325B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17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3384" name="Picture@5C@" descr="@5C@">
          <a:extLst>
            <a:ext uri="{FF2B5EF4-FFF2-40B4-BE49-F238E27FC236}">
              <a16:creationId xmlns:a16="http://schemas.microsoft.com/office/drawing/2014/main" id="{47214B24-5E50-40CC-97D1-FE84A60C55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3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3385" name="Picture@5B@" descr="@5B@">
          <a:extLst>
            <a:ext uri="{FF2B5EF4-FFF2-40B4-BE49-F238E27FC236}">
              <a16:creationId xmlns:a16="http://schemas.microsoft.com/office/drawing/2014/main" id="{FF798F29-ADDE-40C2-BDA4-F17E7C074E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67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3386" name="Picture@5B@" descr="@5B@">
          <a:extLst>
            <a:ext uri="{FF2B5EF4-FFF2-40B4-BE49-F238E27FC236}">
              <a16:creationId xmlns:a16="http://schemas.microsoft.com/office/drawing/2014/main" id="{235FD147-CC70-4ED2-BC40-47CCF7DBCE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42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3387" name="Picture@5B@" descr="@5B@">
          <a:extLst>
            <a:ext uri="{FF2B5EF4-FFF2-40B4-BE49-F238E27FC236}">
              <a16:creationId xmlns:a16="http://schemas.microsoft.com/office/drawing/2014/main" id="{2D80BCA8-37EF-40DB-B7E4-C77D497569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18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3388" name="Picture@5B@" descr="@5B@">
          <a:extLst>
            <a:ext uri="{FF2B5EF4-FFF2-40B4-BE49-F238E27FC236}">
              <a16:creationId xmlns:a16="http://schemas.microsoft.com/office/drawing/2014/main" id="{480FAA79-86DC-430B-AC1D-7C5DCD10F7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93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3389" name="Picture@5B@" descr="@5B@">
          <a:extLst>
            <a:ext uri="{FF2B5EF4-FFF2-40B4-BE49-F238E27FC236}">
              <a16:creationId xmlns:a16="http://schemas.microsoft.com/office/drawing/2014/main" id="{1522D8E2-B1AE-4596-BC7A-D71033F979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6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3390" name="Picture@5B@" descr="@5B@">
          <a:extLst>
            <a:ext uri="{FF2B5EF4-FFF2-40B4-BE49-F238E27FC236}">
              <a16:creationId xmlns:a16="http://schemas.microsoft.com/office/drawing/2014/main" id="{97838023-C84E-4ACB-AE1A-E7D90B2EB9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43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3391" name="Picture@5B@" descr="@5B@">
          <a:extLst>
            <a:ext uri="{FF2B5EF4-FFF2-40B4-BE49-F238E27FC236}">
              <a16:creationId xmlns:a16="http://schemas.microsoft.com/office/drawing/2014/main" id="{3F19852F-633C-4381-BDF3-59B0F6E18F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0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392" name="Picture@5B@" descr="@5B@">
          <a:extLst>
            <a:ext uri="{FF2B5EF4-FFF2-40B4-BE49-F238E27FC236}">
              <a16:creationId xmlns:a16="http://schemas.microsoft.com/office/drawing/2014/main" id="{D8C7F6E1-93BA-4F50-9CE7-4B98E6D7AF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3393" name="Picture@5B@" descr="@5B@">
          <a:extLst>
            <a:ext uri="{FF2B5EF4-FFF2-40B4-BE49-F238E27FC236}">
              <a16:creationId xmlns:a16="http://schemas.microsoft.com/office/drawing/2014/main" id="{1FA155B0-B057-44EF-93FE-332985A578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394" name="Picture@5B@" descr="@5B@">
          <a:extLst>
            <a:ext uri="{FF2B5EF4-FFF2-40B4-BE49-F238E27FC236}">
              <a16:creationId xmlns:a16="http://schemas.microsoft.com/office/drawing/2014/main" id="{205085D9-957C-4592-9EBC-A04A61E04F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3395" name="Picture@5B@" descr="@5B@">
          <a:extLst>
            <a:ext uri="{FF2B5EF4-FFF2-40B4-BE49-F238E27FC236}">
              <a16:creationId xmlns:a16="http://schemas.microsoft.com/office/drawing/2014/main" id="{4CA1F68E-861A-4368-9008-B81FF65F74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3396" name="Picture@5B@" descr="@5B@">
          <a:extLst>
            <a:ext uri="{FF2B5EF4-FFF2-40B4-BE49-F238E27FC236}">
              <a16:creationId xmlns:a16="http://schemas.microsoft.com/office/drawing/2014/main" id="{03999CC5-24F1-4DC8-AF5E-C2C9534EB8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6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3397" name="Picture@5B@" descr="@5B@">
          <a:extLst>
            <a:ext uri="{FF2B5EF4-FFF2-40B4-BE49-F238E27FC236}">
              <a16:creationId xmlns:a16="http://schemas.microsoft.com/office/drawing/2014/main" id="{F4A5AB06-8C98-4C09-AFAB-492A76F53E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3398" name="Picture@5B@" descr="@5B@">
          <a:extLst>
            <a:ext uri="{FF2B5EF4-FFF2-40B4-BE49-F238E27FC236}">
              <a16:creationId xmlns:a16="http://schemas.microsoft.com/office/drawing/2014/main" id="{8313B36D-6375-40A2-94B8-AB2328EE9B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7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3399" name="Picture@5B@" descr="@5B@">
          <a:extLst>
            <a:ext uri="{FF2B5EF4-FFF2-40B4-BE49-F238E27FC236}">
              <a16:creationId xmlns:a16="http://schemas.microsoft.com/office/drawing/2014/main" id="{ED5B6B7F-09B2-4327-92D5-D7373D3E5C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3400" name="Picture@5B@" descr="@5B@">
          <a:extLst>
            <a:ext uri="{FF2B5EF4-FFF2-40B4-BE49-F238E27FC236}">
              <a16:creationId xmlns:a16="http://schemas.microsoft.com/office/drawing/2014/main" id="{49A07393-A15F-4C9C-8FA3-BAC2D6EAC1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3401" name="Picture@5B@" descr="@5B@">
          <a:extLst>
            <a:ext uri="{FF2B5EF4-FFF2-40B4-BE49-F238E27FC236}">
              <a16:creationId xmlns:a16="http://schemas.microsoft.com/office/drawing/2014/main" id="{AA508832-59CC-4145-933A-E561BD1957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3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3402" name="Picture@5B@" descr="@5B@">
          <a:extLst>
            <a:ext uri="{FF2B5EF4-FFF2-40B4-BE49-F238E27FC236}">
              <a16:creationId xmlns:a16="http://schemas.microsoft.com/office/drawing/2014/main" id="{725D66D0-A6CE-4356-A5F7-49DD8895D1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3403" name="Picture@5B@" descr="@5B@">
          <a:extLst>
            <a:ext uri="{FF2B5EF4-FFF2-40B4-BE49-F238E27FC236}">
              <a16:creationId xmlns:a16="http://schemas.microsoft.com/office/drawing/2014/main" id="{AA4BD58E-55CD-43FA-9C61-8028E97075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3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3404" name="Picture@5B@" descr="@5B@">
          <a:extLst>
            <a:ext uri="{FF2B5EF4-FFF2-40B4-BE49-F238E27FC236}">
              <a16:creationId xmlns:a16="http://schemas.microsoft.com/office/drawing/2014/main" id="{9C171D87-D8A2-4344-A270-0231726FB4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8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3405" name="Picture@5B@" descr="@5B@">
          <a:extLst>
            <a:ext uri="{FF2B5EF4-FFF2-40B4-BE49-F238E27FC236}">
              <a16:creationId xmlns:a16="http://schemas.microsoft.com/office/drawing/2014/main" id="{02E54020-7036-4780-9999-0712B12E39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3406" name="Picture@5B@" descr="@5B@">
          <a:extLst>
            <a:ext uri="{FF2B5EF4-FFF2-40B4-BE49-F238E27FC236}">
              <a16:creationId xmlns:a16="http://schemas.microsoft.com/office/drawing/2014/main" id="{E40AB500-2E6C-4853-A9E2-B6C7BDEF44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3407" name="Picture@5B@" descr="@5B@">
          <a:extLst>
            <a:ext uri="{FF2B5EF4-FFF2-40B4-BE49-F238E27FC236}">
              <a16:creationId xmlns:a16="http://schemas.microsoft.com/office/drawing/2014/main" id="{F5A9078D-16A0-459F-8440-C47BB518AE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4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3408" name="Picture@5B@" descr="@5B@">
          <a:extLst>
            <a:ext uri="{FF2B5EF4-FFF2-40B4-BE49-F238E27FC236}">
              <a16:creationId xmlns:a16="http://schemas.microsoft.com/office/drawing/2014/main" id="{37140EB9-6764-44A3-A7E2-A3EC8E3D13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9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3409" name="Picture@5B@" descr="@5B@">
          <a:extLst>
            <a:ext uri="{FF2B5EF4-FFF2-40B4-BE49-F238E27FC236}">
              <a16:creationId xmlns:a16="http://schemas.microsoft.com/office/drawing/2014/main" id="{B6A0A095-6909-4570-923B-6BB38F6A32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5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3410" name="Picture@5B@" descr="@5B@">
          <a:extLst>
            <a:ext uri="{FF2B5EF4-FFF2-40B4-BE49-F238E27FC236}">
              <a16:creationId xmlns:a16="http://schemas.microsoft.com/office/drawing/2014/main" id="{AC557AFE-8802-42EF-96C3-69254DA278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3411" name="Picture@5B@" descr="@5B@">
          <a:extLst>
            <a:ext uri="{FF2B5EF4-FFF2-40B4-BE49-F238E27FC236}">
              <a16:creationId xmlns:a16="http://schemas.microsoft.com/office/drawing/2014/main" id="{49C97A34-02D9-4DB6-994E-FC05190519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5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3412" name="Picture@5B@" descr="@5B@">
          <a:extLst>
            <a:ext uri="{FF2B5EF4-FFF2-40B4-BE49-F238E27FC236}">
              <a16:creationId xmlns:a16="http://schemas.microsoft.com/office/drawing/2014/main" id="{205C3026-22AE-4B76-BE59-6A27E29432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3413" name="Picture@5B@" descr="@5B@">
          <a:extLst>
            <a:ext uri="{FF2B5EF4-FFF2-40B4-BE49-F238E27FC236}">
              <a16:creationId xmlns:a16="http://schemas.microsoft.com/office/drawing/2014/main" id="{7BFCF53E-88E6-43C4-90B4-70441AEEE6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3414" name="Picture@5B@" descr="@5B@">
          <a:extLst>
            <a:ext uri="{FF2B5EF4-FFF2-40B4-BE49-F238E27FC236}">
              <a16:creationId xmlns:a16="http://schemas.microsoft.com/office/drawing/2014/main" id="{A5C30D30-34F7-49F9-B9F0-EACE5A6DA5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1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3415" name="Picture@5B@" descr="@5B@">
          <a:extLst>
            <a:ext uri="{FF2B5EF4-FFF2-40B4-BE49-F238E27FC236}">
              <a16:creationId xmlns:a16="http://schemas.microsoft.com/office/drawing/2014/main" id="{D7B3CEED-C3BA-4553-B336-6A506EF7D1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3416" name="Picture@5B@" descr="@5B@">
          <a:extLst>
            <a:ext uri="{FF2B5EF4-FFF2-40B4-BE49-F238E27FC236}">
              <a16:creationId xmlns:a16="http://schemas.microsoft.com/office/drawing/2014/main" id="{5AEFCB7B-4BB6-42CC-A176-845793DADB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2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3417" name="Picture@5B@" descr="@5B@">
          <a:extLst>
            <a:ext uri="{FF2B5EF4-FFF2-40B4-BE49-F238E27FC236}">
              <a16:creationId xmlns:a16="http://schemas.microsoft.com/office/drawing/2014/main" id="{0C7D5ECD-0AE5-4C63-A218-80EFF86E4F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27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3418" name="Picture@5B@" descr="@5B@">
          <a:extLst>
            <a:ext uri="{FF2B5EF4-FFF2-40B4-BE49-F238E27FC236}">
              <a16:creationId xmlns:a16="http://schemas.microsoft.com/office/drawing/2014/main" id="{71C738A7-52EA-4D9E-B825-0199D3C8F4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02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419" name="Picture@5B@" descr="@5B@">
          <a:extLst>
            <a:ext uri="{FF2B5EF4-FFF2-40B4-BE49-F238E27FC236}">
              <a16:creationId xmlns:a16="http://schemas.microsoft.com/office/drawing/2014/main" id="{9AD0E22B-7A74-40AB-81C7-1BF79439D9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7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420" name="Picture@5B@" descr="@5B@">
          <a:extLst>
            <a:ext uri="{FF2B5EF4-FFF2-40B4-BE49-F238E27FC236}">
              <a16:creationId xmlns:a16="http://schemas.microsoft.com/office/drawing/2014/main" id="{5424D7C3-E176-4628-BA02-FF73F717FB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421" name="Picture@5B@" descr="@5B@">
          <a:extLst>
            <a:ext uri="{FF2B5EF4-FFF2-40B4-BE49-F238E27FC236}">
              <a16:creationId xmlns:a16="http://schemas.microsoft.com/office/drawing/2014/main" id="{943BD749-D3E9-4E4E-9C6E-28BF04220A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28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422" name="Picture@5B@" descr="@5B@">
          <a:extLst>
            <a:ext uri="{FF2B5EF4-FFF2-40B4-BE49-F238E27FC236}">
              <a16:creationId xmlns:a16="http://schemas.microsoft.com/office/drawing/2014/main" id="{4F102033-B0DF-44FD-8689-3A15AB67B1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3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423" name="Picture@5B@" descr="@5B@">
          <a:extLst>
            <a:ext uri="{FF2B5EF4-FFF2-40B4-BE49-F238E27FC236}">
              <a16:creationId xmlns:a16="http://schemas.microsoft.com/office/drawing/2014/main" id="{67ED1D28-CE86-44BF-A2B5-1969B8596B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78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424" name="Picture@5B@" descr="@5B@">
          <a:extLst>
            <a:ext uri="{FF2B5EF4-FFF2-40B4-BE49-F238E27FC236}">
              <a16:creationId xmlns:a16="http://schemas.microsoft.com/office/drawing/2014/main" id="{21141ECA-7C96-4284-8B86-7CDD4525A3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54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425" name="Picture@5B@" descr="@5B@">
          <a:extLst>
            <a:ext uri="{FF2B5EF4-FFF2-40B4-BE49-F238E27FC236}">
              <a16:creationId xmlns:a16="http://schemas.microsoft.com/office/drawing/2014/main" id="{4E793BF4-B660-43A3-B963-A6468DF632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426" name="Picture@5B@" descr="@5B@">
          <a:extLst>
            <a:ext uri="{FF2B5EF4-FFF2-40B4-BE49-F238E27FC236}">
              <a16:creationId xmlns:a16="http://schemas.microsoft.com/office/drawing/2014/main" id="{F3E8D5F5-BF19-4AD3-8CCA-0CEBED913C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4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427" name="Picture@5B@" descr="@5B@">
          <a:extLst>
            <a:ext uri="{FF2B5EF4-FFF2-40B4-BE49-F238E27FC236}">
              <a16:creationId xmlns:a16="http://schemas.microsoft.com/office/drawing/2014/main" id="{8040136E-1465-449E-B828-AE05C1BA2B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428" name="Picture@5B@" descr="@5B@">
          <a:extLst>
            <a:ext uri="{FF2B5EF4-FFF2-40B4-BE49-F238E27FC236}">
              <a16:creationId xmlns:a16="http://schemas.microsoft.com/office/drawing/2014/main" id="{3500E1F1-5295-413B-BC8B-7BFCC17294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5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3429" name="Picture@5B@" descr="@5B@">
          <a:extLst>
            <a:ext uri="{FF2B5EF4-FFF2-40B4-BE49-F238E27FC236}">
              <a16:creationId xmlns:a16="http://schemas.microsoft.com/office/drawing/2014/main" id="{A5E618F1-9341-4257-A5A4-D61307B227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0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3430" name="Picture@5B@" descr="@5B@">
          <a:extLst>
            <a:ext uri="{FF2B5EF4-FFF2-40B4-BE49-F238E27FC236}">
              <a16:creationId xmlns:a16="http://schemas.microsoft.com/office/drawing/2014/main" id="{AB5EC3B7-DFA8-44A0-882F-050BF55923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3431" name="Picture@5B@" descr="@5B@">
          <a:extLst>
            <a:ext uri="{FF2B5EF4-FFF2-40B4-BE49-F238E27FC236}">
              <a16:creationId xmlns:a16="http://schemas.microsoft.com/office/drawing/2014/main" id="{F3C923AA-EB69-4BB3-8ACA-3334EE13C2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80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3432" name="Picture@5B@" descr="@5B@">
          <a:extLst>
            <a:ext uri="{FF2B5EF4-FFF2-40B4-BE49-F238E27FC236}">
              <a16:creationId xmlns:a16="http://schemas.microsoft.com/office/drawing/2014/main" id="{07A2325F-EFAC-4C0D-A2F8-A92E58BCB9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56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3433" name="Picture@5B@" descr="@5B@">
          <a:extLst>
            <a:ext uri="{FF2B5EF4-FFF2-40B4-BE49-F238E27FC236}">
              <a16:creationId xmlns:a16="http://schemas.microsoft.com/office/drawing/2014/main" id="{8E1297AC-161F-4BED-B262-F19AFD8EB0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31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3434" name="Picture@5B@" descr="@5B@">
          <a:extLst>
            <a:ext uri="{FF2B5EF4-FFF2-40B4-BE49-F238E27FC236}">
              <a16:creationId xmlns:a16="http://schemas.microsoft.com/office/drawing/2014/main" id="{BA401260-6F49-4968-9CE3-D76AC350CA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06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3435" name="Picture@5B@" descr="@5B@">
          <a:extLst>
            <a:ext uri="{FF2B5EF4-FFF2-40B4-BE49-F238E27FC236}">
              <a16:creationId xmlns:a16="http://schemas.microsoft.com/office/drawing/2014/main" id="{19CE92E7-4964-4E49-A8DA-0A33D1D285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3436" name="Picture@5B@" descr="@5B@">
          <a:extLst>
            <a:ext uri="{FF2B5EF4-FFF2-40B4-BE49-F238E27FC236}">
              <a16:creationId xmlns:a16="http://schemas.microsoft.com/office/drawing/2014/main" id="{FB9E3DCE-0D6E-4293-A55B-4228BA6D8C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57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3437" name="Picture@5B@" descr="@5B@">
          <a:extLst>
            <a:ext uri="{FF2B5EF4-FFF2-40B4-BE49-F238E27FC236}">
              <a16:creationId xmlns:a16="http://schemas.microsoft.com/office/drawing/2014/main" id="{C67779DB-1501-4EC2-B7FF-7B35FF8FA4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32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3438" name="Picture@5B@" descr="@5B@">
          <a:extLst>
            <a:ext uri="{FF2B5EF4-FFF2-40B4-BE49-F238E27FC236}">
              <a16:creationId xmlns:a16="http://schemas.microsoft.com/office/drawing/2014/main" id="{A4890B0B-C11E-43EB-B315-249BB74844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07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3439" name="Picture@5B@" descr="@5B@">
          <a:extLst>
            <a:ext uri="{FF2B5EF4-FFF2-40B4-BE49-F238E27FC236}">
              <a16:creationId xmlns:a16="http://schemas.microsoft.com/office/drawing/2014/main" id="{AF6BE9F0-1930-4D66-A816-BB5BEA94FC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83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3440" name="Picture@5B@" descr="@5B@">
          <a:extLst>
            <a:ext uri="{FF2B5EF4-FFF2-40B4-BE49-F238E27FC236}">
              <a16:creationId xmlns:a16="http://schemas.microsoft.com/office/drawing/2014/main" id="{5D375993-F35A-4D7E-B54D-4070A237BE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3441" name="Picture@5B@" descr="@5B@">
          <a:extLst>
            <a:ext uri="{FF2B5EF4-FFF2-40B4-BE49-F238E27FC236}">
              <a16:creationId xmlns:a16="http://schemas.microsoft.com/office/drawing/2014/main" id="{2F608102-B58D-4C3D-95A7-73479DA9E3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33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3442" name="Picture@5B@" descr="@5B@">
          <a:extLst>
            <a:ext uri="{FF2B5EF4-FFF2-40B4-BE49-F238E27FC236}">
              <a16:creationId xmlns:a16="http://schemas.microsoft.com/office/drawing/2014/main" id="{EA5ADFC0-AA0B-46ED-B530-DFE6C0D9CD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08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3443" name="Picture@5B@" descr="@5B@">
          <a:extLst>
            <a:ext uri="{FF2B5EF4-FFF2-40B4-BE49-F238E27FC236}">
              <a16:creationId xmlns:a16="http://schemas.microsoft.com/office/drawing/2014/main" id="{F47740CE-1D8C-4F50-9EE4-8D27A20BA7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4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3444" name="Picture@5B@" descr="@5B@">
          <a:extLst>
            <a:ext uri="{FF2B5EF4-FFF2-40B4-BE49-F238E27FC236}">
              <a16:creationId xmlns:a16="http://schemas.microsoft.com/office/drawing/2014/main" id="{2B48B789-96DF-427B-935D-F16793BBF6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59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3445" name="Picture@5B@" descr="@5B@">
          <a:extLst>
            <a:ext uri="{FF2B5EF4-FFF2-40B4-BE49-F238E27FC236}">
              <a16:creationId xmlns:a16="http://schemas.microsoft.com/office/drawing/2014/main" id="{4900F6FF-6014-41EE-A81A-935252CC37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3446" name="Picture@5B@" descr="@5B@">
          <a:extLst>
            <a:ext uri="{FF2B5EF4-FFF2-40B4-BE49-F238E27FC236}">
              <a16:creationId xmlns:a16="http://schemas.microsoft.com/office/drawing/2014/main" id="{4603E324-F1C4-41BD-B3F6-013E54368C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09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3447" name="Picture@5B@" descr="@5B@">
          <a:extLst>
            <a:ext uri="{FF2B5EF4-FFF2-40B4-BE49-F238E27FC236}">
              <a16:creationId xmlns:a16="http://schemas.microsoft.com/office/drawing/2014/main" id="{CDD952E1-914A-4018-B4BA-AE8BECB0C4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85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3448" name="Picture@5B@" descr="@5B@">
          <a:extLst>
            <a:ext uri="{FF2B5EF4-FFF2-40B4-BE49-F238E27FC236}">
              <a16:creationId xmlns:a16="http://schemas.microsoft.com/office/drawing/2014/main" id="{1176A8A4-B0D9-4431-A99E-018D947B5F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0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3449" name="Picture@5B@" descr="@5B@">
          <a:extLst>
            <a:ext uri="{FF2B5EF4-FFF2-40B4-BE49-F238E27FC236}">
              <a16:creationId xmlns:a16="http://schemas.microsoft.com/office/drawing/2014/main" id="{F562C0EE-CFFA-4FEF-A001-C345B7A60C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35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3450" name="Picture@5B@" descr="@5B@">
          <a:extLst>
            <a:ext uri="{FF2B5EF4-FFF2-40B4-BE49-F238E27FC236}">
              <a16:creationId xmlns:a16="http://schemas.microsoft.com/office/drawing/2014/main" id="{79BEF5AC-812E-49F4-A748-B267D81892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1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3451" name="Picture@5B@" descr="@5B@">
          <a:extLst>
            <a:ext uri="{FF2B5EF4-FFF2-40B4-BE49-F238E27FC236}">
              <a16:creationId xmlns:a16="http://schemas.microsoft.com/office/drawing/2014/main" id="{0B810967-2136-4B43-B48A-FA16E31826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86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3452" name="Picture@5B@" descr="@5B@">
          <a:extLst>
            <a:ext uri="{FF2B5EF4-FFF2-40B4-BE49-F238E27FC236}">
              <a16:creationId xmlns:a16="http://schemas.microsoft.com/office/drawing/2014/main" id="{48BB9CC6-6678-46BB-8392-BC9FB2C27C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61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3453" name="Picture@5B@" descr="@5B@">
          <a:extLst>
            <a:ext uri="{FF2B5EF4-FFF2-40B4-BE49-F238E27FC236}">
              <a16:creationId xmlns:a16="http://schemas.microsoft.com/office/drawing/2014/main" id="{745CCCA6-6CB0-4076-B90E-F399C3C25D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36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3454" name="Picture@5B@" descr="@5B@">
          <a:extLst>
            <a:ext uri="{FF2B5EF4-FFF2-40B4-BE49-F238E27FC236}">
              <a16:creationId xmlns:a16="http://schemas.microsoft.com/office/drawing/2014/main" id="{B535B915-0C93-4DBB-8BB9-C512D0D663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11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3455" name="Picture@5B@" descr="@5B@">
          <a:extLst>
            <a:ext uri="{FF2B5EF4-FFF2-40B4-BE49-F238E27FC236}">
              <a16:creationId xmlns:a16="http://schemas.microsoft.com/office/drawing/2014/main" id="{B5B40945-82EE-40F8-B7B1-5D2745C53E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3456" name="Picture@5B@" descr="@5B@">
          <a:extLst>
            <a:ext uri="{FF2B5EF4-FFF2-40B4-BE49-F238E27FC236}">
              <a16:creationId xmlns:a16="http://schemas.microsoft.com/office/drawing/2014/main" id="{F0CC91FD-0141-4C1E-8BC3-1DC6F1B3CB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62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3457" name="Picture@5B@" descr="@5B@">
          <a:extLst>
            <a:ext uri="{FF2B5EF4-FFF2-40B4-BE49-F238E27FC236}">
              <a16:creationId xmlns:a16="http://schemas.microsoft.com/office/drawing/2014/main" id="{C8D233C7-CAD1-49BA-A4CF-992DEA35E2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37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3458" name="Picture@5B@" descr="@5B@">
          <a:extLst>
            <a:ext uri="{FF2B5EF4-FFF2-40B4-BE49-F238E27FC236}">
              <a16:creationId xmlns:a16="http://schemas.microsoft.com/office/drawing/2014/main" id="{B669B4FC-D9F0-4013-B3ED-BA018968D3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12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3459" name="Picture@5B@" descr="@5B@">
          <a:extLst>
            <a:ext uri="{FF2B5EF4-FFF2-40B4-BE49-F238E27FC236}">
              <a16:creationId xmlns:a16="http://schemas.microsoft.com/office/drawing/2014/main" id="{668E7FC0-7A90-477A-83E6-450883965D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88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3460" name="Picture@5B@" descr="@5B@">
          <a:extLst>
            <a:ext uri="{FF2B5EF4-FFF2-40B4-BE49-F238E27FC236}">
              <a16:creationId xmlns:a16="http://schemas.microsoft.com/office/drawing/2014/main" id="{03321B87-1595-4D93-919E-F3B4CA4B32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6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3461" name="Picture@5B@" descr="@5B@">
          <a:extLst>
            <a:ext uri="{FF2B5EF4-FFF2-40B4-BE49-F238E27FC236}">
              <a16:creationId xmlns:a16="http://schemas.microsoft.com/office/drawing/2014/main" id="{DDADD785-BE4B-488B-A97E-D62B3FEFD5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38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3462" name="Picture@5B@" descr="@5B@">
          <a:extLst>
            <a:ext uri="{FF2B5EF4-FFF2-40B4-BE49-F238E27FC236}">
              <a16:creationId xmlns:a16="http://schemas.microsoft.com/office/drawing/2014/main" id="{AEBFD74E-1C41-4DB7-951D-862BA953FA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14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3463" name="Picture@5B@" descr="@5B@">
          <a:extLst>
            <a:ext uri="{FF2B5EF4-FFF2-40B4-BE49-F238E27FC236}">
              <a16:creationId xmlns:a16="http://schemas.microsoft.com/office/drawing/2014/main" id="{6320F065-1B36-42BA-B167-149716AF4D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89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3464" name="Picture@5B@" descr="@5B@">
          <a:extLst>
            <a:ext uri="{FF2B5EF4-FFF2-40B4-BE49-F238E27FC236}">
              <a16:creationId xmlns:a16="http://schemas.microsoft.com/office/drawing/2014/main" id="{69D8C799-736E-41BE-85E2-FDF2A12655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4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3465" name="Picture@5B@" descr="@5B@">
          <a:extLst>
            <a:ext uri="{FF2B5EF4-FFF2-40B4-BE49-F238E27FC236}">
              <a16:creationId xmlns:a16="http://schemas.microsoft.com/office/drawing/2014/main" id="{89E244DB-23EA-45C6-925A-AA3255821D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3466" name="Picture@5B@" descr="@5B@">
          <a:extLst>
            <a:ext uri="{FF2B5EF4-FFF2-40B4-BE49-F238E27FC236}">
              <a16:creationId xmlns:a16="http://schemas.microsoft.com/office/drawing/2014/main" id="{3B8DFBD6-EA81-410C-867C-0C2E8CC8A3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15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3467" name="Picture@5B@" descr="@5B@">
          <a:extLst>
            <a:ext uri="{FF2B5EF4-FFF2-40B4-BE49-F238E27FC236}">
              <a16:creationId xmlns:a16="http://schemas.microsoft.com/office/drawing/2014/main" id="{12981272-1E3D-4128-879B-047FB6A0CD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90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3468" name="Picture@5B@" descr="@5B@">
          <a:extLst>
            <a:ext uri="{FF2B5EF4-FFF2-40B4-BE49-F238E27FC236}">
              <a16:creationId xmlns:a16="http://schemas.microsoft.com/office/drawing/2014/main" id="{893EDDCE-EA65-4FBD-8002-0FB0AF316F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65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3469" name="Picture@5B@" descr="@5B@">
          <a:extLst>
            <a:ext uri="{FF2B5EF4-FFF2-40B4-BE49-F238E27FC236}">
              <a16:creationId xmlns:a16="http://schemas.microsoft.com/office/drawing/2014/main" id="{4C8BDDDF-E68F-4015-BC1A-3EB3D48764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40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3470" name="Picture@5B@" descr="@5B@">
          <a:extLst>
            <a:ext uri="{FF2B5EF4-FFF2-40B4-BE49-F238E27FC236}">
              <a16:creationId xmlns:a16="http://schemas.microsoft.com/office/drawing/2014/main" id="{5AAF50E3-E6B8-48E6-B1D5-708A9C751F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1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3471" name="Picture@5B@" descr="@5B@">
          <a:extLst>
            <a:ext uri="{FF2B5EF4-FFF2-40B4-BE49-F238E27FC236}">
              <a16:creationId xmlns:a16="http://schemas.microsoft.com/office/drawing/2014/main" id="{F0760541-270F-46BF-9A36-0A720E3C38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91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3472" name="Picture@5B@" descr="@5B@">
          <a:extLst>
            <a:ext uri="{FF2B5EF4-FFF2-40B4-BE49-F238E27FC236}">
              <a16:creationId xmlns:a16="http://schemas.microsoft.com/office/drawing/2014/main" id="{34868E6D-6F7F-4F99-A596-543C69794E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66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3473" name="Picture@5B@" descr="@5B@">
          <a:extLst>
            <a:ext uri="{FF2B5EF4-FFF2-40B4-BE49-F238E27FC236}">
              <a16:creationId xmlns:a16="http://schemas.microsoft.com/office/drawing/2014/main" id="{9A21C6BA-40F0-48BE-99ED-8CD8AEB7C4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41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3474" name="Picture@5B@" descr="@5B@">
          <a:extLst>
            <a:ext uri="{FF2B5EF4-FFF2-40B4-BE49-F238E27FC236}">
              <a16:creationId xmlns:a16="http://schemas.microsoft.com/office/drawing/2014/main" id="{1E2FDB08-50FD-49D3-B5E2-C47683A1E9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17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3475" name="Picture@5B@" descr="@5B@">
          <a:extLst>
            <a:ext uri="{FF2B5EF4-FFF2-40B4-BE49-F238E27FC236}">
              <a16:creationId xmlns:a16="http://schemas.microsoft.com/office/drawing/2014/main" id="{BFF42BB7-BAA6-4873-BE9E-BA924EF4FA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3476" name="Picture@5B@" descr="@5B@">
          <a:extLst>
            <a:ext uri="{FF2B5EF4-FFF2-40B4-BE49-F238E27FC236}">
              <a16:creationId xmlns:a16="http://schemas.microsoft.com/office/drawing/2014/main" id="{05C5DED9-A24F-4287-8DC6-2FC68B2441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67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3477" name="Picture@5B@" descr="@5B@">
          <a:extLst>
            <a:ext uri="{FF2B5EF4-FFF2-40B4-BE49-F238E27FC236}">
              <a16:creationId xmlns:a16="http://schemas.microsoft.com/office/drawing/2014/main" id="{432529B2-7D01-46BE-89C7-A12BC3D621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42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3478" name="Picture@5B@" descr="@5B@">
          <a:extLst>
            <a:ext uri="{FF2B5EF4-FFF2-40B4-BE49-F238E27FC236}">
              <a16:creationId xmlns:a16="http://schemas.microsoft.com/office/drawing/2014/main" id="{B170DE43-9B46-4536-AA2B-A6E5826FE6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18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3479" name="Picture@5B@" descr="@5B@">
          <a:extLst>
            <a:ext uri="{FF2B5EF4-FFF2-40B4-BE49-F238E27FC236}">
              <a16:creationId xmlns:a16="http://schemas.microsoft.com/office/drawing/2014/main" id="{91C1DB96-A102-412B-B485-AF3ABA878A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93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3480" name="Picture@5B@" descr="@5B@">
          <a:extLst>
            <a:ext uri="{FF2B5EF4-FFF2-40B4-BE49-F238E27FC236}">
              <a16:creationId xmlns:a16="http://schemas.microsoft.com/office/drawing/2014/main" id="{F5720421-51F6-41FE-BCF0-31A68A4B49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6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3481" name="Picture@5B@" descr="@5B@">
          <a:extLst>
            <a:ext uri="{FF2B5EF4-FFF2-40B4-BE49-F238E27FC236}">
              <a16:creationId xmlns:a16="http://schemas.microsoft.com/office/drawing/2014/main" id="{B46C4248-E062-43C5-8D5A-E3F410FAF9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43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3482" name="Picture@5B@" descr="@5B@">
          <a:extLst>
            <a:ext uri="{FF2B5EF4-FFF2-40B4-BE49-F238E27FC236}">
              <a16:creationId xmlns:a16="http://schemas.microsoft.com/office/drawing/2014/main" id="{94EE3213-7E21-4AB4-A95B-01A6C9FD96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19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3483" name="Picture@5B@" descr="@5B@">
          <a:extLst>
            <a:ext uri="{FF2B5EF4-FFF2-40B4-BE49-F238E27FC236}">
              <a16:creationId xmlns:a16="http://schemas.microsoft.com/office/drawing/2014/main" id="{3C740D76-0E3A-4D7E-9194-FE0B0CB9F3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94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3484" name="Picture@5B@" descr="@5B@">
          <a:extLst>
            <a:ext uri="{FF2B5EF4-FFF2-40B4-BE49-F238E27FC236}">
              <a16:creationId xmlns:a16="http://schemas.microsoft.com/office/drawing/2014/main" id="{CABF7F1C-2149-4724-A5B3-7B33B67431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69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3485" name="Picture@5B@" descr="@5B@">
          <a:extLst>
            <a:ext uri="{FF2B5EF4-FFF2-40B4-BE49-F238E27FC236}">
              <a16:creationId xmlns:a16="http://schemas.microsoft.com/office/drawing/2014/main" id="{C91FBB28-F744-464B-A1F1-37C6A93094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4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3486" name="Picture@5B@" descr="@5B@">
          <a:extLst>
            <a:ext uri="{FF2B5EF4-FFF2-40B4-BE49-F238E27FC236}">
              <a16:creationId xmlns:a16="http://schemas.microsoft.com/office/drawing/2014/main" id="{4ED38AE2-9373-4C2E-8DD3-A92F6A9F71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20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3487" name="Picture@5B@" descr="@5B@">
          <a:extLst>
            <a:ext uri="{FF2B5EF4-FFF2-40B4-BE49-F238E27FC236}">
              <a16:creationId xmlns:a16="http://schemas.microsoft.com/office/drawing/2014/main" id="{3B1A2B70-FFBE-4B8C-A794-0E6304D52D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95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3488" name="Picture@5B@" descr="@5B@">
          <a:extLst>
            <a:ext uri="{FF2B5EF4-FFF2-40B4-BE49-F238E27FC236}">
              <a16:creationId xmlns:a16="http://schemas.microsoft.com/office/drawing/2014/main" id="{C054071B-807C-4767-B552-B9745FD1A8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670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3489" name="Picture@5B@" descr="@5B@">
          <a:extLst>
            <a:ext uri="{FF2B5EF4-FFF2-40B4-BE49-F238E27FC236}">
              <a16:creationId xmlns:a16="http://schemas.microsoft.com/office/drawing/2014/main" id="{8753A68A-5DB8-4BC3-AD8F-38A2EE9BA4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46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3490" name="Picture@5B@" descr="@5B@">
          <a:extLst>
            <a:ext uri="{FF2B5EF4-FFF2-40B4-BE49-F238E27FC236}">
              <a16:creationId xmlns:a16="http://schemas.microsoft.com/office/drawing/2014/main" id="{42946887-DD62-458B-8B83-A1A61C288A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2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3491" name="Picture@5B@" descr="@5B@">
          <a:extLst>
            <a:ext uri="{FF2B5EF4-FFF2-40B4-BE49-F238E27FC236}">
              <a16:creationId xmlns:a16="http://schemas.microsoft.com/office/drawing/2014/main" id="{770DC089-462A-4A92-B572-92366CAA94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196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3492" name="Picture@5B@" descr="@5B@">
          <a:extLst>
            <a:ext uri="{FF2B5EF4-FFF2-40B4-BE49-F238E27FC236}">
              <a16:creationId xmlns:a16="http://schemas.microsoft.com/office/drawing/2014/main" id="{2FFEB6CF-ED75-47F3-AC9B-BE62B45E96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371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3493" name="Picture@5B@" descr="@5B@">
          <a:extLst>
            <a:ext uri="{FF2B5EF4-FFF2-40B4-BE49-F238E27FC236}">
              <a16:creationId xmlns:a16="http://schemas.microsoft.com/office/drawing/2014/main" id="{A95804BF-C9B4-460A-BD40-BE09ADD4DC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547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3494" name="Picture@5B@" descr="@5B@">
          <a:extLst>
            <a:ext uri="{FF2B5EF4-FFF2-40B4-BE49-F238E27FC236}">
              <a16:creationId xmlns:a16="http://schemas.microsoft.com/office/drawing/2014/main" id="{2EEA3196-D673-4F2F-B18A-0F74804BCF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22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3495" name="Picture@5B@" descr="@5B@">
          <a:extLst>
            <a:ext uri="{FF2B5EF4-FFF2-40B4-BE49-F238E27FC236}">
              <a16:creationId xmlns:a16="http://schemas.microsoft.com/office/drawing/2014/main" id="{9E307EC6-BDEB-4D30-A193-3300C1D4B5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89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3496" name="Picture@5B@" descr="@5B@">
          <a:extLst>
            <a:ext uri="{FF2B5EF4-FFF2-40B4-BE49-F238E27FC236}">
              <a16:creationId xmlns:a16="http://schemas.microsoft.com/office/drawing/2014/main" id="{AF0C0CAB-09C9-466E-8648-C2E1523AA1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072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3497" name="Picture@5B@" descr="@5B@">
          <a:extLst>
            <a:ext uri="{FF2B5EF4-FFF2-40B4-BE49-F238E27FC236}">
              <a16:creationId xmlns:a16="http://schemas.microsoft.com/office/drawing/2014/main" id="{AF92BFDB-E0FB-466A-B484-925BFE4CEB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248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3498" name="Picture@5B@" descr="@5B@">
          <a:extLst>
            <a:ext uri="{FF2B5EF4-FFF2-40B4-BE49-F238E27FC236}">
              <a16:creationId xmlns:a16="http://schemas.microsoft.com/office/drawing/2014/main" id="{B3997628-B202-46F9-81FF-35D216B716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423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3499" name="Picture@5B@" descr="@5B@">
          <a:extLst>
            <a:ext uri="{FF2B5EF4-FFF2-40B4-BE49-F238E27FC236}">
              <a16:creationId xmlns:a16="http://schemas.microsoft.com/office/drawing/2014/main" id="{AF5E7B4B-3943-476D-90AF-0C7B3CD491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0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500" name="Picture@5B@" descr="@5B@">
          <a:extLst>
            <a:ext uri="{FF2B5EF4-FFF2-40B4-BE49-F238E27FC236}">
              <a16:creationId xmlns:a16="http://schemas.microsoft.com/office/drawing/2014/main" id="{0B039736-E1F2-4C19-9CC6-A1FFDDEEF4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3501" name="Picture@5B@" descr="@5B@">
          <a:extLst>
            <a:ext uri="{FF2B5EF4-FFF2-40B4-BE49-F238E27FC236}">
              <a16:creationId xmlns:a16="http://schemas.microsoft.com/office/drawing/2014/main" id="{ACA55CB9-6B9B-4967-9BFD-60404144FF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502" name="Picture@5B@" descr="@5B@">
          <a:extLst>
            <a:ext uri="{FF2B5EF4-FFF2-40B4-BE49-F238E27FC236}">
              <a16:creationId xmlns:a16="http://schemas.microsoft.com/office/drawing/2014/main" id="{FC569AD0-5A5F-4C61-838E-1632001734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3503" name="Picture@5B@" descr="@5B@">
          <a:extLst>
            <a:ext uri="{FF2B5EF4-FFF2-40B4-BE49-F238E27FC236}">
              <a16:creationId xmlns:a16="http://schemas.microsoft.com/office/drawing/2014/main" id="{698A5A90-7B14-4372-B013-850ADB7283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3504" name="Picture@5B@" descr="@5B@">
          <a:extLst>
            <a:ext uri="{FF2B5EF4-FFF2-40B4-BE49-F238E27FC236}">
              <a16:creationId xmlns:a16="http://schemas.microsoft.com/office/drawing/2014/main" id="{08E0B8BB-6D9B-4DD1-BBE8-38281D7BA1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6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3505" name="Picture@5B@" descr="@5B@">
          <a:extLst>
            <a:ext uri="{FF2B5EF4-FFF2-40B4-BE49-F238E27FC236}">
              <a16:creationId xmlns:a16="http://schemas.microsoft.com/office/drawing/2014/main" id="{7DA2D91B-1CC4-4641-B541-0D983395ED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3506" name="Picture@5B@" descr="@5B@">
          <a:extLst>
            <a:ext uri="{FF2B5EF4-FFF2-40B4-BE49-F238E27FC236}">
              <a16:creationId xmlns:a16="http://schemas.microsoft.com/office/drawing/2014/main" id="{7AC78192-74B0-4823-9F50-12A042B481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7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3507" name="Picture@5B@" descr="@5B@">
          <a:extLst>
            <a:ext uri="{FF2B5EF4-FFF2-40B4-BE49-F238E27FC236}">
              <a16:creationId xmlns:a16="http://schemas.microsoft.com/office/drawing/2014/main" id="{BAA69923-1AFC-4711-AF9C-F8047465CF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3508" name="Picture@5B@" descr="@5B@">
          <a:extLst>
            <a:ext uri="{FF2B5EF4-FFF2-40B4-BE49-F238E27FC236}">
              <a16:creationId xmlns:a16="http://schemas.microsoft.com/office/drawing/2014/main" id="{730503FB-1DAC-488A-A100-E77394E576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3509" name="Picture@5B@" descr="@5B@">
          <a:extLst>
            <a:ext uri="{FF2B5EF4-FFF2-40B4-BE49-F238E27FC236}">
              <a16:creationId xmlns:a16="http://schemas.microsoft.com/office/drawing/2014/main" id="{CA775092-BC6C-42F9-B88C-8AF76D61C1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3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3510" name="Picture@5B@" descr="@5B@">
          <a:extLst>
            <a:ext uri="{FF2B5EF4-FFF2-40B4-BE49-F238E27FC236}">
              <a16:creationId xmlns:a16="http://schemas.microsoft.com/office/drawing/2014/main" id="{F962527D-DA24-4766-A8CF-CF85081DF4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3511" name="Picture@5B@" descr="@5B@">
          <a:extLst>
            <a:ext uri="{FF2B5EF4-FFF2-40B4-BE49-F238E27FC236}">
              <a16:creationId xmlns:a16="http://schemas.microsoft.com/office/drawing/2014/main" id="{BD9BFF5B-510E-452E-9F01-BA849E000D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3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3512" name="Picture@5B@" descr="@5B@">
          <a:extLst>
            <a:ext uri="{FF2B5EF4-FFF2-40B4-BE49-F238E27FC236}">
              <a16:creationId xmlns:a16="http://schemas.microsoft.com/office/drawing/2014/main" id="{166800FD-30FB-4E3C-9651-37C1C1BC43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8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3513" name="Picture@5B@" descr="@5B@">
          <a:extLst>
            <a:ext uri="{FF2B5EF4-FFF2-40B4-BE49-F238E27FC236}">
              <a16:creationId xmlns:a16="http://schemas.microsoft.com/office/drawing/2014/main" id="{60E52C5E-2D82-43F3-9ECE-3FA40CA010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3514" name="Picture@5B@" descr="@5B@">
          <a:extLst>
            <a:ext uri="{FF2B5EF4-FFF2-40B4-BE49-F238E27FC236}">
              <a16:creationId xmlns:a16="http://schemas.microsoft.com/office/drawing/2014/main" id="{710874FF-7D98-46C5-BBA3-16BD334C61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3515" name="Picture@5B@" descr="@5B@">
          <a:extLst>
            <a:ext uri="{FF2B5EF4-FFF2-40B4-BE49-F238E27FC236}">
              <a16:creationId xmlns:a16="http://schemas.microsoft.com/office/drawing/2014/main" id="{F596E358-E40E-4534-A4B5-63B35B8BA6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4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3516" name="Picture@5B@" descr="@5B@">
          <a:extLst>
            <a:ext uri="{FF2B5EF4-FFF2-40B4-BE49-F238E27FC236}">
              <a16:creationId xmlns:a16="http://schemas.microsoft.com/office/drawing/2014/main" id="{3FA98E85-F805-4AC1-9921-0D9D1B6F86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9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3517" name="Picture@5B@" descr="@5B@">
          <a:extLst>
            <a:ext uri="{FF2B5EF4-FFF2-40B4-BE49-F238E27FC236}">
              <a16:creationId xmlns:a16="http://schemas.microsoft.com/office/drawing/2014/main" id="{C8ECF7E1-C234-43D4-9335-4D64CB7098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5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3518" name="Picture@5B@" descr="@5B@">
          <a:extLst>
            <a:ext uri="{FF2B5EF4-FFF2-40B4-BE49-F238E27FC236}">
              <a16:creationId xmlns:a16="http://schemas.microsoft.com/office/drawing/2014/main" id="{5432D4B0-F8CF-465D-89E9-1C2229FFEC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3519" name="Picture@5B@" descr="@5B@">
          <a:extLst>
            <a:ext uri="{FF2B5EF4-FFF2-40B4-BE49-F238E27FC236}">
              <a16:creationId xmlns:a16="http://schemas.microsoft.com/office/drawing/2014/main" id="{96509AD8-0E78-4248-9F19-6055BE7064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5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3520" name="Picture@5B@" descr="@5B@">
          <a:extLst>
            <a:ext uri="{FF2B5EF4-FFF2-40B4-BE49-F238E27FC236}">
              <a16:creationId xmlns:a16="http://schemas.microsoft.com/office/drawing/2014/main" id="{F3C2F71E-3319-4C25-B8E6-FA2B52BE09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3521" name="Picture@5B@" descr="@5B@">
          <a:extLst>
            <a:ext uri="{FF2B5EF4-FFF2-40B4-BE49-F238E27FC236}">
              <a16:creationId xmlns:a16="http://schemas.microsoft.com/office/drawing/2014/main" id="{44A4A542-3E65-44BE-9C1F-8A4E7CBF63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3522" name="Picture@5B@" descr="@5B@">
          <a:extLst>
            <a:ext uri="{FF2B5EF4-FFF2-40B4-BE49-F238E27FC236}">
              <a16:creationId xmlns:a16="http://schemas.microsoft.com/office/drawing/2014/main" id="{BFA471D1-A724-4BEB-BD6B-85C9818C22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1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3523" name="Picture@5B@" descr="@5B@">
          <a:extLst>
            <a:ext uri="{FF2B5EF4-FFF2-40B4-BE49-F238E27FC236}">
              <a16:creationId xmlns:a16="http://schemas.microsoft.com/office/drawing/2014/main" id="{1FC46F17-8A3A-4AE3-9D18-3074BAB1F6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3524" name="Picture@5B@" descr="@5B@">
          <a:extLst>
            <a:ext uri="{FF2B5EF4-FFF2-40B4-BE49-F238E27FC236}">
              <a16:creationId xmlns:a16="http://schemas.microsoft.com/office/drawing/2014/main" id="{62B412A4-15D7-4278-B08E-F33CC601BE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2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3525" name="Picture@5B@" descr="@5B@">
          <a:extLst>
            <a:ext uri="{FF2B5EF4-FFF2-40B4-BE49-F238E27FC236}">
              <a16:creationId xmlns:a16="http://schemas.microsoft.com/office/drawing/2014/main" id="{A4168138-F98A-448C-9842-AFFD7618F2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27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3526" name="Picture@5B@" descr="@5B@">
          <a:extLst>
            <a:ext uri="{FF2B5EF4-FFF2-40B4-BE49-F238E27FC236}">
              <a16:creationId xmlns:a16="http://schemas.microsoft.com/office/drawing/2014/main" id="{161A09A8-DB86-4888-B9E9-AC550DB12D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02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527" name="Picture@5B@" descr="@5B@">
          <a:extLst>
            <a:ext uri="{FF2B5EF4-FFF2-40B4-BE49-F238E27FC236}">
              <a16:creationId xmlns:a16="http://schemas.microsoft.com/office/drawing/2014/main" id="{F053EAC0-31C4-42C9-AF38-40DFDC80A2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7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528" name="Picture@5B@" descr="@5B@">
          <a:extLst>
            <a:ext uri="{FF2B5EF4-FFF2-40B4-BE49-F238E27FC236}">
              <a16:creationId xmlns:a16="http://schemas.microsoft.com/office/drawing/2014/main" id="{26A8AE82-FF90-4E45-B48E-8D4F662FD4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529" name="Picture@5B@" descr="@5B@">
          <a:extLst>
            <a:ext uri="{FF2B5EF4-FFF2-40B4-BE49-F238E27FC236}">
              <a16:creationId xmlns:a16="http://schemas.microsoft.com/office/drawing/2014/main" id="{B7D314CC-6121-484B-AFF5-63E2A7013E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28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530" name="Picture@5B@" descr="@5B@">
          <a:extLst>
            <a:ext uri="{FF2B5EF4-FFF2-40B4-BE49-F238E27FC236}">
              <a16:creationId xmlns:a16="http://schemas.microsoft.com/office/drawing/2014/main" id="{E2A26D3A-E7FA-4726-B430-CED552749E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3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531" name="Picture@5B@" descr="@5B@">
          <a:extLst>
            <a:ext uri="{FF2B5EF4-FFF2-40B4-BE49-F238E27FC236}">
              <a16:creationId xmlns:a16="http://schemas.microsoft.com/office/drawing/2014/main" id="{6048C537-8ADF-4D52-B807-1EC9979F45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78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532" name="Picture@5B@" descr="@5B@">
          <a:extLst>
            <a:ext uri="{FF2B5EF4-FFF2-40B4-BE49-F238E27FC236}">
              <a16:creationId xmlns:a16="http://schemas.microsoft.com/office/drawing/2014/main" id="{8E5C8745-868E-44D0-9F38-FF4C94E7AD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54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533" name="Picture@5B@" descr="@5B@">
          <a:extLst>
            <a:ext uri="{FF2B5EF4-FFF2-40B4-BE49-F238E27FC236}">
              <a16:creationId xmlns:a16="http://schemas.microsoft.com/office/drawing/2014/main" id="{3D8875CB-5CD9-4B7E-BC3C-7BCFF6AAE2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534" name="Picture@5B@" descr="@5B@">
          <a:extLst>
            <a:ext uri="{FF2B5EF4-FFF2-40B4-BE49-F238E27FC236}">
              <a16:creationId xmlns:a16="http://schemas.microsoft.com/office/drawing/2014/main" id="{9B1EFAC2-DB6E-48AE-97A4-3EA55979F5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4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535" name="Picture@5B@" descr="@5B@">
          <a:extLst>
            <a:ext uri="{FF2B5EF4-FFF2-40B4-BE49-F238E27FC236}">
              <a16:creationId xmlns:a16="http://schemas.microsoft.com/office/drawing/2014/main" id="{3D093E4B-E4A3-40AE-994D-EA1BA75F96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536" name="Picture@5B@" descr="@5B@">
          <a:extLst>
            <a:ext uri="{FF2B5EF4-FFF2-40B4-BE49-F238E27FC236}">
              <a16:creationId xmlns:a16="http://schemas.microsoft.com/office/drawing/2014/main" id="{AA7020EB-435F-4AAC-887C-D302F337EE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5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3537" name="Picture@5B@" descr="@5B@">
          <a:extLst>
            <a:ext uri="{FF2B5EF4-FFF2-40B4-BE49-F238E27FC236}">
              <a16:creationId xmlns:a16="http://schemas.microsoft.com/office/drawing/2014/main" id="{6ED89C33-CBA8-48CA-B57C-3D2FD163C1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0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3538" name="Picture@5B@" descr="@5B@">
          <a:extLst>
            <a:ext uri="{FF2B5EF4-FFF2-40B4-BE49-F238E27FC236}">
              <a16:creationId xmlns:a16="http://schemas.microsoft.com/office/drawing/2014/main" id="{7AC37C94-AEDD-40B0-8956-2DEE2D8842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3539" name="Picture@5B@" descr="@5B@">
          <a:extLst>
            <a:ext uri="{FF2B5EF4-FFF2-40B4-BE49-F238E27FC236}">
              <a16:creationId xmlns:a16="http://schemas.microsoft.com/office/drawing/2014/main" id="{48824480-CB3A-4496-BB1E-B9937234B6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80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3540" name="Picture@5B@" descr="@5B@">
          <a:extLst>
            <a:ext uri="{FF2B5EF4-FFF2-40B4-BE49-F238E27FC236}">
              <a16:creationId xmlns:a16="http://schemas.microsoft.com/office/drawing/2014/main" id="{C159642F-F49C-4083-968B-DFE796D00A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56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3541" name="Picture@5B@" descr="@5B@">
          <a:extLst>
            <a:ext uri="{FF2B5EF4-FFF2-40B4-BE49-F238E27FC236}">
              <a16:creationId xmlns:a16="http://schemas.microsoft.com/office/drawing/2014/main" id="{821BCF02-5850-41FA-A111-F055A48A22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31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3542" name="Picture@5B@" descr="@5B@">
          <a:extLst>
            <a:ext uri="{FF2B5EF4-FFF2-40B4-BE49-F238E27FC236}">
              <a16:creationId xmlns:a16="http://schemas.microsoft.com/office/drawing/2014/main" id="{A4E8BD10-2BA6-41F8-A4AD-001A6D7C04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06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3543" name="Picture@5B@" descr="@5B@">
          <a:extLst>
            <a:ext uri="{FF2B5EF4-FFF2-40B4-BE49-F238E27FC236}">
              <a16:creationId xmlns:a16="http://schemas.microsoft.com/office/drawing/2014/main" id="{A827A0F0-7F50-46D3-AAB3-69D1BDAA6A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3544" name="Picture@5B@" descr="@5B@">
          <a:extLst>
            <a:ext uri="{FF2B5EF4-FFF2-40B4-BE49-F238E27FC236}">
              <a16:creationId xmlns:a16="http://schemas.microsoft.com/office/drawing/2014/main" id="{6C5A47E1-CC71-4BCD-84DD-8B49D7ECB0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57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3545" name="Picture@5B@" descr="@5B@">
          <a:extLst>
            <a:ext uri="{FF2B5EF4-FFF2-40B4-BE49-F238E27FC236}">
              <a16:creationId xmlns:a16="http://schemas.microsoft.com/office/drawing/2014/main" id="{516C55F9-6705-445C-9980-41CE73566A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32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3546" name="Picture@5B@" descr="@5B@">
          <a:extLst>
            <a:ext uri="{FF2B5EF4-FFF2-40B4-BE49-F238E27FC236}">
              <a16:creationId xmlns:a16="http://schemas.microsoft.com/office/drawing/2014/main" id="{182D7085-4AC4-46B7-8773-BA9A290B24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07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3547" name="Picture@5B@" descr="@5B@">
          <a:extLst>
            <a:ext uri="{FF2B5EF4-FFF2-40B4-BE49-F238E27FC236}">
              <a16:creationId xmlns:a16="http://schemas.microsoft.com/office/drawing/2014/main" id="{DB86FA0D-5839-4F37-B939-905D1D8D0A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83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3548" name="Picture@5B@" descr="@5B@">
          <a:extLst>
            <a:ext uri="{FF2B5EF4-FFF2-40B4-BE49-F238E27FC236}">
              <a16:creationId xmlns:a16="http://schemas.microsoft.com/office/drawing/2014/main" id="{7B65ECA5-9808-4BB6-A229-1594F1E62B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3549" name="Picture@5B@" descr="@5B@">
          <a:extLst>
            <a:ext uri="{FF2B5EF4-FFF2-40B4-BE49-F238E27FC236}">
              <a16:creationId xmlns:a16="http://schemas.microsoft.com/office/drawing/2014/main" id="{E93EB39F-6201-4213-8043-5B15AC609F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33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3550" name="Picture@5B@" descr="@5B@">
          <a:extLst>
            <a:ext uri="{FF2B5EF4-FFF2-40B4-BE49-F238E27FC236}">
              <a16:creationId xmlns:a16="http://schemas.microsoft.com/office/drawing/2014/main" id="{D109596C-4BA5-4440-A900-AD038C4523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08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3551" name="Picture@5B@" descr="@5B@">
          <a:extLst>
            <a:ext uri="{FF2B5EF4-FFF2-40B4-BE49-F238E27FC236}">
              <a16:creationId xmlns:a16="http://schemas.microsoft.com/office/drawing/2014/main" id="{C5BD97C5-FC05-420C-8474-F9CF7B4490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4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3552" name="Picture@5B@" descr="@5B@">
          <a:extLst>
            <a:ext uri="{FF2B5EF4-FFF2-40B4-BE49-F238E27FC236}">
              <a16:creationId xmlns:a16="http://schemas.microsoft.com/office/drawing/2014/main" id="{78C2A291-DE6F-4376-A354-CCB89882FE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59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3553" name="Picture@5B@" descr="@5B@">
          <a:extLst>
            <a:ext uri="{FF2B5EF4-FFF2-40B4-BE49-F238E27FC236}">
              <a16:creationId xmlns:a16="http://schemas.microsoft.com/office/drawing/2014/main" id="{FE61E585-D940-42CD-8519-E56D215599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3554" name="Picture@5B@" descr="@5B@">
          <a:extLst>
            <a:ext uri="{FF2B5EF4-FFF2-40B4-BE49-F238E27FC236}">
              <a16:creationId xmlns:a16="http://schemas.microsoft.com/office/drawing/2014/main" id="{AC506277-3C69-4803-BA14-6F683132A1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09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3555" name="Picture@5B@" descr="@5B@">
          <a:extLst>
            <a:ext uri="{FF2B5EF4-FFF2-40B4-BE49-F238E27FC236}">
              <a16:creationId xmlns:a16="http://schemas.microsoft.com/office/drawing/2014/main" id="{D13276C7-422F-43E2-8905-EA46DA572E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85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3556" name="Picture@5B@" descr="@5B@">
          <a:extLst>
            <a:ext uri="{FF2B5EF4-FFF2-40B4-BE49-F238E27FC236}">
              <a16:creationId xmlns:a16="http://schemas.microsoft.com/office/drawing/2014/main" id="{6E98D2B8-B35F-4EC5-A10B-4BCC8E9C97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0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3557" name="Picture@5B@" descr="@5B@">
          <a:extLst>
            <a:ext uri="{FF2B5EF4-FFF2-40B4-BE49-F238E27FC236}">
              <a16:creationId xmlns:a16="http://schemas.microsoft.com/office/drawing/2014/main" id="{4C5FF7F1-0E7D-460A-AB49-8953AEB50A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35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3558" name="Picture@5B@" descr="@5B@">
          <a:extLst>
            <a:ext uri="{FF2B5EF4-FFF2-40B4-BE49-F238E27FC236}">
              <a16:creationId xmlns:a16="http://schemas.microsoft.com/office/drawing/2014/main" id="{F8295B81-9588-4BE5-82D9-248A6CC366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1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3559" name="Picture@5B@" descr="@5B@">
          <a:extLst>
            <a:ext uri="{FF2B5EF4-FFF2-40B4-BE49-F238E27FC236}">
              <a16:creationId xmlns:a16="http://schemas.microsoft.com/office/drawing/2014/main" id="{7AA483EC-04EF-46F4-982A-89D076B8D5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86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3560" name="Picture@5B@" descr="@5B@">
          <a:extLst>
            <a:ext uri="{FF2B5EF4-FFF2-40B4-BE49-F238E27FC236}">
              <a16:creationId xmlns:a16="http://schemas.microsoft.com/office/drawing/2014/main" id="{29E965AE-ED27-4431-9D8B-61BA014DE7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61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3561" name="Picture@5B@" descr="@5B@">
          <a:extLst>
            <a:ext uri="{FF2B5EF4-FFF2-40B4-BE49-F238E27FC236}">
              <a16:creationId xmlns:a16="http://schemas.microsoft.com/office/drawing/2014/main" id="{FB10DB31-FDEE-46E9-8843-645CDC1A76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36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3562" name="Picture@5B@" descr="@5B@">
          <a:extLst>
            <a:ext uri="{FF2B5EF4-FFF2-40B4-BE49-F238E27FC236}">
              <a16:creationId xmlns:a16="http://schemas.microsoft.com/office/drawing/2014/main" id="{D9B72AFA-09D6-461D-B0A1-B33C84FD42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11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3563" name="Picture@5B@" descr="@5B@">
          <a:extLst>
            <a:ext uri="{FF2B5EF4-FFF2-40B4-BE49-F238E27FC236}">
              <a16:creationId xmlns:a16="http://schemas.microsoft.com/office/drawing/2014/main" id="{1DDF5647-9BB9-4660-84E4-7BFC0A89DA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3564" name="Picture@5B@" descr="@5B@">
          <a:extLst>
            <a:ext uri="{FF2B5EF4-FFF2-40B4-BE49-F238E27FC236}">
              <a16:creationId xmlns:a16="http://schemas.microsoft.com/office/drawing/2014/main" id="{5B418B1D-89B5-4824-B16F-A4FF4598DC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62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3565" name="Picture@5B@" descr="@5B@">
          <a:extLst>
            <a:ext uri="{FF2B5EF4-FFF2-40B4-BE49-F238E27FC236}">
              <a16:creationId xmlns:a16="http://schemas.microsoft.com/office/drawing/2014/main" id="{6C9649C2-085F-44FF-991E-01267449FA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37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3566" name="Picture@5B@" descr="@5B@">
          <a:extLst>
            <a:ext uri="{FF2B5EF4-FFF2-40B4-BE49-F238E27FC236}">
              <a16:creationId xmlns:a16="http://schemas.microsoft.com/office/drawing/2014/main" id="{1FF4F4F4-72CE-4187-9458-A49FDB5FD6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12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3567" name="Picture@5B@" descr="@5B@">
          <a:extLst>
            <a:ext uri="{FF2B5EF4-FFF2-40B4-BE49-F238E27FC236}">
              <a16:creationId xmlns:a16="http://schemas.microsoft.com/office/drawing/2014/main" id="{84E92961-9F84-4028-AA4E-5FD92DF81F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88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3568" name="Picture@5B@" descr="@5B@">
          <a:extLst>
            <a:ext uri="{FF2B5EF4-FFF2-40B4-BE49-F238E27FC236}">
              <a16:creationId xmlns:a16="http://schemas.microsoft.com/office/drawing/2014/main" id="{E8EC85F4-CE7F-40FB-B668-4C5076AE77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6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3569" name="Picture@5B@" descr="@5B@">
          <a:extLst>
            <a:ext uri="{FF2B5EF4-FFF2-40B4-BE49-F238E27FC236}">
              <a16:creationId xmlns:a16="http://schemas.microsoft.com/office/drawing/2014/main" id="{1C24202D-A02D-4A7B-B60A-357D0F2CB2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38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3570" name="Picture@5B@" descr="@5B@">
          <a:extLst>
            <a:ext uri="{FF2B5EF4-FFF2-40B4-BE49-F238E27FC236}">
              <a16:creationId xmlns:a16="http://schemas.microsoft.com/office/drawing/2014/main" id="{3D8F138F-2B8D-41DB-9D6A-C449B72415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14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3571" name="Picture@5B@" descr="@5B@">
          <a:extLst>
            <a:ext uri="{FF2B5EF4-FFF2-40B4-BE49-F238E27FC236}">
              <a16:creationId xmlns:a16="http://schemas.microsoft.com/office/drawing/2014/main" id="{5D44D06C-C602-4E31-A088-CA249B35C5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89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3572" name="Picture@5B@" descr="@5B@">
          <a:extLst>
            <a:ext uri="{FF2B5EF4-FFF2-40B4-BE49-F238E27FC236}">
              <a16:creationId xmlns:a16="http://schemas.microsoft.com/office/drawing/2014/main" id="{AA0116DC-32E1-471E-A0A8-6E29064B3C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4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3573" name="Picture@5B@" descr="@5B@">
          <a:extLst>
            <a:ext uri="{FF2B5EF4-FFF2-40B4-BE49-F238E27FC236}">
              <a16:creationId xmlns:a16="http://schemas.microsoft.com/office/drawing/2014/main" id="{832E23BC-AAED-4B8A-A549-E287C617B1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3574" name="Picture@5B@" descr="@5B@">
          <a:extLst>
            <a:ext uri="{FF2B5EF4-FFF2-40B4-BE49-F238E27FC236}">
              <a16:creationId xmlns:a16="http://schemas.microsoft.com/office/drawing/2014/main" id="{2EF024C1-25B5-4EDB-A6D4-ECA7DADCF0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15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3575" name="Picture@5C@" descr="@5C@">
          <a:extLst>
            <a:ext uri="{FF2B5EF4-FFF2-40B4-BE49-F238E27FC236}">
              <a16:creationId xmlns:a16="http://schemas.microsoft.com/office/drawing/2014/main" id="{873BDE83-136A-4FBC-921C-AB4AFE9E85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990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3576" name="Picture@5B@" descr="@5B@">
          <a:extLst>
            <a:ext uri="{FF2B5EF4-FFF2-40B4-BE49-F238E27FC236}">
              <a16:creationId xmlns:a16="http://schemas.microsoft.com/office/drawing/2014/main" id="{7B56E229-103D-430D-B82D-D0A8D83434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65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3577" name="Picture@5B@" descr="@5B@">
          <a:extLst>
            <a:ext uri="{FF2B5EF4-FFF2-40B4-BE49-F238E27FC236}">
              <a16:creationId xmlns:a16="http://schemas.microsoft.com/office/drawing/2014/main" id="{F5633FB8-BC42-48BA-BA7C-90445A619C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0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578" name="Picture@5B@" descr="@5B@">
          <a:extLst>
            <a:ext uri="{FF2B5EF4-FFF2-40B4-BE49-F238E27FC236}">
              <a16:creationId xmlns:a16="http://schemas.microsoft.com/office/drawing/2014/main" id="{0561C8E7-8D60-45CB-94E3-01D68521FC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3579" name="Picture@5B@" descr="@5B@">
          <a:extLst>
            <a:ext uri="{FF2B5EF4-FFF2-40B4-BE49-F238E27FC236}">
              <a16:creationId xmlns:a16="http://schemas.microsoft.com/office/drawing/2014/main" id="{4E590F1F-41B6-47F5-ABA0-D3F766FC55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580" name="Picture@5B@" descr="@5B@">
          <a:extLst>
            <a:ext uri="{FF2B5EF4-FFF2-40B4-BE49-F238E27FC236}">
              <a16:creationId xmlns:a16="http://schemas.microsoft.com/office/drawing/2014/main" id="{9BA033A2-8E0A-4433-BD93-8DC6BAFF68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3581" name="Picture@5B@" descr="@5B@">
          <a:extLst>
            <a:ext uri="{FF2B5EF4-FFF2-40B4-BE49-F238E27FC236}">
              <a16:creationId xmlns:a16="http://schemas.microsoft.com/office/drawing/2014/main" id="{D76DDD8C-129D-4B1C-AD53-371B5066A6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3582" name="Picture@5B@" descr="@5B@">
          <a:extLst>
            <a:ext uri="{FF2B5EF4-FFF2-40B4-BE49-F238E27FC236}">
              <a16:creationId xmlns:a16="http://schemas.microsoft.com/office/drawing/2014/main" id="{2E4D43D5-4103-4CA4-BEBB-4BCF172548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6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3583" name="Picture@5B@" descr="@5B@">
          <a:extLst>
            <a:ext uri="{FF2B5EF4-FFF2-40B4-BE49-F238E27FC236}">
              <a16:creationId xmlns:a16="http://schemas.microsoft.com/office/drawing/2014/main" id="{A61BEA36-C51D-4410-812B-523F7E05F1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3584" name="Picture@5B@" descr="@5B@">
          <a:extLst>
            <a:ext uri="{FF2B5EF4-FFF2-40B4-BE49-F238E27FC236}">
              <a16:creationId xmlns:a16="http://schemas.microsoft.com/office/drawing/2014/main" id="{1620F5CB-41CF-401D-BAAB-48B056EDCF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7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3585" name="Picture@5B@" descr="@5B@">
          <a:extLst>
            <a:ext uri="{FF2B5EF4-FFF2-40B4-BE49-F238E27FC236}">
              <a16:creationId xmlns:a16="http://schemas.microsoft.com/office/drawing/2014/main" id="{607479EF-A724-42EB-9943-DDB54C0784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3586" name="Picture@5B@" descr="@5B@">
          <a:extLst>
            <a:ext uri="{FF2B5EF4-FFF2-40B4-BE49-F238E27FC236}">
              <a16:creationId xmlns:a16="http://schemas.microsoft.com/office/drawing/2014/main" id="{36A53E36-2583-4C6A-B509-3AF1ABA0DC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3587" name="Picture@5B@" descr="@5B@">
          <a:extLst>
            <a:ext uri="{FF2B5EF4-FFF2-40B4-BE49-F238E27FC236}">
              <a16:creationId xmlns:a16="http://schemas.microsoft.com/office/drawing/2014/main" id="{6F74DDD9-CAC9-406B-AEE0-9277C35DFC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3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3588" name="Picture@5B@" descr="@5B@">
          <a:extLst>
            <a:ext uri="{FF2B5EF4-FFF2-40B4-BE49-F238E27FC236}">
              <a16:creationId xmlns:a16="http://schemas.microsoft.com/office/drawing/2014/main" id="{B80865AE-9760-49D5-9D46-83EA7B2D54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3589" name="Picture@5B@" descr="@5B@">
          <a:extLst>
            <a:ext uri="{FF2B5EF4-FFF2-40B4-BE49-F238E27FC236}">
              <a16:creationId xmlns:a16="http://schemas.microsoft.com/office/drawing/2014/main" id="{C7F474C0-F36A-4DCD-BE03-6ADCE6E32A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3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3590" name="Picture@5B@" descr="@5B@">
          <a:extLst>
            <a:ext uri="{FF2B5EF4-FFF2-40B4-BE49-F238E27FC236}">
              <a16:creationId xmlns:a16="http://schemas.microsoft.com/office/drawing/2014/main" id="{EAB0C009-0665-4548-AD66-1BBCB9955E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8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3591" name="Picture@5B@" descr="@5B@">
          <a:extLst>
            <a:ext uri="{FF2B5EF4-FFF2-40B4-BE49-F238E27FC236}">
              <a16:creationId xmlns:a16="http://schemas.microsoft.com/office/drawing/2014/main" id="{C880E16E-4E5F-4E44-8F4F-ADB5D9FACB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3592" name="Picture@5B@" descr="@5B@">
          <a:extLst>
            <a:ext uri="{FF2B5EF4-FFF2-40B4-BE49-F238E27FC236}">
              <a16:creationId xmlns:a16="http://schemas.microsoft.com/office/drawing/2014/main" id="{90831691-2538-4717-A353-510943B1F5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3593" name="Picture@5B@" descr="@5B@">
          <a:extLst>
            <a:ext uri="{FF2B5EF4-FFF2-40B4-BE49-F238E27FC236}">
              <a16:creationId xmlns:a16="http://schemas.microsoft.com/office/drawing/2014/main" id="{45CA792A-BD87-4D9E-BDC4-9A7E560ED1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4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3594" name="Picture@5B@" descr="@5B@">
          <a:extLst>
            <a:ext uri="{FF2B5EF4-FFF2-40B4-BE49-F238E27FC236}">
              <a16:creationId xmlns:a16="http://schemas.microsoft.com/office/drawing/2014/main" id="{4F25EBBF-D16C-4460-82A2-A7A89197B1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9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3595" name="Picture@5B@" descr="@5B@">
          <a:extLst>
            <a:ext uri="{FF2B5EF4-FFF2-40B4-BE49-F238E27FC236}">
              <a16:creationId xmlns:a16="http://schemas.microsoft.com/office/drawing/2014/main" id="{8D2EFDF9-4145-429A-995F-86E95A7AAC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5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3596" name="Picture@5B@" descr="@5B@">
          <a:extLst>
            <a:ext uri="{FF2B5EF4-FFF2-40B4-BE49-F238E27FC236}">
              <a16:creationId xmlns:a16="http://schemas.microsoft.com/office/drawing/2014/main" id="{12B9F30F-0C1A-4498-8FAA-351D5F281C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3597" name="Picture@5B@" descr="@5B@">
          <a:extLst>
            <a:ext uri="{FF2B5EF4-FFF2-40B4-BE49-F238E27FC236}">
              <a16:creationId xmlns:a16="http://schemas.microsoft.com/office/drawing/2014/main" id="{C1306359-853A-43A6-8F36-008BE560CE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5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3598" name="Picture@5B@" descr="@5B@">
          <a:extLst>
            <a:ext uri="{FF2B5EF4-FFF2-40B4-BE49-F238E27FC236}">
              <a16:creationId xmlns:a16="http://schemas.microsoft.com/office/drawing/2014/main" id="{DECB14AE-1111-4755-9477-E336F6326D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3599" name="Picture@5B@" descr="@5B@">
          <a:extLst>
            <a:ext uri="{FF2B5EF4-FFF2-40B4-BE49-F238E27FC236}">
              <a16:creationId xmlns:a16="http://schemas.microsoft.com/office/drawing/2014/main" id="{E03D0695-A576-45E5-A676-3E59136B05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3600" name="Picture@5B@" descr="@5B@">
          <a:extLst>
            <a:ext uri="{FF2B5EF4-FFF2-40B4-BE49-F238E27FC236}">
              <a16:creationId xmlns:a16="http://schemas.microsoft.com/office/drawing/2014/main" id="{B7B644BC-5C8D-434C-88EA-93593F3DC8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1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3601" name="Picture@5B@" descr="@5B@">
          <a:extLst>
            <a:ext uri="{FF2B5EF4-FFF2-40B4-BE49-F238E27FC236}">
              <a16:creationId xmlns:a16="http://schemas.microsoft.com/office/drawing/2014/main" id="{F4A0395B-EBDC-4F27-9569-C46CADB2E3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3602" name="Picture@5B@" descr="@5B@">
          <a:extLst>
            <a:ext uri="{FF2B5EF4-FFF2-40B4-BE49-F238E27FC236}">
              <a16:creationId xmlns:a16="http://schemas.microsoft.com/office/drawing/2014/main" id="{39727469-901D-440A-9768-7C766ECFDC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2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3603" name="Picture@5B@" descr="@5B@">
          <a:extLst>
            <a:ext uri="{FF2B5EF4-FFF2-40B4-BE49-F238E27FC236}">
              <a16:creationId xmlns:a16="http://schemas.microsoft.com/office/drawing/2014/main" id="{310779AF-40CA-4D7F-8E04-125AE9CA07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27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3604" name="Picture@5B@" descr="@5B@">
          <a:extLst>
            <a:ext uri="{FF2B5EF4-FFF2-40B4-BE49-F238E27FC236}">
              <a16:creationId xmlns:a16="http://schemas.microsoft.com/office/drawing/2014/main" id="{8BCF7D3A-224F-46C7-8877-EFBC89F074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02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605" name="Picture@5B@" descr="@5B@">
          <a:extLst>
            <a:ext uri="{FF2B5EF4-FFF2-40B4-BE49-F238E27FC236}">
              <a16:creationId xmlns:a16="http://schemas.microsoft.com/office/drawing/2014/main" id="{6DAE6514-3AF1-4DAF-B202-CDB358876D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7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606" name="Picture@5B@" descr="@5B@">
          <a:extLst>
            <a:ext uri="{FF2B5EF4-FFF2-40B4-BE49-F238E27FC236}">
              <a16:creationId xmlns:a16="http://schemas.microsoft.com/office/drawing/2014/main" id="{03093BDA-AD44-45EF-BACE-BE53011FEB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607" name="Picture@5B@" descr="@5B@">
          <a:extLst>
            <a:ext uri="{FF2B5EF4-FFF2-40B4-BE49-F238E27FC236}">
              <a16:creationId xmlns:a16="http://schemas.microsoft.com/office/drawing/2014/main" id="{BCD0D0B9-AF3C-4514-8B1B-AAFBE80E08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28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608" name="Picture@5B@" descr="@5B@">
          <a:extLst>
            <a:ext uri="{FF2B5EF4-FFF2-40B4-BE49-F238E27FC236}">
              <a16:creationId xmlns:a16="http://schemas.microsoft.com/office/drawing/2014/main" id="{21ABC278-974A-4ED3-9828-D1AA90FFEB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3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609" name="Picture@5B@" descr="@5B@">
          <a:extLst>
            <a:ext uri="{FF2B5EF4-FFF2-40B4-BE49-F238E27FC236}">
              <a16:creationId xmlns:a16="http://schemas.microsoft.com/office/drawing/2014/main" id="{C320BAAA-326F-4255-9A70-3B1F38D17B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78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610" name="Picture@5B@" descr="@5B@">
          <a:extLst>
            <a:ext uri="{FF2B5EF4-FFF2-40B4-BE49-F238E27FC236}">
              <a16:creationId xmlns:a16="http://schemas.microsoft.com/office/drawing/2014/main" id="{2C1BD4E3-4023-4559-A577-624F76B7F6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54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611" name="Picture@5B@" descr="@5B@">
          <a:extLst>
            <a:ext uri="{FF2B5EF4-FFF2-40B4-BE49-F238E27FC236}">
              <a16:creationId xmlns:a16="http://schemas.microsoft.com/office/drawing/2014/main" id="{5E996102-2E06-47CF-9556-2E89031772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612" name="Picture@5B@" descr="@5B@">
          <a:extLst>
            <a:ext uri="{FF2B5EF4-FFF2-40B4-BE49-F238E27FC236}">
              <a16:creationId xmlns:a16="http://schemas.microsoft.com/office/drawing/2014/main" id="{99231BC2-0ECF-47AD-8946-5615E5F614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4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613" name="Picture@5B@" descr="@5B@">
          <a:extLst>
            <a:ext uri="{FF2B5EF4-FFF2-40B4-BE49-F238E27FC236}">
              <a16:creationId xmlns:a16="http://schemas.microsoft.com/office/drawing/2014/main" id="{84649FB8-4930-4C94-A186-9B372C8B20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614" name="Picture@5B@" descr="@5B@">
          <a:extLst>
            <a:ext uri="{FF2B5EF4-FFF2-40B4-BE49-F238E27FC236}">
              <a16:creationId xmlns:a16="http://schemas.microsoft.com/office/drawing/2014/main" id="{3A9B1D6A-FD02-49C2-A7E2-5BA0C57C0F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5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3615" name="Picture@5B@" descr="@5B@">
          <a:extLst>
            <a:ext uri="{FF2B5EF4-FFF2-40B4-BE49-F238E27FC236}">
              <a16:creationId xmlns:a16="http://schemas.microsoft.com/office/drawing/2014/main" id="{A66504A9-B91F-4C4E-B811-025A45F480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0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3616" name="Picture@5B@" descr="@5B@">
          <a:extLst>
            <a:ext uri="{FF2B5EF4-FFF2-40B4-BE49-F238E27FC236}">
              <a16:creationId xmlns:a16="http://schemas.microsoft.com/office/drawing/2014/main" id="{AAF600C0-2E97-41AF-9C83-CACEEEB013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3617" name="Picture@5B@" descr="@5B@">
          <a:extLst>
            <a:ext uri="{FF2B5EF4-FFF2-40B4-BE49-F238E27FC236}">
              <a16:creationId xmlns:a16="http://schemas.microsoft.com/office/drawing/2014/main" id="{CC44451C-09CA-4E8F-93CA-F27700BC0D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80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3618" name="Picture@5B@" descr="@5B@">
          <a:extLst>
            <a:ext uri="{FF2B5EF4-FFF2-40B4-BE49-F238E27FC236}">
              <a16:creationId xmlns:a16="http://schemas.microsoft.com/office/drawing/2014/main" id="{9A7AB134-40B2-4C64-94C9-994B9E1AC2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56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3619" name="Picture@5B@" descr="@5B@">
          <a:extLst>
            <a:ext uri="{FF2B5EF4-FFF2-40B4-BE49-F238E27FC236}">
              <a16:creationId xmlns:a16="http://schemas.microsoft.com/office/drawing/2014/main" id="{47E8BC50-2856-4013-8D51-D6609CFBD7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31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3620" name="Picture@5B@" descr="@5B@">
          <a:extLst>
            <a:ext uri="{FF2B5EF4-FFF2-40B4-BE49-F238E27FC236}">
              <a16:creationId xmlns:a16="http://schemas.microsoft.com/office/drawing/2014/main" id="{BCE94FCE-5120-48EC-813C-24FEEE02FF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06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3621" name="Picture@5B@" descr="@5B@">
          <a:extLst>
            <a:ext uri="{FF2B5EF4-FFF2-40B4-BE49-F238E27FC236}">
              <a16:creationId xmlns:a16="http://schemas.microsoft.com/office/drawing/2014/main" id="{13A84A6A-3E42-45B6-8174-176B823F77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3622" name="Picture@5B@" descr="@5B@">
          <a:extLst>
            <a:ext uri="{FF2B5EF4-FFF2-40B4-BE49-F238E27FC236}">
              <a16:creationId xmlns:a16="http://schemas.microsoft.com/office/drawing/2014/main" id="{AFF76394-F8AE-4576-B5A9-ECA924AED1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57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3623" name="Picture@5B@" descr="@5B@">
          <a:extLst>
            <a:ext uri="{FF2B5EF4-FFF2-40B4-BE49-F238E27FC236}">
              <a16:creationId xmlns:a16="http://schemas.microsoft.com/office/drawing/2014/main" id="{555CFBDE-D1CF-4576-A2BE-0389AC1FB5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32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3624" name="Picture@5B@" descr="@5B@">
          <a:extLst>
            <a:ext uri="{FF2B5EF4-FFF2-40B4-BE49-F238E27FC236}">
              <a16:creationId xmlns:a16="http://schemas.microsoft.com/office/drawing/2014/main" id="{762B719B-18B6-4846-A223-43B9431C43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07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3625" name="Picture@5B@" descr="@5B@">
          <a:extLst>
            <a:ext uri="{FF2B5EF4-FFF2-40B4-BE49-F238E27FC236}">
              <a16:creationId xmlns:a16="http://schemas.microsoft.com/office/drawing/2014/main" id="{0B0994DD-9B94-4DE8-910D-615A71C179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83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3626" name="Picture@5B@" descr="@5B@">
          <a:extLst>
            <a:ext uri="{FF2B5EF4-FFF2-40B4-BE49-F238E27FC236}">
              <a16:creationId xmlns:a16="http://schemas.microsoft.com/office/drawing/2014/main" id="{0C57D9D2-9F0A-4C99-AADF-C44632CEAB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3627" name="Picture@5B@" descr="@5B@">
          <a:extLst>
            <a:ext uri="{FF2B5EF4-FFF2-40B4-BE49-F238E27FC236}">
              <a16:creationId xmlns:a16="http://schemas.microsoft.com/office/drawing/2014/main" id="{2A7350F7-54BD-4431-A6E6-F511209085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33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3628" name="Picture@5B@" descr="@5B@">
          <a:extLst>
            <a:ext uri="{FF2B5EF4-FFF2-40B4-BE49-F238E27FC236}">
              <a16:creationId xmlns:a16="http://schemas.microsoft.com/office/drawing/2014/main" id="{EB0523F2-761F-4495-9380-AA511B9395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08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3629" name="Picture@5B@" descr="@5B@">
          <a:extLst>
            <a:ext uri="{FF2B5EF4-FFF2-40B4-BE49-F238E27FC236}">
              <a16:creationId xmlns:a16="http://schemas.microsoft.com/office/drawing/2014/main" id="{DF3142F7-8D35-47AC-8C63-50234D7119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4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3630" name="Picture@5B@" descr="@5B@">
          <a:extLst>
            <a:ext uri="{FF2B5EF4-FFF2-40B4-BE49-F238E27FC236}">
              <a16:creationId xmlns:a16="http://schemas.microsoft.com/office/drawing/2014/main" id="{58D1FD71-5DE0-4B30-B069-8A5FD8C036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59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3631" name="Picture@5B@" descr="@5B@">
          <a:extLst>
            <a:ext uri="{FF2B5EF4-FFF2-40B4-BE49-F238E27FC236}">
              <a16:creationId xmlns:a16="http://schemas.microsoft.com/office/drawing/2014/main" id="{18439F00-C3B4-4F96-B98A-2515CC18F2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3632" name="Picture@5B@" descr="@5B@">
          <a:extLst>
            <a:ext uri="{FF2B5EF4-FFF2-40B4-BE49-F238E27FC236}">
              <a16:creationId xmlns:a16="http://schemas.microsoft.com/office/drawing/2014/main" id="{660AB7F1-569E-483A-BB85-0848CF7A0C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09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3633" name="Picture@5B@" descr="@5B@">
          <a:extLst>
            <a:ext uri="{FF2B5EF4-FFF2-40B4-BE49-F238E27FC236}">
              <a16:creationId xmlns:a16="http://schemas.microsoft.com/office/drawing/2014/main" id="{03964AE6-10B5-4DED-8D46-2A0EB39587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85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3634" name="Picture@5B@" descr="@5B@">
          <a:extLst>
            <a:ext uri="{FF2B5EF4-FFF2-40B4-BE49-F238E27FC236}">
              <a16:creationId xmlns:a16="http://schemas.microsoft.com/office/drawing/2014/main" id="{DF18BFDF-ACCF-4B5B-AA03-D8AB2080F5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0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3635" name="Picture@5B@" descr="@5B@">
          <a:extLst>
            <a:ext uri="{FF2B5EF4-FFF2-40B4-BE49-F238E27FC236}">
              <a16:creationId xmlns:a16="http://schemas.microsoft.com/office/drawing/2014/main" id="{93E110B1-5BA8-4249-ACBD-8D478092C2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35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3636" name="Picture@5B@" descr="@5B@">
          <a:extLst>
            <a:ext uri="{FF2B5EF4-FFF2-40B4-BE49-F238E27FC236}">
              <a16:creationId xmlns:a16="http://schemas.microsoft.com/office/drawing/2014/main" id="{21D26A2D-3F4A-46BC-9C76-CD279AE5A2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1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3637" name="Picture@5B@" descr="@5B@">
          <a:extLst>
            <a:ext uri="{FF2B5EF4-FFF2-40B4-BE49-F238E27FC236}">
              <a16:creationId xmlns:a16="http://schemas.microsoft.com/office/drawing/2014/main" id="{ED19DF33-98FD-4662-AAF0-FC6914E0E8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86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3638" name="Picture@5B@" descr="@5B@">
          <a:extLst>
            <a:ext uri="{FF2B5EF4-FFF2-40B4-BE49-F238E27FC236}">
              <a16:creationId xmlns:a16="http://schemas.microsoft.com/office/drawing/2014/main" id="{A28A6AB0-32D0-4346-8CD4-0A012CA5A6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61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3639" name="Picture@5B@" descr="@5B@">
          <a:extLst>
            <a:ext uri="{FF2B5EF4-FFF2-40B4-BE49-F238E27FC236}">
              <a16:creationId xmlns:a16="http://schemas.microsoft.com/office/drawing/2014/main" id="{68F308B6-A3FB-4A5B-B9DC-EA7F01410F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36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3640" name="Picture@5B@" descr="@5B@">
          <a:extLst>
            <a:ext uri="{FF2B5EF4-FFF2-40B4-BE49-F238E27FC236}">
              <a16:creationId xmlns:a16="http://schemas.microsoft.com/office/drawing/2014/main" id="{D746E83E-A431-45E7-AD65-7A859FFF24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11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3641" name="Picture@5B@" descr="@5B@">
          <a:extLst>
            <a:ext uri="{FF2B5EF4-FFF2-40B4-BE49-F238E27FC236}">
              <a16:creationId xmlns:a16="http://schemas.microsoft.com/office/drawing/2014/main" id="{B2CEB313-3C36-49F5-B3A5-B80F9AF488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3642" name="Picture@5B@" descr="@5B@">
          <a:extLst>
            <a:ext uri="{FF2B5EF4-FFF2-40B4-BE49-F238E27FC236}">
              <a16:creationId xmlns:a16="http://schemas.microsoft.com/office/drawing/2014/main" id="{4156F047-1C93-488D-8322-E414616BF6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62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3643" name="Picture@5B@" descr="@5B@">
          <a:extLst>
            <a:ext uri="{FF2B5EF4-FFF2-40B4-BE49-F238E27FC236}">
              <a16:creationId xmlns:a16="http://schemas.microsoft.com/office/drawing/2014/main" id="{94EED2C3-9014-4923-8637-17199C1D28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37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3644" name="Picture@5B@" descr="@5B@">
          <a:extLst>
            <a:ext uri="{FF2B5EF4-FFF2-40B4-BE49-F238E27FC236}">
              <a16:creationId xmlns:a16="http://schemas.microsoft.com/office/drawing/2014/main" id="{FEE170CE-5899-4195-8ADC-1277BAAC8A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12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3645" name="Picture@5B@" descr="@5B@">
          <a:extLst>
            <a:ext uri="{FF2B5EF4-FFF2-40B4-BE49-F238E27FC236}">
              <a16:creationId xmlns:a16="http://schemas.microsoft.com/office/drawing/2014/main" id="{AA0443C1-468A-43A6-99A9-9944D8A2E2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88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3646" name="Picture@5B@" descr="@5B@">
          <a:extLst>
            <a:ext uri="{FF2B5EF4-FFF2-40B4-BE49-F238E27FC236}">
              <a16:creationId xmlns:a16="http://schemas.microsoft.com/office/drawing/2014/main" id="{E95BA2A8-2747-4A78-81F9-98405FAAAE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6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3647" name="Picture@5B@" descr="@5B@">
          <a:extLst>
            <a:ext uri="{FF2B5EF4-FFF2-40B4-BE49-F238E27FC236}">
              <a16:creationId xmlns:a16="http://schemas.microsoft.com/office/drawing/2014/main" id="{8F4C33A6-2B2A-4524-A22F-EFF84066AC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38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3648" name="Picture@5B@" descr="@5B@">
          <a:extLst>
            <a:ext uri="{FF2B5EF4-FFF2-40B4-BE49-F238E27FC236}">
              <a16:creationId xmlns:a16="http://schemas.microsoft.com/office/drawing/2014/main" id="{5997041F-3300-4474-BC6F-79230AA0BF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14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3649" name="Picture@5B@" descr="@5B@">
          <a:extLst>
            <a:ext uri="{FF2B5EF4-FFF2-40B4-BE49-F238E27FC236}">
              <a16:creationId xmlns:a16="http://schemas.microsoft.com/office/drawing/2014/main" id="{F50B3991-F896-401E-B8F8-0DF7697B07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89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3650" name="Picture@5B@" descr="@5B@">
          <a:extLst>
            <a:ext uri="{FF2B5EF4-FFF2-40B4-BE49-F238E27FC236}">
              <a16:creationId xmlns:a16="http://schemas.microsoft.com/office/drawing/2014/main" id="{C9041927-38FF-4F76-827B-4F589BCA03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4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3651" name="Picture@5B@" descr="@5B@">
          <a:extLst>
            <a:ext uri="{FF2B5EF4-FFF2-40B4-BE49-F238E27FC236}">
              <a16:creationId xmlns:a16="http://schemas.microsoft.com/office/drawing/2014/main" id="{596A4D74-1583-4E56-BEEA-AE7DC93835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3652" name="Picture@5B@" descr="@5B@">
          <a:extLst>
            <a:ext uri="{FF2B5EF4-FFF2-40B4-BE49-F238E27FC236}">
              <a16:creationId xmlns:a16="http://schemas.microsoft.com/office/drawing/2014/main" id="{A598B7F2-0D39-48D3-9A27-C708516831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15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3653" name="Picture@5C@" descr="@5C@">
          <a:extLst>
            <a:ext uri="{FF2B5EF4-FFF2-40B4-BE49-F238E27FC236}">
              <a16:creationId xmlns:a16="http://schemas.microsoft.com/office/drawing/2014/main" id="{E9144242-CC9D-4E77-92E3-1C590E44EE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990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3654" name="Picture@5B@" descr="@5B@">
          <a:extLst>
            <a:ext uri="{FF2B5EF4-FFF2-40B4-BE49-F238E27FC236}">
              <a16:creationId xmlns:a16="http://schemas.microsoft.com/office/drawing/2014/main" id="{E3CAF52F-92E3-47B4-B162-7FB721B895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65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3655" name="Picture@5B@" descr="@5B@">
          <a:extLst>
            <a:ext uri="{FF2B5EF4-FFF2-40B4-BE49-F238E27FC236}">
              <a16:creationId xmlns:a16="http://schemas.microsoft.com/office/drawing/2014/main" id="{2FA5F5F3-9E2F-4AD6-9B5A-CA04D199F6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0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656" name="Picture@5B@" descr="@5B@">
          <a:extLst>
            <a:ext uri="{FF2B5EF4-FFF2-40B4-BE49-F238E27FC236}">
              <a16:creationId xmlns:a16="http://schemas.microsoft.com/office/drawing/2014/main" id="{48A9DD50-87BB-40E0-8CFB-125F786B6F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3657" name="Picture@5B@" descr="@5B@">
          <a:extLst>
            <a:ext uri="{FF2B5EF4-FFF2-40B4-BE49-F238E27FC236}">
              <a16:creationId xmlns:a16="http://schemas.microsoft.com/office/drawing/2014/main" id="{238B9F44-123C-485E-8B8D-C959A4A022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658" name="Picture@5B@" descr="@5B@">
          <a:extLst>
            <a:ext uri="{FF2B5EF4-FFF2-40B4-BE49-F238E27FC236}">
              <a16:creationId xmlns:a16="http://schemas.microsoft.com/office/drawing/2014/main" id="{71E9F31F-F2D1-4E00-9951-87124122A1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3659" name="Picture@5B@" descr="@5B@">
          <a:extLst>
            <a:ext uri="{FF2B5EF4-FFF2-40B4-BE49-F238E27FC236}">
              <a16:creationId xmlns:a16="http://schemas.microsoft.com/office/drawing/2014/main" id="{18B167B4-BC5B-4C6A-8961-3DFB5E23D6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3660" name="Picture@5B@" descr="@5B@">
          <a:extLst>
            <a:ext uri="{FF2B5EF4-FFF2-40B4-BE49-F238E27FC236}">
              <a16:creationId xmlns:a16="http://schemas.microsoft.com/office/drawing/2014/main" id="{4E47808F-9FD8-48FF-9BB8-674A65F95D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6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3661" name="Picture@5B@" descr="@5B@">
          <a:extLst>
            <a:ext uri="{FF2B5EF4-FFF2-40B4-BE49-F238E27FC236}">
              <a16:creationId xmlns:a16="http://schemas.microsoft.com/office/drawing/2014/main" id="{E69C3BF2-9FD9-49C1-AC89-AA09702138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3662" name="Picture@5B@" descr="@5B@">
          <a:extLst>
            <a:ext uri="{FF2B5EF4-FFF2-40B4-BE49-F238E27FC236}">
              <a16:creationId xmlns:a16="http://schemas.microsoft.com/office/drawing/2014/main" id="{B1AC20F2-19AC-4BAD-8E02-DCCB9E1441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7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3663" name="Picture@5B@" descr="@5B@">
          <a:extLst>
            <a:ext uri="{FF2B5EF4-FFF2-40B4-BE49-F238E27FC236}">
              <a16:creationId xmlns:a16="http://schemas.microsoft.com/office/drawing/2014/main" id="{40EF876D-753A-4157-B8B4-144C08CC82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3664" name="Picture@5B@" descr="@5B@">
          <a:extLst>
            <a:ext uri="{FF2B5EF4-FFF2-40B4-BE49-F238E27FC236}">
              <a16:creationId xmlns:a16="http://schemas.microsoft.com/office/drawing/2014/main" id="{8538A738-D80D-4103-BBCD-B1E5FD58F5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3665" name="Picture@5B@" descr="@5B@">
          <a:extLst>
            <a:ext uri="{FF2B5EF4-FFF2-40B4-BE49-F238E27FC236}">
              <a16:creationId xmlns:a16="http://schemas.microsoft.com/office/drawing/2014/main" id="{D2DA8CE0-C56F-4926-ACBD-4D0B1252CE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3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3666" name="Picture@5B@" descr="@5B@">
          <a:extLst>
            <a:ext uri="{FF2B5EF4-FFF2-40B4-BE49-F238E27FC236}">
              <a16:creationId xmlns:a16="http://schemas.microsoft.com/office/drawing/2014/main" id="{A7578C0F-7C0A-4B6B-9DDA-50F4BB7BF8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3667" name="Picture@5B@" descr="@5B@">
          <a:extLst>
            <a:ext uri="{FF2B5EF4-FFF2-40B4-BE49-F238E27FC236}">
              <a16:creationId xmlns:a16="http://schemas.microsoft.com/office/drawing/2014/main" id="{51B55D12-3A58-4F63-A021-21519978D1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3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3668" name="Picture@5B@" descr="@5B@">
          <a:extLst>
            <a:ext uri="{FF2B5EF4-FFF2-40B4-BE49-F238E27FC236}">
              <a16:creationId xmlns:a16="http://schemas.microsoft.com/office/drawing/2014/main" id="{0DE9C6AB-4F77-4CCB-80BA-12E10B15B7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8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3669" name="Picture@5B@" descr="@5B@">
          <a:extLst>
            <a:ext uri="{FF2B5EF4-FFF2-40B4-BE49-F238E27FC236}">
              <a16:creationId xmlns:a16="http://schemas.microsoft.com/office/drawing/2014/main" id="{4DCE0411-AB8A-44CA-B7C7-752B5A7920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3670" name="Picture@5B@" descr="@5B@">
          <a:extLst>
            <a:ext uri="{FF2B5EF4-FFF2-40B4-BE49-F238E27FC236}">
              <a16:creationId xmlns:a16="http://schemas.microsoft.com/office/drawing/2014/main" id="{A2AC4B04-2FCE-4722-97A5-BEB1EF06B8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3671" name="Picture@5B@" descr="@5B@">
          <a:extLst>
            <a:ext uri="{FF2B5EF4-FFF2-40B4-BE49-F238E27FC236}">
              <a16:creationId xmlns:a16="http://schemas.microsoft.com/office/drawing/2014/main" id="{DBC5C68C-740C-4CA9-93CB-CCD8105485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4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3672" name="Picture@5B@" descr="@5B@">
          <a:extLst>
            <a:ext uri="{FF2B5EF4-FFF2-40B4-BE49-F238E27FC236}">
              <a16:creationId xmlns:a16="http://schemas.microsoft.com/office/drawing/2014/main" id="{06ED04EB-8315-41DD-AAD0-1C8CBB1442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9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3673" name="Picture@5B@" descr="@5B@">
          <a:extLst>
            <a:ext uri="{FF2B5EF4-FFF2-40B4-BE49-F238E27FC236}">
              <a16:creationId xmlns:a16="http://schemas.microsoft.com/office/drawing/2014/main" id="{FD09D633-0D6C-4810-8F31-C294A6CD78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5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3674" name="Picture@5B@" descr="@5B@">
          <a:extLst>
            <a:ext uri="{FF2B5EF4-FFF2-40B4-BE49-F238E27FC236}">
              <a16:creationId xmlns:a16="http://schemas.microsoft.com/office/drawing/2014/main" id="{8E067690-F837-4031-96AF-794617C594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3675" name="Picture@5B@" descr="@5B@">
          <a:extLst>
            <a:ext uri="{FF2B5EF4-FFF2-40B4-BE49-F238E27FC236}">
              <a16:creationId xmlns:a16="http://schemas.microsoft.com/office/drawing/2014/main" id="{0F589688-7B27-46A9-B3FC-1EB6C5D770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5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3676" name="Picture@5B@" descr="@5B@">
          <a:extLst>
            <a:ext uri="{FF2B5EF4-FFF2-40B4-BE49-F238E27FC236}">
              <a16:creationId xmlns:a16="http://schemas.microsoft.com/office/drawing/2014/main" id="{4D6D9A57-4549-4219-8A7C-7BBC144004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3677" name="Picture@5B@" descr="@5B@">
          <a:extLst>
            <a:ext uri="{FF2B5EF4-FFF2-40B4-BE49-F238E27FC236}">
              <a16:creationId xmlns:a16="http://schemas.microsoft.com/office/drawing/2014/main" id="{16F6F44F-D640-4FDA-8C9C-22A8243940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3678" name="Picture@5B@" descr="@5B@">
          <a:extLst>
            <a:ext uri="{FF2B5EF4-FFF2-40B4-BE49-F238E27FC236}">
              <a16:creationId xmlns:a16="http://schemas.microsoft.com/office/drawing/2014/main" id="{C1A5A56A-F084-4AF2-9C40-C73DD500B9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1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3679" name="Picture@5B@" descr="@5B@">
          <a:extLst>
            <a:ext uri="{FF2B5EF4-FFF2-40B4-BE49-F238E27FC236}">
              <a16:creationId xmlns:a16="http://schemas.microsoft.com/office/drawing/2014/main" id="{3B77E867-AC6B-4BBC-8054-10FED691C0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3680" name="Picture@5B@" descr="@5B@">
          <a:extLst>
            <a:ext uri="{FF2B5EF4-FFF2-40B4-BE49-F238E27FC236}">
              <a16:creationId xmlns:a16="http://schemas.microsoft.com/office/drawing/2014/main" id="{B8AA9C8C-D71A-4CEC-80EA-37C77290F0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2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3681" name="Picture@5B@" descr="@5B@">
          <a:extLst>
            <a:ext uri="{FF2B5EF4-FFF2-40B4-BE49-F238E27FC236}">
              <a16:creationId xmlns:a16="http://schemas.microsoft.com/office/drawing/2014/main" id="{F9C0DFC0-F9D5-4F77-A9F5-CE0535016F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27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3682" name="Picture@5B@" descr="@5B@">
          <a:extLst>
            <a:ext uri="{FF2B5EF4-FFF2-40B4-BE49-F238E27FC236}">
              <a16:creationId xmlns:a16="http://schemas.microsoft.com/office/drawing/2014/main" id="{06D58915-FCAE-4A96-8E9E-EA478DCC97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02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683" name="Picture@5B@" descr="@5B@">
          <a:extLst>
            <a:ext uri="{FF2B5EF4-FFF2-40B4-BE49-F238E27FC236}">
              <a16:creationId xmlns:a16="http://schemas.microsoft.com/office/drawing/2014/main" id="{E7F59017-A195-4A76-A947-68CFD56C46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7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684" name="Picture@5B@" descr="@5B@">
          <a:extLst>
            <a:ext uri="{FF2B5EF4-FFF2-40B4-BE49-F238E27FC236}">
              <a16:creationId xmlns:a16="http://schemas.microsoft.com/office/drawing/2014/main" id="{5504EA40-5B4E-48E5-862D-3E14CD782C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685" name="Picture@5B@" descr="@5B@">
          <a:extLst>
            <a:ext uri="{FF2B5EF4-FFF2-40B4-BE49-F238E27FC236}">
              <a16:creationId xmlns:a16="http://schemas.microsoft.com/office/drawing/2014/main" id="{B66922A5-269E-4B17-A8B6-41702AE9FC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28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686" name="Picture@5B@" descr="@5B@">
          <a:extLst>
            <a:ext uri="{FF2B5EF4-FFF2-40B4-BE49-F238E27FC236}">
              <a16:creationId xmlns:a16="http://schemas.microsoft.com/office/drawing/2014/main" id="{5B0F9F53-35F8-4A59-A7DD-3F53CF685F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3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687" name="Picture@5B@" descr="@5B@">
          <a:extLst>
            <a:ext uri="{FF2B5EF4-FFF2-40B4-BE49-F238E27FC236}">
              <a16:creationId xmlns:a16="http://schemas.microsoft.com/office/drawing/2014/main" id="{EB79A5BD-8EFF-4D71-9D75-26549B4896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78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688" name="Picture@5B@" descr="@5B@">
          <a:extLst>
            <a:ext uri="{FF2B5EF4-FFF2-40B4-BE49-F238E27FC236}">
              <a16:creationId xmlns:a16="http://schemas.microsoft.com/office/drawing/2014/main" id="{1237B73D-6D52-43A0-9593-BE936434A6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54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689" name="Picture@5B@" descr="@5B@">
          <a:extLst>
            <a:ext uri="{FF2B5EF4-FFF2-40B4-BE49-F238E27FC236}">
              <a16:creationId xmlns:a16="http://schemas.microsoft.com/office/drawing/2014/main" id="{A02B0ADC-4D0B-42D7-A7A2-CEF6A8A79D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690" name="Picture@5B@" descr="@5B@">
          <a:extLst>
            <a:ext uri="{FF2B5EF4-FFF2-40B4-BE49-F238E27FC236}">
              <a16:creationId xmlns:a16="http://schemas.microsoft.com/office/drawing/2014/main" id="{F2C8E3D7-09F1-4AA0-9C5D-79114F6588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4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691" name="Picture@5B@" descr="@5B@">
          <a:extLst>
            <a:ext uri="{FF2B5EF4-FFF2-40B4-BE49-F238E27FC236}">
              <a16:creationId xmlns:a16="http://schemas.microsoft.com/office/drawing/2014/main" id="{A9A4701D-06E0-4FB2-96D8-A1F8F2194A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692" name="Picture@5B@" descr="@5B@">
          <a:extLst>
            <a:ext uri="{FF2B5EF4-FFF2-40B4-BE49-F238E27FC236}">
              <a16:creationId xmlns:a16="http://schemas.microsoft.com/office/drawing/2014/main" id="{B2D7FDFC-30D9-4B48-96C4-DC3FEB91A4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5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3693" name="Picture@5B@" descr="@5B@">
          <a:extLst>
            <a:ext uri="{FF2B5EF4-FFF2-40B4-BE49-F238E27FC236}">
              <a16:creationId xmlns:a16="http://schemas.microsoft.com/office/drawing/2014/main" id="{5FA749F7-732B-46E1-872F-B66D2A5D0A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0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3694" name="Picture@5B@" descr="@5B@">
          <a:extLst>
            <a:ext uri="{FF2B5EF4-FFF2-40B4-BE49-F238E27FC236}">
              <a16:creationId xmlns:a16="http://schemas.microsoft.com/office/drawing/2014/main" id="{8724D6CD-49CD-4F11-B425-5C44572C3A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3695" name="Picture@5B@" descr="@5B@">
          <a:extLst>
            <a:ext uri="{FF2B5EF4-FFF2-40B4-BE49-F238E27FC236}">
              <a16:creationId xmlns:a16="http://schemas.microsoft.com/office/drawing/2014/main" id="{722A9E18-A9F1-42D8-903A-5DFEF78C1F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80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3696" name="Picture@5B@" descr="@5B@">
          <a:extLst>
            <a:ext uri="{FF2B5EF4-FFF2-40B4-BE49-F238E27FC236}">
              <a16:creationId xmlns:a16="http://schemas.microsoft.com/office/drawing/2014/main" id="{0890F0BA-1C4E-4EEE-AA21-F3DAD41A83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56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3697" name="Picture@5B@" descr="@5B@">
          <a:extLst>
            <a:ext uri="{FF2B5EF4-FFF2-40B4-BE49-F238E27FC236}">
              <a16:creationId xmlns:a16="http://schemas.microsoft.com/office/drawing/2014/main" id="{C7C071CB-3B11-4649-959D-AF6C363DB7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31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3698" name="Picture@5B@" descr="@5B@">
          <a:extLst>
            <a:ext uri="{FF2B5EF4-FFF2-40B4-BE49-F238E27FC236}">
              <a16:creationId xmlns:a16="http://schemas.microsoft.com/office/drawing/2014/main" id="{34285AA2-26B1-42FC-B2D4-E5893BB603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06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3699" name="Picture@5B@" descr="@5B@">
          <a:extLst>
            <a:ext uri="{FF2B5EF4-FFF2-40B4-BE49-F238E27FC236}">
              <a16:creationId xmlns:a16="http://schemas.microsoft.com/office/drawing/2014/main" id="{7A641533-7B61-4DBE-94DA-CD90FFD565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3700" name="Picture@5B@" descr="@5B@">
          <a:extLst>
            <a:ext uri="{FF2B5EF4-FFF2-40B4-BE49-F238E27FC236}">
              <a16:creationId xmlns:a16="http://schemas.microsoft.com/office/drawing/2014/main" id="{E11C7889-D255-439F-82ED-D93D11BEFB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57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3701" name="Picture@5B@" descr="@5B@">
          <a:extLst>
            <a:ext uri="{FF2B5EF4-FFF2-40B4-BE49-F238E27FC236}">
              <a16:creationId xmlns:a16="http://schemas.microsoft.com/office/drawing/2014/main" id="{54DAAFBB-7360-48CA-85AC-58E16AC41A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32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3702" name="Picture@5B@" descr="@5B@">
          <a:extLst>
            <a:ext uri="{FF2B5EF4-FFF2-40B4-BE49-F238E27FC236}">
              <a16:creationId xmlns:a16="http://schemas.microsoft.com/office/drawing/2014/main" id="{53E85049-7B54-40AF-9707-7B0FDD0507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07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3703" name="Picture@5B@" descr="@5B@">
          <a:extLst>
            <a:ext uri="{FF2B5EF4-FFF2-40B4-BE49-F238E27FC236}">
              <a16:creationId xmlns:a16="http://schemas.microsoft.com/office/drawing/2014/main" id="{BBBC7AD2-7ACA-4BD4-8B55-D1AFE8B78B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83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3704" name="Picture@5B@" descr="@5B@">
          <a:extLst>
            <a:ext uri="{FF2B5EF4-FFF2-40B4-BE49-F238E27FC236}">
              <a16:creationId xmlns:a16="http://schemas.microsoft.com/office/drawing/2014/main" id="{DF46887F-4605-4F62-ADC8-8DD3491EDE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3705" name="Picture@5B@" descr="@5B@">
          <a:extLst>
            <a:ext uri="{FF2B5EF4-FFF2-40B4-BE49-F238E27FC236}">
              <a16:creationId xmlns:a16="http://schemas.microsoft.com/office/drawing/2014/main" id="{725C24C8-B218-41CC-A7C5-BCAC71EDB5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33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3706" name="Picture@5B@" descr="@5B@">
          <a:extLst>
            <a:ext uri="{FF2B5EF4-FFF2-40B4-BE49-F238E27FC236}">
              <a16:creationId xmlns:a16="http://schemas.microsoft.com/office/drawing/2014/main" id="{84F209B7-2BAE-4D1F-8F69-8B5CAFC63D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08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3707" name="Picture@5B@" descr="@5B@">
          <a:extLst>
            <a:ext uri="{FF2B5EF4-FFF2-40B4-BE49-F238E27FC236}">
              <a16:creationId xmlns:a16="http://schemas.microsoft.com/office/drawing/2014/main" id="{DED0DA68-AC9B-4D33-B960-E9B9B3F471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4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3708" name="Picture@5B@" descr="@5B@">
          <a:extLst>
            <a:ext uri="{FF2B5EF4-FFF2-40B4-BE49-F238E27FC236}">
              <a16:creationId xmlns:a16="http://schemas.microsoft.com/office/drawing/2014/main" id="{04F4E95F-56DB-4C4C-A0D7-AAAB89FB57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59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3709" name="Picture@5B@" descr="@5B@">
          <a:extLst>
            <a:ext uri="{FF2B5EF4-FFF2-40B4-BE49-F238E27FC236}">
              <a16:creationId xmlns:a16="http://schemas.microsoft.com/office/drawing/2014/main" id="{CC328409-33BC-4707-ADE2-0D8DCC2DDC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3710" name="Picture@5B@" descr="@5B@">
          <a:extLst>
            <a:ext uri="{FF2B5EF4-FFF2-40B4-BE49-F238E27FC236}">
              <a16:creationId xmlns:a16="http://schemas.microsoft.com/office/drawing/2014/main" id="{587CD75C-878F-475D-B045-7FBD8C6618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09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3711" name="Picture@5C@" descr="@5C@">
          <a:extLst>
            <a:ext uri="{FF2B5EF4-FFF2-40B4-BE49-F238E27FC236}">
              <a16:creationId xmlns:a16="http://schemas.microsoft.com/office/drawing/2014/main" id="{74ECDE28-B1BB-4AAD-B667-CB7D005BDB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0485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3712" name="Picture@5C@" descr="@5C@">
          <a:extLst>
            <a:ext uri="{FF2B5EF4-FFF2-40B4-BE49-F238E27FC236}">
              <a16:creationId xmlns:a16="http://schemas.microsoft.com/office/drawing/2014/main" id="{A96363F5-AF9E-4B9C-907D-48810C519C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0660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3713" name="Picture@5B@" descr="@5B@">
          <a:extLst>
            <a:ext uri="{FF2B5EF4-FFF2-40B4-BE49-F238E27FC236}">
              <a16:creationId xmlns:a16="http://schemas.microsoft.com/office/drawing/2014/main" id="{4ED4FE7C-C0C7-4651-BE43-335277CCCB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35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3714" name="Picture@5B@" descr="@5B@">
          <a:extLst>
            <a:ext uri="{FF2B5EF4-FFF2-40B4-BE49-F238E27FC236}">
              <a16:creationId xmlns:a16="http://schemas.microsoft.com/office/drawing/2014/main" id="{114AD1E3-D51E-4E47-9A67-6F1E4E2CCB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0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715" name="Picture@5B@" descr="@5B@">
          <a:extLst>
            <a:ext uri="{FF2B5EF4-FFF2-40B4-BE49-F238E27FC236}">
              <a16:creationId xmlns:a16="http://schemas.microsoft.com/office/drawing/2014/main" id="{6719036E-3C26-4FED-83B9-357BA2F288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3716" name="Picture@5B@" descr="@5B@">
          <a:extLst>
            <a:ext uri="{FF2B5EF4-FFF2-40B4-BE49-F238E27FC236}">
              <a16:creationId xmlns:a16="http://schemas.microsoft.com/office/drawing/2014/main" id="{EC52511B-A104-450E-93E1-497EA161E4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717" name="Picture@5B@" descr="@5B@">
          <a:extLst>
            <a:ext uri="{FF2B5EF4-FFF2-40B4-BE49-F238E27FC236}">
              <a16:creationId xmlns:a16="http://schemas.microsoft.com/office/drawing/2014/main" id="{05C8A34E-82F4-45DB-AFEE-3141F5C4AE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3718" name="Picture@5B@" descr="@5B@">
          <a:extLst>
            <a:ext uri="{FF2B5EF4-FFF2-40B4-BE49-F238E27FC236}">
              <a16:creationId xmlns:a16="http://schemas.microsoft.com/office/drawing/2014/main" id="{9F3F3383-EDFC-4E01-9B16-2437EB7E84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3719" name="Picture@5B@" descr="@5B@">
          <a:extLst>
            <a:ext uri="{FF2B5EF4-FFF2-40B4-BE49-F238E27FC236}">
              <a16:creationId xmlns:a16="http://schemas.microsoft.com/office/drawing/2014/main" id="{6A64866B-F02C-4050-A295-044B722EA7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6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3720" name="Picture@5B@" descr="@5B@">
          <a:extLst>
            <a:ext uri="{FF2B5EF4-FFF2-40B4-BE49-F238E27FC236}">
              <a16:creationId xmlns:a16="http://schemas.microsoft.com/office/drawing/2014/main" id="{28516F6B-9294-4A95-9A85-4058DC7A74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3721" name="Picture@5B@" descr="@5B@">
          <a:extLst>
            <a:ext uri="{FF2B5EF4-FFF2-40B4-BE49-F238E27FC236}">
              <a16:creationId xmlns:a16="http://schemas.microsoft.com/office/drawing/2014/main" id="{37B6D6D6-2F2F-4DF1-AC5E-D985F52D9C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7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3722" name="Picture@5B@" descr="@5B@">
          <a:extLst>
            <a:ext uri="{FF2B5EF4-FFF2-40B4-BE49-F238E27FC236}">
              <a16:creationId xmlns:a16="http://schemas.microsoft.com/office/drawing/2014/main" id="{6F777658-D7E4-46D5-B58F-82F3E62130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3723" name="Picture@5B@" descr="@5B@">
          <a:extLst>
            <a:ext uri="{FF2B5EF4-FFF2-40B4-BE49-F238E27FC236}">
              <a16:creationId xmlns:a16="http://schemas.microsoft.com/office/drawing/2014/main" id="{8EF2FBC8-967F-491A-BC41-25E0F05F84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3724" name="Picture@5B@" descr="@5B@">
          <a:extLst>
            <a:ext uri="{FF2B5EF4-FFF2-40B4-BE49-F238E27FC236}">
              <a16:creationId xmlns:a16="http://schemas.microsoft.com/office/drawing/2014/main" id="{20BDB2EA-E990-4D96-B3F2-BC2FDEC57B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3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3725" name="Picture@5B@" descr="@5B@">
          <a:extLst>
            <a:ext uri="{FF2B5EF4-FFF2-40B4-BE49-F238E27FC236}">
              <a16:creationId xmlns:a16="http://schemas.microsoft.com/office/drawing/2014/main" id="{6F6CA84E-030A-4EA5-A6DA-930156D479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3726" name="Picture@5B@" descr="@5B@">
          <a:extLst>
            <a:ext uri="{FF2B5EF4-FFF2-40B4-BE49-F238E27FC236}">
              <a16:creationId xmlns:a16="http://schemas.microsoft.com/office/drawing/2014/main" id="{6AE77FBB-5EE6-4328-9A9D-261DC038D2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3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3727" name="Picture@5B@" descr="@5B@">
          <a:extLst>
            <a:ext uri="{FF2B5EF4-FFF2-40B4-BE49-F238E27FC236}">
              <a16:creationId xmlns:a16="http://schemas.microsoft.com/office/drawing/2014/main" id="{0C367CC7-A3B7-45D1-A1C9-0AFE97632D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8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3728" name="Picture@5B@" descr="@5B@">
          <a:extLst>
            <a:ext uri="{FF2B5EF4-FFF2-40B4-BE49-F238E27FC236}">
              <a16:creationId xmlns:a16="http://schemas.microsoft.com/office/drawing/2014/main" id="{B09EE686-CF53-442E-ACB0-D119F2E914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3729" name="Picture@5B@" descr="@5B@">
          <a:extLst>
            <a:ext uri="{FF2B5EF4-FFF2-40B4-BE49-F238E27FC236}">
              <a16:creationId xmlns:a16="http://schemas.microsoft.com/office/drawing/2014/main" id="{EEF130B9-352E-49B1-8D08-0B94BCB8A7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3730" name="Picture@5B@" descr="@5B@">
          <a:extLst>
            <a:ext uri="{FF2B5EF4-FFF2-40B4-BE49-F238E27FC236}">
              <a16:creationId xmlns:a16="http://schemas.microsoft.com/office/drawing/2014/main" id="{8E65D4CA-36FC-4802-B126-BF7372CBC6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4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3731" name="Picture@5B@" descr="@5B@">
          <a:extLst>
            <a:ext uri="{FF2B5EF4-FFF2-40B4-BE49-F238E27FC236}">
              <a16:creationId xmlns:a16="http://schemas.microsoft.com/office/drawing/2014/main" id="{B7B70734-CD33-4C97-ADB3-0FD7C134B3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9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3732" name="Picture@5B@" descr="@5B@">
          <a:extLst>
            <a:ext uri="{FF2B5EF4-FFF2-40B4-BE49-F238E27FC236}">
              <a16:creationId xmlns:a16="http://schemas.microsoft.com/office/drawing/2014/main" id="{53143729-ABA2-42B6-8FFF-384CC1E019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5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3733" name="Picture@5B@" descr="@5B@">
          <a:extLst>
            <a:ext uri="{FF2B5EF4-FFF2-40B4-BE49-F238E27FC236}">
              <a16:creationId xmlns:a16="http://schemas.microsoft.com/office/drawing/2014/main" id="{22C21196-51DA-453F-831D-178001597A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3734" name="Picture@5B@" descr="@5B@">
          <a:extLst>
            <a:ext uri="{FF2B5EF4-FFF2-40B4-BE49-F238E27FC236}">
              <a16:creationId xmlns:a16="http://schemas.microsoft.com/office/drawing/2014/main" id="{0C008D63-F6B6-4EE1-80F5-B3C058003A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5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3735" name="Picture@5B@" descr="@5B@">
          <a:extLst>
            <a:ext uri="{FF2B5EF4-FFF2-40B4-BE49-F238E27FC236}">
              <a16:creationId xmlns:a16="http://schemas.microsoft.com/office/drawing/2014/main" id="{11CFED0E-B318-4A79-A273-CE177AF9AC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3736" name="Picture@5B@" descr="@5B@">
          <a:extLst>
            <a:ext uri="{FF2B5EF4-FFF2-40B4-BE49-F238E27FC236}">
              <a16:creationId xmlns:a16="http://schemas.microsoft.com/office/drawing/2014/main" id="{ED418D2E-73F5-4D44-949B-FA393148B9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3737" name="Picture@5B@" descr="@5B@">
          <a:extLst>
            <a:ext uri="{FF2B5EF4-FFF2-40B4-BE49-F238E27FC236}">
              <a16:creationId xmlns:a16="http://schemas.microsoft.com/office/drawing/2014/main" id="{0B005D43-8C17-40F5-B789-51579069A0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1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3738" name="Picture@5B@" descr="@5B@">
          <a:extLst>
            <a:ext uri="{FF2B5EF4-FFF2-40B4-BE49-F238E27FC236}">
              <a16:creationId xmlns:a16="http://schemas.microsoft.com/office/drawing/2014/main" id="{C970F22E-056E-4EBB-9020-06313739BC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3739" name="Picture@5B@" descr="@5B@">
          <a:extLst>
            <a:ext uri="{FF2B5EF4-FFF2-40B4-BE49-F238E27FC236}">
              <a16:creationId xmlns:a16="http://schemas.microsoft.com/office/drawing/2014/main" id="{10A53097-6DC9-46C3-B40F-D55589A1DE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2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3740" name="Picture@5B@" descr="@5B@">
          <a:extLst>
            <a:ext uri="{FF2B5EF4-FFF2-40B4-BE49-F238E27FC236}">
              <a16:creationId xmlns:a16="http://schemas.microsoft.com/office/drawing/2014/main" id="{7B84BE5D-4DD2-4C50-A9D7-64E55C3182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27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3741" name="Picture@5B@" descr="@5B@">
          <a:extLst>
            <a:ext uri="{FF2B5EF4-FFF2-40B4-BE49-F238E27FC236}">
              <a16:creationId xmlns:a16="http://schemas.microsoft.com/office/drawing/2014/main" id="{3E594664-24AA-4FDD-B838-ED0BE649B9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02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742" name="Picture@5B@" descr="@5B@">
          <a:extLst>
            <a:ext uri="{FF2B5EF4-FFF2-40B4-BE49-F238E27FC236}">
              <a16:creationId xmlns:a16="http://schemas.microsoft.com/office/drawing/2014/main" id="{6F67F132-EBDC-4497-AB80-A129AB58FF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7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743" name="Picture@5B@" descr="@5B@">
          <a:extLst>
            <a:ext uri="{FF2B5EF4-FFF2-40B4-BE49-F238E27FC236}">
              <a16:creationId xmlns:a16="http://schemas.microsoft.com/office/drawing/2014/main" id="{41729ED2-8D08-403F-AFBA-8072264A00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744" name="Picture@5B@" descr="@5B@">
          <a:extLst>
            <a:ext uri="{FF2B5EF4-FFF2-40B4-BE49-F238E27FC236}">
              <a16:creationId xmlns:a16="http://schemas.microsoft.com/office/drawing/2014/main" id="{0973E8C7-316E-4A55-A331-D5BE2AA7CB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28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745" name="Picture@5B@" descr="@5B@">
          <a:extLst>
            <a:ext uri="{FF2B5EF4-FFF2-40B4-BE49-F238E27FC236}">
              <a16:creationId xmlns:a16="http://schemas.microsoft.com/office/drawing/2014/main" id="{2224E426-767D-4E09-A3C0-6C7055F6BA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3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746" name="Picture@5B@" descr="@5B@">
          <a:extLst>
            <a:ext uri="{FF2B5EF4-FFF2-40B4-BE49-F238E27FC236}">
              <a16:creationId xmlns:a16="http://schemas.microsoft.com/office/drawing/2014/main" id="{F9F50C32-0BC0-403C-9ECB-0F882C85C0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78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747" name="Picture@5B@" descr="@5B@">
          <a:extLst>
            <a:ext uri="{FF2B5EF4-FFF2-40B4-BE49-F238E27FC236}">
              <a16:creationId xmlns:a16="http://schemas.microsoft.com/office/drawing/2014/main" id="{4B70217D-65BE-4735-8EC5-3E0FA74679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54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748" name="Picture@5B@" descr="@5B@">
          <a:extLst>
            <a:ext uri="{FF2B5EF4-FFF2-40B4-BE49-F238E27FC236}">
              <a16:creationId xmlns:a16="http://schemas.microsoft.com/office/drawing/2014/main" id="{091CB475-7875-46E1-8836-3B590B8D19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749" name="Picture@5B@" descr="@5B@">
          <a:extLst>
            <a:ext uri="{FF2B5EF4-FFF2-40B4-BE49-F238E27FC236}">
              <a16:creationId xmlns:a16="http://schemas.microsoft.com/office/drawing/2014/main" id="{54173EF5-B9D0-4406-BA5A-01189B7858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4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750" name="Picture@5B@" descr="@5B@">
          <a:extLst>
            <a:ext uri="{FF2B5EF4-FFF2-40B4-BE49-F238E27FC236}">
              <a16:creationId xmlns:a16="http://schemas.microsoft.com/office/drawing/2014/main" id="{3A9C694A-6933-43F7-8E87-6F93E44CF5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751" name="Picture@5B@" descr="@5B@">
          <a:extLst>
            <a:ext uri="{FF2B5EF4-FFF2-40B4-BE49-F238E27FC236}">
              <a16:creationId xmlns:a16="http://schemas.microsoft.com/office/drawing/2014/main" id="{A8E60B95-A58E-4E9B-BBB3-727D2048BC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5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3752" name="Picture@5B@" descr="@5B@">
          <a:extLst>
            <a:ext uri="{FF2B5EF4-FFF2-40B4-BE49-F238E27FC236}">
              <a16:creationId xmlns:a16="http://schemas.microsoft.com/office/drawing/2014/main" id="{10C76F47-E3D7-4F55-A073-7176B7D609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0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3753" name="Picture@5B@" descr="@5B@">
          <a:extLst>
            <a:ext uri="{FF2B5EF4-FFF2-40B4-BE49-F238E27FC236}">
              <a16:creationId xmlns:a16="http://schemas.microsoft.com/office/drawing/2014/main" id="{44ADC1AB-DEEB-4697-A12A-85F8FD9D17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3754" name="Picture@5B@" descr="@5B@">
          <a:extLst>
            <a:ext uri="{FF2B5EF4-FFF2-40B4-BE49-F238E27FC236}">
              <a16:creationId xmlns:a16="http://schemas.microsoft.com/office/drawing/2014/main" id="{5EC85A6E-9E01-4FB1-8BCC-B14129AD3A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80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3755" name="Picture@5B@" descr="@5B@">
          <a:extLst>
            <a:ext uri="{FF2B5EF4-FFF2-40B4-BE49-F238E27FC236}">
              <a16:creationId xmlns:a16="http://schemas.microsoft.com/office/drawing/2014/main" id="{4DE05D10-1124-4C3E-97B5-C96B312A38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56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3756" name="Picture@5B@" descr="@5B@">
          <a:extLst>
            <a:ext uri="{FF2B5EF4-FFF2-40B4-BE49-F238E27FC236}">
              <a16:creationId xmlns:a16="http://schemas.microsoft.com/office/drawing/2014/main" id="{C229E3AB-D93B-4ED1-9863-C463648506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31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3757" name="Picture@5B@" descr="@5B@">
          <a:extLst>
            <a:ext uri="{FF2B5EF4-FFF2-40B4-BE49-F238E27FC236}">
              <a16:creationId xmlns:a16="http://schemas.microsoft.com/office/drawing/2014/main" id="{2B788B2C-FC4C-48D7-B9A2-395958E864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06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3758" name="Picture@5B@" descr="@5B@">
          <a:extLst>
            <a:ext uri="{FF2B5EF4-FFF2-40B4-BE49-F238E27FC236}">
              <a16:creationId xmlns:a16="http://schemas.microsoft.com/office/drawing/2014/main" id="{55DBB3F2-5549-48D0-817E-0B176B5EE2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3759" name="Picture@5B@" descr="@5B@">
          <a:extLst>
            <a:ext uri="{FF2B5EF4-FFF2-40B4-BE49-F238E27FC236}">
              <a16:creationId xmlns:a16="http://schemas.microsoft.com/office/drawing/2014/main" id="{C546C7B2-B9D4-456A-BAED-2144B7FAB0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57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3760" name="Picture@5B@" descr="@5B@">
          <a:extLst>
            <a:ext uri="{FF2B5EF4-FFF2-40B4-BE49-F238E27FC236}">
              <a16:creationId xmlns:a16="http://schemas.microsoft.com/office/drawing/2014/main" id="{75B1BBB3-59F2-46F8-9EF5-B297D30A8E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32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3761" name="Picture@5B@" descr="@5B@">
          <a:extLst>
            <a:ext uri="{FF2B5EF4-FFF2-40B4-BE49-F238E27FC236}">
              <a16:creationId xmlns:a16="http://schemas.microsoft.com/office/drawing/2014/main" id="{DFCD9854-4A3E-4E51-B85D-8576A38198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07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3762" name="Picture@5B@" descr="@5B@">
          <a:extLst>
            <a:ext uri="{FF2B5EF4-FFF2-40B4-BE49-F238E27FC236}">
              <a16:creationId xmlns:a16="http://schemas.microsoft.com/office/drawing/2014/main" id="{FFE05BE7-445E-4A6D-9AC8-C067EB994C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83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3763" name="Picture@5B@" descr="@5B@">
          <a:extLst>
            <a:ext uri="{FF2B5EF4-FFF2-40B4-BE49-F238E27FC236}">
              <a16:creationId xmlns:a16="http://schemas.microsoft.com/office/drawing/2014/main" id="{384EC534-92BD-4E15-A8F5-7B4ABE4078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3764" name="Picture@5B@" descr="@5B@">
          <a:extLst>
            <a:ext uri="{FF2B5EF4-FFF2-40B4-BE49-F238E27FC236}">
              <a16:creationId xmlns:a16="http://schemas.microsoft.com/office/drawing/2014/main" id="{1314CD16-C171-4C5E-8E8F-FDFA7E2F72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33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3765" name="Picture@5B@" descr="@5B@">
          <a:extLst>
            <a:ext uri="{FF2B5EF4-FFF2-40B4-BE49-F238E27FC236}">
              <a16:creationId xmlns:a16="http://schemas.microsoft.com/office/drawing/2014/main" id="{9F1729DB-0656-4924-A13D-D10B3E0839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08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3766" name="Picture@5B@" descr="@5B@">
          <a:extLst>
            <a:ext uri="{FF2B5EF4-FFF2-40B4-BE49-F238E27FC236}">
              <a16:creationId xmlns:a16="http://schemas.microsoft.com/office/drawing/2014/main" id="{7108EF5E-69CD-4A6D-8138-070517D18A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4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3767" name="Picture@5B@" descr="@5B@">
          <a:extLst>
            <a:ext uri="{FF2B5EF4-FFF2-40B4-BE49-F238E27FC236}">
              <a16:creationId xmlns:a16="http://schemas.microsoft.com/office/drawing/2014/main" id="{C16A415B-0D3A-42FC-97C1-45F0FBF161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59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3768" name="Picture@5B@" descr="@5B@">
          <a:extLst>
            <a:ext uri="{FF2B5EF4-FFF2-40B4-BE49-F238E27FC236}">
              <a16:creationId xmlns:a16="http://schemas.microsoft.com/office/drawing/2014/main" id="{70FF60F7-C50F-4C67-9421-EE85251DF9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3769" name="Picture@5B@" descr="@5B@">
          <a:extLst>
            <a:ext uri="{FF2B5EF4-FFF2-40B4-BE49-F238E27FC236}">
              <a16:creationId xmlns:a16="http://schemas.microsoft.com/office/drawing/2014/main" id="{784FF879-0404-46A5-91FC-19CFF1B7FD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09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3770" name="Picture@5B@" descr="@5B@">
          <a:extLst>
            <a:ext uri="{FF2B5EF4-FFF2-40B4-BE49-F238E27FC236}">
              <a16:creationId xmlns:a16="http://schemas.microsoft.com/office/drawing/2014/main" id="{CB211924-72E5-4F86-96A8-A324F3E6FD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85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3771" name="Picture@5B@" descr="@5B@">
          <a:extLst>
            <a:ext uri="{FF2B5EF4-FFF2-40B4-BE49-F238E27FC236}">
              <a16:creationId xmlns:a16="http://schemas.microsoft.com/office/drawing/2014/main" id="{E3D13AD8-0AC0-4557-BB01-05FD4B503F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0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3772" name="Picture@5B@" descr="@5B@">
          <a:extLst>
            <a:ext uri="{FF2B5EF4-FFF2-40B4-BE49-F238E27FC236}">
              <a16:creationId xmlns:a16="http://schemas.microsoft.com/office/drawing/2014/main" id="{0E97AC6B-47FC-4BC5-86B3-EC71B6875F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35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3773" name="Picture@5B@" descr="@5B@">
          <a:extLst>
            <a:ext uri="{FF2B5EF4-FFF2-40B4-BE49-F238E27FC236}">
              <a16:creationId xmlns:a16="http://schemas.microsoft.com/office/drawing/2014/main" id="{CA59B8A8-84DD-4CC7-B060-A90042C2B6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1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3774" name="Picture@5C@" descr="@5C@">
          <a:extLst>
            <a:ext uri="{FF2B5EF4-FFF2-40B4-BE49-F238E27FC236}">
              <a16:creationId xmlns:a16="http://schemas.microsoft.com/office/drawing/2014/main" id="{0809B5F9-E9FE-4B96-B237-C061907230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1186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3775" name="Picture@5B@" descr="@5B@">
          <a:extLst>
            <a:ext uri="{FF2B5EF4-FFF2-40B4-BE49-F238E27FC236}">
              <a16:creationId xmlns:a16="http://schemas.microsoft.com/office/drawing/2014/main" id="{D88BADBD-760D-494F-BA74-EA0D38D9D6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61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3776" name="Picture@5B@" descr="@5B@">
          <a:extLst>
            <a:ext uri="{FF2B5EF4-FFF2-40B4-BE49-F238E27FC236}">
              <a16:creationId xmlns:a16="http://schemas.microsoft.com/office/drawing/2014/main" id="{F19AE740-4414-4CC9-8B47-C5B2B5843A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36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3777" name="Picture@5B@" descr="@5B@">
          <a:extLst>
            <a:ext uri="{FF2B5EF4-FFF2-40B4-BE49-F238E27FC236}">
              <a16:creationId xmlns:a16="http://schemas.microsoft.com/office/drawing/2014/main" id="{67211F76-ADCF-430E-9021-A65772E810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11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3778" name="Picture@5B@" descr="@5B@">
          <a:extLst>
            <a:ext uri="{FF2B5EF4-FFF2-40B4-BE49-F238E27FC236}">
              <a16:creationId xmlns:a16="http://schemas.microsoft.com/office/drawing/2014/main" id="{3FE57E4A-7ECC-4215-9DBC-9584864D59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3779" name="Picture@5B@" descr="@5B@">
          <a:extLst>
            <a:ext uri="{FF2B5EF4-FFF2-40B4-BE49-F238E27FC236}">
              <a16:creationId xmlns:a16="http://schemas.microsoft.com/office/drawing/2014/main" id="{193AA41B-B7BC-4000-9C78-B1F695D8C6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62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3780" name="Picture@5B@" descr="@5B@">
          <a:extLst>
            <a:ext uri="{FF2B5EF4-FFF2-40B4-BE49-F238E27FC236}">
              <a16:creationId xmlns:a16="http://schemas.microsoft.com/office/drawing/2014/main" id="{BC0565C1-2B32-43EC-8C4A-978CA9E10B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37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3781" name="Picture@5B@" descr="@5B@">
          <a:extLst>
            <a:ext uri="{FF2B5EF4-FFF2-40B4-BE49-F238E27FC236}">
              <a16:creationId xmlns:a16="http://schemas.microsoft.com/office/drawing/2014/main" id="{8DBE0D55-6D65-4EAE-81B6-9F2EC466DE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12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3782" name="Picture@5B@" descr="@5B@">
          <a:extLst>
            <a:ext uri="{FF2B5EF4-FFF2-40B4-BE49-F238E27FC236}">
              <a16:creationId xmlns:a16="http://schemas.microsoft.com/office/drawing/2014/main" id="{A46D2085-9E5B-4BF5-981C-56040F6A5B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88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3783" name="Picture@5B@" descr="@5B@">
          <a:extLst>
            <a:ext uri="{FF2B5EF4-FFF2-40B4-BE49-F238E27FC236}">
              <a16:creationId xmlns:a16="http://schemas.microsoft.com/office/drawing/2014/main" id="{2C5AEF03-F161-4BCB-BC7A-53AE722477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6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3784" name="Picture@5B@" descr="@5B@">
          <a:extLst>
            <a:ext uri="{FF2B5EF4-FFF2-40B4-BE49-F238E27FC236}">
              <a16:creationId xmlns:a16="http://schemas.microsoft.com/office/drawing/2014/main" id="{83133885-92CA-4B83-832A-C273E92EED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38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3785" name="Picture@5B@" descr="@5B@">
          <a:extLst>
            <a:ext uri="{FF2B5EF4-FFF2-40B4-BE49-F238E27FC236}">
              <a16:creationId xmlns:a16="http://schemas.microsoft.com/office/drawing/2014/main" id="{6131939F-F5EA-4175-92D2-E865D8FAA3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14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3786" name="Picture@5B@" descr="@5B@">
          <a:extLst>
            <a:ext uri="{FF2B5EF4-FFF2-40B4-BE49-F238E27FC236}">
              <a16:creationId xmlns:a16="http://schemas.microsoft.com/office/drawing/2014/main" id="{F45CC73E-8FF6-4880-860B-39AAEEF324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89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3787" name="Picture@5B@" descr="@5B@">
          <a:extLst>
            <a:ext uri="{FF2B5EF4-FFF2-40B4-BE49-F238E27FC236}">
              <a16:creationId xmlns:a16="http://schemas.microsoft.com/office/drawing/2014/main" id="{DD800B59-7400-4CC5-9929-DC2A3CE1F9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4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3788" name="Picture@5B@" descr="@5B@">
          <a:extLst>
            <a:ext uri="{FF2B5EF4-FFF2-40B4-BE49-F238E27FC236}">
              <a16:creationId xmlns:a16="http://schemas.microsoft.com/office/drawing/2014/main" id="{3D5A6422-EB34-4C0E-AB7B-21BEE7EF2F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3789" name="Picture@5B@" descr="@5B@">
          <a:extLst>
            <a:ext uri="{FF2B5EF4-FFF2-40B4-BE49-F238E27FC236}">
              <a16:creationId xmlns:a16="http://schemas.microsoft.com/office/drawing/2014/main" id="{BF2C497C-7C84-478A-A83D-9305D22C70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15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3790" name="Picture@5B@" descr="@5B@">
          <a:extLst>
            <a:ext uri="{FF2B5EF4-FFF2-40B4-BE49-F238E27FC236}">
              <a16:creationId xmlns:a16="http://schemas.microsoft.com/office/drawing/2014/main" id="{D2E94899-D004-41B3-A119-CBD9ED37BF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90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3791" name="Picture@5B@" descr="@5B@">
          <a:extLst>
            <a:ext uri="{FF2B5EF4-FFF2-40B4-BE49-F238E27FC236}">
              <a16:creationId xmlns:a16="http://schemas.microsoft.com/office/drawing/2014/main" id="{46F87184-34DE-4B3C-B243-5DB3514721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65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3792" name="Picture@5B@" descr="@5B@">
          <a:extLst>
            <a:ext uri="{FF2B5EF4-FFF2-40B4-BE49-F238E27FC236}">
              <a16:creationId xmlns:a16="http://schemas.microsoft.com/office/drawing/2014/main" id="{A7AA21CF-0DDD-494A-868C-18063A7802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40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3793" name="Picture@5B@" descr="@5B@">
          <a:extLst>
            <a:ext uri="{FF2B5EF4-FFF2-40B4-BE49-F238E27FC236}">
              <a16:creationId xmlns:a16="http://schemas.microsoft.com/office/drawing/2014/main" id="{2511DD97-0182-4ABF-AB17-CA778B5473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1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3794" name="Picture@5B@" descr="@5B@">
          <a:extLst>
            <a:ext uri="{FF2B5EF4-FFF2-40B4-BE49-F238E27FC236}">
              <a16:creationId xmlns:a16="http://schemas.microsoft.com/office/drawing/2014/main" id="{6D3A4D40-EA00-4BFB-B3D7-9FDBDDFB1E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91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3795" name="Picture@5B@" descr="@5B@">
          <a:extLst>
            <a:ext uri="{FF2B5EF4-FFF2-40B4-BE49-F238E27FC236}">
              <a16:creationId xmlns:a16="http://schemas.microsoft.com/office/drawing/2014/main" id="{3E818732-7815-4849-AD2D-BAFC568B3B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66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3796" name="Picture@5B@" descr="@5B@">
          <a:extLst>
            <a:ext uri="{FF2B5EF4-FFF2-40B4-BE49-F238E27FC236}">
              <a16:creationId xmlns:a16="http://schemas.microsoft.com/office/drawing/2014/main" id="{EBD6E608-7317-4E37-8B82-8D156A4255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41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3797" name="Picture@5B@" descr="@5B@">
          <a:extLst>
            <a:ext uri="{FF2B5EF4-FFF2-40B4-BE49-F238E27FC236}">
              <a16:creationId xmlns:a16="http://schemas.microsoft.com/office/drawing/2014/main" id="{F9357C31-9D20-4574-ABB3-62EDCCF294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0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798" name="Picture@5B@" descr="@5B@">
          <a:extLst>
            <a:ext uri="{FF2B5EF4-FFF2-40B4-BE49-F238E27FC236}">
              <a16:creationId xmlns:a16="http://schemas.microsoft.com/office/drawing/2014/main" id="{F4E8B324-D295-4B13-B057-342638C5DA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3799" name="Picture@5B@" descr="@5B@">
          <a:extLst>
            <a:ext uri="{FF2B5EF4-FFF2-40B4-BE49-F238E27FC236}">
              <a16:creationId xmlns:a16="http://schemas.microsoft.com/office/drawing/2014/main" id="{45707FED-34E9-4C6F-9F4A-F702D97AC5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800" name="Picture@5B@" descr="@5B@">
          <a:extLst>
            <a:ext uri="{FF2B5EF4-FFF2-40B4-BE49-F238E27FC236}">
              <a16:creationId xmlns:a16="http://schemas.microsoft.com/office/drawing/2014/main" id="{FFF5DB3A-7323-4229-BFCE-855CB14757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3801" name="Picture@5B@" descr="@5B@">
          <a:extLst>
            <a:ext uri="{FF2B5EF4-FFF2-40B4-BE49-F238E27FC236}">
              <a16:creationId xmlns:a16="http://schemas.microsoft.com/office/drawing/2014/main" id="{FA598B04-A044-455D-83B8-239AA82078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3802" name="Picture@5B@" descr="@5B@">
          <a:extLst>
            <a:ext uri="{FF2B5EF4-FFF2-40B4-BE49-F238E27FC236}">
              <a16:creationId xmlns:a16="http://schemas.microsoft.com/office/drawing/2014/main" id="{A17802C1-C8EC-4E39-B921-5EBA31E980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6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3803" name="Picture@5B@" descr="@5B@">
          <a:extLst>
            <a:ext uri="{FF2B5EF4-FFF2-40B4-BE49-F238E27FC236}">
              <a16:creationId xmlns:a16="http://schemas.microsoft.com/office/drawing/2014/main" id="{3D638F73-00A9-48F2-8E69-C1D5015591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3804" name="Picture@5B@" descr="@5B@">
          <a:extLst>
            <a:ext uri="{FF2B5EF4-FFF2-40B4-BE49-F238E27FC236}">
              <a16:creationId xmlns:a16="http://schemas.microsoft.com/office/drawing/2014/main" id="{C9978093-06E2-4F58-9A9F-27D5540FA0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7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3805" name="Picture@5B@" descr="@5B@">
          <a:extLst>
            <a:ext uri="{FF2B5EF4-FFF2-40B4-BE49-F238E27FC236}">
              <a16:creationId xmlns:a16="http://schemas.microsoft.com/office/drawing/2014/main" id="{2F84BAAB-1002-43D2-B4B4-CF11249E42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3806" name="Picture@5B@" descr="@5B@">
          <a:extLst>
            <a:ext uri="{FF2B5EF4-FFF2-40B4-BE49-F238E27FC236}">
              <a16:creationId xmlns:a16="http://schemas.microsoft.com/office/drawing/2014/main" id="{63F05225-7381-4025-AB25-72B30C950F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3807" name="Picture@5B@" descr="@5B@">
          <a:extLst>
            <a:ext uri="{FF2B5EF4-FFF2-40B4-BE49-F238E27FC236}">
              <a16:creationId xmlns:a16="http://schemas.microsoft.com/office/drawing/2014/main" id="{7157610B-E223-4C27-B19C-2A4251A3E1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3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3808" name="Picture@5B@" descr="@5B@">
          <a:extLst>
            <a:ext uri="{FF2B5EF4-FFF2-40B4-BE49-F238E27FC236}">
              <a16:creationId xmlns:a16="http://schemas.microsoft.com/office/drawing/2014/main" id="{9D5CB4AD-FA2A-4E8E-A74E-E0BA2B3286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3809" name="Picture@5B@" descr="@5B@">
          <a:extLst>
            <a:ext uri="{FF2B5EF4-FFF2-40B4-BE49-F238E27FC236}">
              <a16:creationId xmlns:a16="http://schemas.microsoft.com/office/drawing/2014/main" id="{717DEDF1-C9EB-4F96-8662-2DB3AE04A3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3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3810" name="Picture@5B@" descr="@5B@">
          <a:extLst>
            <a:ext uri="{FF2B5EF4-FFF2-40B4-BE49-F238E27FC236}">
              <a16:creationId xmlns:a16="http://schemas.microsoft.com/office/drawing/2014/main" id="{4A7831AB-C901-41ED-9CF5-ED06C727F3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8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3811" name="Picture@5B@" descr="@5B@">
          <a:extLst>
            <a:ext uri="{FF2B5EF4-FFF2-40B4-BE49-F238E27FC236}">
              <a16:creationId xmlns:a16="http://schemas.microsoft.com/office/drawing/2014/main" id="{FFEEB431-93DE-43CE-A307-BCF081ACB8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3812" name="Picture@5B@" descr="@5B@">
          <a:extLst>
            <a:ext uri="{FF2B5EF4-FFF2-40B4-BE49-F238E27FC236}">
              <a16:creationId xmlns:a16="http://schemas.microsoft.com/office/drawing/2014/main" id="{AC66DB4D-3A41-4730-BE50-C3B007A1D9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3813" name="Picture@5B@" descr="@5B@">
          <a:extLst>
            <a:ext uri="{FF2B5EF4-FFF2-40B4-BE49-F238E27FC236}">
              <a16:creationId xmlns:a16="http://schemas.microsoft.com/office/drawing/2014/main" id="{237C369D-1C78-40A8-9F41-90D513ABE7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4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3814" name="Picture@5B@" descr="@5B@">
          <a:extLst>
            <a:ext uri="{FF2B5EF4-FFF2-40B4-BE49-F238E27FC236}">
              <a16:creationId xmlns:a16="http://schemas.microsoft.com/office/drawing/2014/main" id="{F088E618-013E-462E-ADA8-BFABA2EB4E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9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3815" name="Picture@5B@" descr="@5B@">
          <a:extLst>
            <a:ext uri="{FF2B5EF4-FFF2-40B4-BE49-F238E27FC236}">
              <a16:creationId xmlns:a16="http://schemas.microsoft.com/office/drawing/2014/main" id="{305363B3-950C-486A-B57E-17A172B227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5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3816" name="Picture@5B@" descr="@5B@">
          <a:extLst>
            <a:ext uri="{FF2B5EF4-FFF2-40B4-BE49-F238E27FC236}">
              <a16:creationId xmlns:a16="http://schemas.microsoft.com/office/drawing/2014/main" id="{3F765D00-1863-4F3C-8553-D6F99914F7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3817" name="Picture@5B@" descr="@5B@">
          <a:extLst>
            <a:ext uri="{FF2B5EF4-FFF2-40B4-BE49-F238E27FC236}">
              <a16:creationId xmlns:a16="http://schemas.microsoft.com/office/drawing/2014/main" id="{A635710E-0130-40D5-9537-4C865D9F0D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5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3818" name="Picture@5B@" descr="@5B@">
          <a:extLst>
            <a:ext uri="{FF2B5EF4-FFF2-40B4-BE49-F238E27FC236}">
              <a16:creationId xmlns:a16="http://schemas.microsoft.com/office/drawing/2014/main" id="{A6D38A49-D226-4E3B-8A9D-04B383500F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3819" name="Picture@5B@" descr="@5B@">
          <a:extLst>
            <a:ext uri="{FF2B5EF4-FFF2-40B4-BE49-F238E27FC236}">
              <a16:creationId xmlns:a16="http://schemas.microsoft.com/office/drawing/2014/main" id="{1C50143D-4B0E-4FFF-9B7C-E6AA1902B3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3820" name="Picture@5B@" descr="@5B@">
          <a:extLst>
            <a:ext uri="{FF2B5EF4-FFF2-40B4-BE49-F238E27FC236}">
              <a16:creationId xmlns:a16="http://schemas.microsoft.com/office/drawing/2014/main" id="{CE699C75-CA19-4B4B-9A53-F9E70E5614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1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3821" name="Picture@5B@" descr="@5B@">
          <a:extLst>
            <a:ext uri="{FF2B5EF4-FFF2-40B4-BE49-F238E27FC236}">
              <a16:creationId xmlns:a16="http://schemas.microsoft.com/office/drawing/2014/main" id="{B1F49C5F-3602-424B-A7AA-E3BE98472E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3822" name="Picture@5B@" descr="@5B@">
          <a:extLst>
            <a:ext uri="{FF2B5EF4-FFF2-40B4-BE49-F238E27FC236}">
              <a16:creationId xmlns:a16="http://schemas.microsoft.com/office/drawing/2014/main" id="{CF030A32-E792-4AB8-9BE3-F6C6CF1530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2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3823" name="Picture@5B@" descr="@5B@">
          <a:extLst>
            <a:ext uri="{FF2B5EF4-FFF2-40B4-BE49-F238E27FC236}">
              <a16:creationId xmlns:a16="http://schemas.microsoft.com/office/drawing/2014/main" id="{478B78D5-FB81-4C10-BF68-CEAC29B198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27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3824" name="Picture@5B@" descr="@5B@">
          <a:extLst>
            <a:ext uri="{FF2B5EF4-FFF2-40B4-BE49-F238E27FC236}">
              <a16:creationId xmlns:a16="http://schemas.microsoft.com/office/drawing/2014/main" id="{81DA4BE0-CBE2-469D-9188-E6BE412082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02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825" name="Picture@5B@" descr="@5B@">
          <a:extLst>
            <a:ext uri="{FF2B5EF4-FFF2-40B4-BE49-F238E27FC236}">
              <a16:creationId xmlns:a16="http://schemas.microsoft.com/office/drawing/2014/main" id="{71D4E795-85BD-4D72-9318-FC5CB43746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7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826" name="Picture@5B@" descr="@5B@">
          <a:extLst>
            <a:ext uri="{FF2B5EF4-FFF2-40B4-BE49-F238E27FC236}">
              <a16:creationId xmlns:a16="http://schemas.microsoft.com/office/drawing/2014/main" id="{748442B5-6F24-4802-BF69-DE948B6D88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827" name="Picture@5B@" descr="@5B@">
          <a:extLst>
            <a:ext uri="{FF2B5EF4-FFF2-40B4-BE49-F238E27FC236}">
              <a16:creationId xmlns:a16="http://schemas.microsoft.com/office/drawing/2014/main" id="{8A472FAF-DAEF-4138-9C8B-7ADFAB79FE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28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828" name="Picture@5B@" descr="@5B@">
          <a:extLst>
            <a:ext uri="{FF2B5EF4-FFF2-40B4-BE49-F238E27FC236}">
              <a16:creationId xmlns:a16="http://schemas.microsoft.com/office/drawing/2014/main" id="{9B071C99-5B59-42C1-83EB-10DF56ABD8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3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829" name="Picture@5B@" descr="@5B@">
          <a:extLst>
            <a:ext uri="{FF2B5EF4-FFF2-40B4-BE49-F238E27FC236}">
              <a16:creationId xmlns:a16="http://schemas.microsoft.com/office/drawing/2014/main" id="{91748BAC-8761-41BE-BA4F-12BC14A023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78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830" name="Picture@5B@" descr="@5B@">
          <a:extLst>
            <a:ext uri="{FF2B5EF4-FFF2-40B4-BE49-F238E27FC236}">
              <a16:creationId xmlns:a16="http://schemas.microsoft.com/office/drawing/2014/main" id="{9637C77A-C2DB-41FE-B647-3BDA7EA031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54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831" name="Picture@5B@" descr="@5B@">
          <a:extLst>
            <a:ext uri="{FF2B5EF4-FFF2-40B4-BE49-F238E27FC236}">
              <a16:creationId xmlns:a16="http://schemas.microsoft.com/office/drawing/2014/main" id="{928C1D89-CFC5-48DF-8508-8C1534D2D7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832" name="Picture@5B@" descr="@5B@">
          <a:extLst>
            <a:ext uri="{FF2B5EF4-FFF2-40B4-BE49-F238E27FC236}">
              <a16:creationId xmlns:a16="http://schemas.microsoft.com/office/drawing/2014/main" id="{5922D676-9F93-4434-A1A5-A575EA7FD5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4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833" name="Picture@5B@" descr="@5B@">
          <a:extLst>
            <a:ext uri="{FF2B5EF4-FFF2-40B4-BE49-F238E27FC236}">
              <a16:creationId xmlns:a16="http://schemas.microsoft.com/office/drawing/2014/main" id="{9B0797FC-60E5-464F-AE11-E4DF79C3ED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834" name="Picture@5B@" descr="@5B@">
          <a:extLst>
            <a:ext uri="{FF2B5EF4-FFF2-40B4-BE49-F238E27FC236}">
              <a16:creationId xmlns:a16="http://schemas.microsoft.com/office/drawing/2014/main" id="{B4EB158F-E5EB-4420-ACB2-1337DDF67B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5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3835" name="Picture@5B@" descr="@5B@">
          <a:extLst>
            <a:ext uri="{FF2B5EF4-FFF2-40B4-BE49-F238E27FC236}">
              <a16:creationId xmlns:a16="http://schemas.microsoft.com/office/drawing/2014/main" id="{F06DAADE-E1F1-4023-93B9-09441EEB4B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0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3836" name="Picture@5B@" descr="@5B@">
          <a:extLst>
            <a:ext uri="{FF2B5EF4-FFF2-40B4-BE49-F238E27FC236}">
              <a16:creationId xmlns:a16="http://schemas.microsoft.com/office/drawing/2014/main" id="{F677F340-6EA2-4B20-84E7-D56FFECDED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3837" name="Picture@5B@" descr="@5B@">
          <a:extLst>
            <a:ext uri="{FF2B5EF4-FFF2-40B4-BE49-F238E27FC236}">
              <a16:creationId xmlns:a16="http://schemas.microsoft.com/office/drawing/2014/main" id="{E1B1343B-6213-4F1E-9794-54E2271B22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80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3838" name="Picture@5B@" descr="@5B@">
          <a:extLst>
            <a:ext uri="{FF2B5EF4-FFF2-40B4-BE49-F238E27FC236}">
              <a16:creationId xmlns:a16="http://schemas.microsoft.com/office/drawing/2014/main" id="{0E83020E-578B-42B8-99AB-1E7524E16E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56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3839" name="Picture@5B@" descr="@5B@">
          <a:extLst>
            <a:ext uri="{FF2B5EF4-FFF2-40B4-BE49-F238E27FC236}">
              <a16:creationId xmlns:a16="http://schemas.microsoft.com/office/drawing/2014/main" id="{48E74B6E-1EDA-417D-9E8B-D0892A5BCD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31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3840" name="Picture@5B@" descr="@5B@">
          <a:extLst>
            <a:ext uri="{FF2B5EF4-FFF2-40B4-BE49-F238E27FC236}">
              <a16:creationId xmlns:a16="http://schemas.microsoft.com/office/drawing/2014/main" id="{958DB36D-E7F5-4B74-A475-66FE550662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06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3841" name="Picture@5B@" descr="@5B@">
          <a:extLst>
            <a:ext uri="{FF2B5EF4-FFF2-40B4-BE49-F238E27FC236}">
              <a16:creationId xmlns:a16="http://schemas.microsoft.com/office/drawing/2014/main" id="{642EAF75-3A2E-4CED-B542-1BF65972D9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3842" name="Picture@5B@" descr="@5B@">
          <a:extLst>
            <a:ext uri="{FF2B5EF4-FFF2-40B4-BE49-F238E27FC236}">
              <a16:creationId xmlns:a16="http://schemas.microsoft.com/office/drawing/2014/main" id="{C6BD69FF-2298-49A1-9E2E-94542B73CC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57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3843" name="Picture@5B@" descr="@5B@">
          <a:extLst>
            <a:ext uri="{FF2B5EF4-FFF2-40B4-BE49-F238E27FC236}">
              <a16:creationId xmlns:a16="http://schemas.microsoft.com/office/drawing/2014/main" id="{36BEDF41-616E-479D-BCA0-D0C98239B6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32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3844" name="Picture@5B@" descr="@5B@">
          <a:extLst>
            <a:ext uri="{FF2B5EF4-FFF2-40B4-BE49-F238E27FC236}">
              <a16:creationId xmlns:a16="http://schemas.microsoft.com/office/drawing/2014/main" id="{11B4DB6B-C499-4B5E-A51B-31C1E0F942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07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3845" name="Picture@5B@" descr="@5B@">
          <a:extLst>
            <a:ext uri="{FF2B5EF4-FFF2-40B4-BE49-F238E27FC236}">
              <a16:creationId xmlns:a16="http://schemas.microsoft.com/office/drawing/2014/main" id="{807853CD-CDAA-4490-83D5-0B3A3A18A3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83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3846" name="Picture@5B@" descr="@5B@">
          <a:extLst>
            <a:ext uri="{FF2B5EF4-FFF2-40B4-BE49-F238E27FC236}">
              <a16:creationId xmlns:a16="http://schemas.microsoft.com/office/drawing/2014/main" id="{1A444229-7660-4448-8002-E01578D8E2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3847" name="Picture@5B@" descr="@5B@">
          <a:extLst>
            <a:ext uri="{FF2B5EF4-FFF2-40B4-BE49-F238E27FC236}">
              <a16:creationId xmlns:a16="http://schemas.microsoft.com/office/drawing/2014/main" id="{B1684221-D521-4573-BDD2-0BBCCC7E36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33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3848" name="Picture@5B@" descr="@5B@">
          <a:extLst>
            <a:ext uri="{FF2B5EF4-FFF2-40B4-BE49-F238E27FC236}">
              <a16:creationId xmlns:a16="http://schemas.microsoft.com/office/drawing/2014/main" id="{1A27003B-687C-4227-9CE0-41DD587CE5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08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3849" name="Picture@5B@" descr="@5B@">
          <a:extLst>
            <a:ext uri="{FF2B5EF4-FFF2-40B4-BE49-F238E27FC236}">
              <a16:creationId xmlns:a16="http://schemas.microsoft.com/office/drawing/2014/main" id="{CBD14F2B-B93B-4BC8-84ED-80C2CA2045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4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3850" name="Picture@5B@" descr="@5B@">
          <a:extLst>
            <a:ext uri="{FF2B5EF4-FFF2-40B4-BE49-F238E27FC236}">
              <a16:creationId xmlns:a16="http://schemas.microsoft.com/office/drawing/2014/main" id="{8A2FEF64-5232-4630-811A-711A86981B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59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3851" name="Picture@5B@" descr="@5B@">
          <a:extLst>
            <a:ext uri="{FF2B5EF4-FFF2-40B4-BE49-F238E27FC236}">
              <a16:creationId xmlns:a16="http://schemas.microsoft.com/office/drawing/2014/main" id="{B198CF9D-E070-476A-A17B-438D5CC79D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3852" name="Picture@5B@" descr="@5B@">
          <a:extLst>
            <a:ext uri="{FF2B5EF4-FFF2-40B4-BE49-F238E27FC236}">
              <a16:creationId xmlns:a16="http://schemas.microsoft.com/office/drawing/2014/main" id="{EDAE7FD6-20DE-42A3-BEAF-5FE6EB1A45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09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3853" name="Picture@5B@" descr="@5B@">
          <a:extLst>
            <a:ext uri="{FF2B5EF4-FFF2-40B4-BE49-F238E27FC236}">
              <a16:creationId xmlns:a16="http://schemas.microsoft.com/office/drawing/2014/main" id="{43DB51F4-631E-4FF5-B6AC-A16F4F946B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85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3854" name="Picture@5B@" descr="@5B@">
          <a:extLst>
            <a:ext uri="{FF2B5EF4-FFF2-40B4-BE49-F238E27FC236}">
              <a16:creationId xmlns:a16="http://schemas.microsoft.com/office/drawing/2014/main" id="{0906B1E4-F76C-4512-A946-DA3AD54C9C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0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3855" name="Picture@5B@" descr="@5B@">
          <a:extLst>
            <a:ext uri="{FF2B5EF4-FFF2-40B4-BE49-F238E27FC236}">
              <a16:creationId xmlns:a16="http://schemas.microsoft.com/office/drawing/2014/main" id="{9ECB9CFC-141F-4318-B012-B8D801E659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35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3856" name="Picture@5B@" descr="@5B@">
          <a:extLst>
            <a:ext uri="{FF2B5EF4-FFF2-40B4-BE49-F238E27FC236}">
              <a16:creationId xmlns:a16="http://schemas.microsoft.com/office/drawing/2014/main" id="{AE52B74D-917E-4C42-B3AC-A24592BD03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1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3857" name="Picture@5B@" descr="@5B@">
          <a:extLst>
            <a:ext uri="{FF2B5EF4-FFF2-40B4-BE49-F238E27FC236}">
              <a16:creationId xmlns:a16="http://schemas.microsoft.com/office/drawing/2014/main" id="{3BB2F6CC-C85D-4322-8058-88F0003984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86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3858" name="Picture@5B@" descr="@5B@">
          <a:extLst>
            <a:ext uri="{FF2B5EF4-FFF2-40B4-BE49-F238E27FC236}">
              <a16:creationId xmlns:a16="http://schemas.microsoft.com/office/drawing/2014/main" id="{0F3BCE26-8668-4A61-9819-7C65168EC6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61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3859" name="Picture@5B@" descr="@5B@">
          <a:extLst>
            <a:ext uri="{FF2B5EF4-FFF2-40B4-BE49-F238E27FC236}">
              <a16:creationId xmlns:a16="http://schemas.microsoft.com/office/drawing/2014/main" id="{077326C0-7C72-4FC5-8841-31B5C9E40B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36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3860" name="Picture@5B@" descr="@5B@">
          <a:extLst>
            <a:ext uri="{FF2B5EF4-FFF2-40B4-BE49-F238E27FC236}">
              <a16:creationId xmlns:a16="http://schemas.microsoft.com/office/drawing/2014/main" id="{D1CAD097-D65E-4B77-88D4-6C2DEC4F0B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11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3861" name="Picture@5B@" descr="@5B@">
          <a:extLst>
            <a:ext uri="{FF2B5EF4-FFF2-40B4-BE49-F238E27FC236}">
              <a16:creationId xmlns:a16="http://schemas.microsoft.com/office/drawing/2014/main" id="{2DD29FF0-1571-4CF1-8A8C-1DD9D0F0DD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3862" name="Picture@5B@" descr="@5B@">
          <a:extLst>
            <a:ext uri="{FF2B5EF4-FFF2-40B4-BE49-F238E27FC236}">
              <a16:creationId xmlns:a16="http://schemas.microsoft.com/office/drawing/2014/main" id="{6579A3CB-EA49-4A13-8E20-9A430C46FF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62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3863" name="Picture@5B@" descr="@5B@">
          <a:extLst>
            <a:ext uri="{FF2B5EF4-FFF2-40B4-BE49-F238E27FC236}">
              <a16:creationId xmlns:a16="http://schemas.microsoft.com/office/drawing/2014/main" id="{4797BAEE-2FC5-4C9E-84B1-20545F6F25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37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3864" name="Picture@5B@" descr="@5B@">
          <a:extLst>
            <a:ext uri="{FF2B5EF4-FFF2-40B4-BE49-F238E27FC236}">
              <a16:creationId xmlns:a16="http://schemas.microsoft.com/office/drawing/2014/main" id="{DC0D8CED-D16C-4E46-B7FD-52F05A38EA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12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3865" name="Picture@5B@" descr="@5B@">
          <a:extLst>
            <a:ext uri="{FF2B5EF4-FFF2-40B4-BE49-F238E27FC236}">
              <a16:creationId xmlns:a16="http://schemas.microsoft.com/office/drawing/2014/main" id="{E5709AFC-4F38-4DAE-AE90-AC3A7E21F8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88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3866" name="Picture@5B@" descr="@5B@">
          <a:extLst>
            <a:ext uri="{FF2B5EF4-FFF2-40B4-BE49-F238E27FC236}">
              <a16:creationId xmlns:a16="http://schemas.microsoft.com/office/drawing/2014/main" id="{CDC6DB2E-4E5F-4377-96C2-C10EE39446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6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3867" name="Picture@5B@" descr="@5B@">
          <a:extLst>
            <a:ext uri="{FF2B5EF4-FFF2-40B4-BE49-F238E27FC236}">
              <a16:creationId xmlns:a16="http://schemas.microsoft.com/office/drawing/2014/main" id="{37B7787D-4609-410A-A7B0-BA7C1FE37B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38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3868" name="Picture@5B@" descr="@5B@">
          <a:extLst>
            <a:ext uri="{FF2B5EF4-FFF2-40B4-BE49-F238E27FC236}">
              <a16:creationId xmlns:a16="http://schemas.microsoft.com/office/drawing/2014/main" id="{A34A104F-6C77-442E-945D-E902FA6230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14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3869" name="Picture@5B@" descr="@5B@">
          <a:extLst>
            <a:ext uri="{FF2B5EF4-FFF2-40B4-BE49-F238E27FC236}">
              <a16:creationId xmlns:a16="http://schemas.microsoft.com/office/drawing/2014/main" id="{13181166-7F7C-4D8B-BB5D-217D6667E0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89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3870" name="Picture@5C@" descr="@5C@">
          <a:extLst>
            <a:ext uri="{FF2B5EF4-FFF2-40B4-BE49-F238E27FC236}">
              <a16:creationId xmlns:a16="http://schemas.microsoft.com/office/drawing/2014/main" id="{C9339B20-2EF3-406A-86FE-5596ABA404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464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3871" name="Picture@5B@" descr="@5B@">
          <a:extLst>
            <a:ext uri="{FF2B5EF4-FFF2-40B4-BE49-F238E27FC236}">
              <a16:creationId xmlns:a16="http://schemas.microsoft.com/office/drawing/2014/main" id="{A8E8B0EE-530B-44FC-998E-326C02808C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3872" name="Picture@5B@" descr="@5B@">
          <a:extLst>
            <a:ext uri="{FF2B5EF4-FFF2-40B4-BE49-F238E27FC236}">
              <a16:creationId xmlns:a16="http://schemas.microsoft.com/office/drawing/2014/main" id="{B9C338CE-0E67-42C1-ABC3-48BA78CBE3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15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3873" name="Picture@5B@" descr="@5B@">
          <a:extLst>
            <a:ext uri="{FF2B5EF4-FFF2-40B4-BE49-F238E27FC236}">
              <a16:creationId xmlns:a16="http://schemas.microsoft.com/office/drawing/2014/main" id="{03A81DB1-B54D-425A-9DAC-FA2F4F7A3E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90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3874" name="Picture@5B@" descr="@5B@">
          <a:extLst>
            <a:ext uri="{FF2B5EF4-FFF2-40B4-BE49-F238E27FC236}">
              <a16:creationId xmlns:a16="http://schemas.microsoft.com/office/drawing/2014/main" id="{913D5AF3-DA78-43E6-B453-52221A9AB4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65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3875" name="Picture@5B@" descr="@5B@">
          <a:extLst>
            <a:ext uri="{FF2B5EF4-FFF2-40B4-BE49-F238E27FC236}">
              <a16:creationId xmlns:a16="http://schemas.microsoft.com/office/drawing/2014/main" id="{A1587B87-EF60-44D2-9013-2C35098277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40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3876" name="Picture@5B@" descr="@5B@">
          <a:extLst>
            <a:ext uri="{FF2B5EF4-FFF2-40B4-BE49-F238E27FC236}">
              <a16:creationId xmlns:a16="http://schemas.microsoft.com/office/drawing/2014/main" id="{4E5448D1-279D-4919-BB97-4EB2C7F2BD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1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3877" name="Picture@5B@" descr="@5B@">
          <a:extLst>
            <a:ext uri="{FF2B5EF4-FFF2-40B4-BE49-F238E27FC236}">
              <a16:creationId xmlns:a16="http://schemas.microsoft.com/office/drawing/2014/main" id="{E05082D5-0D37-4977-9D4B-981AB07069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91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3878" name="Picture@5C@" descr="@5C@">
          <a:extLst>
            <a:ext uri="{FF2B5EF4-FFF2-40B4-BE49-F238E27FC236}">
              <a16:creationId xmlns:a16="http://schemas.microsoft.com/office/drawing/2014/main" id="{8484ED03-1C22-4954-8950-F724AF1DE0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866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3879" name="Picture@5C@" descr="@5C@">
          <a:extLst>
            <a:ext uri="{FF2B5EF4-FFF2-40B4-BE49-F238E27FC236}">
              <a16:creationId xmlns:a16="http://schemas.microsoft.com/office/drawing/2014/main" id="{43D9DC5B-D8CA-4B30-9B55-7C24351ACF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041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3880" name="Picture@5C@" descr="@5C@">
          <a:extLst>
            <a:ext uri="{FF2B5EF4-FFF2-40B4-BE49-F238E27FC236}">
              <a16:creationId xmlns:a16="http://schemas.microsoft.com/office/drawing/2014/main" id="{7CA3B727-03AD-4C14-9915-2D3EE41C47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217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3881" name="Picture@5B@" descr="@5B@">
          <a:extLst>
            <a:ext uri="{FF2B5EF4-FFF2-40B4-BE49-F238E27FC236}">
              <a16:creationId xmlns:a16="http://schemas.microsoft.com/office/drawing/2014/main" id="{CB79652C-3BF3-4C3C-8B51-27F30E2F73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3882" name="Picture@5B@" descr="@5B@">
          <a:extLst>
            <a:ext uri="{FF2B5EF4-FFF2-40B4-BE49-F238E27FC236}">
              <a16:creationId xmlns:a16="http://schemas.microsoft.com/office/drawing/2014/main" id="{CA1AB53E-22A7-48DD-A870-6FF1E70529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67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3883" name="Picture@5B@" descr="@5B@">
          <a:extLst>
            <a:ext uri="{FF2B5EF4-FFF2-40B4-BE49-F238E27FC236}">
              <a16:creationId xmlns:a16="http://schemas.microsoft.com/office/drawing/2014/main" id="{1D31262A-915D-4556-B3FE-BD7CFF24EC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42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3884" name="Picture@5B@" descr="@5B@">
          <a:extLst>
            <a:ext uri="{FF2B5EF4-FFF2-40B4-BE49-F238E27FC236}">
              <a16:creationId xmlns:a16="http://schemas.microsoft.com/office/drawing/2014/main" id="{A2D630B8-8047-45A3-959C-A670BF2ECD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18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3885" name="Picture@5B@" descr="@5B@">
          <a:extLst>
            <a:ext uri="{FF2B5EF4-FFF2-40B4-BE49-F238E27FC236}">
              <a16:creationId xmlns:a16="http://schemas.microsoft.com/office/drawing/2014/main" id="{294D8ADF-738E-4B09-823D-56B0D45B3A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93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3886" name="Picture@5B@" descr="@5B@">
          <a:extLst>
            <a:ext uri="{FF2B5EF4-FFF2-40B4-BE49-F238E27FC236}">
              <a16:creationId xmlns:a16="http://schemas.microsoft.com/office/drawing/2014/main" id="{60E08352-08B7-4498-91E0-FC81DD189B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6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3887" name="Picture@5C@" descr="@5C@">
          <a:extLst>
            <a:ext uri="{FF2B5EF4-FFF2-40B4-BE49-F238E27FC236}">
              <a16:creationId xmlns:a16="http://schemas.microsoft.com/office/drawing/2014/main" id="{199F35C2-2A47-4900-8A41-EBC37C63C6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443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3888" name="Picture@5B@" descr="@5B@">
          <a:extLst>
            <a:ext uri="{FF2B5EF4-FFF2-40B4-BE49-F238E27FC236}">
              <a16:creationId xmlns:a16="http://schemas.microsoft.com/office/drawing/2014/main" id="{4C60EB5D-A98B-49CB-911D-377345AA2E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19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3889" name="Picture@5B@" descr="@5B@">
          <a:extLst>
            <a:ext uri="{FF2B5EF4-FFF2-40B4-BE49-F238E27FC236}">
              <a16:creationId xmlns:a16="http://schemas.microsoft.com/office/drawing/2014/main" id="{4AB924B3-5EE9-47BA-BF4F-A41C1DE0DA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94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3890" name="Picture@5B@" descr="@5B@">
          <a:extLst>
            <a:ext uri="{FF2B5EF4-FFF2-40B4-BE49-F238E27FC236}">
              <a16:creationId xmlns:a16="http://schemas.microsoft.com/office/drawing/2014/main" id="{185E12A8-F143-4C98-A833-BCAF3C46EF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69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3891" name="Picture@5C@" descr="@5C@">
          <a:extLst>
            <a:ext uri="{FF2B5EF4-FFF2-40B4-BE49-F238E27FC236}">
              <a16:creationId xmlns:a16="http://schemas.microsoft.com/office/drawing/2014/main" id="{B07D7E65-E2C2-4C32-B5B2-DC97DB83D4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714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3892" name="Picture@5B@" descr="@5B@">
          <a:extLst>
            <a:ext uri="{FF2B5EF4-FFF2-40B4-BE49-F238E27FC236}">
              <a16:creationId xmlns:a16="http://schemas.microsoft.com/office/drawing/2014/main" id="{6A6D4894-CD76-424C-AFCC-9AB82F0AD1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20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3893" name="Picture@5B@" descr="@5B@">
          <a:extLst>
            <a:ext uri="{FF2B5EF4-FFF2-40B4-BE49-F238E27FC236}">
              <a16:creationId xmlns:a16="http://schemas.microsoft.com/office/drawing/2014/main" id="{F9D49AB5-34B7-44B9-A44F-10D2882E04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95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3894" name="Picture@5B@" descr="@5B@">
          <a:extLst>
            <a:ext uri="{FF2B5EF4-FFF2-40B4-BE49-F238E27FC236}">
              <a16:creationId xmlns:a16="http://schemas.microsoft.com/office/drawing/2014/main" id="{6A554CC7-C062-4CB0-BADD-C92BE2DAC4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670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3895" name="Picture@5B@" descr="@5B@">
          <a:extLst>
            <a:ext uri="{FF2B5EF4-FFF2-40B4-BE49-F238E27FC236}">
              <a16:creationId xmlns:a16="http://schemas.microsoft.com/office/drawing/2014/main" id="{C72F912D-217A-46D3-AF60-CBD1DCFFAF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46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3896" name="Picture@5B@" descr="@5B@">
          <a:extLst>
            <a:ext uri="{FF2B5EF4-FFF2-40B4-BE49-F238E27FC236}">
              <a16:creationId xmlns:a16="http://schemas.microsoft.com/office/drawing/2014/main" id="{A7B9AA85-5939-40A5-8F1D-9969F121FA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2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3897" name="Picture@5B@" descr="@5B@">
          <a:extLst>
            <a:ext uri="{FF2B5EF4-FFF2-40B4-BE49-F238E27FC236}">
              <a16:creationId xmlns:a16="http://schemas.microsoft.com/office/drawing/2014/main" id="{0EF17309-87E8-415E-BEFB-61C8093055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196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3898" name="Picture@5B@" descr="@5B@">
          <a:extLst>
            <a:ext uri="{FF2B5EF4-FFF2-40B4-BE49-F238E27FC236}">
              <a16:creationId xmlns:a16="http://schemas.microsoft.com/office/drawing/2014/main" id="{2975ED04-D7C2-495B-B369-A54810BFBB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371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3899" name="Picture@5B@" descr="@5B@">
          <a:extLst>
            <a:ext uri="{FF2B5EF4-FFF2-40B4-BE49-F238E27FC236}">
              <a16:creationId xmlns:a16="http://schemas.microsoft.com/office/drawing/2014/main" id="{0E69661A-9201-41F2-9318-057F9995AA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547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3900" name="Picture@5B@" descr="@5B@">
          <a:extLst>
            <a:ext uri="{FF2B5EF4-FFF2-40B4-BE49-F238E27FC236}">
              <a16:creationId xmlns:a16="http://schemas.microsoft.com/office/drawing/2014/main" id="{93FD4CFB-2718-4A4F-BD96-A7ADBCF5A6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0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901" name="Picture@5B@" descr="@5B@">
          <a:extLst>
            <a:ext uri="{FF2B5EF4-FFF2-40B4-BE49-F238E27FC236}">
              <a16:creationId xmlns:a16="http://schemas.microsoft.com/office/drawing/2014/main" id="{FE0B578D-ED84-486A-8F73-373CAFB6C8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3902" name="Picture@5B@" descr="@5B@">
          <a:extLst>
            <a:ext uri="{FF2B5EF4-FFF2-40B4-BE49-F238E27FC236}">
              <a16:creationId xmlns:a16="http://schemas.microsoft.com/office/drawing/2014/main" id="{D373DB0F-3EEE-42E1-B040-6C1E171F2E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903" name="Picture@5B@" descr="@5B@">
          <a:extLst>
            <a:ext uri="{FF2B5EF4-FFF2-40B4-BE49-F238E27FC236}">
              <a16:creationId xmlns:a16="http://schemas.microsoft.com/office/drawing/2014/main" id="{5252E4C9-3D11-4334-B0FC-90D396A886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3904" name="Picture@5B@" descr="@5B@">
          <a:extLst>
            <a:ext uri="{FF2B5EF4-FFF2-40B4-BE49-F238E27FC236}">
              <a16:creationId xmlns:a16="http://schemas.microsoft.com/office/drawing/2014/main" id="{073AE7CB-1500-40CA-B6DD-6BBB50D36A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3905" name="Picture@5B@" descr="@5B@">
          <a:extLst>
            <a:ext uri="{FF2B5EF4-FFF2-40B4-BE49-F238E27FC236}">
              <a16:creationId xmlns:a16="http://schemas.microsoft.com/office/drawing/2014/main" id="{7D030156-4C63-4127-A89C-960D95E1DD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6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3906" name="Picture@5B@" descr="@5B@">
          <a:extLst>
            <a:ext uri="{FF2B5EF4-FFF2-40B4-BE49-F238E27FC236}">
              <a16:creationId xmlns:a16="http://schemas.microsoft.com/office/drawing/2014/main" id="{74F3059D-BAF3-4CE2-A060-6C4478D3BC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3907" name="Picture@5B@" descr="@5B@">
          <a:extLst>
            <a:ext uri="{FF2B5EF4-FFF2-40B4-BE49-F238E27FC236}">
              <a16:creationId xmlns:a16="http://schemas.microsoft.com/office/drawing/2014/main" id="{F5DA8BFE-369E-44DF-9B5C-B8A7125904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7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3908" name="Picture@5B@" descr="@5B@">
          <a:extLst>
            <a:ext uri="{FF2B5EF4-FFF2-40B4-BE49-F238E27FC236}">
              <a16:creationId xmlns:a16="http://schemas.microsoft.com/office/drawing/2014/main" id="{1034E9B0-0977-4E3B-9E4C-470B438F6A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3909" name="Picture@5B@" descr="@5B@">
          <a:extLst>
            <a:ext uri="{FF2B5EF4-FFF2-40B4-BE49-F238E27FC236}">
              <a16:creationId xmlns:a16="http://schemas.microsoft.com/office/drawing/2014/main" id="{AA50EB39-AD69-4AB3-B952-8BD8532CA5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3910" name="Picture@5B@" descr="@5B@">
          <a:extLst>
            <a:ext uri="{FF2B5EF4-FFF2-40B4-BE49-F238E27FC236}">
              <a16:creationId xmlns:a16="http://schemas.microsoft.com/office/drawing/2014/main" id="{BD0D7AA9-8AF2-4DD5-BFDF-675D944DA4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3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3911" name="Picture@5B@" descr="@5B@">
          <a:extLst>
            <a:ext uri="{FF2B5EF4-FFF2-40B4-BE49-F238E27FC236}">
              <a16:creationId xmlns:a16="http://schemas.microsoft.com/office/drawing/2014/main" id="{742F18B1-41DB-474D-A84B-CEF6E7F271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3912" name="Picture@5B@" descr="@5B@">
          <a:extLst>
            <a:ext uri="{FF2B5EF4-FFF2-40B4-BE49-F238E27FC236}">
              <a16:creationId xmlns:a16="http://schemas.microsoft.com/office/drawing/2014/main" id="{3F93D052-BF2C-4E72-A4F5-B52E8193FF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3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3913" name="Picture@5B@" descr="@5B@">
          <a:extLst>
            <a:ext uri="{FF2B5EF4-FFF2-40B4-BE49-F238E27FC236}">
              <a16:creationId xmlns:a16="http://schemas.microsoft.com/office/drawing/2014/main" id="{AE65BE98-A43A-4168-83D1-EED1E839F6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8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3914" name="Picture@5B@" descr="@5B@">
          <a:extLst>
            <a:ext uri="{FF2B5EF4-FFF2-40B4-BE49-F238E27FC236}">
              <a16:creationId xmlns:a16="http://schemas.microsoft.com/office/drawing/2014/main" id="{E82A32E1-A9E9-4C52-84D1-8C2B1CC50B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3915" name="Picture@5B@" descr="@5B@">
          <a:extLst>
            <a:ext uri="{FF2B5EF4-FFF2-40B4-BE49-F238E27FC236}">
              <a16:creationId xmlns:a16="http://schemas.microsoft.com/office/drawing/2014/main" id="{D23B0D43-E932-485A-8BC5-8512EFCB16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3916" name="Picture@5B@" descr="@5B@">
          <a:extLst>
            <a:ext uri="{FF2B5EF4-FFF2-40B4-BE49-F238E27FC236}">
              <a16:creationId xmlns:a16="http://schemas.microsoft.com/office/drawing/2014/main" id="{23FE335B-F123-46FC-A45B-044EEE894D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4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3917" name="Picture@5B@" descr="@5B@">
          <a:extLst>
            <a:ext uri="{FF2B5EF4-FFF2-40B4-BE49-F238E27FC236}">
              <a16:creationId xmlns:a16="http://schemas.microsoft.com/office/drawing/2014/main" id="{0068B02F-BF43-42A6-95EC-6CD899F6F7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9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3918" name="Picture@5B@" descr="@5B@">
          <a:extLst>
            <a:ext uri="{FF2B5EF4-FFF2-40B4-BE49-F238E27FC236}">
              <a16:creationId xmlns:a16="http://schemas.microsoft.com/office/drawing/2014/main" id="{71BEDE39-16F9-419B-8A8E-935AA95E3C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5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3919" name="Picture@5B@" descr="@5B@">
          <a:extLst>
            <a:ext uri="{FF2B5EF4-FFF2-40B4-BE49-F238E27FC236}">
              <a16:creationId xmlns:a16="http://schemas.microsoft.com/office/drawing/2014/main" id="{034F669D-FF36-42D2-92AA-14F976C911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3920" name="Picture@5B@" descr="@5B@">
          <a:extLst>
            <a:ext uri="{FF2B5EF4-FFF2-40B4-BE49-F238E27FC236}">
              <a16:creationId xmlns:a16="http://schemas.microsoft.com/office/drawing/2014/main" id="{02731D56-7967-41F2-A9D6-C41E0F87CB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5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3921" name="Picture@5B@" descr="@5B@">
          <a:extLst>
            <a:ext uri="{FF2B5EF4-FFF2-40B4-BE49-F238E27FC236}">
              <a16:creationId xmlns:a16="http://schemas.microsoft.com/office/drawing/2014/main" id="{48C154C6-C276-4B2E-AA03-D19C3929BF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3922" name="Picture@5B@" descr="@5B@">
          <a:extLst>
            <a:ext uri="{FF2B5EF4-FFF2-40B4-BE49-F238E27FC236}">
              <a16:creationId xmlns:a16="http://schemas.microsoft.com/office/drawing/2014/main" id="{CEA6C184-B675-4066-9309-378A1FF7E1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3923" name="Picture@5B@" descr="@5B@">
          <a:extLst>
            <a:ext uri="{FF2B5EF4-FFF2-40B4-BE49-F238E27FC236}">
              <a16:creationId xmlns:a16="http://schemas.microsoft.com/office/drawing/2014/main" id="{701934CB-2E75-4F91-9172-B382DE04B1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1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3924" name="Picture@5B@" descr="@5B@">
          <a:extLst>
            <a:ext uri="{FF2B5EF4-FFF2-40B4-BE49-F238E27FC236}">
              <a16:creationId xmlns:a16="http://schemas.microsoft.com/office/drawing/2014/main" id="{20FCE702-78B7-46D3-88FD-134142DD12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3925" name="Picture@5B@" descr="@5B@">
          <a:extLst>
            <a:ext uri="{FF2B5EF4-FFF2-40B4-BE49-F238E27FC236}">
              <a16:creationId xmlns:a16="http://schemas.microsoft.com/office/drawing/2014/main" id="{FD416A9D-82BD-414E-9172-79A14CDDEF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2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3926" name="Picture@5B@" descr="@5B@">
          <a:extLst>
            <a:ext uri="{FF2B5EF4-FFF2-40B4-BE49-F238E27FC236}">
              <a16:creationId xmlns:a16="http://schemas.microsoft.com/office/drawing/2014/main" id="{46905896-20A7-48C2-B531-1BC9163117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27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3927" name="Picture@5B@" descr="@5B@">
          <a:extLst>
            <a:ext uri="{FF2B5EF4-FFF2-40B4-BE49-F238E27FC236}">
              <a16:creationId xmlns:a16="http://schemas.microsoft.com/office/drawing/2014/main" id="{6BBA55ED-E4E4-4828-A36D-ECF1BF111A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02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928" name="Picture@5B@" descr="@5B@">
          <a:extLst>
            <a:ext uri="{FF2B5EF4-FFF2-40B4-BE49-F238E27FC236}">
              <a16:creationId xmlns:a16="http://schemas.microsoft.com/office/drawing/2014/main" id="{859B1A6B-91A8-4F03-93EC-DAB8B54251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7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929" name="Picture@5B@" descr="@5B@">
          <a:extLst>
            <a:ext uri="{FF2B5EF4-FFF2-40B4-BE49-F238E27FC236}">
              <a16:creationId xmlns:a16="http://schemas.microsoft.com/office/drawing/2014/main" id="{BDF1F3DC-C27B-4233-9A12-3E1FB68885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930" name="Picture@5B@" descr="@5B@">
          <a:extLst>
            <a:ext uri="{FF2B5EF4-FFF2-40B4-BE49-F238E27FC236}">
              <a16:creationId xmlns:a16="http://schemas.microsoft.com/office/drawing/2014/main" id="{8B816CCD-1ED1-4476-84ED-7048E2D0C6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28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931" name="Picture@5B@" descr="@5B@">
          <a:extLst>
            <a:ext uri="{FF2B5EF4-FFF2-40B4-BE49-F238E27FC236}">
              <a16:creationId xmlns:a16="http://schemas.microsoft.com/office/drawing/2014/main" id="{BC3961D9-2E8A-481B-A456-F433D78611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3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932" name="Picture@5B@" descr="@5B@">
          <a:extLst>
            <a:ext uri="{FF2B5EF4-FFF2-40B4-BE49-F238E27FC236}">
              <a16:creationId xmlns:a16="http://schemas.microsoft.com/office/drawing/2014/main" id="{3215ABBB-2114-40AC-BFD4-08D538E182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78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933" name="Picture@5B@" descr="@5B@">
          <a:extLst>
            <a:ext uri="{FF2B5EF4-FFF2-40B4-BE49-F238E27FC236}">
              <a16:creationId xmlns:a16="http://schemas.microsoft.com/office/drawing/2014/main" id="{53FAD07C-C855-4995-A15E-4B097B0404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54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934" name="Picture@5B@" descr="@5B@">
          <a:extLst>
            <a:ext uri="{FF2B5EF4-FFF2-40B4-BE49-F238E27FC236}">
              <a16:creationId xmlns:a16="http://schemas.microsoft.com/office/drawing/2014/main" id="{624E46F5-429C-4843-8F3E-14EC18DE43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935" name="Picture@5B@" descr="@5B@">
          <a:extLst>
            <a:ext uri="{FF2B5EF4-FFF2-40B4-BE49-F238E27FC236}">
              <a16:creationId xmlns:a16="http://schemas.microsoft.com/office/drawing/2014/main" id="{D5622A04-BC1F-478B-96B9-D37D4A3089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4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936" name="Picture@5B@" descr="@5B@">
          <a:extLst>
            <a:ext uri="{FF2B5EF4-FFF2-40B4-BE49-F238E27FC236}">
              <a16:creationId xmlns:a16="http://schemas.microsoft.com/office/drawing/2014/main" id="{177EBA00-DFA6-4C5A-A9F2-73CAB6A3D3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937" name="Picture@5B@" descr="@5B@">
          <a:extLst>
            <a:ext uri="{FF2B5EF4-FFF2-40B4-BE49-F238E27FC236}">
              <a16:creationId xmlns:a16="http://schemas.microsoft.com/office/drawing/2014/main" id="{1F36E1BD-2A73-4FFD-8963-6CAC6CB243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5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3938" name="Picture@5B@" descr="@5B@">
          <a:extLst>
            <a:ext uri="{FF2B5EF4-FFF2-40B4-BE49-F238E27FC236}">
              <a16:creationId xmlns:a16="http://schemas.microsoft.com/office/drawing/2014/main" id="{8441FF9F-D121-476E-B199-2AD1354E7D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0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3939" name="Picture@5B@" descr="@5B@">
          <a:extLst>
            <a:ext uri="{FF2B5EF4-FFF2-40B4-BE49-F238E27FC236}">
              <a16:creationId xmlns:a16="http://schemas.microsoft.com/office/drawing/2014/main" id="{52868911-DADB-484E-A7FE-11B786AECD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3940" name="Picture@5B@" descr="@5B@">
          <a:extLst>
            <a:ext uri="{FF2B5EF4-FFF2-40B4-BE49-F238E27FC236}">
              <a16:creationId xmlns:a16="http://schemas.microsoft.com/office/drawing/2014/main" id="{FCB01C7E-CAFD-46AE-BBB5-1CC5EAD56E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80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3941" name="Picture@5B@" descr="@5B@">
          <a:extLst>
            <a:ext uri="{FF2B5EF4-FFF2-40B4-BE49-F238E27FC236}">
              <a16:creationId xmlns:a16="http://schemas.microsoft.com/office/drawing/2014/main" id="{D2D02516-84EC-4CFA-B95C-7F6F0E91AF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56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3942" name="Picture@5B@" descr="@5B@">
          <a:extLst>
            <a:ext uri="{FF2B5EF4-FFF2-40B4-BE49-F238E27FC236}">
              <a16:creationId xmlns:a16="http://schemas.microsoft.com/office/drawing/2014/main" id="{1C8AB618-FF76-4EFD-9B27-3511916182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31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3943" name="Picture@5B@" descr="@5B@">
          <a:extLst>
            <a:ext uri="{FF2B5EF4-FFF2-40B4-BE49-F238E27FC236}">
              <a16:creationId xmlns:a16="http://schemas.microsoft.com/office/drawing/2014/main" id="{5FE2B5FD-AD11-4288-8289-519D728209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06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3944" name="Picture@5B@" descr="@5B@">
          <a:extLst>
            <a:ext uri="{FF2B5EF4-FFF2-40B4-BE49-F238E27FC236}">
              <a16:creationId xmlns:a16="http://schemas.microsoft.com/office/drawing/2014/main" id="{5E651703-86A3-4E59-B4E2-B0097514B4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3945" name="Picture@5B@" descr="@5B@">
          <a:extLst>
            <a:ext uri="{FF2B5EF4-FFF2-40B4-BE49-F238E27FC236}">
              <a16:creationId xmlns:a16="http://schemas.microsoft.com/office/drawing/2014/main" id="{8E5A2D5A-B17A-45E8-821E-CA61DD8D5D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57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3946" name="Picture@5B@" descr="@5B@">
          <a:extLst>
            <a:ext uri="{FF2B5EF4-FFF2-40B4-BE49-F238E27FC236}">
              <a16:creationId xmlns:a16="http://schemas.microsoft.com/office/drawing/2014/main" id="{BB0A7240-6850-4EC6-B793-593202632A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32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3947" name="Picture@5B@" descr="@5B@">
          <a:extLst>
            <a:ext uri="{FF2B5EF4-FFF2-40B4-BE49-F238E27FC236}">
              <a16:creationId xmlns:a16="http://schemas.microsoft.com/office/drawing/2014/main" id="{06F053EE-62EE-4A31-8D5E-DB7540F85D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07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3948" name="Picture@5B@" descr="@5B@">
          <a:extLst>
            <a:ext uri="{FF2B5EF4-FFF2-40B4-BE49-F238E27FC236}">
              <a16:creationId xmlns:a16="http://schemas.microsoft.com/office/drawing/2014/main" id="{9A6202E1-95C2-4D72-8562-ED29396083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83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3949" name="Picture@5B@" descr="@5B@">
          <a:extLst>
            <a:ext uri="{FF2B5EF4-FFF2-40B4-BE49-F238E27FC236}">
              <a16:creationId xmlns:a16="http://schemas.microsoft.com/office/drawing/2014/main" id="{33C2B969-2E5A-465C-8096-F0BE62B927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3950" name="Picture@5B@" descr="@5B@">
          <a:extLst>
            <a:ext uri="{FF2B5EF4-FFF2-40B4-BE49-F238E27FC236}">
              <a16:creationId xmlns:a16="http://schemas.microsoft.com/office/drawing/2014/main" id="{85355736-D175-4534-843F-48388F228A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33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3951" name="Picture@5B@" descr="@5B@">
          <a:extLst>
            <a:ext uri="{FF2B5EF4-FFF2-40B4-BE49-F238E27FC236}">
              <a16:creationId xmlns:a16="http://schemas.microsoft.com/office/drawing/2014/main" id="{EB0C1410-4DDC-4A73-825A-64D998CD73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08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3952" name="Picture@5B@" descr="@5B@">
          <a:extLst>
            <a:ext uri="{FF2B5EF4-FFF2-40B4-BE49-F238E27FC236}">
              <a16:creationId xmlns:a16="http://schemas.microsoft.com/office/drawing/2014/main" id="{E7060652-D305-4335-AF0F-669C4219A3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4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3953" name="Picture@5B@" descr="@5B@">
          <a:extLst>
            <a:ext uri="{FF2B5EF4-FFF2-40B4-BE49-F238E27FC236}">
              <a16:creationId xmlns:a16="http://schemas.microsoft.com/office/drawing/2014/main" id="{C99F7EA4-9261-40B6-A614-91B4A86EF7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59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3954" name="Picture@5B@" descr="@5B@">
          <a:extLst>
            <a:ext uri="{FF2B5EF4-FFF2-40B4-BE49-F238E27FC236}">
              <a16:creationId xmlns:a16="http://schemas.microsoft.com/office/drawing/2014/main" id="{A2F93BDB-B7B0-43C7-9A63-EF2A83294E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3955" name="Picture@5B@" descr="@5B@">
          <a:extLst>
            <a:ext uri="{FF2B5EF4-FFF2-40B4-BE49-F238E27FC236}">
              <a16:creationId xmlns:a16="http://schemas.microsoft.com/office/drawing/2014/main" id="{06CF176F-57CB-44FC-A7FE-6406EE8610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09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3956" name="Picture@5B@" descr="@5B@">
          <a:extLst>
            <a:ext uri="{FF2B5EF4-FFF2-40B4-BE49-F238E27FC236}">
              <a16:creationId xmlns:a16="http://schemas.microsoft.com/office/drawing/2014/main" id="{B49FAD0E-5FFB-4B59-988E-6AADF7170A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85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3957" name="Picture@5B@" descr="@5B@">
          <a:extLst>
            <a:ext uri="{FF2B5EF4-FFF2-40B4-BE49-F238E27FC236}">
              <a16:creationId xmlns:a16="http://schemas.microsoft.com/office/drawing/2014/main" id="{B90A3953-DB57-4ED5-8486-8DEFFC3F7B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0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3958" name="Picture@5B@" descr="@5B@">
          <a:extLst>
            <a:ext uri="{FF2B5EF4-FFF2-40B4-BE49-F238E27FC236}">
              <a16:creationId xmlns:a16="http://schemas.microsoft.com/office/drawing/2014/main" id="{BFA13729-E4F3-449B-A4C1-EE56BD2E50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35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3959" name="Picture@5B@" descr="@5B@">
          <a:extLst>
            <a:ext uri="{FF2B5EF4-FFF2-40B4-BE49-F238E27FC236}">
              <a16:creationId xmlns:a16="http://schemas.microsoft.com/office/drawing/2014/main" id="{0383B957-C6FF-4878-A1E6-3A85AE86A2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1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3960" name="Picture@5B@" descr="@5B@">
          <a:extLst>
            <a:ext uri="{FF2B5EF4-FFF2-40B4-BE49-F238E27FC236}">
              <a16:creationId xmlns:a16="http://schemas.microsoft.com/office/drawing/2014/main" id="{865C6C1B-2A47-4C73-BF1D-6369CF89FC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86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3961" name="Picture@5B@" descr="@5B@">
          <a:extLst>
            <a:ext uri="{FF2B5EF4-FFF2-40B4-BE49-F238E27FC236}">
              <a16:creationId xmlns:a16="http://schemas.microsoft.com/office/drawing/2014/main" id="{0A9BAD0A-D582-4427-914A-212704BE81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61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3962" name="Picture@5B@" descr="@5B@">
          <a:extLst>
            <a:ext uri="{FF2B5EF4-FFF2-40B4-BE49-F238E27FC236}">
              <a16:creationId xmlns:a16="http://schemas.microsoft.com/office/drawing/2014/main" id="{1EE88309-C33E-4A59-B52C-5BB9C4718A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36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3963" name="Picture@5B@" descr="@5B@">
          <a:extLst>
            <a:ext uri="{FF2B5EF4-FFF2-40B4-BE49-F238E27FC236}">
              <a16:creationId xmlns:a16="http://schemas.microsoft.com/office/drawing/2014/main" id="{E67E15E9-8C30-4DAD-845A-DA55B1F32D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11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3964" name="Picture@5B@" descr="@5B@">
          <a:extLst>
            <a:ext uri="{FF2B5EF4-FFF2-40B4-BE49-F238E27FC236}">
              <a16:creationId xmlns:a16="http://schemas.microsoft.com/office/drawing/2014/main" id="{3AB5B5F4-7EEC-4006-890F-FD609A8608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3965" name="Picture@5B@" descr="@5B@">
          <a:extLst>
            <a:ext uri="{FF2B5EF4-FFF2-40B4-BE49-F238E27FC236}">
              <a16:creationId xmlns:a16="http://schemas.microsoft.com/office/drawing/2014/main" id="{CF2CBE6A-7B81-4CD5-BB0D-3D5F35251A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62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3966" name="Picture@5B@" descr="@5B@">
          <a:extLst>
            <a:ext uri="{FF2B5EF4-FFF2-40B4-BE49-F238E27FC236}">
              <a16:creationId xmlns:a16="http://schemas.microsoft.com/office/drawing/2014/main" id="{9D6AA0BF-0EDE-4B89-A528-A9C84D31FD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37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3967" name="Picture@5B@" descr="@5B@">
          <a:extLst>
            <a:ext uri="{FF2B5EF4-FFF2-40B4-BE49-F238E27FC236}">
              <a16:creationId xmlns:a16="http://schemas.microsoft.com/office/drawing/2014/main" id="{2B2B76D0-DA05-4050-ACB6-DDF2F4D9CE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12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3968" name="Picture@5B@" descr="@5B@">
          <a:extLst>
            <a:ext uri="{FF2B5EF4-FFF2-40B4-BE49-F238E27FC236}">
              <a16:creationId xmlns:a16="http://schemas.microsoft.com/office/drawing/2014/main" id="{C31C32B7-604A-46D1-B970-02142254EC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88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3969" name="Picture@5B@" descr="@5B@">
          <a:extLst>
            <a:ext uri="{FF2B5EF4-FFF2-40B4-BE49-F238E27FC236}">
              <a16:creationId xmlns:a16="http://schemas.microsoft.com/office/drawing/2014/main" id="{24EE7488-BA9A-4F57-9559-34CCC227CD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6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3970" name="Picture@5B@" descr="@5B@">
          <a:extLst>
            <a:ext uri="{FF2B5EF4-FFF2-40B4-BE49-F238E27FC236}">
              <a16:creationId xmlns:a16="http://schemas.microsoft.com/office/drawing/2014/main" id="{6B0B9DCC-DE00-4E97-B144-FB0BB84D6D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38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3971" name="Picture@5B@" descr="@5B@">
          <a:extLst>
            <a:ext uri="{FF2B5EF4-FFF2-40B4-BE49-F238E27FC236}">
              <a16:creationId xmlns:a16="http://schemas.microsoft.com/office/drawing/2014/main" id="{CB6EB037-EF3D-4FBE-9BD7-6476A27CBC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14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3972" name="Picture@5B@" descr="@5B@">
          <a:extLst>
            <a:ext uri="{FF2B5EF4-FFF2-40B4-BE49-F238E27FC236}">
              <a16:creationId xmlns:a16="http://schemas.microsoft.com/office/drawing/2014/main" id="{6BB5462D-39BE-46D5-9D42-03EA4FFDFA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89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3973" name="Picture@5B@" descr="@5B@">
          <a:extLst>
            <a:ext uri="{FF2B5EF4-FFF2-40B4-BE49-F238E27FC236}">
              <a16:creationId xmlns:a16="http://schemas.microsoft.com/office/drawing/2014/main" id="{2F5A0DA5-D227-434D-B6EA-7EE9884305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4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3974" name="Picture@5B@" descr="@5B@">
          <a:extLst>
            <a:ext uri="{FF2B5EF4-FFF2-40B4-BE49-F238E27FC236}">
              <a16:creationId xmlns:a16="http://schemas.microsoft.com/office/drawing/2014/main" id="{6D8999B0-AD87-459D-9EAA-1B78E6B775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3975" name="Picture@5B@" descr="@5B@">
          <a:extLst>
            <a:ext uri="{FF2B5EF4-FFF2-40B4-BE49-F238E27FC236}">
              <a16:creationId xmlns:a16="http://schemas.microsoft.com/office/drawing/2014/main" id="{8B9DC7D3-21BF-4BF2-A93C-5FFDC161EE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15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3976" name="Picture@5B@" descr="@5B@">
          <a:extLst>
            <a:ext uri="{FF2B5EF4-FFF2-40B4-BE49-F238E27FC236}">
              <a16:creationId xmlns:a16="http://schemas.microsoft.com/office/drawing/2014/main" id="{118C7B6E-55B6-4A20-8826-F835F374B8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90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3977" name="Picture@5B@" descr="@5B@">
          <a:extLst>
            <a:ext uri="{FF2B5EF4-FFF2-40B4-BE49-F238E27FC236}">
              <a16:creationId xmlns:a16="http://schemas.microsoft.com/office/drawing/2014/main" id="{20309A97-74A9-40D7-ABC0-AFB96BFC6A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65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3978" name="Picture@5B@" descr="@5B@">
          <a:extLst>
            <a:ext uri="{FF2B5EF4-FFF2-40B4-BE49-F238E27FC236}">
              <a16:creationId xmlns:a16="http://schemas.microsoft.com/office/drawing/2014/main" id="{4D72FDC9-E3CB-4310-BC62-34771465DF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40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3979" name="Picture@5B@" descr="@5B@">
          <a:extLst>
            <a:ext uri="{FF2B5EF4-FFF2-40B4-BE49-F238E27FC236}">
              <a16:creationId xmlns:a16="http://schemas.microsoft.com/office/drawing/2014/main" id="{23441BD1-553E-411E-9D82-316B57DCB6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1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3980" name="Picture@5B@" descr="@5B@">
          <a:extLst>
            <a:ext uri="{FF2B5EF4-FFF2-40B4-BE49-F238E27FC236}">
              <a16:creationId xmlns:a16="http://schemas.microsoft.com/office/drawing/2014/main" id="{24E64042-3F7C-468A-BE63-90068966C8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91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3981" name="Picture@5B@" descr="@5B@">
          <a:extLst>
            <a:ext uri="{FF2B5EF4-FFF2-40B4-BE49-F238E27FC236}">
              <a16:creationId xmlns:a16="http://schemas.microsoft.com/office/drawing/2014/main" id="{937432C2-2562-4908-8F96-7A241DC8B1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66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3982" name="Picture@5B@" descr="@5B@">
          <a:extLst>
            <a:ext uri="{FF2B5EF4-FFF2-40B4-BE49-F238E27FC236}">
              <a16:creationId xmlns:a16="http://schemas.microsoft.com/office/drawing/2014/main" id="{1D9FD1CA-166F-4E73-8ECD-4F4A416654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41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3983" name="Picture@5B@" descr="@5B@">
          <a:extLst>
            <a:ext uri="{FF2B5EF4-FFF2-40B4-BE49-F238E27FC236}">
              <a16:creationId xmlns:a16="http://schemas.microsoft.com/office/drawing/2014/main" id="{34FA25F6-E6EE-47A6-AAC6-AA44F17F20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17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3984" name="Picture@5B@" descr="@5B@">
          <a:extLst>
            <a:ext uri="{FF2B5EF4-FFF2-40B4-BE49-F238E27FC236}">
              <a16:creationId xmlns:a16="http://schemas.microsoft.com/office/drawing/2014/main" id="{B2EF3953-44F0-41F8-85E0-BB77383D0D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3985" name="Picture@5B@" descr="@5B@">
          <a:extLst>
            <a:ext uri="{FF2B5EF4-FFF2-40B4-BE49-F238E27FC236}">
              <a16:creationId xmlns:a16="http://schemas.microsoft.com/office/drawing/2014/main" id="{6913711C-FF6B-4654-9B5E-14F10D3A4D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67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3986" name="Picture@5B@" descr="@5B@">
          <a:extLst>
            <a:ext uri="{FF2B5EF4-FFF2-40B4-BE49-F238E27FC236}">
              <a16:creationId xmlns:a16="http://schemas.microsoft.com/office/drawing/2014/main" id="{A2ED86DD-9A51-42DC-8457-F5DC57745E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42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3987" name="Picture@5B@" descr="@5B@">
          <a:extLst>
            <a:ext uri="{FF2B5EF4-FFF2-40B4-BE49-F238E27FC236}">
              <a16:creationId xmlns:a16="http://schemas.microsoft.com/office/drawing/2014/main" id="{A178C3B3-0775-40A0-889F-C25B964B50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18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3988" name="Picture@5B@" descr="@5B@">
          <a:extLst>
            <a:ext uri="{FF2B5EF4-FFF2-40B4-BE49-F238E27FC236}">
              <a16:creationId xmlns:a16="http://schemas.microsoft.com/office/drawing/2014/main" id="{E24954F4-F010-4B5C-9829-D47DD81248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93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3989" name="Picture@5B@" descr="@5B@">
          <a:extLst>
            <a:ext uri="{FF2B5EF4-FFF2-40B4-BE49-F238E27FC236}">
              <a16:creationId xmlns:a16="http://schemas.microsoft.com/office/drawing/2014/main" id="{57BD4903-BE6E-41A8-9171-0E14FECC49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6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3990" name="Picture@5B@" descr="@5B@">
          <a:extLst>
            <a:ext uri="{FF2B5EF4-FFF2-40B4-BE49-F238E27FC236}">
              <a16:creationId xmlns:a16="http://schemas.microsoft.com/office/drawing/2014/main" id="{F44C4D4E-2A99-44B7-AD57-9DDE8D4B82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43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3991" name="Picture@5B@" descr="@5B@">
          <a:extLst>
            <a:ext uri="{FF2B5EF4-FFF2-40B4-BE49-F238E27FC236}">
              <a16:creationId xmlns:a16="http://schemas.microsoft.com/office/drawing/2014/main" id="{A8F7F2C2-F71B-470C-88A2-0EE5C01919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19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3992" name="Picture@5B@" descr="@5B@">
          <a:extLst>
            <a:ext uri="{FF2B5EF4-FFF2-40B4-BE49-F238E27FC236}">
              <a16:creationId xmlns:a16="http://schemas.microsoft.com/office/drawing/2014/main" id="{5E7374ED-8768-4216-BD0D-D46CA9C94A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94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3993" name="Picture@5B@" descr="@5B@">
          <a:extLst>
            <a:ext uri="{FF2B5EF4-FFF2-40B4-BE49-F238E27FC236}">
              <a16:creationId xmlns:a16="http://schemas.microsoft.com/office/drawing/2014/main" id="{B972EF00-C5FA-4004-A044-2423DB0148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69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3994" name="Picture@5B@" descr="@5B@">
          <a:extLst>
            <a:ext uri="{FF2B5EF4-FFF2-40B4-BE49-F238E27FC236}">
              <a16:creationId xmlns:a16="http://schemas.microsoft.com/office/drawing/2014/main" id="{658B0E19-5A35-41F2-82A4-1BE7E31AAE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4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3995" name="Picture@5B@" descr="@5B@">
          <a:extLst>
            <a:ext uri="{FF2B5EF4-FFF2-40B4-BE49-F238E27FC236}">
              <a16:creationId xmlns:a16="http://schemas.microsoft.com/office/drawing/2014/main" id="{EB100588-AB62-47FC-B4CE-A2BE077240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20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3996" name="Picture@5B@" descr="@5B@">
          <a:extLst>
            <a:ext uri="{FF2B5EF4-FFF2-40B4-BE49-F238E27FC236}">
              <a16:creationId xmlns:a16="http://schemas.microsoft.com/office/drawing/2014/main" id="{8269F571-DD4E-41DE-B1A2-24F2643149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95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3997" name="Picture@5B@" descr="@5B@">
          <a:extLst>
            <a:ext uri="{FF2B5EF4-FFF2-40B4-BE49-F238E27FC236}">
              <a16:creationId xmlns:a16="http://schemas.microsoft.com/office/drawing/2014/main" id="{07D48119-AFE0-495E-86D9-CF6FB28C66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670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3998" name="Picture@5B@" descr="@5B@">
          <a:extLst>
            <a:ext uri="{FF2B5EF4-FFF2-40B4-BE49-F238E27FC236}">
              <a16:creationId xmlns:a16="http://schemas.microsoft.com/office/drawing/2014/main" id="{8BFC7FDE-AD07-446D-9D64-71E8D5407F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46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3999" name="Picture@5B@" descr="@5B@">
          <a:extLst>
            <a:ext uri="{FF2B5EF4-FFF2-40B4-BE49-F238E27FC236}">
              <a16:creationId xmlns:a16="http://schemas.microsoft.com/office/drawing/2014/main" id="{A0678BDA-AFE0-4D82-A468-F1832D702D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2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4000" name="Picture@5B@" descr="@5B@">
          <a:extLst>
            <a:ext uri="{FF2B5EF4-FFF2-40B4-BE49-F238E27FC236}">
              <a16:creationId xmlns:a16="http://schemas.microsoft.com/office/drawing/2014/main" id="{086E2EBF-FF94-42E7-98A5-3B6C35F8D5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196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4001" name="Picture@5B@" descr="@5B@">
          <a:extLst>
            <a:ext uri="{FF2B5EF4-FFF2-40B4-BE49-F238E27FC236}">
              <a16:creationId xmlns:a16="http://schemas.microsoft.com/office/drawing/2014/main" id="{D81945FB-FFC7-43A2-B752-79B933E365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371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4002" name="Picture@5B@" descr="@5B@">
          <a:extLst>
            <a:ext uri="{FF2B5EF4-FFF2-40B4-BE49-F238E27FC236}">
              <a16:creationId xmlns:a16="http://schemas.microsoft.com/office/drawing/2014/main" id="{02D1BF2A-AFC8-4B51-B031-ED50FD8FB9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0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4003" name="Picture@5B@" descr="@5B@">
          <a:extLst>
            <a:ext uri="{FF2B5EF4-FFF2-40B4-BE49-F238E27FC236}">
              <a16:creationId xmlns:a16="http://schemas.microsoft.com/office/drawing/2014/main" id="{5FB5333E-ED78-4B42-BA05-E77365FB4F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004" name="Picture@5B@" descr="@5B@">
          <a:extLst>
            <a:ext uri="{FF2B5EF4-FFF2-40B4-BE49-F238E27FC236}">
              <a16:creationId xmlns:a16="http://schemas.microsoft.com/office/drawing/2014/main" id="{FBD5E97F-4B1E-45B2-B5CE-0394176AF6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4005" name="Picture@5B@" descr="@5B@">
          <a:extLst>
            <a:ext uri="{FF2B5EF4-FFF2-40B4-BE49-F238E27FC236}">
              <a16:creationId xmlns:a16="http://schemas.microsoft.com/office/drawing/2014/main" id="{64C58661-8A62-4412-9F02-E4879A27E2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006" name="Picture@5B@" descr="@5B@">
          <a:extLst>
            <a:ext uri="{FF2B5EF4-FFF2-40B4-BE49-F238E27FC236}">
              <a16:creationId xmlns:a16="http://schemas.microsoft.com/office/drawing/2014/main" id="{CBB0131F-53E3-4796-AB8B-08D6CD6FA2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4007" name="Picture@5B@" descr="@5B@">
          <a:extLst>
            <a:ext uri="{FF2B5EF4-FFF2-40B4-BE49-F238E27FC236}">
              <a16:creationId xmlns:a16="http://schemas.microsoft.com/office/drawing/2014/main" id="{A7CCE9D9-4CDF-4B73-920D-7C2751CF15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6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4008" name="Picture@5B@" descr="@5B@">
          <a:extLst>
            <a:ext uri="{FF2B5EF4-FFF2-40B4-BE49-F238E27FC236}">
              <a16:creationId xmlns:a16="http://schemas.microsoft.com/office/drawing/2014/main" id="{D006BA39-3AC3-4D8C-AC03-C7973D5610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4009" name="Picture@5B@" descr="@5B@">
          <a:extLst>
            <a:ext uri="{FF2B5EF4-FFF2-40B4-BE49-F238E27FC236}">
              <a16:creationId xmlns:a16="http://schemas.microsoft.com/office/drawing/2014/main" id="{D6614B61-5EA1-407F-A7A0-295C989315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7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4010" name="Picture@5B@" descr="@5B@">
          <a:extLst>
            <a:ext uri="{FF2B5EF4-FFF2-40B4-BE49-F238E27FC236}">
              <a16:creationId xmlns:a16="http://schemas.microsoft.com/office/drawing/2014/main" id="{A0DE25CE-E25C-4DC1-884D-E6C4B45B18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4011" name="Picture@5B@" descr="@5B@">
          <a:extLst>
            <a:ext uri="{FF2B5EF4-FFF2-40B4-BE49-F238E27FC236}">
              <a16:creationId xmlns:a16="http://schemas.microsoft.com/office/drawing/2014/main" id="{1ED68A31-5689-418A-A286-9AA6D501F7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4012" name="Picture@5B@" descr="@5B@">
          <a:extLst>
            <a:ext uri="{FF2B5EF4-FFF2-40B4-BE49-F238E27FC236}">
              <a16:creationId xmlns:a16="http://schemas.microsoft.com/office/drawing/2014/main" id="{A377E7D0-589C-4155-B2D9-474CADE838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3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4013" name="Picture@5B@" descr="@5B@">
          <a:extLst>
            <a:ext uri="{FF2B5EF4-FFF2-40B4-BE49-F238E27FC236}">
              <a16:creationId xmlns:a16="http://schemas.microsoft.com/office/drawing/2014/main" id="{32FAFD75-BA63-4DAC-9628-490AF9DE49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4014" name="Picture@5B@" descr="@5B@">
          <a:extLst>
            <a:ext uri="{FF2B5EF4-FFF2-40B4-BE49-F238E27FC236}">
              <a16:creationId xmlns:a16="http://schemas.microsoft.com/office/drawing/2014/main" id="{5AFB0B26-CAF6-4F5A-BFC2-20D37CB637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3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4015" name="Picture@5B@" descr="@5B@">
          <a:extLst>
            <a:ext uri="{FF2B5EF4-FFF2-40B4-BE49-F238E27FC236}">
              <a16:creationId xmlns:a16="http://schemas.microsoft.com/office/drawing/2014/main" id="{13EF6B20-EC5E-4BC9-BE5E-9062A6DDDF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8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4016" name="Picture@5B@" descr="@5B@">
          <a:extLst>
            <a:ext uri="{FF2B5EF4-FFF2-40B4-BE49-F238E27FC236}">
              <a16:creationId xmlns:a16="http://schemas.microsoft.com/office/drawing/2014/main" id="{C7C20393-4077-451D-BC28-5889D7E480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4017" name="Picture@5B@" descr="@5B@">
          <a:extLst>
            <a:ext uri="{FF2B5EF4-FFF2-40B4-BE49-F238E27FC236}">
              <a16:creationId xmlns:a16="http://schemas.microsoft.com/office/drawing/2014/main" id="{44FBBBBE-E2A7-43B2-9417-AC65FC1C39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4018" name="Picture@5B@" descr="@5B@">
          <a:extLst>
            <a:ext uri="{FF2B5EF4-FFF2-40B4-BE49-F238E27FC236}">
              <a16:creationId xmlns:a16="http://schemas.microsoft.com/office/drawing/2014/main" id="{9375A160-B713-41ED-8E73-5AC9859811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4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4019" name="Picture@5B@" descr="@5B@">
          <a:extLst>
            <a:ext uri="{FF2B5EF4-FFF2-40B4-BE49-F238E27FC236}">
              <a16:creationId xmlns:a16="http://schemas.microsoft.com/office/drawing/2014/main" id="{4489E3C0-6810-45C4-AC3E-78A0D38148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9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4020" name="Picture@5B@" descr="@5B@">
          <a:extLst>
            <a:ext uri="{FF2B5EF4-FFF2-40B4-BE49-F238E27FC236}">
              <a16:creationId xmlns:a16="http://schemas.microsoft.com/office/drawing/2014/main" id="{6AE00653-B6D0-486F-B00D-B214E0019B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5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4021" name="Picture@5B@" descr="@5B@">
          <a:extLst>
            <a:ext uri="{FF2B5EF4-FFF2-40B4-BE49-F238E27FC236}">
              <a16:creationId xmlns:a16="http://schemas.microsoft.com/office/drawing/2014/main" id="{04734290-7B01-4A21-8A07-DEAC02A410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4022" name="Picture@5B@" descr="@5B@">
          <a:extLst>
            <a:ext uri="{FF2B5EF4-FFF2-40B4-BE49-F238E27FC236}">
              <a16:creationId xmlns:a16="http://schemas.microsoft.com/office/drawing/2014/main" id="{ED43C3C2-CCB2-4EED-81AA-4CD1758925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5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4023" name="Picture@5B@" descr="@5B@">
          <a:extLst>
            <a:ext uri="{FF2B5EF4-FFF2-40B4-BE49-F238E27FC236}">
              <a16:creationId xmlns:a16="http://schemas.microsoft.com/office/drawing/2014/main" id="{069077E6-C8ED-4845-B88A-CB0EE7055F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4024" name="Picture@5B@" descr="@5B@">
          <a:extLst>
            <a:ext uri="{FF2B5EF4-FFF2-40B4-BE49-F238E27FC236}">
              <a16:creationId xmlns:a16="http://schemas.microsoft.com/office/drawing/2014/main" id="{F873ECD6-57C6-46C7-BE96-037F42BBBB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4025" name="Picture@5B@" descr="@5B@">
          <a:extLst>
            <a:ext uri="{FF2B5EF4-FFF2-40B4-BE49-F238E27FC236}">
              <a16:creationId xmlns:a16="http://schemas.microsoft.com/office/drawing/2014/main" id="{FD79A527-1E7C-4F2B-A134-E7DD21B3F6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1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4026" name="Picture@5B@" descr="@5B@">
          <a:extLst>
            <a:ext uri="{FF2B5EF4-FFF2-40B4-BE49-F238E27FC236}">
              <a16:creationId xmlns:a16="http://schemas.microsoft.com/office/drawing/2014/main" id="{6A6EC429-F40C-4C42-8BAD-2624B4B96F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4027" name="Picture@5B@" descr="@5B@">
          <a:extLst>
            <a:ext uri="{FF2B5EF4-FFF2-40B4-BE49-F238E27FC236}">
              <a16:creationId xmlns:a16="http://schemas.microsoft.com/office/drawing/2014/main" id="{CD38E9E7-FE4E-478A-A9F6-080C9B3A74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2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4028" name="Picture@5B@" descr="@5B@">
          <a:extLst>
            <a:ext uri="{FF2B5EF4-FFF2-40B4-BE49-F238E27FC236}">
              <a16:creationId xmlns:a16="http://schemas.microsoft.com/office/drawing/2014/main" id="{44AF1743-CF99-442D-842A-CEEEE9EB2D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27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4029" name="Picture@5B@" descr="@5B@">
          <a:extLst>
            <a:ext uri="{FF2B5EF4-FFF2-40B4-BE49-F238E27FC236}">
              <a16:creationId xmlns:a16="http://schemas.microsoft.com/office/drawing/2014/main" id="{1AFD6D87-F23A-4FE7-95C4-542FB279B2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02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4030" name="Picture@5B@" descr="@5B@">
          <a:extLst>
            <a:ext uri="{FF2B5EF4-FFF2-40B4-BE49-F238E27FC236}">
              <a16:creationId xmlns:a16="http://schemas.microsoft.com/office/drawing/2014/main" id="{3D394231-BBEF-45E1-9EC4-3D6AFE634D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7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4031" name="Picture@5B@" descr="@5B@">
          <a:extLst>
            <a:ext uri="{FF2B5EF4-FFF2-40B4-BE49-F238E27FC236}">
              <a16:creationId xmlns:a16="http://schemas.microsoft.com/office/drawing/2014/main" id="{806E36CD-4EF6-474B-AD4C-79DB3D113A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4032" name="Picture@5B@" descr="@5B@">
          <a:extLst>
            <a:ext uri="{FF2B5EF4-FFF2-40B4-BE49-F238E27FC236}">
              <a16:creationId xmlns:a16="http://schemas.microsoft.com/office/drawing/2014/main" id="{CD5435ED-4655-4003-B373-EF21ED570A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28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4033" name="Picture@5B@" descr="@5B@">
          <a:extLst>
            <a:ext uri="{FF2B5EF4-FFF2-40B4-BE49-F238E27FC236}">
              <a16:creationId xmlns:a16="http://schemas.microsoft.com/office/drawing/2014/main" id="{DD073DE5-1001-4E00-8772-0204E0B9D9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3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4034" name="Picture@5B@" descr="@5B@">
          <a:extLst>
            <a:ext uri="{FF2B5EF4-FFF2-40B4-BE49-F238E27FC236}">
              <a16:creationId xmlns:a16="http://schemas.microsoft.com/office/drawing/2014/main" id="{28D5C383-3459-4169-82CD-4540F2F13C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78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4035" name="Picture@5B@" descr="@5B@">
          <a:extLst>
            <a:ext uri="{FF2B5EF4-FFF2-40B4-BE49-F238E27FC236}">
              <a16:creationId xmlns:a16="http://schemas.microsoft.com/office/drawing/2014/main" id="{E9F87C70-6AFF-4A6B-9CCD-EE5D0F54DB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54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4036" name="Picture@5B@" descr="@5B@">
          <a:extLst>
            <a:ext uri="{FF2B5EF4-FFF2-40B4-BE49-F238E27FC236}">
              <a16:creationId xmlns:a16="http://schemas.microsoft.com/office/drawing/2014/main" id="{AF01BD84-A16F-4A8F-B55F-47C1DB724E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4037" name="Picture@5B@" descr="@5B@">
          <a:extLst>
            <a:ext uri="{FF2B5EF4-FFF2-40B4-BE49-F238E27FC236}">
              <a16:creationId xmlns:a16="http://schemas.microsoft.com/office/drawing/2014/main" id="{BF627563-7577-4C81-A7D3-D8DF61FD40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4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4038" name="Picture@5B@" descr="@5B@">
          <a:extLst>
            <a:ext uri="{FF2B5EF4-FFF2-40B4-BE49-F238E27FC236}">
              <a16:creationId xmlns:a16="http://schemas.microsoft.com/office/drawing/2014/main" id="{EA0A025A-8931-47BE-99B0-D4CC074F11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4039" name="Picture@5B@" descr="@5B@">
          <a:extLst>
            <a:ext uri="{FF2B5EF4-FFF2-40B4-BE49-F238E27FC236}">
              <a16:creationId xmlns:a16="http://schemas.microsoft.com/office/drawing/2014/main" id="{3A6E7640-24CB-4CF9-9762-D46788ABF5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5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040" name="Picture@5B@" descr="@5B@">
          <a:extLst>
            <a:ext uri="{FF2B5EF4-FFF2-40B4-BE49-F238E27FC236}">
              <a16:creationId xmlns:a16="http://schemas.microsoft.com/office/drawing/2014/main" id="{5B94DFE1-33A6-48DB-9EF2-D13A2091B6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0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041" name="Picture@5B@" descr="@5B@">
          <a:extLst>
            <a:ext uri="{FF2B5EF4-FFF2-40B4-BE49-F238E27FC236}">
              <a16:creationId xmlns:a16="http://schemas.microsoft.com/office/drawing/2014/main" id="{DADFD24D-E416-40B4-AAF3-272621470E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042" name="Picture@5B@" descr="@5B@">
          <a:extLst>
            <a:ext uri="{FF2B5EF4-FFF2-40B4-BE49-F238E27FC236}">
              <a16:creationId xmlns:a16="http://schemas.microsoft.com/office/drawing/2014/main" id="{B5F541E0-85D4-4DC9-8657-940872EA83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80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043" name="Picture@5B@" descr="@5B@">
          <a:extLst>
            <a:ext uri="{FF2B5EF4-FFF2-40B4-BE49-F238E27FC236}">
              <a16:creationId xmlns:a16="http://schemas.microsoft.com/office/drawing/2014/main" id="{B384E03B-A793-4A23-A68C-4FBE2DC9E9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56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044" name="Picture@5B@" descr="@5B@">
          <a:extLst>
            <a:ext uri="{FF2B5EF4-FFF2-40B4-BE49-F238E27FC236}">
              <a16:creationId xmlns:a16="http://schemas.microsoft.com/office/drawing/2014/main" id="{84AE9C7B-A594-46AE-8124-ACD22B8676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31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045" name="Picture@5B@" descr="@5B@">
          <a:extLst>
            <a:ext uri="{FF2B5EF4-FFF2-40B4-BE49-F238E27FC236}">
              <a16:creationId xmlns:a16="http://schemas.microsoft.com/office/drawing/2014/main" id="{805BC758-B555-4895-910D-B5719C309C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06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046" name="Picture@5B@" descr="@5B@">
          <a:extLst>
            <a:ext uri="{FF2B5EF4-FFF2-40B4-BE49-F238E27FC236}">
              <a16:creationId xmlns:a16="http://schemas.microsoft.com/office/drawing/2014/main" id="{80E83D07-5EF6-4E2C-BDC5-C5961F4C65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047" name="Picture@5B@" descr="@5B@">
          <a:extLst>
            <a:ext uri="{FF2B5EF4-FFF2-40B4-BE49-F238E27FC236}">
              <a16:creationId xmlns:a16="http://schemas.microsoft.com/office/drawing/2014/main" id="{642BC76A-6E77-4365-9DC5-9B48E27908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57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048" name="Picture@5B@" descr="@5B@">
          <a:extLst>
            <a:ext uri="{FF2B5EF4-FFF2-40B4-BE49-F238E27FC236}">
              <a16:creationId xmlns:a16="http://schemas.microsoft.com/office/drawing/2014/main" id="{1865563B-4C70-4540-A19A-659783BECD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32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049" name="Picture@5B@" descr="@5B@">
          <a:extLst>
            <a:ext uri="{FF2B5EF4-FFF2-40B4-BE49-F238E27FC236}">
              <a16:creationId xmlns:a16="http://schemas.microsoft.com/office/drawing/2014/main" id="{4B484315-2705-4206-B53B-4DCC70DCBB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07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4050" name="Picture@5B@" descr="@5B@">
          <a:extLst>
            <a:ext uri="{FF2B5EF4-FFF2-40B4-BE49-F238E27FC236}">
              <a16:creationId xmlns:a16="http://schemas.microsoft.com/office/drawing/2014/main" id="{059539E6-3A38-4B32-85AE-19C47E0637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83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4051" name="Picture@5B@" descr="@5B@">
          <a:extLst>
            <a:ext uri="{FF2B5EF4-FFF2-40B4-BE49-F238E27FC236}">
              <a16:creationId xmlns:a16="http://schemas.microsoft.com/office/drawing/2014/main" id="{0ADF24EC-3C56-4EFC-BCC7-F247103FDC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4052" name="Picture@5B@" descr="@5B@">
          <a:extLst>
            <a:ext uri="{FF2B5EF4-FFF2-40B4-BE49-F238E27FC236}">
              <a16:creationId xmlns:a16="http://schemas.microsoft.com/office/drawing/2014/main" id="{F73A07D9-A10F-491B-BC8F-413803F7FD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33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4053" name="Picture@5B@" descr="@5B@">
          <a:extLst>
            <a:ext uri="{FF2B5EF4-FFF2-40B4-BE49-F238E27FC236}">
              <a16:creationId xmlns:a16="http://schemas.microsoft.com/office/drawing/2014/main" id="{3E9BE77E-FE04-4352-AA8F-0B8E145A01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08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4054" name="Picture@5B@" descr="@5B@">
          <a:extLst>
            <a:ext uri="{FF2B5EF4-FFF2-40B4-BE49-F238E27FC236}">
              <a16:creationId xmlns:a16="http://schemas.microsoft.com/office/drawing/2014/main" id="{075012FD-7407-469C-93F6-B3906ED437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4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4055" name="Picture@5B@" descr="@5B@">
          <a:extLst>
            <a:ext uri="{FF2B5EF4-FFF2-40B4-BE49-F238E27FC236}">
              <a16:creationId xmlns:a16="http://schemas.microsoft.com/office/drawing/2014/main" id="{387900B3-DFDF-4AAE-9062-F87C674373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59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4056" name="Picture@5B@" descr="@5B@">
          <a:extLst>
            <a:ext uri="{FF2B5EF4-FFF2-40B4-BE49-F238E27FC236}">
              <a16:creationId xmlns:a16="http://schemas.microsoft.com/office/drawing/2014/main" id="{EF6CA484-AC8F-4581-B91F-379E25BE17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4057" name="Picture@5B@" descr="@5B@">
          <a:extLst>
            <a:ext uri="{FF2B5EF4-FFF2-40B4-BE49-F238E27FC236}">
              <a16:creationId xmlns:a16="http://schemas.microsoft.com/office/drawing/2014/main" id="{9EA3906D-609B-453B-8514-D8BB594074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09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4058" name="Picture@5B@" descr="@5B@">
          <a:extLst>
            <a:ext uri="{FF2B5EF4-FFF2-40B4-BE49-F238E27FC236}">
              <a16:creationId xmlns:a16="http://schemas.microsoft.com/office/drawing/2014/main" id="{777FE858-1255-412D-9F34-6284A6A63C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85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4059" name="Picture@5B@" descr="@5B@">
          <a:extLst>
            <a:ext uri="{FF2B5EF4-FFF2-40B4-BE49-F238E27FC236}">
              <a16:creationId xmlns:a16="http://schemas.microsoft.com/office/drawing/2014/main" id="{23A0ECEE-5183-4C8D-BA19-7FFDDB0673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0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4060" name="Picture@5B@" descr="@5B@">
          <a:extLst>
            <a:ext uri="{FF2B5EF4-FFF2-40B4-BE49-F238E27FC236}">
              <a16:creationId xmlns:a16="http://schemas.microsoft.com/office/drawing/2014/main" id="{9EEA4CBA-06F2-47B5-AB8C-29AC8CDBD8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35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4061" name="Picture@5B@" descr="@5B@">
          <a:extLst>
            <a:ext uri="{FF2B5EF4-FFF2-40B4-BE49-F238E27FC236}">
              <a16:creationId xmlns:a16="http://schemas.microsoft.com/office/drawing/2014/main" id="{7B31F1D5-0BDC-452F-8376-357D6EC5AA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1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4062" name="Picture@5B@" descr="@5B@">
          <a:extLst>
            <a:ext uri="{FF2B5EF4-FFF2-40B4-BE49-F238E27FC236}">
              <a16:creationId xmlns:a16="http://schemas.microsoft.com/office/drawing/2014/main" id="{6D5F2C69-E21D-47A8-BF22-7B4C949BBF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86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4063" name="Picture@5B@" descr="@5B@">
          <a:extLst>
            <a:ext uri="{FF2B5EF4-FFF2-40B4-BE49-F238E27FC236}">
              <a16:creationId xmlns:a16="http://schemas.microsoft.com/office/drawing/2014/main" id="{622AE087-72D2-4453-9D66-B1FF0C74C4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61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4064" name="Picture@5B@" descr="@5B@">
          <a:extLst>
            <a:ext uri="{FF2B5EF4-FFF2-40B4-BE49-F238E27FC236}">
              <a16:creationId xmlns:a16="http://schemas.microsoft.com/office/drawing/2014/main" id="{EE09BBE3-739E-4659-8580-0430F4712E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36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4065" name="Picture@5B@" descr="@5B@">
          <a:extLst>
            <a:ext uri="{FF2B5EF4-FFF2-40B4-BE49-F238E27FC236}">
              <a16:creationId xmlns:a16="http://schemas.microsoft.com/office/drawing/2014/main" id="{CD5FF864-045B-4505-A665-DEF36924B8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11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4066" name="Picture@5B@" descr="@5B@">
          <a:extLst>
            <a:ext uri="{FF2B5EF4-FFF2-40B4-BE49-F238E27FC236}">
              <a16:creationId xmlns:a16="http://schemas.microsoft.com/office/drawing/2014/main" id="{80AD1105-D2B4-42AD-979B-C1A1545531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4067" name="Picture@5B@" descr="@5B@">
          <a:extLst>
            <a:ext uri="{FF2B5EF4-FFF2-40B4-BE49-F238E27FC236}">
              <a16:creationId xmlns:a16="http://schemas.microsoft.com/office/drawing/2014/main" id="{7E9016CC-2A62-4D6E-8717-82239CF197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62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4068" name="Picture@5B@" descr="@5B@">
          <a:extLst>
            <a:ext uri="{FF2B5EF4-FFF2-40B4-BE49-F238E27FC236}">
              <a16:creationId xmlns:a16="http://schemas.microsoft.com/office/drawing/2014/main" id="{7EBE52A0-DD2A-4B65-B99D-DD14F1E8CA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37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4069" name="Picture@5B@" descr="@5B@">
          <a:extLst>
            <a:ext uri="{FF2B5EF4-FFF2-40B4-BE49-F238E27FC236}">
              <a16:creationId xmlns:a16="http://schemas.microsoft.com/office/drawing/2014/main" id="{05869B3A-0B7B-46EB-828F-8C62F75708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12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4070" name="Picture@5B@" descr="@5B@">
          <a:extLst>
            <a:ext uri="{FF2B5EF4-FFF2-40B4-BE49-F238E27FC236}">
              <a16:creationId xmlns:a16="http://schemas.microsoft.com/office/drawing/2014/main" id="{73327117-3372-4CC8-9638-18B7D847FE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88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4071" name="Picture@5B@" descr="@5B@">
          <a:extLst>
            <a:ext uri="{FF2B5EF4-FFF2-40B4-BE49-F238E27FC236}">
              <a16:creationId xmlns:a16="http://schemas.microsoft.com/office/drawing/2014/main" id="{1533DE59-3E01-4837-AA76-8C9C267585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6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4072" name="Picture@5B@" descr="@5B@">
          <a:extLst>
            <a:ext uri="{FF2B5EF4-FFF2-40B4-BE49-F238E27FC236}">
              <a16:creationId xmlns:a16="http://schemas.microsoft.com/office/drawing/2014/main" id="{3CF28974-3061-4DFD-B8B7-A6E5D0A9A5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38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4073" name="Picture@5B@" descr="@5B@">
          <a:extLst>
            <a:ext uri="{FF2B5EF4-FFF2-40B4-BE49-F238E27FC236}">
              <a16:creationId xmlns:a16="http://schemas.microsoft.com/office/drawing/2014/main" id="{A08ED195-D556-4E04-ABF9-617EFE4A80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14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4074" name="Picture@5B@" descr="@5B@">
          <a:extLst>
            <a:ext uri="{FF2B5EF4-FFF2-40B4-BE49-F238E27FC236}">
              <a16:creationId xmlns:a16="http://schemas.microsoft.com/office/drawing/2014/main" id="{E40350C3-FAC0-4D58-A523-151915F9D9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89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4075" name="Picture@5B@" descr="@5B@">
          <a:extLst>
            <a:ext uri="{FF2B5EF4-FFF2-40B4-BE49-F238E27FC236}">
              <a16:creationId xmlns:a16="http://schemas.microsoft.com/office/drawing/2014/main" id="{AFDD4233-330D-43FC-B682-C0D3D9AD9D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4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4076" name="Picture@5B@" descr="@5B@">
          <a:extLst>
            <a:ext uri="{FF2B5EF4-FFF2-40B4-BE49-F238E27FC236}">
              <a16:creationId xmlns:a16="http://schemas.microsoft.com/office/drawing/2014/main" id="{470C7AA2-80EE-4167-9F3E-7EAE334FAF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4077" name="Picture@5B@" descr="@5B@">
          <a:extLst>
            <a:ext uri="{FF2B5EF4-FFF2-40B4-BE49-F238E27FC236}">
              <a16:creationId xmlns:a16="http://schemas.microsoft.com/office/drawing/2014/main" id="{1C8737CE-A5D6-481E-8E88-9A720F4634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15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4078" name="Picture@5B@" descr="@5B@">
          <a:extLst>
            <a:ext uri="{FF2B5EF4-FFF2-40B4-BE49-F238E27FC236}">
              <a16:creationId xmlns:a16="http://schemas.microsoft.com/office/drawing/2014/main" id="{43A927FB-0CCC-4C16-885B-69F5AE2408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90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4079" name="Picture@5B@" descr="@5B@">
          <a:extLst>
            <a:ext uri="{FF2B5EF4-FFF2-40B4-BE49-F238E27FC236}">
              <a16:creationId xmlns:a16="http://schemas.microsoft.com/office/drawing/2014/main" id="{23A358B5-46D2-4BBE-9160-BDECD0E9F7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0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4080" name="Picture@5B@" descr="@5B@">
          <a:extLst>
            <a:ext uri="{FF2B5EF4-FFF2-40B4-BE49-F238E27FC236}">
              <a16:creationId xmlns:a16="http://schemas.microsoft.com/office/drawing/2014/main" id="{F2327C7C-5496-4CB4-82E7-9735EF4D98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081" name="Picture@5B@" descr="@5B@">
          <a:extLst>
            <a:ext uri="{FF2B5EF4-FFF2-40B4-BE49-F238E27FC236}">
              <a16:creationId xmlns:a16="http://schemas.microsoft.com/office/drawing/2014/main" id="{194CA551-4CB7-4664-B482-E7DEBD4214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4082" name="Picture@5B@" descr="@5B@">
          <a:extLst>
            <a:ext uri="{FF2B5EF4-FFF2-40B4-BE49-F238E27FC236}">
              <a16:creationId xmlns:a16="http://schemas.microsoft.com/office/drawing/2014/main" id="{9E3C6D2B-7077-4F97-9CC5-628D5E783D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083" name="Picture@5B@" descr="@5B@">
          <a:extLst>
            <a:ext uri="{FF2B5EF4-FFF2-40B4-BE49-F238E27FC236}">
              <a16:creationId xmlns:a16="http://schemas.microsoft.com/office/drawing/2014/main" id="{B7539F88-15F3-4EFD-B9FF-B76227A44A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4084" name="Picture@5B@" descr="@5B@">
          <a:extLst>
            <a:ext uri="{FF2B5EF4-FFF2-40B4-BE49-F238E27FC236}">
              <a16:creationId xmlns:a16="http://schemas.microsoft.com/office/drawing/2014/main" id="{B0644A59-8629-4F22-BFCC-7569067C45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6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4085" name="Picture@5B@" descr="@5B@">
          <a:extLst>
            <a:ext uri="{FF2B5EF4-FFF2-40B4-BE49-F238E27FC236}">
              <a16:creationId xmlns:a16="http://schemas.microsoft.com/office/drawing/2014/main" id="{AB9571E3-CF81-4766-BBE4-3A391EF3BB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4086" name="Picture@5B@" descr="@5B@">
          <a:extLst>
            <a:ext uri="{FF2B5EF4-FFF2-40B4-BE49-F238E27FC236}">
              <a16:creationId xmlns:a16="http://schemas.microsoft.com/office/drawing/2014/main" id="{AB0B2751-4E3C-41E7-8E61-D8C191AA69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7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4087" name="Picture@5B@" descr="@5B@">
          <a:extLst>
            <a:ext uri="{FF2B5EF4-FFF2-40B4-BE49-F238E27FC236}">
              <a16:creationId xmlns:a16="http://schemas.microsoft.com/office/drawing/2014/main" id="{BEF7E072-05D9-4CC0-95FB-89E9E9DD97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4088" name="Picture@5B@" descr="@5B@">
          <a:extLst>
            <a:ext uri="{FF2B5EF4-FFF2-40B4-BE49-F238E27FC236}">
              <a16:creationId xmlns:a16="http://schemas.microsoft.com/office/drawing/2014/main" id="{BC46A969-BC9F-48BD-AE27-BD737C75E3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4089" name="Picture@5B@" descr="@5B@">
          <a:extLst>
            <a:ext uri="{FF2B5EF4-FFF2-40B4-BE49-F238E27FC236}">
              <a16:creationId xmlns:a16="http://schemas.microsoft.com/office/drawing/2014/main" id="{3E59C88A-1896-444E-B6F0-CF2D8F7FCF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3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4090" name="Picture@5B@" descr="@5B@">
          <a:extLst>
            <a:ext uri="{FF2B5EF4-FFF2-40B4-BE49-F238E27FC236}">
              <a16:creationId xmlns:a16="http://schemas.microsoft.com/office/drawing/2014/main" id="{2633ECB3-FD0E-482C-B49E-7EDA51E24C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4091" name="Picture@5B@" descr="@5B@">
          <a:extLst>
            <a:ext uri="{FF2B5EF4-FFF2-40B4-BE49-F238E27FC236}">
              <a16:creationId xmlns:a16="http://schemas.microsoft.com/office/drawing/2014/main" id="{F37D7B8D-FD58-436F-AF73-0D585466D1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3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4092" name="Picture@5B@" descr="@5B@">
          <a:extLst>
            <a:ext uri="{FF2B5EF4-FFF2-40B4-BE49-F238E27FC236}">
              <a16:creationId xmlns:a16="http://schemas.microsoft.com/office/drawing/2014/main" id="{37F7FF16-0C1F-455C-ADA4-3E33DE3048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8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4093" name="Picture@5B@" descr="@5B@">
          <a:extLst>
            <a:ext uri="{FF2B5EF4-FFF2-40B4-BE49-F238E27FC236}">
              <a16:creationId xmlns:a16="http://schemas.microsoft.com/office/drawing/2014/main" id="{2DEC9257-6708-46F2-9C77-DB0D279100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4094" name="Picture@5B@" descr="@5B@">
          <a:extLst>
            <a:ext uri="{FF2B5EF4-FFF2-40B4-BE49-F238E27FC236}">
              <a16:creationId xmlns:a16="http://schemas.microsoft.com/office/drawing/2014/main" id="{8C6D5266-4173-4ACD-8F47-0CDB2DEBB9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4095" name="Picture@5B@" descr="@5B@">
          <a:extLst>
            <a:ext uri="{FF2B5EF4-FFF2-40B4-BE49-F238E27FC236}">
              <a16:creationId xmlns:a16="http://schemas.microsoft.com/office/drawing/2014/main" id="{AF91696C-C24C-403E-81E2-FC71F716B2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4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4096" name="Picture@5B@" descr="@5B@">
          <a:extLst>
            <a:ext uri="{FF2B5EF4-FFF2-40B4-BE49-F238E27FC236}">
              <a16:creationId xmlns:a16="http://schemas.microsoft.com/office/drawing/2014/main" id="{D02EB4A5-B7D0-4E6D-9507-4F31950B62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9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4097" name="Picture@5B@" descr="@5B@">
          <a:extLst>
            <a:ext uri="{FF2B5EF4-FFF2-40B4-BE49-F238E27FC236}">
              <a16:creationId xmlns:a16="http://schemas.microsoft.com/office/drawing/2014/main" id="{EDF6B05D-3D00-43F9-87E3-439C949508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5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4098" name="Picture@5B@" descr="@5B@">
          <a:extLst>
            <a:ext uri="{FF2B5EF4-FFF2-40B4-BE49-F238E27FC236}">
              <a16:creationId xmlns:a16="http://schemas.microsoft.com/office/drawing/2014/main" id="{F6F9CB8A-A015-45A3-ADAE-5BDC741849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4099" name="Picture@5B@" descr="@5B@">
          <a:extLst>
            <a:ext uri="{FF2B5EF4-FFF2-40B4-BE49-F238E27FC236}">
              <a16:creationId xmlns:a16="http://schemas.microsoft.com/office/drawing/2014/main" id="{EB917525-B887-4D22-B29B-E73653DEF9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5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4100" name="Picture@5B@" descr="@5B@">
          <a:extLst>
            <a:ext uri="{FF2B5EF4-FFF2-40B4-BE49-F238E27FC236}">
              <a16:creationId xmlns:a16="http://schemas.microsoft.com/office/drawing/2014/main" id="{FFB8632D-EB3D-43BC-AF68-F8FF41436B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4101" name="Picture@5B@" descr="@5B@">
          <a:extLst>
            <a:ext uri="{FF2B5EF4-FFF2-40B4-BE49-F238E27FC236}">
              <a16:creationId xmlns:a16="http://schemas.microsoft.com/office/drawing/2014/main" id="{2AEC8DCD-4B6A-49E0-B531-443914D747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4102" name="Picture@5B@" descr="@5B@">
          <a:extLst>
            <a:ext uri="{FF2B5EF4-FFF2-40B4-BE49-F238E27FC236}">
              <a16:creationId xmlns:a16="http://schemas.microsoft.com/office/drawing/2014/main" id="{FBEBD372-69EB-4F00-BDFC-3DABBE4291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1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4103" name="Picture@5B@" descr="@5B@">
          <a:extLst>
            <a:ext uri="{FF2B5EF4-FFF2-40B4-BE49-F238E27FC236}">
              <a16:creationId xmlns:a16="http://schemas.microsoft.com/office/drawing/2014/main" id="{1DD3D5C6-1695-4704-A8C1-8E37A8846F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4104" name="Picture@5B@" descr="@5B@">
          <a:extLst>
            <a:ext uri="{FF2B5EF4-FFF2-40B4-BE49-F238E27FC236}">
              <a16:creationId xmlns:a16="http://schemas.microsoft.com/office/drawing/2014/main" id="{650EDA0B-87A9-44F3-B388-602768BDAA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2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4105" name="Picture@5B@" descr="@5B@">
          <a:extLst>
            <a:ext uri="{FF2B5EF4-FFF2-40B4-BE49-F238E27FC236}">
              <a16:creationId xmlns:a16="http://schemas.microsoft.com/office/drawing/2014/main" id="{800C03D7-4F71-4929-ADD1-0EE9391B99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27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4106" name="Picture@5B@" descr="@5B@">
          <a:extLst>
            <a:ext uri="{FF2B5EF4-FFF2-40B4-BE49-F238E27FC236}">
              <a16:creationId xmlns:a16="http://schemas.microsoft.com/office/drawing/2014/main" id="{0D4EE613-BA42-4159-942D-B06328CFED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02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4107" name="Picture@5B@" descr="@5B@">
          <a:extLst>
            <a:ext uri="{FF2B5EF4-FFF2-40B4-BE49-F238E27FC236}">
              <a16:creationId xmlns:a16="http://schemas.microsoft.com/office/drawing/2014/main" id="{2E97221D-8D37-4C54-8222-8717E8AE0C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7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4108" name="Picture@5B@" descr="@5B@">
          <a:extLst>
            <a:ext uri="{FF2B5EF4-FFF2-40B4-BE49-F238E27FC236}">
              <a16:creationId xmlns:a16="http://schemas.microsoft.com/office/drawing/2014/main" id="{46D28347-7B26-45C1-9EAB-2E892FBC1D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4109" name="Picture@5B@" descr="@5B@">
          <a:extLst>
            <a:ext uri="{FF2B5EF4-FFF2-40B4-BE49-F238E27FC236}">
              <a16:creationId xmlns:a16="http://schemas.microsoft.com/office/drawing/2014/main" id="{ED7BC517-EE86-432B-A2E9-FB2CFC7A1B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28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4110" name="Picture@5B@" descr="@5B@">
          <a:extLst>
            <a:ext uri="{FF2B5EF4-FFF2-40B4-BE49-F238E27FC236}">
              <a16:creationId xmlns:a16="http://schemas.microsoft.com/office/drawing/2014/main" id="{989F13C8-FFC9-4754-B049-F573A6F317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3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4111" name="Picture@5B@" descr="@5B@">
          <a:extLst>
            <a:ext uri="{FF2B5EF4-FFF2-40B4-BE49-F238E27FC236}">
              <a16:creationId xmlns:a16="http://schemas.microsoft.com/office/drawing/2014/main" id="{918C97B9-CB05-4DDD-894F-95F013F71A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78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4112" name="Picture@5B@" descr="@5B@">
          <a:extLst>
            <a:ext uri="{FF2B5EF4-FFF2-40B4-BE49-F238E27FC236}">
              <a16:creationId xmlns:a16="http://schemas.microsoft.com/office/drawing/2014/main" id="{48F9BE86-6736-44FC-AAC3-F59F7F2CB5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54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4113" name="Picture@5B@" descr="@5B@">
          <a:extLst>
            <a:ext uri="{FF2B5EF4-FFF2-40B4-BE49-F238E27FC236}">
              <a16:creationId xmlns:a16="http://schemas.microsoft.com/office/drawing/2014/main" id="{32F40611-D4FA-4940-8CCF-9224F984C1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4114" name="Picture@5B@" descr="@5B@">
          <a:extLst>
            <a:ext uri="{FF2B5EF4-FFF2-40B4-BE49-F238E27FC236}">
              <a16:creationId xmlns:a16="http://schemas.microsoft.com/office/drawing/2014/main" id="{573D0BAA-4000-4183-B6D3-6E6746F893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4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4115" name="Picture@5B@" descr="@5B@">
          <a:extLst>
            <a:ext uri="{FF2B5EF4-FFF2-40B4-BE49-F238E27FC236}">
              <a16:creationId xmlns:a16="http://schemas.microsoft.com/office/drawing/2014/main" id="{E28F2BE4-FBD7-4549-9CF7-0869E9D414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4116" name="Picture@5B@" descr="@5B@">
          <a:extLst>
            <a:ext uri="{FF2B5EF4-FFF2-40B4-BE49-F238E27FC236}">
              <a16:creationId xmlns:a16="http://schemas.microsoft.com/office/drawing/2014/main" id="{DA415498-79A6-46DF-AADD-E006DA0A79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5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117" name="Picture@5B@" descr="@5B@">
          <a:extLst>
            <a:ext uri="{FF2B5EF4-FFF2-40B4-BE49-F238E27FC236}">
              <a16:creationId xmlns:a16="http://schemas.microsoft.com/office/drawing/2014/main" id="{5CF73B31-D7F4-47DF-B622-208CF7C85C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0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118" name="Picture@5B@" descr="@5B@">
          <a:extLst>
            <a:ext uri="{FF2B5EF4-FFF2-40B4-BE49-F238E27FC236}">
              <a16:creationId xmlns:a16="http://schemas.microsoft.com/office/drawing/2014/main" id="{E677A690-FABD-4FEC-9814-79B4BE2551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119" name="Picture@5B@" descr="@5B@">
          <a:extLst>
            <a:ext uri="{FF2B5EF4-FFF2-40B4-BE49-F238E27FC236}">
              <a16:creationId xmlns:a16="http://schemas.microsoft.com/office/drawing/2014/main" id="{CECD5DA6-FBB1-438D-A5C1-155FCEB627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80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120" name="Picture@5B@" descr="@5B@">
          <a:extLst>
            <a:ext uri="{FF2B5EF4-FFF2-40B4-BE49-F238E27FC236}">
              <a16:creationId xmlns:a16="http://schemas.microsoft.com/office/drawing/2014/main" id="{452C5DEC-A0C8-4FC8-8F7A-5C8DF24B4B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56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121" name="Picture@5B@" descr="@5B@">
          <a:extLst>
            <a:ext uri="{FF2B5EF4-FFF2-40B4-BE49-F238E27FC236}">
              <a16:creationId xmlns:a16="http://schemas.microsoft.com/office/drawing/2014/main" id="{322C5377-7954-4AB6-ADDF-24648CF519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31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122" name="Picture@5B@" descr="@5B@">
          <a:extLst>
            <a:ext uri="{FF2B5EF4-FFF2-40B4-BE49-F238E27FC236}">
              <a16:creationId xmlns:a16="http://schemas.microsoft.com/office/drawing/2014/main" id="{DCBCAF31-36F9-46D6-B33A-48C1FD3D95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06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123" name="Picture@5B@" descr="@5B@">
          <a:extLst>
            <a:ext uri="{FF2B5EF4-FFF2-40B4-BE49-F238E27FC236}">
              <a16:creationId xmlns:a16="http://schemas.microsoft.com/office/drawing/2014/main" id="{EC24631A-E91F-428E-B9FD-1C4E981B6B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124" name="Picture@5B@" descr="@5B@">
          <a:extLst>
            <a:ext uri="{FF2B5EF4-FFF2-40B4-BE49-F238E27FC236}">
              <a16:creationId xmlns:a16="http://schemas.microsoft.com/office/drawing/2014/main" id="{5D832DDA-6244-4982-91D4-4697FF5C5E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57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125" name="Picture@5B@" descr="@5B@">
          <a:extLst>
            <a:ext uri="{FF2B5EF4-FFF2-40B4-BE49-F238E27FC236}">
              <a16:creationId xmlns:a16="http://schemas.microsoft.com/office/drawing/2014/main" id="{7AD070DA-7E02-4937-9B63-5653C3459F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32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126" name="Picture@5B@" descr="@5B@">
          <a:extLst>
            <a:ext uri="{FF2B5EF4-FFF2-40B4-BE49-F238E27FC236}">
              <a16:creationId xmlns:a16="http://schemas.microsoft.com/office/drawing/2014/main" id="{F76DF5F2-CAC3-472E-A1ED-D26314CC1B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07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4127" name="Picture@5B@" descr="@5B@">
          <a:extLst>
            <a:ext uri="{FF2B5EF4-FFF2-40B4-BE49-F238E27FC236}">
              <a16:creationId xmlns:a16="http://schemas.microsoft.com/office/drawing/2014/main" id="{75283158-CED0-4389-80AE-72D3B1CFF5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83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4128" name="Picture@5B@" descr="@5B@">
          <a:extLst>
            <a:ext uri="{FF2B5EF4-FFF2-40B4-BE49-F238E27FC236}">
              <a16:creationId xmlns:a16="http://schemas.microsoft.com/office/drawing/2014/main" id="{CC60A0C4-163A-4A8C-ADD6-E9501DA88B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4129" name="Picture@5B@" descr="@5B@">
          <a:extLst>
            <a:ext uri="{FF2B5EF4-FFF2-40B4-BE49-F238E27FC236}">
              <a16:creationId xmlns:a16="http://schemas.microsoft.com/office/drawing/2014/main" id="{9EDDC695-2273-4DD5-917A-7B6F90BE26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33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4130" name="Picture@5B@" descr="@5B@">
          <a:extLst>
            <a:ext uri="{FF2B5EF4-FFF2-40B4-BE49-F238E27FC236}">
              <a16:creationId xmlns:a16="http://schemas.microsoft.com/office/drawing/2014/main" id="{9551B121-3D2A-4E21-970F-C3041A8895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08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4131" name="Picture@5B@" descr="@5B@">
          <a:extLst>
            <a:ext uri="{FF2B5EF4-FFF2-40B4-BE49-F238E27FC236}">
              <a16:creationId xmlns:a16="http://schemas.microsoft.com/office/drawing/2014/main" id="{0A41AEA5-4247-4309-8DD7-EBDC8CAAC9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4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4132" name="Picture@5B@" descr="@5B@">
          <a:extLst>
            <a:ext uri="{FF2B5EF4-FFF2-40B4-BE49-F238E27FC236}">
              <a16:creationId xmlns:a16="http://schemas.microsoft.com/office/drawing/2014/main" id="{93B94530-1384-4483-9265-7FD2FBA026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59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4133" name="Picture@5B@" descr="@5B@">
          <a:extLst>
            <a:ext uri="{FF2B5EF4-FFF2-40B4-BE49-F238E27FC236}">
              <a16:creationId xmlns:a16="http://schemas.microsoft.com/office/drawing/2014/main" id="{E5FAD27C-FA39-4955-ABF2-61D8594E59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4134" name="Picture@5B@" descr="@5B@">
          <a:extLst>
            <a:ext uri="{FF2B5EF4-FFF2-40B4-BE49-F238E27FC236}">
              <a16:creationId xmlns:a16="http://schemas.microsoft.com/office/drawing/2014/main" id="{79A85D97-8B81-41D6-BEEF-3E48BA5DEF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09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4135" name="Picture@5B@" descr="@5B@">
          <a:extLst>
            <a:ext uri="{FF2B5EF4-FFF2-40B4-BE49-F238E27FC236}">
              <a16:creationId xmlns:a16="http://schemas.microsoft.com/office/drawing/2014/main" id="{3F6D4270-CCD3-4A1C-BE22-A9BF8B7832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85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4136" name="Picture@5B@" descr="@5B@">
          <a:extLst>
            <a:ext uri="{FF2B5EF4-FFF2-40B4-BE49-F238E27FC236}">
              <a16:creationId xmlns:a16="http://schemas.microsoft.com/office/drawing/2014/main" id="{12FC49C6-F65D-43A0-8DB9-9BAD80196F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0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4137" name="Picture@5C@" descr="@5C@">
          <a:extLst>
            <a:ext uri="{FF2B5EF4-FFF2-40B4-BE49-F238E27FC236}">
              <a16:creationId xmlns:a16="http://schemas.microsoft.com/office/drawing/2014/main" id="{9DC87267-1A20-42B6-A592-9A567262F6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0835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4138" name="Picture@5B@" descr="@5B@">
          <a:extLst>
            <a:ext uri="{FF2B5EF4-FFF2-40B4-BE49-F238E27FC236}">
              <a16:creationId xmlns:a16="http://schemas.microsoft.com/office/drawing/2014/main" id="{3717F255-6D5A-45BC-9E33-1F173036A9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1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4139" name="Picture@5B@" descr="@5B@">
          <a:extLst>
            <a:ext uri="{FF2B5EF4-FFF2-40B4-BE49-F238E27FC236}">
              <a16:creationId xmlns:a16="http://schemas.microsoft.com/office/drawing/2014/main" id="{A96DDC4C-C3B7-4651-80E0-7777F57D4D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86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4140" name="Picture@5B@" descr="@5B@">
          <a:extLst>
            <a:ext uri="{FF2B5EF4-FFF2-40B4-BE49-F238E27FC236}">
              <a16:creationId xmlns:a16="http://schemas.microsoft.com/office/drawing/2014/main" id="{AC75E7A8-AB0D-4A4B-A0A1-F5A940B19C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61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4141" name="Picture@5B@" descr="@5B@">
          <a:extLst>
            <a:ext uri="{FF2B5EF4-FFF2-40B4-BE49-F238E27FC236}">
              <a16:creationId xmlns:a16="http://schemas.microsoft.com/office/drawing/2014/main" id="{E8B4DE5F-E42C-44E6-B24B-4CB84C5AE2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36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4142" name="Picture@5B@" descr="@5B@">
          <a:extLst>
            <a:ext uri="{FF2B5EF4-FFF2-40B4-BE49-F238E27FC236}">
              <a16:creationId xmlns:a16="http://schemas.microsoft.com/office/drawing/2014/main" id="{B3AFEC53-04CE-455F-A95C-4A817CF369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11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4143" name="Picture@5B@" descr="@5B@">
          <a:extLst>
            <a:ext uri="{FF2B5EF4-FFF2-40B4-BE49-F238E27FC236}">
              <a16:creationId xmlns:a16="http://schemas.microsoft.com/office/drawing/2014/main" id="{7FBC3503-8DE4-4F73-805C-49B6E22AB1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4144" name="Picture@5B@" descr="@5B@">
          <a:extLst>
            <a:ext uri="{FF2B5EF4-FFF2-40B4-BE49-F238E27FC236}">
              <a16:creationId xmlns:a16="http://schemas.microsoft.com/office/drawing/2014/main" id="{19095E4D-7DA2-4FE2-978E-F5506B66A7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62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4145" name="Picture@5B@" descr="@5B@">
          <a:extLst>
            <a:ext uri="{FF2B5EF4-FFF2-40B4-BE49-F238E27FC236}">
              <a16:creationId xmlns:a16="http://schemas.microsoft.com/office/drawing/2014/main" id="{5C3F2A1C-424F-47F8-8B4D-BED7043270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37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4146" name="Picture@5B@" descr="@5B@">
          <a:extLst>
            <a:ext uri="{FF2B5EF4-FFF2-40B4-BE49-F238E27FC236}">
              <a16:creationId xmlns:a16="http://schemas.microsoft.com/office/drawing/2014/main" id="{55B3718E-124A-4820-BB78-BF2216636A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12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4147" name="Picture@5B@" descr="@5B@">
          <a:extLst>
            <a:ext uri="{FF2B5EF4-FFF2-40B4-BE49-F238E27FC236}">
              <a16:creationId xmlns:a16="http://schemas.microsoft.com/office/drawing/2014/main" id="{5ED5DC68-6F2A-48FA-B645-EAC5901DAF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88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4148" name="Picture@5B@" descr="@5B@">
          <a:extLst>
            <a:ext uri="{FF2B5EF4-FFF2-40B4-BE49-F238E27FC236}">
              <a16:creationId xmlns:a16="http://schemas.microsoft.com/office/drawing/2014/main" id="{A56AB068-56CB-4990-B7EF-2D32A90C60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6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4149" name="Picture@5C@" descr="@5C@">
          <a:extLst>
            <a:ext uri="{FF2B5EF4-FFF2-40B4-BE49-F238E27FC236}">
              <a16:creationId xmlns:a16="http://schemas.microsoft.com/office/drawing/2014/main" id="{D55168BE-658C-452A-A4F5-5A94AF2EBD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2938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4150" name="Picture@5B@" descr="@5B@">
          <a:extLst>
            <a:ext uri="{FF2B5EF4-FFF2-40B4-BE49-F238E27FC236}">
              <a16:creationId xmlns:a16="http://schemas.microsoft.com/office/drawing/2014/main" id="{3B76DB86-C97C-4E80-925D-73AA621B9B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14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4151" name="Picture@5B@" descr="@5B@">
          <a:extLst>
            <a:ext uri="{FF2B5EF4-FFF2-40B4-BE49-F238E27FC236}">
              <a16:creationId xmlns:a16="http://schemas.microsoft.com/office/drawing/2014/main" id="{2F17B985-9C89-4A6C-AB37-FECD056921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0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4152" name="Picture@5B@" descr="@5B@">
          <a:extLst>
            <a:ext uri="{FF2B5EF4-FFF2-40B4-BE49-F238E27FC236}">
              <a16:creationId xmlns:a16="http://schemas.microsoft.com/office/drawing/2014/main" id="{CFB705D4-7B26-4109-8B26-CDF0B71D82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153" name="Picture@5B@" descr="@5B@">
          <a:extLst>
            <a:ext uri="{FF2B5EF4-FFF2-40B4-BE49-F238E27FC236}">
              <a16:creationId xmlns:a16="http://schemas.microsoft.com/office/drawing/2014/main" id="{C6948425-105D-4687-AE26-D47F83880C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4154" name="Picture@5B@" descr="@5B@">
          <a:extLst>
            <a:ext uri="{FF2B5EF4-FFF2-40B4-BE49-F238E27FC236}">
              <a16:creationId xmlns:a16="http://schemas.microsoft.com/office/drawing/2014/main" id="{790A1D8D-AA60-49AD-8C48-56E872786F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155" name="Picture@5B@" descr="@5B@">
          <a:extLst>
            <a:ext uri="{FF2B5EF4-FFF2-40B4-BE49-F238E27FC236}">
              <a16:creationId xmlns:a16="http://schemas.microsoft.com/office/drawing/2014/main" id="{E9682C6D-01CE-49C3-859E-C22A6D7F3E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4156" name="Picture@5B@" descr="@5B@">
          <a:extLst>
            <a:ext uri="{FF2B5EF4-FFF2-40B4-BE49-F238E27FC236}">
              <a16:creationId xmlns:a16="http://schemas.microsoft.com/office/drawing/2014/main" id="{6112658F-EA34-4E56-8549-DEECF343CA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6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4157" name="Picture@5B@" descr="@5B@">
          <a:extLst>
            <a:ext uri="{FF2B5EF4-FFF2-40B4-BE49-F238E27FC236}">
              <a16:creationId xmlns:a16="http://schemas.microsoft.com/office/drawing/2014/main" id="{FD20AE82-1F32-49FE-86C7-1CC2D7FA1A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4158" name="Picture@5B@" descr="@5B@">
          <a:extLst>
            <a:ext uri="{FF2B5EF4-FFF2-40B4-BE49-F238E27FC236}">
              <a16:creationId xmlns:a16="http://schemas.microsoft.com/office/drawing/2014/main" id="{2372E6FD-5098-4E9B-A85C-4A6558500E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7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4159" name="Picture@5B@" descr="@5B@">
          <a:extLst>
            <a:ext uri="{FF2B5EF4-FFF2-40B4-BE49-F238E27FC236}">
              <a16:creationId xmlns:a16="http://schemas.microsoft.com/office/drawing/2014/main" id="{6D12038E-772D-406C-8751-F3AA153749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4160" name="Picture@5B@" descr="@5B@">
          <a:extLst>
            <a:ext uri="{FF2B5EF4-FFF2-40B4-BE49-F238E27FC236}">
              <a16:creationId xmlns:a16="http://schemas.microsoft.com/office/drawing/2014/main" id="{7FFC685D-381D-4BCB-AC5A-3FCEF458EA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4161" name="Picture@5B@" descr="@5B@">
          <a:extLst>
            <a:ext uri="{FF2B5EF4-FFF2-40B4-BE49-F238E27FC236}">
              <a16:creationId xmlns:a16="http://schemas.microsoft.com/office/drawing/2014/main" id="{3CB95BA6-6BA6-45B6-A88E-FACEDFAFD5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3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4162" name="Picture@5B@" descr="@5B@">
          <a:extLst>
            <a:ext uri="{FF2B5EF4-FFF2-40B4-BE49-F238E27FC236}">
              <a16:creationId xmlns:a16="http://schemas.microsoft.com/office/drawing/2014/main" id="{29EEBA32-D607-438F-9690-7205B90304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4163" name="Picture@5B@" descr="@5B@">
          <a:extLst>
            <a:ext uri="{FF2B5EF4-FFF2-40B4-BE49-F238E27FC236}">
              <a16:creationId xmlns:a16="http://schemas.microsoft.com/office/drawing/2014/main" id="{0BDDCEAF-236D-4185-9809-4C057E0F74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3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4164" name="Picture@5B@" descr="@5B@">
          <a:extLst>
            <a:ext uri="{FF2B5EF4-FFF2-40B4-BE49-F238E27FC236}">
              <a16:creationId xmlns:a16="http://schemas.microsoft.com/office/drawing/2014/main" id="{8ED290BC-5FA8-4F4C-A785-D8E8F05CA5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8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4165" name="Picture@5B@" descr="@5B@">
          <a:extLst>
            <a:ext uri="{FF2B5EF4-FFF2-40B4-BE49-F238E27FC236}">
              <a16:creationId xmlns:a16="http://schemas.microsoft.com/office/drawing/2014/main" id="{471B7E99-E955-4DDB-BAC2-56104269AE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4166" name="Picture@5B@" descr="@5B@">
          <a:extLst>
            <a:ext uri="{FF2B5EF4-FFF2-40B4-BE49-F238E27FC236}">
              <a16:creationId xmlns:a16="http://schemas.microsoft.com/office/drawing/2014/main" id="{8F6871E7-08C9-44DE-8B9C-589D7781BC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4167" name="Picture@5B@" descr="@5B@">
          <a:extLst>
            <a:ext uri="{FF2B5EF4-FFF2-40B4-BE49-F238E27FC236}">
              <a16:creationId xmlns:a16="http://schemas.microsoft.com/office/drawing/2014/main" id="{EAF9FA3F-FA17-4ABD-BB1D-964ADC26FB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4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4168" name="Picture@5B@" descr="@5B@">
          <a:extLst>
            <a:ext uri="{FF2B5EF4-FFF2-40B4-BE49-F238E27FC236}">
              <a16:creationId xmlns:a16="http://schemas.microsoft.com/office/drawing/2014/main" id="{DAEC0E44-B2C7-44AA-A1CE-8C00BAE56B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9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4169" name="Picture@5B@" descr="@5B@">
          <a:extLst>
            <a:ext uri="{FF2B5EF4-FFF2-40B4-BE49-F238E27FC236}">
              <a16:creationId xmlns:a16="http://schemas.microsoft.com/office/drawing/2014/main" id="{C428E09B-EAE9-457F-AF8C-2A60C00100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5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4170" name="Picture@5B@" descr="@5B@">
          <a:extLst>
            <a:ext uri="{FF2B5EF4-FFF2-40B4-BE49-F238E27FC236}">
              <a16:creationId xmlns:a16="http://schemas.microsoft.com/office/drawing/2014/main" id="{335ED9F5-42B0-49D3-8B71-1C30DEF3F1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4171" name="Picture@5B@" descr="@5B@">
          <a:extLst>
            <a:ext uri="{FF2B5EF4-FFF2-40B4-BE49-F238E27FC236}">
              <a16:creationId xmlns:a16="http://schemas.microsoft.com/office/drawing/2014/main" id="{A0A68DFA-4DDF-4B70-BE77-54A38B268F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5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4172" name="Picture@5B@" descr="@5B@">
          <a:extLst>
            <a:ext uri="{FF2B5EF4-FFF2-40B4-BE49-F238E27FC236}">
              <a16:creationId xmlns:a16="http://schemas.microsoft.com/office/drawing/2014/main" id="{56FE7176-993F-45A9-B278-EE4D0DCA59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4173" name="Picture@5B@" descr="@5B@">
          <a:extLst>
            <a:ext uri="{FF2B5EF4-FFF2-40B4-BE49-F238E27FC236}">
              <a16:creationId xmlns:a16="http://schemas.microsoft.com/office/drawing/2014/main" id="{C1341E6E-E49A-4932-9576-2D933A231B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4174" name="Picture@5B@" descr="@5B@">
          <a:extLst>
            <a:ext uri="{FF2B5EF4-FFF2-40B4-BE49-F238E27FC236}">
              <a16:creationId xmlns:a16="http://schemas.microsoft.com/office/drawing/2014/main" id="{B5534352-49DB-419C-82F4-22DE27C25E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1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4175" name="Picture@5B@" descr="@5B@">
          <a:extLst>
            <a:ext uri="{FF2B5EF4-FFF2-40B4-BE49-F238E27FC236}">
              <a16:creationId xmlns:a16="http://schemas.microsoft.com/office/drawing/2014/main" id="{1074BF02-0F2F-433A-89F7-FE203D27F7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4176" name="Picture@5B@" descr="@5B@">
          <a:extLst>
            <a:ext uri="{FF2B5EF4-FFF2-40B4-BE49-F238E27FC236}">
              <a16:creationId xmlns:a16="http://schemas.microsoft.com/office/drawing/2014/main" id="{17D5FD82-6858-4D7F-9B2A-1215C82553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2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4177" name="Picture@5B@" descr="@5B@">
          <a:extLst>
            <a:ext uri="{FF2B5EF4-FFF2-40B4-BE49-F238E27FC236}">
              <a16:creationId xmlns:a16="http://schemas.microsoft.com/office/drawing/2014/main" id="{3D363493-8379-43DF-B938-5730A6DBB5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27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4178" name="Picture@5B@" descr="@5B@">
          <a:extLst>
            <a:ext uri="{FF2B5EF4-FFF2-40B4-BE49-F238E27FC236}">
              <a16:creationId xmlns:a16="http://schemas.microsoft.com/office/drawing/2014/main" id="{3D98353C-6A14-4B16-8437-9BFA7027BE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02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4179" name="Picture@5B@" descr="@5B@">
          <a:extLst>
            <a:ext uri="{FF2B5EF4-FFF2-40B4-BE49-F238E27FC236}">
              <a16:creationId xmlns:a16="http://schemas.microsoft.com/office/drawing/2014/main" id="{3FB89DC8-6CB7-4CE5-99B4-C50A54B61A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7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4180" name="Picture@5B@" descr="@5B@">
          <a:extLst>
            <a:ext uri="{FF2B5EF4-FFF2-40B4-BE49-F238E27FC236}">
              <a16:creationId xmlns:a16="http://schemas.microsoft.com/office/drawing/2014/main" id="{ACDEA36C-A473-4D5B-BE40-AE7D261A2E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4181" name="Picture@5B@" descr="@5B@">
          <a:extLst>
            <a:ext uri="{FF2B5EF4-FFF2-40B4-BE49-F238E27FC236}">
              <a16:creationId xmlns:a16="http://schemas.microsoft.com/office/drawing/2014/main" id="{6D3A82A1-7DC7-455D-81E7-5CF5674DD7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28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4182" name="Picture@5B@" descr="@5B@">
          <a:extLst>
            <a:ext uri="{FF2B5EF4-FFF2-40B4-BE49-F238E27FC236}">
              <a16:creationId xmlns:a16="http://schemas.microsoft.com/office/drawing/2014/main" id="{B146A6B4-B792-4470-B14D-3AD04351EA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3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4183" name="Picture@5B@" descr="@5B@">
          <a:extLst>
            <a:ext uri="{FF2B5EF4-FFF2-40B4-BE49-F238E27FC236}">
              <a16:creationId xmlns:a16="http://schemas.microsoft.com/office/drawing/2014/main" id="{CB52DCD5-AC8B-4370-8865-944516D63A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78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4184" name="Picture@5B@" descr="@5B@">
          <a:extLst>
            <a:ext uri="{FF2B5EF4-FFF2-40B4-BE49-F238E27FC236}">
              <a16:creationId xmlns:a16="http://schemas.microsoft.com/office/drawing/2014/main" id="{B24D42B7-8C4A-4F54-81A1-66C447FA08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54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4185" name="Picture@5B@" descr="@5B@">
          <a:extLst>
            <a:ext uri="{FF2B5EF4-FFF2-40B4-BE49-F238E27FC236}">
              <a16:creationId xmlns:a16="http://schemas.microsoft.com/office/drawing/2014/main" id="{A386B96D-7E67-4AAD-9B46-2267D0C33F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4186" name="Picture@5B@" descr="@5B@">
          <a:extLst>
            <a:ext uri="{FF2B5EF4-FFF2-40B4-BE49-F238E27FC236}">
              <a16:creationId xmlns:a16="http://schemas.microsoft.com/office/drawing/2014/main" id="{AA2C8ABD-0988-40BE-B7D3-64CE7331AD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4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4187" name="Picture@5B@" descr="@5B@">
          <a:extLst>
            <a:ext uri="{FF2B5EF4-FFF2-40B4-BE49-F238E27FC236}">
              <a16:creationId xmlns:a16="http://schemas.microsoft.com/office/drawing/2014/main" id="{8C5C51DF-B7CE-42A9-AB44-F04713BF1F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4188" name="Picture@5B@" descr="@5B@">
          <a:extLst>
            <a:ext uri="{FF2B5EF4-FFF2-40B4-BE49-F238E27FC236}">
              <a16:creationId xmlns:a16="http://schemas.microsoft.com/office/drawing/2014/main" id="{DD25D16B-F26A-47E2-9D82-E8DED34156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5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189" name="Picture@5B@" descr="@5B@">
          <a:extLst>
            <a:ext uri="{FF2B5EF4-FFF2-40B4-BE49-F238E27FC236}">
              <a16:creationId xmlns:a16="http://schemas.microsoft.com/office/drawing/2014/main" id="{ED3FD190-5E6A-4C24-9E4C-5877AB455D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0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190" name="Picture@5B@" descr="@5B@">
          <a:extLst>
            <a:ext uri="{FF2B5EF4-FFF2-40B4-BE49-F238E27FC236}">
              <a16:creationId xmlns:a16="http://schemas.microsoft.com/office/drawing/2014/main" id="{E6A88A8E-C71A-45A1-B9E5-DAAD60E635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191" name="Picture@5B@" descr="@5B@">
          <a:extLst>
            <a:ext uri="{FF2B5EF4-FFF2-40B4-BE49-F238E27FC236}">
              <a16:creationId xmlns:a16="http://schemas.microsoft.com/office/drawing/2014/main" id="{27C8DB33-851C-4B2E-BD17-F1D81B6340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80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192" name="Picture@5B@" descr="@5B@">
          <a:extLst>
            <a:ext uri="{FF2B5EF4-FFF2-40B4-BE49-F238E27FC236}">
              <a16:creationId xmlns:a16="http://schemas.microsoft.com/office/drawing/2014/main" id="{5222A479-D9F1-4052-809C-99C7D3FF5B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56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193" name="Picture@5B@" descr="@5B@">
          <a:extLst>
            <a:ext uri="{FF2B5EF4-FFF2-40B4-BE49-F238E27FC236}">
              <a16:creationId xmlns:a16="http://schemas.microsoft.com/office/drawing/2014/main" id="{79770FAA-998A-40D5-BF01-CB4352C079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31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194" name="Picture@5B@" descr="@5B@">
          <a:extLst>
            <a:ext uri="{FF2B5EF4-FFF2-40B4-BE49-F238E27FC236}">
              <a16:creationId xmlns:a16="http://schemas.microsoft.com/office/drawing/2014/main" id="{FD111105-E4E2-4C72-85D8-6460120BA9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06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195" name="Picture@5B@" descr="@5B@">
          <a:extLst>
            <a:ext uri="{FF2B5EF4-FFF2-40B4-BE49-F238E27FC236}">
              <a16:creationId xmlns:a16="http://schemas.microsoft.com/office/drawing/2014/main" id="{E6D343F1-CCF3-4C3B-8B6A-B97E105489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196" name="Picture@5B@" descr="@5B@">
          <a:extLst>
            <a:ext uri="{FF2B5EF4-FFF2-40B4-BE49-F238E27FC236}">
              <a16:creationId xmlns:a16="http://schemas.microsoft.com/office/drawing/2014/main" id="{2896C340-56CD-4747-A3DC-871A3E42BA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57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197" name="Picture@5B@" descr="@5B@">
          <a:extLst>
            <a:ext uri="{FF2B5EF4-FFF2-40B4-BE49-F238E27FC236}">
              <a16:creationId xmlns:a16="http://schemas.microsoft.com/office/drawing/2014/main" id="{3AAC8D24-B2CE-4A19-A715-B26C4D6EAD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32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198" name="Picture@5B@" descr="@5B@">
          <a:extLst>
            <a:ext uri="{FF2B5EF4-FFF2-40B4-BE49-F238E27FC236}">
              <a16:creationId xmlns:a16="http://schemas.microsoft.com/office/drawing/2014/main" id="{C806BEA2-F07B-462F-A59C-691789D2AC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07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4199" name="Picture@5B@" descr="@5B@">
          <a:extLst>
            <a:ext uri="{FF2B5EF4-FFF2-40B4-BE49-F238E27FC236}">
              <a16:creationId xmlns:a16="http://schemas.microsoft.com/office/drawing/2014/main" id="{423B2CE5-57EE-446D-B133-52B62EBA3B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83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4200" name="Picture@5B@" descr="@5B@">
          <a:extLst>
            <a:ext uri="{FF2B5EF4-FFF2-40B4-BE49-F238E27FC236}">
              <a16:creationId xmlns:a16="http://schemas.microsoft.com/office/drawing/2014/main" id="{CE17A475-F135-48A0-8A29-08FFD650D8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4201" name="Picture@5B@" descr="@5B@">
          <a:extLst>
            <a:ext uri="{FF2B5EF4-FFF2-40B4-BE49-F238E27FC236}">
              <a16:creationId xmlns:a16="http://schemas.microsoft.com/office/drawing/2014/main" id="{FDD0410C-6A18-49EF-9E82-31773E7E8C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33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4202" name="Picture@5B@" descr="@5B@">
          <a:extLst>
            <a:ext uri="{FF2B5EF4-FFF2-40B4-BE49-F238E27FC236}">
              <a16:creationId xmlns:a16="http://schemas.microsoft.com/office/drawing/2014/main" id="{2888172B-1451-42BF-A4CD-5622FD5F9B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08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4203" name="Picture@5B@" descr="@5B@">
          <a:extLst>
            <a:ext uri="{FF2B5EF4-FFF2-40B4-BE49-F238E27FC236}">
              <a16:creationId xmlns:a16="http://schemas.microsoft.com/office/drawing/2014/main" id="{112B393F-503C-40A5-A38F-5AAFE0FBB7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4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4204" name="Picture@5B@" descr="@5B@">
          <a:extLst>
            <a:ext uri="{FF2B5EF4-FFF2-40B4-BE49-F238E27FC236}">
              <a16:creationId xmlns:a16="http://schemas.microsoft.com/office/drawing/2014/main" id="{5D75A9E9-66D3-4ADC-AF13-C0524FA0FB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59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4205" name="Picture@5B@" descr="@5B@">
          <a:extLst>
            <a:ext uri="{FF2B5EF4-FFF2-40B4-BE49-F238E27FC236}">
              <a16:creationId xmlns:a16="http://schemas.microsoft.com/office/drawing/2014/main" id="{C95D5D07-A462-4DCB-96EA-190ACE0B5E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4206" name="Picture@5B@" descr="@5B@">
          <a:extLst>
            <a:ext uri="{FF2B5EF4-FFF2-40B4-BE49-F238E27FC236}">
              <a16:creationId xmlns:a16="http://schemas.microsoft.com/office/drawing/2014/main" id="{56024CC9-2797-4149-9558-2BBB92D603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09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4207" name="Picture@5B@" descr="@5B@">
          <a:extLst>
            <a:ext uri="{FF2B5EF4-FFF2-40B4-BE49-F238E27FC236}">
              <a16:creationId xmlns:a16="http://schemas.microsoft.com/office/drawing/2014/main" id="{BD09888E-A51C-4681-A265-13311E31AD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85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4208" name="Picture@5B@" descr="@5B@">
          <a:extLst>
            <a:ext uri="{FF2B5EF4-FFF2-40B4-BE49-F238E27FC236}">
              <a16:creationId xmlns:a16="http://schemas.microsoft.com/office/drawing/2014/main" id="{FC214F34-308B-4313-BD91-CF2C55DC70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0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4209" name="Picture@5B@" descr="@5B@">
          <a:extLst>
            <a:ext uri="{FF2B5EF4-FFF2-40B4-BE49-F238E27FC236}">
              <a16:creationId xmlns:a16="http://schemas.microsoft.com/office/drawing/2014/main" id="{61D18CD0-09BD-4683-858F-2A0BE15237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35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4210" name="Picture@5B@" descr="@5B@">
          <a:extLst>
            <a:ext uri="{FF2B5EF4-FFF2-40B4-BE49-F238E27FC236}">
              <a16:creationId xmlns:a16="http://schemas.microsoft.com/office/drawing/2014/main" id="{3FAF9EA3-8AD9-485D-AC64-AC62E6B442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1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4211" name="Picture@5B@" descr="@5B@">
          <a:extLst>
            <a:ext uri="{FF2B5EF4-FFF2-40B4-BE49-F238E27FC236}">
              <a16:creationId xmlns:a16="http://schemas.microsoft.com/office/drawing/2014/main" id="{1D176F0D-E221-4EF3-8214-E278D50299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86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4212" name="Picture@5B@" descr="@5B@">
          <a:extLst>
            <a:ext uri="{FF2B5EF4-FFF2-40B4-BE49-F238E27FC236}">
              <a16:creationId xmlns:a16="http://schemas.microsoft.com/office/drawing/2014/main" id="{4716D31F-A866-40C0-A75E-EFF2C32442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61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4213" name="Picture@5B@" descr="@5B@">
          <a:extLst>
            <a:ext uri="{FF2B5EF4-FFF2-40B4-BE49-F238E27FC236}">
              <a16:creationId xmlns:a16="http://schemas.microsoft.com/office/drawing/2014/main" id="{A0CF1AA7-7300-4A56-80E2-2D538568D0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36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4214" name="Picture@5B@" descr="@5B@">
          <a:extLst>
            <a:ext uri="{FF2B5EF4-FFF2-40B4-BE49-F238E27FC236}">
              <a16:creationId xmlns:a16="http://schemas.microsoft.com/office/drawing/2014/main" id="{FA89D08A-2CC9-4355-8EAB-DDD4396F24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11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4215" name="Picture@5B@" descr="@5B@">
          <a:extLst>
            <a:ext uri="{FF2B5EF4-FFF2-40B4-BE49-F238E27FC236}">
              <a16:creationId xmlns:a16="http://schemas.microsoft.com/office/drawing/2014/main" id="{7693E2AF-7A31-49DC-A0B3-CBA1293753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4216" name="Picture@5B@" descr="@5B@">
          <a:extLst>
            <a:ext uri="{FF2B5EF4-FFF2-40B4-BE49-F238E27FC236}">
              <a16:creationId xmlns:a16="http://schemas.microsoft.com/office/drawing/2014/main" id="{391D17EC-56BE-4DFB-BBFF-F15C8B6798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62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4217" name="Picture@5B@" descr="@5B@">
          <a:extLst>
            <a:ext uri="{FF2B5EF4-FFF2-40B4-BE49-F238E27FC236}">
              <a16:creationId xmlns:a16="http://schemas.microsoft.com/office/drawing/2014/main" id="{C458B8BA-A5BE-4BB8-AD55-6C237FAA30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37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4218" name="Picture@5B@" descr="@5B@">
          <a:extLst>
            <a:ext uri="{FF2B5EF4-FFF2-40B4-BE49-F238E27FC236}">
              <a16:creationId xmlns:a16="http://schemas.microsoft.com/office/drawing/2014/main" id="{1D2A2523-326F-40CC-BD8A-F2F51C62D0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12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4219" name="Picture@5B@" descr="@5B@">
          <a:extLst>
            <a:ext uri="{FF2B5EF4-FFF2-40B4-BE49-F238E27FC236}">
              <a16:creationId xmlns:a16="http://schemas.microsoft.com/office/drawing/2014/main" id="{8071F04C-D1E3-45B3-821B-98E841F52C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88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4220" name="Picture@5C@" descr="@5C@">
          <a:extLst>
            <a:ext uri="{FF2B5EF4-FFF2-40B4-BE49-F238E27FC236}">
              <a16:creationId xmlns:a16="http://schemas.microsoft.com/office/drawing/2014/main" id="{7CF5A8BB-5619-4C46-8538-2B07A2D630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276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4221" name="Picture@5B@" descr="@5B@">
          <a:extLst>
            <a:ext uri="{FF2B5EF4-FFF2-40B4-BE49-F238E27FC236}">
              <a16:creationId xmlns:a16="http://schemas.microsoft.com/office/drawing/2014/main" id="{64F6163F-5112-462B-9724-50745FC4C3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38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4222" name="Picture@5B@" descr="@5B@">
          <a:extLst>
            <a:ext uri="{FF2B5EF4-FFF2-40B4-BE49-F238E27FC236}">
              <a16:creationId xmlns:a16="http://schemas.microsoft.com/office/drawing/2014/main" id="{E9952B09-BAA6-4215-85A6-805162F24C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14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4223" name="Picture@5B@" descr="@5B@">
          <a:extLst>
            <a:ext uri="{FF2B5EF4-FFF2-40B4-BE49-F238E27FC236}">
              <a16:creationId xmlns:a16="http://schemas.microsoft.com/office/drawing/2014/main" id="{563DE140-D5F9-4EB9-AE49-FCA0F750B6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89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4224" name="Picture@5B@" descr="@5B@">
          <a:extLst>
            <a:ext uri="{FF2B5EF4-FFF2-40B4-BE49-F238E27FC236}">
              <a16:creationId xmlns:a16="http://schemas.microsoft.com/office/drawing/2014/main" id="{E0F8AF2F-C3A3-4A40-B96C-F3904B39BE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4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4225" name="Picture@5B@" descr="@5B@">
          <a:extLst>
            <a:ext uri="{FF2B5EF4-FFF2-40B4-BE49-F238E27FC236}">
              <a16:creationId xmlns:a16="http://schemas.microsoft.com/office/drawing/2014/main" id="{4C1AB4D0-5188-47E5-A45B-C753552394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4226" name="Picture@5B@" descr="@5B@">
          <a:extLst>
            <a:ext uri="{FF2B5EF4-FFF2-40B4-BE49-F238E27FC236}">
              <a16:creationId xmlns:a16="http://schemas.microsoft.com/office/drawing/2014/main" id="{775A5D02-4AB2-43A5-86F5-696C21F29C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15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4227" name="Picture@5B@" descr="@5B@">
          <a:extLst>
            <a:ext uri="{FF2B5EF4-FFF2-40B4-BE49-F238E27FC236}">
              <a16:creationId xmlns:a16="http://schemas.microsoft.com/office/drawing/2014/main" id="{7EB248CF-152F-4F93-91D8-1F8A1C7FE4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90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4228" name="Picture@5B@" descr="@5B@">
          <a:extLst>
            <a:ext uri="{FF2B5EF4-FFF2-40B4-BE49-F238E27FC236}">
              <a16:creationId xmlns:a16="http://schemas.microsoft.com/office/drawing/2014/main" id="{8EF0D792-F866-4C16-83D8-4703AD882E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65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4229" name="Picture@5B@" descr="@5B@">
          <a:extLst>
            <a:ext uri="{FF2B5EF4-FFF2-40B4-BE49-F238E27FC236}">
              <a16:creationId xmlns:a16="http://schemas.microsoft.com/office/drawing/2014/main" id="{5089C5AB-81D4-4D29-AC47-0BD9BB92D1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40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4230" name="Picture@5B@" descr="@5B@">
          <a:extLst>
            <a:ext uri="{FF2B5EF4-FFF2-40B4-BE49-F238E27FC236}">
              <a16:creationId xmlns:a16="http://schemas.microsoft.com/office/drawing/2014/main" id="{A00F05EB-E753-4003-A02B-E8BBE39C06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1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4231" name="Picture@5B@" descr="@5B@">
          <a:extLst>
            <a:ext uri="{FF2B5EF4-FFF2-40B4-BE49-F238E27FC236}">
              <a16:creationId xmlns:a16="http://schemas.microsoft.com/office/drawing/2014/main" id="{C16E924A-08C1-4094-BC5E-320A2E1132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91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4232" name="Picture@5B@" descr="@5B@">
          <a:extLst>
            <a:ext uri="{FF2B5EF4-FFF2-40B4-BE49-F238E27FC236}">
              <a16:creationId xmlns:a16="http://schemas.microsoft.com/office/drawing/2014/main" id="{1393DF80-EFE1-4009-A1FC-1FCD712724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66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4233" name="Picture@5B@" descr="@5B@">
          <a:extLst>
            <a:ext uri="{FF2B5EF4-FFF2-40B4-BE49-F238E27FC236}">
              <a16:creationId xmlns:a16="http://schemas.microsoft.com/office/drawing/2014/main" id="{2C340DB5-2C25-4ADD-8D84-D188CE3A8E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41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4234" name="Picture@5B@" descr="@5B@">
          <a:extLst>
            <a:ext uri="{FF2B5EF4-FFF2-40B4-BE49-F238E27FC236}">
              <a16:creationId xmlns:a16="http://schemas.microsoft.com/office/drawing/2014/main" id="{2C26638A-4FC2-497F-9B6D-A47292AD64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17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4235" name="Picture@5B@" descr="@5B@">
          <a:extLst>
            <a:ext uri="{FF2B5EF4-FFF2-40B4-BE49-F238E27FC236}">
              <a16:creationId xmlns:a16="http://schemas.microsoft.com/office/drawing/2014/main" id="{FB1F1505-3C6B-42E3-96CF-3B7B48E06B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4236" name="Picture@5C@" descr="@5C@">
          <a:extLst>
            <a:ext uri="{FF2B5EF4-FFF2-40B4-BE49-F238E27FC236}">
              <a16:creationId xmlns:a16="http://schemas.microsoft.com/office/drawing/2014/main" id="{0DC3F193-4325-4A8E-99CE-C772DF9BFC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567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4237" name="Picture@5B@" descr="@5B@">
          <a:extLst>
            <a:ext uri="{FF2B5EF4-FFF2-40B4-BE49-F238E27FC236}">
              <a16:creationId xmlns:a16="http://schemas.microsoft.com/office/drawing/2014/main" id="{BE87C64E-72D4-4432-8709-6417CE13CC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42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4238" name="Picture@5B@" descr="@5B@">
          <a:extLst>
            <a:ext uri="{FF2B5EF4-FFF2-40B4-BE49-F238E27FC236}">
              <a16:creationId xmlns:a16="http://schemas.microsoft.com/office/drawing/2014/main" id="{3FE3C7F6-F0D3-4DDB-8129-9FA5AD2452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0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4239" name="Picture@5B@" descr="@5B@">
          <a:extLst>
            <a:ext uri="{FF2B5EF4-FFF2-40B4-BE49-F238E27FC236}">
              <a16:creationId xmlns:a16="http://schemas.microsoft.com/office/drawing/2014/main" id="{345DD000-6296-4B7A-967F-8BED4D0EAD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240" name="Picture@5B@" descr="@5B@">
          <a:extLst>
            <a:ext uri="{FF2B5EF4-FFF2-40B4-BE49-F238E27FC236}">
              <a16:creationId xmlns:a16="http://schemas.microsoft.com/office/drawing/2014/main" id="{5C0814A7-1547-4DDE-A6C0-D69BB6A88A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4241" name="Picture@5B@" descr="@5B@">
          <a:extLst>
            <a:ext uri="{FF2B5EF4-FFF2-40B4-BE49-F238E27FC236}">
              <a16:creationId xmlns:a16="http://schemas.microsoft.com/office/drawing/2014/main" id="{EE18037B-39EE-4501-B32E-71BDA02DD4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242" name="Picture@5B@" descr="@5B@">
          <a:extLst>
            <a:ext uri="{FF2B5EF4-FFF2-40B4-BE49-F238E27FC236}">
              <a16:creationId xmlns:a16="http://schemas.microsoft.com/office/drawing/2014/main" id="{AA4FEECF-C307-4570-BBD7-63750603D7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4243" name="Picture@5B@" descr="@5B@">
          <a:extLst>
            <a:ext uri="{FF2B5EF4-FFF2-40B4-BE49-F238E27FC236}">
              <a16:creationId xmlns:a16="http://schemas.microsoft.com/office/drawing/2014/main" id="{17B68ADA-32A0-4A2F-B7E9-6C6AC0314E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6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4244" name="Picture@5B@" descr="@5B@">
          <a:extLst>
            <a:ext uri="{FF2B5EF4-FFF2-40B4-BE49-F238E27FC236}">
              <a16:creationId xmlns:a16="http://schemas.microsoft.com/office/drawing/2014/main" id="{DA7E7D49-D670-441E-B875-D7EC09E23D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4245" name="Picture@5B@" descr="@5B@">
          <a:extLst>
            <a:ext uri="{FF2B5EF4-FFF2-40B4-BE49-F238E27FC236}">
              <a16:creationId xmlns:a16="http://schemas.microsoft.com/office/drawing/2014/main" id="{41A305FA-45A8-4CC3-8837-ECE052743C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7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4246" name="Picture@5B@" descr="@5B@">
          <a:extLst>
            <a:ext uri="{FF2B5EF4-FFF2-40B4-BE49-F238E27FC236}">
              <a16:creationId xmlns:a16="http://schemas.microsoft.com/office/drawing/2014/main" id="{2502746E-3E6C-4862-ABC7-4548BF5F55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4247" name="Picture@5B@" descr="@5B@">
          <a:extLst>
            <a:ext uri="{FF2B5EF4-FFF2-40B4-BE49-F238E27FC236}">
              <a16:creationId xmlns:a16="http://schemas.microsoft.com/office/drawing/2014/main" id="{BE01062B-1DB0-4F9D-8A9D-465219295A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4248" name="Picture@5B@" descr="@5B@">
          <a:extLst>
            <a:ext uri="{FF2B5EF4-FFF2-40B4-BE49-F238E27FC236}">
              <a16:creationId xmlns:a16="http://schemas.microsoft.com/office/drawing/2014/main" id="{95E1A660-331C-43DC-AFD3-DC4925FA38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3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4249" name="Picture@5B@" descr="@5B@">
          <a:extLst>
            <a:ext uri="{FF2B5EF4-FFF2-40B4-BE49-F238E27FC236}">
              <a16:creationId xmlns:a16="http://schemas.microsoft.com/office/drawing/2014/main" id="{61AC97D2-D56F-4826-9572-9BA4BA65A7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4250" name="Picture@5B@" descr="@5B@">
          <a:extLst>
            <a:ext uri="{FF2B5EF4-FFF2-40B4-BE49-F238E27FC236}">
              <a16:creationId xmlns:a16="http://schemas.microsoft.com/office/drawing/2014/main" id="{C0CA7FAF-A1D1-4C7C-BA5C-345E76ED42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3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4251" name="Picture@5B@" descr="@5B@">
          <a:extLst>
            <a:ext uri="{FF2B5EF4-FFF2-40B4-BE49-F238E27FC236}">
              <a16:creationId xmlns:a16="http://schemas.microsoft.com/office/drawing/2014/main" id="{1D107CFA-436F-4CB9-BE02-9BE23A698C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8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4252" name="Picture@5B@" descr="@5B@">
          <a:extLst>
            <a:ext uri="{FF2B5EF4-FFF2-40B4-BE49-F238E27FC236}">
              <a16:creationId xmlns:a16="http://schemas.microsoft.com/office/drawing/2014/main" id="{9917CB3F-093F-4DF2-9E89-DF559F7FD4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4253" name="Picture@5B@" descr="@5B@">
          <a:extLst>
            <a:ext uri="{FF2B5EF4-FFF2-40B4-BE49-F238E27FC236}">
              <a16:creationId xmlns:a16="http://schemas.microsoft.com/office/drawing/2014/main" id="{CED27444-84EB-4041-A033-6920299B60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4254" name="Picture@5B@" descr="@5B@">
          <a:extLst>
            <a:ext uri="{FF2B5EF4-FFF2-40B4-BE49-F238E27FC236}">
              <a16:creationId xmlns:a16="http://schemas.microsoft.com/office/drawing/2014/main" id="{25EEE60A-4E8A-485F-8392-A55E33544D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4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4255" name="Picture@5B@" descr="@5B@">
          <a:extLst>
            <a:ext uri="{FF2B5EF4-FFF2-40B4-BE49-F238E27FC236}">
              <a16:creationId xmlns:a16="http://schemas.microsoft.com/office/drawing/2014/main" id="{1AF59FB4-D86A-4934-B95F-D8932C906C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9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4256" name="Picture@5B@" descr="@5B@">
          <a:extLst>
            <a:ext uri="{FF2B5EF4-FFF2-40B4-BE49-F238E27FC236}">
              <a16:creationId xmlns:a16="http://schemas.microsoft.com/office/drawing/2014/main" id="{38F5E5FB-3EB5-4857-BE58-6F4B3FE36E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5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4257" name="Picture@5B@" descr="@5B@">
          <a:extLst>
            <a:ext uri="{FF2B5EF4-FFF2-40B4-BE49-F238E27FC236}">
              <a16:creationId xmlns:a16="http://schemas.microsoft.com/office/drawing/2014/main" id="{B7822672-F27E-4AC1-8B5E-07709E172B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4258" name="Picture@5B@" descr="@5B@">
          <a:extLst>
            <a:ext uri="{FF2B5EF4-FFF2-40B4-BE49-F238E27FC236}">
              <a16:creationId xmlns:a16="http://schemas.microsoft.com/office/drawing/2014/main" id="{5A6931F7-B326-4E21-A337-21958BB14F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5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4259" name="Picture@5B@" descr="@5B@">
          <a:extLst>
            <a:ext uri="{FF2B5EF4-FFF2-40B4-BE49-F238E27FC236}">
              <a16:creationId xmlns:a16="http://schemas.microsoft.com/office/drawing/2014/main" id="{3C6EA636-4D15-41E9-9648-5AB36CAA3B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4260" name="Picture@5B@" descr="@5B@">
          <a:extLst>
            <a:ext uri="{FF2B5EF4-FFF2-40B4-BE49-F238E27FC236}">
              <a16:creationId xmlns:a16="http://schemas.microsoft.com/office/drawing/2014/main" id="{E5AE1EC3-BFFD-468A-9392-A4E210CF2C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4261" name="Picture@5B@" descr="@5B@">
          <a:extLst>
            <a:ext uri="{FF2B5EF4-FFF2-40B4-BE49-F238E27FC236}">
              <a16:creationId xmlns:a16="http://schemas.microsoft.com/office/drawing/2014/main" id="{B2AC5770-5F6E-4BB9-90BC-C7CF14D496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1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4262" name="Picture@5B@" descr="@5B@">
          <a:extLst>
            <a:ext uri="{FF2B5EF4-FFF2-40B4-BE49-F238E27FC236}">
              <a16:creationId xmlns:a16="http://schemas.microsoft.com/office/drawing/2014/main" id="{0F8B2BFA-AA3F-4784-8B47-B37C8A45FC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4263" name="Picture@5B@" descr="@5B@">
          <a:extLst>
            <a:ext uri="{FF2B5EF4-FFF2-40B4-BE49-F238E27FC236}">
              <a16:creationId xmlns:a16="http://schemas.microsoft.com/office/drawing/2014/main" id="{9DE25A23-3DFD-470F-B364-A2B1705604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2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4264" name="Picture@5B@" descr="@5B@">
          <a:extLst>
            <a:ext uri="{FF2B5EF4-FFF2-40B4-BE49-F238E27FC236}">
              <a16:creationId xmlns:a16="http://schemas.microsoft.com/office/drawing/2014/main" id="{E729EE7F-6376-472E-A43B-06FC9F1A4E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27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4265" name="Picture@5B@" descr="@5B@">
          <a:extLst>
            <a:ext uri="{FF2B5EF4-FFF2-40B4-BE49-F238E27FC236}">
              <a16:creationId xmlns:a16="http://schemas.microsoft.com/office/drawing/2014/main" id="{E74E9FA2-6E54-4193-A504-8155AC2E9E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02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4266" name="Picture@5B@" descr="@5B@">
          <a:extLst>
            <a:ext uri="{FF2B5EF4-FFF2-40B4-BE49-F238E27FC236}">
              <a16:creationId xmlns:a16="http://schemas.microsoft.com/office/drawing/2014/main" id="{514D1492-FDFE-4CAC-AC16-CB634364E3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7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4267" name="Picture@5B@" descr="@5B@">
          <a:extLst>
            <a:ext uri="{FF2B5EF4-FFF2-40B4-BE49-F238E27FC236}">
              <a16:creationId xmlns:a16="http://schemas.microsoft.com/office/drawing/2014/main" id="{FF4D239B-72A2-4C32-8ED8-4B4C118607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4268" name="Picture@5B@" descr="@5B@">
          <a:extLst>
            <a:ext uri="{FF2B5EF4-FFF2-40B4-BE49-F238E27FC236}">
              <a16:creationId xmlns:a16="http://schemas.microsoft.com/office/drawing/2014/main" id="{E07CA0F7-28B5-4AAC-9FD1-E2B03B524D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28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4269" name="Picture@5B@" descr="@5B@">
          <a:extLst>
            <a:ext uri="{FF2B5EF4-FFF2-40B4-BE49-F238E27FC236}">
              <a16:creationId xmlns:a16="http://schemas.microsoft.com/office/drawing/2014/main" id="{2D0EE02B-D784-47E0-A5D6-E5CA57216F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3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4270" name="Picture@5B@" descr="@5B@">
          <a:extLst>
            <a:ext uri="{FF2B5EF4-FFF2-40B4-BE49-F238E27FC236}">
              <a16:creationId xmlns:a16="http://schemas.microsoft.com/office/drawing/2014/main" id="{A4EF7661-4AD7-429F-9539-6052152B8E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78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4271" name="Picture@5B@" descr="@5B@">
          <a:extLst>
            <a:ext uri="{FF2B5EF4-FFF2-40B4-BE49-F238E27FC236}">
              <a16:creationId xmlns:a16="http://schemas.microsoft.com/office/drawing/2014/main" id="{98E90488-BAC4-4E71-B77C-D66835B8EA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54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4272" name="Picture@5B@" descr="@5B@">
          <a:extLst>
            <a:ext uri="{FF2B5EF4-FFF2-40B4-BE49-F238E27FC236}">
              <a16:creationId xmlns:a16="http://schemas.microsoft.com/office/drawing/2014/main" id="{79313BDF-13EB-427B-962E-B406BE25EF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4273" name="Picture@5B@" descr="@5B@">
          <a:extLst>
            <a:ext uri="{FF2B5EF4-FFF2-40B4-BE49-F238E27FC236}">
              <a16:creationId xmlns:a16="http://schemas.microsoft.com/office/drawing/2014/main" id="{6AF21D0F-6AA1-4E0F-851C-4F1AD3D5F9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4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4274" name="Picture@5B@" descr="@5B@">
          <a:extLst>
            <a:ext uri="{FF2B5EF4-FFF2-40B4-BE49-F238E27FC236}">
              <a16:creationId xmlns:a16="http://schemas.microsoft.com/office/drawing/2014/main" id="{EEF0091A-2EB5-409F-BB21-A75011AB29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4275" name="Picture@5B@" descr="@5B@">
          <a:extLst>
            <a:ext uri="{FF2B5EF4-FFF2-40B4-BE49-F238E27FC236}">
              <a16:creationId xmlns:a16="http://schemas.microsoft.com/office/drawing/2014/main" id="{26B837F6-BD33-45CE-9F07-67A647B8E0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5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276" name="Picture@5B@" descr="@5B@">
          <a:extLst>
            <a:ext uri="{FF2B5EF4-FFF2-40B4-BE49-F238E27FC236}">
              <a16:creationId xmlns:a16="http://schemas.microsoft.com/office/drawing/2014/main" id="{32335551-AAA6-45B5-A3BD-499B37F7DA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0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277" name="Picture@5B@" descr="@5B@">
          <a:extLst>
            <a:ext uri="{FF2B5EF4-FFF2-40B4-BE49-F238E27FC236}">
              <a16:creationId xmlns:a16="http://schemas.microsoft.com/office/drawing/2014/main" id="{7F6AFECB-8331-4EB2-A454-F4C6ECBC19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278" name="Picture@5B@" descr="@5B@">
          <a:extLst>
            <a:ext uri="{FF2B5EF4-FFF2-40B4-BE49-F238E27FC236}">
              <a16:creationId xmlns:a16="http://schemas.microsoft.com/office/drawing/2014/main" id="{E9E99AEC-E220-4231-949E-75781950A1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80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279" name="Picture@5B@" descr="@5B@">
          <a:extLst>
            <a:ext uri="{FF2B5EF4-FFF2-40B4-BE49-F238E27FC236}">
              <a16:creationId xmlns:a16="http://schemas.microsoft.com/office/drawing/2014/main" id="{6C894393-AE3A-4BB9-8C28-F52147E050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56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280" name="Picture@5B@" descr="@5B@">
          <a:extLst>
            <a:ext uri="{FF2B5EF4-FFF2-40B4-BE49-F238E27FC236}">
              <a16:creationId xmlns:a16="http://schemas.microsoft.com/office/drawing/2014/main" id="{3A5CDF5B-AEA4-4C47-A1EA-E06A7828C6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31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281" name="Picture@5B@" descr="@5B@">
          <a:extLst>
            <a:ext uri="{FF2B5EF4-FFF2-40B4-BE49-F238E27FC236}">
              <a16:creationId xmlns:a16="http://schemas.microsoft.com/office/drawing/2014/main" id="{F2AB566A-B314-4F8E-9744-E36A58DFBA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06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282" name="Picture@5B@" descr="@5B@">
          <a:extLst>
            <a:ext uri="{FF2B5EF4-FFF2-40B4-BE49-F238E27FC236}">
              <a16:creationId xmlns:a16="http://schemas.microsoft.com/office/drawing/2014/main" id="{AD07DBB0-2543-45EE-B511-51746343A1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283" name="Picture@5B@" descr="@5B@">
          <a:extLst>
            <a:ext uri="{FF2B5EF4-FFF2-40B4-BE49-F238E27FC236}">
              <a16:creationId xmlns:a16="http://schemas.microsoft.com/office/drawing/2014/main" id="{A4677AD8-B0CF-4ADC-B53C-D45697A817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57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284" name="Picture@5B@" descr="@5B@">
          <a:extLst>
            <a:ext uri="{FF2B5EF4-FFF2-40B4-BE49-F238E27FC236}">
              <a16:creationId xmlns:a16="http://schemas.microsoft.com/office/drawing/2014/main" id="{DBD3844B-2FA1-4E15-96C2-83C1512163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32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285" name="Picture@5B@" descr="@5B@">
          <a:extLst>
            <a:ext uri="{FF2B5EF4-FFF2-40B4-BE49-F238E27FC236}">
              <a16:creationId xmlns:a16="http://schemas.microsoft.com/office/drawing/2014/main" id="{78BE8FFF-162E-4341-972E-5FE857DD57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07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4286" name="Picture@5B@" descr="@5B@">
          <a:extLst>
            <a:ext uri="{FF2B5EF4-FFF2-40B4-BE49-F238E27FC236}">
              <a16:creationId xmlns:a16="http://schemas.microsoft.com/office/drawing/2014/main" id="{26EF4B15-37AE-4D86-94BA-7874ADF70A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83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4287" name="Picture@5B@" descr="@5B@">
          <a:extLst>
            <a:ext uri="{FF2B5EF4-FFF2-40B4-BE49-F238E27FC236}">
              <a16:creationId xmlns:a16="http://schemas.microsoft.com/office/drawing/2014/main" id="{78571B1B-AE27-4AA7-A763-6ED2946A02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4288" name="Picture@5B@" descr="@5B@">
          <a:extLst>
            <a:ext uri="{FF2B5EF4-FFF2-40B4-BE49-F238E27FC236}">
              <a16:creationId xmlns:a16="http://schemas.microsoft.com/office/drawing/2014/main" id="{C238DD2F-3A89-4210-BB8D-831B088966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33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4289" name="Picture@5B@" descr="@5B@">
          <a:extLst>
            <a:ext uri="{FF2B5EF4-FFF2-40B4-BE49-F238E27FC236}">
              <a16:creationId xmlns:a16="http://schemas.microsoft.com/office/drawing/2014/main" id="{115E5175-B28C-49C3-83C6-1747408505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08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4290" name="Picture@5B@" descr="@5B@">
          <a:extLst>
            <a:ext uri="{FF2B5EF4-FFF2-40B4-BE49-F238E27FC236}">
              <a16:creationId xmlns:a16="http://schemas.microsoft.com/office/drawing/2014/main" id="{197EF8A7-AC8A-4494-A487-126E4A7CA8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4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4291" name="Picture@5B@" descr="@5B@">
          <a:extLst>
            <a:ext uri="{FF2B5EF4-FFF2-40B4-BE49-F238E27FC236}">
              <a16:creationId xmlns:a16="http://schemas.microsoft.com/office/drawing/2014/main" id="{C0029347-6218-4D34-983C-5999431E33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59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4292" name="Picture@5B@" descr="@5B@">
          <a:extLst>
            <a:ext uri="{FF2B5EF4-FFF2-40B4-BE49-F238E27FC236}">
              <a16:creationId xmlns:a16="http://schemas.microsoft.com/office/drawing/2014/main" id="{17036EE1-7899-4F6A-A1F0-C650FA25B2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4293" name="Picture@5B@" descr="@5B@">
          <a:extLst>
            <a:ext uri="{FF2B5EF4-FFF2-40B4-BE49-F238E27FC236}">
              <a16:creationId xmlns:a16="http://schemas.microsoft.com/office/drawing/2014/main" id="{E753D8DB-CB66-4488-AE7E-B351A96004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09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4294" name="Picture@5B@" descr="@5B@">
          <a:extLst>
            <a:ext uri="{FF2B5EF4-FFF2-40B4-BE49-F238E27FC236}">
              <a16:creationId xmlns:a16="http://schemas.microsoft.com/office/drawing/2014/main" id="{605109DF-FFBE-483F-8A27-533FB33DD9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85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4295" name="Picture@5B@" descr="@5B@">
          <a:extLst>
            <a:ext uri="{FF2B5EF4-FFF2-40B4-BE49-F238E27FC236}">
              <a16:creationId xmlns:a16="http://schemas.microsoft.com/office/drawing/2014/main" id="{17A338D4-6592-4EE7-9EB2-ED034B3055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0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4296" name="Picture@5B@" descr="@5B@">
          <a:extLst>
            <a:ext uri="{FF2B5EF4-FFF2-40B4-BE49-F238E27FC236}">
              <a16:creationId xmlns:a16="http://schemas.microsoft.com/office/drawing/2014/main" id="{34F94AC4-94E3-44DD-9531-D7E416BE09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35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4297" name="Picture@5B@" descr="@5B@">
          <a:extLst>
            <a:ext uri="{FF2B5EF4-FFF2-40B4-BE49-F238E27FC236}">
              <a16:creationId xmlns:a16="http://schemas.microsoft.com/office/drawing/2014/main" id="{3C430AF7-6080-4755-8B5E-763F11EA7D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1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4298" name="Picture@5B@" descr="@5B@">
          <a:extLst>
            <a:ext uri="{FF2B5EF4-FFF2-40B4-BE49-F238E27FC236}">
              <a16:creationId xmlns:a16="http://schemas.microsoft.com/office/drawing/2014/main" id="{32C53114-9842-4EB1-A4D5-DDCC0E15B5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86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4299" name="Picture@5B@" descr="@5B@">
          <a:extLst>
            <a:ext uri="{FF2B5EF4-FFF2-40B4-BE49-F238E27FC236}">
              <a16:creationId xmlns:a16="http://schemas.microsoft.com/office/drawing/2014/main" id="{8026F3C5-14F7-47D9-A521-D0F16E0D0C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61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4300" name="Picture@5B@" descr="@5B@">
          <a:extLst>
            <a:ext uri="{FF2B5EF4-FFF2-40B4-BE49-F238E27FC236}">
              <a16:creationId xmlns:a16="http://schemas.microsoft.com/office/drawing/2014/main" id="{001F7811-5DBB-47D1-B78A-2C899879DA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36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4301" name="Picture@5B@" descr="@5B@">
          <a:extLst>
            <a:ext uri="{FF2B5EF4-FFF2-40B4-BE49-F238E27FC236}">
              <a16:creationId xmlns:a16="http://schemas.microsoft.com/office/drawing/2014/main" id="{D7D1AD0C-233A-4DED-AB82-8E6790969F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11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4302" name="Picture@5B@" descr="@5B@">
          <a:extLst>
            <a:ext uri="{FF2B5EF4-FFF2-40B4-BE49-F238E27FC236}">
              <a16:creationId xmlns:a16="http://schemas.microsoft.com/office/drawing/2014/main" id="{2B69D0C8-C6FD-4D88-A355-C0C2ED7AED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4303" name="Picture@5C@" descr="@5C@">
          <a:extLst>
            <a:ext uri="{FF2B5EF4-FFF2-40B4-BE49-F238E27FC236}">
              <a16:creationId xmlns:a16="http://schemas.microsoft.com/office/drawing/2014/main" id="{1E2E5400-632B-4B39-8E54-F801A08717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2062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4304" name="Picture@5B@" descr="@5B@">
          <a:extLst>
            <a:ext uri="{FF2B5EF4-FFF2-40B4-BE49-F238E27FC236}">
              <a16:creationId xmlns:a16="http://schemas.microsoft.com/office/drawing/2014/main" id="{A311EEE0-ED50-40ED-ABB2-E195DC4657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37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4305" name="Picture@5B@" descr="@5B@">
          <a:extLst>
            <a:ext uri="{FF2B5EF4-FFF2-40B4-BE49-F238E27FC236}">
              <a16:creationId xmlns:a16="http://schemas.microsoft.com/office/drawing/2014/main" id="{24E7CA5B-DD24-4F78-AAEE-75B18F0D2A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12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4306" name="Picture@5B@" descr="@5B@">
          <a:extLst>
            <a:ext uri="{FF2B5EF4-FFF2-40B4-BE49-F238E27FC236}">
              <a16:creationId xmlns:a16="http://schemas.microsoft.com/office/drawing/2014/main" id="{861211D1-D71F-4B49-B4B9-0B70D351C2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88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4307" name="Picture@5B@" descr="@5B@">
          <a:extLst>
            <a:ext uri="{FF2B5EF4-FFF2-40B4-BE49-F238E27FC236}">
              <a16:creationId xmlns:a16="http://schemas.microsoft.com/office/drawing/2014/main" id="{195391DE-A81F-45C7-AB28-3A5E96A6F4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6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4308" name="Picture@5B@" descr="@5B@">
          <a:extLst>
            <a:ext uri="{FF2B5EF4-FFF2-40B4-BE49-F238E27FC236}">
              <a16:creationId xmlns:a16="http://schemas.microsoft.com/office/drawing/2014/main" id="{D651B4C7-8D37-4E61-BEE8-4EE3CEF443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38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4309" name="Picture@5B@" descr="@5B@">
          <a:extLst>
            <a:ext uri="{FF2B5EF4-FFF2-40B4-BE49-F238E27FC236}">
              <a16:creationId xmlns:a16="http://schemas.microsoft.com/office/drawing/2014/main" id="{69DC56AB-B08D-4E0E-96D6-D5365F13B0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14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4310" name="Picture@5C@" descr="@5C@">
          <a:extLst>
            <a:ext uri="{FF2B5EF4-FFF2-40B4-BE49-F238E27FC236}">
              <a16:creationId xmlns:a16="http://schemas.microsoft.com/office/drawing/2014/main" id="{C9309026-87B3-4839-9F1C-CBE8A6B5CA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289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4311" name="Picture@5B@" descr="@5B@">
          <a:extLst>
            <a:ext uri="{FF2B5EF4-FFF2-40B4-BE49-F238E27FC236}">
              <a16:creationId xmlns:a16="http://schemas.microsoft.com/office/drawing/2014/main" id="{E1D4AFF0-0D84-4986-8BFF-B627917A65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4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4312" name="Picture@5B@" descr="@5B@">
          <a:extLst>
            <a:ext uri="{FF2B5EF4-FFF2-40B4-BE49-F238E27FC236}">
              <a16:creationId xmlns:a16="http://schemas.microsoft.com/office/drawing/2014/main" id="{BC84EA12-A0CA-4BDC-B64A-742BF50E75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4313" name="Picture@5B@" descr="@5B@">
          <a:extLst>
            <a:ext uri="{FF2B5EF4-FFF2-40B4-BE49-F238E27FC236}">
              <a16:creationId xmlns:a16="http://schemas.microsoft.com/office/drawing/2014/main" id="{E9EC6814-8DE1-49BE-851E-E2AC60D3D7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15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4314" name="Picture@5B@" descr="@5B@">
          <a:extLst>
            <a:ext uri="{FF2B5EF4-FFF2-40B4-BE49-F238E27FC236}">
              <a16:creationId xmlns:a16="http://schemas.microsoft.com/office/drawing/2014/main" id="{110C960D-E92C-4FDD-AD45-23DE392515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90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4315" name="Picture@5B@" descr="@5B@">
          <a:extLst>
            <a:ext uri="{FF2B5EF4-FFF2-40B4-BE49-F238E27FC236}">
              <a16:creationId xmlns:a16="http://schemas.microsoft.com/office/drawing/2014/main" id="{DC4EF196-A7B3-4A6A-B0F4-DBE2ECA19C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65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4316" name="Picture@5B@" descr="@5B@">
          <a:extLst>
            <a:ext uri="{FF2B5EF4-FFF2-40B4-BE49-F238E27FC236}">
              <a16:creationId xmlns:a16="http://schemas.microsoft.com/office/drawing/2014/main" id="{FE42B2D6-2A2B-44B3-A03D-E9029C059D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40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4317" name="Picture@5B@" descr="@5B@">
          <a:extLst>
            <a:ext uri="{FF2B5EF4-FFF2-40B4-BE49-F238E27FC236}">
              <a16:creationId xmlns:a16="http://schemas.microsoft.com/office/drawing/2014/main" id="{CFD3D90F-50FC-4386-93B5-3085BB0F48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1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4318" name="Picture@5B@" descr="@5B@">
          <a:extLst>
            <a:ext uri="{FF2B5EF4-FFF2-40B4-BE49-F238E27FC236}">
              <a16:creationId xmlns:a16="http://schemas.microsoft.com/office/drawing/2014/main" id="{2D3EB237-9CFE-49E4-A7A5-C9868FBBA1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91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4319" name="Picture@5B@" descr="@5B@">
          <a:extLst>
            <a:ext uri="{FF2B5EF4-FFF2-40B4-BE49-F238E27FC236}">
              <a16:creationId xmlns:a16="http://schemas.microsoft.com/office/drawing/2014/main" id="{3B5721BF-DD81-4B99-94C3-13D066DE2A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66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4320" name="Picture@5B@" descr="@5B@">
          <a:extLst>
            <a:ext uri="{FF2B5EF4-FFF2-40B4-BE49-F238E27FC236}">
              <a16:creationId xmlns:a16="http://schemas.microsoft.com/office/drawing/2014/main" id="{6E2418E9-53D2-42D4-889C-A4A244E1BB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41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4321" name="Picture@5B@" descr="@5B@">
          <a:extLst>
            <a:ext uri="{FF2B5EF4-FFF2-40B4-BE49-F238E27FC236}">
              <a16:creationId xmlns:a16="http://schemas.microsoft.com/office/drawing/2014/main" id="{9081FF3F-290E-4B80-88CD-BE6467A64E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17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4322" name="Picture@5B@" descr="@5B@">
          <a:extLst>
            <a:ext uri="{FF2B5EF4-FFF2-40B4-BE49-F238E27FC236}">
              <a16:creationId xmlns:a16="http://schemas.microsoft.com/office/drawing/2014/main" id="{3440C62D-DCB1-49A2-9816-95B400F99F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4323" name="Picture@5B@" descr="@5B@">
          <a:extLst>
            <a:ext uri="{FF2B5EF4-FFF2-40B4-BE49-F238E27FC236}">
              <a16:creationId xmlns:a16="http://schemas.microsoft.com/office/drawing/2014/main" id="{0CD0B469-7530-4DC1-9D75-9BC17DEBD8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67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4324" name="Picture@5B@" descr="@5B@">
          <a:extLst>
            <a:ext uri="{FF2B5EF4-FFF2-40B4-BE49-F238E27FC236}">
              <a16:creationId xmlns:a16="http://schemas.microsoft.com/office/drawing/2014/main" id="{BEBF9F6D-1968-48A9-BD9C-5DB137C6CC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0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4325" name="Picture@5B@" descr="@5B@">
          <a:extLst>
            <a:ext uri="{FF2B5EF4-FFF2-40B4-BE49-F238E27FC236}">
              <a16:creationId xmlns:a16="http://schemas.microsoft.com/office/drawing/2014/main" id="{DECAE894-2254-4787-844A-BB33A7182F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326" name="Picture@5B@" descr="@5B@">
          <a:extLst>
            <a:ext uri="{FF2B5EF4-FFF2-40B4-BE49-F238E27FC236}">
              <a16:creationId xmlns:a16="http://schemas.microsoft.com/office/drawing/2014/main" id="{F8B27B68-4AC4-400F-AD34-33F506C42B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4327" name="Picture@5B@" descr="@5B@">
          <a:extLst>
            <a:ext uri="{FF2B5EF4-FFF2-40B4-BE49-F238E27FC236}">
              <a16:creationId xmlns:a16="http://schemas.microsoft.com/office/drawing/2014/main" id="{BF6D83C9-585B-4658-B226-2E53B72E0A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328" name="Picture@5B@" descr="@5B@">
          <a:extLst>
            <a:ext uri="{FF2B5EF4-FFF2-40B4-BE49-F238E27FC236}">
              <a16:creationId xmlns:a16="http://schemas.microsoft.com/office/drawing/2014/main" id="{77B75CA1-CD15-4B7F-BC75-ED83CDCDC4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4329" name="Picture@5B@" descr="@5B@">
          <a:extLst>
            <a:ext uri="{FF2B5EF4-FFF2-40B4-BE49-F238E27FC236}">
              <a16:creationId xmlns:a16="http://schemas.microsoft.com/office/drawing/2014/main" id="{3F19ECB3-C1B6-4BE1-B176-221287C766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6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4330" name="Picture@5B@" descr="@5B@">
          <a:extLst>
            <a:ext uri="{FF2B5EF4-FFF2-40B4-BE49-F238E27FC236}">
              <a16:creationId xmlns:a16="http://schemas.microsoft.com/office/drawing/2014/main" id="{4C7B23D8-40AC-4906-8691-E5EB05D8A1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4331" name="Picture@5B@" descr="@5B@">
          <a:extLst>
            <a:ext uri="{FF2B5EF4-FFF2-40B4-BE49-F238E27FC236}">
              <a16:creationId xmlns:a16="http://schemas.microsoft.com/office/drawing/2014/main" id="{5488B517-1E8B-4F72-AEF0-2260390B4B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7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4332" name="Picture@5B@" descr="@5B@">
          <a:extLst>
            <a:ext uri="{FF2B5EF4-FFF2-40B4-BE49-F238E27FC236}">
              <a16:creationId xmlns:a16="http://schemas.microsoft.com/office/drawing/2014/main" id="{8AECFFE0-7BB3-4D95-A9B8-A33A36FA43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4333" name="Picture@5B@" descr="@5B@">
          <a:extLst>
            <a:ext uri="{FF2B5EF4-FFF2-40B4-BE49-F238E27FC236}">
              <a16:creationId xmlns:a16="http://schemas.microsoft.com/office/drawing/2014/main" id="{2E7ABF0B-E2E7-4544-A463-3ECB77E96F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4334" name="Picture@5B@" descr="@5B@">
          <a:extLst>
            <a:ext uri="{FF2B5EF4-FFF2-40B4-BE49-F238E27FC236}">
              <a16:creationId xmlns:a16="http://schemas.microsoft.com/office/drawing/2014/main" id="{917A8C04-9546-43E2-B518-1C0BFDBFFC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3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4335" name="Picture@5B@" descr="@5B@">
          <a:extLst>
            <a:ext uri="{FF2B5EF4-FFF2-40B4-BE49-F238E27FC236}">
              <a16:creationId xmlns:a16="http://schemas.microsoft.com/office/drawing/2014/main" id="{F1024122-9B6F-45A3-B748-6136452788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4336" name="Picture@5B@" descr="@5B@">
          <a:extLst>
            <a:ext uri="{FF2B5EF4-FFF2-40B4-BE49-F238E27FC236}">
              <a16:creationId xmlns:a16="http://schemas.microsoft.com/office/drawing/2014/main" id="{3901C35A-4D64-47B9-90B6-BE98E5AEA3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3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4337" name="Picture@5B@" descr="@5B@">
          <a:extLst>
            <a:ext uri="{FF2B5EF4-FFF2-40B4-BE49-F238E27FC236}">
              <a16:creationId xmlns:a16="http://schemas.microsoft.com/office/drawing/2014/main" id="{145C5AC7-4624-428B-AB39-AE95A78D8C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8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4338" name="Picture@5B@" descr="@5B@">
          <a:extLst>
            <a:ext uri="{FF2B5EF4-FFF2-40B4-BE49-F238E27FC236}">
              <a16:creationId xmlns:a16="http://schemas.microsoft.com/office/drawing/2014/main" id="{5DEEF623-35B8-4A6F-A244-8C665A95A2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4339" name="Picture@5B@" descr="@5B@">
          <a:extLst>
            <a:ext uri="{FF2B5EF4-FFF2-40B4-BE49-F238E27FC236}">
              <a16:creationId xmlns:a16="http://schemas.microsoft.com/office/drawing/2014/main" id="{D8D92EF9-6047-4A0D-9BB7-6D573C25AD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4340" name="Picture@5B@" descr="@5B@">
          <a:extLst>
            <a:ext uri="{FF2B5EF4-FFF2-40B4-BE49-F238E27FC236}">
              <a16:creationId xmlns:a16="http://schemas.microsoft.com/office/drawing/2014/main" id="{268AD66D-A059-4393-A477-AED185FE18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4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4341" name="Picture@5B@" descr="@5B@">
          <a:extLst>
            <a:ext uri="{FF2B5EF4-FFF2-40B4-BE49-F238E27FC236}">
              <a16:creationId xmlns:a16="http://schemas.microsoft.com/office/drawing/2014/main" id="{13196AFD-159C-445D-9305-526B7C37F8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9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4342" name="Picture@5B@" descr="@5B@">
          <a:extLst>
            <a:ext uri="{FF2B5EF4-FFF2-40B4-BE49-F238E27FC236}">
              <a16:creationId xmlns:a16="http://schemas.microsoft.com/office/drawing/2014/main" id="{878D8176-517A-43AB-BCEF-241B523785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5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4343" name="Picture@5B@" descr="@5B@">
          <a:extLst>
            <a:ext uri="{FF2B5EF4-FFF2-40B4-BE49-F238E27FC236}">
              <a16:creationId xmlns:a16="http://schemas.microsoft.com/office/drawing/2014/main" id="{CF3D9BE1-AC06-40CB-9A9C-15809685C3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4344" name="Picture@5B@" descr="@5B@">
          <a:extLst>
            <a:ext uri="{FF2B5EF4-FFF2-40B4-BE49-F238E27FC236}">
              <a16:creationId xmlns:a16="http://schemas.microsoft.com/office/drawing/2014/main" id="{922BB319-D68E-4EF5-B9CD-7C824EC3DE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5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4345" name="Picture@5B@" descr="@5B@">
          <a:extLst>
            <a:ext uri="{FF2B5EF4-FFF2-40B4-BE49-F238E27FC236}">
              <a16:creationId xmlns:a16="http://schemas.microsoft.com/office/drawing/2014/main" id="{A8F7AB09-E4C4-486D-976F-8CF2E62A94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4346" name="Picture@5B@" descr="@5B@">
          <a:extLst>
            <a:ext uri="{FF2B5EF4-FFF2-40B4-BE49-F238E27FC236}">
              <a16:creationId xmlns:a16="http://schemas.microsoft.com/office/drawing/2014/main" id="{D3607597-2F4D-458E-99BB-05D86AB126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4347" name="Picture@5B@" descr="@5B@">
          <a:extLst>
            <a:ext uri="{FF2B5EF4-FFF2-40B4-BE49-F238E27FC236}">
              <a16:creationId xmlns:a16="http://schemas.microsoft.com/office/drawing/2014/main" id="{CB6B2242-8044-4F09-B8F0-068D7F9C04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1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4348" name="Picture@5B@" descr="@5B@">
          <a:extLst>
            <a:ext uri="{FF2B5EF4-FFF2-40B4-BE49-F238E27FC236}">
              <a16:creationId xmlns:a16="http://schemas.microsoft.com/office/drawing/2014/main" id="{6524CCAD-5C4D-41B1-864F-618FBCED13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4349" name="Picture@5B@" descr="@5B@">
          <a:extLst>
            <a:ext uri="{FF2B5EF4-FFF2-40B4-BE49-F238E27FC236}">
              <a16:creationId xmlns:a16="http://schemas.microsoft.com/office/drawing/2014/main" id="{D0F1E1F6-7DCC-4B4B-823E-84238F8FD0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2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4350" name="Picture@5B@" descr="@5B@">
          <a:extLst>
            <a:ext uri="{FF2B5EF4-FFF2-40B4-BE49-F238E27FC236}">
              <a16:creationId xmlns:a16="http://schemas.microsoft.com/office/drawing/2014/main" id="{E47CD61C-0CB6-461B-ADEE-02311A6EA9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27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4351" name="Picture@5B@" descr="@5B@">
          <a:extLst>
            <a:ext uri="{FF2B5EF4-FFF2-40B4-BE49-F238E27FC236}">
              <a16:creationId xmlns:a16="http://schemas.microsoft.com/office/drawing/2014/main" id="{A5A77F7E-8385-4EF5-96EE-6A760D2636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02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4352" name="Picture@5B@" descr="@5B@">
          <a:extLst>
            <a:ext uri="{FF2B5EF4-FFF2-40B4-BE49-F238E27FC236}">
              <a16:creationId xmlns:a16="http://schemas.microsoft.com/office/drawing/2014/main" id="{355B3CF5-1AE8-463C-8198-0D5F207A31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7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4353" name="Picture@5B@" descr="@5B@">
          <a:extLst>
            <a:ext uri="{FF2B5EF4-FFF2-40B4-BE49-F238E27FC236}">
              <a16:creationId xmlns:a16="http://schemas.microsoft.com/office/drawing/2014/main" id="{93626633-6B02-46B1-8896-8534980038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4354" name="Picture@5B@" descr="@5B@">
          <a:extLst>
            <a:ext uri="{FF2B5EF4-FFF2-40B4-BE49-F238E27FC236}">
              <a16:creationId xmlns:a16="http://schemas.microsoft.com/office/drawing/2014/main" id="{7A6F79FD-3061-43BB-8D8E-612985ECF8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28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4355" name="Picture@5B@" descr="@5B@">
          <a:extLst>
            <a:ext uri="{FF2B5EF4-FFF2-40B4-BE49-F238E27FC236}">
              <a16:creationId xmlns:a16="http://schemas.microsoft.com/office/drawing/2014/main" id="{23F43DB2-F0D9-4375-A3DC-ED0722D963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3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4356" name="Picture@5B@" descr="@5B@">
          <a:extLst>
            <a:ext uri="{FF2B5EF4-FFF2-40B4-BE49-F238E27FC236}">
              <a16:creationId xmlns:a16="http://schemas.microsoft.com/office/drawing/2014/main" id="{A96DEDF5-CCB0-4E2A-8644-23A6B52569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78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4357" name="Picture@5B@" descr="@5B@">
          <a:extLst>
            <a:ext uri="{FF2B5EF4-FFF2-40B4-BE49-F238E27FC236}">
              <a16:creationId xmlns:a16="http://schemas.microsoft.com/office/drawing/2014/main" id="{41BDC0CC-CDD2-4838-AE7A-F3258CA273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54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4358" name="Picture@5B@" descr="@5B@">
          <a:extLst>
            <a:ext uri="{FF2B5EF4-FFF2-40B4-BE49-F238E27FC236}">
              <a16:creationId xmlns:a16="http://schemas.microsoft.com/office/drawing/2014/main" id="{7D4ED604-FDBC-487A-A504-C29441FF45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4359" name="Picture@5B@" descr="@5B@">
          <a:extLst>
            <a:ext uri="{FF2B5EF4-FFF2-40B4-BE49-F238E27FC236}">
              <a16:creationId xmlns:a16="http://schemas.microsoft.com/office/drawing/2014/main" id="{0B7279CC-C123-4500-A4DA-A67E7F9043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4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4360" name="Picture@5B@" descr="@5B@">
          <a:extLst>
            <a:ext uri="{FF2B5EF4-FFF2-40B4-BE49-F238E27FC236}">
              <a16:creationId xmlns:a16="http://schemas.microsoft.com/office/drawing/2014/main" id="{B8843A3D-DB79-4D1E-AC1D-D740C5ED0D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4361" name="Picture@5B@" descr="@5B@">
          <a:extLst>
            <a:ext uri="{FF2B5EF4-FFF2-40B4-BE49-F238E27FC236}">
              <a16:creationId xmlns:a16="http://schemas.microsoft.com/office/drawing/2014/main" id="{5902B4A6-844E-4711-BB40-E7130581C6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5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362" name="Picture@5B@" descr="@5B@">
          <a:extLst>
            <a:ext uri="{FF2B5EF4-FFF2-40B4-BE49-F238E27FC236}">
              <a16:creationId xmlns:a16="http://schemas.microsoft.com/office/drawing/2014/main" id="{3DE6CA34-DFD7-456D-8225-59691E1D18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0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363" name="Picture@5B@" descr="@5B@">
          <a:extLst>
            <a:ext uri="{FF2B5EF4-FFF2-40B4-BE49-F238E27FC236}">
              <a16:creationId xmlns:a16="http://schemas.microsoft.com/office/drawing/2014/main" id="{3CAEF4C4-3A78-477E-8FD7-81E5417708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364" name="Picture@5B@" descr="@5B@">
          <a:extLst>
            <a:ext uri="{FF2B5EF4-FFF2-40B4-BE49-F238E27FC236}">
              <a16:creationId xmlns:a16="http://schemas.microsoft.com/office/drawing/2014/main" id="{E43AE246-A32B-48EC-A769-0732AE404D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80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365" name="Picture@5B@" descr="@5B@">
          <a:extLst>
            <a:ext uri="{FF2B5EF4-FFF2-40B4-BE49-F238E27FC236}">
              <a16:creationId xmlns:a16="http://schemas.microsoft.com/office/drawing/2014/main" id="{BF1E32A1-3E6F-40B2-BB37-D2361D7B4F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56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366" name="Picture@5B@" descr="@5B@">
          <a:extLst>
            <a:ext uri="{FF2B5EF4-FFF2-40B4-BE49-F238E27FC236}">
              <a16:creationId xmlns:a16="http://schemas.microsoft.com/office/drawing/2014/main" id="{DE0CDC33-9784-4526-99FA-78ACC87FD4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31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367" name="Picture@5B@" descr="@5B@">
          <a:extLst>
            <a:ext uri="{FF2B5EF4-FFF2-40B4-BE49-F238E27FC236}">
              <a16:creationId xmlns:a16="http://schemas.microsoft.com/office/drawing/2014/main" id="{AAB5CFA5-5949-4F95-91CC-BEE81BEC09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06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368" name="Picture@5B@" descr="@5B@">
          <a:extLst>
            <a:ext uri="{FF2B5EF4-FFF2-40B4-BE49-F238E27FC236}">
              <a16:creationId xmlns:a16="http://schemas.microsoft.com/office/drawing/2014/main" id="{EF8F2D24-FC2D-4983-9084-511013F29F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369" name="Picture@5B@" descr="@5B@">
          <a:extLst>
            <a:ext uri="{FF2B5EF4-FFF2-40B4-BE49-F238E27FC236}">
              <a16:creationId xmlns:a16="http://schemas.microsoft.com/office/drawing/2014/main" id="{6783F641-B8F2-43B7-BC80-1BF7BEB216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57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370" name="Picture@5B@" descr="@5B@">
          <a:extLst>
            <a:ext uri="{FF2B5EF4-FFF2-40B4-BE49-F238E27FC236}">
              <a16:creationId xmlns:a16="http://schemas.microsoft.com/office/drawing/2014/main" id="{278C2F73-2F23-45F1-8AA4-DC524EBF0E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32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371" name="Picture@5B@" descr="@5B@">
          <a:extLst>
            <a:ext uri="{FF2B5EF4-FFF2-40B4-BE49-F238E27FC236}">
              <a16:creationId xmlns:a16="http://schemas.microsoft.com/office/drawing/2014/main" id="{F1C6456C-8248-48F0-8A25-290C0067D4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07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4372" name="Picture@5B@" descr="@5B@">
          <a:extLst>
            <a:ext uri="{FF2B5EF4-FFF2-40B4-BE49-F238E27FC236}">
              <a16:creationId xmlns:a16="http://schemas.microsoft.com/office/drawing/2014/main" id="{E08C844D-B09F-4FB3-8EA2-B4F6D36CC0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83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4373" name="Picture@5B@" descr="@5B@">
          <a:extLst>
            <a:ext uri="{FF2B5EF4-FFF2-40B4-BE49-F238E27FC236}">
              <a16:creationId xmlns:a16="http://schemas.microsoft.com/office/drawing/2014/main" id="{D4EAC3BA-0E8D-4749-A65A-41CA17D009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4374" name="Picture@5B@" descr="@5B@">
          <a:extLst>
            <a:ext uri="{FF2B5EF4-FFF2-40B4-BE49-F238E27FC236}">
              <a16:creationId xmlns:a16="http://schemas.microsoft.com/office/drawing/2014/main" id="{65CD6784-9FB3-419C-8780-D512BDDE0E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33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4375" name="Picture@5B@" descr="@5B@">
          <a:extLst>
            <a:ext uri="{FF2B5EF4-FFF2-40B4-BE49-F238E27FC236}">
              <a16:creationId xmlns:a16="http://schemas.microsoft.com/office/drawing/2014/main" id="{8B61C920-6A19-4E8D-891C-DB33C6C080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08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4376" name="Picture@5B@" descr="@5B@">
          <a:extLst>
            <a:ext uri="{FF2B5EF4-FFF2-40B4-BE49-F238E27FC236}">
              <a16:creationId xmlns:a16="http://schemas.microsoft.com/office/drawing/2014/main" id="{DD06E3B3-7F4E-4FD2-80E5-867B065F17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4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4377" name="Picture@5B@" descr="@5B@">
          <a:extLst>
            <a:ext uri="{FF2B5EF4-FFF2-40B4-BE49-F238E27FC236}">
              <a16:creationId xmlns:a16="http://schemas.microsoft.com/office/drawing/2014/main" id="{E958FC58-9207-4315-AEB6-7E2717D8BA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59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4378" name="Picture@5B@" descr="@5B@">
          <a:extLst>
            <a:ext uri="{FF2B5EF4-FFF2-40B4-BE49-F238E27FC236}">
              <a16:creationId xmlns:a16="http://schemas.microsoft.com/office/drawing/2014/main" id="{62CC1A46-5D6E-4BFD-9974-60BC49529C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4379" name="Picture@5B@" descr="@5B@">
          <a:extLst>
            <a:ext uri="{FF2B5EF4-FFF2-40B4-BE49-F238E27FC236}">
              <a16:creationId xmlns:a16="http://schemas.microsoft.com/office/drawing/2014/main" id="{091EECFF-1395-4A48-BFD1-6613B7DAF1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09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4380" name="Picture@5B@" descr="@5B@">
          <a:extLst>
            <a:ext uri="{FF2B5EF4-FFF2-40B4-BE49-F238E27FC236}">
              <a16:creationId xmlns:a16="http://schemas.microsoft.com/office/drawing/2014/main" id="{C6354EEE-A553-43BA-9583-48A2ACAFE4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85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4381" name="Picture@5B@" descr="@5B@">
          <a:extLst>
            <a:ext uri="{FF2B5EF4-FFF2-40B4-BE49-F238E27FC236}">
              <a16:creationId xmlns:a16="http://schemas.microsoft.com/office/drawing/2014/main" id="{E8595E25-24C5-416C-83A4-8A6FB27CA2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0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4382" name="Picture@5B@" descr="@5B@">
          <a:extLst>
            <a:ext uri="{FF2B5EF4-FFF2-40B4-BE49-F238E27FC236}">
              <a16:creationId xmlns:a16="http://schemas.microsoft.com/office/drawing/2014/main" id="{75066C8B-BD47-487E-AAB7-6F10DD26E9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35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4383" name="Picture@5B@" descr="@5B@">
          <a:extLst>
            <a:ext uri="{FF2B5EF4-FFF2-40B4-BE49-F238E27FC236}">
              <a16:creationId xmlns:a16="http://schemas.microsoft.com/office/drawing/2014/main" id="{31BDD06B-AF26-4ED1-9B4C-407E2FD1DF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1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4384" name="Picture@5B@" descr="@5B@">
          <a:extLst>
            <a:ext uri="{FF2B5EF4-FFF2-40B4-BE49-F238E27FC236}">
              <a16:creationId xmlns:a16="http://schemas.microsoft.com/office/drawing/2014/main" id="{E91C5ECD-5FD3-4BF7-946E-ADABF8ED78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86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4385" name="Picture@5B@" descr="@5B@">
          <a:extLst>
            <a:ext uri="{FF2B5EF4-FFF2-40B4-BE49-F238E27FC236}">
              <a16:creationId xmlns:a16="http://schemas.microsoft.com/office/drawing/2014/main" id="{456747CC-C96A-4E29-BA30-81E0036A6D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61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4386" name="Picture@5B@" descr="@5B@">
          <a:extLst>
            <a:ext uri="{FF2B5EF4-FFF2-40B4-BE49-F238E27FC236}">
              <a16:creationId xmlns:a16="http://schemas.microsoft.com/office/drawing/2014/main" id="{569ED3C5-7BEF-47A1-AE00-3987F2C03E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36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4387" name="Picture@5B@" descr="@5B@">
          <a:extLst>
            <a:ext uri="{FF2B5EF4-FFF2-40B4-BE49-F238E27FC236}">
              <a16:creationId xmlns:a16="http://schemas.microsoft.com/office/drawing/2014/main" id="{9F1E6146-B3E9-4BDE-A9F9-218197393C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11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4388" name="Picture@5B@" descr="@5B@">
          <a:extLst>
            <a:ext uri="{FF2B5EF4-FFF2-40B4-BE49-F238E27FC236}">
              <a16:creationId xmlns:a16="http://schemas.microsoft.com/office/drawing/2014/main" id="{91B302D8-F53B-4E9C-8432-2050B1B4E7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4389" name="Picture@5B@" descr="@5B@">
          <a:extLst>
            <a:ext uri="{FF2B5EF4-FFF2-40B4-BE49-F238E27FC236}">
              <a16:creationId xmlns:a16="http://schemas.microsoft.com/office/drawing/2014/main" id="{4DB35429-4199-4761-BB03-673BBE5E74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62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4390" name="Picture@5B@" descr="@5B@">
          <a:extLst>
            <a:ext uri="{FF2B5EF4-FFF2-40B4-BE49-F238E27FC236}">
              <a16:creationId xmlns:a16="http://schemas.microsoft.com/office/drawing/2014/main" id="{AC191022-B389-4307-B48E-69FAB45EE8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37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4391" name="Picture@5B@" descr="@5B@">
          <a:extLst>
            <a:ext uri="{FF2B5EF4-FFF2-40B4-BE49-F238E27FC236}">
              <a16:creationId xmlns:a16="http://schemas.microsoft.com/office/drawing/2014/main" id="{53BA6AB2-205E-452E-9421-836E13ED41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12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4392" name="Picture@5B@" descr="@5B@">
          <a:extLst>
            <a:ext uri="{FF2B5EF4-FFF2-40B4-BE49-F238E27FC236}">
              <a16:creationId xmlns:a16="http://schemas.microsoft.com/office/drawing/2014/main" id="{949AA793-3428-4C52-93AA-56C506DCDA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88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4393" name="Picture@5B@" descr="@5B@">
          <a:extLst>
            <a:ext uri="{FF2B5EF4-FFF2-40B4-BE49-F238E27FC236}">
              <a16:creationId xmlns:a16="http://schemas.microsoft.com/office/drawing/2014/main" id="{FA4B30DA-8BB3-4A9F-A643-7ED2208875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6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4394" name="Picture@5B@" descr="@5B@">
          <a:extLst>
            <a:ext uri="{FF2B5EF4-FFF2-40B4-BE49-F238E27FC236}">
              <a16:creationId xmlns:a16="http://schemas.microsoft.com/office/drawing/2014/main" id="{B5C95578-9910-4A3C-8B1C-D858870E49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38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4395" name="Picture@5B@" descr="@5B@">
          <a:extLst>
            <a:ext uri="{FF2B5EF4-FFF2-40B4-BE49-F238E27FC236}">
              <a16:creationId xmlns:a16="http://schemas.microsoft.com/office/drawing/2014/main" id="{EB4AFA13-1D49-4269-94A4-723EDECEEA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14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4396" name="Picture@5B@" descr="@5B@">
          <a:extLst>
            <a:ext uri="{FF2B5EF4-FFF2-40B4-BE49-F238E27FC236}">
              <a16:creationId xmlns:a16="http://schemas.microsoft.com/office/drawing/2014/main" id="{6F1C4F75-0FEB-4323-B94B-D6BF93F1F1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89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4397" name="Picture@5B@" descr="@5B@">
          <a:extLst>
            <a:ext uri="{FF2B5EF4-FFF2-40B4-BE49-F238E27FC236}">
              <a16:creationId xmlns:a16="http://schemas.microsoft.com/office/drawing/2014/main" id="{4D81DA66-0AC4-4663-AD5E-BF9B35C50A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4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4398" name="Picture@5B@" descr="@5B@">
          <a:extLst>
            <a:ext uri="{FF2B5EF4-FFF2-40B4-BE49-F238E27FC236}">
              <a16:creationId xmlns:a16="http://schemas.microsoft.com/office/drawing/2014/main" id="{7B78C807-856A-4401-9C90-AECB129963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4399" name="Picture@5B@" descr="@5B@">
          <a:extLst>
            <a:ext uri="{FF2B5EF4-FFF2-40B4-BE49-F238E27FC236}">
              <a16:creationId xmlns:a16="http://schemas.microsoft.com/office/drawing/2014/main" id="{4B6EA435-763D-40B5-96D0-10CC49636E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15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4400" name="Picture@5B@" descr="@5B@">
          <a:extLst>
            <a:ext uri="{FF2B5EF4-FFF2-40B4-BE49-F238E27FC236}">
              <a16:creationId xmlns:a16="http://schemas.microsoft.com/office/drawing/2014/main" id="{DAB3B241-35FD-4D1A-88F8-47D5346AC9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90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4401" name="Picture@5B@" descr="@5B@">
          <a:extLst>
            <a:ext uri="{FF2B5EF4-FFF2-40B4-BE49-F238E27FC236}">
              <a16:creationId xmlns:a16="http://schemas.microsoft.com/office/drawing/2014/main" id="{8A63CCED-34E4-409B-A0B7-C1D7AD3CFA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65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4402" name="Picture@5C@" descr="@5C@">
          <a:extLst>
            <a:ext uri="{FF2B5EF4-FFF2-40B4-BE49-F238E27FC236}">
              <a16:creationId xmlns:a16="http://schemas.microsoft.com/office/drawing/2014/main" id="{B859D922-9A7E-40E0-94AC-891DF23319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340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4403" name="Picture@5B@" descr="@5B@">
          <a:extLst>
            <a:ext uri="{FF2B5EF4-FFF2-40B4-BE49-F238E27FC236}">
              <a16:creationId xmlns:a16="http://schemas.microsoft.com/office/drawing/2014/main" id="{4E474529-BEF8-49E7-BED8-F1CC7AFC33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1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4404" name="Picture@5B@" descr="@5B@">
          <a:extLst>
            <a:ext uri="{FF2B5EF4-FFF2-40B4-BE49-F238E27FC236}">
              <a16:creationId xmlns:a16="http://schemas.microsoft.com/office/drawing/2014/main" id="{9CF5C9DF-B956-4FA7-AA1A-E65AB14037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91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4405" name="Picture@5B@" descr="@5B@">
          <a:extLst>
            <a:ext uri="{FF2B5EF4-FFF2-40B4-BE49-F238E27FC236}">
              <a16:creationId xmlns:a16="http://schemas.microsoft.com/office/drawing/2014/main" id="{459F2169-21B9-400A-A294-B9FE8D94C5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66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4406" name="Picture@5B@" descr="@5B@">
          <a:extLst>
            <a:ext uri="{FF2B5EF4-FFF2-40B4-BE49-F238E27FC236}">
              <a16:creationId xmlns:a16="http://schemas.microsoft.com/office/drawing/2014/main" id="{492C540A-B493-4CCA-9487-0C8440F519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41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4407" name="Picture@5B@" descr="@5B@">
          <a:extLst>
            <a:ext uri="{FF2B5EF4-FFF2-40B4-BE49-F238E27FC236}">
              <a16:creationId xmlns:a16="http://schemas.microsoft.com/office/drawing/2014/main" id="{54B03F1F-5198-41AD-B8DA-A0FAFEC4B3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0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4408" name="Picture@5B@" descr="@5B@">
          <a:extLst>
            <a:ext uri="{FF2B5EF4-FFF2-40B4-BE49-F238E27FC236}">
              <a16:creationId xmlns:a16="http://schemas.microsoft.com/office/drawing/2014/main" id="{F8F0E1E4-ADA8-411D-B52B-99262C8DC0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409" name="Picture@5B@" descr="@5B@">
          <a:extLst>
            <a:ext uri="{FF2B5EF4-FFF2-40B4-BE49-F238E27FC236}">
              <a16:creationId xmlns:a16="http://schemas.microsoft.com/office/drawing/2014/main" id="{A6377202-FDE7-4338-856D-886DFC5834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4410" name="Picture@5B@" descr="@5B@">
          <a:extLst>
            <a:ext uri="{FF2B5EF4-FFF2-40B4-BE49-F238E27FC236}">
              <a16:creationId xmlns:a16="http://schemas.microsoft.com/office/drawing/2014/main" id="{ACD1782E-8792-4755-8DDB-4A5524E9D9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411" name="Picture@5B@" descr="@5B@">
          <a:extLst>
            <a:ext uri="{FF2B5EF4-FFF2-40B4-BE49-F238E27FC236}">
              <a16:creationId xmlns:a16="http://schemas.microsoft.com/office/drawing/2014/main" id="{271A6FB2-06A3-464D-A1AA-78A1D5C259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4412" name="Picture@5B@" descr="@5B@">
          <a:extLst>
            <a:ext uri="{FF2B5EF4-FFF2-40B4-BE49-F238E27FC236}">
              <a16:creationId xmlns:a16="http://schemas.microsoft.com/office/drawing/2014/main" id="{6D2F4EEB-D65A-4B2A-823B-2E7EB153F9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6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4413" name="Picture@5B@" descr="@5B@">
          <a:extLst>
            <a:ext uri="{FF2B5EF4-FFF2-40B4-BE49-F238E27FC236}">
              <a16:creationId xmlns:a16="http://schemas.microsoft.com/office/drawing/2014/main" id="{7CAA6C6F-7D8B-45CB-9B5C-1BC897B936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4414" name="Picture@5B@" descr="@5B@">
          <a:extLst>
            <a:ext uri="{FF2B5EF4-FFF2-40B4-BE49-F238E27FC236}">
              <a16:creationId xmlns:a16="http://schemas.microsoft.com/office/drawing/2014/main" id="{58E8CD85-C363-478F-BDDA-A71EEEF03C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7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4415" name="Picture@5B@" descr="@5B@">
          <a:extLst>
            <a:ext uri="{FF2B5EF4-FFF2-40B4-BE49-F238E27FC236}">
              <a16:creationId xmlns:a16="http://schemas.microsoft.com/office/drawing/2014/main" id="{8C3759B9-E646-465D-8288-63130B313E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4416" name="Picture@5B@" descr="@5B@">
          <a:extLst>
            <a:ext uri="{FF2B5EF4-FFF2-40B4-BE49-F238E27FC236}">
              <a16:creationId xmlns:a16="http://schemas.microsoft.com/office/drawing/2014/main" id="{8E76D1DA-BAFF-4258-BD9B-ED4E78617C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4417" name="Picture@5B@" descr="@5B@">
          <a:extLst>
            <a:ext uri="{FF2B5EF4-FFF2-40B4-BE49-F238E27FC236}">
              <a16:creationId xmlns:a16="http://schemas.microsoft.com/office/drawing/2014/main" id="{03A36FD1-D9EF-4B16-8C48-D09CD56937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3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4418" name="Picture@5B@" descr="@5B@">
          <a:extLst>
            <a:ext uri="{FF2B5EF4-FFF2-40B4-BE49-F238E27FC236}">
              <a16:creationId xmlns:a16="http://schemas.microsoft.com/office/drawing/2014/main" id="{386A03D0-FE96-484A-A4EE-A0373F6F3E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4419" name="Picture@5B@" descr="@5B@">
          <a:extLst>
            <a:ext uri="{FF2B5EF4-FFF2-40B4-BE49-F238E27FC236}">
              <a16:creationId xmlns:a16="http://schemas.microsoft.com/office/drawing/2014/main" id="{952A0AFA-4CFA-47D6-8CCF-464D703772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3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4420" name="Picture@5B@" descr="@5B@">
          <a:extLst>
            <a:ext uri="{FF2B5EF4-FFF2-40B4-BE49-F238E27FC236}">
              <a16:creationId xmlns:a16="http://schemas.microsoft.com/office/drawing/2014/main" id="{C22901D0-145A-41BE-AD43-7406616C2F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8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4421" name="Picture@5B@" descr="@5B@">
          <a:extLst>
            <a:ext uri="{FF2B5EF4-FFF2-40B4-BE49-F238E27FC236}">
              <a16:creationId xmlns:a16="http://schemas.microsoft.com/office/drawing/2014/main" id="{5BBCB8A5-C69C-40E6-92C6-0DC90E236D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4422" name="Picture@5B@" descr="@5B@">
          <a:extLst>
            <a:ext uri="{FF2B5EF4-FFF2-40B4-BE49-F238E27FC236}">
              <a16:creationId xmlns:a16="http://schemas.microsoft.com/office/drawing/2014/main" id="{3F5B2BF7-458F-4247-A3DC-FD745F4915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4423" name="Picture@5B@" descr="@5B@">
          <a:extLst>
            <a:ext uri="{FF2B5EF4-FFF2-40B4-BE49-F238E27FC236}">
              <a16:creationId xmlns:a16="http://schemas.microsoft.com/office/drawing/2014/main" id="{AEEA07FA-6DC9-44BB-87E3-A80A32D3D2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4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4424" name="Picture@5B@" descr="@5B@">
          <a:extLst>
            <a:ext uri="{FF2B5EF4-FFF2-40B4-BE49-F238E27FC236}">
              <a16:creationId xmlns:a16="http://schemas.microsoft.com/office/drawing/2014/main" id="{7BE8F9B0-5C3E-48C8-AC0C-A11E5E0FB4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9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4425" name="Picture@5B@" descr="@5B@">
          <a:extLst>
            <a:ext uri="{FF2B5EF4-FFF2-40B4-BE49-F238E27FC236}">
              <a16:creationId xmlns:a16="http://schemas.microsoft.com/office/drawing/2014/main" id="{B9B6FAA6-43EF-4473-9E95-A0433774FA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5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4426" name="Picture@5B@" descr="@5B@">
          <a:extLst>
            <a:ext uri="{FF2B5EF4-FFF2-40B4-BE49-F238E27FC236}">
              <a16:creationId xmlns:a16="http://schemas.microsoft.com/office/drawing/2014/main" id="{4AD53294-F266-4B6A-AF24-95A77DF966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4427" name="Picture@5B@" descr="@5B@">
          <a:extLst>
            <a:ext uri="{FF2B5EF4-FFF2-40B4-BE49-F238E27FC236}">
              <a16:creationId xmlns:a16="http://schemas.microsoft.com/office/drawing/2014/main" id="{7BD785DC-842A-46DD-8DD3-2D2016B2E0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5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4428" name="Picture@5B@" descr="@5B@">
          <a:extLst>
            <a:ext uri="{FF2B5EF4-FFF2-40B4-BE49-F238E27FC236}">
              <a16:creationId xmlns:a16="http://schemas.microsoft.com/office/drawing/2014/main" id="{7A2045C4-742B-4EB9-BB1B-59D6366864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4429" name="Picture@5B@" descr="@5B@">
          <a:extLst>
            <a:ext uri="{FF2B5EF4-FFF2-40B4-BE49-F238E27FC236}">
              <a16:creationId xmlns:a16="http://schemas.microsoft.com/office/drawing/2014/main" id="{D1FF566B-1CAE-4B4D-80BF-24354B8167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4430" name="Picture@5B@" descr="@5B@">
          <a:extLst>
            <a:ext uri="{FF2B5EF4-FFF2-40B4-BE49-F238E27FC236}">
              <a16:creationId xmlns:a16="http://schemas.microsoft.com/office/drawing/2014/main" id="{9D7991E9-7808-4B96-ADC0-5675320127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1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4431" name="Picture@5B@" descr="@5B@">
          <a:extLst>
            <a:ext uri="{FF2B5EF4-FFF2-40B4-BE49-F238E27FC236}">
              <a16:creationId xmlns:a16="http://schemas.microsoft.com/office/drawing/2014/main" id="{5D008F67-90EA-4137-A041-6126B3B12C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4432" name="Picture@5B@" descr="@5B@">
          <a:extLst>
            <a:ext uri="{FF2B5EF4-FFF2-40B4-BE49-F238E27FC236}">
              <a16:creationId xmlns:a16="http://schemas.microsoft.com/office/drawing/2014/main" id="{CADD597B-70BF-47EE-8DE3-12FDC839A2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2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4433" name="Picture@5B@" descr="@5B@">
          <a:extLst>
            <a:ext uri="{FF2B5EF4-FFF2-40B4-BE49-F238E27FC236}">
              <a16:creationId xmlns:a16="http://schemas.microsoft.com/office/drawing/2014/main" id="{285BB845-2E55-404A-83D1-DA544B5012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27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4434" name="Picture@5B@" descr="@5B@">
          <a:extLst>
            <a:ext uri="{FF2B5EF4-FFF2-40B4-BE49-F238E27FC236}">
              <a16:creationId xmlns:a16="http://schemas.microsoft.com/office/drawing/2014/main" id="{875C9366-9B6C-47CB-966B-CA3FC2E911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02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4435" name="Picture@5B@" descr="@5B@">
          <a:extLst>
            <a:ext uri="{FF2B5EF4-FFF2-40B4-BE49-F238E27FC236}">
              <a16:creationId xmlns:a16="http://schemas.microsoft.com/office/drawing/2014/main" id="{350824DB-D53D-439C-B119-5B8C30D0C3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7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4436" name="Picture@5B@" descr="@5B@">
          <a:extLst>
            <a:ext uri="{FF2B5EF4-FFF2-40B4-BE49-F238E27FC236}">
              <a16:creationId xmlns:a16="http://schemas.microsoft.com/office/drawing/2014/main" id="{C064082E-14DB-4C27-A584-BC299C4732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4437" name="Picture@5B@" descr="@5B@">
          <a:extLst>
            <a:ext uri="{FF2B5EF4-FFF2-40B4-BE49-F238E27FC236}">
              <a16:creationId xmlns:a16="http://schemas.microsoft.com/office/drawing/2014/main" id="{C0067E28-D55C-4881-B03B-E1C74D19EA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28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4438" name="Picture@5B@" descr="@5B@">
          <a:extLst>
            <a:ext uri="{FF2B5EF4-FFF2-40B4-BE49-F238E27FC236}">
              <a16:creationId xmlns:a16="http://schemas.microsoft.com/office/drawing/2014/main" id="{A3E493AD-11B4-46F3-AF0B-DF32845BE2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3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4439" name="Picture@5B@" descr="@5B@">
          <a:extLst>
            <a:ext uri="{FF2B5EF4-FFF2-40B4-BE49-F238E27FC236}">
              <a16:creationId xmlns:a16="http://schemas.microsoft.com/office/drawing/2014/main" id="{3BFA0F67-3019-4A24-BC41-7C823A0936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78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4440" name="Picture@5B@" descr="@5B@">
          <a:extLst>
            <a:ext uri="{FF2B5EF4-FFF2-40B4-BE49-F238E27FC236}">
              <a16:creationId xmlns:a16="http://schemas.microsoft.com/office/drawing/2014/main" id="{81EECFF5-616F-4AD1-B73A-47FD240045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54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4441" name="Picture@5B@" descr="@5B@">
          <a:extLst>
            <a:ext uri="{FF2B5EF4-FFF2-40B4-BE49-F238E27FC236}">
              <a16:creationId xmlns:a16="http://schemas.microsoft.com/office/drawing/2014/main" id="{2D8113C8-B6F5-4ABF-8D4C-63D7019166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4442" name="Picture@5B@" descr="@5B@">
          <a:extLst>
            <a:ext uri="{FF2B5EF4-FFF2-40B4-BE49-F238E27FC236}">
              <a16:creationId xmlns:a16="http://schemas.microsoft.com/office/drawing/2014/main" id="{2EBF8CF5-446B-4484-B87C-AA9E834D11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4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4443" name="Picture@5B@" descr="@5B@">
          <a:extLst>
            <a:ext uri="{FF2B5EF4-FFF2-40B4-BE49-F238E27FC236}">
              <a16:creationId xmlns:a16="http://schemas.microsoft.com/office/drawing/2014/main" id="{2F1537BF-2511-45C6-877B-EEA1BEAC6B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4444" name="Picture@5B@" descr="@5B@">
          <a:extLst>
            <a:ext uri="{FF2B5EF4-FFF2-40B4-BE49-F238E27FC236}">
              <a16:creationId xmlns:a16="http://schemas.microsoft.com/office/drawing/2014/main" id="{E0EC589D-E4D5-45C1-BAC4-B49BDE3AE8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5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445" name="Picture@5B@" descr="@5B@">
          <a:extLst>
            <a:ext uri="{FF2B5EF4-FFF2-40B4-BE49-F238E27FC236}">
              <a16:creationId xmlns:a16="http://schemas.microsoft.com/office/drawing/2014/main" id="{3EAE09E6-3AFF-433C-AD64-F8EDEFB5A0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0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446" name="Picture@5B@" descr="@5B@">
          <a:extLst>
            <a:ext uri="{FF2B5EF4-FFF2-40B4-BE49-F238E27FC236}">
              <a16:creationId xmlns:a16="http://schemas.microsoft.com/office/drawing/2014/main" id="{DA829609-74FF-4D49-A7CE-F1E64F6B65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447" name="Picture@5B@" descr="@5B@">
          <a:extLst>
            <a:ext uri="{FF2B5EF4-FFF2-40B4-BE49-F238E27FC236}">
              <a16:creationId xmlns:a16="http://schemas.microsoft.com/office/drawing/2014/main" id="{91C258EF-3F2D-4309-B2D1-8EF71F84EB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80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448" name="Picture@5B@" descr="@5B@">
          <a:extLst>
            <a:ext uri="{FF2B5EF4-FFF2-40B4-BE49-F238E27FC236}">
              <a16:creationId xmlns:a16="http://schemas.microsoft.com/office/drawing/2014/main" id="{97D6045A-9366-4ABA-9AEE-7229292449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56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449" name="Picture@5B@" descr="@5B@">
          <a:extLst>
            <a:ext uri="{FF2B5EF4-FFF2-40B4-BE49-F238E27FC236}">
              <a16:creationId xmlns:a16="http://schemas.microsoft.com/office/drawing/2014/main" id="{AF388171-A0A1-4B7F-9FA1-16D8B46FC1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31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450" name="Picture@5B@" descr="@5B@">
          <a:extLst>
            <a:ext uri="{FF2B5EF4-FFF2-40B4-BE49-F238E27FC236}">
              <a16:creationId xmlns:a16="http://schemas.microsoft.com/office/drawing/2014/main" id="{E3C582AB-D411-4F64-9468-45766946CA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06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451" name="Picture@5B@" descr="@5B@">
          <a:extLst>
            <a:ext uri="{FF2B5EF4-FFF2-40B4-BE49-F238E27FC236}">
              <a16:creationId xmlns:a16="http://schemas.microsoft.com/office/drawing/2014/main" id="{EFE34125-DCD3-47EA-A576-3D86B1F26B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452" name="Picture@5B@" descr="@5B@">
          <a:extLst>
            <a:ext uri="{FF2B5EF4-FFF2-40B4-BE49-F238E27FC236}">
              <a16:creationId xmlns:a16="http://schemas.microsoft.com/office/drawing/2014/main" id="{5869B220-A986-4A33-B8DE-E8358333C3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57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453" name="Picture@5B@" descr="@5B@">
          <a:extLst>
            <a:ext uri="{FF2B5EF4-FFF2-40B4-BE49-F238E27FC236}">
              <a16:creationId xmlns:a16="http://schemas.microsoft.com/office/drawing/2014/main" id="{C0D8167E-3164-4CA9-9D6D-03AC0B3BCF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32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454" name="Picture@5B@" descr="@5B@">
          <a:extLst>
            <a:ext uri="{FF2B5EF4-FFF2-40B4-BE49-F238E27FC236}">
              <a16:creationId xmlns:a16="http://schemas.microsoft.com/office/drawing/2014/main" id="{FF9D8469-2150-414F-866D-1E69FBCA42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07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4455" name="Picture@5B@" descr="@5B@">
          <a:extLst>
            <a:ext uri="{FF2B5EF4-FFF2-40B4-BE49-F238E27FC236}">
              <a16:creationId xmlns:a16="http://schemas.microsoft.com/office/drawing/2014/main" id="{96A15582-2032-4B3F-8E7A-2664B8E010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83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4456" name="Picture@5B@" descr="@5B@">
          <a:extLst>
            <a:ext uri="{FF2B5EF4-FFF2-40B4-BE49-F238E27FC236}">
              <a16:creationId xmlns:a16="http://schemas.microsoft.com/office/drawing/2014/main" id="{B7D2FC2D-E304-4036-8883-78A48D4B1B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4457" name="Picture@5B@" descr="@5B@">
          <a:extLst>
            <a:ext uri="{FF2B5EF4-FFF2-40B4-BE49-F238E27FC236}">
              <a16:creationId xmlns:a16="http://schemas.microsoft.com/office/drawing/2014/main" id="{120D2F41-5679-4530-BD2B-F1B48ECB57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33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4458" name="Picture@5B@" descr="@5B@">
          <a:extLst>
            <a:ext uri="{FF2B5EF4-FFF2-40B4-BE49-F238E27FC236}">
              <a16:creationId xmlns:a16="http://schemas.microsoft.com/office/drawing/2014/main" id="{6BEBCC00-9247-4B12-9C54-D2A15F1786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08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4459" name="Picture@5B@" descr="@5B@">
          <a:extLst>
            <a:ext uri="{FF2B5EF4-FFF2-40B4-BE49-F238E27FC236}">
              <a16:creationId xmlns:a16="http://schemas.microsoft.com/office/drawing/2014/main" id="{E6D67386-CA85-4AA5-BFEF-D5B95DB8BF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4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4460" name="Picture@5B@" descr="@5B@">
          <a:extLst>
            <a:ext uri="{FF2B5EF4-FFF2-40B4-BE49-F238E27FC236}">
              <a16:creationId xmlns:a16="http://schemas.microsoft.com/office/drawing/2014/main" id="{5361D3E2-612C-4B1E-88DB-36BDB159F7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59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4461" name="Picture@5B@" descr="@5B@">
          <a:extLst>
            <a:ext uri="{FF2B5EF4-FFF2-40B4-BE49-F238E27FC236}">
              <a16:creationId xmlns:a16="http://schemas.microsoft.com/office/drawing/2014/main" id="{2015CECF-85CC-4A38-AAB2-A2AFB4E51C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4462" name="Picture@5B@" descr="@5B@">
          <a:extLst>
            <a:ext uri="{FF2B5EF4-FFF2-40B4-BE49-F238E27FC236}">
              <a16:creationId xmlns:a16="http://schemas.microsoft.com/office/drawing/2014/main" id="{1841539F-88FC-4591-A09A-AAF13A07B0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09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4463" name="Picture@5B@" descr="@5B@">
          <a:extLst>
            <a:ext uri="{FF2B5EF4-FFF2-40B4-BE49-F238E27FC236}">
              <a16:creationId xmlns:a16="http://schemas.microsoft.com/office/drawing/2014/main" id="{44CB2022-2E17-43F3-A675-ACEC840B4E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85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4464" name="Picture@5B@" descr="@5B@">
          <a:extLst>
            <a:ext uri="{FF2B5EF4-FFF2-40B4-BE49-F238E27FC236}">
              <a16:creationId xmlns:a16="http://schemas.microsoft.com/office/drawing/2014/main" id="{AD4779DA-E115-4611-8F62-1FDD329F86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0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4465" name="Picture@5B@" descr="@5B@">
          <a:extLst>
            <a:ext uri="{FF2B5EF4-FFF2-40B4-BE49-F238E27FC236}">
              <a16:creationId xmlns:a16="http://schemas.microsoft.com/office/drawing/2014/main" id="{32578136-1F2F-4501-AA1F-4CC9C25C46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35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4466" name="Picture@5B@" descr="@5B@">
          <a:extLst>
            <a:ext uri="{FF2B5EF4-FFF2-40B4-BE49-F238E27FC236}">
              <a16:creationId xmlns:a16="http://schemas.microsoft.com/office/drawing/2014/main" id="{D56F37C6-F82E-4E20-A9D4-ED547FADEC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1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4467" name="Picture@5B@" descr="@5B@">
          <a:extLst>
            <a:ext uri="{FF2B5EF4-FFF2-40B4-BE49-F238E27FC236}">
              <a16:creationId xmlns:a16="http://schemas.microsoft.com/office/drawing/2014/main" id="{E901F92B-B71D-4E5C-9546-5A571334B6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86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4468" name="Picture@5B@" descr="@5B@">
          <a:extLst>
            <a:ext uri="{FF2B5EF4-FFF2-40B4-BE49-F238E27FC236}">
              <a16:creationId xmlns:a16="http://schemas.microsoft.com/office/drawing/2014/main" id="{DD21943D-258B-4C6D-815B-9ECAE8646E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61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4469" name="Picture@5B@" descr="@5B@">
          <a:extLst>
            <a:ext uri="{FF2B5EF4-FFF2-40B4-BE49-F238E27FC236}">
              <a16:creationId xmlns:a16="http://schemas.microsoft.com/office/drawing/2014/main" id="{65B85FE7-464B-4F93-BDB1-F3CE127486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36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4470" name="Picture@5B@" descr="@5B@">
          <a:extLst>
            <a:ext uri="{FF2B5EF4-FFF2-40B4-BE49-F238E27FC236}">
              <a16:creationId xmlns:a16="http://schemas.microsoft.com/office/drawing/2014/main" id="{8B56931E-F50A-4FB1-951D-9E5FF1D1DA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11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4471" name="Picture@5B@" descr="@5B@">
          <a:extLst>
            <a:ext uri="{FF2B5EF4-FFF2-40B4-BE49-F238E27FC236}">
              <a16:creationId xmlns:a16="http://schemas.microsoft.com/office/drawing/2014/main" id="{85772383-8984-4092-ABF5-A6AB2633C6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4472" name="Picture@5B@" descr="@5B@">
          <a:extLst>
            <a:ext uri="{FF2B5EF4-FFF2-40B4-BE49-F238E27FC236}">
              <a16:creationId xmlns:a16="http://schemas.microsoft.com/office/drawing/2014/main" id="{D0E4B81D-C5A0-4E95-80F9-DA88748263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62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4473" name="Picture@5B@" descr="@5B@">
          <a:extLst>
            <a:ext uri="{FF2B5EF4-FFF2-40B4-BE49-F238E27FC236}">
              <a16:creationId xmlns:a16="http://schemas.microsoft.com/office/drawing/2014/main" id="{205D4F8A-E762-4C3E-8D47-23F44D6FD8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37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4474" name="Picture@5B@" descr="@5B@">
          <a:extLst>
            <a:ext uri="{FF2B5EF4-FFF2-40B4-BE49-F238E27FC236}">
              <a16:creationId xmlns:a16="http://schemas.microsoft.com/office/drawing/2014/main" id="{966B774F-CF0F-4907-8F67-E8C9DBD08A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12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4475" name="Picture@5B@" descr="@5B@">
          <a:extLst>
            <a:ext uri="{FF2B5EF4-FFF2-40B4-BE49-F238E27FC236}">
              <a16:creationId xmlns:a16="http://schemas.microsoft.com/office/drawing/2014/main" id="{5B001722-80C2-4B16-9AAA-D0C5F72B4A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88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4476" name="Picture@5B@" descr="@5B@">
          <a:extLst>
            <a:ext uri="{FF2B5EF4-FFF2-40B4-BE49-F238E27FC236}">
              <a16:creationId xmlns:a16="http://schemas.microsoft.com/office/drawing/2014/main" id="{6FA19646-3C8C-4E45-822C-5DE18B75F5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6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4477" name="Picture@5B@" descr="@5B@">
          <a:extLst>
            <a:ext uri="{FF2B5EF4-FFF2-40B4-BE49-F238E27FC236}">
              <a16:creationId xmlns:a16="http://schemas.microsoft.com/office/drawing/2014/main" id="{08A788D9-D5BA-4956-ABA5-3CF23DEDEA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38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4478" name="Picture@5B@" descr="@5B@">
          <a:extLst>
            <a:ext uri="{FF2B5EF4-FFF2-40B4-BE49-F238E27FC236}">
              <a16:creationId xmlns:a16="http://schemas.microsoft.com/office/drawing/2014/main" id="{0535493B-331F-418D-AFF6-0FFB4C10EB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14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4479" name="Picture@5B@" descr="@5B@">
          <a:extLst>
            <a:ext uri="{FF2B5EF4-FFF2-40B4-BE49-F238E27FC236}">
              <a16:creationId xmlns:a16="http://schemas.microsoft.com/office/drawing/2014/main" id="{9E192399-E42D-49BE-9077-D8C2E9EB5F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89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4480" name="Picture@5B@" descr="@5B@">
          <a:extLst>
            <a:ext uri="{FF2B5EF4-FFF2-40B4-BE49-F238E27FC236}">
              <a16:creationId xmlns:a16="http://schemas.microsoft.com/office/drawing/2014/main" id="{B0E31034-B878-4EC9-8717-CC6729009C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4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4481" name="Picture@5B@" descr="@5B@">
          <a:extLst>
            <a:ext uri="{FF2B5EF4-FFF2-40B4-BE49-F238E27FC236}">
              <a16:creationId xmlns:a16="http://schemas.microsoft.com/office/drawing/2014/main" id="{71EBA079-4EB4-48F6-8D33-ABCE63C650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4482" name="Picture@5B@" descr="@5B@">
          <a:extLst>
            <a:ext uri="{FF2B5EF4-FFF2-40B4-BE49-F238E27FC236}">
              <a16:creationId xmlns:a16="http://schemas.microsoft.com/office/drawing/2014/main" id="{A880679D-5549-4F8B-A38E-D232950313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15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4483" name="Picture@5B@" descr="@5B@">
          <a:extLst>
            <a:ext uri="{FF2B5EF4-FFF2-40B4-BE49-F238E27FC236}">
              <a16:creationId xmlns:a16="http://schemas.microsoft.com/office/drawing/2014/main" id="{87D2770B-1664-4426-B471-8608246B97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90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4484" name="Picture@5B@" descr="@5B@">
          <a:extLst>
            <a:ext uri="{FF2B5EF4-FFF2-40B4-BE49-F238E27FC236}">
              <a16:creationId xmlns:a16="http://schemas.microsoft.com/office/drawing/2014/main" id="{810B59FF-3C06-4179-A083-A32EEA26A2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65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4485" name="Picture@5B@" descr="@5B@">
          <a:extLst>
            <a:ext uri="{FF2B5EF4-FFF2-40B4-BE49-F238E27FC236}">
              <a16:creationId xmlns:a16="http://schemas.microsoft.com/office/drawing/2014/main" id="{5AA8989D-1FB9-4F72-9CDF-465693F812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40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4486" name="Picture@5B@" descr="@5B@">
          <a:extLst>
            <a:ext uri="{FF2B5EF4-FFF2-40B4-BE49-F238E27FC236}">
              <a16:creationId xmlns:a16="http://schemas.microsoft.com/office/drawing/2014/main" id="{3488EF0C-F82D-4D7B-BDB8-7748A59642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1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4487" name="Picture@5B@" descr="@5B@">
          <a:extLst>
            <a:ext uri="{FF2B5EF4-FFF2-40B4-BE49-F238E27FC236}">
              <a16:creationId xmlns:a16="http://schemas.microsoft.com/office/drawing/2014/main" id="{696C94F3-DC87-4F0B-9A0C-8ABFB1ABFA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91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4488" name="Picture@5B@" descr="@5B@">
          <a:extLst>
            <a:ext uri="{FF2B5EF4-FFF2-40B4-BE49-F238E27FC236}">
              <a16:creationId xmlns:a16="http://schemas.microsoft.com/office/drawing/2014/main" id="{CAE696A9-0141-428B-8C3B-04ADF17007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66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4489" name="Picture@5B@" descr="@5B@">
          <a:extLst>
            <a:ext uri="{FF2B5EF4-FFF2-40B4-BE49-F238E27FC236}">
              <a16:creationId xmlns:a16="http://schemas.microsoft.com/office/drawing/2014/main" id="{2AEBC1F2-DC33-4133-A4FE-D5A0897833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41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4490" name="Picture@5C@" descr="@5C@">
          <a:extLst>
            <a:ext uri="{FF2B5EF4-FFF2-40B4-BE49-F238E27FC236}">
              <a16:creationId xmlns:a16="http://schemas.microsoft.com/office/drawing/2014/main" id="{08FFF122-EB43-4A94-BDAF-70F645F9E7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217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4491" name="Picture@5B@" descr="@5B@">
          <a:extLst>
            <a:ext uri="{FF2B5EF4-FFF2-40B4-BE49-F238E27FC236}">
              <a16:creationId xmlns:a16="http://schemas.microsoft.com/office/drawing/2014/main" id="{01ACE204-7F29-4590-AEB7-381FFEBBCF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4492" name="Picture@5C@" descr="@5C@">
          <a:extLst>
            <a:ext uri="{FF2B5EF4-FFF2-40B4-BE49-F238E27FC236}">
              <a16:creationId xmlns:a16="http://schemas.microsoft.com/office/drawing/2014/main" id="{95CB4A33-104F-479F-ACE9-37B3F1F0FA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567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4493" name="Picture@5B@" descr="@5B@">
          <a:extLst>
            <a:ext uri="{FF2B5EF4-FFF2-40B4-BE49-F238E27FC236}">
              <a16:creationId xmlns:a16="http://schemas.microsoft.com/office/drawing/2014/main" id="{AAC27A48-DDEE-43E4-8A80-5E5C0AFE39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42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4494" name="Picture@5B@" descr="@5B@">
          <a:extLst>
            <a:ext uri="{FF2B5EF4-FFF2-40B4-BE49-F238E27FC236}">
              <a16:creationId xmlns:a16="http://schemas.microsoft.com/office/drawing/2014/main" id="{DCE94861-01CB-4AC5-B1FE-02876B4859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18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4495" name="Picture@5B@" descr="@5B@">
          <a:extLst>
            <a:ext uri="{FF2B5EF4-FFF2-40B4-BE49-F238E27FC236}">
              <a16:creationId xmlns:a16="http://schemas.microsoft.com/office/drawing/2014/main" id="{27EE207F-194F-4C48-A8D1-9069507745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93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4496" name="Picture@5B@" descr="@5B@">
          <a:extLst>
            <a:ext uri="{FF2B5EF4-FFF2-40B4-BE49-F238E27FC236}">
              <a16:creationId xmlns:a16="http://schemas.microsoft.com/office/drawing/2014/main" id="{CE6C8529-080A-47E0-8A45-6047614E2D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6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4497" name="Picture@5B@" descr="@5B@">
          <a:extLst>
            <a:ext uri="{FF2B5EF4-FFF2-40B4-BE49-F238E27FC236}">
              <a16:creationId xmlns:a16="http://schemas.microsoft.com/office/drawing/2014/main" id="{AC2DEA60-4277-45B0-95B6-C27BFF11C2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43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4498" name="Picture@5B@" descr="@5B@">
          <a:extLst>
            <a:ext uri="{FF2B5EF4-FFF2-40B4-BE49-F238E27FC236}">
              <a16:creationId xmlns:a16="http://schemas.microsoft.com/office/drawing/2014/main" id="{6D5D580C-6945-4834-A735-B95FA4233D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19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4499" name="Picture@5B@" descr="@5B@">
          <a:extLst>
            <a:ext uri="{FF2B5EF4-FFF2-40B4-BE49-F238E27FC236}">
              <a16:creationId xmlns:a16="http://schemas.microsoft.com/office/drawing/2014/main" id="{9059F888-2799-4E41-813E-BC33E3C454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94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4500" name="Picture@5B@" descr="@5B@">
          <a:extLst>
            <a:ext uri="{FF2B5EF4-FFF2-40B4-BE49-F238E27FC236}">
              <a16:creationId xmlns:a16="http://schemas.microsoft.com/office/drawing/2014/main" id="{953ABCA1-5B99-4B48-8C4C-B7FC74B31A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69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4501" name="Picture@5B@" descr="@5B@">
          <a:extLst>
            <a:ext uri="{FF2B5EF4-FFF2-40B4-BE49-F238E27FC236}">
              <a16:creationId xmlns:a16="http://schemas.microsoft.com/office/drawing/2014/main" id="{BC0EAF6B-9C25-4CAD-9FC6-794F636E90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4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4502" name="Picture@5B@" descr="@5B@">
          <a:extLst>
            <a:ext uri="{FF2B5EF4-FFF2-40B4-BE49-F238E27FC236}">
              <a16:creationId xmlns:a16="http://schemas.microsoft.com/office/drawing/2014/main" id="{631D4921-4C3B-4891-8EE4-46409B8228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20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4503" name="Picture@5B@" descr="@5B@">
          <a:extLst>
            <a:ext uri="{FF2B5EF4-FFF2-40B4-BE49-F238E27FC236}">
              <a16:creationId xmlns:a16="http://schemas.microsoft.com/office/drawing/2014/main" id="{D83F6EFF-E33C-4D31-A704-082CC0FF85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95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4504" name="Picture@5B@" descr="@5B@">
          <a:extLst>
            <a:ext uri="{FF2B5EF4-FFF2-40B4-BE49-F238E27FC236}">
              <a16:creationId xmlns:a16="http://schemas.microsoft.com/office/drawing/2014/main" id="{3F9BCEFB-089D-4D68-9DAA-2BD8264900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670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4505" name="Picture@5B@" descr="@5B@">
          <a:extLst>
            <a:ext uri="{FF2B5EF4-FFF2-40B4-BE49-F238E27FC236}">
              <a16:creationId xmlns:a16="http://schemas.microsoft.com/office/drawing/2014/main" id="{024DA900-3D3A-4354-8A14-310620403D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46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4506" name="Picture@5B@" descr="@5B@">
          <a:extLst>
            <a:ext uri="{FF2B5EF4-FFF2-40B4-BE49-F238E27FC236}">
              <a16:creationId xmlns:a16="http://schemas.microsoft.com/office/drawing/2014/main" id="{73A8BB58-0C24-47AE-AE89-472FC813C2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2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4507" name="Picture@5B@" descr="@5B@">
          <a:extLst>
            <a:ext uri="{FF2B5EF4-FFF2-40B4-BE49-F238E27FC236}">
              <a16:creationId xmlns:a16="http://schemas.microsoft.com/office/drawing/2014/main" id="{D7A9A1DA-D0B2-4D68-9FF7-0954C79BF0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196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4508" name="Picture@5B@" descr="@5B@">
          <a:extLst>
            <a:ext uri="{FF2B5EF4-FFF2-40B4-BE49-F238E27FC236}">
              <a16:creationId xmlns:a16="http://schemas.microsoft.com/office/drawing/2014/main" id="{408A47BA-E2C2-4F55-A157-28F08F6006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371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4509" name="Picture@5B@" descr="@5B@">
          <a:extLst>
            <a:ext uri="{FF2B5EF4-FFF2-40B4-BE49-F238E27FC236}">
              <a16:creationId xmlns:a16="http://schemas.microsoft.com/office/drawing/2014/main" id="{01AD207C-8627-4821-8CB5-A97507DB84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547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4510" name="Picture@5B@" descr="@5B@">
          <a:extLst>
            <a:ext uri="{FF2B5EF4-FFF2-40B4-BE49-F238E27FC236}">
              <a16:creationId xmlns:a16="http://schemas.microsoft.com/office/drawing/2014/main" id="{6F209F06-254A-4192-849D-E7FC4410D4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22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4511" name="Picture@5B@" descr="@5B@">
          <a:extLst>
            <a:ext uri="{FF2B5EF4-FFF2-40B4-BE49-F238E27FC236}">
              <a16:creationId xmlns:a16="http://schemas.microsoft.com/office/drawing/2014/main" id="{BDA90051-D821-470F-A66F-8527EEDBF1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89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4512" name="Picture@5B@" descr="@5B@">
          <a:extLst>
            <a:ext uri="{FF2B5EF4-FFF2-40B4-BE49-F238E27FC236}">
              <a16:creationId xmlns:a16="http://schemas.microsoft.com/office/drawing/2014/main" id="{5982ABCC-2291-4150-BCC0-6B7AC81111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072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4513" name="Picture@5B@" descr="@5B@">
          <a:extLst>
            <a:ext uri="{FF2B5EF4-FFF2-40B4-BE49-F238E27FC236}">
              <a16:creationId xmlns:a16="http://schemas.microsoft.com/office/drawing/2014/main" id="{20C48D38-621D-43E8-B0D0-4E7ACD64DF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248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4514" name="Picture@5B@" descr="@5B@">
          <a:extLst>
            <a:ext uri="{FF2B5EF4-FFF2-40B4-BE49-F238E27FC236}">
              <a16:creationId xmlns:a16="http://schemas.microsoft.com/office/drawing/2014/main" id="{2212A1F9-B826-4094-84CA-4B9ECBEC4C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423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4515" name="Picture@5B@" descr="@5B@">
          <a:extLst>
            <a:ext uri="{FF2B5EF4-FFF2-40B4-BE49-F238E27FC236}">
              <a16:creationId xmlns:a16="http://schemas.microsoft.com/office/drawing/2014/main" id="{4F9D5909-02E6-47D5-8FDD-318DCDBF71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598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4516" name="Picture@5B@" descr="@5B@">
          <a:extLst>
            <a:ext uri="{FF2B5EF4-FFF2-40B4-BE49-F238E27FC236}">
              <a16:creationId xmlns:a16="http://schemas.microsoft.com/office/drawing/2014/main" id="{D6B0863B-7A75-414B-B9E2-0981C47047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0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4517" name="Picture@5B@" descr="@5B@">
          <a:extLst>
            <a:ext uri="{FF2B5EF4-FFF2-40B4-BE49-F238E27FC236}">
              <a16:creationId xmlns:a16="http://schemas.microsoft.com/office/drawing/2014/main" id="{9B214F6C-1D50-42D2-9465-B6E7703DC3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518" name="Picture@5B@" descr="@5B@">
          <a:extLst>
            <a:ext uri="{FF2B5EF4-FFF2-40B4-BE49-F238E27FC236}">
              <a16:creationId xmlns:a16="http://schemas.microsoft.com/office/drawing/2014/main" id="{C7016B31-3383-4497-83E6-82D7D89AC8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4519" name="Picture@5B@" descr="@5B@">
          <a:extLst>
            <a:ext uri="{FF2B5EF4-FFF2-40B4-BE49-F238E27FC236}">
              <a16:creationId xmlns:a16="http://schemas.microsoft.com/office/drawing/2014/main" id="{403F1770-BC1B-4531-B55C-065A5B114F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520" name="Picture@5B@" descr="@5B@">
          <a:extLst>
            <a:ext uri="{FF2B5EF4-FFF2-40B4-BE49-F238E27FC236}">
              <a16:creationId xmlns:a16="http://schemas.microsoft.com/office/drawing/2014/main" id="{12FD2091-784F-4FB9-ABE0-F46F7ED10C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4521" name="Picture@5B@" descr="@5B@">
          <a:extLst>
            <a:ext uri="{FF2B5EF4-FFF2-40B4-BE49-F238E27FC236}">
              <a16:creationId xmlns:a16="http://schemas.microsoft.com/office/drawing/2014/main" id="{3AA0154F-64FE-4A85-9768-A443AEF872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6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4522" name="Picture@5B@" descr="@5B@">
          <a:extLst>
            <a:ext uri="{FF2B5EF4-FFF2-40B4-BE49-F238E27FC236}">
              <a16:creationId xmlns:a16="http://schemas.microsoft.com/office/drawing/2014/main" id="{898547CC-A3A6-4463-A61A-A3D0A2B045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4523" name="Picture@5B@" descr="@5B@">
          <a:extLst>
            <a:ext uri="{FF2B5EF4-FFF2-40B4-BE49-F238E27FC236}">
              <a16:creationId xmlns:a16="http://schemas.microsoft.com/office/drawing/2014/main" id="{D0FCAA97-8BF0-4A05-9CB5-FCEDD41ACB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7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4524" name="Picture@5B@" descr="@5B@">
          <a:extLst>
            <a:ext uri="{FF2B5EF4-FFF2-40B4-BE49-F238E27FC236}">
              <a16:creationId xmlns:a16="http://schemas.microsoft.com/office/drawing/2014/main" id="{8A10D140-18DE-42A0-83B2-5DA1DD5EFA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4525" name="Picture@5B@" descr="@5B@">
          <a:extLst>
            <a:ext uri="{FF2B5EF4-FFF2-40B4-BE49-F238E27FC236}">
              <a16:creationId xmlns:a16="http://schemas.microsoft.com/office/drawing/2014/main" id="{C0D54019-C5F5-46AF-9382-B7725446D0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4526" name="Picture@5B@" descr="@5B@">
          <a:extLst>
            <a:ext uri="{FF2B5EF4-FFF2-40B4-BE49-F238E27FC236}">
              <a16:creationId xmlns:a16="http://schemas.microsoft.com/office/drawing/2014/main" id="{455A5800-2B54-497C-AA57-5C7A13A990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3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4527" name="Picture@5B@" descr="@5B@">
          <a:extLst>
            <a:ext uri="{FF2B5EF4-FFF2-40B4-BE49-F238E27FC236}">
              <a16:creationId xmlns:a16="http://schemas.microsoft.com/office/drawing/2014/main" id="{7541BEEB-037E-4817-BD00-81229097CA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4528" name="Picture@5B@" descr="@5B@">
          <a:extLst>
            <a:ext uri="{FF2B5EF4-FFF2-40B4-BE49-F238E27FC236}">
              <a16:creationId xmlns:a16="http://schemas.microsoft.com/office/drawing/2014/main" id="{573A4525-E58B-4E86-91E8-5F5E24E7A4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3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4529" name="Picture@5B@" descr="@5B@">
          <a:extLst>
            <a:ext uri="{FF2B5EF4-FFF2-40B4-BE49-F238E27FC236}">
              <a16:creationId xmlns:a16="http://schemas.microsoft.com/office/drawing/2014/main" id="{B303E31C-0A81-4A1B-A0BE-A8E4F4357B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8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4530" name="Picture@5B@" descr="@5B@">
          <a:extLst>
            <a:ext uri="{FF2B5EF4-FFF2-40B4-BE49-F238E27FC236}">
              <a16:creationId xmlns:a16="http://schemas.microsoft.com/office/drawing/2014/main" id="{E46E9920-E744-417E-A2F8-D6FD407FB1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4531" name="Picture@5B@" descr="@5B@">
          <a:extLst>
            <a:ext uri="{FF2B5EF4-FFF2-40B4-BE49-F238E27FC236}">
              <a16:creationId xmlns:a16="http://schemas.microsoft.com/office/drawing/2014/main" id="{27C67F21-4CF2-4716-ABE1-FE3A32490F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4532" name="Picture@5B@" descr="@5B@">
          <a:extLst>
            <a:ext uri="{FF2B5EF4-FFF2-40B4-BE49-F238E27FC236}">
              <a16:creationId xmlns:a16="http://schemas.microsoft.com/office/drawing/2014/main" id="{56F7361F-CFBE-40EA-AA88-193F742CD5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4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4533" name="Picture@5B@" descr="@5B@">
          <a:extLst>
            <a:ext uri="{FF2B5EF4-FFF2-40B4-BE49-F238E27FC236}">
              <a16:creationId xmlns:a16="http://schemas.microsoft.com/office/drawing/2014/main" id="{349D9D25-389F-40D2-99C8-13C339F4DC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9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4534" name="Picture@5B@" descr="@5B@">
          <a:extLst>
            <a:ext uri="{FF2B5EF4-FFF2-40B4-BE49-F238E27FC236}">
              <a16:creationId xmlns:a16="http://schemas.microsoft.com/office/drawing/2014/main" id="{7881C139-0B71-4CE3-BDD0-0BEEFC37E0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5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4535" name="Picture@5B@" descr="@5B@">
          <a:extLst>
            <a:ext uri="{FF2B5EF4-FFF2-40B4-BE49-F238E27FC236}">
              <a16:creationId xmlns:a16="http://schemas.microsoft.com/office/drawing/2014/main" id="{21E4B766-C9B1-4A92-9CCF-26167DD9D8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4536" name="Picture@5B@" descr="@5B@">
          <a:extLst>
            <a:ext uri="{FF2B5EF4-FFF2-40B4-BE49-F238E27FC236}">
              <a16:creationId xmlns:a16="http://schemas.microsoft.com/office/drawing/2014/main" id="{D1D5B8FE-EC20-4C69-B7C4-BE179D673D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5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4537" name="Picture@5B@" descr="@5B@">
          <a:extLst>
            <a:ext uri="{FF2B5EF4-FFF2-40B4-BE49-F238E27FC236}">
              <a16:creationId xmlns:a16="http://schemas.microsoft.com/office/drawing/2014/main" id="{6DD2D0D5-A00E-4A6F-B228-A93034E2E6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4538" name="Picture@5B@" descr="@5B@">
          <a:extLst>
            <a:ext uri="{FF2B5EF4-FFF2-40B4-BE49-F238E27FC236}">
              <a16:creationId xmlns:a16="http://schemas.microsoft.com/office/drawing/2014/main" id="{FB5DF184-C37C-4E19-9ECE-CE610D5F22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4539" name="Picture@5B@" descr="@5B@">
          <a:extLst>
            <a:ext uri="{FF2B5EF4-FFF2-40B4-BE49-F238E27FC236}">
              <a16:creationId xmlns:a16="http://schemas.microsoft.com/office/drawing/2014/main" id="{0CB631C7-F561-4389-BA11-620CED7A67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1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4540" name="Picture@5B@" descr="@5B@">
          <a:extLst>
            <a:ext uri="{FF2B5EF4-FFF2-40B4-BE49-F238E27FC236}">
              <a16:creationId xmlns:a16="http://schemas.microsoft.com/office/drawing/2014/main" id="{3A27511E-42AE-4178-80ED-A454800AFF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4541" name="Picture@5B@" descr="@5B@">
          <a:extLst>
            <a:ext uri="{FF2B5EF4-FFF2-40B4-BE49-F238E27FC236}">
              <a16:creationId xmlns:a16="http://schemas.microsoft.com/office/drawing/2014/main" id="{4522F0CF-DD24-4518-A51E-BBCA6507F9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2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4542" name="Picture@5B@" descr="@5B@">
          <a:extLst>
            <a:ext uri="{FF2B5EF4-FFF2-40B4-BE49-F238E27FC236}">
              <a16:creationId xmlns:a16="http://schemas.microsoft.com/office/drawing/2014/main" id="{957BA335-53A9-4771-BD5B-D0035484E5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27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4543" name="Picture@5B@" descr="@5B@">
          <a:extLst>
            <a:ext uri="{FF2B5EF4-FFF2-40B4-BE49-F238E27FC236}">
              <a16:creationId xmlns:a16="http://schemas.microsoft.com/office/drawing/2014/main" id="{07C05B74-7934-467B-AEC2-389EAC3C33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02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4544" name="Picture@5B@" descr="@5B@">
          <a:extLst>
            <a:ext uri="{FF2B5EF4-FFF2-40B4-BE49-F238E27FC236}">
              <a16:creationId xmlns:a16="http://schemas.microsoft.com/office/drawing/2014/main" id="{CB12D887-E4FB-4EF0-BC7D-F9815509EE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7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4545" name="Picture@5B@" descr="@5B@">
          <a:extLst>
            <a:ext uri="{FF2B5EF4-FFF2-40B4-BE49-F238E27FC236}">
              <a16:creationId xmlns:a16="http://schemas.microsoft.com/office/drawing/2014/main" id="{35F9E31C-00D1-4CF8-97C1-3836ED6850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4546" name="Picture@5B@" descr="@5B@">
          <a:extLst>
            <a:ext uri="{FF2B5EF4-FFF2-40B4-BE49-F238E27FC236}">
              <a16:creationId xmlns:a16="http://schemas.microsoft.com/office/drawing/2014/main" id="{E0D4286A-7419-4D59-93FB-1E7C78A156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28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4547" name="Picture@5B@" descr="@5B@">
          <a:extLst>
            <a:ext uri="{FF2B5EF4-FFF2-40B4-BE49-F238E27FC236}">
              <a16:creationId xmlns:a16="http://schemas.microsoft.com/office/drawing/2014/main" id="{B75E04CE-DC79-4A06-AC1E-2D6EBD5945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3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4548" name="Picture@5B@" descr="@5B@">
          <a:extLst>
            <a:ext uri="{FF2B5EF4-FFF2-40B4-BE49-F238E27FC236}">
              <a16:creationId xmlns:a16="http://schemas.microsoft.com/office/drawing/2014/main" id="{CC603ADB-050A-4FDB-819D-F9083ADC88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78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4549" name="Picture@5B@" descr="@5B@">
          <a:extLst>
            <a:ext uri="{FF2B5EF4-FFF2-40B4-BE49-F238E27FC236}">
              <a16:creationId xmlns:a16="http://schemas.microsoft.com/office/drawing/2014/main" id="{77C657A8-E59C-439A-BEFA-02A7441BE9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54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4550" name="Picture@5B@" descr="@5B@">
          <a:extLst>
            <a:ext uri="{FF2B5EF4-FFF2-40B4-BE49-F238E27FC236}">
              <a16:creationId xmlns:a16="http://schemas.microsoft.com/office/drawing/2014/main" id="{C7BF8576-F1C0-46EB-BE87-C55B6CF197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4551" name="Picture@5B@" descr="@5B@">
          <a:extLst>
            <a:ext uri="{FF2B5EF4-FFF2-40B4-BE49-F238E27FC236}">
              <a16:creationId xmlns:a16="http://schemas.microsoft.com/office/drawing/2014/main" id="{285D27D1-9AA3-4BAF-98E4-19251B9154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4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4552" name="Picture@5B@" descr="@5B@">
          <a:extLst>
            <a:ext uri="{FF2B5EF4-FFF2-40B4-BE49-F238E27FC236}">
              <a16:creationId xmlns:a16="http://schemas.microsoft.com/office/drawing/2014/main" id="{43304175-769A-4DC6-9940-BDD0C14316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4553" name="Picture@5B@" descr="@5B@">
          <a:extLst>
            <a:ext uri="{FF2B5EF4-FFF2-40B4-BE49-F238E27FC236}">
              <a16:creationId xmlns:a16="http://schemas.microsoft.com/office/drawing/2014/main" id="{23639272-F3D9-4D7C-BE20-BBC3F69222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5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554" name="Picture@5B@" descr="@5B@">
          <a:extLst>
            <a:ext uri="{FF2B5EF4-FFF2-40B4-BE49-F238E27FC236}">
              <a16:creationId xmlns:a16="http://schemas.microsoft.com/office/drawing/2014/main" id="{03387441-8E3D-4721-BF06-89D73F6F97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0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555" name="Picture@5B@" descr="@5B@">
          <a:extLst>
            <a:ext uri="{FF2B5EF4-FFF2-40B4-BE49-F238E27FC236}">
              <a16:creationId xmlns:a16="http://schemas.microsoft.com/office/drawing/2014/main" id="{3B218AE0-1E00-4138-9666-26EF10AAD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556" name="Picture@5B@" descr="@5B@">
          <a:extLst>
            <a:ext uri="{FF2B5EF4-FFF2-40B4-BE49-F238E27FC236}">
              <a16:creationId xmlns:a16="http://schemas.microsoft.com/office/drawing/2014/main" id="{A55DD54F-3C02-4B6A-870F-E9C100FEE6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80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557" name="Picture@5B@" descr="@5B@">
          <a:extLst>
            <a:ext uri="{FF2B5EF4-FFF2-40B4-BE49-F238E27FC236}">
              <a16:creationId xmlns:a16="http://schemas.microsoft.com/office/drawing/2014/main" id="{F5DF3182-E124-47D0-B39C-310965910F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56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558" name="Picture@5B@" descr="@5B@">
          <a:extLst>
            <a:ext uri="{FF2B5EF4-FFF2-40B4-BE49-F238E27FC236}">
              <a16:creationId xmlns:a16="http://schemas.microsoft.com/office/drawing/2014/main" id="{828A8B2B-099D-4D5B-A056-536C27FEDB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31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559" name="Picture@5B@" descr="@5B@">
          <a:extLst>
            <a:ext uri="{FF2B5EF4-FFF2-40B4-BE49-F238E27FC236}">
              <a16:creationId xmlns:a16="http://schemas.microsoft.com/office/drawing/2014/main" id="{886C6528-4F0F-4FE6-9FE2-A707798581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06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560" name="Picture@5B@" descr="@5B@">
          <a:extLst>
            <a:ext uri="{FF2B5EF4-FFF2-40B4-BE49-F238E27FC236}">
              <a16:creationId xmlns:a16="http://schemas.microsoft.com/office/drawing/2014/main" id="{89713427-89EE-42D3-9942-52501E645C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561" name="Picture@5B@" descr="@5B@">
          <a:extLst>
            <a:ext uri="{FF2B5EF4-FFF2-40B4-BE49-F238E27FC236}">
              <a16:creationId xmlns:a16="http://schemas.microsoft.com/office/drawing/2014/main" id="{C9A17624-D5A0-417F-A441-E45511C2E3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57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562" name="Picture@5B@" descr="@5B@">
          <a:extLst>
            <a:ext uri="{FF2B5EF4-FFF2-40B4-BE49-F238E27FC236}">
              <a16:creationId xmlns:a16="http://schemas.microsoft.com/office/drawing/2014/main" id="{803A4E34-D528-4179-8FA0-5CFB774B85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32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563" name="Picture@5B@" descr="@5B@">
          <a:extLst>
            <a:ext uri="{FF2B5EF4-FFF2-40B4-BE49-F238E27FC236}">
              <a16:creationId xmlns:a16="http://schemas.microsoft.com/office/drawing/2014/main" id="{7FD15CF4-8A71-47B6-A45B-AA90F477C2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07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4564" name="Picture@5B@" descr="@5B@">
          <a:extLst>
            <a:ext uri="{FF2B5EF4-FFF2-40B4-BE49-F238E27FC236}">
              <a16:creationId xmlns:a16="http://schemas.microsoft.com/office/drawing/2014/main" id="{95955BB7-1D25-4A95-ACDC-8096DDE721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83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4565" name="Picture@5B@" descr="@5B@">
          <a:extLst>
            <a:ext uri="{FF2B5EF4-FFF2-40B4-BE49-F238E27FC236}">
              <a16:creationId xmlns:a16="http://schemas.microsoft.com/office/drawing/2014/main" id="{8B0DBC18-9122-4C85-A9AA-8625EE18E2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4566" name="Picture@5B@" descr="@5B@">
          <a:extLst>
            <a:ext uri="{FF2B5EF4-FFF2-40B4-BE49-F238E27FC236}">
              <a16:creationId xmlns:a16="http://schemas.microsoft.com/office/drawing/2014/main" id="{C2BB96A0-ACF3-448A-A804-010650112C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33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4567" name="Picture@5B@" descr="@5B@">
          <a:extLst>
            <a:ext uri="{FF2B5EF4-FFF2-40B4-BE49-F238E27FC236}">
              <a16:creationId xmlns:a16="http://schemas.microsoft.com/office/drawing/2014/main" id="{38D99F54-A6F8-49F5-8CAC-221490B33F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08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4568" name="Picture@5B@" descr="@5B@">
          <a:extLst>
            <a:ext uri="{FF2B5EF4-FFF2-40B4-BE49-F238E27FC236}">
              <a16:creationId xmlns:a16="http://schemas.microsoft.com/office/drawing/2014/main" id="{7C9A0C84-662A-4E05-9672-FE149DA952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4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4569" name="Picture@5B@" descr="@5B@">
          <a:extLst>
            <a:ext uri="{FF2B5EF4-FFF2-40B4-BE49-F238E27FC236}">
              <a16:creationId xmlns:a16="http://schemas.microsoft.com/office/drawing/2014/main" id="{F2EBBD79-5E77-4006-B4C5-3634EA4565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59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4570" name="Picture@5B@" descr="@5B@">
          <a:extLst>
            <a:ext uri="{FF2B5EF4-FFF2-40B4-BE49-F238E27FC236}">
              <a16:creationId xmlns:a16="http://schemas.microsoft.com/office/drawing/2014/main" id="{57CDF895-A5FA-49D9-A4D1-F84D87884B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4571" name="Picture@5B@" descr="@5B@">
          <a:extLst>
            <a:ext uri="{FF2B5EF4-FFF2-40B4-BE49-F238E27FC236}">
              <a16:creationId xmlns:a16="http://schemas.microsoft.com/office/drawing/2014/main" id="{EE3B4E5B-0EA9-4E3C-AF49-39F24D0653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09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4572" name="Picture@5B@" descr="@5B@">
          <a:extLst>
            <a:ext uri="{FF2B5EF4-FFF2-40B4-BE49-F238E27FC236}">
              <a16:creationId xmlns:a16="http://schemas.microsoft.com/office/drawing/2014/main" id="{65A6D38B-4F63-403B-B436-34EA66460C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85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4573" name="Picture@5B@" descr="@5B@">
          <a:extLst>
            <a:ext uri="{FF2B5EF4-FFF2-40B4-BE49-F238E27FC236}">
              <a16:creationId xmlns:a16="http://schemas.microsoft.com/office/drawing/2014/main" id="{F73FAEC0-06B0-4DD5-9461-1C63369F35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0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4574" name="Picture@5B@" descr="@5B@">
          <a:extLst>
            <a:ext uri="{FF2B5EF4-FFF2-40B4-BE49-F238E27FC236}">
              <a16:creationId xmlns:a16="http://schemas.microsoft.com/office/drawing/2014/main" id="{61A84335-BDA3-4633-BD91-8694828F28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35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4575" name="Picture@5B@" descr="@5B@">
          <a:extLst>
            <a:ext uri="{FF2B5EF4-FFF2-40B4-BE49-F238E27FC236}">
              <a16:creationId xmlns:a16="http://schemas.microsoft.com/office/drawing/2014/main" id="{DFB50F66-A32D-4DC6-A0FE-6192B171B4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1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4576" name="Picture@5B@" descr="@5B@">
          <a:extLst>
            <a:ext uri="{FF2B5EF4-FFF2-40B4-BE49-F238E27FC236}">
              <a16:creationId xmlns:a16="http://schemas.microsoft.com/office/drawing/2014/main" id="{D3DD9352-380F-43B6-89C3-38809EB763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86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4577" name="Picture@5B@" descr="@5B@">
          <a:extLst>
            <a:ext uri="{FF2B5EF4-FFF2-40B4-BE49-F238E27FC236}">
              <a16:creationId xmlns:a16="http://schemas.microsoft.com/office/drawing/2014/main" id="{40C06D7B-2D6D-4F54-B2D2-D0AEDE88DA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61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4578" name="Picture@5B@" descr="@5B@">
          <a:extLst>
            <a:ext uri="{FF2B5EF4-FFF2-40B4-BE49-F238E27FC236}">
              <a16:creationId xmlns:a16="http://schemas.microsoft.com/office/drawing/2014/main" id="{85AF995B-1DB9-46BE-93F1-C07628A290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36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4579" name="Picture@5B@" descr="@5B@">
          <a:extLst>
            <a:ext uri="{FF2B5EF4-FFF2-40B4-BE49-F238E27FC236}">
              <a16:creationId xmlns:a16="http://schemas.microsoft.com/office/drawing/2014/main" id="{BAF7901B-525B-4BAA-B1DE-8FA26310D8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11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4580" name="Picture@5B@" descr="@5B@">
          <a:extLst>
            <a:ext uri="{FF2B5EF4-FFF2-40B4-BE49-F238E27FC236}">
              <a16:creationId xmlns:a16="http://schemas.microsoft.com/office/drawing/2014/main" id="{2C8D7BEB-3BD7-4432-B769-97BE933E09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4581" name="Picture@5B@" descr="@5B@">
          <a:extLst>
            <a:ext uri="{FF2B5EF4-FFF2-40B4-BE49-F238E27FC236}">
              <a16:creationId xmlns:a16="http://schemas.microsoft.com/office/drawing/2014/main" id="{3260C831-FF2D-40A2-BA85-080AB89338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62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4582" name="Picture@5B@" descr="@5B@">
          <a:extLst>
            <a:ext uri="{FF2B5EF4-FFF2-40B4-BE49-F238E27FC236}">
              <a16:creationId xmlns:a16="http://schemas.microsoft.com/office/drawing/2014/main" id="{BC265985-7395-4532-8DC0-5F2FB73C28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37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4583" name="Picture@5B@" descr="@5B@">
          <a:extLst>
            <a:ext uri="{FF2B5EF4-FFF2-40B4-BE49-F238E27FC236}">
              <a16:creationId xmlns:a16="http://schemas.microsoft.com/office/drawing/2014/main" id="{110F1594-C0DD-4554-A27C-26A15C3A95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12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4584" name="Picture@5B@" descr="@5B@">
          <a:extLst>
            <a:ext uri="{FF2B5EF4-FFF2-40B4-BE49-F238E27FC236}">
              <a16:creationId xmlns:a16="http://schemas.microsoft.com/office/drawing/2014/main" id="{E2F27F2F-B321-496D-A89B-E3003D1A57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88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4585" name="Picture@5B@" descr="@5B@">
          <a:extLst>
            <a:ext uri="{FF2B5EF4-FFF2-40B4-BE49-F238E27FC236}">
              <a16:creationId xmlns:a16="http://schemas.microsoft.com/office/drawing/2014/main" id="{58678A82-032B-41D6-9AE6-B207D8FBD8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6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4586" name="Picture@5B@" descr="@5B@">
          <a:extLst>
            <a:ext uri="{FF2B5EF4-FFF2-40B4-BE49-F238E27FC236}">
              <a16:creationId xmlns:a16="http://schemas.microsoft.com/office/drawing/2014/main" id="{B0176610-C7C2-41BB-A601-9854AC3C56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38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4587" name="Picture@5B@" descr="@5B@">
          <a:extLst>
            <a:ext uri="{FF2B5EF4-FFF2-40B4-BE49-F238E27FC236}">
              <a16:creationId xmlns:a16="http://schemas.microsoft.com/office/drawing/2014/main" id="{BE5E2185-E313-454B-94F8-18E7071BA2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14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4588" name="Picture@5B@" descr="@5B@">
          <a:extLst>
            <a:ext uri="{FF2B5EF4-FFF2-40B4-BE49-F238E27FC236}">
              <a16:creationId xmlns:a16="http://schemas.microsoft.com/office/drawing/2014/main" id="{60C259C2-7A83-4F32-B09C-8BE8C5CD4C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89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4589" name="Picture@5B@" descr="@5B@">
          <a:extLst>
            <a:ext uri="{FF2B5EF4-FFF2-40B4-BE49-F238E27FC236}">
              <a16:creationId xmlns:a16="http://schemas.microsoft.com/office/drawing/2014/main" id="{346262BD-7485-4532-AEBC-65CC8F21D0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4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4590" name="Picture@5B@" descr="@5B@">
          <a:extLst>
            <a:ext uri="{FF2B5EF4-FFF2-40B4-BE49-F238E27FC236}">
              <a16:creationId xmlns:a16="http://schemas.microsoft.com/office/drawing/2014/main" id="{6B3EC6B0-5540-4AF1-A9E8-69AA165816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4591" name="Picture@5B@" descr="@5B@">
          <a:extLst>
            <a:ext uri="{FF2B5EF4-FFF2-40B4-BE49-F238E27FC236}">
              <a16:creationId xmlns:a16="http://schemas.microsoft.com/office/drawing/2014/main" id="{B5CCE5DF-ED40-4A31-94E5-948DABD413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15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4592" name="Picture@5C@" descr="@5C@">
          <a:extLst>
            <a:ext uri="{FF2B5EF4-FFF2-40B4-BE49-F238E27FC236}">
              <a16:creationId xmlns:a16="http://schemas.microsoft.com/office/drawing/2014/main" id="{9A25FEA7-6488-41BE-9092-1A262EA3D9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990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4593" name="Picture@5B@" descr="@5B@">
          <a:extLst>
            <a:ext uri="{FF2B5EF4-FFF2-40B4-BE49-F238E27FC236}">
              <a16:creationId xmlns:a16="http://schemas.microsoft.com/office/drawing/2014/main" id="{D299EA36-D583-4E26-A369-2809DEDCBE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65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4594" name="Picture@5B@" descr="@5B@">
          <a:extLst>
            <a:ext uri="{FF2B5EF4-FFF2-40B4-BE49-F238E27FC236}">
              <a16:creationId xmlns:a16="http://schemas.microsoft.com/office/drawing/2014/main" id="{F1350C55-D463-4178-B541-76B7845A17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40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4595" name="Picture@5B@" descr="@5B@">
          <a:extLst>
            <a:ext uri="{FF2B5EF4-FFF2-40B4-BE49-F238E27FC236}">
              <a16:creationId xmlns:a16="http://schemas.microsoft.com/office/drawing/2014/main" id="{3B50E6BB-2F2D-4EC6-83E6-F2B5C27E2C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1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4596" name="Picture@5B@" descr="@5B@">
          <a:extLst>
            <a:ext uri="{FF2B5EF4-FFF2-40B4-BE49-F238E27FC236}">
              <a16:creationId xmlns:a16="http://schemas.microsoft.com/office/drawing/2014/main" id="{D51D1998-4176-4C18-9EE4-7371755D99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91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4597" name="Picture@5B@" descr="@5B@">
          <a:extLst>
            <a:ext uri="{FF2B5EF4-FFF2-40B4-BE49-F238E27FC236}">
              <a16:creationId xmlns:a16="http://schemas.microsoft.com/office/drawing/2014/main" id="{3F4D4D1A-BBF4-4021-BB65-8D449CE302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66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4598" name="Picture@5B@" descr="@5B@">
          <a:extLst>
            <a:ext uri="{FF2B5EF4-FFF2-40B4-BE49-F238E27FC236}">
              <a16:creationId xmlns:a16="http://schemas.microsoft.com/office/drawing/2014/main" id="{BDC7053A-00F0-4D7B-BAD0-192501D112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41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4599" name="Picture@5B@" descr="@5B@">
          <a:extLst>
            <a:ext uri="{FF2B5EF4-FFF2-40B4-BE49-F238E27FC236}">
              <a16:creationId xmlns:a16="http://schemas.microsoft.com/office/drawing/2014/main" id="{43DAA922-4450-41D2-AF71-9EC6E1BAC5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17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4600" name="Picture@5B@" descr="@5B@">
          <a:extLst>
            <a:ext uri="{FF2B5EF4-FFF2-40B4-BE49-F238E27FC236}">
              <a16:creationId xmlns:a16="http://schemas.microsoft.com/office/drawing/2014/main" id="{A09A0832-9074-48E9-985B-59C66E55A6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4601" name="Picture@5B@" descr="@5B@">
          <a:extLst>
            <a:ext uri="{FF2B5EF4-FFF2-40B4-BE49-F238E27FC236}">
              <a16:creationId xmlns:a16="http://schemas.microsoft.com/office/drawing/2014/main" id="{C467F5C3-E9ED-4246-A799-BB7659E107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67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4602" name="Picture@5B@" descr="@5B@">
          <a:extLst>
            <a:ext uri="{FF2B5EF4-FFF2-40B4-BE49-F238E27FC236}">
              <a16:creationId xmlns:a16="http://schemas.microsoft.com/office/drawing/2014/main" id="{9A3DE517-95A3-484B-9C82-80C55C6B02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42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4603" name="Picture@5B@" descr="@5B@">
          <a:extLst>
            <a:ext uri="{FF2B5EF4-FFF2-40B4-BE49-F238E27FC236}">
              <a16:creationId xmlns:a16="http://schemas.microsoft.com/office/drawing/2014/main" id="{9A35ADA1-CB6C-4639-9D26-965652883B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18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4604" name="Picture@5B@" descr="@5B@">
          <a:extLst>
            <a:ext uri="{FF2B5EF4-FFF2-40B4-BE49-F238E27FC236}">
              <a16:creationId xmlns:a16="http://schemas.microsoft.com/office/drawing/2014/main" id="{6FCCEE43-2CE4-420F-9FEB-6B97ACFD55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93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4605" name="Picture@5B@" descr="@5B@">
          <a:extLst>
            <a:ext uri="{FF2B5EF4-FFF2-40B4-BE49-F238E27FC236}">
              <a16:creationId xmlns:a16="http://schemas.microsoft.com/office/drawing/2014/main" id="{AC3E6B92-CA1E-487C-A5D1-E0D076AE93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6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4606" name="Picture@5B@" descr="@5B@">
          <a:extLst>
            <a:ext uri="{FF2B5EF4-FFF2-40B4-BE49-F238E27FC236}">
              <a16:creationId xmlns:a16="http://schemas.microsoft.com/office/drawing/2014/main" id="{C2529B36-FE94-4A04-94A1-5D814F15B3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43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4607" name="Picture@5B@" descr="@5B@">
          <a:extLst>
            <a:ext uri="{FF2B5EF4-FFF2-40B4-BE49-F238E27FC236}">
              <a16:creationId xmlns:a16="http://schemas.microsoft.com/office/drawing/2014/main" id="{260DBBD7-E04C-4347-B12D-AFF804F94C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19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4608" name="Picture@5B@" descr="@5B@">
          <a:extLst>
            <a:ext uri="{FF2B5EF4-FFF2-40B4-BE49-F238E27FC236}">
              <a16:creationId xmlns:a16="http://schemas.microsoft.com/office/drawing/2014/main" id="{40DE40FD-E8B4-44FB-8729-EB5514517C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94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4609" name="Picture@5B@" descr="@5B@">
          <a:extLst>
            <a:ext uri="{FF2B5EF4-FFF2-40B4-BE49-F238E27FC236}">
              <a16:creationId xmlns:a16="http://schemas.microsoft.com/office/drawing/2014/main" id="{E4A22980-0238-4437-B515-01182FEC00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69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4610" name="Picture@5B@" descr="@5B@">
          <a:extLst>
            <a:ext uri="{FF2B5EF4-FFF2-40B4-BE49-F238E27FC236}">
              <a16:creationId xmlns:a16="http://schemas.microsoft.com/office/drawing/2014/main" id="{33083250-FA68-4670-93F7-010AC6FFBA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4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4611" name="Picture@5B@" descr="@5B@">
          <a:extLst>
            <a:ext uri="{FF2B5EF4-FFF2-40B4-BE49-F238E27FC236}">
              <a16:creationId xmlns:a16="http://schemas.microsoft.com/office/drawing/2014/main" id="{61DB5AFC-BB12-4721-81C4-057A833E53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20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4612" name="Picture@5B@" descr="@5B@">
          <a:extLst>
            <a:ext uri="{FF2B5EF4-FFF2-40B4-BE49-F238E27FC236}">
              <a16:creationId xmlns:a16="http://schemas.microsoft.com/office/drawing/2014/main" id="{9B7DEF2A-C9B3-4FC4-A046-C33394EFAD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95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4613" name="Picture@5B@" descr="@5B@">
          <a:extLst>
            <a:ext uri="{FF2B5EF4-FFF2-40B4-BE49-F238E27FC236}">
              <a16:creationId xmlns:a16="http://schemas.microsoft.com/office/drawing/2014/main" id="{911B2A66-177D-42EA-B92C-26A97A0C49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670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4614" name="Picture@5B@" descr="@5B@">
          <a:extLst>
            <a:ext uri="{FF2B5EF4-FFF2-40B4-BE49-F238E27FC236}">
              <a16:creationId xmlns:a16="http://schemas.microsoft.com/office/drawing/2014/main" id="{425493B8-B545-41C5-9684-9CA076C81E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46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4615" name="Picture@5B@" descr="@5B@">
          <a:extLst>
            <a:ext uri="{FF2B5EF4-FFF2-40B4-BE49-F238E27FC236}">
              <a16:creationId xmlns:a16="http://schemas.microsoft.com/office/drawing/2014/main" id="{BBEA9D5F-38A3-42F5-A459-FE25B8B49D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2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4616" name="Picture@5B@" descr="@5B@">
          <a:extLst>
            <a:ext uri="{FF2B5EF4-FFF2-40B4-BE49-F238E27FC236}">
              <a16:creationId xmlns:a16="http://schemas.microsoft.com/office/drawing/2014/main" id="{89416835-6687-4ED8-BB98-C1E408BFC5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0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4617" name="Picture@5B@" descr="@5B@">
          <a:extLst>
            <a:ext uri="{FF2B5EF4-FFF2-40B4-BE49-F238E27FC236}">
              <a16:creationId xmlns:a16="http://schemas.microsoft.com/office/drawing/2014/main" id="{157E4E41-FC00-4701-B79D-36FAF1BAA0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618" name="Picture@5B@" descr="@5B@">
          <a:extLst>
            <a:ext uri="{FF2B5EF4-FFF2-40B4-BE49-F238E27FC236}">
              <a16:creationId xmlns:a16="http://schemas.microsoft.com/office/drawing/2014/main" id="{FB41731A-1DFF-48E9-98DC-3810EDCDAD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4619" name="Picture@5B@" descr="@5B@">
          <a:extLst>
            <a:ext uri="{FF2B5EF4-FFF2-40B4-BE49-F238E27FC236}">
              <a16:creationId xmlns:a16="http://schemas.microsoft.com/office/drawing/2014/main" id="{B64FC584-F1E0-4E80-AF49-D59E81C50C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620" name="Picture@5B@" descr="@5B@">
          <a:extLst>
            <a:ext uri="{FF2B5EF4-FFF2-40B4-BE49-F238E27FC236}">
              <a16:creationId xmlns:a16="http://schemas.microsoft.com/office/drawing/2014/main" id="{D22753FD-C77C-445C-A66C-C12DA02B90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4621" name="Picture@5B@" descr="@5B@">
          <a:extLst>
            <a:ext uri="{FF2B5EF4-FFF2-40B4-BE49-F238E27FC236}">
              <a16:creationId xmlns:a16="http://schemas.microsoft.com/office/drawing/2014/main" id="{C43F3D78-32CD-45E5-840A-85413BEF46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6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4622" name="Picture@5B@" descr="@5B@">
          <a:extLst>
            <a:ext uri="{FF2B5EF4-FFF2-40B4-BE49-F238E27FC236}">
              <a16:creationId xmlns:a16="http://schemas.microsoft.com/office/drawing/2014/main" id="{8225D212-EB78-4C6F-A71B-197AF9617A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4623" name="Picture@5B@" descr="@5B@">
          <a:extLst>
            <a:ext uri="{FF2B5EF4-FFF2-40B4-BE49-F238E27FC236}">
              <a16:creationId xmlns:a16="http://schemas.microsoft.com/office/drawing/2014/main" id="{EC80F35B-81F0-49FB-8A88-CF1D308C42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7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4624" name="Picture@5B@" descr="@5B@">
          <a:extLst>
            <a:ext uri="{FF2B5EF4-FFF2-40B4-BE49-F238E27FC236}">
              <a16:creationId xmlns:a16="http://schemas.microsoft.com/office/drawing/2014/main" id="{8D980D20-A103-4DDA-80D4-D465AB6E9B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4625" name="Picture@5B@" descr="@5B@">
          <a:extLst>
            <a:ext uri="{FF2B5EF4-FFF2-40B4-BE49-F238E27FC236}">
              <a16:creationId xmlns:a16="http://schemas.microsoft.com/office/drawing/2014/main" id="{84F9FD63-B63C-4C0F-B51B-6F7C6DB50A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4626" name="Picture@5B@" descr="@5B@">
          <a:extLst>
            <a:ext uri="{FF2B5EF4-FFF2-40B4-BE49-F238E27FC236}">
              <a16:creationId xmlns:a16="http://schemas.microsoft.com/office/drawing/2014/main" id="{A36496C0-730D-4B88-BBEE-1B4EE710DA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3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4627" name="Picture@5B@" descr="@5B@">
          <a:extLst>
            <a:ext uri="{FF2B5EF4-FFF2-40B4-BE49-F238E27FC236}">
              <a16:creationId xmlns:a16="http://schemas.microsoft.com/office/drawing/2014/main" id="{7075E1E2-9FA2-46BC-8268-6CBB44C028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4628" name="Picture@5B@" descr="@5B@">
          <a:extLst>
            <a:ext uri="{FF2B5EF4-FFF2-40B4-BE49-F238E27FC236}">
              <a16:creationId xmlns:a16="http://schemas.microsoft.com/office/drawing/2014/main" id="{2D0B3445-BD05-42FF-B7EC-A063F5D187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3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4629" name="Picture@5B@" descr="@5B@">
          <a:extLst>
            <a:ext uri="{FF2B5EF4-FFF2-40B4-BE49-F238E27FC236}">
              <a16:creationId xmlns:a16="http://schemas.microsoft.com/office/drawing/2014/main" id="{AF842520-B97E-4C68-AA66-FCB16C3F16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8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4630" name="Picture@5B@" descr="@5B@">
          <a:extLst>
            <a:ext uri="{FF2B5EF4-FFF2-40B4-BE49-F238E27FC236}">
              <a16:creationId xmlns:a16="http://schemas.microsoft.com/office/drawing/2014/main" id="{E6502112-CE2D-4662-B104-CCFEEE1200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4631" name="Picture@5B@" descr="@5B@">
          <a:extLst>
            <a:ext uri="{FF2B5EF4-FFF2-40B4-BE49-F238E27FC236}">
              <a16:creationId xmlns:a16="http://schemas.microsoft.com/office/drawing/2014/main" id="{D623ABFF-046F-46B3-BC1D-5F9BEBC7FB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4632" name="Picture@5B@" descr="@5B@">
          <a:extLst>
            <a:ext uri="{FF2B5EF4-FFF2-40B4-BE49-F238E27FC236}">
              <a16:creationId xmlns:a16="http://schemas.microsoft.com/office/drawing/2014/main" id="{41ECB4D6-6852-41A0-AD71-19B03DC724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4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4633" name="Picture@5B@" descr="@5B@">
          <a:extLst>
            <a:ext uri="{FF2B5EF4-FFF2-40B4-BE49-F238E27FC236}">
              <a16:creationId xmlns:a16="http://schemas.microsoft.com/office/drawing/2014/main" id="{823C6D17-56AB-47EC-B153-086C49D51B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9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4634" name="Picture@5B@" descr="@5B@">
          <a:extLst>
            <a:ext uri="{FF2B5EF4-FFF2-40B4-BE49-F238E27FC236}">
              <a16:creationId xmlns:a16="http://schemas.microsoft.com/office/drawing/2014/main" id="{71F0B1A6-7FC4-4148-81A5-3A448948BE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5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4635" name="Picture@5B@" descr="@5B@">
          <a:extLst>
            <a:ext uri="{FF2B5EF4-FFF2-40B4-BE49-F238E27FC236}">
              <a16:creationId xmlns:a16="http://schemas.microsoft.com/office/drawing/2014/main" id="{46B36210-54BA-4195-941E-BA6B415D69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4636" name="Picture@5B@" descr="@5B@">
          <a:extLst>
            <a:ext uri="{FF2B5EF4-FFF2-40B4-BE49-F238E27FC236}">
              <a16:creationId xmlns:a16="http://schemas.microsoft.com/office/drawing/2014/main" id="{CA5F64F7-FA59-4771-9ABF-411B71327C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5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4637" name="Picture@5B@" descr="@5B@">
          <a:extLst>
            <a:ext uri="{FF2B5EF4-FFF2-40B4-BE49-F238E27FC236}">
              <a16:creationId xmlns:a16="http://schemas.microsoft.com/office/drawing/2014/main" id="{4342F865-B734-4FC2-9BC5-35FD185F64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4638" name="Picture@5B@" descr="@5B@">
          <a:extLst>
            <a:ext uri="{FF2B5EF4-FFF2-40B4-BE49-F238E27FC236}">
              <a16:creationId xmlns:a16="http://schemas.microsoft.com/office/drawing/2014/main" id="{D798383B-0411-42B5-BDF9-A5AA0CEEA0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4639" name="Picture@5B@" descr="@5B@">
          <a:extLst>
            <a:ext uri="{FF2B5EF4-FFF2-40B4-BE49-F238E27FC236}">
              <a16:creationId xmlns:a16="http://schemas.microsoft.com/office/drawing/2014/main" id="{33BB3F2A-0458-406D-AC97-51D487287B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1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4640" name="Picture@5B@" descr="@5B@">
          <a:extLst>
            <a:ext uri="{FF2B5EF4-FFF2-40B4-BE49-F238E27FC236}">
              <a16:creationId xmlns:a16="http://schemas.microsoft.com/office/drawing/2014/main" id="{2079606C-7924-4A0B-8B6D-C2A0ABB50F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4641" name="Picture@5B@" descr="@5B@">
          <a:extLst>
            <a:ext uri="{FF2B5EF4-FFF2-40B4-BE49-F238E27FC236}">
              <a16:creationId xmlns:a16="http://schemas.microsoft.com/office/drawing/2014/main" id="{C6FA2CBD-085B-4A34-B03F-F8549758B9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2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4642" name="Picture@5B@" descr="@5B@">
          <a:extLst>
            <a:ext uri="{FF2B5EF4-FFF2-40B4-BE49-F238E27FC236}">
              <a16:creationId xmlns:a16="http://schemas.microsoft.com/office/drawing/2014/main" id="{120ACDFA-3F5C-41A1-9D83-048CE5E55E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27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4643" name="Picture@5B@" descr="@5B@">
          <a:extLst>
            <a:ext uri="{FF2B5EF4-FFF2-40B4-BE49-F238E27FC236}">
              <a16:creationId xmlns:a16="http://schemas.microsoft.com/office/drawing/2014/main" id="{4E5BEAF4-81A4-42BC-86FB-251C4067C2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02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4644" name="Picture@5B@" descr="@5B@">
          <a:extLst>
            <a:ext uri="{FF2B5EF4-FFF2-40B4-BE49-F238E27FC236}">
              <a16:creationId xmlns:a16="http://schemas.microsoft.com/office/drawing/2014/main" id="{722A42D2-EBF1-4E57-9C8C-FCB2545334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7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4645" name="Picture@5B@" descr="@5B@">
          <a:extLst>
            <a:ext uri="{FF2B5EF4-FFF2-40B4-BE49-F238E27FC236}">
              <a16:creationId xmlns:a16="http://schemas.microsoft.com/office/drawing/2014/main" id="{11136664-3B1F-45A0-963F-0DAD604A5F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4646" name="Picture@5B@" descr="@5B@">
          <a:extLst>
            <a:ext uri="{FF2B5EF4-FFF2-40B4-BE49-F238E27FC236}">
              <a16:creationId xmlns:a16="http://schemas.microsoft.com/office/drawing/2014/main" id="{B34F3B67-B735-4F06-A601-9BF5CC273D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28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4647" name="Picture@5B@" descr="@5B@">
          <a:extLst>
            <a:ext uri="{FF2B5EF4-FFF2-40B4-BE49-F238E27FC236}">
              <a16:creationId xmlns:a16="http://schemas.microsoft.com/office/drawing/2014/main" id="{3D383F25-F7F3-47C1-A301-2DCFFBCFB3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3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4648" name="Picture@5B@" descr="@5B@">
          <a:extLst>
            <a:ext uri="{FF2B5EF4-FFF2-40B4-BE49-F238E27FC236}">
              <a16:creationId xmlns:a16="http://schemas.microsoft.com/office/drawing/2014/main" id="{5C4802A1-AA89-46FA-BA57-284209FF9C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78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4649" name="Picture@5B@" descr="@5B@">
          <a:extLst>
            <a:ext uri="{FF2B5EF4-FFF2-40B4-BE49-F238E27FC236}">
              <a16:creationId xmlns:a16="http://schemas.microsoft.com/office/drawing/2014/main" id="{EC313D8C-B5BB-4AB6-BBC9-7FD97EE894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54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4650" name="Picture@5B@" descr="@5B@">
          <a:extLst>
            <a:ext uri="{FF2B5EF4-FFF2-40B4-BE49-F238E27FC236}">
              <a16:creationId xmlns:a16="http://schemas.microsoft.com/office/drawing/2014/main" id="{A47BCD68-AC07-498A-AF29-83075541E7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4651" name="Picture@5B@" descr="@5B@">
          <a:extLst>
            <a:ext uri="{FF2B5EF4-FFF2-40B4-BE49-F238E27FC236}">
              <a16:creationId xmlns:a16="http://schemas.microsoft.com/office/drawing/2014/main" id="{96FFEF64-AA36-49C7-871A-0DD530BDFE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4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4652" name="Picture@5B@" descr="@5B@">
          <a:extLst>
            <a:ext uri="{FF2B5EF4-FFF2-40B4-BE49-F238E27FC236}">
              <a16:creationId xmlns:a16="http://schemas.microsoft.com/office/drawing/2014/main" id="{51C89D10-9C7D-4AC7-83AC-56C74F402F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4653" name="Picture@5B@" descr="@5B@">
          <a:extLst>
            <a:ext uri="{FF2B5EF4-FFF2-40B4-BE49-F238E27FC236}">
              <a16:creationId xmlns:a16="http://schemas.microsoft.com/office/drawing/2014/main" id="{50E1B495-EEA1-477E-A4E2-3A0DCD91CA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5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654" name="Picture@5B@" descr="@5B@">
          <a:extLst>
            <a:ext uri="{FF2B5EF4-FFF2-40B4-BE49-F238E27FC236}">
              <a16:creationId xmlns:a16="http://schemas.microsoft.com/office/drawing/2014/main" id="{5F3B049A-C5D5-4A31-ACE7-2DAC026B93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0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655" name="Picture@5B@" descr="@5B@">
          <a:extLst>
            <a:ext uri="{FF2B5EF4-FFF2-40B4-BE49-F238E27FC236}">
              <a16:creationId xmlns:a16="http://schemas.microsoft.com/office/drawing/2014/main" id="{11A3749D-BB0C-4FFF-9E11-A340F43A96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656" name="Picture@5B@" descr="@5B@">
          <a:extLst>
            <a:ext uri="{FF2B5EF4-FFF2-40B4-BE49-F238E27FC236}">
              <a16:creationId xmlns:a16="http://schemas.microsoft.com/office/drawing/2014/main" id="{3FFFBB12-DA42-413B-899A-369CCEAB86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80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657" name="Picture@5B@" descr="@5B@">
          <a:extLst>
            <a:ext uri="{FF2B5EF4-FFF2-40B4-BE49-F238E27FC236}">
              <a16:creationId xmlns:a16="http://schemas.microsoft.com/office/drawing/2014/main" id="{BF658D0E-4F4B-4167-8329-8AACDD9524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56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658" name="Picture@5B@" descr="@5B@">
          <a:extLst>
            <a:ext uri="{FF2B5EF4-FFF2-40B4-BE49-F238E27FC236}">
              <a16:creationId xmlns:a16="http://schemas.microsoft.com/office/drawing/2014/main" id="{6B5CD0F8-50F8-4596-9604-F248F30409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31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659" name="Picture@5B@" descr="@5B@">
          <a:extLst>
            <a:ext uri="{FF2B5EF4-FFF2-40B4-BE49-F238E27FC236}">
              <a16:creationId xmlns:a16="http://schemas.microsoft.com/office/drawing/2014/main" id="{C569CCDE-F4B6-482C-A263-0A6C06C94A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06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660" name="Picture@5B@" descr="@5B@">
          <a:extLst>
            <a:ext uri="{FF2B5EF4-FFF2-40B4-BE49-F238E27FC236}">
              <a16:creationId xmlns:a16="http://schemas.microsoft.com/office/drawing/2014/main" id="{A86E1028-2047-4321-9572-E5AE4157B1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661" name="Picture@5B@" descr="@5B@">
          <a:extLst>
            <a:ext uri="{FF2B5EF4-FFF2-40B4-BE49-F238E27FC236}">
              <a16:creationId xmlns:a16="http://schemas.microsoft.com/office/drawing/2014/main" id="{EC0F0C6E-FA71-41C0-9D63-A7EF8F4786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57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662" name="Picture@5B@" descr="@5B@">
          <a:extLst>
            <a:ext uri="{FF2B5EF4-FFF2-40B4-BE49-F238E27FC236}">
              <a16:creationId xmlns:a16="http://schemas.microsoft.com/office/drawing/2014/main" id="{DE0491E8-8A51-40F7-AD62-0BDE0F9C27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32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663" name="Picture@5B@" descr="@5B@">
          <a:extLst>
            <a:ext uri="{FF2B5EF4-FFF2-40B4-BE49-F238E27FC236}">
              <a16:creationId xmlns:a16="http://schemas.microsoft.com/office/drawing/2014/main" id="{3242AD97-075F-4BB3-9A75-BBAE47AD61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07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4664" name="Picture@5B@" descr="@5B@">
          <a:extLst>
            <a:ext uri="{FF2B5EF4-FFF2-40B4-BE49-F238E27FC236}">
              <a16:creationId xmlns:a16="http://schemas.microsoft.com/office/drawing/2014/main" id="{E1B2FEBD-11B7-4006-95C8-A0428507E4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83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4665" name="Picture@5B@" descr="@5B@">
          <a:extLst>
            <a:ext uri="{FF2B5EF4-FFF2-40B4-BE49-F238E27FC236}">
              <a16:creationId xmlns:a16="http://schemas.microsoft.com/office/drawing/2014/main" id="{315C6F6B-5EA9-4F46-9A39-C3907ECED9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4666" name="Picture@5B@" descr="@5B@">
          <a:extLst>
            <a:ext uri="{FF2B5EF4-FFF2-40B4-BE49-F238E27FC236}">
              <a16:creationId xmlns:a16="http://schemas.microsoft.com/office/drawing/2014/main" id="{0142869E-E1FA-41A1-B24B-143E2A6413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33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4667" name="Picture@5B@" descr="@5B@">
          <a:extLst>
            <a:ext uri="{FF2B5EF4-FFF2-40B4-BE49-F238E27FC236}">
              <a16:creationId xmlns:a16="http://schemas.microsoft.com/office/drawing/2014/main" id="{4744837F-9552-4485-9536-E7BBD79540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08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4668" name="Picture@5B@" descr="@5B@">
          <a:extLst>
            <a:ext uri="{FF2B5EF4-FFF2-40B4-BE49-F238E27FC236}">
              <a16:creationId xmlns:a16="http://schemas.microsoft.com/office/drawing/2014/main" id="{D61D5288-2980-46C8-A311-E351D32299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4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4669" name="Picture@5B@" descr="@5B@">
          <a:extLst>
            <a:ext uri="{FF2B5EF4-FFF2-40B4-BE49-F238E27FC236}">
              <a16:creationId xmlns:a16="http://schemas.microsoft.com/office/drawing/2014/main" id="{58515FDE-699D-4D3F-9683-223307C34D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59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4670" name="Picture@5B@" descr="@5B@">
          <a:extLst>
            <a:ext uri="{FF2B5EF4-FFF2-40B4-BE49-F238E27FC236}">
              <a16:creationId xmlns:a16="http://schemas.microsoft.com/office/drawing/2014/main" id="{491E1B89-55BB-4774-B205-98303ED28E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4671" name="Picture@5B@" descr="@5B@">
          <a:extLst>
            <a:ext uri="{FF2B5EF4-FFF2-40B4-BE49-F238E27FC236}">
              <a16:creationId xmlns:a16="http://schemas.microsoft.com/office/drawing/2014/main" id="{3F8E017D-4080-4C73-B1B5-40C5FD6939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09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4672" name="Picture@5B@" descr="@5B@">
          <a:extLst>
            <a:ext uri="{FF2B5EF4-FFF2-40B4-BE49-F238E27FC236}">
              <a16:creationId xmlns:a16="http://schemas.microsoft.com/office/drawing/2014/main" id="{6396E0F7-FDE4-4E9F-A584-FD11E76E8F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85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4673" name="Picture@5B@" descr="@5B@">
          <a:extLst>
            <a:ext uri="{FF2B5EF4-FFF2-40B4-BE49-F238E27FC236}">
              <a16:creationId xmlns:a16="http://schemas.microsoft.com/office/drawing/2014/main" id="{A3D2C3AD-AFB8-4F0C-A6A6-F0DA6A6FE3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0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4674" name="Picture@5B@" descr="@5B@">
          <a:extLst>
            <a:ext uri="{FF2B5EF4-FFF2-40B4-BE49-F238E27FC236}">
              <a16:creationId xmlns:a16="http://schemas.microsoft.com/office/drawing/2014/main" id="{3F91DCF4-6E84-4DDD-AD4A-8400119F58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35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4675" name="Picture@5B@" descr="@5B@">
          <a:extLst>
            <a:ext uri="{FF2B5EF4-FFF2-40B4-BE49-F238E27FC236}">
              <a16:creationId xmlns:a16="http://schemas.microsoft.com/office/drawing/2014/main" id="{903D4CEC-6AF3-48CA-B498-B5079182A5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1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4676" name="Picture@5B@" descr="@5B@">
          <a:extLst>
            <a:ext uri="{FF2B5EF4-FFF2-40B4-BE49-F238E27FC236}">
              <a16:creationId xmlns:a16="http://schemas.microsoft.com/office/drawing/2014/main" id="{AB35EF31-200A-4AC6-8295-EEE3C46220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86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4677" name="Picture@5B@" descr="@5B@">
          <a:extLst>
            <a:ext uri="{FF2B5EF4-FFF2-40B4-BE49-F238E27FC236}">
              <a16:creationId xmlns:a16="http://schemas.microsoft.com/office/drawing/2014/main" id="{79A85AD2-B04F-4805-B65E-74781D3B18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61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4678" name="Picture@5B@" descr="@5B@">
          <a:extLst>
            <a:ext uri="{FF2B5EF4-FFF2-40B4-BE49-F238E27FC236}">
              <a16:creationId xmlns:a16="http://schemas.microsoft.com/office/drawing/2014/main" id="{86A16A13-6226-47C5-BF0C-613FA8078A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36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4679" name="Picture@5B@" descr="@5B@">
          <a:extLst>
            <a:ext uri="{FF2B5EF4-FFF2-40B4-BE49-F238E27FC236}">
              <a16:creationId xmlns:a16="http://schemas.microsoft.com/office/drawing/2014/main" id="{34424E7F-B4A6-4DC9-89B6-DFCB1920AD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11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4680" name="Picture@5B@" descr="@5B@">
          <a:extLst>
            <a:ext uri="{FF2B5EF4-FFF2-40B4-BE49-F238E27FC236}">
              <a16:creationId xmlns:a16="http://schemas.microsoft.com/office/drawing/2014/main" id="{B9C304FF-6FD6-4141-ADC4-001B94A19B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4681" name="Picture@5B@" descr="@5B@">
          <a:extLst>
            <a:ext uri="{FF2B5EF4-FFF2-40B4-BE49-F238E27FC236}">
              <a16:creationId xmlns:a16="http://schemas.microsoft.com/office/drawing/2014/main" id="{7EAEFF45-A055-4D1E-9621-C2777A0C7F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62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4682" name="Picture@5B@" descr="@5B@">
          <a:extLst>
            <a:ext uri="{FF2B5EF4-FFF2-40B4-BE49-F238E27FC236}">
              <a16:creationId xmlns:a16="http://schemas.microsoft.com/office/drawing/2014/main" id="{7C9DDA71-EB9A-47E6-B4D2-2955B77940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37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4683" name="Picture@5B@" descr="@5B@">
          <a:extLst>
            <a:ext uri="{FF2B5EF4-FFF2-40B4-BE49-F238E27FC236}">
              <a16:creationId xmlns:a16="http://schemas.microsoft.com/office/drawing/2014/main" id="{348BAEB8-C69A-47F1-9789-86514E5042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12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4684" name="Picture@5B@" descr="@5B@">
          <a:extLst>
            <a:ext uri="{FF2B5EF4-FFF2-40B4-BE49-F238E27FC236}">
              <a16:creationId xmlns:a16="http://schemas.microsoft.com/office/drawing/2014/main" id="{FDE0FAC0-F23B-4B28-9905-854989BDF4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88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4685" name="Picture@5B@" descr="@5B@">
          <a:extLst>
            <a:ext uri="{FF2B5EF4-FFF2-40B4-BE49-F238E27FC236}">
              <a16:creationId xmlns:a16="http://schemas.microsoft.com/office/drawing/2014/main" id="{8635CF79-F78D-4ACB-94E7-8E8A25BF1F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6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4686" name="Picture@5B@" descr="@5B@">
          <a:extLst>
            <a:ext uri="{FF2B5EF4-FFF2-40B4-BE49-F238E27FC236}">
              <a16:creationId xmlns:a16="http://schemas.microsoft.com/office/drawing/2014/main" id="{C24102F0-C262-408A-A91B-BB4A977079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38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4687" name="Picture@5B@" descr="@5B@">
          <a:extLst>
            <a:ext uri="{FF2B5EF4-FFF2-40B4-BE49-F238E27FC236}">
              <a16:creationId xmlns:a16="http://schemas.microsoft.com/office/drawing/2014/main" id="{C040C33E-0DD8-4432-9650-439ED28B68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14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4688" name="Picture@5B@" descr="@5B@">
          <a:extLst>
            <a:ext uri="{FF2B5EF4-FFF2-40B4-BE49-F238E27FC236}">
              <a16:creationId xmlns:a16="http://schemas.microsoft.com/office/drawing/2014/main" id="{271E921A-AF75-48DF-91D4-576FDF4113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89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4689" name="Picture@5B@" descr="@5B@">
          <a:extLst>
            <a:ext uri="{FF2B5EF4-FFF2-40B4-BE49-F238E27FC236}">
              <a16:creationId xmlns:a16="http://schemas.microsoft.com/office/drawing/2014/main" id="{86D1B170-EC9B-4C09-B562-61EB3BE425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4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4690" name="Picture@5B@" descr="@5B@">
          <a:extLst>
            <a:ext uri="{FF2B5EF4-FFF2-40B4-BE49-F238E27FC236}">
              <a16:creationId xmlns:a16="http://schemas.microsoft.com/office/drawing/2014/main" id="{64375E2F-64F2-4A9C-8A07-5C3A1E32B3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4691" name="Picture@5B@" descr="@5B@">
          <a:extLst>
            <a:ext uri="{FF2B5EF4-FFF2-40B4-BE49-F238E27FC236}">
              <a16:creationId xmlns:a16="http://schemas.microsoft.com/office/drawing/2014/main" id="{8DFEB35C-2A3C-4F01-A872-350B2128C3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15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4692" name="Picture@5B@" descr="@5B@">
          <a:extLst>
            <a:ext uri="{FF2B5EF4-FFF2-40B4-BE49-F238E27FC236}">
              <a16:creationId xmlns:a16="http://schemas.microsoft.com/office/drawing/2014/main" id="{0DB003CF-D4DA-487B-BBE2-4E3219C283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90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4693" name="Picture@5B@" descr="@5B@">
          <a:extLst>
            <a:ext uri="{FF2B5EF4-FFF2-40B4-BE49-F238E27FC236}">
              <a16:creationId xmlns:a16="http://schemas.microsoft.com/office/drawing/2014/main" id="{28A4E5EE-E9B4-4AEA-B233-CA79D1716B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65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4694" name="Picture@5B@" descr="@5B@">
          <a:extLst>
            <a:ext uri="{FF2B5EF4-FFF2-40B4-BE49-F238E27FC236}">
              <a16:creationId xmlns:a16="http://schemas.microsoft.com/office/drawing/2014/main" id="{7652184E-6776-42D3-A64A-E89C065275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40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4695" name="Picture@5B@" descr="@5B@">
          <a:extLst>
            <a:ext uri="{FF2B5EF4-FFF2-40B4-BE49-F238E27FC236}">
              <a16:creationId xmlns:a16="http://schemas.microsoft.com/office/drawing/2014/main" id="{9A3B77FD-1087-4FD2-87CA-66BF9C4C87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1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4696" name="Picture@5B@" descr="@5B@">
          <a:extLst>
            <a:ext uri="{FF2B5EF4-FFF2-40B4-BE49-F238E27FC236}">
              <a16:creationId xmlns:a16="http://schemas.microsoft.com/office/drawing/2014/main" id="{11D109C2-52DC-4DBE-A3B3-CF084DC1F6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91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4697" name="Picture@5B@" descr="@5B@">
          <a:extLst>
            <a:ext uri="{FF2B5EF4-FFF2-40B4-BE49-F238E27FC236}">
              <a16:creationId xmlns:a16="http://schemas.microsoft.com/office/drawing/2014/main" id="{BAEF9654-1030-4093-89EB-929DA382A7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66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4698" name="Picture@5B@" descr="@5B@">
          <a:extLst>
            <a:ext uri="{FF2B5EF4-FFF2-40B4-BE49-F238E27FC236}">
              <a16:creationId xmlns:a16="http://schemas.microsoft.com/office/drawing/2014/main" id="{DE2D0390-4719-4F99-9DBF-B5ED14309C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41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4699" name="Picture@5B@" descr="@5B@">
          <a:extLst>
            <a:ext uri="{FF2B5EF4-FFF2-40B4-BE49-F238E27FC236}">
              <a16:creationId xmlns:a16="http://schemas.microsoft.com/office/drawing/2014/main" id="{29E7EFDA-8F09-4886-8411-6DA87EADED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17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4700" name="Picture@5B@" descr="@5B@">
          <a:extLst>
            <a:ext uri="{FF2B5EF4-FFF2-40B4-BE49-F238E27FC236}">
              <a16:creationId xmlns:a16="http://schemas.microsoft.com/office/drawing/2014/main" id="{48EEBF2F-0374-4EB9-830D-23ABB31FAE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4701" name="Picture@5B@" descr="@5B@">
          <a:extLst>
            <a:ext uri="{FF2B5EF4-FFF2-40B4-BE49-F238E27FC236}">
              <a16:creationId xmlns:a16="http://schemas.microsoft.com/office/drawing/2014/main" id="{0DCCD945-0E52-447E-98E1-B18EB075F2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0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4702" name="Picture@5B@" descr="@5B@">
          <a:extLst>
            <a:ext uri="{FF2B5EF4-FFF2-40B4-BE49-F238E27FC236}">
              <a16:creationId xmlns:a16="http://schemas.microsoft.com/office/drawing/2014/main" id="{5A3F125E-87D4-46CE-8D27-80C89AB5E3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703" name="Picture@5B@" descr="@5B@">
          <a:extLst>
            <a:ext uri="{FF2B5EF4-FFF2-40B4-BE49-F238E27FC236}">
              <a16:creationId xmlns:a16="http://schemas.microsoft.com/office/drawing/2014/main" id="{BF55CD75-82BC-4FA2-97D1-B57C2666C8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4704" name="Picture@5B@" descr="@5B@">
          <a:extLst>
            <a:ext uri="{FF2B5EF4-FFF2-40B4-BE49-F238E27FC236}">
              <a16:creationId xmlns:a16="http://schemas.microsoft.com/office/drawing/2014/main" id="{E093AB8F-F7DF-4223-9D0C-08DC839A72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705" name="Picture@5B@" descr="@5B@">
          <a:extLst>
            <a:ext uri="{FF2B5EF4-FFF2-40B4-BE49-F238E27FC236}">
              <a16:creationId xmlns:a16="http://schemas.microsoft.com/office/drawing/2014/main" id="{AB73204C-E505-4186-A4A1-BDE38C37CE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4706" name="Picture@5B@" descr="@5B@">
          <a:extLst>
            <a:ext uri="{FF2B5EF4-FFF2-40B4-BE49-F238E27FC236}">
              <a16:creationId xmlns:a16="http://schemas.microsoft.com/office/drawing/2014/main" id="{CD42CC5E-DC2B-49DC-98A5-056B299ADC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6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4707" name="Picture@5B@" descr="@5B@">
          <a:extLst>
            <a:ext uri="{FF2B5EF4-FFF2-40B4-BE49-F238E27FC236}">
              <a16:creationId xmlns:a16="http://schemas.microsoft.com/office/drawing/2014/main" id="{1F874FB7-7E61-4EC7-A4B1-E9E9B2C70A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4708" name="Picture@5B@" descr="@5B@">
          <a:extLst>
            <a:ext uri="{FF2B5EF4-FFF2-40B4-BE49-F238E27FC236}">
              <a16:creationId xmlns:a16="http://schemas.microsoft.com/office/drawing/2014/main" id="{44973A39-2FE2-4BF5-8FB8-3533128D1B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7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4709" name="Picture@5B@" descr="@5B@">
          <a:extLst>
            <a:ext uri="{FF2B5EF4-FFF2-40B4-BE49-F238E27FC236}">
              <a16:creationId xmlns:a16="http://schemas.microsoft.com/office/drawing/2014/main" id="{0CD88021-E99E-43AA-808D-42025969D1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4710" name="Picture@5B@" descr="@5B@">
          <a:extLst>
            <a:ext uri="{FF2B5EF4-FFF2-40B4-BE49-F238E27FC236}">
              <a16:creationId xmlns:a16="http://schemas.microsoft.com/office/drawing/2014/main" id="{8AF00F8A-47D2-49B9-96B1-01A6F5FAD1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4711" name="Picture@5B@" descr="@5B@">
          <a:extLst>
            <a:ext uri="{FF2B5EF4-FFF2-40B4-BE49-F238E27FC236}">
              <a16:creationId xmlns:a16="http://schemas.microsoft.com/office/drawing/2014/main" id="{0DE304E7-9342-4C6A-8B99-42EF19D373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3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4712" name="Picture@5B@" descr="@5B@">
          <a:extLst>
            <a:ext uri="{FF2B5EF4-FFF2-40B4-BE49-F238E27FC236}">
              <a16:creationId xmlns:a16="http://schemas.microsoft.com/office/drawing/2014/main" id="{000082AD-07BD-4AF0-A198-ABAC6E09E8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4713" name="Picture@5B@" descr="@5B@">
          <a:extLst>
            <a:ext uri="{FF2B5EF4-FFF2-40B4-BE49-F238E27FC236}">
              <a16:creationId xmlns:a16="http://schemas.microsoft.com/office/drawing/2014/main" id="{58AED22F-FAA7-4D4C-A960-7085A223CA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3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4714" name="Picture@5B@" descr="@5B@">
          <a:extLst>
            <a:ext uri="{FF2B5EF4-FFF2-40B4-BE49-F238E27FC236}">
              <a16:creationId xmlns:a16="http://schemas.microsoft.com/office/drawing/2014/main" id="{E8172564-A3A1-4764-BAEB-0D5960B068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8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4715" name="Picture@5B@" descr="@5B@">
          <a:extLst>
            <a:ext uri="{FF2B5EF4-FFF2-40B4-BE49-F238E27FC236}">
              <a16:creationId xmlns:a16="http://schemas.microsoft.com/office/drawing/2014/main" id="{EBB3B8D3-19E8-49ED-A858-D74A699C86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4716" name="Picture@5B@" descr="@5B@">
          <a:extLst>
            <a:ext uri="{FF2B5EF4-FFF2-40B4-BE49-F238E27FC236}">
              <a16:creationId xmlns:a16="http://schemas.microsoft.com/office/drawing/2014/main" id="{F3E1213D-17D0-4D40-B30D-770DCBC901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4717" name="Picture@5B@" descr="@5B@">
          <a:extLst>
            <a:ext uri="{FF2B5EF4-FFF2-40B4-BE49-F238E27FC236}">
              <a16:creationId xmlns:a16="http://schemas.microsoft.com/office/drawing/2014/main" id="{BDC8B262-AB90-4026-9B02-6BD490B642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4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4718" name="Picture@5B@" descr="@5B@">
          <a:extLst>
            <a:ext uri="{FF2B5EF4-FFF2-40B4-BE49-F238E27FC236}">
              <a16:creationId xmlns:a16="http://schemas.microsoft.com/office/drawing/2014/main" id="{94F08942-DF5D-45D4-9839-AC61A3D5B4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9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4719" name="Picture@5B@" descr="@5B@">
          <a:extLst>
            <a:ext uri="{FF2B5EF4-FFF2-40B4-BE49-F238E27FC236}">
              <a16:creationId xmlns:a16="http://schemas.microsoft.com/office/drawing/2014/main" id="{1DDE2109-6037-4A5D-845B-090A0F95B7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5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4720" name="Picture@5B@" descr="@5B@">
          <a:extLst>
            <a:ext uri="{FF2B5EF4-FFF2-40B4-BE49-F238E27FC236}">
              <a16:creationId xmlns:a16="http://schemas.microsoft.com/office/drawing/2014/main" id="{D5FC09D8-2520-4952-B009-755B13570D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4721" name="Picture@5B@" descr="@5B@">
          <a:extLst>
            <a:ext uri="{FF2B5EF4-FFF2-40B4-BE49-F238E27FC236}">
              <a16:creationId xmlns:a16="http://schemas.microsoft.com/office/drawing/2014/main" id="{9DE837A3-228A-4E96-9BDF-3FC3F93805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5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4722" name="Picture@5B@" descr="@5B@">
          <a:extLst>
            <a:ext uri="{FF2B5EF4-FFF2-40B4-BE49-F238E27FC236}">
              <a16:creationId xmlns:a16="http://schemas.microsoft.com/office/drawing/2014/main" id="{950C9CC1-C68E-4EB2-AA4F-58B06DCA76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4723" name="Picture@5B@" descr="@5B@">
          <a:extLst>
            <a:ext uri="{FF2B5EF4-FFF2-40B4-BE49-F238E27FC236}">
              <a16:creationId xmlns:a16="http://schemas.microsoft.com/office/drawing/2014/main" id="{4770ED50-9D5E-4A8D-B929-2A974581C5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4724" name="Picture@5B@" descr="@5B@">
          <a:extLst>
            <a:ext uri="{FF2B5EF4-FFF2-40B4-BE49-F238E27FC236}">
              <a16:creationId xmlns:a16="http://schemas.microsoft.com/office/drawing/2014/main" id="{6FE274E9-FDCB-479B-AABA-54DAED1DDF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1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4725" name="Picture@5B@" descr="@5B@">
          <a:extLst>
            <a:ext uri="{FF2B5EF4-FFF2-40B4-BE49-F238E27FC236}">
              <a16:creationId xmlns:a16="http://schemas.microsoft.com/office/drawing/2014/main" id="{F771C9E5-9B6E-4F8F-8646-1B2A88AA99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4726" name="Picture@5B@" descr="@5B@">
          <a:extLst>
            <a:ext uri="{FF2B5EF4-FFF2-40B4-BE49-F238E27FC236}">
              <a16:creationId xmlns:a16="http://schemas.microsoft.com/office/drawing/2014/main" id="{CE838BF3-76C8-4775-9764-29641C982F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2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4727" name="Picture@5B@" descr="@5B@">
          <a:extLst>
            <a:ext uri="{FF2B5EF4-FFF2-40B4-BE49-F238E27FC236}">
              <a16:creationId xmlns:a16="http://schemas.microsoft.com/office/drawing/2014/main" id="{FDE95A9B-0ACA-4B78-A0F1-83135CE4E5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27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4728" name="Picture@5B@" descr="@5B@">
          <a:extLst>
            <a:ext uri="{FF2B5EF4-FFF2-40B4-BE49-F238E27FC236}">
              <a16:creationId xmlns:a16="http://schemas.microsoft.com/office/drawing/2014/main" id="{429F5BE7-6DA5-4154-AFCA-BC4ACCD848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02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4729" name="Picture@5B@" descr="@5B@">
          <a:extLst>
            <a:ext uri="{FF2B5EF4-FFF2-40B4-BE49-F238E27FC236}">
              <a16:creationId xmlns:a16="http://schemas.microsoft.com/office/drawing/2014/main" id="{EA8CFBE5-8E95-4C53-A965-BB9E0AFA86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7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4730" name="Picture@5B@" descr="@5B@">
          <a:extLst>
            <a:ext uri="{FF2B5EF4-FFF2-40B4-BE49-F238E27FC236}">
              <a16:creationId xmlns:a16="http://schemas.microsoft.com/office/drawing/2014/main" id="{4A995BAB-25F6-456C-B8B5-2C1E21A846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4731" name="Picture@5B@" descr="@5B@">
          <a:extLst>
            <a:ext uri="{FF2B5EF4-FFF2-40B4-BE49-F238E27FC236}">
              <a16:creationId xmlns:a16="http://schemas.microsoft.com/office/drawing/2014/main" id="{652E9906-3A0D-4324-A8BE-744701B8D6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28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4732" name="Picture@5B@" descr="@5B@">
          <a:extLst>
            <a:ext uri="{FF2B5EF4-FFF2-40B4-BE49-F238E27FC236}">
              <a16:creationId xmlns:a16="http://schemas.microsoft.com/office/drawing/2014/main" id="{F49273F3-BF20-4F7C-95BC-54345297F3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3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4733" name="Picture@5B@" descr="@5B@">
          <a:extLst>
            <a:ext uri="{FF2B5EF4-FFF2-40B4-BE49-F238E27FC236}">
              <a16:creationId xmlns:a16="http://schemas.microsoft.com/office/drawing/2014/main" id="{C9A9E3FC-3BB4-42ED-B907-76B432122A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78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4734" name="Picture@5B@" descr="@5B@">
          <a:extLst>
            <a:ext uri="{FF2B5EF4-FFF2-40B4-BE49-F238E27FC236}">
              <a16:creationId xmlns:a16="http://schemas.microsoft.com/office/drawing/2014/main" id="{4D8399E3-5151-441E-BF67-5FED4D44B8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54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4735" name="Picture@5B@" descr="@5B@">
          <a:extLst>
            <a:ext uri="{FF2B5EF4-FFF2-40B4-BE49-F238E27FC236}">
              <a16:creationId xmlns:a16="http://schemas.microsoft.com/office/drawing/2014/main" id="{1320F2A3-C82C-432F-BE01-2EC6E6E115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4736" name="Picture@5B@" descr="@5B@">
          <a:extLst>
            <a:ext uri="{FF2B5EF4-FFF2-40B4-BE49-F238E27FC236}">
              <a16:creationId xmlns:a16="http://schemas.microsoft.com/office/drawing/2014/main" id="{31439D95-8F87-4282-B2B0-2659FBBA9D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4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4737" name="Picture@5B@" descr="@5B@">
          <a:extLst>
            <a:ext uri="{FF2B5EF4-FFF2-40B4-BE49-F238E27FC236}">
              <a16:creationId xmlns:a16="http://schemas.microsoft.com/office/drawing/2014/main" id="{97CDD27F-D672-47BB-BEEC-28978EEBB4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4738" name="Picture@5B@" descr="@5B@">
          <a:extLst>
            <a:ext uri="{FF2B5EF4-FFF2-40B4-BE49-F238E27FC236}">
              <a16:creationId xmlns:a16="http://schemas.microsoft.com/office/drawing/2014/main" id="{50AF1D57-2EE3-4A3C-9157-5885D4B967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5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739" name="Picture@5B@" descr="@5B@">
          <a:extLst>
            <a:ext uri="{FF2B5EF4-FFF2-40B4-BE49-F238E27FC236}">
              <a16:creationId xmlns:a16="http://schemas.microsoft.com/office/drawing/2014/main" id="{38A017F8-7BA9-4D58-BD6C-D62332BC92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0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740" name="Picture@5B@" descr="@5B@">
          <a:extLst>
            <a:ext uri="{FF2B5EF4-FFF2-40B4-BE49-F238E27FC236}">
              <a16:creationId xmlns:a16="http://schemas.microsoft.com/office/drawing/2014/main" id="{324271A5-8452-43C6-A11F-F28D5F473A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741" name="Picture@5B@" descr="@5B@">
          <a:extLst>
            <a:ext uri="{FF2B5EF4-FFF2-40B4-BE49-F238E27FC236}">
              <a16:creationId xmlns:a16="http://schemas.microsoft.com/office/drawing/2014/main" id="{341E1C54-5C0A-40F6-B431-227D7E7232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80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742" name="Picture@5B@" descr="@5B@">
          <a:extLst>
            <a:ext uri="{FF2B5EF4-FFF2-40B4-BE49-F238E27FC236}">
              <a16:creationId xmlns:a16="http://schemas.microsoft.com/office/drawing/2014/main" id="{F5808C55-D27B-4CF5-BCFE-DA6533040F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56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743" name="Picture@5B@" descr="@5B@">
          <a:extLst>
            <a:ext uri="{FF2B5EF4-FFF2-40B4-BE49-F238E27FC236}">
              <a16:creationId xmlns:a16="http://schemas.microsoft.com/office/drawing/2014/main" id="{62B78F7F-9B4C-4EC8-8B5C-911BFCDC54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31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744" name="Picture@5B@" descr="@5B@">
          <a:extLst>
            <a:ext uri="{FF2B5EF4-FFF2-40B4-BE49-F238E27FC236}">
              <a16:creationId xmlns:a16="http://schemas.microsoft.com/office/drawing/2014/main" id="{9F266B2A-17D3-4C88-8C77-2206609CDB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06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745" name="Picture@5B@" descr="@5B@">
          <a:extLst>
            <a:ext uri="{FF2B5EF4-FFF2-40B4-BE49-F238E27FC236}">
              <a16:creationId xmlns:a16="http://schemas.microsoft.com/office/drawing/2014/main" id="{09DF3724-9FC6-480A-A57D-4F5DBAB0DB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746" name="Picture@5B@" descr="@5B@">
          <a:extLst>
            <a:ext uri="{FF2B5EF4-FFF2-40B4-BE49-F238E27FC236}">
              <a16:creationId xmlns:a16="http://schemas.microsoft.com/office/drawing/2014/main" id="{0B346AE1-BDD7-49B6-B444-CA6B3697F6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57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747" name="Picture@5B@" descr="@5B@">
          <a:extLst>
            <a:ext uri="{FF2B5EF4-FFF2-40B4-BE49-F238E27FC236}">
              <a16:creationId xmlns:a16="http://schemas.microsoft.com/office/drawing/2014/main" id="{0D07E180-858F-41CF-87F5-FB242842BD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32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748" name="Picture@5B@" descr="@5B@">
          <a:extLst>
            <a:ext uri="{FF2B5EF4-FFF2-40B4-BE49-F238E27FC236}">
              <a16:creationId xmlns:a16="http://schemas.microsoft.com/office/drawing/2014/main" id="{DC262F1B-9C4D-427F-B3D8-D77D045C3C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07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4749" name="Picture@5B@" descr="@5B@">
          <a:extLst>
            <a:ext uri="{FF2B5EF4-FFF2-40B4-BE49-F238E27FC236}">
              <a16:creationId xmlns:a16="http://schemas.microsoft.com/office/drawing/2014/main" id="{80A44A38-5ACE-4108-A14A-6CDAACC53F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83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4750" name="Picture@5B@" descr="@5B@">
          <a:extLst>
            <a:ext uri="{FF2B5EF4-FFF2-40B4-BE49-F238E27FC236}">
              <a16:creationId xmlns:a16="http://schemas.microsoft.com/office/drawing/2014/main" id="{451F2912-ACEC-47E2-9091-821563CC87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4751" name="Picture@5B@" descr="@5B@">
          <a:extLst>
            <a:ext uri="{FF2B5EF4-FFF2-40B4-BE49-F238E27FC236}">
              <a16:creationId xmlns:a16="http://schemas.microsoft.com/office/drawing/2014/main" id="{8487D0E8-A243-487A-BDE4-EEBA5CE759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33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4752" name="Picture@5B@" descr="@5B@">
          <a:extLst>
            <a:ext uri="{FF2B5EF4-FFF2-40B4-BE49-F238E27FC236}">
              <a16:creationId xmlns:a16="http://schemas.microsoft.com/office/drawing/2014/main" id="{D8AF5D4C-EC4E-41AA-A6D9-9886865A25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08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4753" name="Picture@5B@" descr="@5B@">
          <a:extLst>
            <a:ext uri="{FF2B5EF4-FFF2-40B4-BE49-F238E27FC236}">
              <a16:creationId xmlns:a16="http://schemas.microsoft.com/office/drawing/2014/main" id="{49A59042-57D7-439C-A8AE-B52001AC62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4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4754" name="Picture@5B@" descr="@5B@">
          <a:extLst>
            <a:ext uri="{FF2B5EF4-FFF2-40B4-BE49-F238E27FC236}">
              <a16:creationId xmlns:a16="http://schemas.microsoft.com/office/drawing/2014/main" id="{BA19A577-CAC3-4F8E-959A-4F85387B6F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59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4755" name="Picture@5B@" descr="@5B@">
          <a:extLst>
            <a:ext uri="{FF2B5EF4-FFF2-40B4-BE49-F238E27FC236}">
              <a16:creationId xmlns:a16="http://schemas.microsoft.com/office/drawing/2014/main" id="{0F99F65C-39EF-48DA-ABDE-9566ABA5EA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4756" name="Picture@5B@" descr="@5B@">
          <a:extLst>
            <a:ext uri="{FF2B5EF4-FFF2-40B4-BE49-F238E27FC236}">
              <a16:creationId xmlns:a16="http://schemas.microsoft.com/office/drawing/2014/main" id="{4BCCF933-AFCA-4102-9F08-0ABBE48320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09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4757" name="Picture@5B@" descr="@5B@">
          <a:extLst>
            <a:ext uri="{FF2B5EF4-FFF2-40B4-BE49-F238E27FC236}">
              <a16:creationId xmlns:a16="http://schemas.microsoft.com/office/drawing/2014/main" id="{77A9A1F1-B726-41DD-8AD7-344BD58B3C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85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4758" name="Picture@5B@" descr="@5B@">
          <a:extLst>
            <a:ext uri="{FF2B5EF4-FFF2-40B4-BE49-F238E27FC236}">
              <a16:creationId xmlns:a16="http://schemas.microsoft.com/office/drawing/2014/main" id="{7702A57B-2A1C-4BDD-97B2-7A7584DA9A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0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4759" name="Picture@5B@" descr="@5B@">
          <a:extLst>
            <a:ext uri="{FF2B5EF4-FFF2-40B4-BE49-F238E27FC236}">
              <a16:creationId xmlns:a16="http://schemas.microsoft.com/office/drawing/2014/main" id="{46420376-E0B3-43C5-A37F-354A48151B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35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4760" name="Picture@5B@" descr="@5B@">
          <a:extLst>
            <a:ext uri="{FF2B5EF4-FFF2-40B4-BE49-F238E27FC236}">
              <a16:creationId xmlns:a16="http://schemas.microsoft.com/office/drawing/2014/main" id="{EF859C48-2262-454A-B5D2-15BC3C80D1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1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4761" name="Picture@5B@" descr="@5B@">
          <a:extLst>
            <a:ext uri="{FF2B5EF4-FFF2-40B4-BE49-F238E27FC236}">
              <a16:creationId xmlns:a16="http://schemas.microsoft.com/office/drawing/2014/main" id="{996BA841-E12F-4132-A932-7C961EEA3C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86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4762" name="Picture@5B@" descr="@5B@">
          <a:extLst>
            <a:ext uri="{FF2B5EF4-FFF2-40B4-BE49-F238E27FC236}">
              <a16:creationId xmlns:a16="http://schemas.microsoft.com/office/drawing/2014/main" id="{184C17B3-E6F6-4685-A3DB-D352EF9777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61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4763" name="Picture@5B@" descr="@5B@">
          <a:extLst>
            <a:ext uri="{FF2B5EF4-FFF2-40B4-BE49-F238E27FC236}">
              <a16:creationId xmlns:a16="http://schemas.microsoft.com/office/drawing/2014/main" id="{F3E3DF8B-1819-4C8C-BE62-9458C0242E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36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4764" name="Picture@5B@" descr="@5B@">
          <a:extLst>
            <a:ext uri="{FF2B5EF4-FFF2-40B4-BE49-F238E27FC236}">
              <a16:creationId xmlns:a16="http://schemas.microsoft.com/office/drawing/2014/main" id="{66E9D968-E5A6-443A-9AD0-DDD318BFCE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11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4765" name="Picture@5B@" descr="@5B@">
          <a:extLst>
            <a:ext uri="{FF2B5EF4-FFF2-40B4-BE49-F238E27FC236}">
              <a16:creationId xmlns:a16="http://schemas.microsoft.com/office/drawing/2014/main" id="{2A0076C6-C4C6-4E8F-8E7E-CA420AB544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4766" name="Picture@5B@" descr="@5B@">
          <a:extLst>
            <a:ext uri="{FF2B5EF4-FFF2-40B4-BE49-F238E27FC236}">
              <a16:creationId xmlns:a16="http://schemas.microsoft.com/office/drawing/2014/main" id="{1B86B8E9-72AE-4982-BCB6-25230EF12C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62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4767" name="Picture@5B@" descr="@5B@">
          <a:extLst>
            <a:ext uri="{FF2B5EF4-FFF2-40B4-BE49-F238E27FC236}">
              <a16:creationId xmlns:a16="http://schemas.microsoft.com/office/drawing/2014/main" id="{7887BD7B-5256-46E1-BDC4-BAD8879589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37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4768" name="Picture@5B@" descr="@5B@">
          <a:extLst>
            <a:ext uri="{FF2B5EF4-FFF2-40B4-BE49-F238E27FC236}">
              <a16:creationId xmlns:a16="http://schemas.microsoft.com/office/drawing/2014/main" id="{D4A0040F-E159-47BD-AB9D-95E1FFF652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12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4769" name="Picture@5B@" descr="@5B@">
          <a:extLst>
            <a:ext uri="{FF2B5EF4-FFF2-40B4-BE49-F238E27FC236}">
              <a16:creationId xmlns:a16="http://schemas.microsoft.com/office/drawing/2014/main" id="{FFBAEB77-363F-4EE9-B701-52F5B7F45F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88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4770" name="Picture@5B@" descr="@5B@">
          <a:extLst>
            <a:ext uri="{FF2B5EF4-FFF2-40B4-BE49-F238E27FC236}">
              <a16:creationId xmlns:a16="http://schemas.microsoft.com/office/drawing/2014/main" id="{9D57668B-61EA-4552-B7C9-0D3B896834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6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4771" name="Picture@5B@" descr="@5B@">
          <a:extLst>
            <a:ext uri="{FF2B5EF4-FFF2-40B4-BE49-F238E27FC236}">
              <a16:creationId xmlns:a16="http://schemas.microsoft.com/office/drawing/2014/main" id="{6CEC7516-9C75-4085-9332-0E1AC05D15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38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4772" name="Picture@5B@" descr="@5B@">
          <a:extLst>
            <a:ext uri="{FF2B5EF4-FFF2-40B4-BE49-F238E27FC236}">
              <a16:creationId xmlns:a16="http://schemas.microsoft.com/office/drawing/2014/main" id="{A75130BA-BA75-4623-90D2-2770FA6087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14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4773" name="Picture@5B@" descr="@5B@">
          <a:extLst>
            <a:ext uri="{FF2B5EF4-FFF2-40B4-BE49-F238E27FC236}">
              <a16:creationId xmlns:a16="http://schemas.microsoft.com/office/drawing/2014/main" id="{82DC24B6-8237-4915-95EC-AA407D027F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89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4774" name="Picture@5B@" descr="@5B@">
          <a:extLst>
            <a:ext uri="{FF2B5EF4-FFF2-40B4-BE49-F238E27FC236}">
              <a16:creationId xmlns:a16="http://schemas.microsoft.com/office/drawing/2014/main" id="{09E1CE5B-FFCE-4127-81AE-34DB1C8710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4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4775" name="Picture@5B@" descr="@5B@">
          <a:extLst>
            <a:ext uri="{FF2B5EF4-FFF2-40B4-BE49-F238E27FC236}">
              <a16:creationId xmlns:a16="http://schemas.microsoft.com/office/drawing/2014/main" id="{2C2F25C3-6430-46D0-AA9E-A19FA5E914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4776" name="Picture@5B@" descr="@5B@">
          <a:extLst>
            <a:ext uri="{FF2B5EF4-FFF2-40B4-BE49-F238E27FC236}">
              <a16:creationId xmlns:a16="http://schemas.microsoft.com/office/drawing/2014/main" id="{06F0F6A2-9329-46FC-9DF2-004663932B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15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4777" name="Picture@5B@" descr="@5B@">
          <a:extLst>
            <a:ext uri="{FF2B5EF4-FFF2-40B4-BE49-F238E27FC236}">
              <a16:creationId xmlns:a16="http://schemas.microsoft.com/office/drawing/2014/main" id="{1725F7FA-8237-49A4-8D4A-F89F7B7A23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90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4778" name="Picture@5B@" descr="@5B@">
          <a:extLst>
            <a:ext uri="{FF2B5EF4-FFF2-40B4-BE49-F238E27FC236}">
              <a16:creationId xmlns:a16="http://schemas.microsoft.com/office/drawing/2014/main" id="{1A010FCE-7AEA-4C64-A786-6BAF780F6E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65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4779" name="Picture@5B@" descr="@5B@">
          <a:extLst>
            <a:ext uri="{FF2B5EF4-FFF2-40B4-BE49-F238E27FC236}">
              <a16:creationId xmlns:a16="http://schemas.microsoft.com/office/drawing/2014/main" id="{3ABC4355-2231-4710-8B5E-39C4D26FC0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40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4780" name="Picture@5B@" descr="@5B@">
          <a:extLst>
            <a:ext uri="{FF2B5EF4-FFF2-40B4-BE49-F238E27FC236}">
              <a16:creationId xmlns:a16="http://schemas.microsoft.com/office/drawing/2014/main" id="{3580EB4F-8802-4751-BDD6-2024D453CE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1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4781" name="Picture@5B@" descr="@5B@">
          <a:extLst>
            <a:ext uri="{FF2B5EF4-FFF2-40B4-BE49-F238E27FC236}">
              <a16:creationId xmlns:a16="http://schemas.microsoft.com/office/drawing/2014/main" id="{AA232237-C085-4C58-AC43-FC9B50EB73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91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4782" name="Picture@5B@" descr="@5B@">
          <a:extLst>
            <a:ext uri="{FF2B5EF4-FFF2-40B4-BE49-F238E27FC236}">
              <a16:creationId xmlns:a16="http://schemas.microsoft.com/office/drawing/2014/main" id="{0FBB2C77-8B24-4E28-9775-5F4ABC39B7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0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4783" name="Picture@5B@" descr="@5B@">
          <a:extLst>
            <a:ext uri="{FF2B5EF4-FFF2-40B4-BE49-F238E27FC236}">
              <a16:creationId xmlns:a16="http://schemas.microsoft.com/office/drawing/2014/main" id="{7511A0B2-B53C-4FA5-9659-916F4712AF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784" name="Picture@5B@" descr="@5B@">
          <a:extLst>
            <a:ext uri="{FF2B5EF4-FFF2-40B4-BE49-F238E27FC236}">
              <a16:creationId xmlns:a16="http://schemas.microsoft.com/office/drawing/2014/main" id="{EDF10410-B264-484B-A4FC-AF0E898E15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4785" name="Picture@5B@" descr="@5B@">
          <a:extLst>
            <a:ext uri="{FF2B5EF4-FFF2-40B4-BE49-F238E27FC236}">
              <a16:creationId xmlns:a16="http://schemas.microsoft.com/office/drawing/2014/main" id="{70F0E498-878B-4250-A929-4A34181A49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786" name="Picture@5B@" descr="@5B@">
          <a:extLst>
            <a:ext uri="{FF2B5EF4-FFF2-40B4-BE49-F238E27FC236}">
              <a16:creationId xmlns:a16="http://schemas.microsoft.com/office/drawing/2014/main" id="{8387A09F-7CCE-4352-AAAE-CA37E9ECD1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4787" name="Picture@5B@" descr="@5B@">
          <a:extLst>
            <a:ext uri="{FF2B5EF4-FFF2-40B4-BE49-F238E27FC236}">
              <a16:creationId xmlns:a16="http://schemas.microsoft.com/office/drawing/2014/main" id="{E75528BE-1320-4173-B671-50A9C85979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6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4788" name="Picture@5B@" descr="@5B@">
          <a:extLst>
            <a:ext uri="{FF2B5EF4-FFF2-40B4-BE49-F238E27FC236}">
              <a16:creationId xmlns:a16="http://schemas.microsoft.com/office/drawing/2014/main" id="{D026DA36-08E8-4EF2-BA5F-CDA604C46A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4789" name="Picture@5B@" descr="@5B@">
          <a:extLst>
            <a:ext uri="{FF2B5EF4-FFF2-40B4-BE49-F238E27FC236}">
              <a16:creationId xmlns:a16="http://schemas.microsoft.com/office/drawing/2014/main" id="{AFF27EA9-539C-475B-87DA-0D210F5E61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7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4790" name="Picture@5B@" descr="@5B@">
          <a:extLst>
            <a:ext uri="{FF2B5EF4-FFF2-40B4-BE49-F238E27FC236}">
              <a16:creationId xmlns:a16="http://schemas.microsoft.com/office/drawing/2014/main" id="{E8209E54-E8AC-4395-8BD7-5AD90BA3C2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4791" name="Picture@5B@" descr="@5B@">
          <a:extLst>
            <a:ext uri="{FF2B5EF4-FFF2-40B4-BE49-F238E27FC236}">
              <a16:creationId xmlns:a16="http://schemas.microsoft.com/office/drawing/2014/main" id="{6D43BE9A-46AE-4153-8FDA-230734D2DC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4792" name="Picture@5B@" descr="@5B@">
          <a:extLst>
            <a:ext uri="{FF2B5EF4-FFF2-40B4-BE49-F238E27FC236}">
              <a16:creationId xmlns:a16="http://schemas.microsoft.com/office/drawing/2014/main" id="{A2340E5C-0A67-4770-BEB2-4A6CFCE014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3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4793" name="Picture@5B@" descr="@5B@">
          <a:extLst>
            <a:ext uri="{FF2B5EF4-FFF2-40B4-BE49-F238E27FC236}">
              <a16:creationId xmlns:a16="http://schemas.microsoft.com/office/drawing/2014/main" id="{241C2A31-AA2D-4156-B64E-393B1C31C0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4794" name="Picture@5B@" descr="@5B@">
          <a:extLst>
            <a:ext uri="{FF2B5EF4-FFF2-40B4-BE49-F238E27FC236}">
              <a16:creationId xmlns:a16="http://schemas.microsoft.com/office/drawing/2014/main" id="{E23E5515-CD6D-4544-B681-D1269CD0EF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3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4795" name="Picture@5B@" descr="@5B@">
          <a:extLst>
            <a:ext uri="{FF2B5EF4-FFF2-40B4-BE49-F238E27FC236}">
              <a16:creationId xmlns:a16="http://schemas.microsoft.com/office/drawing/2014/main" id="{D5168D3C-FD62-4EB8-807A-2752729C3D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8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4796" name="Picture@5B@" descr="@5B@">
          <a:extLst>
            <a:ext uri="{FF2B5EF4-FFF2-40B4-BE49-F238E27FC236}">
              <a16:creationId xmlns:a16="http://schemas.microsoft.com/office/drawing/2014/main" id="{12D0ABC9-FF17-42EE-BDF0-8CEE57DD6E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4797" name="Picture@5B@" descr="@5B@">
          <a:extLst>
            <a:ext uri="{FF2B5EF4-FFF2-40B4-BE49-F238E27FC236}">
              <a16:creationId xmlns:a16="http://schemas.microsoft.com/office/drawing/2014/main" id="{418E2831-F4E4-4FF5-A24B-590554C55B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4798" name="Picture@5B@" descr="@5B@">
          <a:extLst>
            <a:ext uri="{FF2B5EF4-FFF2-40B4-BE49-F238E27FC236}">
              <a16:creationId xmlns:a16="http://schemas.microsoft.com/office/drawing/2014/main" id="{3C561F1C-C6B6-432E-903C-BAC5C42867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4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4799" name="Picture@5B@" descr="@5B@">
          <a:extLst>
            <a:ext uri="{FF2B5EF4-FFF2-40B4-BE49-F238E27FC236}">
              <a16:creationId xmlns:a16="http://schemas.microsoft.com/office/drawing/2014/main" id="{87B19588-F8E5-46A1-B91C-9B2E669F58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9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4800" name="Picture@5B@" descr="@5B@">
          <a:extLst>
            <a:ext uri="{FF2B5EF4-FFF2-40B4-BE49-F238E27FC236}">
              <a16:creationId xmlns:a16="http://schemas.microsoft.com/office/drawing/2014/main" id="{19D22FD9-CCEE-436D-90C2-41F0965897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5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4801" name="Picture@5B@" descr="@5B@">
          <a:extLst>
            <a:ext uri="{FF2B5EF4-FFF2-40B4-BE49-F238E27FC236}">
              <a16:creationId xmlns:a16="http://schemas.microsoft.com/office/drawing/2014/main" id="{ED78B43D-3FE2-4F66-8B45-56A1942ED8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4802" name="Picture@5B@" descr="@5B@">
          <a:extLst>
            <a:ext uri="{FF2B5EF4-FFF2-40B4-BE49-F238E27FC236}">
              <a16:creationId xmlns:a16="http://schemas.microsoft.com/office/drawing/2014/main" id="{661F8AB1-7587-40D7-BA76-6F6BEAED60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5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4803" name="Picture@5B@" descr="@5B@">
          <a:extLst>
            <a:ext uri="{FF2B5EF4-FFF2-40B4-BE49-F238E27FC236}">
              <a16:creationId xmlns:a16="http://schemas.microsoft.com/office/drawing/2014/main" id="{7E4D6610-0EF0-4277-80B9-C9FA240CC8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4804" name="Picture@5B@" descr="@5B@">
          <a:extLst>
            <a:ext uri="{FF2B5EF4-FFF2-40B4-BE49-F238E27FC236}">
              <a16:creationId xmlns:a16="http://schemas.microsoft.com/office/drawing/2014/main" id="{12BA9694-F8AC-45D1-9A13-01767072FA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4805" name="Picture@5B@" descr="@5B@">
          <a:extLst>
            <a:ext uri="{FF2B5EF4-FFF2-40B4-BE49-F238E27FC236}">
              <a16:creationId xmlns:a16="http://schemas.microsoft.com/office/drawing/2014/main" id="{97B850FC-E2C4-4785-B66B-C3E7149002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1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4806" name="Picture@5B@" descr="@5B@">
          <a:extLst>
            <a:ext uri="{FF2B5EF4-FFF2-40B4-BE49-F238E27FC236}">
              <a16:creationId xmlns:a16="http://schemas.microsoft.com/office/drawing/2014/main" id="{C9BED409-5365-41E0-B1D3-42A8AC9489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4807" name="Picture@5B@" descr="@5B@">
          <a:extLst>
            <a:ext uri="{FF2B5EF4-FFF2-40B4-BE49-F238E27FC236}">
              <a16:creationId xmlns:a16="http://schemas.microsoft.com/office/drawing/2014/main" id="{190D1F34-27A1-4A13-852A-B0968E3ED8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2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4808" name="Picture@5B@" descr="@5B@">
          <a:extLst>
            <a:ext uri="{FF2B5EF4-FFF2-40B4-BE49-F238E27FC236}">
              <a16:creationId xmlns:a16="http://schemas.microsoft.com/office/drawing/2014/main" id="{C2DCCD8A-4710-45AD-95EF-62BB910B1E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27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4809" name="Picture@5B@" descr="@5B@">
          <a:extLst>
            <a:ext uri="{FF2B5EF4-FFF2-40B4-BE49-F238E27FC236}">
              <a16:creationId xmlns:a16="http://schemas.microsoft.com/office/drawing/2014/main" id="{79E2D6AF-F1B1-4104-919B-DC495E5FEC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02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4810" name="Picture@5B@" descr="@5B@">
          <a:extLst>
            <a:ext uri="{FF2B5EF4-FFF2-40B4-BE49-F238E27FC236}">
              <a16:creationId xmlns:a16="http://schemas.microsoft.com/office/drawing/2014/main" id="{03A6FFE1-1210-4A32-B319-2967A275EE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7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4811" name="Picture@5B@" descr="@5B@">
          <a:extLst>
            <a:ext uri="{FF2B5EF4-FFF2-40B4-BE49-F238E27FC236}">
              <a16:creationId xmlns:a16="http://schemas.microsoft.com/office/drawing/2014/main" id="{20770590-5442-4C50-9CFD-3520CFB6C2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4812" name="Picture@5B@" descr="@5B@">
          <a:extLst>
            <a:ext uri="{FF2B5EF4-FFF2-40B4-BE49-F238E27FC236}">
              <a16:creationId xmlns:a16="http://schemas.microsoft.com/office/drawing/2014/main" id="{561D24B4-2E89-465D-997E-F2F438060E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28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4813" name="Picture@5B@" descr="@5B@">
          <a:extLst>
            <a:ext uri="{FF2B5EF4-FFF2-40B4-BE49-F238E27FC236}">
              <a16:creationId xmlns:a16="http://schemas.microsoft.com/office/drawing/2014/main" id="{E15753B9-F245-429F-B3F3-567EA5FBAC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3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4814" name="Picture@5B@" descr="@5B@">
          <a:extLst>
            <a:ext uri="{FF2B5EF4-FFF2-40B4-BE49-F238E27FC236}">
              <a16:creationId xmlns:a16="http://schemas.microsoft.com/office/drawing/2014/main" id="{5A1A7CD7-DAC1-4E04-B2BA-B6BFE0F02C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78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4815" name="Picture@5B@" descr="@5B@">
          <a:extLst>
            <a:ext uri="{FF2B5EF4-FFF2-40B4-BE49-F238E27FC236}">
              <a16:creationId xmlns:a16="http://schemas.microsoft.com/office/drawing/2014/main" id="{D5F74577-69C6-4B17-9CCD-75B81E57AB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54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4816" name="Picture@5B@" descr="@5B@">
          <a:extLst>
            <a:ext uri="{FF2B5EF4-FFF2-40B4-BE49-F238E27FC236}">
              <a16:creationId xmlns:a16="http://schemas.microsoft.com/office/drawing/2014/main" id="{5C9B3609-E0B4-436A-BC86-F89FC3AF09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4817" name="Picture@5B@" descr="@5B@">
          <a:extLst>
            <a:ext uri="{FF2B5EF4-FFF2-40B4-BE49-F238E27FC236}">
              <a16:creationId xmlns:a16="http://schemas.microsoft.com/office/drawing/2014/main" id="{C2740715-6533-4B00-9773-3F890ABA6A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4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4818" name="Picture@5B@" descr="@5B@">
          <a:extLst>
            <a:ext uri="{FF2B5EF4-FFF2-40B4-BE49-F238E27FC236}">
              <a16:creationId xmlns:a16="http://schemas.microsoft.com/office/drawing/2014/main" id="{DEF38F20-436B-4837-8581-57A5AAA152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4819" name="Picture@5B@" descr="@5B@">
          <a:extLst>
            <a:ext uri="{FF2B5EF4-FFF2-40B4-BE49-F238E27FC236}">
              <a16:creationId xmlns:a16="http://schemas.microsoft.com/office/drawing/2014/main" id="{E65A4F7E-BD63-4126-BFCF-18011B14A1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5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820" name="Picture@5B@" descr="@5B@">
          <a:extLst>
            <a:ext uri="{FF2B5EF4-FFF2-40B4-BE49-F238E27FC236}">
              <a16:creationId xmlns:a16="http://schemas.microsoft.com/office/drawing/2014/main" id="{EB468661-9218-41F4-AC6B-7033894EE1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0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821" name="Picture@5B@" descr="@5B@">
          <a:extLst>
            <a:ext uri="{FF2B5EF4-FFF2-40B4-BE49-F238E27FC236}">
              <a16:creationId xmlns:a16="http://schemas.microsoft.com/office/drawing/2014/main" id="{8FAD3E03-B906-4451-AA48-64BED566C2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822" name="Picture@5B@" descr="@5B@">
          <a:extLst>
            <a:ext uri="{FF2B5EF4-FFF2-40B4-BE49-F238E27FC236}">
              <a16:creationId xmlns:a16="http://schemas.microsoft.com/office/drawing/2014/main" id="{F0C975DC-C2D0-49A3-8DBF-ECA42FA890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80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823" name="Picture@5B@" descr="@5B@">
          <a:extLst>
            <a:ext uri="{FF2B5EF4-FFF2-40B4-BE49-F238E27FC236}">
              <a16:creationId xmlns:a16="http://schemas.microsoft.com/office/drawing/2014/main" id="{289D9F0E-8872-4BAB-9D1A-C55A8F37EB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56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824" name="Picture@5B@" descr="@5B@">
          <a:extLst>
            <a:ext uri="{FF2B5EF4-FFF2-40B4-BE49-F238E27FC236}">
              <a16:creationId xmlns:a16="http://schemas.microsoft.com/office/drawing/2014/main" id="{38E83D9E-2CDD-4814-B247-11E05E49E0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31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825" name="Picture@5B@" descr="@5B@">
          <a:extLst>
            <a:ext uri="{FF2B5EF4-FFF2-40B4-BE49-F238E27FC236}">
              <a16:creationId xmlns:a16="http://schemas.microsoft.com/office/drawing/2014/main" id="{4E2973A8-D8CE-4254-80EB-924F119FA9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06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826" name="Picture@5B@" descr="@5B@">
          <a:extLst>
            <a:ext uri="{FF2B5EF4-FFF2-40B4-BE49-F238E27FC236}">
              <a16:creationId xmlns:a16="http://schemas.microsoft.com/office/drawing/2014/main" id="{AB2A8DAA-9BF4-42CE-8754-229E79C819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827" name="Picture@5B@" descr="@5B@">
          <a:extLst>
            <a:ext uri="{FF2B5EF4-FFF2-40B4-BE49-F238E27FC236}">
              <a16:creationId xmlns:a16="http://schemas.microsoft.com/office/drawing/2014/main" id="{9A74D7EF-36C9-43E6-A3B7-E7F8385327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57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828" name="Picture@5B@" descr="@5B@">
          <a:extLst>
            <a:ext uri="{FF2B5EF4-FFF2-40B4-BE49-F238E27FC236}">
              <a16:creationId xmlns:a16="http://schemas.microsoft.com/office/drawing/2014/main" id="{DCDCDDFE-B3AA-475E-BB14-5D369A7CB9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32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829" name="Picture@5B@" descr="@5B@">
          <a:extLst>
            <a:ext uri="{FF2B5EF4-FFF2-40B4-BE49-F238E27FC236}">
              <a16:creationId xmlns:a16="http://schemas.microsoft.com/office/drawing/2014/main" id="{1D5F406A-B14F-4BB0-A887-190C074718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07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4830" name="Picture@5B@" descr="@5B@">
          <a:extLst>
            <a:ext uri="{FF2B5EF4-FFF2-40B4-BE49-F238E27FC236}">
              <a16:creationId xmlns:a16="http://schemas.microsoft.com/office/drawing/2014/main" id="{AB99DB8F-CB30-4BD8-A9CF-0B359C0D28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83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4831" name="Picture@5B@" descr="@5B@">
          <a:extLst>
            <a:ext uri="{FF2B5EF4-FFF2-40B4-BE49-F238E27FC236}">
              <a16:creationId xmlns:a16="http://schemas.microsoft.com/office/drawing/2014/main" id="{F79EA5E7-8782-4E2F-9082-D180FF0151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4832" name="Picture@5B@" descr="@5B@">
          <a:extLst>
            <a:ext uri="{FF2B5EF4-FFF2-40B4-BE49-F238E27FC236}">
              <a16:creationId xmlns:a16="http://schemas.microsoft.com/office/drawing/2014/main" id="{36F0036E-55F9-4ADD-92D8-62FF8C4F2F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33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4833" name="Picture@5B@" descr="@5B@">
          <a:extLst>
            <a:ext uri="{FF2B5EF4-FFF2-40B4-BE49-F238E27FC236}">
              <a16:creationId xmlns:a16="http://schemas.microsoft.com/office/drawing/2014/main" id="{DDAF831A-1771-4C41-AD13-83D0A462D0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08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4834" name="Picture@5B@" descr="@5B@">
          <a:extLst>
            <a:ext uri="{FF2B5EF4-FFF2-40B4-BE49-F238E27FC236}">
              <a16:creationId xmlns:a16="http://schemas.microsoft.com/office/drawing/2014/main" id="{5D172A39-0621-44DC-BB5E-95847FC2A2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4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4835" name="Picture@5B@" descr="@5B@">
          <a:extLst>
            <a:ext uri="{FF2B5EF4-FFF2-40B4-BE49-F238E27FC236}">
              <a16:creationId xmlns:a16="http://schemas.microsoft.com/office/drawing/2014/main" id="{EAB55681-2688-4D8F-9967-A9DA45C663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59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4836" name="Picture@5B@" descr="@5B@">
          <a:extLst>
            <a:ext uri="{FF2B5EF4-FFF2-40B4-BE49-F238E27FC236}">
              <a16:creationId xmlns:a16="http://schemas.microsoft.com/office/drawing/2014/main" id="{C4CA0F0B-5A0A-4F73-B3AE-216453454F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4837" name="Picture@5B@" descr="@5B@">
          <a:extLst>
            <a:ext uri="{FF2B5EF4-FFF2-40B4-BE49-F238E27FC236}">
              <a16:creationId xmlns:a16="http://schemas.microsoft.com/office/drawing/2014/main" id="{03BF3B33-BCF5-4D75-9BFD-469693D0B8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09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4838" name="Picture@5B@" descr="@5B@">
          <a:extLst>
            <a:ext uri="{FF2B5EF4-FFF2-40B4-BE49-F238E27FC236}">
              <a16:creationId xmlns:a16="http://schemas.microsoft.com/office/drawing/2014/main" id="{30E8EFCD-078C-44F0-99AF-6904FD5669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85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4839" name="Picture@5B@" descr="@5B@">
          <a:extLst>
            <a:ext uri="{FF2B5EF4-FFF2-40B4-BE49-F238E27FC236}">
              <a16:creationId xmlns:a16="http://schemas.microsoft.com/office/drawing/2014/main" id="{65F2126A-FB07-49E3-883B-A048092A78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0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4840" name="Picture@5B@" descr="@5B@">
          <a:extLst>
            <a:ext uri="{FF2B5EF4-FFF2-40B4-BE49-F238E27FC236}">
              <a16:creationId xmlns:a16="http://schemas.microsoft.com/office/drawing/2014/main" id="{BA4C221D-4B60-4A30-877C-00DA5F797F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35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4841" name="Picture@5B@" descr="@5B@">
          <a:extLst>
            <a:ext uri="{FF2B5EF4-FFF2-40B4-BE49-F238E27FC236}">
              <a16:creationId xmlns:a16="http://schemas.microsoft.com/office/drawing/2014/main" id="{A86634E8-B5D7-4C52-BD21-82D664E563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1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4842" name="Picture@5B@" descr="@5B@">
          <a:extLst>
            <a:ext uri="{FF2B5EF4-FFF2-40B4-BE49-F238E27FC236}">
              <a16:creationId xmlns:a16="http://schemas.microsoft.com/office/drawing/2014/main" id="{D9CCECA7-35FC-41B8-9F69-6C1F170867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86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4843" name="Picture@5B@" descr="@5B@">
          <a:extLst>
            <a:ext uri="{FF2B5EF4-FFF2-40B4-BE49-F238E27FC236}">
              <a16:creationId xmlns:a16="http://schemas.microsoft.com/office/drawing/2014/main" id="{245CF9D3-DDF6-4C0C-BF34-7206E9663D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61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4844" name="Picture@5B@" descr="@5B@">
          <a:extLst>
            <a:ext uri="{FF2B5EF4-FFF2-40B4-BE49-F238E27FC236}">
              <a16:creationId xmlns:a16="http://schemas.microsoft.com/office/drawing/2014/main" id="{802F486D-331B-4101-9481-E5DA504CA7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36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4845" name="Picture@5B@" descr="@5B@">
          <a:extLst>
            <a:ext uri="{FF2B5EF4-FFF2-40B4-BE49-F238E27FC236}">
              <a16:creationId xmlns:a16="http://schemas.microsoft.com/office/drawing/2014/main" id="{7884BA64-EC5B-4D88-8096-3620BFEFFF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11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4846" name="Picture@5B@" descr="@5B@">
          <a:extLst>
            <a:ext uri="{FF2B5EF4-FFF2-40B4-BE49-F238E27FC236}">
              <a16:creationId xmlns:a16="http://schemas.microsoft.com/office/drawing/2014/main" id="{A168796C-C175-42D6-AEC8-E9580A097C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4847" name="Picture@5B@" descr="@5B@">
          <a:extLst>
            <a:ext uri="{FF2B5EF4-FFF2-40B4-BE49-F238E27FC236}">
              <a16:creationId xmlns:a16="http://schemas.microsoft.com/office/drawing/2014/main" id="{E00356FF-51A9-4043-A761-84F36D1255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62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4848" name="Picture@5B@" descr="@5B@">
          <a:extLst>
            <a:ext uri="{FF2B5EF4-FFF2-40B4-BE49-F238E27FC236}">
              <a16:creationId xmlns:a16="http://schemas.microsoft.com/office/drawing/2014/main" id="{839AEE7F-F279-4281-A881-E2089FD4BC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37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4849" name="Picture@5B@" descr="@5B@">
          <a:extLst>
            <a:ext uri="{FF2B5EF4-FFF2-40B4-BE49-F238E27FC236}">
              <a16:creationId xmlns:a16="http://schemas.microsoft.com/office/drawing/2014/main" id="{3EA68DA4-6750-448B-9C3A-135AB31B56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12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4850" name="Picture@5B@" descr="@5B@">
          <a:extLst>
            <a:ext uri="{FF2B5EF4-FFF2-40B4-BE49-F238E27FC236}">
              <a16:creationId xmlns:a16="http://schemas.microsoft.com/office/drawing/2014/main" id="{3FE394F5-BA16-42B3-AFD5-1DB0F95F2D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88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4851" name="Picture@5B@" descr="@5B@">
          <a:extLst>
            <a:ext uri="{FF2B5EF4-FFF2-40B4-BE49-F238E27FC236}">
              <a16:creationId xmlns:a16="http://schemas.microsoft.com/office/drawing/2014/main" id="{D3C685E4-79B4-4BC6-8985-7C37AAE2DD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6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4852" name="Picture@5B@" descr="@5B@">
          <a:extLst>
            <a:ext uri="{FF2B5EF4-FFF2-40B4-BE49-F238E27FC236}">
              <a16:creationId xmlns:a16="http://schemas.microsoft.com/office/drawing/2014/main" id="{5BFFBBD5-3395-4922-9801-01BF0610FC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38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4853" name="Picture@5B@" descr="@5B@">
          <a:extLst>
            <a:ext uri="{FF2B5EF4-FFF2-40B4-BE49-F238E27FC236}">
              <a16:creationId xmlns:a16="http://schemas.microsoft.com/office/drawing/2014/main" id="{95AA04C1-89E8-43C9-AAB4-E9159D2AA5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14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4854" name="Picture@5B@" descr="@5B@">
          <a:extLst>
            <a:ext uri="{FF2B5EF4-FFF2-40B4-BE49-F238E27FC236}">
              <a16:creationId xmlns:a16="http://schemas.microsoft.com/office/drawing/2014/main" id="{84508360-D4CA-42BD-9AA5-27875CCE74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89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4855" name="Picture@5B@" descr="@5B@">
          <a:extLst>
            <a:ext uri="{FF2B5EF4-FFF2-40B4-BE49-F238E27FC236}">
              <a16:creationId xmlns:a16="http://schemas.microsoft.com/office/drawing/2014/main" id="{8D354755-819A-486A-9DFB-B1B861D05A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0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4856" name="Picture@5B@" descr="@5B@">
          <a:extLst>
            <a:ext uri="{FF2B5EF4-FFF2-40B4-BE49-F238E27FC236}">
              <a16:creationId xmlns:a16="http://schemas.microsoft.com/office/drawing/2014/main" id="{E473623E-1144-4753-B96E-1E80ED6153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857" name="Picture@5B@" descr="@5B@">
          <a:extLst>
            <a:ext uri="{FF2B5EF4-FFF2-40B4-BE49-F238E27FC236}">
              <a16:creationId xmlns:a16="http://schemas.microsoft.com/office/drawing/2014/main" id="{A89D4208-7096-4E19-9BC2-D45DFC83DB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4858" name="Picture@5B@" descr="@5B@">
          <a:extLst>
            <a:ext uri="{FF2B5EF4-FFF2-40B4-BE49-F238E27FC236}">
              <a16:creationId xmlns:a16="http://schemas.microsoft.com/office/drawing/2014/main" id="{FCD77B57-312F-4E75-B7BE-7D7F578A13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859" name="Picture@5B@" descr="@5B@">
          <a:extLst>
            <a:ext uri="{FF2B5EF4-FFF2-40B4-BE49-F238E27FC236}">
              <a16:creationId xmlns:a16="http://schemas.microsoft.com/office/drawing/2014/main" id="{16833625-D376-4BDB-8193-7A2A9E0DD8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4860" name="Picture@5B@" descr="@5B@">
          <a:extLst>
            <a:ext uri="{FF2B5EF4-FFF2-40B4-BE49-F238E27FC236}">
              <a16:creationId xmlns:a16="http://schemas.microsoft.com/office/drawing/2014/main" id="{9BB84156-98C7-4EC1-B4FA-B24A5D5D02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6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4861" name="Picture@5B@" descr="@5B@">
          <a:extLst>
            <a:ext uri="{FF2B5EF4-FFF2-40B4-BE49-F238E27FC236}">
              <a16:creationId xmlns:a16="http://schemas.microsoft.com/office/drawing/2014/main" id="{78113C49-0CE5-4338-8FD7-2009E7CA9F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4862" name="Picture@5B@" descr="@5B@">
          <a:extLst>
            <a:ext uri="{FF2B5EF4-FFF2-40B4-BE49-F238E27FC236}">
              <a16:creationId xmlns:a16="http://schemas.microsoft.com/office/drawing/2014/main" id="{4A3E9D7A-D84C-41BF-8A08-39D2D8A969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7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4863" name="Picture@5B@" descr="@5B@">
          <a:extLst>
            <a:ext uri="{FF2B5EF4-FFF2-40B4-BE49-F238E27FC236}">
              <a16:creationId xmlns:a16="http://schemas.microsoft.com/office/drawing/2014/main" id="{9A4D3196-A1D2-40D8-926B-DC460DACA1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4864" name="Picture@5B@" descr="@5B@">
          <a:extLst>
            <a:ext uri="{FF2B5EF4-FFF2-40B4-BE49-F238E27FC236}">
              <a16:creationId xmlns:a16="http://schemas.microsoft.com/office/drawing/2014/main" id="{719BF89B-B436-4719-A09A-CAE3171BB5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4865" name="Picture@5B@" descr="@5B@">
          <a:extLst>
            <a:ext uri="{FF2B5EF4-FFF2-40B4-BE49-F238E27FC236}">
              <a16:creationId xmlns:a16="http://schemas.microsoft.com/office/drawing/2014/main" id="{C60B8C6F-845A-495E-9E96-4ECAE64851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3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4866" name="Picture@5B@" descr="@5B@">
          <a:extLst>
            <a:ext uri="{FF2B5EF4-FFF2-40B4-BE49-F238E27FC236}">
              <a16:creationId xmlns:a16="http://schemas.microsoft.com/office/drawing/2014/main" id="{2A7DA822-BAB4-42C2-B429-372A5F7A33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4867" name="Picture@5B@" descr="@5B@">
          <a:extLst>
            <a:ext uri="{FF2B5EF4-FFF2-40B4-BE49-F238E27FC236}">
              <a16:creationId xmlns:a16="http://schemas.microsoft.com/office/drawing/2014/main" id="{06A77A4E-FE3E-4ADF-8C33-5BF1F7CFF8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3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4868" name="Picture@5B@" descr="@5B@">
          <a:extLst>
            <a:ext uri="{FF2B5EF4-FFF2-40B4-BE49-F238E27FC236}">
              <a16:creationId xmlns:a16="http://schemas.microsoft.com/office/drawing/2014/main" id="{E2646B6B-9693-4690-9103-F5F1136E60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8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4869" name="Picture@5B@" descr="@5B@">
          <a:extLst>
            <a:ext uri="{FF2B5EF4-FFF2-40B4-BE49-F238E27FC236}">
              <a16:creationId xmlns:a16="http://schemas.microsoft.com/office/drawing/2014/main" id="{78A01D9A-7B4F-4650-8A79-CCAD1DC566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4870" name="Picture@5B@" descr="@5B@">
          <a:extLst>
            <a:ext uri="{FF2B5EF4-FFF2-40B4-BE49-F238E27FC236}">
              <a16:creationId xmlns:a16="http://schemas.microsoft.com/office/drawing/2014/main" id="{98B6C313-75CC-4926-9384-00F970A9EA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4871" name="Picture@5B@" descr="@5B@">
          <a:extLst>
            <a:ext uri="{FF2B5EF4-FFF2-40B4-BE49-F238E27FC236}">
              <a16:creationId xmlns:a16="http://schemas.microsoft.com/office/drawing/2014/main" id="{BB2DDB22-D813-4FA7-85B9-D1947F8BD3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4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4872" name="Picture@5B@" descr="@5B@">
          <a:extLst>
            <a:ext uri="{FF2B5EF4-FFF2-40B4-BE49-F238E27FC236}">
              <a16:creationId xmlns:a16="http://schemas.microsoft.com/office/drawing/2014/main" id="{C08D848D-19D3-45D1-B71E-FC0ADD36F6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9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4873" name="Picture@5B@" descr="@5B@">
          <a:extLst>
            <a:ext uri="{FF2B5EF4-FFF2-40B4-BE49-F238E27FC236}">
              <a16:creationId xmlns:a16="http://schemas.microsoft.com/office/drawing/2014/main" id="{7AE26253-DB2C-46D2-A6E7-C631BEA7F2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5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4874" name="Picture@5B@" descr="@5B@">
          <a:extLst>
            <a:ext uri="{FF2B5EF4-FFF2-40B4-BE49-F238E27FC236}">
              <a16:creationId xmlns:a16="http://schemas.microsoft.com/office/drawing/2014/main" id="{4D553760-184A-4705-96AC-D907566E1C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4875" name="Picture@5B@" descr="@5B@">
          <a:extLst>
            <a:ext uri="{FF2B5EF4-FFF2-40B4-BE49-F238E27FC236}">
              <a16:creationId xmlns:a16="http://schemas.microsoft.com/office/drawing/2014/main" id="{19181740-024A-4762-9D0C-D3201517A7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5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4876" name="Picture@5B@" descr="@5B@">
          <a:extLst>
            <a:ext uri="{FF2B5EF4-FFF2-40B4-BE49-F238E27FC236}">
              <a16:creationId xmlns:a16="http://schemas.microsoft.com/office/drawing/2014/main" id="{93DB9180-E163-44F3-BF9A-BBF1966CFD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4877" name="Picture@5B@" descr="@5B@">
          <a:extLst>
            <a:ext uri="{FF2B5EF4-FFF2-40B4-BE49-F238E27FC236}">
              <a16:creationId xmlns:a16="http://schemas.microsoft.com/office/drawing/2014/main" id="{3BF2D346-01C9-4B5F-93DB-F76C1F7D98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4878" name="Picture@5B@" descr="@5B@">
          <a:extLst>
            <a:ext uri="{FF2B5EF4-FFF2-40B4-BE49-F238E27FC236}">
              <a16:creationId xmlns:a16="http://schemas.microsoft.com/office/drawing/2014/main" id="{809A6D59-05BD-4F21-AC9E-A069C1C308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1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4879" name="Picture@5B@" descr="@5B@">
          <a:extLst>
            <a:ext uri="{FF2B5EF4-FFF2-40B4-BE49-F238E27FC236}">
              <a16:creationId xmlns:a16="http://schemas.microsoft.com/office/drawing/2014/main" id="{0572DCDF-D8EF-49AF-89A6-69C6595BE6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4880" name="Picture@5B@" descr="@5B@">
          <a:extLst>
            <a:ext uri="{FF2B5EF4-FFF2-40B4-BE49-F238E27FC236}">
              <a16:creationId xmlns:a16="http://schemas.microsoft.com/office/drawing/2014/main" id="{98D43025-DF06-4E93-A1A0-87F38C0421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2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4881" name="Picture@5B@" descr="@5B@">
          <a:extLst>
            <a:ext uri="{FF2B5EF4-FFF2-40B4-BE49-F238E27FC236}">
              <a16:creationId xmlns:a16="http://schemas.microsoft.com/office/drawing/2014/main" id="{4F82B338-CA1E-47D4-A01F-14BE849D0F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27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4882" name="Picture@5B@" descr="@5B@">
          <a:extLst>
            <a:ext uri="{FF2B5EF4-FFF2-40B4-BE49-F238E27FC236}">
              <a16:creationId xmlns:a16="http://schemas.microsoft.com/office/drawing/2014/main" id="{2A7BDB89-C282-462D-A6F4-F53F611FE7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02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4883" name="Picture@5B@" descr="@5B@">
          <a:extLst>
            <a:ext uri="{FF2B5EF4-FFF2-40B4-BE49-F238E27FC236}">
              <a16:creationId xmlns:a16="http://schemas.microsoft.com/office/drawing/2014/main" id="{B82E241E-E970-4A99-A69E-F9C8B4E4CD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7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4884" name="Picture@5B@" descr="@5B@">
          <a:extLst>
            <a:ext uri="{FF2B5EF4-FFF2-40B4-BE49-F238E27FC236}">
              <a16:creationId xmlns:a16="http://schemas.microsoft.com/office/drawing/2014/main" id="{95B16360-671E-4A6D-8CB5-01362D25FE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4885" name="Picture@5B@" descr="@5B@">
          <a:extLst>
            <a:ext uri="{FF2B5EF4-FFF2-40B4-BE49-F238E27FC236}">
              <a16:creationId xmlns:a16="http://schemas.microsoft.com/office/drawing/2014/main" id="{F85F5982-15FD-4334-8130-FBE15421CE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28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4886" name="Picture@5B@" descr="@5B@">
          <a:extLst>
            <a:ext uri="{FF2B5EF4-FFF2-40B4-BE49-F238E27FC236}">
              <a16:creationId xmlns:a16="http://schemas.microsoft.com/office/drawing/2014/main" id="{14361B97-99E7-4C9D-A79B-77B3E156A7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3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4887" name="Picture@5B@" descr="@5B@">
          <a:extLst>
            <a:ext uri="{FF2B5EF4-FFF2-40B4-BE49-F238E27FC236}">
              <a16:creationId xmlns:a16="http://schemas.microsoft.com/office/drawing/2014/main" id="{917972A5-36E4-496B-ADC7-FB24D48569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78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4888" name="Picture@5B@" descr="@5B@">
          <a:extLst>
            <a:ext uri="{FF2B5EF4-FFF2-40B4-BE49-F238E27FC236}">
              <a16:creationId xmlns:a16="http://schemas.microsoft.com/office/drawing/2014/main" id="{F2AF9538-5C68-43A8-BC49-A6878AE3C7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54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4889" name="Picture@5B@" descr="@5B@">
          <a:extLst>
            <a:ext uri="{FF2B5EF4-FFF2-40B4-BE49-F238E27FC236}">
              <a16:creationId xmlns:a16="http://schemas.microsoft.com/office/drawing/2014/main" id="{B150AA88-CE13-4ED3-A6E8-F6175840A8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4890" name="Picture@5B@" descr="@5B@">
          <a:extLst>
            <a:ext uri="{FF2B5EF4-FFF2-40B4-BE49-F238E27FC236}">
              <a16:creationId xmlns:a16="http://schemas.microsoft.com/office/drawing/2014/main" id="{88C1F312-3BB7-4807-812F-5FC693E3ED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4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4891" name="Picture@5B@" descr="@5B@">
          <a:extLst>
            <a:ext uri="{FF2B5EF4-FFF2-40B4-BE49-F238E27FC236}">
              <a16:creationId xmlns:a16="http://schemas.microsoft.com/office/drawing/2014/main" id="{75CCECAF-7BD0-4D8F-B1FB-96027C6C53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4892" name="Picture@5B@" descr="@5B@">
          <a:extLst>
            <a:ext uri="{FF2B5EF4-FFF2-40B4-BE49-F238E27FC236}">
              <a16:creationId xmlns:a16="http://schemas.microsoft.com/office/drawing/2014/main" id="{2A7A4929-8D99-4FC7-AB05-C65FA21F76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5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893" name="Picture@5B@" descr="@5B@">
          <a:extLst>
            <a:ext uri="{FF2B5EF4-FFF2-40B4-BE49-F238E27FC236}">
              <a16:creationId xmlns:a16="http://schemas.microsoft.com/office/drawing/2014/main" id="{89D26C0D-EB7B-4536-9C28-9BC93429C5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0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894" name="Picture@5B@" descr="@5B@">
          <a:extLst>
            <a:ext uri="{FF2B5EF4-FFF2-40B4-BE49-F238E27FC236}">
              <a16:creationId xmlns:a16="http://schemas.microsoft.com/office/drawing/2014/main" id="{1AD6ACD3-95D4-4DA2-BBCD-24C576AA1C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895" name="Picture@5B@" descr="@5B@">
          <a:extLst>
            <a:ext uri="{FF2B5EF4-FFF2-40B4-BE49-F238E27FC236}">
              <a16:creationId xmlns:a16="http://schemas.microsoft.com/office/drawing/2014/main" id="{4A8F3E41-265B-4537-9E83-6C04E072AE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80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896" name="Picture@5B@" descr="@5B@">
          <a:extLst>
            <a:ext uri="{FF2B5EF4-FFF2-40B4-BE49-F238E27FC236}">
              <a16:creationId xmlns:a16="http://schemas.microsoft.com/office/drawing/2014/main" id="{65C15A8C-9012-4C78-9772-36C6355F81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56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897" name="Picture@5B@" descr="@5B@">
          <a:extLst>
            <a:ext uri="{FF2B5EF4-FFF2-40B4-BE49-F238E27FC236}">
              <a16:creationId xmlns:a16="http://schemas.microsoft.com/office/drawing/2014/main" id="{6E37D893-5C60-4FD8-875D-08D872D1EB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31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898" name="Picture@5B@" descr="@5B@">
          <a:extLst>
            <a:ext uri="{FF2B5EF4-FFF2-40B4-BE49-F238E27FC236}">
              <a16:creationId xmlns:a16="http://schemas.microsoft.com/office/drawing/2014/main" id="{7BA649B7-7754-4B5B-989C-7BC6B41EC1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06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899" name="Picture@5B@" descr="@5B@">
          <a:extLst>
            <a:ext uri="{FF2B5EF4-FFF2-40B4-BE49-F238E27FC236}">
              <a16:creationId xmlns:a16="http://schemas.microsoft.com/office/drawing/2014/main" id="{169628D6-5321-4A32-A9E7-4622FC5EDE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900" name="Picture@5B@" descr="@5B@">
          <a:extLst>
            <a:ext uri="{FF2B5EF4-FFF2-40B4-BE49-F238E27FC236}">
              <a16:creationId xmlns:a16="http://schemas.microsoft.com/office/drawing/2014/main" id="{701950A3-7F7A-4A57-BB64-EEDABDC81E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57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901" name="Picture@5B@" descr="@5B@">
          <a:extLst>
            <a:ext uri="{FF2B5EF4-FFF2-40B4-BE49-F238E27FC236}">
              <a16:creationId xmlns:a16="http://schemas.microsoft.com/office/drawing/2014/main" id="{4C0AF20B-9F69-4447-AF5B-7EEC9948C4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32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902" name="Picture@5B@" descr="@5B@">
          <a:extLst>
            <a:ext uri="{FF2B5EF4-FFF2-40B4-BE49-F238E27FC236}">
              <a16:creationId xmlns:a16="http://schemas.microsoft.com/office/drawing/2014/main" id="{5685BFEB-E27B-4DBF-8AE3-50D4172CF6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07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4903" name="Picture@5B@" descr="@5B@">
          <a:extLst>
            <a:ext uri="{FF2B5EF4-FFF2-40B4-BE49-F238E27FC236}">
              <a16:creationId xmlns:a16="http://schemas.microsoft.com/office/drawing/2014/main" id="{F31231AC-A606-4676-B1D1-96B05D32AE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83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4904" name="Picture@5B@" descr="@5B@">
          <a:extLst>
            <a:ext uri="{FF2B5EF4-FFF2-40B4-BE49-F238E27FC236}">
              <a16:creationId xmlns:a16="http://schemas.microsoft.com/office/drawing/2014/main" id="{2F5BDF6E-5A40-418D-9620-6CD9D35910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4905" name="Picture@5B@" descr="@5B@">
          <a:extLst>
            <a:ext uri="{FF2B5EF4-FFF2-40B4-BE49-F238E27FC236}">
              <a16:creationId xmlns:a16="http://schemas.microsoft.com/office/drawing/2014/main" id="{145FBC0A-125A-4F88-AD9C-D58E8404A9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33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4906" name="Picture@5B@" descr="@5B@">
          <a:extLst>
            <a:ext uri="{FF2B5EF4-FFF2-40B4-BE49-F238E27FC236}">
              <a16:creationId xmlns:a16="http://schemas.microsoft.com/office/drawing/2014/main" id="{3F81FED9-2603-4A87-B9E2-D7C83A6D0A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08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4907" name="Picture@5B@" descr="@5B@">
          <a:extLst>
            <a:ext uri="{FF2B5EF4-FFF2-40B4-BE49-F238E27FC236}">
              <a16:creationId xmlns:a16="http://schemas.microsoft.com/office/drawing/2014/main" id="{EDCF6624-5AF7-4921-8C8E-0AAA722F61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4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4908" name="Picture@5B@" descr="@5B@">
          <a:extLst>
            <a:ext uri="{FF2B5EF4-FFF2-40B4-BE49-F238E27FC236}">
              <a16:creationId xmlns:a16="http://schemas.microsoft.com/office/drawing/2014/main" id="{034B926C-4C64-46D1-BDC1-53F88ECD61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59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4909" name="Picture@5B@" descr="@5B@">
          <a:extLst>
            <a:ext uri="{FF2B5EF4-FFF2-40B4-BE49-F238E27FC236}">
              <a16:creationId xmlns:a16="http://schemas.microsoft.com/office/drawing/2014/main" id="{D553C8E0-8FEA-4C42-8256-83ECB120BC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4910" name="Picture@5B@" descr="@5B@">
          <a:extLst>
            <a:ext uri="{FF2B5EF4-FFF2-40B4-BE49-F238E27FC236}">
              <a16:creationId xmlns:a16="http://schemas.microsoft.com/office/drawing/2014/main" id="{1F4F311F-8C42-424C-874C-B113024DED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09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4911" name="Picture@5B@" descr="@5B@">
          <a:extLst>
            <a:ext uri="{FF2B5EF4-FFF2-40B4-BE49-F238E27FC236}">
              <a16:creationId xmlns:a16="http://schemas.microsoft.com/office/drawing/2014/main" id="{B725EC3A-EA83-4EE0-B03F-C529C35486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85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4912" name="Picture@5B@" descr="@5B@">
          <a:extLst>
            <a:ext uri="{FF2B5EF4-FFF2-40B4-BE49-F238E27FC236}">
              <a16:creationId xmlns:a16="http://schemas.microsoft.com/office/drawing/2014/main" id="{96099CEB-E88E-4F15-80A7-6B4F359DA4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0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4913" name="Picture@5B@" descr="@5B@">
          <a:extLst>
            <a:ext uri="{FF2B5EF4-FFF2-40B4-BE49-F238E27FC236}">
              <a16:creationId xmlns:a16="http://schemas.microsoft.com/office/drawing/2014/main" id="{128A1A79-A1C4-40C3-9ED5-090949DF60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35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4914" name="Picture@5B@" descr="@5B@">
          <a:extLst>
            <a:ext uri="{FF2B5EF4-FFF2-40B4-BE49-F238E27FC236}">
              <a16:creationId xmlns:a16="http://schemas.microsoft.com/office/drawing/2014/main" id="{D5BAD177-FFC4-4106-8009-AA71D5051D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1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4915" name="Picture@5B@" descr="@5B@">
          <a:extLst>
            <a:ext uri="{FF2B5EF4-FFF2-40B4-BE49-F238E27FC236}">
              <a16:creationId xmlns:a16="http://schemas.microsoft.com/office/drawing/2014/main" id="{C3FFB7A5-085B-4344-81CD-8F4846CF53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86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4916" name="Picture@5B@" descr="@5B@">
          <a:extLst>
            <a:ext uri="{FF2B5EF4-FFF2-40B4-BE49-F238E27FC236}">
              <a16:creationId xmlns:a16="http://schemas.microsoft.com/office/drawing/2014/main" id="{5D9A71C8-E3EC-4EB0-B8D6-3FD9E13AC5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61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4917" name="Picture@5B@" descr="@5B@">
          <a:extLst>
            <a:ext uri="{FF2B5EF4-FFF2-40B4-BE49-F238E27FC236}">
              <a16:creationId xmlns:a16="http://schemas.microsoft.com/office/drawing/2014/main" id="{269123B0-4F53-4BAF-8356-DEFD08A2C4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36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4918" name="Picture@5B@" descr="@5B@">
          <a:extLst>
            <a:ext uri="{FF2B5EF4-FFF2-40B4-BE49-F238E27FC236}">
              <a16:creationId xmlns:a16="http://schemas.microsoft.com/office/drawing/2014/main" id="{FA6F2E38-B9E8-4E9F-980E-894F07378B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11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4919" name="Picture@5B@" descr="@5B@">
          <a:extLst>
            <a:ext uri="{FF2B5EF4-FFF2-40B4-BE49-F238E27FC236}">
              <a16:creationId xmlns:a16="http://schemas.microsoft.com/office/drawing/2014/main" id="{457D8BB8-219D-41AD-B7ED-36096C5D57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4920" name="Picture@5B@" descr="@5B@">
          <a:extLst>
            <a:ext uri="{FF2B5EF4-FFF2-40B4-BE49-F238E27FC236}">
              <a16:creationId xmlns:a16="http://schemas.microsoft.com/office/drawing/2014/main" id="{5F4563C0-A9C8-45C9-BC1E-4472A29FEB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62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4921" name="Picture@5B@" descr="@5B@">
          <a:extLst>
            <a:ext uri="{FF2B5EF4-FFF2-40B4-BE49-F238E27FC236}">
              <a16:creationId xmlns:a16="http://schemas.microsoft.com/office/drawing/2014/main" id="{5A0BE621-B763-4C6A-8502-546508861A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37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4922" name="Picture@5B@" descr="@5B@">
          <a:extLst>
            <a:ext uri="{FF2B5EF4-FFF2-40B4-BE49-F238E27FC236}">
              <a16:creationId xmlns:a16="http://schemas.microsoft.com/office/drawing/2014/main" id="{F02F5C67-BA42-4BF9-9D94-7A4F8A9D7B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12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4923" name="Picture@5C@" descr="@5C@">
          <a:extLst>
            <a:ext uri="{FF2B5EF4-FFF2-40B4-BE49-F238E27FC236}">
              <a16:creationId xmlns:a16="http://schemas.microsoft.com/office/drawing/2014/main" id="{A14C74AA-FF84-4167-9CD0-CBC32218C0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2588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4924" name="Picture@5B@" descr="@5B@">
          <a:extLst>
            <a:ext uri="{FF2B5EF4-FFF2-40B4-BE49-F238E27FC236}">
              <a16:creationId xmlns:a16="http://schemas.microsoft.com/office/drawing/2014/main" id="{5D0EA26B-42F0-4726-8C3B-74B2525BC5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6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4925" name="Picture@5C@" descr="@5C@">
          <a:extLst>
            <a:ext uri="{FF2B5EF4-FFF2-40B4-BE49-F238E27FC236}">
              <a16:creationId xmlns:a16="http://schemas.microsoft.com/office/drawing/2014/main" id="{391AF71D-0C52-4A2C-9C0C-C94CED0F47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2938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4926" name="Picture@5B@" descr="@5B@">
          <a:extLst>
            <a:ext uri="{FF2B5EF4-FFF2-40B4-BE49-F238E27FC236}">
              <a16:creationId xmlns:a16="http://schemas.microsoft.com/office/drawing/2014/main" id="{DFD66D90-898C-4B1B-85A9-E9F1B40AB8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14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4927" name="Picture@5B@" descr="@5B@">
          <a:extLst>
            <a:ext uri="{FF2B5EF4-FFF2-40B4-BE49-F238E27FC236}">
              <a16:creationId xmlns:a16="http://schemas.microsoft.com/office/drawing/2014/main" id="{7A223005-D9DC-4ABD-814B-29185025F3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89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4928" name="Picture@5B@" descr="@5B@">
          <a:extLst>
            <a:ext uri="{FF2B5EF4-FFF2-40B4-BE49-F238E27FC236}">
              <a16:creationId xmlns:a16="http://schemas.microsoft.com/office/drawing/2014/main" id="{9DE5D3AB-3BF9-4F82-8DE2-2791C5F4B5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4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4929" name="Picture@5B@" descr="@5B@">
          <a:extLst>
            <a:ext uri="{FF2B5EF4-FFF2-40B4-BE49-F238E27FC236}">
              <a16:creationId xmlns:a16="http://schemas.microsoft.com/office/drawing/2014/main" id="{6BE42FBE-4A3C-43E3-8803-43B77FC83B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4930" name="Picture@5B@" descr="@5B@">
          <a:extLst>
            <a:ext uri="{FF2B5EF4-FFF2-40B4-BE49-F238E27FC236}">
              <a16:creationId xmlns:a16="http://schemas.microsoft.com/office/drawing/2014/main" id="{3CC3BA1A-2EB5-494B-810B-C1CAA25E30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15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4931" name="Picture@5B@" descr="@5B@">
          <a:extLst>
            <a:ext uri="{FF2B5EF4-FFF2-40B4-BE49-F238E27FC236}">
              <a16:creationId xmlns:a16="http://schemas.microsoft.com/office/drawing/2014/main" id="{967DB203-4493-4389-B9AE-D0EDC34093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90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4932" name="Picture@5B@" descr="@5B@">
          <a:extLst>
            <a:ext uri="{FF2B5EF4-FFF2-40B4-BE49-F238E27FC236}">
              <a16:creationId xmlns:a16="http://schemas.microsoft.com/office/drawing/2014/main" id="{233E54D8-1A7E-4523-9E38-51D5E779FB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65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4933" name="Picture@5B@" descr="@5B@">
          <a:extLst>
            <a:ext uri="{FF2B5EF4-FFF2-40B4-BE49-F238E27FC236}">
              <a16:creationId xmlns:a16="http://schemas.microsoft.com/office/drawing/2014/main" id="{6BB32E41-81DB-49AF-9930-68732A6C3F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40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4934" name="Picture@5B@" descr="@5B@">
          <a:extLst>
            <a:ext uri="{FF2B5EF4-FFF2-40B4-BE49-F238E27FC236}">
              <a16:creationId xmlns:a16="http://schemas.microsoft.com/office/drawing/2014/main" id="{E275C6AC-6D9D-4AFD-945B-9397E3D9AD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1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4935" name="Picture@5B@" descr="@5B@">
          <a:extLst>
            <a:ext uri="{FF2B5EF4-FFF2-40B4-BE49-F238E27FC236}">
              <a16:creationId xmlns:a16="http://schemas.microsoft.com/office/drawing/2014/main" id="{53EF336A-9967-4457-9D05-B80361E26A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91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4936" name="Picture@5B@" descr="@5B@">
          <a:extLst>
            <a:ext uri="{FF2B5EF4-FFF2-40B4-BE49-F238E27FC236}">
              <a16:creationId xmlns:a16="http://schemas.microsoft.com/office/drawing/2014/main" id="{71536D55-F784-461F-952D-CA5BF706FC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66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4937" name="Picture@5B@" descr="@5B@">
          <a:extLst>
            <a:ext uri="{FF2B5EF4-FFF2-40B4-BE49-F238E27FC236}">
              <a16:creationId xmlns:a16="http://schemas.microsoft.com/office/drawing/2014/main" id="{5215A461-E015-4122-85A5-C6619E4551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41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4938" name="Picture@5B@" descr="@5B@">
          <a:extLst>
            <a:ext uri="{FF2B5EF4-FFF2-40B4-BE49-F238E27FC236}">
              <a16:creationId xmlns:a16="http://schemas.microsoft.com/office/drawing/2014/main" id="{BE0DBBBC-C3C0-476A-858A-00189A790D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17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4939" name="Picture@5B@" descr="@5B@">
          <a:extLst>
            <a:ext uri="{FF2B5EF4-FFF2-40B4-BE49-F238E27FC236}">
              <a16:creationId xmlns:a16="http://schemas.microsoft.com/office/drawing/2014/main" id="{8B437F12-840A-429B-872B-05B35621CE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4940" name="Picture@5B@" descr="@5B@">
          <a:extLst>
            <a:ext uri="{FF2B5EF4-FFF2-40B4-BE49-F238E27FC236}">
              <a16:creationId xmlns:a16="http://schemas.microsoft.com/office/drawing/2014/main" id="{1725B7DD-6B09-43B5-B226-535C42B466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67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4941" name="Picture@5B@" descr="@5B@">
          <a:extLst>
            <a:ext uri="{FF2B5EF4-FFF2-40B4-BE49-F238E27FC236}">
              <a16:creationId xmlns:a16="http://schemas.microsoft.com/office/drawing/2014/main" id="{4E8EA4A8-76D8-4D8F-9CA2-2F3C83A14A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42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4942" name="Picture@5B@" descr="@5B@">
          <a:extLst>
            <a:ext uri="{FF2B5EF4-FFF2-40B4-BE49-F238E27FC236}">
              <a16:creationId xmlns:a16="http://schemas.microsoft.com/office/drawing/2014/main" id="{3C510069-792E-4CB6-9F90-0AB08EFB9C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18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4943" name="Picture@5B@" descr="@5B@">
          <a:extLst>
            <a:ext uri="{FF2B5EF4-FFF2-40B4-BE49-F238E27FC236}">
              <a16:creationId xmlns:a16="http://schemas.microsoft.com/office/drawing/2014/main" id="{D4041628-F131-47D3-8E24-2560586443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0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4944" name="Picture@5B@" descr="@5B@">
          <a:extLst>
            <a:ext uri="{FF2B5EF4-FFF2-40B4-BE49-F238E27FC236}">
              <a16:creationId xmlns:a16="http://schemas.microsoft.com/office/drawing/2014/main" id="{57459013-A281-43A6-926E-C6836520AD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945" name="Picture@5B@" descr="@5B@">
          <a:extLst>
            <a:ext uri="{FF2B5EF4-FFF2-40B4-BE49-F238E27FC236}">
              <a16:creationId xmlns:a16="http://schemas.microsoft.com/office/drawing/2014/main" id="{A0089E8C-BED4-41B7-879D-9CE47CFDDD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4946" name="Picture@5B@" descr="@5B@">
          <a:extLst>
            <a:ext uri="{FF2B5EF4-FFF2-40B4-BE49-F238E27FC236}">
              <a16:creationId xmlns:a16="http://schemas.microsoft.com/office/drawing/2014/main" id="{895E3A8F-22BB-4072-8406-56DCC55C17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947" name="Picture@5B@" descr="@5B@">
          <a:extLst>
            <a:ext uri="{FF2B5EF4-FFF2-40B4-BE49-F238E27FC236}">
              <a16:creationId xmlns:a16="http://schemas.microsoft.com/office/drawing/2014/main" id="{3F7C4927-BB93-4358-84A5-64C69ABC99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4948" name="Picture@5B@" descr="@5B@">
          <a:extLst>
            <a:ext uri="{FF2B5EF4-FFF2-40B4-BE49-F238E27FC236}">
              <a16:creationId xmlns:a16="http://schemas.microsoft.com/office/drawing/2014/main" id="{728D06B7-6A98-427A-BF8A-1AA6A42F21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6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4949" name="Picture@5B@" descr="@5B@">
          <a:extLst>
            <a:ext uri="{FF2B5EF4-FFF2-40B4-BE49-F238E27FC236}">
              <a16:creationId xmlns:a16="http://schemas.microsoft.com/office/drawing/2014/main" id="{B12C676D-80C4-4279-8228-9F2CA0BBE8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4950" name="Picture@5B@" descr="@5B@">
          <a:extLst>
            <a:ext uri="{FF2B5EF4-FFF2-40B4-BE49-F238E27FC236}">
              <a16:creationId xmlns:a16="http://schemas.microsoft.com/office/drawing/2014/main" id="{0D3E05B7-356E-4DA0-940F-BA276BFC35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7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4951" name="Picture@5B@" descr="@5B@">
          <a:extLst>
            <a:ext uri="{FF2B5EF4-FFF2-40B4-BE49-F238E27FC236}">
              <a16:creationId xmlns:a16="http://schemas.microsoft.com/office/drawing/2014/main" id="{71AD0682-06F2-4CB6-A23E-D372B2D9DA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4952" name="Picture@5B@" descr="@5B@">
          <a:extLst>
            <a:ext uri="{FF2B5EF4-FFF2-40B4-BE49-F238E27FC236}">
              <a16:creationId xmlns:a16="http://schemas.microsoft.com/office/drawing/2014/main" id="{3E5AF7B7-BDD0-4D68-832E-88187C990A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4953" name="Picture@5B@" descr="@5B@">
          <a:extLst>
            <a:ext uri="{FF2B5EF4-FFF2-40B4-BE49-F238E27FC236}">
              <a16:creationId xmlns:a16="http://schemas.microsoft.com/office/drawing/2014/main" id="{F814541C-8083-4D7C-9930-F2C81506C8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3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4954" name="Picture@5B@" descr="@5B@">
          <a:extLst>
            <a:ext uri="{FF2B5EF4-FFF2-40B4-BE49-F238E27FC236}">
              <a16:creationId xmlns:a16="http://schemas.microsoft.com/office/drawing/2014/main" id="{00053381-9C60-4629-A75F-55107A9718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4955" name="Picture@5B@" descr="@5B@">
          <a:extLst>
            <a:ext uri="{FF2B5EF4-FFF2-40B4-BE49-F238E27FC236}">
              <a16:creationId xmlns:a16="http://schemas.microsoft.com/office/drawing/2014/main" id="{AF041E0B-7EF9-492E-8145-E98CCCFB69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3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4956" name="Picture@5B@" descr="@5B@">
          <a:extLst>
            <a:ext uri="{FF2B5EF4-FFF2-40B4-BE49-F238E27FC236}">
              <a16:creationId xmlns:a16="http://schemas.microsoft.com/office/drawing/2014/main" id="{F40A24F5-FAF2-4F73-9CC6-9235B68068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8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4957" name="Picture@5B@" descr="@5B@">
          <a:extLst>
            <a:ext uri="{FF2B5EF4-FFF2-40B4-BE49-F238E27FC236}">
              <a16:creationId xmlns:a16="http://schemas.microsoft.com/office/drawing/2014/main" id="{EA057666-7DCB-4345-AF80-00E7931910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4958" name="Picture@5B@" descr="@5B@">
          <a:extLst>
            <a:ext uri="{FF2B5EF4-FFF2-40B4-BE49-F238E27FC236}">
              <a16:creationId xmlns:a16="http://schemas.microsoft.com/office/drawing/2014/main" id="{26FA7A72-AD6D-41A7-B146-B8323845A0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4959" name="Picture@5B@" descr="@5B@">
          <a:extLst>
            <a:ext uri="{FF2B5EF4-FFF2-40B4-BE49-F238E27FC236}">
              <a16:creationId xmlns:a16="http://schemas.microsoft.com/office/drawing/2014/main" id="{B5FDDFC9-646C-40CB-B3FF-CD36B6ECC0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4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4960" name="Picture@5B@" descr="@5B@">
          <a:extLst>
            <a:ext uri="{FF2B5EF4-FFF2-40B4-BE49-F238E27FC236}">
              <a16:creationId xmlns:a16="http://schemas.microsoft.com/office/drawing/2014/main" id="{284500B8-AD6E-42AE-A267-E7CE9446CC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9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4961" name="Picture@5B@" descr="@5B@">
          <a:extLst>
            <a:ext uri="{FF2B5EF4-FFF2-40B4-BE49-F238E27FC236}">
              <a16:creationId xmlns:a16="http://schemas.microsoft.com/office/drawing/2014/main" id="{B7A40204-031F-4ED4-B92A-DABBEB3931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5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4962" name="Picture@5B@" descr="@5B@">
          <a:extLst>
            <a:ext uri="{FF2B5EF4-FFF2-40B4-BE49-F238E27FC236}">
              <a16:creationId xmlns:a16="http://schemas.microsoft.com/office/drawing/2014/main" id="{349E3E61-6BD7-4B90-9B49-E4D6720641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4963" name="Picture@5B@" descr="@5B@">
          <a:extLst>
            <a:ext uri="{FF2B5EF4-FFF2-40B4-BE49-F238E27FC236}">
              <a16:creationId xmlns:a16="http://schemas.microsoft.com/office/drawing/2014/main" id="{2D510F01-DE40-478C-9703-0C1683BC08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5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4964" name="Picture@5B@" descr="@5B@">
          <a:extLst>
            <a:ext uri="{FF2B5EF4-FFF2-40B4-BE49-F238E27FC236}">
              <a16:creationId xmlns:a16="http://schemas.microsoft.com/office/drawing/2014/main" id="{761E4C7A-98BC-4017-8BEF-939A866146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4965" name="Picture@5B@" descr="@5B@">
          <a:extLst>
            <a:ext uri="{FF2B5EF4-FFF2-40B4-BE49-F238E27FC236}">
              <a16:creationId xmlns:a16="http://schemas.microsoft.com/office/drawing/2014/main" id="{67F464E2-8674-4838-BBE9-F7B78717CA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4966" name="Picture@5B@" descr="@5B@">
          <a:extLst>
            <a:ext uri="{FF2B5EF4-FFF2-40B4-BE49-F238E27FC236}">
              <a16:creationId xmlns:a16="http://schemas.microsoft.com/office/drawing/2014/main" id="{402275A2-0C2F-4029-8C33-C81B68A797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1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4967" name="Picture@5B@" descr="@5B@">
          <a:extLst>
            <a:ext uri="{FF2B5EF4-FFF2-40B4-BE49-F238E27FC236}">
              <a16:creationId xmlns:a16="http://schemas.microsoft.com/office/drawing/2014/main" id="{33CC2D0A-6D11-4AAA-8227-17576F7A1E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4968" name="Picture@5B@" descr="@5B@">
          <a:extLst>
            <a:ext uri="{FF2B5EF4-FFF2-40B4-BE49-F238E27FC236}">
              <a16:creationId xmlns:a16="http://schemas.microsoft.com/office/drawing/2014/main" id="{35C50B55-116E-42B0-A330-55F470BD54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2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4969" name="Picture@5B@" descr="@5B@">
          <a:extLst>
            <a:ext uri="{FF2B5EF4-FFF2-40B4-BE49-F238E27FC236}">
              <a16:creationId xmlns:a16="http://schemas.microsoft.com/office/drawing/2014/main" id="{5BF494CE-5ADD-40E6-9AB1-F703605781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27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4970" name="Picture@5B@" descr="@5B@">
          <a:extLst>
            <a:ext uri="{FF2B5EF4-FFF2-40B4-BE49-F238E27FC236}">
              <a16:creationId xmlns:a16="http://schemas.microsoft.com/office/drawing/2014/main" id="{2943665E-05FA-4FFD-9A18-5684FC1031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02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4971" name="Picture@5B@" descr="@5B@">
          <a:extLst>
            <a:ext uri="{FF2B5EF4-FFF2-40B4-BE49-F238E27FC236}">
              <a16:creationId xmlns:a16="http://schemas.microsoft.com/office/drawing/2014/main" id="{E269D8F7-00FE-4965-9037-B8D68490D5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7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4972" name="Picture@5B@" descr="@5B@">
          <a:extLst>
            <a:ext uri="{FF2B5EF4-FFF2-40B4-BE49-F238E27FC236}">
              <a16:creationId xmlns:a16="http://schemas.microsoft.com/office/drawing/2014/main" id="{06141F16-35F7-4164-BCF3-1C125BBBFD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4973" name="Picture@5B@" descr="@5B@">
          <a:extLst>
            <a:ext uri="{FF2B5EF4-FFF2-40B4-BE49-F238E27FC236}">
              <a16:creationId xmlns:a16="http://schemas.microsoft.com/office/drawing/2014/main" id="{23D8CE3E-85D3-4851-8599-D00A53C1E7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28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4974" name="Picture@5B@" descr="@5B@">
          <a:extLst>
            <a:ext uri="{FF2B5EF4-FFF2-40B4-BE49-F238E27FC236}">
              <a16:creationId xmlns:a16="http://schemas.microsoft.com/office/drawing/2014/main" id="{C64FC7D1-6B9D-48E6-813E-AB214402BA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3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4975" name="Picture@5B@" descr="@5B@">
          <a:extLst>
            <a:ext uri="{FF2B5EF4-FFF2-40B4-BE49-F238E27FC236}">
              <a16:creationId xmlns:a16="http://schemas.microsoft.com/office/drawing/2014/main" id="{55C649AB-6833-4243-BEDF-A3A46FC68F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78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4976" name="Picture@5B@" descr="@5B@">
          <a:extLst>
            <a:ext uri="{FF2B5EF4-FFF2-40B4-BE49-F238E27FC236}">
              <a16:creationId xmlns:a16="http://schemas.microsoft.com/office/drawing/2014/main" id="{496DE004-1FA9-455D-A413-4027111DAA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54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4977" name="Picture@5B@" descr="@5B@">
          <a:extLst>
            <a:ext uri="{FF2B5EF4-FFF2-40B4-BE49-F238E27FC236}">
              <a16:creationId xmlns:a16="http://schemas.microsoft.com/office/drawing/2014/main" id="{C4A800A0-49E4-4AA9-8A85-2ECC366B2A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4978" name="Picture@5B@" descr="@5B@">
          <a:extLst>
            <a:ext uri="{FF2B5EF4-FFF2-40B4-BE49-F238E27FC236}">
              <a16:creationId xmlns:a16="http://schemas.microsoft.com/office/drawing/2014/main" id="{CDAC3239-09ED-4F2C-A874-CD31759561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4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4979" name="Picture@5B@" descr="@5B@">
          <a:extLst>
            <a:ext uri="{FF2B5EF4-FFF2-40B4-BE49-F238E27FC236}">
              <a16:creationId xmlns:a16="http://schemas.microsoft.com/office/drawing/2014/main" id="{7BE43FDA-203F-452A-A37F-96CD27FA53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4980" name="Picture@5B@" descr="@5B@">
          <a:extLst>
            <a:ext uri="{FF2B5EF4-FFF2-40B4-BE49-F238E27FC236}">
              <a16:creationId xmlns:a16="http://schemas.microsoft.com/office/drawing/2014/main" id="{8C5D8294-DC73-4F3F-85D8-10870BF524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5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981" name="Picture@5B@" descr="@5B@">
          <a:extLst>
            <a:ext uri="{FF2B5EF4-FFF2-40B4-BE49-F238E27FC236}">
              <a16:creationId xmlns:a16="http://schemas.microsoft.com/office/drawing/2014/main" id="{830B1915-D681-4C43-9B3F-AEAE7A6A6D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0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982" name="Picture@5B@" descr="@5B@">
          <a:extLst>
            <a:ext uri="{FF2B5EF4-FFF2-40B4-BE49-F238E27FC236}">
              <a16:creationId xmlns:a16="http://schemas.microsoft.com/office/drawing/2014/main" id="{CCD144C9-2376-42D4-87AD-F951C64A0F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983" name="Picture@5B@" descr="@5B@">
          <a:extLst>
            <a:ext uri="{FF2B5EF4-FFF2-40B4-BE49-F238E27FC236}">
              <a16:creationId xmlns:a16="http://schemas.microsoft.com/office/drawing/2014/main" id="{B83EE192-FB02-4410-B946-9E70D04551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80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984" name="Picture@5B@" descr="@5B@">
          <a:extLst>
            <a:ext uri="{FF2B5EF4-FFF2-40B4-BE49-F238E27FC236}">
              <a16:creationId xmlns:a16="http://schemas.microsoft.com/office/drawing/2014/main" id="{7E87E952-CAD6-464A-8414-6B5BF01CCD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56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985" name="Picture@5B@" descr="@5B@">
          <a:extLst>
            <a:ext uri="{FF2B5EF4-FFF2-40B4-BE49-F238E27FC236}">
              <a16:creationId xmlns:a16="http://schemas.microsoft.com/office/drawing/2014/main" id="{4B206F36-C0DF-4E84-88D7-591630857F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31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986" name="Picture@5B@" descr="@5B@">
          <a:extLst>
            <a:ext uri="{FF2B5EF4-FFF2-40B4-BE49-F238E27FC236}">
              <a16:creationId xmlns:a16="http://schemas.microsoft.com/office/drawing/2014/main" id="{33B88951-06BE-44CF-98A7-463D822C35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06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987" name="Picture@5B@" descr="@5B@">
          <a:extLst>
            <a:ext uri="{FF2B5EF4-FFF2-40B4-BE49-F238E27FC236}">
              <a16:creationId xmlns:a16="http://schemas.microsoft.com/office/drawing/2014/main" id="{45AEBEEF-7936-43B7-827C-3ACE869132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988" name="Picture@5B@" descr="@5B@">
          <a:extLst>
            <a:ext uri="{FF2B5EF4-FFF2-40B4-BE49-F238E27FC236}">
              <a16:creationId xmlns:a16="http://schemas.microsoft.com/office/drawing/2014/main" id="{BF89DA70-BA94-4F6E-9169-886018AB98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57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989" name="Picture@5B@" descr="@5B@">
          <a:extLst>
            <a:ext uri="{FF2B5EF4-FFF2-40B4-BE49-F238E27FC236}">
              <a16:creationId xmlns:a16="http://schemas.microsoft.com/office/drawing/2014/main" id="{F69AC0F7-BAD2-47E3-A662-82875BBDC3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32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990" name="Picture@5B@" descr="@5B@">
          <a:extLst>
            <a:ext uri="{FF2B5EF4-FFF2-40B4-BE49-F238E27FC236}">
              <a16:creationId xmlns:a16="http://schemas.microsoft.com/office/drawing/2014/main" id="{7EC80A4D-C0A5-4E3A-BD67-879A1B8670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07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4991" name="Picture@5B@" descr="@5B@">
          <a:extLst>
            <a:ext uri="{FF2B5EF4-FFF2-40B4-BE49-F238E27FC236}">
              <a16:creationId xmlns:a16="http://schemas.microsoft.com/office/drawing/2014/main" id="{EDB5206B-DC2B-4E44-ACB7-E3CAF4D78A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83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4992" name="Picture@5B@" descr="@5B@">
          <a:extLst>
            <a:ext uri="{FF2B5EF4-FFF2-40B4-BE49-F238E27FC236}">
              <a16:creationId xmlns:a16="http://schemas.microsoft.com/office/drawing/2014/main" id="{377DF5E3-2115-4F24-B3D0-E40126CF4D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4993" name="Picture@5B@" descr="@5B@">
          <a:extLst>
            <a:ext uri="{FF2B5EF4-FFF2-40B4-BE49-F238E27FC236}">
              <a16:creationId xmlns:a16="http://schemas.microsoft.com/office/drawing/2014/main" id="{95761F0D-911A-4EE5-83CD-B1D4EBF0B0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33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4994" name="Picture@5B@" descr="@5B@">
          <a:extLst>
            <a:ext uri="{FF2B5EF4-FFF2-40B4-BE49-F238E27FC236}">
              <a16:creationId xmlns:a16="http://schemas.microsoft.com/office/drawing/2014/main" id="{67917558-8B19-4F10-A617-C213A3B0C5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08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4995" name="Picture@5B@" descr="@5B@">
          <a:extLst>
            <a:ext uri="{FF2B5EF4-FFF2-40B4-BE49-F238E27FC236}">
              <a16:creationId xmlns:a16="http://schemas.microsoft.com/office/drawing/2014/main" id="{9066249E-D33B-486A-9798-97E6621EB1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4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4996" name="Picture@5B@" descr="@5B@">
          <a:extLst>
            <a:ext uri="{FF2B5EF4-FFF2-40B4-BE49-F238E27FC236}">
              <a16:creationId xmlns:a16="http://schemas.microsoft.com/office/drawing/2014/main" id="{E95D59C2-3A1D-4A6E-8359-C1658AE37C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59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4997" name="Picture@5B@" descr="@5B@">
          <a:extLst>
            <a:ext uri="{FF2B5EF4-FFF2-40B4-BE49-F238E27FC236}">
              <a16:creationId xmlns:a16="http://schemas.microsoft.com/office/drawing/2014/main" id="{B9E36D7F-2A02-4415-A201-C97A90E150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4998" name="Picture@5B@" descr="@5B@">
          <a:extLst>
            <a:ext uri="{FF2B5EF4-FFF2-40B4-BE49-F238E27FC236}">
              <a16:creationId xmlns:a16="http://schemas.microsoft.com/office/drawing/2014/main" id="{C790F0E2-AFC9-4DA3-B00E-12C2647340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09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4999" name="Picture@5B@" descr="@5B@">
          <a:extLst>
            <a:ext uri="{FF2B5EF4-FFF2-40B4-BE49-F238E27FC236}">
              <a16:creationId xmlns:a16="http://schemas.microsoft.com/office/drawing/2014/main" id="{093F8405-7CDF-4A39-AF6C-11E9045294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85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000" name="Picture@5B@" descr="@5B@">
          <a:extLst>
            <a:ext uri="{FF2B5EF4-FFF2-40B4-BE49-F238E27FC236}">
              <a16:creationId xmlns:a16="http://schemas.microsoft.com/office/drawing/2014/main" id="{929CF47C-2A3D-40C5-B5FB-FAC8C0C766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0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5001" name="Picture@5B@" descr="@5B@">
          <a:extLst>
            <a:ext uri="{FF2B5EF4-FFF2-40B4-BE49-F238E27FC236}">
              <a16:creationId xmlns:a16="http://schemas.microsoft.com/office/drawing/2014/main" id="{AE27026F-FD69-4828-A2F4-474496D42A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35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5002" name="Picture@5B@" descr="@5B@">
          <a:extLst>
            <a:ext uri="{FF2B5EF4-FFF2-40B4-BE49-F238E27FC236}">
              <a16:creationId xmlns:a16="http://schemas.microsoft.com/office/drawing/2014/main" id="{C95AD13A-F0FC-4A46-891B-9011A43823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1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5003" name="Picture@5B@" descr="@5B@">
          <a:extLst>
            <a:ext uri="{FF2B5EF4-FFF2-40B4-BE49-F238E27FC236}">
              <a16:creationId xmlns:a16="http://schemas.microsoft.com/office/drawing/2014/main" id="{65FCA15D-4EAC-47BE-B801-35461A45C9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86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5004" name="Picture@5B@" descr="@5B@">
          <a:extLst>
            <a:ext uri="{FF2B5EF4-FFF2-40B4-BE49-F238E27FC236}">
              <a16:creationId xmlns:a16="http://schemas.microsoft.com/office/drawing/2014/main" id="{74ADEC82-D59E-4F0F-BB48-21E7942A07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61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5005" name="Picture@5B@" descr="@5B@">
          <a:extLst>
            <a:ext uri="{FF2B5EF4-FFF2-40B4-BE49-F238E27FC236}">
              <a16:creationId xmlns:a16="http://schemas.microsoft.com/office/drawing/2014/main" id="{3E506042-BFFA-44E2-97F6-E4C7E87EF6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36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5006" name="Picture@5B@" descr="@5B@">
          <a:extLst>
            <a:ext uri="{FF2B5EF4-FFF2-40B4-BE49-F238E27FC236}">
              <a16:creationId xmlns:a16="http://schemas.microsoft.com/office/drawing/2014/main" id="{6F1DFCCB-9EAB-4317-A033-C03A633AF1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11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5007" name="Picture@5B@" descr="@5B@">
          <a:extLst>
            <a:ext uri="{FF2B5EF4-FFF2-40B4-BE49-F238E27FC236}">
              <a16:creationId xmlns:a16="http://schemas.microsoft.com/office/drawing/2014/main" id="{787556FD-2B7A-4C0A-A326-D3BCBF8895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5008" name="Picture@5B@" descr="@5B@">
          <a:extLst>
            <a:ext uri="{FF2B5EF4-FFF2-40B4-BE49-F238E27FC236}">
              <a16:creationId xmlns:a16="http://schemas.microsoft.com/office/drawing/2014/main" id="{14448ED2-7E0F-49CB-9D93-F6B1E00A7B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62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5009" name="Picture@5B@" descr="@5B@">
          <a:extLst>
            <a:ext uri="{FF2B5EF4-FFF2-40B4-BE49-F238E27FC236}">
              <a16:creationId xmlns:a16="http://schemas.microsoft.com/office/drawing/2014/main" id="{9E08DD3D-B5BF-4134-8B66-0DA4476E61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37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5010" name="Picture@5B@" descr="@5B@">
          <a:extLst>
            <a:ext uri="{FF2B5EF4-FFF2-40B4-BE49-F238E27FC236}">
              <a16:creationId xmlns:a16="http://schemas.microsoft.com/office/drawing/2014/main" id="{C0D2D15B-270C-40F8-8E8D-60A5315073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12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5011" name="Picture@5B@" descr="@5B@">
          <a:extLst>
            <a:ext uri="{FF2B5EF4-FFF2-40B4-BE49-F238E27FC236}">
              <a16:creationId xmlns:a16="http://schemas.microsoft.com/office/drawing/2014/main" id="{BAB149D5-51E4-4B71-A40F-5CB0FEFCA4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88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5012" name="Picture@5B@" descr="@5B@">
          <a:extLst>
            <a:ext uri="{FF2B5EF4-FFF2-40B4-BE49-F238E27FC236}">
              <a16:creationId xmlns:a16="http://schemas.microsoft.com/office/drawing/2014/main" id="{7DB84DC2-A02C-49C4-9C79-CAF9D0A070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6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5013" name="Picture@5B@" descr="@5B@">
          <a:extLst>
            <a:ext uri="{FF2B5EF4-FFF2-40B4-BE49-F238E27FC236}">
              <a16:creationId xmlns:a16="http://schemas.microsoft.com/office/drawing/2014/main" id="{447300B1-4E90-4BC4-A5C4-C783564A55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38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5014" name="Picture@5B@" descr="@5B@">
          <a:extLst>
            <a:ext uri="{FF2B5EF4-FFF2-40B4-BE49-F238E27FC236}">
              <a16:creationId xmlns:a16="http://schemas.microsoft.com/office/drawing/2014/main" id="{941DFB3A-C5D4-49AB-8C5D-E98381A94E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14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5015" name="Picture@5B@" descr="@5B@">
          <a:extLst>
            <a:ext uri="{FF2B5EF4-FFF2-40B4-BE49-F238E27FC236}">
              <a16:creationId xmlns:a16="http://schemas.microsoft.com/office/drawing/2014/main" id="{93CF589D-62F0-43C5-B428-DDF4A669C4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89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5016" name="Picture@5B@" descr="@5B@">
          <a:extLst>
            <a:ext uri="{FF2B5EF4-FFF2-40B4-BE49-F238E27FC236}">
              <a16:creationId xmlns:a16="http://schemas.microsoft.com/office/drawing/2014/main" id="{E735DE37-33FE-4C13-8389-DC770073D3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4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5017" name="Picture@5C@" descr="@5C@">
          <a:extLst>
            <a:ext uri="{FF2B5EF4-FFF2-40B4-BE49-F238E27FC236}">
              <a16:creationId xmlns:a16="http://schemas.microsoft.com/office/drawing/2014/main" id="{3747C3B2-E932-43C2-BDA1-3A7FD7B5B3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6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5018" name="Picture@5B@" descr="@5B@">
          <a:extLst>
            <a:ext uri="{FF2B5EF4-FFF2-40B4-BE49-F238E27FC236}">
              <a16:creationId xmlns:a16="http://schemas.microsoft.com/office/drawing/2014/main" id="{163C8668-7091-45FC-894B-CF3A325384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15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5019" name="Picture@5B@" descr="@5B@">
          <a:extLst>
            <a:ext uri="{FF2B5EF4-FFF2-40B4-BE49-F238E27FC236}">
              <a16:creationId xmlns:a16="http://schemas.microsoft.com/office/drawing/2014/main" id="{D33B5043-709F-48B1-A682-C507D29114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90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5020" name="Picture@5B@" descr="@5B@">
          <a:extLst>
            <a:ext uri="{FF2B5EF4-FFF2-40B4-BE49-F238E27FC236}">
              <a16:creationId xmlns:a16="http://schemas.microsoft.com/office/drawing/2014/main" id="{72B1E71F-EE3D-43D6-875F-D14A810E35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65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5021" name="Picture@5B@" descr="@5B@">
          <a:extLst>
            <a:ext uri="{FF2B5EF4-FFF2-40B4-BE49-F238E27FC236}">
              <a16:creationId xmlns:a16="http://schemas.microsoft.com/office/drawing/2014/main" id="{7B14D81D-073D-4C20-8002-EFABEA4311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40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5022" name="Picture@5B@" descr="@5B@">
          <a:extLst>
            <a:ext uri="{FF2B5EF4-FFF2-40B4-BE49-F238E27FC236}">
              <a16:creationId xmlns:a16="http://schemas.microsoft.com/office/drawing/2014/main" id="{4C464918-AFC8-45B4-AF30-FF774E3BDD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1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5023" name="Picture@5B@" descr="@5B@">
          <a:extLst>
            <a:ext uri="{FF2B5EF4-FFF2-40B4-BE49-F238E27FC236}">
              <a16:creationId xmlns:a16="http://schemas.microsoft.com/office/drawing/2014/main" id="{25E47915-C946-412E-A45B-2CE13461AB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91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5024" name="Picture@5B@" descr="@5B@">
          <a:extLst>
            <a:ext uri="{FF2B5EF4-FFF2-40B4-BE49-F238E27FC236}">
              <a16:creationId xmlns:a16="http://schemas.microsoft.com/office/drawing/2014/main" id="{1707C292-7285-4733-9480-A4CF457710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66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5025" name="Picture@5B@" descr="@5B@">
          <a:extLst>
            <a:ext uri="{FF2B5EF4-FFF2-40B4-BE49-F238E27FC236}">
              <a16:creationId xmlns:a16="http://schemas.microsoft.com/office/drawing/2014/main" id="{C6C2A1BA-5453-481F-83AC-D9B0B2D10F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41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5026" name="Picture@5B@" descr="@5B@">
          <a:extLst>
            <a:ext uri="{FF2B5EF4-FFF2-40B4-BE49-F238E27FC236}">
              <a16:creationId xmlns:a16="http://schemas.microsoft.com/office/drawing/2014/main" id="{E84FF227-4FEA-4E36-B4E7-1FB92166A9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17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5027" name="Picture@5B@" descr="@5B@">
          <a:extLst>
            <a:ext uri="{FF2B5EF4-FFF2-40B4-BE49-F238E27FC236}">
              <a16:creationId xmlns:a16="http://schemas.microsoft.com/office/drawing/2014/main" id="{D2A76B8A-40CF-4849-8115-04F11DF9B8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5028" name="Picture@5B@" descr="@5B@">
          <a:extLst>
            <a:ext uri="{FF2B5EF4-FFF2-40B4-BE49-F238E27FC236}">
              <a16:creationId xmlns:a16="http://schemas.microsoft.com/office/drawing/2014/main" id="{90366BDC-7620-414A-A60D-E57861B88B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0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5029" name="Picture@5B@" descr="@5B@">
          <a:extLst>
            <a:ext uri="{FF2B5EF4-FFF2-40B4-BE49-F238E27FC236}">
              <a16:creationId xmlns:a16="http://schemas.microsoft.com/office/drawing/2014/main" id="{D40831AC-7AC0-42E3-97EE-CBD84D3BCA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5030" name="Picture@5B@" descr="@5B@">
          <a:extLst>
            <a:ext uri="{FF2B5EF4-FFF2-40B4-BE49-F238E27FC236}">
              <a16:creationId xmlns:a16="http://schemas.microsoft.com/office/drawing/2014/main" id="{0C863ED4-13C1-4B01-B6B5-83E92305B1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031" name="Picture@5B@" descr="@5B@">
          <a:extLst>
            <a:ext uri="{FF2B5EF4-FFF2-40B4-BE49-F238E27FC236}">
              <a16:creationId xmlns:a16="http://schemas.microsoft.com/office/drawing/2014/main" id="{7A207D11-82A1-4B50-BBD3-2456E60C3D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5032" name="Picture@5B@" descr="@5B@">
          <a:extLst>
            <a:ext uri="{FF2B5EF4-FFF2-40B4-BE49-F238E27FC236}">
              <a16:creationId xmlns:a16="http://schemas.microsoft.com/office/drawing/2014/main" id="{81F81DBD-DB71-4C23-9516-DA72E6B87E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033" name="Picture@5B@" descr="@5B@">
          <a:extLst>
            <a:ext uri="{FF2B5EF4-FFF2-40B4-BE49-F238E27FC236}">
              <a16:creationId xmlns:a16="http://schemas.microsoft.com/office/drawing/2014/main" id="{A827048E-94B4-4309-A7E0-02675DF6F9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6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5034" name="Picture@5B@" descr="@5B@">
          <a:extLst>
            <a:ext uri="{FF2B5EF4-FFF2-40B4-BE49-F238E27FC236}">
              <a16:creationId xmlns:a16="http://schemas.microsoft.com/office/drawing/2014/main" id="{C546D247-72B1-4162-B256-BD2930C8A8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5035" name="Picture@5B@" descr="@5B@">
          <a:extLst>
            <a:ext uri="{FF2B5EF4-FFF2-40B4-BE49-F238E27FC236}">
              <a16:creationId xmlns:a16="http://schemas.microsoft.com/office/drawing/2014/main" id="{F94A808A-F055-4E2B-822D-5957B7FB1D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7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5036" name="Picture@5B@" descr="@5B@">
          <a:extLst>
            <a:ext uri="{FF2B5EF4-FFF2-40B4-BE49-F238E27FC236}">
              <a16:creationId xmlns:a16="http://schemas.microsoft.com/office/drawing/2014/main" id="{9C22AF48-B1B2-4B71-8E5C-C64B5C229B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5037" name="Picture@5B@" descr="@5B@">
          <a:extLst>
            <a:ext uri="{FF2B5EF4-FFF2-40B4-BE49-F238E27FC236}">
              <a16:creationId xmlns:a16="http://schemas.microsoft.com/office/drawing/2014/main" id="{72C6A46C-8756-435D-A0BF-4EB7A72517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5038" name="Picture@5B@" descr="@5B@">
          <a:extLst>
            <a:ext uri="{FF2B5EF4-FFF2-40B4-BE49-F238E27FC236}">
              <a16:creationId xmlns:a16="http://schemas.microsoft.com/office/drawing/2014/main" id="{8B647193-C074-48F5-AC2C-9DF6D2F981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3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5039" name="Picture@5B@" descr="@5B@">
          <a:extLst>
            <a:ext uri="{FF2B5EF4-FFF2-40B4-BE49-F238E27FC236}">
              <a16:creationId xmlns:a16="http://schemas.microsoft.com/office/drawing/2014/main" id="{07DD1B47-ACCA-4BDF-851B-5757D8B764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5040" name="Picture@5B@" descr="@5B@">
          <a:extLst>
            <a:ext uri="{FF2B5EF4-FFF2-40B4-BE49-F238E27FC236}">
              <a16:creationId xmlns:a16="http://schemas.microsoft.com/office/drawing/2014/main" id="{A7D43005-A9B1-4F36-8481-A149D1DF63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3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5041" name="Picture@5B@" descr="@5B@">
          <a:extLst>
            <a:ext uri="{FF2B5EF4-FFF2-40B4-BE49-F238E27FC236}">
              <a16:creationId xmlns:a16="http://schemas.microsoft.com/office/drawing/2014/main" id="{2B92887D-3FE8-491A-8BDF-8A06C3E1A2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8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5042" name="Picture@5B@" descr="@5B@">
          <a:extLst>
            <a:ext uri="{FF2B5EF4-FFF2-40B4-BE49-F238E27FC236}">
              <a16:creationId xmlns:a16="http://schemas.microsoft.com/office/drawing/2014/main" id="{7B595D41-B8BC-4E59-9953-CF8CD9CAD5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5043" name="Picture@5B@" descr="@5B@">
          <a:extLst>
            <a:ext uri="{FF2B5EF4-FFF2-40B4-BE49-F238E27FC236}">
              <a16:creationId xmlns:a16="http://schemas.microsoft.com/office/drawing/2014/main" id="{9946605F-43A7-48CB-94EA-AF15AC2D4A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5044" name="Picture@5B@" descr="@5B@">
          <a:extLst>
            <a:ext uri="{FF2B5EF4-FFF2-40B4-BE49-F238E27FC236}">
              <a16:creationId xmlns:a16="http://schemas.microsoft.com/office/drawing/2014/main" id="{54001C4B-698E-46FA-862E-BA7C74088F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4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5045" name="Picture@5B@" descr="@5B@">
          <a:extLst>
            <a:ext uri="{FF2B5EF4-FFF2-40B4-BE49-F238E27FC236}">
              <a16:creationId xmlns:a16="http://schemas.microsoft.com/office/drawing/2014/main" id="{2E52F539-F707-436F-A7CF-440720F0BD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9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5046" name="Picture@5B@" descr="@5B@">
          <a:extLst>
            <a:ext uri="{FF2B5EF4-FFF2-40B4-BE49-F238E27FC236}">
              <a16:creationId xmlns:a16="http://schemas.microsoft.com/office/drawing/2014/main" id="{F498101F-ED5B-4A00-B9C0-70E972997F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5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5047" name="Picture@5B@" descr="@5B@">
          <a:extLst>
            <a:ext uri="{FF2B5EF4-FFF2-40B4-BE49-F238E27FC236}">
              <a16:creationId xmlns:a16="http://schemas.microsoft.com/office/drawing/2014/main" id="{C9CFBB92-393F-4AB0-8204-FE44B514F4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5048" name="Picture@5B@" descr="@5B@">
          <a:extLst>
            <a:ext uri="{FF2B5EF4-FFF2-40B4-BE49-F238E27FC236}">
              <a16:creationId xmlns:a16="http://schemas.microsoft.com/office/drawing/2014/main" id="{439A7076-B887-4705-AC66-C015750C71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5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5049" name="Picture@5B@" descr="@5B@">
          <a:extLst>
            <a:ext uri="{FF2B5EF4-FFF2-40B4-BE49-F238E27FC236}">
              <a16:creationId xmlns:a16="http://schemas.microsoft.com/office/drawing/2014/main" id="{6002F3ED-B2C2-4D7C-8294-8493492506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5050" name="Picture@5B@" descr="@5B@">
          <a:extLst>
            <a:ext uri="{FF2B5EF4-FFF2-40B4-BE49-F238E27FC236}">
              <a16:creationId xmlns:a16="http://schemas.microsoft.com/office/drawing/2014/main" id="{5EB616FD-1584-4363-84A9-F36306E61E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5051" name="Picture@5B@" descr="@5B@">
          <a:extLst>
            <a:ext uri="{FF2B5EF4-FFF2-40B4-BE49-F238E27FC236}">
              <a16:creationId xmlns:a16="http://schemas.microsoft.com/office/drawing/2014/main" id="{B429256E-6A54-4337-9291-21CAA8F818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1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5052" name="Picture@5B@" descr="@5B@">
          <a:extLst>
            <a:ext uri="{FF2B5EF4-FFF2-40B4-BE49-F238E27FC236}">
              <a16:creationId xmlns:a16="http://schemas.microsoft.com/office/drawing/2014/main" id="{E35EBE48-1A83-48B6-AE6F-CC0F811640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5053" name="Picture@5B@" descr="@5B@">
          <a:extLst>
            <a:ext uri="{FF2B5EF4-FFF2-40B4-BE49-F238E27FC236}">
              <a16:creationId xmlns:a16="http://schemas.microsoft.com/office/drawing/2014/main" id="{4E920558-5C25-4383-9451-20558F5E75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2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5054" name="Picture@5B@" descr="@5B@">
          <a:extLst>
            <a:ext uri="{FF2B5EF4-FFF2-40B4-BE49-F238E27FC236}">
              <a16:creationId xmlns:a16="http://schemas.microsoft.com/office/drawing/2014/main" id="{1CB63CB0-7BEF-41BB-BE35-D91E091948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27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5055" name="Picture@5B@" descr="@5B@">
          <a:extLst>
            <a:ext uri="{FF2B5EF4-FFF2-40B4-BE49-F238E27FC236}">
              <a16:creationId xmlns:a16="http://schemas.microsoft.com/office/drawing/2014/main" id="{200446D4-ED73-4D11-AEE0-FE03DB61A7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02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5056" name="Picture@5B@" descr="@5B@">
          <a:extLst>
            <a:ext uri="{FF2B5EF4-FFF2-40B4-BE49-F238E27FC236}">
              <a16:creationId xmlns:a16="http://schemas.microsoft.com/office/drawing/2014/main" id="{8483CC08-69AB-49DA-899F-4A982012AD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7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5057" name="Picture@5B@" descr="@5B@">
          <a:extLst>
            <a:ext uri="{FF2B5EF4-FFF2-40B4-BE49-F238E27FC236}">
              <a16:creationId xmlns:a16="http://schemas.microsoft.com/office/drawing/2014/main" id="{B7ABCDEB-748D-4BCD-9422-FACC39599B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5058" name="Picture@5B@" descr="@5B@">
          <a:extLst>
            <a:ext uri="{FF2B5EF4-FFF2-40B4-BE49-F238E27FC236}">
              <a16:creationId xmlns:a16="http://schemas.microsoft.com/office/drawing/2014/main" id="{D9210BA1-AA44-4455-B888-793D6ADFE0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28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5059" name="Picture@5B@" descr="@5B@">
          <a:extLst>
            <a:ext uri="{FF2B5EF4-FFF2-40B4-BE49-F238E27FC236}">
              <a16:creationId xmlns:a16="http://schemas.microsoft.com/office/drawing/2014/main" id="{6194719D-141C-4DE9-99D9-3BEBDE7D76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3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5060" name="Picture@5B@" descr="@5B@">
          <a:extLst>
            <a:ext uri="{FF2B5EF4-FFF2-40B4-BE49-F238E27FC236}">
              <a16:creationId xmlns:a16="http://schemas.microsoft.com/office/drawing/2014/main" id="{FAB00D83-78EB-4194-932A-E1A1ED352D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78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5061" name="Picture@5B@" descr="@5B@">
          <a:extLst>
            <a:ext uri="{FF2B5EF4-FFF2-40B4-BE49-F238E27FC236}">
              <a16:creationId xmlns:a16="http://schemas.microsoft.com/office/drawing/2014/main" id="{03B798B9-0E53-4860-B902-18A85F043D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54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5062" name="Picture@5B@" descr="@5B@">
          <a:extLst>
            <a:ext uri="{FF2B5EF4-FFF2-40B4-BE49-F238E27FC236}">
              <a16:creationId xmlns:a16="http://schemas.microsoft.com/office/drawing/2014/main" id="{7DC831FF-9026-4906-832F-34BD468BEC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5063" name="Picture@5B@" descr="@5B@">
          <a:extLst>
            <a:ext uri="{FF2B5EF4-FFF2-40B4-BE49-F238E27FC236}">
              <a16:creationId xmlns:a16="http://schemas.microsoft.com/office/drawing/2014/main" id="{2E9C608D-0568-4BE8-9049-0163B53ABC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4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5064" name="Picture@5B@" descr="@5B@">
          <a:extLst>
            <a:ext uri="{FF2B5EF4-FFF2-40B4-BE49-F238E27FC236}">
              <a16:creationId xmlns:a16="http://schemas.microsoft.com/office/drawing/2014/main" id="{46045B9A-6FF5-4548-A811-908F38BAE1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5065" name="Picture@5B@" descr="@5B@">
          <a:extLst>
            <a:ext uri="{FF2B5EF4-FFF2-40B4-BE49-F238E27FC236}">
              <a16:creationId xmlns:a16="http://schemas.microsoft.com/office/drawing/2014/main" id="{07DA4EDF-23D6-4ECC-BA6E-0E7D7A8751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5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5066" name="Picture@5B@" descr="@5B@">
          <a:extLst>
            <a:ext uri="{FF2B5EF4-FFF2-40B4-BE49-F238E27FC236}">
              <a16:creationId xmlns:a16="http://schemas.microsoft.com/office/drawing/2014/main" id="{F69F3851-570D-4D45-99D1-E67B594FCF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0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5067" name="Picture@5B@" descr="@5B@">
          <a:extLst>
            <a:ext uri="{FF2B5EF4-FFF2-40B4-BE49-F238E27FC236}">
              <a16:creationId xmlns:a16="http://schemas.microsoft.com/office/drawing/2014/main" id="{7499EA8A-E756-4F1A-ADEE-B3210DF214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5068" name="Picture@5B@" descr="@5B@">
          <a:extLst>
            <a:ext uri="{FF2B5EF4-FFF2-40B4-BE49-F238E27FC236}">
              <a16:creationId xmlns:a16="http://schemas.microsoft.com/office/drawing/2014/main" id="{2BF13FB9-BDEC-42A0-9ED1-D0654B2425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80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5069" name="Picture@5B@" descr="@5B@">
          <a:extLst>
            <a:ext uri="{FF2B5EF4-FFF2-40B4-BE49-F238E27FC236}">
              <a16:creationId xmlns:a16="http://schemas.microsoft.com/office/drawing/2014/main" id="{4838479C-DED7-44E7-A210-C6FE1D52FE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56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5070" name="Picture@5B@" descr="@5B@">
          <a:extLst>
            <a:ext uri="{FF2B5EF4-FFF2-40B4-BE49-F238E27FC236}">
              <a16:creationId xmlns:a16="http://schemas.microsoft.com/office/drawing/2014/main" id="{7E3DBBDE-AAC7-43D2-94E1-FC1FE353B2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31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5071" name="Picture@5B@" descr="@5B@">
          <a:extLst>
            <a:ext uri="{FF2B5EF4-FFF2-40B4-BE49-F238E27FC236}">
              <a16:creationId xmlns:a16="http://schemas.microsoft.com/office/drawing/2014/main" id="{4ED10F2B-3879-40A1-B19F-E0F0A17ADA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06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5072" name="Picture@5B@" descr="@5B@">
          <a:extLst>
            <a:ext uri="{FF2B5EF4-FFF2-40B4-BE49-F238E27FC236}">
              <a16:creationId xmlns:a16="http://schemas.microsoft.com/office/drawing/2014/main" id="{6C209CCE-2C4B-444A-A9AB-AA6DF201E7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5073" name="Picture@5B@" descr="@5B@">
          <a:extLst>
            <a:ext uri="{FF2B5EF4-FFF2-40B4-BE49-F238E27FC236}">
              <a16:creationId xmlns:a16="http://schemas.microsoft.com/office/drawing/2014/main" id="{1D02F6D8-3B9E-4AC8-B8B0-E2F9ABD0C6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57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5074" name="Picture@5B@" descr="@5B@">
          <a:extLst>
            <a:ext uri="{FF2B5EF4-FFF2-40B4-BE49-F238E27FC236}">
              <a16:creationId xmlns:a16="http://schemas.microsoft.com/office/drawing/2014/main" id="{1F9C6156-7132-4A4C-924F-2BFE70E07D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32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5075" name="Picture@5B@" descr="@5B@">
          <a:extLst>
            <a:ext uri="{FF2B5EF4-FFF2-40B4-BE49-F238E27FC236}">
              <a16:creationId xmlns:a16="http://schemas.microsoft.com/office/drawing/2014/main" id="{3CC569DC-4098-4F38-B4CD-4BF9406C71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07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076" name="Picture@5B@" descr="@5B@">
          <a:extLst>
            <a:ext uri="{FF2B5EF4-FFF2-40B4-BE49-F238E27FC236}">
              <a16:creationId xmlns:a16="http://schemas.microsoft.com/office/drawing/2014/main" id="{264500BF-2B27-4952-A045-50F8B7A3E8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83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5077" name="Picture@5B@" descr="@5B@">
          <a:extLst>
            <a:ext uri="{FF2B5EF4-FFF2-40B4-BE49-F238E27FC236}">
              <a16:creationId xmlns:a16="http://schemas.microsoft.com/office/drawing/2014/main" id="{19ADCACD-DD02-4D58-8C1B-A2767827B8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078" name="Picture@5B@" descr="@5B@">
          <a:extLst>
            <a:ext uri="{FF2B5EF4-FFF2-40B4-BE49-F238E27FC236}">
              <a16:creationId xmlns:a16="http://schemas.microsoft.com/office/drawing/2014/main" id="{0CCFDA79-0452-4B58-81C8-B89340BEAA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33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079" name="Picture@5B@" descr="@5B@">
          <a:extLst>
            <a:ext uri="{FF2B5EF4-FFF2-40B4-BE49-F238E27FC236}">
              <a16:creationId xmlns:a16="http://schemas.microsoft.com/office/drawing/2014/main" id="{4941D58C-92B7-4310-A69C-F9B371D4A8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08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080" name="Picture@5B@" descr="@5B@">
          <a:extLst>
            <a:ext uri="{FF2B5EF4-FFF2-40B4-BE49-F238E27FC236}">
              <a16:creationId xmlns:a16="http://schemas.microsoft.com/office/drawing/2014/main" id="{7E4A8811-C970-4804-BD8C-245E640AE9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4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081" name="Picture@5B@" descr="@5B@">
          <a:extLst>
            <a:ext uri="{FF2B5EF4-FFF2-40B4-BE49-F238E27FC236}">
              <a16:creationId xmlns:a16="http://schemas.microsoft.com/office/drawing/2014/main" id="{0C3CCCA5-6A5A-4AF4-9966-AD28335DE7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59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082" name="Picture@5B@" descr="@5B@">
          <a:extLst>
            <a:ext uri="{FF2B5EF4-FFF2-40B4-BE49-F238E27FC236}">
              <a16:creationId xmlns:a16="http://schemas.microsoft.com/office/drawing/2014/main" id="{6FC29186-354C-487A-8583-75E5F9686B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083" name="Picture@5B@" descr="@5B@">
          <a:extLst>
            <a:ext uri="{FF2B5EF4-FFF2-40B4-BE49-F238E27FC236}">
              <a16:creationId xmlns:a16="http://schemas.microsoft.com/office/drawing/2014/main" id="{6D3F1973-C920-46DD-A58E-1C9D3E3DB2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09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084" name="Picture@5B@" descr="@5B@">
          <a:extLst>
            <a:ext uri="{FF2B5EF4-FFF2-40B4-BE49-F238E27FC236}">
              <a16:creationId xmlns:a16="http://schemas.microsoft.com/office/drawing/2014/main" id="{001437E1-7E4B-4378-97D3-1DA7317497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85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085" name="Picture@5B@" descr="@5B@">
          <a:extLst>
            <a:ext uri="{FF2B5EF4-FFF2-40B4-BE49-F238E27FC236}">
              <a16:creationId xmlns:a16="http://schemas.microsoft.com/office/drawing/2014/main" id="{FA147386-6040-49FF-9CF3-67F70B13EC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0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5086" name="Picture@5B@" descr="@5B@">
          <a:extLst>
            <a:ext uri="{FF2B5EF4-FFF2-40B4-BE49-F238E27FC236}">
              <a16:creationId xmlns:a16="http://schemas.microsoft.com/office/drawing/2014/main" id="{527CB871-AB6E-4CFD-8529-8F21E2BA72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35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5087" name="Picture@5B@" descr="@5B@">
          <a:extLst>
            <a:ext uri="{FF2B5EF4-FFF2-40B4-BE49-F238E27FC236}">
              <a16:creationId xmlns:a16="http://schemas.microsoft.com/office/drawing/2014/main" id="{D129AB1F-F0DB-45A6-836C-66962CD67F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1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5088" name="Picture@5B@" descr="@5B@">
          <a:extLst>
            <a:ext uri="{FF2B5EF4-FFF2-40B4-BE49-F238E27FC236}">
              <a16:creationId xmlns:a16="http://schemas.microsoft.com/office/drawing/2014/main" id="{234F060F-64F8-40CD-A68E-4526C30058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86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5089" name="Picture@5B@" descr="@5B@">
          <a:extLst>
            <a:ext uri="{FF2B5EF4-FFF2-40B4-BE49-F238E27FC236}">
              <a16:creationId xmlns:a16="http://schemas.microsoft.com/office/drawing/2014/main" id="{35EA6C97-2D78-4A57-ABD0-7B71B7A6A5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61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5090" name="Picture@5B@" descr="@5B@">
          <a:extLst>
            <a:ext uri="{FF2B5EF4-FFF2-40B4-BE49-F238E27FC236}">
              <a16:creationId xmlns:a16="http://schemas.microsoft.com/office/drawing/2014/main" id="{F79ABAF8-D53B-4106-BA61-28031420E7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36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5091" name="Picture@5B@" descr="@5B@">
          <a:extLst>
            <a:ext uri="{FF2B5EF4-FFF2-40B4-BE49-F238E27FC236}">
              <a16:creationId xmlns:a16="http://schemas.microsoft.com/office/drawing/2014/main" id="{117F250A-270C-4CE2-AA81-D2DC15342E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11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5092" name="Picture@5B@" descr="@5B@">
          <a:extLst>
            <a:ext uri="{FF2B5EF4-FFF2-40B4-BE49-F238E27FC236}">
              <a16:creationId xmlns:a16="http://schemas.microsoft.com/office/drawing/2014/main" id="{65845B5B-949A-43EC-9C41-8582D101C2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5093" name="Picture@5B@" descr="@5B@">
          <a:extLst>
            <a:ext uri="{FF2B5EF4-FFF2-40B4-BE49-F238E27FC236}">
              <a16:creationId xmlns:a16="http://schemas.microsoft.com/office/drawing/2014/main" id="{C781A958-33C6-4A9E-9A0B-BE98015205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62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5094" name="Picture@5B@" descr="@5B@">
          <a:extLst>
            <a:ext uri="{FF2B5EF4-FFF2-40B4-BE49-F238E27FC236}">
              <a16:creationId xmlns:a16="http://schemas.microsoft.com/office/drawing/2014/main" id="{8BA9F955-C2FF-412B-9DAD-0033400231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37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5095" name="Picture@5B@" descr="@5B@">
          <a:extLst>
            <a:ext uri="{FF2B5EF4-FFF2-40B4-BE49-F238E27FC236}">
              <a16:creationId xmlns:a16="http://schemas.microsoft.com/office/drawing/2014/main" id="{EE10788B-F6CD-4D43-B781-C323A74509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12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5096" name="Picture@5B@" descr="@5B@">
          <a:extLst>
            <a:ext uri="{FF2B5EF4-FFF2-40B4-BE49-F238E27FC236}">
              <a16:creationId xmlns:a16="http://schemas.microsoft.com/office/drawing/2014/main" id="{4CE1C1D5-6F48-49CA-80FB-79B37DCD23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88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5097" name="Picture@5B@" descr="@5B@">
          <a:extLst>
            <a:ext uri="{FF2B5EF4-FFF2-40B4-BE49-F238E27FC236}">
              <a16:creationId xmlns:a16="http://schemas.microsoft.com/office/drawing/2014/main" id="{D8E52B31-C4B8-4DD2-A3DC-B1C78B0F72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6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5098" name="Picture@5B@" descr="@5B@">
          <a:extLst>
            <a:ext uri="{FF2B5EF4-FFF2-40B4-BE49-F238E27FC236}">
              <a16:creationId xmlns:a16="http://schemas.microsoft.com/office/drawing/2014/main" id="{90AD3788-0FBB-416B-B8D1-3DDB779358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38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5099" name="Picture@5B@" descr="@5B@">
          <a:extLst>
            <a:ext uri="{FF2B5EF4-FFF2-40B4-BE49-F238E27FC236}">
              <a16:creationId xmlns:a16="http://schemas.microsoft.com/office/drawing/2014/main" id="{F888F4CE-CC30-4A2F-B018-F49FBFD5F7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14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5100" name="Picture@5B@" descr="@5B@">
          <a:extLst>
            <a:ext uri="{FF2B5EF4-FFF2-40B4-BE49-F238E27FC236}">
              <a16:creationId xmlns:a16="http://schemas.microsoft.com/office/drawing/2014/main" id="{9835DF00-5136-46CC-B6C0-F9172BEE7E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89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5101" name="Picture@5B@" descr="@5B@">
          <a:extLst>
            <a:ext uri="{FF2B5EF4-FFF2-40B4-BE49-F238E27FC236}">
              <a16:creationId xmlns:a16="http://schemas.microsoft.com/office/drawing/2014/main" id="{81FB45D8-C011-43B1-B996-EE8A3D9D58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4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5102" name="Picture@5B@" descr="@5B@">
          <a:extLst>
            <a:ext uri="{FF2B5EF4-FFF2-40B4-BE49-F238E27FC236}">
              <a16:creationId xmlns:a16="http://schemas.microsoft.com/office/drawing/2014/main" id="{19937686-9776-4B59-B149-FDBC994705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5103" name="Picture@5B@" descr="@5B@">
          <a:extLst>
            <a:ext uri="{FF2B5EF4-FFF2-40B4-BE49-F238E27FC236}">
              <a16:creationId xmlns:a16="http://schemas.microsoft.com/office/drawing/2014/main" id="{235E10D2-D815-4E0B-B124-A8E0EBB97A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15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5104" name="Picture@5B@" descr="@5B@">
          <a:extLst>
            <a:ext uri="{FF2B5EF4-FFF2-40B4-BE49-F238E27FC236}">
              <a16:creationId xmlns:a16="http://schemas.microsoft.com/office/drawing/2014/main" id="{345BEA80-3FB5-484F-8766-8C6AC5DDE3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90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5105" name="Picture@5B@" descr="@5B@">
          <a:extLst>
            <a:ext uri="{FF2B5EF4-FFF2-40B4-BE49-F238E27FC236}">
              <a16:creationId xmlns:a16="http://schemas.microsoft.com/office/drawing/2014/main" id="{C87EFD9F-6050-4176-AFD1-2C16F2F594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65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5106" name="Picture@5B@" descr="@5B@">
          <a:extLst>
            <a:ext uri="{FF2B5EF4-FFF2-40B4-BE49-F238E27FC236}">
              <a16:creationId xmlns:a16="http://schemas.microsoft.com/office/drawing/2014/main" id="{327F9366-BF78-448F-A900-71BBD8BF0A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40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5107" name="Picture@5B@" descr="@5B@">
          <a:extLst>
            <a:ext uri="{FF2B5EF4-FFF2-40B4-BE49-F238E27FC236}">
              <a16:creationId xmlns:a16="http://schemas.microsoft.com/office/drawing/2014/main" id="{BE58957E-098C-4C0F-9911-E98007993E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0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5108" name="Picture@5B@" descr="@5B@">
          <a:extLst>
            <a:ext uri="{FF2B5EF4-FFF2-40B4-BE49-F238E27FC236}">
              <a16:creationId xmlns:a16="http://schemas.microsoft.com/office/drawing/2014/main" id="{6EABF74C-5797-48CB-8C42-2F0F9FE50B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5109" name="Picture@5B@" descr="@5B@">
          <a:extLst>
            <a:ext uri="{FF2B5EF4-FFF2-40B4-BE49-F238E27FC236}">
              <a16:creationId xmlns:a16="http://schemas.microsoft.com/office/drawing/2014/main" id="{295BE0A1-5E9C-4268-8476-DD9D79757E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110" name="Picture@5B@" descr="@5B@">
          <a:extLst>
            <a:ext uri="{FF2B5EF4-FFF2-40B4-BE49-F238E27FC236}">
              <a16:creationId xmlns:a16="http://schemas.microsoft.com/office/drawing/2014/main" id="{DEA6DA77-BEF8-425B-A489-01D93CF552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5111" name="Picture@5B@" descr="@5B@">
          <a:extLst>
            <a:ext uri="{FF2B5EF4-FFF2-40B4-BE49-F238E27FC236}">
              <a16:creationId xmlns:a16="http://schemas.microsoft.com/office/drawing/2014/main" id="{B330C3C4-8901-4E0B-A1A0-F3DD6FFF55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112" name="Picture@5B@" descr="@5B@">
          <a:extLst>
            <a:ext uri="{FF2B5EF4-FFF2-40B4-BE49-F238E27FC236}">
              <a16:creationId xmlns:a16="http://schemas.microsoft.com/office/drawing/2014/main" id="{68F9FFA4-9192-4FDA-80AD-DF8391DD10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6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5113" name="Picture@5B@" descr="@5B@">
          <a:extLst>
            <a:ext uri="{FF2B5EF4-FFF2-40B4-BE49-F238E27FC236}">
              <a16:creationId xmlns:a16="http://schemas.microsoft.com/office/drawing/2014/main" id="{69EF3158-2DDA-4A48-A644-90994CCFFE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5114" name="Picture@5B@" descr="@5B@">
          <a:extLst>
            <a:ext uri="{FF2B5EF4-FFF2-40B4-BE49-F238E27FC236}">
              <a16:creationId xmlns:a16="http://schemas.microsoft.com/office/drawing/2014/main" id="{D64CA02C-6611-4BC2-9BC8-9CB53A97F6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7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5115" name="Picture@5B@" descr="@5B@">
          <a:extLst>
            <a:ext uri="{FF2B5EF4-FFF2-40B4-BE49-F238E27FC236}">
              <a16:creationId xmlns:a16="http://schemas.microsoft.com/office/drawing/2014/main" id="{7A3D5DCC-C6A5-4C2D-8E9E-01CFFF1CAD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5116" name="Picture@5B@" descr="@5B@">
          <a:extLst>
            <a:ext uri="{FF2B5EF4-FFF2-40B4-BE49-F238E27FC236}">
              <a16:creationId xmlns:a16="http://schemas.microsoft.com/office/drawing/2014/main" id="{FFD17E1B-FD1D-4349-A0CD-AB1F52D065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5117" name="Picture@5B@" descr="@5B@">
          <a:extLst>
            <a:ext uri="{FF2B5EF4-FFF2-40B4-BE49-F238E27FC236}">
              <a16:creationId xmlns:a16="http://schemas.microsoft.com/office/drawing/2014/main" id="{57AAE30D-7991-453B-831A-916CAD6585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3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5118" name="Picture@5B@" descr="@5B@">
          <a:extLst>
            <a:ext uri="{FF2B5EF4-FFF2-40B4-BE49-F238E27FC236}">
              <a16:creationId xmlns:a16="http://schemas.microsoft.com/office/drawing/2014/main" id="{762B3CA6-7AED-436C-AEB5-B4A97C14CD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5119" name="Picture@5B@" descr="@5B@">
          <a:extLst>
            <a:ext uri="{FF2B5EF4-FFF2-40B4-BE49-F238E27FC236}">
              <a16:creationId xmlns:a16="http://schemas.microsoft.com/office/drawing/2014/main" id="{88FDC4E4-8DBD-456E-AC92-684F87BB9C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3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5120" name="Picture@5B@" descr="@5B@">
          <a:extLst>
            <a:ext uri="{FF2B5EF4-FFF2-40B4-BE49-F238E27FC236}">
              <a16:creationId xmlns:a16="http://schemas.microsoft.com/office/drawing/2014/main" id="{1A99F32B-5D7A-4EB3-9F29-526376E05C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8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5121" name="Picture@5B@" descr="@5B@">
          <a:extLst>
            <a:ext uri="{FF2B5EF4-FFF2-40B4-BE49-F238E27FC236}">
              <a16:creationId xmlns:a16="http://schemas.microsoft.com/office/drawing/2014/main" id="{FFBBC481-6BFA-49B0-9433-661B1851DB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5122" name="Picture@5B@" descr="@5B@">
          <a:extLst>
            <a:ext uri="{FF2B5EF4-FFF2-40B4-BE49-F238E27FC236}">
              <a16:creationId xmlns:a16="http://schemas.microsoft.com/office/drawing/2014/main" id="{CE0804B2-A4A9-4575-9BE1-5380FD6FFF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5123" name="Picture@5B@" descr="@5B@">
          <a:extLst>
            <a:ext uri="{FF2B5EF4-FFF2-40B4-BE49-F238E27FC236}">
              <a16:creationId xmlns:a16="http://schemas.microsoft.com/office/drawing/2014/main" id="{FA09F558-543E-4EE9-95A6-8D68E71041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4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5124" name="Picture@5B@" descr="@5B@">
          <a:extLst>
            <a:ext uri="{FF2B5EF4-FFF2-40B4-BE49-F238E27FC236}">
              <a16:creationId xmlns:a16="http://schemas.microsoft.com/office/drawing/2014/main" id="{7A51A2C9-60D6-4E1E-8FAB-0024E011F8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9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5125" name="Picture@5B@" descr="@5B@">
          <a:extLst>
            <a:ext uri="{FF2B5EF4-FFF2-40B4-BE49-F238E27FC236}">
              <a16:creationId xmlns:a16="http://schemas.microsoft.com/office/drawing/2014/main" id="{B9189998-6151-40CE-884F-F8C0D9FC5B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5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5126" name="Picture@5B@" descr="@5B@">
          <a:extLst>
            <a:ext uri="{FF2B5EF4-FFF2-40B4-BE49-F238E27FC236}">
              <a16:creationId xmlns:a16="http://schemas.microsoft.com/office/drawing/2014/main" id="{D30A25BF-CA8E-44D9-9C16-03022F2697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5127" name="Picture@5B@" descr="@5B@">
          <a:extLst>
            <a:ext uri="{FF2B5EF4-FFF2-40B4-BE49-F238E27FC236}">
              <a16:creationId xmlns:a16="http://schemas.microsoft.com/office/drawing/2014/main" id="{654EB5D1-A7A5-43B5-94FA-2FFAC40013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5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5128" name="Picture@5B@" descr="@5B@">
          <a:extLst>
            <a:ext uri="{FF2B5EF4-FFF2-40B4-BE49-F238E27FC236}">
              <a16:creationId xmlns:a16="http://schemas.microsoft.com/office/drawing/2014/main" id="{EA24BDE5-E981-4D72-8672-8875CDEFC5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5129" name="Picture@5B@" descr="@5B@">
          <a:extLst>
            <a:ext uri="{FF2B5EF4-FFF2-40B4-BE49-F238E27FC236}">
              <a16:creationId xmlns:a16="http://schemas.microsoft.com/office/drawing/2014/main" id="{6CF9D364-2250-4659-8D52-E19EAA5CF4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5130" name="Picture@5B@" descr="@5B@">
          <a:extLst>
            <a:ext uri="{FF2B5EF4-FFF2-40B4-BE49-F238E27FC236}">
              <a16:creationId xmlns:a16="http://schemas.microsoft.com/office/drawing/2014/main" id="{46CB6EA3-2E99-44D8-AFA2-D08977BF40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1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5131" name="Picture@5B@" descr="@5B@">
          <a:extLst>
            <a:ext uri="{FF2B5EF4-FFF2-40B4-BE49-F238E27FC236}">
              <a16:creationId xmlns:a16="http://schemas.microsoft.com/office/drawing/2014/main" id="{2878818B-1037-4D26-901C-4E40869E45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5132" name="Picture@5B@" descr="@5B@">
          <a:extLst>
            <a:ext uri="{FF2B5EF4-FFF2-40B4-BE49-F238E27FC236}">
              <a16:creationId xmlns:a16="http://schemas.microsoft.com/office/drawing/2014/main" id="{CE353E66-0C60-4EF8-8FE9-69EAA25EC0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2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5133" name="Picture@5B@" descr="@5B@">
          <a:extLst>
            <a:ext uri="{FF2B5EF4-FFF2-40B4-BE49-F238E27FC236}">
              <a16:creationId xmlns:a16="http://schemas.microsoft.com/office/drawing/2014/main" id="{DE502DC2-C00D-4B4C-9CF9-BA1AB2CA34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27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5134" name="Picture@5B@" descr="@5B@">
          <a:extLst>
            <a:ext uri="{FF2B5EF4-FFF2-40B4-BE49-F238E27FC236}">
              <a16:creationId xmlns:a16="http://schemas.microsoft.com/office/drawing/2014/main" id="{A23E06A7-9819-4219-AD23-2B43CB71B5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02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5135" name="Picture@5B@" descr="@5B@">
          <a:extLst>
            <a:ext uri="{FF2B5EF4-FFF2-40B4-BE49-F238E27FC236}">
              <a16:creationId xmlns:a16="http://schemas.microsoft.com/office/drawing/2014/main" id="{72B62CEB-CF70-42CF-A0D1-A29B52CFB6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7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5136" name="Picture@5B@" descr="@5B@">
          <a:extLst>
            <a:ext uri="{FF2B5EF4-FFF2-40B4-BE49-F238E27FC236}">
              <a16:creationId xmlns:a16="http://schemas.microsoft.com/office/drawing/2014/main" id="{65A0EC37-C35D-4293-80B0-292BBA6EE4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5137" name="Picture@5B@" descr="@5B@">
          <a:extLst>
            <a:ext uri="{FF2B5EF4-FFF2-40B4-BE49-F238E27FC236}">
              <a16:creationId xmlns:a16="http://schemas.microsoft.com/office/drawing/2014/main" id="{6FCB78FB-DEA6-4835-AE6F-E7CD924EBD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28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5138" name="Picture@5B@" descr="@5B@">
          <a:extLst>
            <a:ext uri="{FF2B5EF4-FFF2-40B4-BE49-F238E27FC236}">
              <a16:creationId xmlns:a16="http://schemas.microsoft.com/office/drawing/2014/main" id="{01C15F5F-39DA-45AD-8778-E40C74027E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3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5139" name="Picture@5B@" descr="@5B@">
          <a:extLst>
            <a:ext uri="{FF2B5EF4-FFF2-40B4-BE49-F238E27FC236}">
              <a16:creationId xmlns:a16="http://schemas.microsoft.com/office/drawing/2014/main" id="{DCCE5FB9-AEE2-4956-B98B-409861F378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78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5140" name="Picture@5B@" descr="@5B@">
          <a:extLst>
            <a:ext uri="{FF2B5EF4-FFF2-40B4-BE49-F238E27FC236}">
              <a16:creationId xmlns:a16="http://schemas.microsoft.com/office/drawing/2014/main" id="{AE0A2EB9-139D-4AAB-92AA-761F53C702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54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5141" name="Picture@5B@" descr="@5B@">
          <a:extLst>
            <a:ext uri="{FF2B5EF4-FFF2-40B4-BE49-F238E27FC236}">
              <a16:creationId xmlns:a16="http://schemas.microsoft.com/office/drawing/2014/main" id="{0BC1E0E0-F177-4B86-9624-D9F5E89D4B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5142" name="Picture@5B@" descr="@5B@">
          <a:extLst>
            <a:ext uri="{FF2B5EF4-FFF2-40B4-BE49-F238E27FC236}">
              <a16:creationId xmlns:a16="http://schemas.microsoft.com/office/drawing/2014/main" id="{D27776D2-4DA6-497C-B215-07C5359753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4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5143" name="Picture@5B@" descr="@5B@">
          <a:extLst>
            <a:ext uri="{FF2B5EF4-FFF2-40B4-BE49-F238E27FC236}">
              <a16:creationId xmlns:a16="http://schemas.microsoft.com/office/drawing/2014/main" id="{CD6A6268-254A-429A-AA97-1E61B14C9A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5144" name="Picture@5B@" descr="@5B@">
          <a:extLst>
            <a:ext uri="{FF2B5EF4-FFF2-40B4-BE49-F238E27FC236}">
              <a16:creationId xmlns:a16="http://schemas.microsoft.com/office/drawing/2014/main" id="{BDB4828F-ACB5-4F74-B049-0A4D1C17E5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5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5145" name="Picture@5B@" descr="@5B@">
          <a:extLst>
            <a:ext uri="{FF2B5EF4-FFF2-40B4-BE49-F238E27FC236}">
              <a16:creationId xmlns:a16="http://schemas.microsoft.com/office/drawing/2014/main" id="{59350B36-FFD4-4C9E-BB42-54BC3360B5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0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5146" name="Picture@5B@" descr="@5B@">
          <a:extLst>
            <a:ext uri="{FF2B5EF4-FFF2-40B4-BE49-F238E27FC236}">
              <a16:creationId xmlns:a16="http://schemas.microsoft.com/office/drawing/2014/main" id="{E2645ACE-E76F-4C1F-88AD-E9937BC51D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5147" name="Picture@5B@" descr="@5B@">
          <a:extLst>
            <a:ext uri="{FF2B5EF4-FFF2-40B4-BE49-F238E27FC236}">
              <a16:creationId xmlns:a16="http://schemas.microsoft.com/office/drawing/2014/main" id="{3B551D21-0E12-4116-B02E-DFD4DFB13B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80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5148" name="Picture@5B@" descr="@5B@">
          <a:extLst>
            <a:ext uri="{FF2B5EF4-FFF2-40B4-BE49-F238E27FC236}">
              <a16:creationId xmlns:a16="http://schemas.microsoft.com/office/drawing/2014/main" id="{652FD754-14E5-4515-AD9F-D9368C21D8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56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5149" name="Picture@5B@" descr="@5B@">
          <a:extLst>
            <a:ext uri="{FF2B5EF4-FFF2-40B4-BE49-F238E27FC236}">
              <a16:creationId xmlns:a16="http://schemas.microsoft.com/office/drawing/2014/main" id="{294F2362-8E8B-442B-B5DF-BEDB4F0292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31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5150" name="Picture@5B@" descr="@5B@">
          <a:extLst>
            <a:ext uri="{FF2B5EF4-FFF2-40B4-BE49-F238E27FC236}">
              <a16:creationId xmlns:a16="http://schemas.microsoft.com/office/drawing/2014/main" id="{F5BDAFA6-4014-4AEC-942F-357C73D7C7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06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5151" name="Picture@5B@" descr="@5B@">
          <a:extLst>
            <a:ext uri="{FF2B5EF4-FFF2-40B4-BE49-F238E27FC236}">
              <a16:creationId xmlns:a16="http://schemas.microsoft.com/office/drawing/2014/main" id="{BE2245B1-169E-4F01-9666-73AA4E3112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5152" name="Picture@5B@" descr="@5B@">
          <a:extLst>
            <a:ext uri="{FF2B5EF4-FFF2-40B4-BE49-F238E27FC236}">
              <a16:creationId xmlns:a16="http://schemas.microsoft.com/office/drawing/2014/main" id="{64B1FC18-FE9D-4275-8A8F-0524669537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57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5153" name="Picture@5B@" descr="@5B@">
          <a:extLst>
            <a:ext uri="{FF2B5EF4-FFF2-40B4-BE49-F238E27FC236}">
              <a16:creationId xmlns:a16="http://schemas.microsoft.com/office/drawing/2014/main" id="{386AC7E6-5B41-47AE-B0AB-AD4FDE00BD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32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5154" name="Picture@5B@" descr="@5B@">
          <a:extLst>
            <a:ext uri="{FF2B5EF4-FFF2-40B4-BE49-F238E27FC236}">
              <a16:creationId xmlns:a16="http://schemas.microsoft.com/office/drawing/2014/main" id="{722445E6-B458-406B-87BB-CD2FC88CD0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07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155" name="Picture@5B@" descr="@5B@">
          <a:extLst>
            <a:ext uri="{FF2B5EF4-FFF2-40B4-BE49-F238E27FC236}">
              <a16:creationId xmlns:a16="http://schemas.microsoft.com/office/drawing/2014/main" id="{C679C161-4874-4046-AD97-4238029B23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83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5156" name="Picture@5B@" descr="@5B@">
          <a:extLst>
            <a:ext uri="{FF2B5EF4-FFF2-40B4-BE49-F238E27FC236}">
              <a16:creationId xmlns:a16="http://schemas.microsoft.com/office/drawing/2014/main" id="{F046E648-01DC-45F4-88DC-ADEB129AE4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157" name="Picture@5B@" descr="@5B@">
          <a:extLst>
            <a:ext uri="{FF2B5EF4-FFF2-40B4-BE49-F238E27FC236}">
              <a16:creationId xmlns:a16="http://schemas.microsoft.com/office/drawing/2014/main" id="{8DB97705-7217-4318-A331-EFF2B78100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33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158" name="Picture@5B@" descr="@5B@">
          <a:extLst>
            <a:ext uri="{FF2B5EF4-FFF2-40B4-BE49-F238E27FC236}">
              <a16:creationId xmlns:a16="http://schemas.microsoft.com/office/drawing/2014/main" id="{61549974-161F-4A26-A774-88B61A731E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08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159" name="Picture@5B@" descr="@5B@">
          <a:extLst>
            <a:ext uri="{FF2B5EF4-FFF2-40B4-BE49-F238E27FC236}">
              <a16:creationId xmlns:a16="http://schemas.microsoft.com/office/drawing/2014/main" id="{1FD8893C-A31E-4A2A-922F-20034F3643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4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160" name="Picture@5B@" descr="@5B@">
          <a:extLst>
            <a:ext uri="{FF2B5EF4-FFF2-40B4-BE49-F238E27FC236}">
              <a16:creationId xmlns:a16="http://schemas.microsoft.com/office/drawing/2014/main" id="{EC608470-6119-4615-9987-0F9175303B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59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161" name="Picture@5B@" descr="@5B@">
          <a:extLst>
            <a:ext uri="{FF2B5EF4-FFF2-40B4-BE49-F238E27FC236}">
              <a16:creationId xmlns:a16="http://schemas.microsoft.com/office/drawing/2014/main" id="{66C90D22-4B99-4131-B172-8D6DFEC8AF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162" name="Picture@5B@" descr="@5B@">
          <a:extLst>
            <a:ext uri="{FF2B5EF4-FFF2-40B4-BE49-F238E27FC236}">
              <a16:creationId xmlns:a16="http://schemas.microsoft.com/office/drawing/2014/main" id="{85D547B7-8FAC-408E-97DC-66F4B8A01D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09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163" name="Picture@5B@" descr="@5B@">
          <a:extLst>
            <a:ext uri="{FF2B5EF4-FFF2-40B4-BE49-F238E27FC236}">
              <a16:creationId xmlns:a16="http://schemas.microsoft.com/office/drawing/2014/main" id="{DCCBE1A1-0E4D-48E4-A15D-BA888D09C5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85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164" name="Picture@5B@" descr="@5B@">
          <a:extLst>
            <a:ext uri="{FF2B5EF4-FFF2-40B4-BE49-F238E27FC236}">
              <a16:creationId xmlns:a16="http://schemas.microsoft.com/office/drawing/2014/main" id="{0736707C-0E69-4710-9DE4-6C9FB534A4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0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5165" name="Picture@5B@" descr="@5B@">
          <a:extLst>
            <a:ext uri="{FF2B5EF4-FFF2-40B4-BE49-F238E27FC236}">
              <a16:creationId xmlns:a16="http://schemas.microsoft.com/office/drawing/2014/main" id="{17E44EC0-FF45-467C-9ECF-83F6AA6103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35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5166" name="Picture@5B@" descr="@5B@">
          <a:extLst>
            <a:ext uri="{FF2B5EF4-FFF2-40B4-BE49-F238E27FC236}">
              <a16:creationId xmlns:a16="http://schemas.microsoft.com/office/drawing/2014/main" id="{10CEFA50-9981-4A7A-8234-776292F656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1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5167" name="Picture@5B@" descr="@5B@">
          <a:extLst>
            <a:ext uri="{FF2B5EF4-FFF2-40B4-BE49-F238E27FC236}">
              <a16:creationId xmlns:a16="http://schemas.microsoft.com/office/drawing/2014/main" id="{930C6951-3A34-4C7F-B165-A70B1C70E6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86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5168" name="Picture@5B@" descr="@5B@">
          <a:extLst>
            <a:ext uri="{FF2B5EF4-FFF2-40B4-BE49-F238E27FC236}">
              <a16:creationId xmlns:a16="http://schemas.microsoft.com/office/drawing/2014/main" id="{E2574BF4-258E-46E6-AAA9-38AA2CD674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61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5169" name="Picture@5B@" descr="@5B@">
          <a:extLst>
            <a:ext uri="{FF2B5EF4-FFF2-40B4-BE49-F238E27FC236}">
              <a16:creationId xmlns:a16="http://schemas.microsoft.com/office/drawing/2014/main" id="{E1E9E348-B7D7-4D1A-89E4-BBF7A0B019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36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5170" name="Picture@5B@" descr="@5B@">
          <a:extLst>
            <a:ext uri="{FF2B5EF4-FFF2-40B4-BE49-F238E27FC236}">
              <a16:creationId xmlns:a16="http://schemas.microsoft.com/office/drawing/2014/main" id="{F456A7C3-4FF2-42AB-AE5C-A71A313B46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11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5171" name="Picture@5B@" descr="@5B@">
          <a:extLst>
            <a:ext uri="{FF2B5EF4-FFF2-40B4-BE49-F238E27FC236}">
              <a16:creationId xmlns:a16="http://schemas.microsoft.com/office/drawing/2014/main" id="{15898CDD-6118-4858-AF58-701587CC84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5172" name="Picture@5B@" descr="@5B@">
          <a:extLst>
            <a:ext uri="{FF2B5EF4-FFF2-40B4-BE49-F238E27FC236}">
              <a16:creationId xmlns:a16="http://schemas.microsoft.com/office/drawing/2014/main" id="{487963B7-8C34-4B29-AF4E-03EC701FD1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62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5173" name="Picture@5B@" descr="@5B@">
          <a:extLst>
            <a:ext uri="{FF2B5EF4-FFF2-40B4-BE49-F238E27FC236}">
              <a16:creationId xmlns:a16="http://schemas.microsoft.com/office/drawing/2014/main" id="{1C48DF5A-DA38-4A37-9453-E6D51554AB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37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5174" name="Picture@5B@" descr="@5B@">
          <a:extLst>
            <a:ext uri="{FF2B5EF4-FFF2-40B4-BE49-F238E27FC236}">
              <a16:creationId xmlns:a16="http://schemas.microsoft.com/office/drawing/2014/main" id="{BB9BBB70-124A-4AA8-AC49-DA2C22CF36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12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5175" name="Picture@5B@" descr="@5B@">
          <a:extLst>
            <a:ext uri="{FF2B5EF4-FFF2-40B4-BE49-F238E27FC236}">
              <a16:creationId xmlns:a16="http://schemas.microsoft.com/office/drawing/2014/main" id="{7DEC8650-5F4E-4E18-B137-2825623248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88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5176" name="Picture@5B@" descr="@5B@">
          <a:extLst>
            <a:ext uri="{FF2B5EF4-FFF2-40B4-BE49-F238E27FC236}">
              <a16:creationId xmlns:a16="http://schemas.microsoft.com/office/drawing/2014/main" id="{DEBFDDBF-6601-48DE-B6B9-792D9F6378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6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5177" name="Picture@5B@" descr="@5B@">
          <a:extLst>
            <a:ext uri="{FF2B5EF4-FFF2-40B4-BE49-F238E27FC236}">
              <a16:creationId xmlns:a16="http://schemas.microsoft.com/office/drawing/2014/main" id="{CBBDEAA9-FD56-48A5-A352-F9D480C779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38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5178" name="Picture@5B@" descr="@5B@">
          <a:extLst>
            <a:ext uri="{FF2B5EF4-FFF2-40B4-BE49-F238E27FC236}">
              <a16:creationId xmlns:a16="http://schemas.microsoft.com/office/drawing/2014/main" id="{F9D38D8C-4418-442F-B1E9-1675211EA2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14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5179" name="Picture@5B@" descr="@5B@">
          <a:extLst>
            <a:ext uri="{FF2B5EF4-FFF2-40B4-BE49-F238E27FC236}">
              <a16:creationId xmlns:a16="http://schemas.microsoft.com/office/drawing/2014/main" id="{FA989253-B90E-4104-9023-6ED108F2CE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89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5180" name="Picture@5B@" descr="@5B@">
          <a:extLst>
            <a:ext uri="{FF2B5EF4-FFF2-40B4-BE49-F238E27FC236}">
              <a16:creationId xmlns:a16="http://schemas.microsoft.com/office/drawing/2014/main" id="{2DDD66D5-D1D8-4C84-8BA4-6782874B3F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4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5181" name="Picture@5B@" descr="@5B@">
          <a:extLst>
            <a:ext uri="{FF2B5EF4-FFF2-40B4-BE49-F238E27FC236}">
              <a16:creationId xmlns:a16="http://schemas.microsoft.com/office/drawing/2014/main" id="{1025490A-9343-4F6F-8B25-EEC16B8934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5182" name="Picture@5B@" descr="@5B@">
          <a:extLst>
            <a:ext uri="{FF2B5EF4-FFF2-40B4-BE49-F238E27FC236}">
              <a16:creationId xmlns:a16="http://schemas.microsoft.com/office/drawing/2014/main" id="{08E965D4-2591-4B19-A16C-A1934D242D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15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5183" name="Picture@5B@" descr="@5B@">
          <a:extLst>
            <a:ext uri="{FF2B5EF4-FFF2-40B4-BE49-F238E27FC236}">
              <a16:creationId xmlns:a16="http://schemas.microsoft.com/office/drawing/2014/main" id="{7A8C447E-6608-442C-A549-505AF3AFFC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90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5184" name="Picture@5B@" descr="@5B@">
          <a:extLst>
            <a:ext uri="{FF2B5EF4-FFF2-40B4-BE49-F238E27FC236}">
              <a16:creationId xmlns:a16="http://schemas.microsoft.com/office/drawing/2014/main" id="{3FA58978-651A-43F1-B71E-8239E5E872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65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5185" name="Picture@5B@" descr="@5B@">
          <a:extLst>
            <a:ext uri="{FF2B5EF4-FFF2-40B4-BE49-F238E27FC236}">
              <a16:creationId xmlns:a16="http://schemas.microsoft.com/office/drawing/2014/main" id="{98A4BAC4-99BB-47A7-AD80-17915DCD6C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40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5186" name="Picture@5B@" descr="@5B@">
          <a:extLst>
            <a:ext uri="{FF2B5EF4-FFF2-40B4-BE49-F238E27FC236}">
              <a16:creationId xmlns:a16="http://schemas.microsoft.com/office/drawing/2014/main" id="{A5B086B5-539C-4ADF-B80A-29E20B5F93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1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5187" name="Picture@5B@" descr="@5B@">
          <a:extLst>
            <a:ext uri="{FF2B5EF4-FFF2-40B4-BE49-F238E27FC236}">
              <a16:creationId xmlns:a16="http://schemas.microsoft.com/office/drawing/2014/main" id="{DFEAE719-5B06-4D56-8950-4A7DEA91FA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91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5188" name="Picture@5B@" descr="@5B@">
          <a:extLst>
            <a:ext uri="{FF2B5EF4-FFF2-40B4-BE49-F238E27FC236}">
              <a16:creationId xmlns:a16="http://schemas.microsoft.com/office/drawing/2014/main" id="{AC9D22A6-48FA-4D61-9574-E4774C442C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66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5189" name="Picture@5B@" descr="@5B@">
          <a:extLst>
            <a:ext uri="{FF2B5EF4-FFF2-40B4-BE49-F238E27FC236}">
              <a16:creationId xmlns:a16="http://schemas.microsoft.com/office/drawing/2014/main" id="{1A6D12D0-AB79-4085-B9B6-F93BEF6606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41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5190" name="Picture@5B@" descr="@5B@">
          <a:extLst>
            <a:ext uri="{FF2B5EF4-FFF2-40B4-BE49-F238E27FC236}">
              <a16:creationId xmlns:a16="http://schemas.microsoft.com/office/drawing/2014/main" id="{48E7B2D3-0ADD-45C1-A2A0-4FD22972AB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17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5191" name="Picture@5B@" descr="@5B@">
          <a:extLst>
            <a:ext uri="{FF2B5EF4-FFF2-40B4-BE49-F238E27FC236}">
              <a16:creationId xmlns:a16="http://schemas.microsoft.com/office/drawing/2014/main" id="{6B0E0F6D-325B-45ED-BBF2-69A2089E1A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5192" name="Picture@5B@" descr="@5B@">
          <a:extLst>
            <a:ext uri="{FF2B5EF4-FFF2-40B4-BE49-F238E27FC236}">
              <a16:creationId xmlns:a16="http://schemas.microsoft.com/office/drawing/2014/main" id="{B87359FD-8AE6-4544-B36C-5AA6B51240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67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5193" name="Picture@5B@" descr="@5B@">
          <a:extLst>
            <a:ext uri="{FF2B5EF4-FFF2-40B4-BE49-F238E27FC236}">
              <a16:creationId xmlns:a16="http://schemas.microsoft.com/office/drawing/2014/main" id="{4D3B1825-6FFF-4091-A5E0-1425384F90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42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5194" name="Picture@5B@" descr="@5B@">
          <a:extLst>
            <a:ext uri="{FF2B5EF4-FFF2-40B4-BE49-F238E27FC236}">
              <a16:creationId xmlns:a16="http://schemas.microsoft.com/office/drawing/2014/main" id="{F88F6052-C3AD-45F8-B265-CEACD30376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18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5195" name="Picture@5B@" descr="@5B@">
          <a:extLst>
            <a:ext uri="{FF2B5EF4-FFF2-40B4-BE49-F238E27FC236}">
              <a16:creationId xmlns:a16="http://schemas.microsoft.com/office/drawing/2014/main" id="{29C2849E-190B-4558-B0AA-6A13549864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93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5196" name="Picture@5B@" descr="@5B@">
          <a:extLst>
            <a:ext uri="{FF2B5EF4-FFF2-40B4-BE49-F238E27FC236}">
              <a16:creationId xmlns:a16="http://schemas.microsoft.com/office/drawing/2014/main" id="{52FEAFD0-F096-4FF9-B4E9-EE49DA32AC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6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5197" name="Picture@5B@" descr="@5B@">
          <a:extLst>
            <a:ext uri="{FF2B5EF4-FFF2-40B4-BE49-F238E27FC236}">
              <a16:creationId xmlns:a16="http://schemas.microsoft.com/office/drawing/2014/main" id="{3866BD63-13F6-4D54-8A28-E4357C780C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43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5198" name="Picture@5B@" descr="@5B@">
          <a:extLst>
            <a:ext uri="{FF2B5EF4-FFF2-40B4-BE49-F238E27FC236}">
              <a16:creationId xmlns:a16="http://schemas.microsoft.com/office/drawing/2014/main" id="{0E501A3F-8491-4CCE-9FF6-7D1F07707B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19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5199" name="Picture@5B@" descr="@5B@">
          <a:extLst>
            <a:ext uri="{FF2B5EF4-FFF2-40B4-BE49-F238E27FC236}">
              <a16:creationId xmlns:a16="http://schemas.microsoft.com/office/drawing/2014/main" id="{D315796B-2B0F-4663-93D5-CE66F495AD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94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5200" name="Picture@5B@" descr="@5B@">
          <a:extLst>
            <a:ext uri="{FF2B5EF4-FFF2-40B4-BE49-F238E27FC236}">
              <a16:creationId xmlns:a16="http://schemas.microsoft.com/office/drawing/2014/main" id="{F0EF3F46-5E33-4ADB-95FD-5FF7557A00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69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5201" name="Picture@5B@" descr="@5B@">
          <a:extLst>
            <a:ext uri="{FF2B5EF4-FFF2-40B4-BE49-F238E27FC236}">
              <a16:creationId xmlns:a16="http://schemas.microsoft.com/office/drawing/2014/main" id="{702001B2-E273-4AC7-A725-E56F5FEDD8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4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5202" name="Picture@5B@" descr="@5B@">
          <a:extLst>
            <a:ext uri="{FF2B5EF4-FFF2-40B4-BE49-F238E27FC236}">
              <a16:creationId xmlns:a16="http://schemas.microsoft.com/office/drawing/2014/main" id="{889C7496-2395-4345-BB3B-FFA56E1ACF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20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5203" name="Picture@5B@" descr="@5B@">
          <a:extLst>
            <a:ext uri="{FF2B5EF4-FFF2-40B4-BE49-F238E27FC236}">
              <a16:creationId xmlns:a16="http://schemas.microsoft.com/office/drawing/2014/main" id="{AFCB1944-DDC1-48B6-BD24-8348306D80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95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5204" name="Picture@5B@" descr="@5B@">
          <a:extLst>
            <a:ext uri="{FF2B5EF4-FFF2-40B4-BE49-F238E27FC236}">
              <a16:creationId xmlns:a16="http://schemas.microsoft.com/office/drawing/2014/main" id="{9B344578-056C-4B1A-A66F-D7B306BF25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670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5205" name="Picture@5B@" descr="@5B@">
          <a:extLst>
            <a:ext uri="{FF2B5EF4-FFF2-40B4-BE49-F238E27FC236}">
              <a16:creationId xmlns:a16="http://schemas.microsoft.com/office/drawing/2014/main" id="{1E477DFA-6269-4120-9157-881AC3D791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46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5206" name="Picture@5C@" descr="@5C@">
          <a:extLst>
            <a:ext uri="{FF2B5EF4-FFF2-40B4-BE49-F238E27FC236}">
              <a16:creationId xmlns:a16="http://schemas.microsoft.com/office/drawing/2014/main" id="{E3C22002-D064-433B-9C6B-0047483831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802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5207" name="Picture@5B@" descr="@5B@">
          <a:extLst>
            <a:ext uri="{FF2B5EF4-FFF2-40B4-BE49-F238E27FC236}">
              <a16:creationId xmlns:a16="http://schemas.microsoft.com/office/drawing/2014/main" id="{82D737B9-E474-46EF-ADCF-7E6A62E241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196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5208" name="Picture@5B@" descr="@5B@">
          <a:extLst>
            <a:ext uri="{FF2B5EF4-FFF2-40B4-BE49-F238E27FC236}">
              <a16:creationId xmlns:a16="http://schemas.microsoft.com/office/drawing/2014/main" id="{1287CF00-91C0-4D6B-9135-C03FDFADA9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371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5209" name="Picture@5B@" descr="@5B@">
          <a:extLst>
            <a:ext uri="{FF2B5EF4-FFF2-40B4-BE49-F238E27FC236}">
              <a16:creationId xmlns:a16="http://schemas.microsoft.com/office/drawing/2014/main" id="{1C9843EF-9650-48C7-A7A7-A4E49B2111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547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5210" name="Picture@5B@" descr="@5B@">
          <a:extLst>
            <a:ext uri="{FF2B5EF4-FFF2-40B4-BE49-F238E27FC236}">
              <a16:creationId xmlns:a16="http://schemas.microsoft.com/office/drawing/2014/main" id="{2E3069DD-9FAD-45BC-B76B-0AB4E67E62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22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5211" name="Picture@5B@" descr="@5B@">
          <a:extLst>
            <a:ext uri="{FF2B5EF4-FFF2-40B4-BE49-F238E27FC236}">
              <a16:creationId xmlns:a16="http://schemas.microsoft.com/office/drawing/2014/main" id="{7034E57E-2EC8-41D6-BE4B-FDA4739A23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89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5212" name="Picture@5B@" descr="@5B@">
          <a:extLst>
            <a:ext uri="{FF2B5EF4-FFF2-40B4-BE49-F238E27FC236}">
              <a16:creationId xmlns:a16="http://schemas.microsoft.com/office/drawing/2014/main" id="{E90BBAD0-F032-4778-A9B6-4CA586AB89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072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5213" name="Picture@5B@" descr="@5B@">
          <a:extLst>
            <a:ext uri="{FF2B5EF4-FFF2-40B4-BE49-F238E27FC236}">
              <a16:creationId xmlns:a16="http://schemas.microsoft.com/office/drawing/2014/main" id="{09C31961-9E62-48CE-BDAC-1547B0DBAB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0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5214" name="Picture@5B@" descr="@5B@">
          <a:extLst>
            <a:ext uri="{FF2B5EF4-FFF2-40B4-BE49-F238E27FC236}">
              <a16:creationId xmlns:a16="http://schemas.microsoft.com/office/drawing/2014/main" id="{85B1D87D-4316-42CE-9027-EAA2CEDBAE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5215" name="Picture@5B@" descr="@5B@">
          <a:extLst>
            <a:ext uri="{FF2B5EF4-FFF2-40B4-BE49-F238E27FC236}">
              <a16:creationId xmlns:a16="http://schemas.microsoft.com/office/drawing/2014/main" id="{7036C97A-F9C3-4ACE-8C05-E3A4FAE6B2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216" name="Picture@5B@" descr="@5B@">
          <a:extLst>
            <a:ext uri="{FF2B5EF4-FFF2-40B4-BE49-F238E27FC236}">
              <a16:creationId xmlns:a16="http://schemas.microsoft.com/office/drawing/2014/main" id="{3648B833-8D97-45E1-9641-B0ECD328B9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5217" name="Picture@5B@" descr="@5B@">
          <a:extLst>
            <a:ext uri="{FF2B5EF4-FFF2-40B4-BE49-F238E27FC236}">
              <a16:creationId xmlns:a16="http://schemas.microsoft.com/office/drawing/2014/main" id="{63840790-FC78-492B-BF78-D981DD73F7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218" name="Picture@5B@" descr="@5B@">
          <a:extLst>
            <a:ext uri="{FF2B5EF4-FFF2-40B4-BE49-F238E27FC236}">
              <a16:creationId xmlns:a16="http://schemas.microsoft.com/office/drawing/2014/main" id="{E2B65D83-97A4-42A4-AE6A-72B39C7777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6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5219" name="Picture@5B@" descr="@5B@">
          <a:extLst>
            <a:ext uri="{FF2B5EF4-FFF2-40B4-BE49-F238E27FC236}">
              <a16:creationId xmlns:a16="http://schemas.microsoft.com/office/drawing/2014/main" id="{51B2054F-7817-4F1A-98F8-26180B0FAF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5220" name="Picture@5B@" descr="@5B@">
          <a:extLst>
            <a:ext uri="{FF2B5EF4-FFF2-40B4-BE49-F238E27FC236}">
              <a16:creationId xmlns:a16="http://schemas.microsoft.com/office/drawing/2014/main" id="{6030F0BB-8600-41E0-9B92-9E2F0D4005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7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5221" name="Picture@5B@" descr="@5B@">
          <a:extLst>
            <a:ext uri="{FF2B5EF4-FFF2-40B4-BE49-F238E27FC236}">
              <a16:creationId xmlns:a16="http://schemas.microsoft.com/office/drawing/2014/main" id="{CD5DAF8B-CAEA-440A-81C8-319598286F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5222" name="Picture@5B@" descr="@5B@">
          <a:extLst>
            <a:ext uri="{FF2B5EF4-FFF2-40B4-BE49-F238E27FC236}">
              <a16:creationId xmlns:a16="http://schemas.microsoft.com/office/drawing/2014/main" id="{95B177BD-DE17-4D11-B7EC-9BB8BA9789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5223" name="Picture@5B@" descr="@5B@">
          <a:extLst>
            <a:ext uri="{FF2B5EF4-FFF2-40B4-BE49-F238E27FC236}">
              <a16:creationId xmlns:a16="http://schemas.microsoft.com/office/drawing/2014/main" id="{90853CBF-667A-4F01-8CB9-923E8862A2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3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5224" name="Picture@5B@" descr="@5B@">
          <a:extLst>
            <a:ext uri="{FF2B5EF4-FFF2-40B4-BE49-F238E27FC236}">
              <a16:creationId xmlns:a16="http://schemas.microsoft.com/office/drawing/2014/main" id="{E4017997-F16A-4DE5-B039-FF9A3BD357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5225" name="Picture@5B@" descr="@5B@">
          <a:extLst>
            <a:ext uri="{FF2B5EF4-FFF2-40B4-BE49-F238E27FC236}">
              <a16:creationId xmlns:a16="http://schemas.microsoft.com/office/drawing/2014/main" id="{25B7FA02-50B0-4CCA-8E46-E50D77BE88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3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5226" name="Picture@5B@" descr="@5B@">
          <a:extLst>
            <a:ext uri="{FF2B5EF4-FFF2-40B4-BE49-F238E27FC236}">
              <a16:creationId xmlns:a16="http://schemas.microsoft.com/office/drawing/2014/main" id="{FB46471B-10FE-4371-BF4C-2D191B697C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8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5227" name="Picture@5B@" descr="@5B@">
          <a:extLst>
            <a:ext uri="{FF2B5EF4-FFF2-40B4-BE49-F238E27FC236}">
              <a16:creationId xmlns:a16="http://schemas.microsoft.com/office/drawing/2014/main" id="{D01A8E33-CECA-4C14-98E1-0A77D2EBE7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5228" name="Picture@5B@" descr="@5B@">
          <a:extLst>
            <a:ext uri="{FF2B5EF4-FFF2-40B4-BE49-F238E27FC236}">
              <a16:creationId xmlns:a16="http://schemas.microsoft.com/office/drawing/2014/main" id="{8256866A-FE26-4F9F-9E9F-7A9B8E9870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5229" name="Picture@5B@" descr="@5B@">
          <a:extLst>
            <a:ext uri="{FF2B5EF4-FFF2-40B4-BE49-F238E27FC236}">
              <a16:creationId xmlns:a16="http://schemas.microsoft.com/office/drawing/2014/main" id="{5CF6598D-D6B1-475F-9F6E-9DB2DB0307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4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5230" name="Picture@5B@" descr="@5B@">
          <a:extLst>
            <a:ext uri="{FF2B5EF4-FFF2-40B4-BE49-F238E27FC236}">
              <a16:creationId xmlns:a16="http://schemas.microsoft.com/office/drawing/2014/main" id="{49642129-4BAB-4203-A4A4-9239CA2D1E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9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5231" name="Picture@5B@" descr="@5B@">
          <a:extLst>
            <a:ext uri="{FF2B5EF4-FFF2-40B4-BE49-F238E27FC236}">
              <a16:creationId xmlns:a16="http://schemas.microsoft.com/office/drawing/2014/main" id="{05DA7D34-2E7B-4BC0-A2AF-7891A6BF2E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5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5232" name="Picture@5B@" descr="@5B@">
          <a:extLst>
            <a:ext uri="{FF2B5EF4-FFF2-40B4-BE49-F238E27FC236}">
              <a16:creationId xmlns:a16="http://schemas.microsoft.com/office/drawing/2014/main" id="{515FB2C9-3A07-4506-8088-C91D3A668F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5233" name="Picture@5B@" descr="@5B@">
          <a:extLst>
            <a:ext uri="{FF2B5EF4-FFF2-40B4-BE49-F238E27FC236}">
              <a16:creationId xmlns:a16="http://schemas.microsoft.com/office/drawing/2014/main" id="{434AC59A-B6BD-4EB4-8AC2-63A14C4187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5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5234" name="Picture@5B@" descr="@5B@">
          <a:extLst>
            <a:ext uri="{FF2B5EF4-FFF2-40B4-BE49-F238E27FC236}">
              <a16:creationId xmlns:a16="http://schemas.microsoft.com/office/drawing/2014/main" id="{AE07790B-8C93-4DDA-984E-7AAD55E780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5235" name="Picture@5B@" descr="@5B@">
          <a:extLst>
            <a:ext uri="{FF2B5EF4-FFF2-40B4-BE49-F238E27FC236}">
              <a16:creationId xmlns:a16="http://schemas.microsoft.com/office/drawing/2014/main" id="{2A48E9BE-1D68-43C6-8257-CB9DF483D7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5236" name="Picture@5B@" descr="@5B@">
          <a:extLst>
            <a:ext uri="{FF2B5EF4-FFF2-40B4-BE49-F238E27FC236}">
              <a16:creationId xmlns:a16="http://schemas.microsoft.com/office/drawing/2014/main" id="{0078F78E-00FC-41B6-9D75-9976E60D19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1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5237" name="Picture@5B@" descr="@5B@">
          <a:extLst>
            <a:ext uri="{FF2B5EF4-FFF2-40B4-BE49-F238E27FC236}">
              <a16:creationId xmlns:a16="http://schemas.microsoft.com/office/drawing/2014/main" id="{830C43D9-984A-4073-A82B-D93C04EE0E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5238" name="Picture@5B@" descr="@5B@">
          <a:extLst>
            <a:ext uri="{FF2B5EF4-FFF2-40B4-BE49-F238E27FC236}">
              <a16:creationId xmlns:a16="http://schemas.microsoft.com/office/drawing/2014/main" id="{D7708CF1-6AEC-4E79-B7A6-A2026020DD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2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5239" name="Picture@5B@" descr="@5B@">
          <a:extLst>
            <a:ext uri="{FF2B5EF4-FFF2-40B4-BE49-F238E27FC236}">
              <a16:creationId xmlns:a16="http://schemas.microsoft.com/office/drawing/2014/main" id="{ECCA8147-D4D3-43CD-BC8F-2EFEB0681F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27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5240" name="Picture@5B@" descr="@5B@">
          <a:extLst>
            <a:ext uri="{FF2B5EF4-FFF2-40B4-BE49-F238E27FC236}">
              <a16:creationId xmlns:a16="http://schemas.microsoft.com/office/drawing/2014/main" id="{921DCE60-565A-4A27-9454-B63B3E5DFB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02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5241" name="Picture@5B@" descr="@5B@">
          <a:extLst>
            <a:ext uri="{FF2B5EF4-FFF2-40B4-BE49-F238E27FC236}">
              <a16:creationId xmlns:a16="http://schemas.microsoft.com/office/drawing/2014/main" id="{AACADED7-24D8-4C3C-A75E-00032DE8FC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7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5242" name="Picture@5B@" descr="@5B@">
          <a:extLst>
            <a:ext uri="{FF2B5EF4-FFF2-40B4-BE49-F238E27FC236}">
              <a16:creationId xmlns:a16="http://schemas.microsoft.com/office/drawing/2014/main" id="{578F6B78-B03A-4E65-A6EC-3B9752DD6C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5243" name="Picture@5B@" descr="@5B@">
          <a:extLst>
            <a:ext uri="{FF2B5EF4-FFF2-40B4-BE49-F238E27FC236}">
              <a16:creationId xmlns:a16="http://schemas.microsoft.com/office/drawing/2014/main" id="{246EB3C1-4420-44A3-9FE9-D9085FE8E6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28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5244" name="Picture@5B@" descr="@5B@">
          <a:extLst>
            <a:ext uri="{FF2B5EF4-FFF2-40B4-BE49-F238E27FC236}">
              <a16:creationId xmlns:a16="http://schemas.microsoft.com/office/drawing/2014/main" id="{9E282AB6-266F-40AD-BAA8-42A8AEFED2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3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5245" name="Picture@5B@" descr="@5B@">
          <a:extLst>
            <a:ext uri="{FF2B5EF4-FFF2-40B4-BE49-F238E27FC236}">
              <a16:creationId xmlns:a16="http://schemas.microsoft.com/office/drawing/2014/main" id="{3D167659-18A2-4920-B4C7-CD2B3B2464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78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5246" name="Picture@5B@" descr="@5B@">
          <a:extLst>
            <a:ext uri="{FF2B5EF4-FFF2-40B4-BE49-F238E27FC236}">
              <a16:creationId xmlns:a16="http://schemas.microsoft.com/office/drawing/2014/main" id="{588D296B-3673-4EE5-97F7-10E6C11FBB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54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5247" name="Picture@5B@" descr="@5B@">
          <a:extLst>
            <a:ext uri="{FF2B5EF4-FFF2-40B4-BE49-F238E27FC236}">
              <a16:creationId xmlns:a16="http://schemas.microsoft.com/office/drawing/2014/main" id="{7B1DA8C0-E40B-43B6-B43B-1F36DB3172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5248" name="Picture@5B@" descr="@5B@">
          <a:extLst>
            <a:ext uri="{FF2B5EF4-FFF2-40B4-BE49-F238E27FC236}">
              <a16:creationId xmlns:a16="http://schemas.microsoft.com/office/drawing/2014/main" id="{361FE959-309A-40B6-9963-95D08FAEAD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4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5249" name="Picture@5B@" descr="@5B@">
          <a:extLst>
            <a:ext uri="{FF2B5EF4-FFF2-40B4-BE49-F238E27FC236}">
              <a16:creationId xmlns:a16="http://schemas.microsoft.com/office/drawing/2014/main" id="{39B56721-8222-4ACF-A2C4-F4F5318126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5250" name="Picture@5B@" descr="@5B@">
          <a:extLst>
            <a:ext uri="{FF2B5EF4-FFF2-40B4-BE49-F238E27FC236}">
              <a16:creationId xmlns:a16="http://schemas.microsoft.com/office/drawing/2014/main" id="{C9EC4B9B-258F-4973-BAA9-1088A2FAFF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5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5251" name="Picture@5B@" descr="@5B@">
          <a:extLst>
            <a:ext uri="{FF2B5EF4-FFF2-40B4-BE49-F238E27FC236}">
              <a16:creationId xmlns:a16="http://schemas.microsoft.com/office/drawing/2014/main" id="{87A795B2-CE19-42E2-8DE9-6E78EE1F79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0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5252" name="Picture@5B@" descr="@5B@">
          <a:extLst>
            <a:ext uri="{FF2B5EF4-FFF2-40B4-BE49-F238E27FC236}">
              <a16:creationId xmlns:a16="http://schemas.microsoft.com/office/drawing/2014/main" id="{9B82B6B1-1CE1-4193-ABF1-2E7AABBEBA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5253" name="Picture@5B@" descr="@5B@">
          <a:extLst>
            <a:ext uri="{FF2B5EF4-FFF2-40B4-BE49-F238E27FC236}">
              <a16:creationId xmlns:a16="http://schemas.microsoft.com/office/drawing/2014/main" id="{C321D16D-D9C0-4B2E-8632-AD0BDBA9D5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80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5254" name="Picture@5B@" descr="@5B@">
          <a:extLst>
            <a:ext uri="{FF2B5EF4-FFF2-40B4-BE49-F238E27FC236}">
              <a16:creationId xmlns:a16="http://schemas.microsoft.com/office/drawing/2014/main" id="{02923A15-1E10-4F61-BB34-645F103EBB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56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5255" name="Picture@5B@" descr="@5B@">
          <a:extLst>
            <a:ext uri="{FF2B5EF4-FFF2-40B4-BE49-F238E27FC236}">
              <a16:creationId xmlns:a16="http://schemas.microsoft.com/office/drawing/2014/main" id="{4368259E-A3BF-4A0A-8B1B-33D1B45387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31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5256" name="Picture@5B@" descr="@5B@">
          <a:extLst>
            <a:ext uri="{FF2B5EF4-FFF2-40B4-BE49-F238E27FC236}">
              <a16:creationId xmlns:a16="http://schemas.microsoft.com/office/drawing/2014/main" id="{9AA8B7C5-4974-41E7-8F7B-62411637FD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06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5257" name="Picture@5B@" descr="@5B@">
          <a:extLst>
            <a:ext uri="{FF2B5EF4-FFF2-40B4-BE49-F238E27FC236}">
              <a16:creationId xmlns:a16="http://schemas.microsoft.com/office/drawing/2014/main" id="{5EC32283-ED8B-4F9E-987F-F3FD5CE635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5258" name="Picture@5B@" descr="@5B@">
          <a:extLst>
            <a:ext uri="{FF2B5EF4-FFF2-40B4-BE49-F238E27FC236}">
              <a16:creationId xmlns:a16="http://schemas.microsoft.com/office/drawing/2014/main" id="{EEB37772-A9F8-4CA3-9EDF-0FF57B42ED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57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5259" name="Picture@5B@" descr="@5B@">
          <a:extLst>
            <a:ext uri="{FF2B5EF4-FFF2-40B4-BE49-F238E27FC236}">
              <a16:creationId xmlns:a16="http://schemas.microsoft.com/office/drawing/2014/main" id="{28BD16C1-7AA9-4A9C-8AA3-7A3BA34D3A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32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5260" name="Picture@5B@" descr="@5B@">
          <a:extLst>
            <a:ext uri="{FF2B5EF4-FFF2-40B4-BE49-F238E27FC236}">
              <a16:creationId xmlns:a16="http://schemas.microsoft.com/office/drawing/2014/main" id="{1A9FEA9C-7408-4199-867E-5EDDD5D7B2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07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261" name="Picture@5B@" descr="@5B@">
          <a:extLst>
            <a:ext uri="{FF2B5EF4-FFF2-40B4-BE49-F238E27FC236}">
              <a16:creationId xmlns:a16="http://schemas.microsoft.com/office/drawing/2014/main" id="{63C99419-95DE-465B-B2E0-A3D59043C8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83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5262" name="Picture@5B@" descr="@5B@">
          <a:extLst>
            <a:ext uri="{FF2B5EF4-FFF2-40B4-BE49-F238E27FC236}">
              <a16:creationId xmlns:a16="http://schemas.microsoft.com/office/drawing/2014/main" id="{8F6828C0-3A88-4F0B-A9DA-CF5939AC2B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263" name="Picture@5B@" descr="@5B@">
          <a:extLst>
            <a:ext uri="{FF2B5EF4-FFF2-40B4-BE49-F238E27FC236}">
              <a16:creationId xmlns:a16="http://schemas.microsoft.com/office/drawing/2014/main" id="{264F2905-E40A-42AC-BED8-0A4B7381AB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33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264" name="Picture@5B@" descr="@5B@">
          <a:extLst>
            <a:ext uri="{FF2B5EF4-FFF2-40B4-BE49-F238E27FC236}">
              <a16:creationId xmlns:a16="http://schemas.microsoft.com/office/drawing/2014/main" id="{372C9C4F-47EB-4033-9957-718DC4FC70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08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265" name="Picture@5B@" descr="@5B@">
          <a:extLst>
            <a:ext uri="{FF2B5EF4-FFF2-40B4-BE49-F238E27FC236}">
              <a16:creationId xmlns:a16="http://schemas.microsoft.com/office/drawing/2014/main" id="{0F8252BF-8E4A-45BF-A728-27FEFF32CF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4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266" name="Picture@5B@" descr="@5B@">
          <a:extLst>
            <a:ext uri="{FF2B5EF4-FFF2-40B4-BE49-F238E27FC236}">
              <a16:creationId xmlns:a16="http://schemas.microsoft.com/office/drawing/2014/main" id="{29E36EDE-0021-46C7-AAAA-E513F178DF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59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267" name="Picture@5B@" descr="@5B@">
          <a:extLst>
            <a:ext uri="{FF2B5EF4-FFF2-40B4-BE49-F238E27FC236}">
              <a16:creationId xmlns:a16="http://schemas.microsoft.com/office/drawing/2014/main" id="{835B85E2-E6A0-40CD-9891-D6E49A7CB7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268" name="Picture@5B@" descr="@5B@">
          <a:extLst>
            <a:ext uri="{FF2B5EF4-FFF2-40B4-BE49-F238E27FC236}">
              <a16:creationId xmlns:a16="http://schemas.microsoft.com/office/drawing/2014/main" id="{BBB4DDFD-C87D-4AF6-8679-5DE44B524D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09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269" name="Picture@5B@" descr="@5B@">
          <a:extLst>
            <a:ext uri="{FF2B5EF4-FFF2-40B4-BE49-F238E27FC236}">
              <a16:creationId xmlns:a16="http://schemas.microsoft.com/office/drawing/2014/main" id="{54698703-86F3-46EB-8485-8F37AC335C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85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270" name="Picture@5B@" descr="@5B@">
          <a:extLst>
            <a:ext uri="{FF2B5EF4-FFF2-40B4-BE49-F238E27FC236}">
              <a16:creationId xmlns:a16="http://schemas.microsoft.com/office/drawing/2014/main" id="{BB220A92-6487-482C-A3D0-53FBF4C3A1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0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5271" name="Picture@5B@" descr="@5B@">
          <a:extLst>
            <a:ext uri="{FF2B5EF4-FFF2-40B4-BE49-F238E27FC236}">
              <a16:creationId xmlns:a16="http://schemas.microsoft.com/office/drawing/2014/main" id="{AB3374D5-83CD-4945-9E6D-5138CE259F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35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5272" name="Picture@5B@" descr="@5B@">
          <a:extLst>
            <a:ext uri="{FF2B5EF4-FFF2-40B4-BE49-F238E27FC236}">
              <a16:creationId xmlns:a16="http://schemas.microsoft.com/office/drawing/2014/main" id="{948850FB-E743-4FEB-837D-9D81DBE2BB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1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5273" name="Picture@5B@" descr="@5B@">
          <a:extLst>
            <a:ext uri="{FF2B5EF4-FFF2-40B4-BE49-F238E27FC236}">
              <a16:creationId xmlns:a16="http://schemas.microsoft.com/office/drawing/2014/main" id="{E02DFDFF-1293-4D6C-AAE3-C5918D72E3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86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5274" name="Picture@5B@" descr="@5B@">
          <a:extLst>
            <a:ext uri="{FF2B5EF4-FFF2-40B4-BE49-F238E27FC236}">
              <a16:creationId xmlns:a16="http://schemas.microsoft.com/office/drawing/2014/main" id="{AE5CD355-5CC3-4D19-A838-CB4B1DD1FA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61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5275" name="Picture@5B@" descr="@5B@">
          <a:extLst>
            <a:ext uri="{FF2B5EF4-FFF2-40B4-BE49-F238E27FC236}">
              <a16:creationId xmlns:a16="http://schemas.microsoft.com/office/drawing/2014/main" id="{F1E9C032-B894-4D07-916F-A9E19149F1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36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5276" name="Picture@5B@" descr="@5B@">
          <a:extLst>
            <a:ext uri="{FF2B5EF4-FFF2-40B4-BE49-F238E27FC236}">
              <a16:creationId xmlns:a16="http://schemas.microsoft.com/office/drawing/2014/main" id="{86C2F62D-30B1-4B8D-969E-B6912CAD02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11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5277" name="Picture@5B@" descr="@5B@">
          <a:extLst>
            <a:ext uri="{FF2B5EF4-FFF2-40B4-BE49-F238E27FC236}">
              <a16:creationId xmlns:a16="http://schemas.microsoft.com/office/drawing/2014/main" id="{6DF3E1CB-F9DD-4C30-B700-B4B205385C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5278" name="Picture@5B@" descr="@5B@">
          <a:extLst>
            <a:ext uri="{FF2B5EF4-FFF2-40B4-BE49-F238E27FC236}">
              <a16:creationId xmlns:a16="http://schemas.microsoft.com/office/drawing/2014/main" id="{7EC226EF-407E-4392-A36F-33EB5B6E95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62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5279" name="Picture@5B@" descr="@5B@">
          <a:extLst>
            <a:ext uri="{FF2B5EF4-FFF2-40B4-BE49-F238E27FC236}">
              <a16:creationId xmlns:a16="http://schemas.microsoft.com/office/drawing/2014/main" id="{9C0454D4-EB81-4674-B6E6-55738F8912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37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5280" name="Picture@5B@" descr="@5B@">
          <a:extLst>
            <a:ext uri="{FF2B5EF4-FFF2-40B4-BE49-F238E27FC236}">
              <a16:creationId xmlns:a16="http://schemas.microsoft.com/office/drawing/2014/main" id="{DDD411C4-50C5-40F5-B7FA-B486713DCF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12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5281" name="Picture@5B@" descr="@5B@">
          <a:extLst>
            <a:ext uri="{FF2B5EF4-FFF2-40B4-BE49-F238E27FC236}">
              <a16:creationId xmlns:a16="http://schemas.microsoft.com/office/drawing/2014/main" id="{41B4560F-1899-4975-95B2-37279087A3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88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5282" name="Picture@5B@" descr="@5B@">
          <a:extLst>
            <a:ext uri="{FF2B5EF4-FFF2-40B4-BE49-F238E27FC236}">
              <a16:creationId xmlns:a16="http://schemas.microsoft.com/office/drawing/2014/main" id="{0B651E74-2C31-486D-A6C5-2A34FA223A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6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5283" name="Picture@5B@" descr="@5B@">
          <a:extLst>
            <a:ext uri="{FF2B5EF4-FFF2-40B4-BE49-F238E27FC236}">
              <a16:creationId xmlns:a16="http://schemas.microsoft.com/office/drawing/2014/main" id="{FD09265E-CB13-4F63-97EE-B1B5B63F66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38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5284" name="Picture@5B@" descr="@5B@">
          <a:extLst>
            <a:ext uri="{FF2B5EF4-FFF2-40B4-BE49-F238E27FC236}">
              <a16:creationId xmlns:a16="http://schemas.microsoft.com/office/drawing/2014/main" id="{7E6F1897-2045-4DA4-A517-ED5000D46C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14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5285" name="Picture@5B@" descr="@5B@">
          <a:extLst>
            <a:ext uri="{FF2B5EF4-FFF2-40B4-BE49-F238E27FC236}">
              <a16:creationId xmlns:a16="http://schemas.microsoft.com/office/drawing/2014/main" id="{B9277231-CC6B-4F20-86A1-A50A7483F3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89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5286" name="Picture@5B@" descr="@5B@">
          <a:extLst>
            <a:ext uri="{FF2B5EF4-FFF2-40B4-BE49-F238E27FC236}">
              <a16:creationId xmlns:a16="http://schemas.microsoft.com/office/drawing/2014/main" id="{B6D65EDD-FE74-4EFD-9D1B-D6A1CF7AE2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4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5287" name="Picture@5B@" descr="@5B@">
          <a:extLst>
            <a:ext uri="{FF2B5EF4-FFF2-40B4-BE49-F238E27FC236}">
              <a16:creationId xmlns:a16="http://schemas.microsoft.com/office/drawing/2014/main" id="{1B79AE0D-FCF6-465F-886E-941D4F1766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5288" name="Picture@5B@" descr="@5B@">
          <a:extLst>
            <a:ext uri="{FF2B5EF4-FFF2-40B4-BE49-F238E27FC236}">
              <a16:creationId xmlns:a16="http://schemas.microsoft.com/office/drawing/2014/main" id="{8C9D1CDB-EC5A-48FB-A356-8BA2A82BB6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15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5289" name="Picture@5B@" descr="@5B@">
          <a:extLst>
            <a:ext uri="{FF2B5EF4-FFF2-40B4-BE49-F238E27FC236}">
              <a16:creationId xmlns:a16="http://schemas.microsoft.com/office/drawing/2014/main" id="{CD5FB094-4968-431D-8A5A-187F2E7D7E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90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5290" name="Picture@5B@" descr="@5B@">
          <a:extLst>
            <a:ext uri="{FF2B5EF4-FFF2-40B4-BE49-F238E27FC236}">
              <a16:creationId xmlns:a16="http://schemas.microsoft.com/office/drawing/2014/main" id="{868B4D25-4E01-4464-8563-E39CC942E8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65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5291" name="Picture@5B@" descr="@5B@">
          <a:extLst>
            <a:ext uri="{FF2B5EF4-FFF2-40B4-BE49-F238E27FC236}">
              <a16:creationId xmlns:a16="http://schemas.microsoft.com/office/drawing/2014/main" id="{B5A1C5FE-84E8-4D3C-9605-B0E2CB2E1D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40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5292" name="Picture@5B@" descr="@5B@">
          <a:extLst>
            <a:ext uri="{FF2B5EF4-FFF2-40B4-BE49-F238E27FC236}">
              <a16:creationId xmlns:a16="http://schemas.microsoft.com/office/drawing/2014/main" id="{4D86DA1F-1E45-4238-906D-F4C2949F25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1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5293" name="Picture@5B@" descr="@5B@">
          <a:extLst>
            <a:ext uri="{FF2B5EF4-FFF2-40B4-BE49-F238E27FC236}">
              <a16:creationId xmlns:a16="http://schemas.microsoft.com/office/drawing/2014/main" id="{C6D8D4C0-98D0-4FA3-B4FA-D0A56A3A64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91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5294" name="Picture@5B@" descr="@5B@">
          <a:extLst>
            <a:ext uri="{FF2B5EF4-FFF2-40B4-BE49-F238E27FC236}">
              <a16:creationId xmlns:a16="http://schemas.microsoft.com/office/drawing/2014/main" id="{72F4C572-C474-4E64-BFAD-046F57BE17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66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5295" name="Picture@5B@" descr="@5B@">
          <a:extLst>
            <a:ext uri="{FF2B5EF4-FFF2-40B4-BE49-F238E27FC236}">
              <a16:creationId xmlns:a16="http://schemas.microsoft.com/office/drawing/2014/main" id="{1D450987-EF52-4C2A-B266-58EE45B4A4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41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5296" name="Picture@5B@" descr="@5B@">
          <a:extLst>
            <a:ext uri="{FF2B5EF4-FFF2-40B4-BE49-F238E27FC236}">
              <a16:creationId xmlns:a16="http://schemas.microsoft.com/office/drawing/2014/main" id="{6AF92B72-C4AA-4063-9F32-21D788B346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17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5297" name="Picture@5B@" descr="@5B@">
          <a:extLst>
            <a:ext uri="{FF2B5EF4-FFF2-40B4-BE49-F238E27FC236}">
              <a16:creationId xmlns:a16="http://schemas.microsoft.com/office/drawing/2014/main" id="{CE9C7A33-EEA8-4123-9B3C-F1FBA7C6D5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5298" name="Picture@5B@" descr="@5B@">
          <a:extLst>
            <a:ext uri="{FF2B5EF4-FFF2-40B4-BE49-F238E27FC236}">
              <a16:creationId xmlns:a16="http://schemas.microsoft.com/office/drawing/2014/main" id="{0CCE9027-1F42-47DC-BABC-261D022E85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67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5299" name="Picture@5B@" descr="@5B@">
          <a:extLst>
            <a:ext uri="{FF2B5EF4-FFF2-40B4-BE49-F238E27FC236}">
              <a16:creationId xmlns:a16="http://schemas.microsoft.com/office/drawing/2014/main" id="{490BD6B6-BCA9-4EB5-9485-7CA812CF99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42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5300" name="Picture@5B@" descr="@5B@">
          <a:extLst>
            <a:ext uri="{FF2B5EF4-FFF2-40B4-BE49-F238E27FC236}">
              <a16:creationId xmlns:a16="http://schemas.microsoft.com/office/drawing/2014/main" id="{F6F3D626-D37D-4F48-A175-12969D5F09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18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5301" name="Picture@5B@" descr="@5B@">
          <a:extLst>
            <a:ext uri="{FF2B5EF4-FFF2-40B4-BE49-F238E27FC236}">
              <a16:creationId xmlns:a16="http://schemas.microsoft.com/office/drawing/2014/main" id="{9CECC2CB-4A04-44DA-BC01-4146778241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93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5302" name="Picture@5B@" descr="@5B@">
          <a:extLst>
            <a:ext uri="{FF2B5EF4-FFF2-40B4-BE49-F238E27FC236}">
              <a16:creationId xmlns:a16="http://schemas.microsoft.com/office/drawing/2014/main" id="{29012FFC-D05B-4FA0-B98C-A5CD1F672F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6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5303" name="Picture@5B@" descr="@5B@">
          <a:extLst>
            <a:ext uri="{FF2B5EF4-FFF2-40B4-BE49-F238E27FC236}">
              <a16:creationId xmlns:a16="http://schemas.microsoft.com/office/drawing/2014/main" id="{A6F8CBE9-C25E-48DA-BFF2-632D2D6113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43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5304" name="Picture@5B@" descr="@5B@">
          <a:extLst>
            <a:ext uri="{FF2B5EF4-FFF2-40B4-BE49-F238E27FC236}">
              <a16:creationId xmlns:a16="http://schemas.microsoft.com/office/drawing/2014/main" id="{9A5C9ED1-1D3C-41E0-8036-DAD66D1C72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19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5305" name="Picture@5B@" descr="@5B@">
          <a:extLst>
            <a:ext uri="{FF2B5EF4-FFF2-40B4-BE49-F238E27FC236}">
              <a16:creationId xmlns:a16="http://schemas.microsoft.com/office/drawing/2014/main" id="{43BB1F45-18F3-4733-967E-C3019B133B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94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5306" name="Picture@5B@" descr="@5B@">
          <a:extLst>
            <a:ext uri="{FF2B5EF4-FFF2-40B4-BE49-F238E27FC236}">
              <a16:creationId xmlns:a16="http://schemas.microsoft.com/office/drawing/2014/main" id="{AA57EC79-0A21-4630-8CBC-309929EF5C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69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5307" name="Picture@5B@" descr="@5B@">
          <a:extLst>
            <a:ext uri="{FF2B5EF4-FFF2-40B4-BE49-F238E27FC236}">
              <a16:creationId xmlns:a16="http://schemas.microsoft.com/office/drawing/2014/main" id="{275A5A0F-5160-4D6D-9F97-80627B563D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4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5308" name="Picture@5B@" descr="@5B@">
          <a:extLst>
            <a:ext uri="{FF2B5EF4-FFF2-40B4-BE49-F238E27FC236}">
              <a16:creationId xmlns:a16="http://schemas.microsoft.com/office/drawing/2014/main" id="{76A9859C-EEFC-4400-A953-F0E3B05C4A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20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5309" name="Picture@5B@" descr="@5B@">
          <a:extLst>
            <a:ext uri="{FF2B5EF4-FFF2-40B4-BE49-F238E27FC236}">
              <a16:creationId xmlns:a16="http://schemas.microsoft.com/office/drawing/2014/main" id="{A70B4340-5199-4B8E-ADFB-AE98D042A0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95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5310" name="Picture@5B@" descr="@5B@">
          <a:extLst>
            <a:ext uri="{FF2B5EF4-FFF2-40B4-BE49-F238E27FC236}">
              <a16:creationId xmlns:a16="http://schemas.microsoft.com/office/drawing/2014/main" id="{6CEADAF4-5C0A-49AD-A81F-428C34AF2B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670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5311" name="Picture@5B@" descr="@5B@">
          <a:extLst>
            <a:ext uri="{FF2B5EF4-FFF2-40B4-BE49-F238E27FC236}">
              <a16:creationId xmlns:a16="http://schemas.microsoft.com/office/drawing/2014/main" id="{0561B6AE-BA77-4045-B854-DA6B7706F1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46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5312" name="Picture@5B@" descr="@5B@">
          <a:extLst>
            <a:ext uri="{FF2B5EF4-FFF2-40B4-BE49-F238E27FC236}">
              <a16:creationId xmlns:a16="http://schemas.microsoft.com/office/drawing/2014/main" id="{43F938CB-E717-48D4-85EE-1BAA29CC2D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2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5313" name="Picture@5B@" descr="@5B@">
          <a:extLst>
            <a:ext uri="{FF2B5EF4-FFF2-40B4-BE49-F238E27FC236}">
              <a16:creationId xmlns:a16="http://schemas.microsoft.com/office/drawing/2014/main" id="{50E80B15-7EA2-416F-8A0A-7240662954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0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5314" name="Picture@5B@" descr="@5B@">
          <a:extLst>
            <a:ext uri="{FF2B5EF4-FFF2-40B4-BE49-F238E27FC236}">
              <a16:creationId xmlns:a16="http://schemas.microsoft.com/office/drawing/2014/main" id="{3A04F1D8-DEAD-4561-9888-D2520493BA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5315" name="Picture@5B@" descr="@5B@">
          <a:extLst>
            <a:ext uri="{FF2B5EF4-FFF2-40B4-BE49-F238E27FC236}">
              <a16:creationId xmlns:a16="http://schemas.microsoft.com/office/drawing/2014/main" id="{EC51156A-D14E-49C4-B4A3-B011E50FB1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316" name="Picture@5B@" descr="@5B@">
          <a:extLst>
            <a:ext uri="{FF2B5EF4-FFF2-40B4-BE49-F238E27FC236}">
              <a16:creationId xmlns:a16="http://schemas.microsoft.com/office/drawing/2014/main" id="{C2EC176E-31E3-4D62-A543-248833BE84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5317" name="Picture@5B@" descr="@5B@">
          <a:extLst>
            <a:ext uri="{FF2B5EF4-FFF2-40B4-BE49-F238E27FC236}">
              <a16:creationId xmlns:a16="http://schemas.microsoft.com/office/drawing/2014/main" id="{A484CEDF-3C76-46E6-878B-E76977BAE0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318" name="Picture@5B@" descr="@5B@">
          <a:extLst>
            <a:ext uri="{FF2B5EF4-FFF2-40B4-BE49-F238E27FC236}">
              <a16:creationId xmlns:a16="http://schemas.microsoft.com/office/drawing/2014/main" id="{1171E395-81FA-4F28-A6D6-6871EB69D7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6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5319" name="Picture@5B@" descr="@5B@">
          <a:extLst>
            <a:ext uri="{FF2B5EF4-FFF2-40B4-BE49-F238E27FC236}">
              <a16:creationId xmlns:a16="http://schemas.microsoft.com/office/drawing/2014/main" id="{A0D6832B-2C4A-4FD1-9905-12618C821D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5320" name="Picture@5B@" descr="@5B@">
          <a:extLst>
            <a:ext uri="{FF2B5EF4-FFF2-40B4-BE49-F238E27FC236}">
              <a16:creationId xmlns:a16="http://schemas.microsoft.com/office/drawing/2014/main" id="{C2FCC812-9570-4903-8AC1-751B6E23BB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7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5321" name="Picture@5B@" descr="@5B@">
          <a:extLst>
            <a:ext uri="{FF2B5EF4-FFF2-40B4-BE49-F238E27FC236}">
              <a16:creationId xmlns:a16="http://schemas.microsoft.com/office/drawing/2014/main" id="{47763368-822E-4931-A925-E3A5EC6389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5322" name="Picture@5B@" descr="@5B@">
          <a:extLst>
            <a:ext uri="{FF2B5EF4-FFF2-40B4-BE49-F238E27FC236}">
              <a16:creationId xmlns:a16="http://schemas.microsoft.com/office/drawing/2014/main" id="{304685FD-5213-4CC1-8894-83B4624FC4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5323" name="Picture@5B@" descr="@5B@">
          <a:extLst>
            <a:ext uri="{FF2B5EF4-FFF2-40B4-BE49-F238E27FC236}">
              <a16:creationId xmlns:a16="http://schemas.microsoft.com/office/drawing/2014/main" id="{6DD59EF9-205C-4E97-AE94-C14DE012BD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3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5324" name="Picture@5B@" descr="@5B@">
          <a:extLst>
            <a:ext uri="{FF2B5EF4-FFF2-40B4-BE49-F238E27FC236}">
              <a16:creationId xmlns:a16="http://schemas.microsoft.com/office/drawing/2014/main" id="{ABD8C953-316F-4E7A-B05A-BBB0D3EB08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5325" name="Picture@5B@" descr="@5B@">
          <a:extLst>
            <a:ext uri="{FF2B5EF4-FFF2-40B4-BE49-F238E27FC236}">
              <a16:creationId xmlns:a16="http://schemas.microsoft.com/office/drawing/2014/main" id="{D32ECD86-125F-4FFF-9327-4F0B677FF3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3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5326" name="Picture@5B@" descr="@5B@">
          <a:extLst>
            <a:ext uri="{FF2B5EF4-FFF2-40B4-BE49-F238E27FC236}">
              <a16:creationId xmlns:a16="http://schemas.microsoft.com/office/drawing/2014/main" id="{C3902174-9993-4339-996F-EECDFA56AA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8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5327" name="Picture@5B@" descr="@5B@">
          <a:extLst>
            <a:ext uri="{FF2B5EF4-FFF2-40B4-BE49-F238E27FC236}">
              <a16:creationId xmlns:a16="http://schemas.microsoft.com/office/drawing/2014/main" id="{A0B8A4BB-A524-47B7-8985-C3A51BF33D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5328" name="Picture@5B@" descr="@5B@">
          <a:extLst>
            <a:ext uri="{FF2B5EF4-FFF2-40B4-BE49-F238E27FC236}">
              <a16:creationId xmlns:a16="http://schemas.microsoft.com/office/drawing/2014/main" id="{A94AA8DB-FEDA-4D36-B881-E9B3583D53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5329" name="Picture@5B@" descr="@5B@">
          <a:extLst>
            <a:ext uri="{FF2B5EF4-FFF2-40B4-BE49-F238E27FC236}">
              <a16:creationId xmlns:a16="http://schemas.microsoft.com/office/drawing/2014/main" id="{7EF00460-BB88-490A-8E44-971DCFAAB5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4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5330" name="Picture@5B@" descr="@5B@">
          <a:extLst>
            <a:ext uri="{FF2B5EF4-FFF2-40B4-BE49-F238E27FC236}">
              <a16:creationId xmlns:a16="http://schemas.microsoft.com/office/drawing/2014/main" id="{023B9219-DD2C-48F6-B809-A6CD6D8370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9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5331" name="Picture@5B@" descr="@5B@">
          <a:extLst>
            <a:ext uri="{FF2B5EF4-FFF2-40B4-BE49-F238E27FC236}">
              <a16:creationId xmlns:a16="http://schemas.microsoft.com/office/drawing/2014/main" id="{79061CD6-5149-49EE-897E-2ED951E945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5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5332" name="Picture@5B@" descr="@5B@">
          <a:extLst>
            <a:ext uri="{FF2B5EF4-FFF2-40B4-BE49-F238E27FC236}">
              <a16:creationId xmlns:a16="http://schemas.microsoft.com/office/drawing/2014/main" id="{461E63F4-A876-4524-9B9E-315AF65FB6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5333" name="Picture@5B@" descr="@5B@">
          <a:extLst>
            <a:ext uri="{FF2B5EF4-FFF2-40B4-BE49-F238E27FC236}">
              <a16:creationId xmlns:a16="http://schemas.microsoft.com/office/drawing/2014/main" id="{6692AF5E-3C97-488F-BB14-D08A030FFD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5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5334" name="Picture@5B@" descr="@5B@">
          <a:extLst>
            <a:ext uri="{FF2B5EF4-FFF2-40B4-BE49-F238E27FC236}">
              <a16:creationId xmlns:a16="http://schemas.microsoft.com/office/drawing/2014/main" id="{CE6783B2-6C25-4A04-859D-DCC2E6A66E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5335" name="Picture@5B@" descr="@5B@">
          <a:extLst>
            <a:ext uri="{FF2B5EF4-FFF2-40B4-BE49-F238E27FC236}">
              <a16:creationId xmlns:a16="http://schemas.microsoft.com/office/drawing/2014/main" id="{0D772268-6731-4F3C-8008-0F98B05785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5336" name="Picture@5B@" descr="@5B@">
          <a:extLst>
            <a:ext uri="{FF2B5EF4-FFF2-40B4-BE49-F238E27FC236}">
              <a16:creationId xmlns:a16="http://schemas.microsoft.com/office/drawing/2014/main" id="{4079ADC6-56F7-4841-849C-9BB4EFAF61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1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5337" name="Picture@5B@" descr="@5B@">
          <a:extLst>
            <a:ext uri="{FF2B5EF4-FFF2-40B4-BE49-F238E27FC236}">
              <a16:creationId xmlns:a16="http://schemas.microsoft.com/office/drawing/2014/main" id="{5E3D644D-A91B-4352-810F-AA9D183380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5338" name="Picture@5B@" descr="@5B@">
          <a:extLst>
            <a:ext uri="{FF2B5EF4-FFF2-40B4-BE49-F238E27FC236}">
              <a16:creationId xmlns:a16="http://schemas.microsoft.com/office/drawing/2014/main" id="{5EACB8D9-DACB-4D62-B1AB-980B943613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2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5339" name="Picture@5B@" descr="@5B@">
          <a:extLst>
            <a:ext uri="{FF2B5EF4-FFF2-40B4-BE49-F238E27FC236}">
              <a16:creationId xmlns:a16="http://schemas.microsoft.com/office/drawing/2014/main" id="{CAABD181-64D2-4D86-806A-02FF77E474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27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5340" name="Picture@5B@" descr="@5B@">
          <a:extLst>
            <a:ext uri="{FF2B5EF4-FFF2-40B4-BE49-F238E27FC236}">
              <a16:creationId xmlns:a16="http://schemas.microsoft.com/office/drawing/2014/main" id="{2E2E2349-AB40-4255-AF41-8F1C4AC1B7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02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5341" name="Picture@5B@" descr="@5B@">
          <a:extLst>
            <a:ext uri="{FF2B5EF4-FFF2-40B4-BE49-F238E27FC236}">
              <a16:creationId xmlns:a16="http://schemas.microsoft.com/office/drawing/2014/main" id="{46DB12E8-DFEC-433B-99E2-4FBE77ED46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7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5342" name="Picture@5B@" descr="@5B@">
          <a:extLst>
            <a:ext uri="{FF2B5EF4-FFF2-40B4-BE49-F238E27FC236}">
              <a16:creationId xmlns:a16="http://schemas.microsoft.com/office/drawing/2014/main" id="{2E819769-2EEF-4BA5-AC25-153E0C28A4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5343" name="Picture@5B@" descr="@5B@">
          <a:extLst>
            <a:ext uri="{FF2B5EF4-FFF2-40B4-BE49-F238E27FC236}">
              <a16:creationId xmlns:a16="http://schemas.microsoft.com/office/drawing/2014/main" id="{D4870D9A-7987-4E01-B603-2CC4B7BBB3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28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5344" name="Picture@5B@" descr="@5B@">
          <a:extLst>
            <a:ext uri="{FF2B5EF4-FFF2-40B4-BE49-F238E27FC236}">
              <a16:creationId xmlns:a16="http://schemas.microsoft.com/office/drawing/2014/main" id="{F60CB3B0-8B1B-47E2-88A3-B90E20CDAB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3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5345" name="Picture@5B@" descr="@5B@">
          <a:extLst>
            <a:ext uri="{FF2B5EF4-FFF2-40B4-BE49-F238E27FC236}">
              <a16:creationId xmlns:a16="http://schemas.microsoft.com/office/drawing/2014/main" id="{F0292342-8DD5-4AB7-B821-CFDBAF3002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78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5346" name="Picture@5B@" descr="@5B@">
          <a:extLst>
            <a:ext uri="{FF2B5EF4-FFF2-40B4-BE49-F238E27FC236}">
              <a16:creationId xmlns:a16="http://schemas.microsoft.com/office/drawing/2014/main" id="{51136013-92BB-4BEE-AA49-F68B2DDE0B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54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5347" name="Picture@5B@" descr="@5B@">
          <a:extLst>
            <a:ext uri="{FF2B5EF4-FFF2-40B4-BE49-F238E27FC236}">
              <a16:creationId xmlns:a16="http://schemas.microsoft.com/office/drawing/2014/main" id="{387512D5-0CE7-47C9-B762-B96E969337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5348" name="Picture@5B@" descr="@5B@">
          <a:extLst>
            <a:ext uri="{FF2B5EF4-FFF2-40B4-BE49-F238E27FC236}">
              <a16:creationId xmlns:a16="http://schemas.microsoft.com/office/drawing/2014/main" id="{139AB171-E2C4-4E40-8986-09CBD63A64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4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5349" name="Picture@5B@" descr="@5B@">
          <a:extLst>
            <a:ext uri="{FF2B5EF4-FFF2-40B4-BE49-F238E27FC236}">
              <a16:creationId xmlns:a16="http://schemas.microsoft.com/office/drawing/2014/main" id="{CE769733-A63F-4C67-B619-26A0CC2723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5350" name="Picture@5B@" descr="@5B@">
          <a:extLst>
            <a:ext uri="{FF2B5EF4-FFF2-40B4-BE49-F238E27FC236}">
              <a16:creationId xmlns:a16="http://schemas.microsoft.com/office/drawing/2014/main" id="{1496FB65-E48E-44A7-835F-19AA33924E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5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5351" name="Picture@5B@" descr="@5B@">
          <a:extLst>
            <a:ext uri="{FF2B5EF4-FFF2-40B4-BE49-F238E27FC236}">
              <a16:creationId xmlns:a16="http://schemas.microsoft.com/office/drawing/2014/main" id="{AC56A420-0355-4D5F-A64B-81B4BFC924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0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5352" name="Picture@5B@" descr="@5B@">
          <a:extLst>
            <a:ext uri="{FF2B5EF4-FFF2-40B4-BE49-F238E27FC236}">
              <a16:creationId xmlns:a16="http://schemas.microsoft.com/office/drawing/2014/main" id="{B9635930-5A8E-47D7-9D7D-67181190C3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5353" name="Picture@5B@" descr="@5B@">
          <a:extLst>
            <a:ext uri="{FF2B5EF4-FFF2-40B4-BE49-F238E27FC236}">
              <a16:creationId xmlns:a16="http://schemas.microsoft.com/office/drawing/2014/main" id="{A0B80EB5-F3B1-4AE0-B288-45BB6A860B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80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5354" name="Picture@5B@" descr="@5B@">
          <a:extLst>
            <a:ext uri="{FF2B5EF4-FFF2-40B4-BE49-F238E27FC236}">
              <a16:creationId xmlns:a16="http://schemas.microsoft.com/office/drawing/2014/main" id="{9E2ACCE2-2893-43C7-83B8-DB9D135EF9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56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5355" name="Picture@5B@" descr="@5B@">
          <a:extLst>
            <a:ext uri="{FF2B5EF4-FFF2-40B4-BE49-F238E27FC236}">
              <a16:creationId xmlns:a16="http://schemas.microsoft.com/office/drawing/2014/main" id="{3D613EFA-7EF5-42A1-8340-82D52C6278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31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5356" name="Picture@5B@" descr="@5B@">
          <a:extLst>
            <a:ext uri="{FF2B5EF4-FFF2-40B4-BE49-F238E27FC236}">
              <a16:creationId xmlns:a16="http://schemas.microsoft.com/office/drawing/2014/main" id="{EA5C58F9-61B9-467D-9F5A-4768C77030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06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5357" name="Picture@5B@" descr="@5B@">
          <a:extLst>
            <a:ext uri="{FF2B5EF4-FFF2-40B4-BE49-F238E27FC236}">
              <a16:creationId xmlns:a16="http://schemas.microsoft.com/office/drawing/2014/main" id="{3D8F3A81-037C-4A1B-9ED0-9D3F12D122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5358" name="Picture@5B@" descr="@5B@">
          <a:extLst>
            <a:ext uri="{FF2B5EF4-FFF2-40B4-BE49-F238E27FC236}">
              <a16:creationId xmlns:a16="http://schemas.microsoft.com/office/drawing/2014/main" id="{133D0F4A-2568-443A-849A-693B075201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57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5359" name="Picture@5B@" descr="@5B@">
          <a:extLst>
            <a:ext uri="{FF2B5EF4-FFF2-40B4-BE49-F238E27FC236}">
              <a16:creationId xmlns:a16="http://schemas.microsoft.com/office/drawing/2014/main" id="{069CF2A1-20B6-43A1-AFC8-5C883AC348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32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5360" name="Picture@5B@" descr="@5B@">
          <a:extLst>
            <a:ext uri="{FF2B5EF4-FFF2-40B4-BE49-F238E27FC236}">
              <a16:creationId xmlns:a16="http://schemas.microsoft.com/office/drawing/2014/main" id="{26C23A37-A13F-47F9-A0DC-FF18A30918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07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361" name="Picture@5B@" descr="@5B@">
          <a:extLst>
            <a:ext uri="{FF2B5EF4-FFF2-40B4-BE49-F238E27FC236}">
              <a16:creationId xmlns:a16="http://schemas.microsoft.com/office/drawing/2014/main" id="{5B2783C5-31D9-4437-B723-0F05FDA206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83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5362" name="Picture@5B@" descr="@5B@">
          <a:extLst>
            <a:ext uri="{FF2B5EF4-FFF2-40B4-BE49-F238E27FC236}">
              <a16:creationId xmlns:a16="http://schemas.microsoft.com/office/drawing/2014/main" id="{8C616226-FC4B-4F9B-AB37-E80D4E331F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363" name="Picture@5B@" descr="@5B@">
          <a:extLst>
            <a:ext uri="{FF2B5EF4-FFF2-40B4-BE49-F238E27FC236}">
              <a16:creationId xmlns:a16="http://schemas.microsoft.com/office/drawing/2014/main" id="{0BE49898-2957-4C40-9439-E5E82889A1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33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364" name="Picture@5B@" descr="@5B@">
          <a:extLst>
            <a:ext uri="{FF2B5EF4-FFF2-40B4-BE49-F238E27FC236}">
              <a16:creationId xmlns:a16="http://schemas.microsoft.com/office/drawing/2014/main" id="{DE19B24C-A2FD-4CFF-818B-C9C0F78343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08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365" name="Picture@5B@" descr="@5B@">
          <a:extLst>
            <a:ext uri="{FF2B5EF4-FFF2-40B4-BE49-F238E27FC236}">
              <a16:creationId xmlns:a16="http://schemas.microsoft.com/office/drawing/2014/main" id="{CB4267A8-8370-4243-AB33-CD09EACC99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4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366" name="Picture@5B@" descr="@5B@">
          <a:extLst>
            <a:ext uri="{FF2B5EF4-FFF2-40B4-BE49-F238E27FC236}">
              <a16:creationId xmlns:a16="http://schemas.microsoft.com/office/drawing/2014/main" id="{E1BA741A-F1B0-4A6B-803D-9BC5ABA77C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59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367" name="Picture@5B@" descr="@5B@">
          <a:extLst>
            <a:ext uri="{FF2B5EF4-FFF2-40B4-BE49-F238E27FC236}">
              <a16:creationId xmlns:a16="http://schemas.microsoft.com/office/drawing/2014/main" id="{FD29DBBA-DE4D-4B53-983C-5C1CCD1071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368" name="Picture@5B@" descr="@5B@">
          <a:extLst>
            <a:ext uri="{FF2B5EF4-FFF2-40B4-BE49-F238E27FC236}">
              <a16:creationId xmlns:a16="http://schemas.microsoft.com/office/drawing/2014/main" id="{187615B9-9138-49EA-8FEE-AE56D64A5A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09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369" name="Picture@5B@" descr="@5B@">
          <a:extLst>
            <a:ext uri="{FF2B5EF4-FFF2-40B4-BE49-F238E27FC236}">
              <a16:creationId xmlns:a16="http://schemas.microsoft.com/office/drawing/2014/main" id="{ED709025-0108-4001-9DBD-CF7D8110B2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85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370" name="Picture@5B@" descr="@5B@">
          <a:extLst>
            <a:ext uri="{FF2B5EF4-FFF2-40B4-BE49-F238E27FC236}">
              <a16:creationId xmlns:a16="http://schemas.microsoft.com/office/drawing/2014/main" id="{C3716559-B39F-4E72-8F4F-BDF8CA89C3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0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5371" name="Picture@5B@" descr="@5B@">
          <a:extLst>
            <a:ext uri="{FF2B5EF4-FFF2-40B4-BE49-F238E27FC236}">
              <a16:creationId xmlns:a16="http://schemas.microsoft.com/office/drawing/2014/main" id="{5450739F-8BB8-41A8-95EA-663F82059B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35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5372" name="Picture@5B@" descr="@5B@">
          <a:extLst>
            <a:ext uri="{FF2B5EF4-FFF2-40B4-BE49-F238E27FC236}">
              <a16:creationId xmlns:a16="http://schemas.microsoft.com/office/drawing/2014/main" id="{B6864BFC-BEF5-4363-AAC3-CE0EE57E10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1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5373" name="Picture@5B@" descr="@5B@">
          <a:extLst>
            <a:ext uri="{FF2B5EF4-FFF2-40B4-BE49-F238E27FC236}">
              <a16:creationId xmlns:a16="http://schemas.microsoft.com/office/drawing/2014/main" id="{8327C989-04C5-4E42-86E6-7C189E3902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86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5374" name="Picture@5B@" descr="@5B@">
          <a:extLst>
            <a:ext uri="{FF2B5EF4-FFF2-40B4-BE49-F238E27FC236}">
              <a16:creationId xmlns:a16="http://schemas.microsoft.com/office/drawing/2014/main" id="{5805C63D-7DCA-4E3A-9D83-CC1C74B0F8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61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5375" name="Picture@5B@" descr="@5B@">
          <a:extLst>
            <a:ext uri="{FF2B5EF4-FFF2-40B4-BE49-F238E27FC236}">
              <a16:creationId xmlns:a16="http://schemas.microsoft.com/office/drawing/2014/main" id="{F06CE0E9-468E-4346-A018-4D8D8A21F9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36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5376" name="Picture@5B@" descr="@5B@">
          <a:extLst>
            <a:ext uri="{FF2B5EF4-FFF2-40B4-BE49-F238E27FC236}">
              <a16:creationId xmlns:a16="http://schemas.microsoft.com/office/drawing/2014/main" id="{BAB1F8C8-1671-4C99-962D-7EFEF5F916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11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5377" name="Picture@5B@" descr="@5B@">
          <a:extLst>
            <a:ext uri="{FF2B5EF4-FFF2-40B4-BE49-F238E27FC236}">
              <a16:creationId xmlns:a16="http://schemas.microsoft.com/office/drawing/2014/main" id="{FA15C52B-88A3-4E2E-93B4-42F0365C50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5378" name="Picture@5B@" descr="@5B@">
          <a:extLst>
            <a:ext uri="{FF2B5EF4-FFF2-40B4-BE49-F238E27FC236}">
              <a16:creationId xmlns:a16="http://schemas.microsoft.com/office/drawing/2014/main" id="{9E1D1A36-FFC1-47DE-8CE2-2FB630D9C5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62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5379" name="Picture@5B@" descr="@5B@">
          <a:extLst>
            <a:ext uri="{FF2B5EF4-FFF2-40B4-BE49-F238E27FC236}">
              <a16:creationId xmlns:a16="http://schemas.microsoft.com/office/drawing/2014/main" id="{B09B4521-8643-4B8D-90A4-FBA88BE2EB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37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5380" name="Picture@5B@" descr="@5B@">
          <a:extLst>
            <a:ext uri="{FF2B5EF4-FFF2-40B4-BE49-F238E27FC236}">
              <a16:creationId xmlns:a16="http://schemas.microsoft.com/office/drawing/2014/main" id="{8C95F4C3-F765-47A5-A318-420CBCB3CD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12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5381" name="Picture@5B@" descr="@5B@">
          <a:extLst>
            <a:ext uri="{FF2B5EF4-FFF2-40B4-BE49-F238E27FC236}">
              <a16:creationId xmlns:a16="http://schemas.microsoft.com/office/drawing/2014/main" id="{1056EBCA-0B56-425A-AFED-63536A0596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88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5382" name="Picture@5B@" descr="@5B@">
          <a:extLst>
            <a:ext uri="{FF2B5EF4-FFF2-40B4-BE49-F238E27FC236}">
              <a16:creationId xmlns:a16="http://schemas.microsoft.com/office/drawing/2014/main" id="{44A4F419-9774-4E8B-B5AB-76A611EE99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6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5383" name="Picture@5B@" descr="@5B@">
          <a:extLst>
            <a:ext uri="{FF2B5EF4-FFF2-40B4-BE49-F238E27FC236}">
              <a16:creationId xmlns:a16="http://schemas.microsoft.com/office/drawing/2014/main" id="{AD4E8A1E-CCF6-4743-B24B-E5DE1798E4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38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5384" name="Picture@5B@" descr="@5B@">
          <a:extLst>
            <a:ext uri="{FF2B5EF4-FFF2-40B4-BE49-F238E27FC236}">
              <a16:creationId xmlns:a16="http://schemas.microsoft.com/office/drawing/2014/main" id="{E9A975A6-77CC-40E7-A01C-4A59128B62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14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5385" name="Picture@5B@" descr="@5B@">
          <a:extLst>
            <a:ext uri="{FF2B5EF4-FFF2-40B4-BE49-F238E27FC236}">
              <a16:creationId xmlns:a16="http://schemas.microsoft.com/office/drawing/2014/main" id="{EDA8BA39-AB64-42A9-845B-2BA6EBD4F1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89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5386" name="Picture@5B@" descr="@5B@">
          <a:extLst>
            <a:ext uri="{FF2B5EF4-FFF2-40B4-BE49-F238E27FC236}">
              <a16:creationId xmlns:a16="http://schemas.microsoft.com/office/drawing/2014/main" id="{402FCA27-C68D-431C-8518-B1D7AE42A9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4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5387" name="Picture@5B@" descr="@5B@">
          <a:extLst>
            <a:ext uri="{FF2B5EF4-FFF2-40B4-BE49-F238E27FC236}">
              <a16:creationId xmlns:a16="http://schemas.microsoft.com/office/drawing/2014/main" id="{E489E139-1CDC-49AC-94FE-3DCCFB25D2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5388" name="Picture@5B@" descr="@5B@">
          <a:extLst>
            <a:ext uri="{FF2B5EF4-FFF2-40B4-BE49-F238E27FC236}">
              <a16:creationId xmlns:a16="http://schemas.microsoft.com/office/drawing/2014/main" id="{1DA05FF0-64DF-418B-8AA9-F0034F336F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15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5389" name="Picture@5B@" descr="@5B@">
          <a:extLst>
            <a:ext uri="{FF2B5EF4-FFF2-40B4-BE49-F238E27FC236}">
              <a16:creationId xmlns:a16="http://schemas.microsoft.com/office/drawing/2014/main" id="{10552D11-D649-4733-BB5B-A3FDBDAF36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90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5390" name="Picture@5B@" descr="@5B@">
          <a:extLst>
            <a:ext uri="{FF2B5EF4-FFF2-40B4-BE49-F238E27FC236}">
              <a16:creationId xmlns:a16="http://schemas.microsoft.com/office/drawing/2014/main" id="{10B6CE5F-F309-4829-BE7F-AD67EC3942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65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5391" name="Picture@5B@" descr="@5B@">
          <a:extLst>
            <a:ext uri="{FF2B5EF4-FFF2-40B4-BE49-F238E27FC236}">
              <a16:creationId xmlns:a16="http://schemas.microsoft.com/office/drawing/2014/main" id="{8B3246E4-0EA1-471D-BF19-B365243E7F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40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5392" name="Picture@5B@" descr="@5B@">
          <a:extLst>
            <a:ext uri="{FF2B5EF4-FFF2-40B4-BE49-F238E27FC236}">
              <a16:creationId xmlns:a16="http://schemas.microsoft.com/office/drawing/2014/main" id="{5ED2C052-430B-4CE8-8350-5D7AE86B9E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1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5393" name="Picture@5B@" descr="@5B@">
          <a:extLst>
            <a:ext uri="{FF2B5EF4-FFF2-40B4-BE49-F238E27FC236}">
              <a16:creationId xmlns:a16="http://schemas.microsoft.com/office/drawing/2014/main" id="{257C374E-B308-4EE1-9BF3-59FE27BC1A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91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5394" name="Picture@5B@" descr="@5B@">
          <a:extLst>
            <a:ext uri="{FF2B5EF4-FFF2-40B4-BE49-F238E27FC236}">
              <a16:creationId xmlns:a16="http://schemas.microsoft.com/office/drawing/2014/main" id="{8DD89CA1-1979-41DC-AB7C-954FD6C074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66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5395" name="Picture@5B@" descr="@5B@">
          <a:extLst>
            <a:ext uri="{FF2B5EF4-FFF2-40B4-BE49-F238E27FC236}">
              <a16:creationId xmlns:a16="http://schemas.microsoft.com/office/drawing/2014/main" id="{EE8D5143-236D-4EBF-A501-E4E238D237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41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5396" name="Picture@5B@" descr="@5B@">
          <a:extLst>
            <a:ext uri="{FF2B5EF4-FFF2-40B4-BE49-F238E27FC236}">
              <a16:creationId xmlns:a16="http://schemas.microsoft.com/office/drawing/2014/main" id="{A4E2254B-CEAB-47B6-8834-A80FE59B53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17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5397" name="Picture@5B@" descr="@5B@">
          <a:extLst>
            <a:ext uri="{FF2B5EF4-FFF2-40B4-BE49-F238E27FC236}">
              <a16:creationId xmlns:a16="http://schemas.microsoft.com/office/drawing/2014/main" id="{7ABBD6CD-8281-4037-B852-2C21276D46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5398" name="Picture@5B@" descr="@5B@">
          <a:extLst>
            <a:ext uri="{FF2B5EF4-FFF2-40B4-BE49-F238E27FC236}">
              <a16:creationId xmlns:a16="http://schemas.microsoft.com/office/drawing/2014/main" id="{FF5BA154-6BE9-48E5-BE0C-EB87CC7568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67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5399" name="Picture@5B@" descr="@5B@">
          <a:extLst>
            <a:ext uri="{FF2B5EF4-FFF2-40B4-BE49-F238E27FC236}">
              <a16:creationId xmlns:a16="http://schemas.microsoft.com/office/drawing/2014/main" id="{987188C6-162F-4D3C-8768-0EC23AD642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42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5400" name="Picture@5B@" descr="@5B@">
          <a:extLst>
            <a:ext uri="{FF2B5EF4-FFF2-40B4-BE49-F238E27FC236}">
              <a16:creationId xmlns:a16="http://schemas.microsoft.com/office/drawing/2014/main" id="{ECD2C746-F80F-41C8-8535-2A53E8046B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18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5401" name="Picture@5B@" descr="@5B@">
          <a:extLst>
            <a:ext uri="{FF2B5EF4-FFF2-40B4-BE49-F238E27FC236}">
              <a16:creationId xmlns:a16="http://schemas.microsoft.com/office/drawing/2014/main" id="{4C0FAA43-4954-4816-A336-0B3773EBB0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93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5402" name="Picture@5B@" descr="@5B@">
          <a:extLst>
            <a:ext uri="{FF2B5EF4-FFF2-40B4-BE49-F238E27FC236}">
              <a16:creationId xmlns:a16="http://schemas.microsoft.com/office/drawing/2014/main" id="{10066603-478A-4DEF-BAB1-B7797A217F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6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5403" name="Picture@5B@" descr="@5B@">
          <a:extLst>
            <a:ext uri="{FF2B5EF4-FFF2-40B4-BE49-F238E27FC236}">
              <a16:creationId xmlns:a16="http://schemas.microsoft.com/office/drawing/2014/main" id="{4157DB48-B36B-432A-B81A-4EBBA8F64A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43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5404" name="Picture@5B@" descr="@5B@">
          <a:extLst>
            <a:ext uri="{FF2B5EF4-FFF2-40B4-BE49-F238E27FC236}">
              <a16:creationId xmlns:a16="http://schemas.microsoft.com/office/drawing/2014/main" id="{439A4A97-3F30-4CC6-8776-017CD8D090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19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5405" name="Picture@5B@" descr="@5B@">
          <a:extLst>
            <a:ext uri="{FF2B5EF4-FFF2-40B4-BE49-F238E27FC236}">
              <a16:creationId xmlns:a16="http://schemas.microsoft.com/office/drawing/2014/main" id="{4B340B03-6DE2-4B5F-8071-2DA926DB03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94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5406" name="Picture@5B@" descr="@5B@">
          <a:extLst>
            <a:ext uri="{FF2B5EF4-FFF2-40B4-BE49-F238E27FC236}">
              <a16:creationId xmlns:a16="http://schemas.microsoft.com/office/drawing/2014/main" id="{4D3EC4A7-E8E3-4CE6-A579-EA506CDB85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69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5407" name="Picture@5B@" descr="@5B@">
          <a:extLst>
            <a:ext uri="{FF2B5EF4-FFF2-40B4-BE49-F238E27FC236}">
              <a16:creationId xmlns:a16="http://schemas.microsoft.com/office/drawing/2014/main" id="{05E308E7-7F83-4F3F-B605-DF024B65C4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4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5408" name="Picture@5C@" descr="@5C@">
          <a:extLst>
            <a:ext uri="{FF2B5EF4-FFF2-40B4-BE49-F238E27FC236}">
              <a16:creationId xmlns:a16="http://schemas.microsoft.com/office/drawing/2014/main" id="{900E5624-F7DD-402C-8A87-AFAD13CE83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7320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5409" name="Picture@5B@" descr="@5B@">
          <a:extLst>
            <a:ext uri="{FF2B5EF4-FFF2-40B4-BE49-F238E27FC236}">
              <a16:creationId xmlns:a16="http://schemas.microsoft.com/office/drawing/2014/main" id="{B702498C-D07F-40A5-B7A2-5BAC8A65C0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95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5410" name="Picture@5B@" descr="@5B@">
          <a:extLst>
            <a:ext uri="{FF2B5EF4-FFF2-40B4-BE49-F238E27FC236}">
              <a16:creationId xmlns:a16="http://schemas.microsoft.com/office/drawing/2014/main" id="{CD985D62-A68F-4A53-A9CB-8638DA34CE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670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5411" name="Picture@5B@" descr="@5B@">
          <a:extLst>
            <a:ext uri="{FF2B5EF4-FFF2-40B4-BE49-F238E27FC236}">
              <a16:creationId xmlns:a16="http://schemas.microsoft.com/office/drawing/2014/main" id="{A1E7103E-44C5-4808-8CFA-7686AD4312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46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5412" name="Picture@5B@" descr="@5B@">
          <a:extLst>
            <a:ext uri="{FF2B5EF4-FFF2-40B4-BE49-F238E27FC236}">
              <a16:creationId xmlns:a16="http://schemas.microsoft.com/office/drawing/2014/main" id="{3DFF66EF-A909-49F6-9907-8826498675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2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5413" name="Picture@5C@" descr="@5C@">
          <a:extLst>
            <a:ext uri="{FF2B5EF4-FFF2-40B4-BE49-F238E27FC236}">
              <a16:creationId xmlns:a16="http://schemas.microsoft.com/office/drawing/2014/main" id="{1C38FA9E-AEE7-477D-B8E4-3629292242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8196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5414" name="Picture@5B@" descr="@5B@">
          <a:extLst>
            <a:ext uri="{FF2B5EF4-FFF2-40B4-BE49-F238E27FC236}">
              <a16:creationId xmlns:a16="http://schemas.microsoft.com/office/drawing/2014/main" id="{CF9CC69E-2C55-4FC3-8B8E-2AA9FEF0E2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371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5415" name="Picture@5B@" descr="@5B@">
          <a:extLst>
            <a:ext uri="{FF2B5EF4-FFF2-40B4-BE49-F238E27FC236}">
              <a16:creationId xmlns:a16="http://schemas.microsoft.com/office/drawing/2014/main" id="{A5566F88-5C6E-470F-B146-2F6A3E039B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547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5416" name="Picture@5B@" descr="@5B@">
          <a:extLst>
            <a:ext uri="{FF2B5EF4-FFF2-40B4-BE49-F238E27FC236}">
              <a16:creationId xmlns:a16="http://schemas.microsoft.com/office/drawing/2014/main" id="{18356F7F-A0F2-458E-AAE3-D4D1821575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22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5417" name="Picture@5B@" descr="@5B@">
          <a:extLst>
            <a:ext uri="{FF2B5EF4-FFF2-40B4-BE49-F238E27FC236}">
              <a16:creationId xmlns:a16="http://schemas.microsoft.com/office/drawing/2014/main" id="{561A23B8-EE0B-4941-A2FE-E45054F9FE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89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5418" name="Picture@5B@" descr="@5B@">
          <a:extLst>
            <a:ext uri="{FF2B5EF4-FFF2-40B4-BE49-F238E27FC236}">
              <a16:creationId xmlns:a16="http://schemas.microsoft.com/office/drawing/2014/main" id="{2AFDA238-76B4-4511-922F-D166656103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072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5419" name="Picture@5B@" descr="@5B@">
          <a:extLst>
            <a:ext uri="{FF2B5EF4-FFF2-40B4-BE49-F238E27FC236}">
              <a16:creationId xmlns:a16="http://schemas.microsoft.com/office/drawing/2014/main" id="{9BFF24DA-440B-4648-BD94-0CE72C2F80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0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5420" name="Picture@5B@" descr="@5B@">
          <a:extLst>
            <a:ext uri="{FF2B5EF4-FFF2-40B4-BE49-F238E27FC236}">
              <a16:creationId xmlns:a16="http://schemas.microsoft.com/office/drawing/2014/main" id="{9B06DD5C-4B9A-4633-BFF1-A11EDDCE5F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5421" name="Picture@5B@" descr="@5B@">
          <a:extLst>
            <a:ext uri="{FF2B5EF4-FFF2-40B4-BE49-F238E27FC236}">
              <a16:creationId xmlns:a16="http://schemas.microsoft.com/office/drawing/2014/main" id="{1EF4A412-0FBB-43DA-BBB1-F8CE50D231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422" name="Picture@5B@" descr="@5B@">
          <a:extLst>
            <a:ext uri="{FF2B5EF4-FFF2-40B4-BE49-F238E27FC236}">
              <a16:creationId xmlns:a16="http://schemas.microsoft.com/office/drawing/2014/main" id="{A9E3A087-97C2-4BB9-9724-0253FB62B1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5423" name="Picture@5B@" descr="@5B@">
          <a:extLst>
            <a:ext uri="{FF2B5EF4-FFF2-40B4-BE49-F238E27FC236}">
              <a16:creationId xmlns:a16="http://schemas.microsoft.com/office/drawing/2014/main" id="{3BA21707-92F5-4742-9D1B-87079B3E83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424" name="Picture@5B@" descr="@5B@">
          <a:extLst>
            <a:ext uri="{FF2B5EF4-FFF2-40B4-BE49-F238E27FC236}">
              <a16:creationId xmlns:a16="http://schemas.microsoft.com/office/drawing/2014/main" id="{13FDF858-1258-4DEB-B29B-3DAD2E7AC8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6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5425" name="Picture@5B@" descr="@5B@">
          <a:extLst>
            <a:ext uri="{FF2B5EF4-FFF2-40B4-BE49-F238E27FC236}">
              <a16:creationId xmlns:a16="http://schemas.microsoft.com/office/drawing/2014/main" id="{4131678C-44AE-4A38-854A-A81785734C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5426" name="Picture@5B@" descr="@5B@">
          <a:extLst>
            <a:ext uri="{FF2B5EF4-FFF2-40B4-BE49-F238E27FC236}">
              <a16:creationId xmlns:a16="http://schemas.microsoft.com/office/drawing/2014/main" id="{24389502-EC1F-4EBB-B88A-5C5D6BB729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7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5427" name="Picture@5B@" descr="@5B@">
          <a:extLst>
            <a:ext uri="{FF2B5EF4-FFF2-40B4-BE49-F238E27FC236}">
              <a16:creationId xmlns:a16="http://schemas.microsoft.com/office/drawing/2014/main" id="{0F97169E-8884-4057-9A14-587378DA94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5428" name="Picture@5B@" descr="@5B@">
          <a:extLst>
            <a:ext uri="{FF2B5EF4-FFF2-40B4-BE49-F238E27FC236}">
              <a16:creationId xmlns:a16="http://schemas.microsoft.com/office/drawing/2014/main" id="{10E0A828-F4D4-43C0-886C-51FBAF90AE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5429" name="Picture@5B@" descr="@5B@">
          <a:extLst>
            <a:ext uri="{FF2B5EF4-FFF2-40B4-BE49-F238E27FC236}">
              <a16:creationId xmlns:a16="http://schemas.microsoft.com/office/drawing/2014/main" id="{5AC6BAF8-AED2-4F7F-946D-AC7F8990DD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3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5430" name="Picture@5B@" descr="@5B@">
          <a:extLst>
            <a:ext uri="{FF2B5EF4-FFF2-40B4-BE49-F238E27FC236}">
              <a16:creationId xmlns:a16="http://schemas.microsoft.com/office/drawing/2014/main" id="{F8A66219-F17F-4258-A299-F066A3FE4E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5431" name="Picture@5B@" descr="@5B@">
          <a:extLst>
            <a:ext uri="{FF2B5EF4-FFF2-40B4-BE49-F238E27FC236}">
              <a16:creationId xmlns:a16="http://schemas.microsoft.com/office/drawing/2014/main" id="{3B3DA735-6626-46F7-B6BA-FE8D91F857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3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5432" name="Picture@5B@" descr="@5B@">
          <a:extLst>
            <a:ext uri="{FF2B5EF4-FFF2-40B4-BE49-F238E27FC236}">
              <a16:creationId xmlns:a16="http://schemas.microsoft.com/office/drawing/2014/main" id="{9A18B756-AA92-428A-8D32-ABAA68AAFF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8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5433" name="Picture@5B@" descr="@5B@">
          <a:extLst>
            <a:ext uri="{FF2B5EF4-FFF2-40B4-BE49-F238E27FC236}">
              <a16:creationId xmlns:a16="http://schemas.microsoft.com/office/drawing/2014/main" id="{9B64F786-D5B3-4F27-97FD-E34FC9EB1C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5434" name="Picture@5B@" descr="@5B@">
          <a:extLst>
            <a:ext uri="{FF2B5EF4-FFF2-40B4-BE49-F238E27FC236}">
              <a16:creationId xmlns:a16="http://schemas.microsoft.com/office/drawing/2014/main" id="{149CBDE1-483E-44D5-A734-7F8626096E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5435" name="Picture@5B@" descr="@5B@">
          <a:extLst>
            <a:ext uri="{FF2B5EF4-FFF2-40B4-BE49-F238E27FC236}">
              <a16:creationId xmlns:a16="http://schemas.microsoft.com/office/drawing/2014/main" id="{2CB2B960-A957-40A3-B458-CECC8B1439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4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5436" name="Picture@5B@" descr="@5B@">
          <a:extLst>
            <a:ext uri="{FF2B5EF4-FFF2-40B4-BE49-F238E27FC236}">
              <a16:creationId xmlns:a16="http://schemas.microsoft.com/office/drawing/2014/main" id="{AF60CCE6-427F-47A3-BBD5-82915AF106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9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5437" name="Picture@5B@" descr="@5B@">
          <a:extLst>
            <a:ext uri="{FF2B5EF4-FFF2-40B4-BE49-F238E27FC236}">
              <a16:creationId xmlns:a16="http://schemas.microsoft.com/office/drawing/2014/main" id="{6E31B7BB-49C1-46F0-878B-2E5FCAC06E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5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5438" name="Picture@5B@" descr="@5B@">
          <a:extLst>
            <a:ext uri="{FF2B5EF4-FFF2-40B4-BE49-F238E27FC236}">
              <a16:creationId xmlns:a16="http://schemas.microsoft.com/office/drawing/2014/main" id="{EB6599E1-1E31-4EE7-9300-C9E34DBE9D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5439" name="Picture@5B@" descr="@5B@">
          <a:extLst>
            <a:ext uri="{FF2B5EF4-FFF2-40B4-BE49-F238E27FC236}">
              <a16:creationId xmlns:a16="http://schemas.microsoft.com/office/drawing/2014/main" id="{C4E5031A-E382-4D9B-A736-07D8A5048D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5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5440" name="Picture@5B@" descr="@5B@">
          <a:extLst>
            <a:ext uri="{FF2B5EF4-FFF2-40B4-BE49-F238E27FC236}">
              <a16:creationId xmlns:a16="http://schemas.microsoft.com/office/drawing/2014/main" id="{C2CBD74A-DB77-4E78-B58F-5FD5CF1D37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5441" name="Picture@5B@" descr="@5B@">
          <a:extLst>
            <a:ext uri="{FF2B5EF4-FFF2-40B4-BE49-F238E27FC236}">
              <a16:creationId xmlns:a16="http://schemas.microsoft.com/office/drawing/2014/main" id="{7525F1F2-0F72-4C85-BAC7-A48129FE99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5442" name="Picture@5B@" descr="@5B@">
          <a:extLst>
            <a:ext uri="{FF2B5EF4-FFF2-40B4-BE49-F238E27FC236}">
              <a16:creationId xmlns:a16="http://schemas.microsoft.com/office/drawing/2014/main" id="{750FBA74-8132-4DC9-A198-239178C4D0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1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5443" name="Picture@5B@" descr="@5B@">
          <a:extLst>
            <a:ext uri="{FF2B5EF4-FFF2-40B4-BE49-F238E27FC236}">
              <a16:creationId xmlns:a16="http://schemas.microsoft.com/office/drawing/2014/main" id="{1C6516A5-2847-4B91-BAEF-659031A9B9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5444" name="Picture@5B@" descr="@5B@">
          <a:extLst>
            <a:ext uri="{FF2B5EF4-FFF2-40B4-BE49-F238E27FC236}">
              <a16:creationId xmlns:a16="http://schemas.microsoft.com/office/drawing/2014/main" id="{A7F9F35F-EA81-45B6-83A5-90C6DD5A08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2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5445" name="Picture@5B@" descr="@5B@">
          <a:extLst>
            <a:ext uri="{FF2B5EF4-FFF2-40B4-BE49-F238E27FC236}">
              <a16:creationId xmlns:a16="http://schemas.microsoft.com/office/drawing/2014/main" id="{59786459-CE90-41B6-8398-87AE2C8B3D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27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5446" name="Picture@5B@" descr="@5B@">
          <a:extLst>
            <a:ext uri="{FF2B5EF4-FFF2-40B4-BE49-F238E27FC236}">
              <a16:creationId xmlns:a16="http://schemas.microsoft.com/office/drawing/2014/main" id="{A60EF7BE-84DB-4D93-8B1C-9CC174CD1A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02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5447" name="Picture@5B@" descr="@5B@">
          <a:extLst>
            <a:ext uri="{FF2B5EF4-FFF2-40B4-BE49-F238E27FC236}">
              <a16:creationId xmlns:a16="http://schemas.microsoft.com/office/drawing/2014/main" id="{19470AF0-AC09-43AA-9002-967C489555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7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5448" name="Picture@5B@" descr="@5B@">
          <a:extLst>
            <a:ext uri="{FF2B5EF4-FFF2-40B4-BE49-F238E27FC236}">
              <a16:creationId xmlns:a16="http://schemas.microsoft.com/office/drawing/2014/main" id="{02E6721B-0DE2-4792-A78D-EAB678E75C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5449" name="Picture@5B@" descr="@5B@">
          <a:extLst>
            <a:ext uri="{FF2B5EF4-FFF2-40B4-BE49-F238E27FC236}">
              <a16:creationId xmlns:a16="http://schemas.microsoft.com/office/drawing/2014/main" id="{709D4E43-6FB5-441A-8DB7-A471942E11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28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5450" name="Picture@5B@" descr="@5B@">
          <a:extLst>
            <a:ext uri="{FF2B5EF4-FFF2-40B4-BE49-F238E27FC236}">
              <a16:creationId xmlns:a16="http://schemas.microsoft.com/office/drawing/2014/main" id="{371C084E-2980-4DA5-9159-A98D59C251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3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5451" name="Picture@5B@" descr="@5B@">
          <a:extLst>
            <a:ext uri="{FF2B5EF4-FFF2-40B4-BE49-F238E27FC236}">
              <a16:creationId xmlns:a16="http://schemas.microsoft.com/office/drawing/2014/main" id="{4B7B8BBF-8BC9-40EB-8D63-F40A6FBA81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78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5452" name="Picture@5B@" descr="@5B@">
          <a:extLst>
            <a:ext uri="{FF2B5EF4-FFF2-40B4-BE49-F238E27FC236}">
              <a16:creationId xmlns:a16="http://schemas.microsoft.com/office/drawing/2014/main" id="{5A4A1F23-AE14-4811-ABE2-DF139BFF8C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54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5453" name="Picture@5B@" descr="@5B@">
          <a:extLst>
            <a:ext uri="{FF2B5EF4-FFF2-40B4-BE49-F238E27FC236}">
              <a16:creationId xmlns:a16="http://schemas.microsoft.com/office/drawing/2014/main" id="{6ECECBE5-217A-49DD-927F-F80C9A4838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5454" name="Picture@5B@" descr="@5B@">
          <a:extLst>
            <a:ext uri="{FF2B5EF4-FFF2-40B4-BE49-F238E27FC236}">
              <a16:creationId xmlns:a16="http://schemas.microsoft.com/office/drawing/2014/main" id="{C24F9DBB-A094-43B7-B48D-313482E3D0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4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5455" name="Picture@5B@" descr="@5B@">
          <a:extLst>
            <a:ext uri="{FF2B5EF4-FFF2-40B4-BE49-F238E27FC236}">
              <a16:creationId xmlns:a16="http://schemas.microsoft.com/office/drawing/2014/main" id="{E53D892D-14BF-4D02-8D44-CEC61065F2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5456" name="Picture@5B@" descr="@5B@">
          <a:extLst>
            <a:ext uri="{FF2B5EF4-FFF2-40B4-BE49-F238E27FC236}">
              <a16:creationId xmlns:a16="http://schemas.microsoft.com/office/drawing/2014/main" id="{BE822D2F-AB1E-47B0-B72E-C3E1384057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5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5457" name="Picture@5B@" descr="@5B@">
          <a:extLst>
            <a:ext uri="{FF2B5EF4-FFF2-40B4-BE49-F238E27FC236}">
              <a16:creationId xmlns:a16="http://schemas.microsoft.com/office/drawing/2014/main" id="{9EA45DA4-F3E8-4AA9-8F7D-8A7FF05928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0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5458" name="Picture@5B@" descr="@5B@">
          <a:extLst>
            <a:ext uri="{FF2B5EF4-FFF2-40B4-BE49-F238E27FC236}">
              <a16:creationId xmlns:a16="http://schemas.microsoft.com/office/drawing/2014/main" id="{6CF0360F-7F6C-4692-82A4-4A47284DF3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5459" name="Picture@5B@" descr="@5B@">
          <a:extLst>
            <a:ext uri="{FF2B5EF4-FFF2-40B4-BE49-F238E27FC236}">
              <a16:creationId xmlns:a16="http://schemas.microsoft.com/office/drawing/2014/main" id="{037F809B-2AB6-4B46-8507-32C7A15F20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80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5460" name="Picture@5B@" descr="@5B@">
          <a:extLst>
            <a:ext uri="{FF2B5EF4-FFF2-40B4-BE49-F238E27FC236}">
              <a16:creationId xmlns:a16="http://schemas.microsoft.com/office/drawing/2014/main" id="{A521C713-7E72-44F9-84C5-D986B6C3DC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56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5461" name="Picture@5B@" descr="@5B@">
          <a:extLst>
            <a:ext uri="{FF2B5EF4-FFF2-40B4-BE49-F238E27FC236}">
              <a16:creationId xmlns:a16="http://schemas.microsoft.com/office/drawing/2014/main" id="{730A06C4-66BD-4211-A4D3-37B14A99B2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31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5462" name="Picture@5B@" descr="@5B@">
          <a:extLst>
            <a:ext uri="{FF2B5EF4-FFF2-40B4-BE49-F238E27FC236}">
              <a16:creationId xmlns:a16="http://schemas.microsoft.com/office/drawing/2014/main" id="{427F48BE-EAE6-42C3-83C9-F524E246EB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06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5463" name="Picture@5B@" descr="@5B@">
          <a:extLst>
            <a:ext uri="{FF2B5EF4-FFF2-40B4-BE49-F238E27FC236}">
              <a16:creationId xmlns:a16="http://schemas.microsoft.com/office/drawing/2014/main" id="{8F4A5A69-A061-4179-AF45-F621D41721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5464" name="Picture@5B@" descr="@5B@">
          <a:extLst>
            <a:ext uri="{FF2B5EF4-FFF2-40B4-BE49-F238E27FC236}">
              <a16:creationId xmlns:a16="http://schemas.microsoft.com/office/drawing/2014/main" id="{02BB3974-D659-4BBD-AA1A-CD63C1891A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57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5465" name="Picture@5B@" descr="@5B@">
          <a:extLst>
            <a:ext uri="{FF2B5EF4-FFF2-40B4-BE49-F238E27FC236}">
              <a16:creationId xmlns:a16="http://schemas.microsoft.com/office/drawing/2014/main" id="{41FD17A5-909A-4EFB-9565-CF2CAA8BBA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32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5466" name="Picture@5B@" descr="@5B@">
          <a:extLst>
            <a:ext uri="{FF2B5EF4-FFF2-40B4-BE49-F238E27FC236}">
              <a16:creationId xmlns:a16="http://schemas.microsoft.com/office/drawing/2014/main" id="{FD435027-9441-4ED6-A1C7-6B7487BDC0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07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467" name="Picture@5B@" descr="@5B@">
          <a:extLst>
            <a:ext uri="{FF2B5EF4-FFF2-40B4-BE49-F238E27FC236}">
              <a16:creationId xmlns:a16="http://schemas.microsoft.com/office/drawing/2014/main" id="{522C1C15-913A-49A8-9CF7-986BB3E8D0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83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5468" name="Picture@5B@" descr="@5B@">
          <a:extLst>
            <a:ext uri="{FF2B5EF4-FFF2-40B4-BE49-F238E27FC236}">
              <a16:creationId xmlns:a16="http://schemas.microsoft.com/office/drawing/2014/main" id="{ACDFE60F-29BA-427A-A6D5-19D20E0059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469" name="Picture@5B@" descr="@5B@">
          <a:extLst>
            <a:ext uri="{FF2B5EF4-FFF2-40B4-BE49-F238E27FC236}">
              <a16:creationId xmlns:a16="http://schemas.microsoft.com/office/drawing/2014/main" id="{D2DBF4F5-555E-4175-AE05-94E47FC1C1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33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470" name="Picture@5B@" descr="@5B@">
          <a:extLst>
            <a:ext uri="{FF2B5EF4-FFF2-40B4-BE49-F238E27FC236}">
              <a16:creationId xmlns:a16="http://schemas.microsoft.com/office/drawing/2014/main" id="{9ADA48DB-EACF-47EE-AD7D-66438A62B0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08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471" name="Picture@5B@" descr="@5B@">
          <a:extLst>
            <a:ext uri="{FF2B5EF4-FFF2-40B4-BE49-F238E27FC236}">
              <a16:creationId xmlns:a16="http://schemas.microsoft.com/office/drawing/2014/main" id="{341BCE07-1509-491B-83FB-AEF65CA3B3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4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472" name="Picture@5B@" descr="@5B@">
          <a:extLst>
            <a:ext uri="{FF2B5EF4-FFF2-40B4-BE49-F238E27FC236}">
              <a16:creationId xmlns:a16="http://schemas.microsoft.com/office/drawing/2014/main" id="{1006546B-FE4B-4CB0-9124-92B9076898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59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473" name="Picture@5B@" descr="@5B@">
          <a:extLst>
            <a:ext uri="{FF2B5EF4-FFF2-40B4-BE49-F238E27FC236}">
              <a16:creationId xmlns:a16="http://schemas.microsoft.com/office/drawing/2014/main" id="{7BD5F6D4-5954-40BD-AAE8-FABEE71A0B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474" name="Picture@5B@" descr="@5B@">
          <a:extLst>
            <a:ext uri="{FF2B5EF4-FFF2-40B4-BE49-F238E27FC236}">
              <a16:creationId xmlns:a16="http://schemas.microsoft.com/office/drawing/2014/main" id="{50F13AB0-A3B6-4227-8948-F1456F6DED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09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475" name="Picture@5B@" descr="@5B@">
          <a:extLst>
            <a:ext uri="{FF2B5EF4-FFF2-40B4-BE49-F238E27FC236}">
              <a16:creationId xmlns:a16="http://schemas.microsoft.com/office/drawing/2014/main" id="{333F1CD4-F41E-4A09-A4B9-58D92A6977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85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476" name="Picture@5B@" descr="@5B@">
          <a:extLst>
            <a:ext uri="{FF2B5EF4-FFF2-40B4-BE49-F238E27FC236}">
              <a16:creationId xmlns:a16="http://schemas.microsoft.com/office/drawing/2014/main" id="{1B30179F-EDF1-44D0-9BD2-99422AFC96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0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5477" name="Picture@5B@" descr="@5B@">
          <a:extLst>
            <a:ext uri="{FF2B5EF4-FFF2-40B4-BE49-F238E27FC236}">
              <a16:creationId xmlns:a16="http://schemas.microsoft.com/office/drawing/2014/main" id="{E649C021-B066-43A8-8503-623320FCD9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35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5478" name="Picture@5B@" descr="@5B@">
          <a:extLst>
            <a:ext uri="{FF2B5EF4-FFF2-40B4-BE49-F238E27FC236}">
              <a16:creationId xmlns:a16="http://schemas.microsoft.com/office/drawing/2014/main" id="{E0B2AD39-C059-4A09-A6EF-0652A02828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1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5479" name="Picture@5B@" descr="@5B@">
          <a:extLst>
            <a:ext uri="{FF2B5EF4-FFF2-40B4-BE49-F238E27FC236}">
              <a16:creationId xmlns:a16="http://schemas.microsoft.com/office/drawing/2014/main" id="{A5FDAA96-BE6E-419D-A4FB-EED4635C92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86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5480" name="Picture@5B@" descr="@5B@">
          <a:extLst>
            <a:ext uri="{FF2B5EF4-FFF2-40B4-BE49-F238E27FC236}">
              <a16:creationId xmlns:a16="http://schemas.microsoft.com/office/drawing/2014/main" id="{D9C7CB0A-D7FC-45E5-80B8-79BB53F398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61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5481" name="Picture@5B@" descr="@5B@">
          <a:extLst>
            <a:ext uri="{FF2B5EF4-FFF2-40B4-BE49-F238E27FC236}">
              <a16:creationId xmlns:a16="http://schemas.microsoft.com/office/drawing/2014/main" id="{165ED66D-8201-4E0A-84AB-CFA38931E3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36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5482" name="Picture@5B@" descr="@5B@">
          <a:extLst>
            <a:ext uri="{FF2B5EF4-FFF2-40B4-BE49-F238E27FC236}">
              <a16:creationId xmlns:a16="http://schemas.microsoft.com/office/drawing/2014/main" id="{155957A3-0124-4BCD-A775-E0A4B41B55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11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5483" name="Picture@5B@" descr="@5B@">
          <a:extLst>
            <a:ext uri="{FF2B5EF4-FFF2-40B4-BE49-F238E27FC236}">
              <a16:creationId xmlns:a16="http://schemas.microsoft.com/office/drawing/2014/main" id="{6930F0E4-CFBF-4602-BC44-194513B05B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5484" name="Picture@5B@" descr="@5B@">
          <a:extLst>
            <a:ext uri="{FF2B5EF4-FFF2-40B4-BE49-F238E27FC236}">
              <a16:creationId xmlns:a16="http://schemas.microsoft.com/office/drawing/2014/main" id="{6A03AE8B-B4F5-4506-A93B-1F33DFC091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62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5485" name="Picture@5B@" descr="@5B@">
          <a:extLst>
            <a:ext uri="{FF2B5EF4-FFF2-40B4-BE49-F238E27FC236}">
              <a16:creationId xmlns:a16="http://schemas.microsoft.com/office/drawing/2014/main" id="{2ACE7695-2687-42FA-B425-4D21DF930D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37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5486" name="Picture@5B@" descr="@5B@">
          <a:extLst>
            <a:ext uri="{FF2B5EF4-FFF2-40B4-BE49-F238E27FC236}">
              <a16:creationId xmlns:a16="http://schemas.microsoft.com/office/drawing/2014/main" id="{00853E2A-B8DF-4C00-BE5E-210F263D60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12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5487" name="Picture@5B@" descr="@5B@">
          <a:extLst>
            <a:ext uri="{FF2B5EF4-FFF2-40B4-BE49-F238E27FC236}">
              <a16:creationId xmlns:a16="http://schemas.microsoft.com/office/drawing/2014/main" id="{F07E80EA-6384-4964-AE37-6264A1CDD3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88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5488" name="Picture@5B@" descr="@5B@">
          <a:extLst>
            <a:ext uri="{FF2B5EF4-FFF2-40B4-BE49-F238E27FC236}">
              <a16:creationId xmlns:a16="http://schemas.microsoft.com/office/drawing/2014/main" id="{3EF13705-B4EA-4370-A3EF-47721E92DC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6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5489" name="Picture@5B@" descr="@5B@">
          <a:extLst>
            <a:ext uri="{FF2B5EF4-FFF2-40B4-BE49-F238E27FC236}">
              <a16:creationId xmlns:a16="http://schemas.microsoft.com/office/drawing/2014/main" id="{7ADBAB2F-3B92-4F73-9C27-A0B056DCC1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38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5490" name="Picture@5B@" descr="@5B@">
          <a:extLst>
            <a:ext uri="{FF2B5EF4-FFF2-40B4-BE49-F238E27FC236}">
              <a16:creationId xmlns:a16="http://schemas.microsoft.com/office/drawing/2014/main" id="{7CB4A830-7F5F-41AF-814A-080E8F1C1E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14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5491" name="Picture@5B@" descr="@5B@">
          <a:extLst>
            <a:ext uri="{FF2B5EF4-FFF2-40B4-BE49-F238E27FC236}">
              <a16:creationId xmlns:a16="http://schemas.microsoft.com/office/drawing/2014/main" id="{E0CE28E2-283F-4470-A639-0A1503A4A8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89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5492" name="Picture@5B@" descr="@5B@">
          <a:extLst>
            <a:ext uri="{FF2B5EF4-FFF2-40B4-BE49-F238E27FC236}">
              <a16:creationId xmlns:a16="http://schemas.microsoft.com/office/drawing/2014/main" id="{4D2CC165-B499-4B2C-81EB-996B6F7ECA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4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5493" name="Picture@5B@" descr="@5B@">
          <a:extLst>
            <a:ext uri="{FF2B5EF4-FFF2-40B4-BE49-F238E27FC236}">
              <a16:creationId xmlns:a16="http://schemas.microsoft.com/office/drawing/2014/main" id="{C492C848-E25F-41F4-A608-2EE5507D0E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5494" name="Picture@5B@" descr="@5B@">
          <a:extLst>
            <a:ext uri="{FF2B5EF4-FFF2-40B4-BE49-F238E27FC236}">
              <a16:creationId xmlns:a16="http://schemas.microsoft.com/office/drawing/2014/main" id="{57FFFAA7-67A4-4FF7-AE25-BC80480806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15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5495" name="Picture@5B@" descr="@5B@">
          <a:extLst>
            <a:ext uri="{FF2B5EF4-FFF2-40B4-BE49-F238E27FC236}">
              <a16:creationId xmlns:a16="http://schemas.microsoft.com/office/drawing/2014/main" id="{DF3E8B5D-2846-4000-9396-35F5B7F2F4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90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5496" name="Picture@5B@" descr="@5B@">
          <a:extLst>
            <a:ext uri="{FF2B5EF4-FFF2-40B4-BE49-F238E27FC236}">
              <a16:creationId xmlns:a16="http://schemas.microsoft.com/office/drawing/2014/main" id="{27B0DC1F-F895-4B98-8112-3402E66F13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65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5497" name="Picture@5B@" descr="@5B@">
          <a:extLst>
            <a:ext uri="{FF2B5EF4-FFF2-40B4-BE49-F238E27FC236}">
              <a16:creationId xmlns:a16="http://schemas.microsoft.com/office/drawing/2014/main" id="{34110540-B4CC-4063-945F-2A5108A782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40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5498" name="Picture@5B@" descr="@5B@">
          <a:extLst>
            <a:ext uri="{FF2B5EF4-FFF2-40B4-BE49-F238E27FC236}">
              <a16:creationId xmlns:a16="http://schemas.microsoft.com/office/drawing/2014/main" id="{EFF483F0-0EBB-4C8F-8227-C151C6406E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1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5499" name="Picture@5B@" descr="@5B@">
          <a:extLst>
            <a:ext uri="{FF2B5EF4-FFF2-40B4-BE49-F238E27FC236}">
              <a16:creationId xmlns:a16="http://schemas.microsoft.com/office/drawing/2014/main" id="{C20B9E4E-9313-4FEF-AAF2-3C281F334E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91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5500" name="Picture@5B@" descr="@5B@">
          <a:extLst>
            <a:ext uri="{FF2B5EF4-FFF2-40B4-BE49-F238E27FC236}">
              <a16:creationId xmlns:a16="http://schemas.microsoft.com/office/drawing/2014/main" id="{4D54425C-547F-40B2-BC3B-EEF3859A22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66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5501" name="Picture@5B@" descr="@5B@">
          <a:extLst>
            <a:ext uri="{FF2B5EF4-FFF2-40B4-BE49-F238E27FC236}">
              <a16:creationId xmlns:a16="http://schemas.microsoft.com/office/drawing/2014/main" id="{89B7204E-199A-4B62-B35A-C4402F2D59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0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5502" name="Picture@5B@" descr="@5B@">
          <a:extLst>
            <a:ext uri="{FF2B5EF4-FFF2-40B4-BE49-F238E27FC236}">
              <a16:creationId xmlns:a16="http://schemas.microsoft.com/office/drawing/2014/main" id="{2FC78A01-560E-4242-9CD2-E61AF11A80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5503" name="Picture@5B@" descr="@5B@">
          <a:extLst>
            <a:ext uri="{FF2B5EF4-FFF2-40B4-BE49-F238E27FC236}">
              <a16:creationId xmlns:a16="http://schemas.microsoft.com/office/drawing/2014/main" id="{83F8EBEF-BE8E-45A2-9D9F-DCA85DC599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504" name="Picture@5B@" descr="@5B@">
          <a:extLst>
            <a:ext uri="{FF2B5EF4-FFF2-40B4-BE49-F238E27FC236}">
              <a16:creationId xmlns:a16="http://schemas.microsoft.com/office/drawing/2014/main" id="{3C05484F-E107-4DF5-AD6C-9B7141EF7C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5505" name="Picture@5B@" descr="@5B@">
          <a:extLst>
            <a:ext uri="{FF2B5EF4-FFF2-40B4-BE49-F238E27FC236}">
              <a16:creationId xmlns:a16="http://schemas.microsoft.com/office/drawing/2014/main" id="{1229B9A4-6FC4-4788-B566-2A538E64E2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506" name="Picture@5B@" descr="@5B@">
          <a:extLst>
            <a:ext uri="{FF2B5EF4-FFF2-40B4-BE49-F238E27FC236}">
              <a16:creationId xmlns:a16="http://schemas.microsoft.com/office/drawing/2014/main" id="{3EA6E037-A948-42DE-AF0E-49F34B6321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6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5507" name="Picture@5B@" descr="@5B@">
          <a:extLst>
            <a:ext uri="{FF2B5EF4-FFF2-40B4-BE49-F238E27FC236}">
              <a16:creationId xmlns:a16="http://schemas.microsoft.com/office/drawing/2014/main" id="{D535DD8F-705D-452F-9B6C-80C9502A66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5508" name="Picture@5B@" descr="@5B@">
          <a:extLst>
            <a:ext uri="{FF2B5EF4-FFF2-40B4-BE49-F238E27FC236}">
              <a16:creationId xmlns:a16="http://schemas.microsoft.com/office/drawing/2014/main" id="{9C1FA02E-6D62-4386-965C-37A1DF8D95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7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5509" name="Picture@5B@" descr="@5B@">
          <a:extLst>
            <a:ext uri="{FF2B5EF4-FFF2-40B4-BE49-F238E27FC236}">
              <a16:creationId xmlns:a16="http://schemas.microsoft.com/office/drawing/2014/main" id="{B052FD80-3242-4655-AA91-742D11BE1B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5510" name="Picture@5B@" descr="@5B@">
          <a:extLst>
            <a:ext uri="{FF2B5EF4-FFF2-40B4-BE49-F238E27FC236}">
              <a16:creationId xmlns:a16="http://schemas.microsoft.com/office/drawing/2014/main" id="{F5A9EC2D-FEE9-4BF4-8710-6F04148227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5511" name="Picture@5B@" descr="@5B@">
          <a:extLst>
            <a:ext uri="{FF2B5EF4-FFF2-40B4-BE49-F238E27FC236}">
              <a16:creationId xmlns:a16="http://schemas.microsoft.com/office/drawing/2014/main" id="{B506BD58-3A6B-4B15-AEE5-F09B6F8A1B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3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5512" name="Picture@5B@" descr="@5B@">
          <a:extLst>
            <a:ext uri="{FF2B5EF4-FFF2-40B4-BE49-F238E27FC236}">
              <a16:creationId xmlns:a16="http://schemas.microsoft.com/office/drawing/2014/main" id="{FB278246-9F88-4D39-A753-A30926787B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5513" name="Picture@5B@" descr="@5B@">
          <a:extLst>
            <a:ext uri="{FF2B5EF4-FFF2-40B4-BE49-F238E27FC236}">
              <a16:creationId xmlns:a16="http://schemas.microsoft.com/office/drawing/2014/main" id="{7152556C-54A5-478A-A417-AA28AE076C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3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5514" name="Picture@5B@" descr="@5B@">
          <a:extLst>
            <a:ext uri="{FF2B5EF4-FFF2-40B4-BE49-F238E27FC236}">
              <a16:creationId xmlns:a16="http://schemas.microsoft.com/office/drawing/2014/main" id="{1D6AD2E1-EAE7-440E-A987-3D9C642EAD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8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5515" name="Picture@5B@" descr="@5B@">
          <a:extLst>
            <a:ext uri="{FF2B5EF4-FFF2-40B4-BE49-F238E27FC236}">
              <a16:creationId xmlns:a16="http://schemas.microsoft.com/office/drawing/2014/main" id="{1F2B0CAB-0128-4F73-ADD8-C6FEC459AA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5516" name="Picture@5B@" descr="@5B@">
          <a:extLst>
            <a:ext uri="{FF2B5EF4-FFF2-40B4-BE49-F238E27FC236}">
              <a16:creationId xmlns:a16="http://schemas.microsoft.com/office/drawing/2014/main" id="{B0EC5C15-AB42-4AC9-B5C7-5CDDFE897E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5517" name="Picture@5B@" descr="@5B@">
          <a:extLst>
            <a:ext uri="{FF2B5EF4-FFF2-40B4-BE49-F238E27FC236}">
              <a16:creationId xmlns:a16="http://schemas.microsoft.com/office/drawing/2014/main" id="{5516D13F-2764-479B-841C-A879F5EF28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4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5518" name="Picture@5B@" descr="@5B@">
          <a:extLst>
            <a:ext uri="{FF2B5EF4-FFF2-40B4-BE49-F238E27FC236}">
              <a16:creationId xmlns:a16="http://schemas.microsoft.com/office/drawing/2014/main" id="{FAE440E3-9D95-4864-9DD0-967D91DC1E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9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5519" name="Picture@5B@" descr="@5B@">
          <a:extLst>
            <a:ext uri="{FF2B5EF4-FFF2-40B4-BE49-F238E27FC236}">
              <a16:creationId xmlns:a16="http://schemas.microsoft.com/office/drawing/2014/main" id="{FF88DAF6-0038-4FF8-9294-514E9E0C2A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5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5520" name="Picture@5B@" descr="@5B@">
          <a:extLst>
            <a:ext uri="{FF2B5EF4-FFF2-40B4-BE49-F238E27FC236}">
              <a16:creationId xmlns:a16="http://schemas.microsoft.com/office/drawing/2014/main" id="{666428B1-829C-4160-A536-C817769233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5521" name="Picture@5B@" descr="@5B@">
          <a:extLst>
            <a:ext uri="{FF2B5EF4-FFF2-40B4-BE49-F238E27FC236}">
              <a16:creationId xmlns:a16="http://schemas.microsoft.com/office/drawing/2014/main" id="{13B52C65-D6D6-4C85-BA85-50EC4947A2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5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5522" name="Picture@5B@" descr="@5B@">
          <a:extLst>
            <a:ext uri="{FF2B5EF4-FFF2-40B4-BE49-F238E27FC236}">
              <a16:creationId xmlns:a16="http://schemas.microsoft.com/office/drawing/2014/main" id="{AA6335BD-438E-4414-ABE1-80857E1B5F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5523" name="Picture@5B@" descr="@5B@">
          <a:extLst>
            <a:ext uri="{FF2B5EF4-FFF2-40B4-BE49-F238E27FC236}">
              <a16:creationId xmlns:a16="http://schemas.microsoft.com/office/drawing/2014/main" id="{E8BA786A-FB5D-4B7A-B2E7-13678C4EAD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5524" name="Picture@5C@" descr="@5C@">
          <a:extLst>
            <a:ext uri="{FF2B5EF4-FFF2-40B4-BE49-F238E27FC236}">
              <a16:creationId xmlns:a16="http://schemas.microsoft.com/office/drawing/2014/main" id="{3AC74D2B-B4A0-4B5A-B097-0DDD4CA481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701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5525" name="Picture@5B@" descr="@5B@">
          <a:extLst>
            <a:ext uri="{FF2B5EF4-FFF2-40B4-BE49-F238E27FC236}">
              <a16:creationId xmlns:a16="http://schemas.microsoft.com/office/drawing/2014/main" id="{5FC321C5-4BB7-4E6D-9157-0DD6FA4630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5526" name="Picture@5B@" descr="@5B@">
          <a:extLst>
            <a:ext uri="{FF2B5EF4-FFF2-40B4-BE49-F238E27FC236}">
              <a16:creationId xmlns:a16="http://schemas.microsoft.com/office/drawing/2014/main" id="{8184F163-8ECE-444C-872F-352F964822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2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5527" name="Picture@5B@" descr="@5B@">
          <a:extLst>
            <a:ext uri="{FF2B5EF4-FFF2-40B4-BE49-F238E27FC236}">
              <a16:creationId xmlns:a16="http://schemas.microsoft.com/office/drawing/2014/main" id="{EBBD8817-F7AE-4EA0-B2A7-413989BBE4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27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5528" name="Picture@5B@" descr="@5B@">
          <a:extLst>
            <a:ext uri="{FF2B5EF4-FFF2-40B4-BE49-F238E27FC236}">
              <a16:creationId xmlns:a16="http://schemas.microsoft.com/office/drawing/2014/main" id="{EB72499F-4DC8-4DC5-8FD1-571C2B3599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02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5529" name="Picture@5B@" descr="@5B@">
          <a:extLst>
            <a:ext uri="{FF2B5EF4-FFF2-40B4-BE49-F238E27FC236}">
              <a16:creationId xmlns:a16="http://schemas.microsoft.com/office/drawing/2014/main" id="{D2E7028A-A829-4ACD-8DA7-A84579CD49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7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5530" name="Picture@5B@" descr="@5B@">
          <a:extLst>
            <a:ext uri="{FF2B5EF4-FFF2-40B4-BE49-F238E27FC236}">
              <a16:creationId xmlns:a16="http://schemas.microsoft.com/office/drawing/2014/main" id="{5BCD58A9-7DA6-43DD-8E43-02E6EE0293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5531" name="Picture@5B@" descr="@5B@">
          <a:extLst>
            <a:ext uri="{FF2B5EF4-FFF2-40B4-BE49-F238E27FC236}">
              <a16:creationId xmlns:a16="http://schemas.microsoft.com/office/drawing/2014/main" id="{0D12B554-F8F9-4D34-A677-2A58319F41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28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5532" name="Picture@5B@" descr="@5B@">
          <a:extLst>
            <a:ext uri="{FF2B5EF4-FFF2-40B4-BE49-F238E27FC236}">
              <a16:creationId xmlns:a16="http://schemas.microsoft.com/office/drawing/2014/main" id="{D06225AA-3D9E-4967-86A6-C7DDEA5A00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3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5533" name="Picture@5B@" descr="@5B@">
          <a:extLst>
            <a:ext uri="{FF2B5EF4-FFF2-40B4-BE49-F238E27FC236}">
              <a16:creationId xmlns:a16="http://schemas.microsoft.com/office/drawing/2014/main" id="{21294C82-55F8-4E81-96B0-E44346F744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78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5534" name="Picture@5B@" descr="@5B@">
          <a:extLst>
            <a:ext uri="{FF2B5EF4-FFF2-40B4-BE49-F238E27FC236}">
              <a16:creationId xmlns:a16="http://schemas.microsoft.com/office/drawing/2014/main" id="{7FDCBDE4-AFE2-4F93-9061-746A752F8E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54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5535" name="Picture@5B@" descr="@5B@">
          <a:extLst>
            <a:ext uri="{FF2B5EF4-FFF2-40B4-BE49-F238E27FC236}">
              <a16:creationId xmlns:a16="http://schemas.microsoft.com/office/drawing/2014/main" id="{20C867D2-C2E2-4CAA-A09C-C8FDD06272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5536" name="Picture@5B@" descr="@5B@">
          <a:extLst>
            <a:ext uri="{FF2B5EF4-FFF2-40B4-BE49-F238E27FC236}">
              <a16:creationId xmlns:a16="http://schemas.microsoft.com/office/drawing/2014/main" id="{EAC5C8CC-4F0C-4ECA-8B1B-65B1828858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4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5537" name="Picture@5B@" descr="@5B@">
          <a:extLst>
            <a:ext uri="{FF2B5EF4-FFF2-40B4-BE49-F238E27FC236}">
              <a16:creationId xmlns:a16="http://schemas.microsoft.com/office/drawing/2014/main" id="{D16426F0-57B6-4AF3-A3E1-EAB2494B26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5538" name="Picture@5B@" descr="@5B@">
          <a:extLst>
            <a:ext uri="{FF2B5EF4-FFF2-40B4-BE49-F238E27FC236}">
              <a16:creationId xmlns:a16="http://schemas.microsoft.com/office/drawing/2014/main" id="{FF262704-176A-45CD-A4DB-2A54543F0C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5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5539" name="Picture@5B@" descr="@5B@">
          <a:extLst>
            <a:ext uri="{FF2B5EF4-FFF2-40B4-BE49-F238E27FC236}">
              <a16:creationId xmlns:a16="http://schemas.microsoft.com/office/drawing/2014/main" id="{AF8F4CAC-E116-4657-82AD-AE5725DD5C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0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5540" name="Picture@5B@" descr="@5B@">
          <a:extLst>
            <a:ext uri="{FF2B5EF4-FFF2-40B4-BE49-F238E27FC236}">
              <a16:creationId xmlns:a16="http://schemas.microsoft.com/office/drawing/2014/main" id="{181E4C6E-B671-48D1-85A6-E0F5EA5D20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5541" name="Picture@5B@" descr="@5B@">
          <a:extLst>
            <a:ext uri="{FF2B5EF4-FFF2-40B4-BE49-F238E27FC236}">
              <a16:creationId xmlns:a16="http://schemas.microsoft.com/office/drawing/2014/main" id="{FCDACD95-A3A9-479B-990D-905C7AE4B1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80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5542" name="Picture@5B@" descr="@5B@">
          <a:extLst>
            <a:ext uri="{FF2B5EF4-FFF2-40B4-BE49-F238E27FC236}">
              <a16:creationId xmlns:a16="http://schemas.microsoft.com/office/drawing/2014/main" id="{710120EC-9085-4096-B99E-DC1A50C3FF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56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5543" name="Picture@5B@" descr="@5B@">
          <a:extLst>
            <a:ext uri="{FF2B5EF4-FFF2-40B4-BE49-F238E27FC236}">
              <a16:creationId xmlns:a16="http://schemas.microsoft.com/office/drawing/2014/main" id="{D8A45509-313A-4384-91C4-1F4DE23833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31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5544" name="Picture@5B@" descr="@5B@">
          <a:extLst>
            <a:ext uri="{FF2B5EF4-FFF2-40B4-BE49-F238E27FC236}">
              <a16:creationId xmlns:a16="http://schemas.microsoft.com/office/drawing/2014/main" id="{E048494B-741A-41E8-A996-3960691629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06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5545" name="Picture@5B@" descr="@5B@">
          <a:extLst>
            <a:ext uri="{FF2B5EF4-FFF2-40B4-BE49-F238E27FC236}">
              <a16:creationId xmlns:a16="http://schemas.microsoft.com/office/drawing/2014/main" id="{1A22E23D-4249-4BE4-9EEC-1963EFB5E2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5546" name="Picture@5B@" descr="@5B@">
          <a:extLst>
            <a:ext uri="{FF2B5EF4-FFF2-40B4-BE49-F238E27FC236}">
              <a16:creationId xmlns:a16="http://schemas.microsoft.com/office/drawing/2014/main" id="{5DE4A494-B708-4F2A-B7DF-5F5C3510A6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57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5547" name="Picture@5B@" descr="@5B@">
          <a:extLst>
            <a:ext uri="{FF2B5EF4-FFF2-40B4-BE49-F238E27FC236}">
              <a16:creationId xmlns:a16="http://schemas.microsoft.com/office/drawing/2014/main" id="{15EEB12E-A867-4815-BCB9-B4E89D1071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32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5548" name="Picture@5B@" descr="@5B@">
          <a:extLst>
            <a:ext uri="{FF2B5EF4-FFF2-40B4-BE49-F238E27FC236}">
              <a16:creationId xmlns:a16="http://schemas.microsoft.com/office/drawing/2014/main" id="{483A1DEA-C927-40C8-A576-330B51E9F2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07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549" name="Picture@5B@" descr="@5B@">
          <a:extLst>
            <a:ext uri="{FF2B5EF4-FFF2-40B4-BE49-F238E27FC236}">
              <a16:creationId xmlns:a16="http://schemas.microsoft.com/office/drawing/2014/main" id="{0FD5CD4F-E953-4ADE-B68C-89B8980227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83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5550" name="Picture@5B@" descr="@5B@">
          <a:extLst>
            <a:ext uri="{FF2B5EF4-FFF2-40B4-BE49-F238E27FC236}">
              <a16:creationId xmlns:a16="http://schemas.microsoft.com/office/drawing/2014/main" id="{5B9E982B-9721-44DF-9843-8E4F02AF63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551" name="Picture@5B@" descr="@5B@">
          <a:extLst>
            <a:ext uri="{FF2B5EF4-FFF2-40B4-BE49-F238E27FC236}">
              <a16:creationId xmlns:a16="http://schemas.microsoft.com/office/drawing/2014/main" id="{6296D8E8-DA6D-404E-BC50-5A0BBFFC60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33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552" name="Picture@5B@" descr="@5B@">
          <a:extLst>
            <a:ext uri="{FF2B5EF4-FFF2-40B4-BE49-F238E27FC236}">
              <a16:creationId xmlns:a16="http://schemas.microsoft.com/office/drawing/2014/main" id="{B4DAA37D-13DD-4ED6-A38E-B840A48C07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08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553" name="Picture@5B@" descr="@5B@">
          <a:extLst>
            <a:ext uri="{FF2B5EF4-FFF2-40B4-BE49-F238E27FC236}">
              <a16:creationId xmlns:a16="http://schemas.microsoft.com/office/drawing/2014/main" id="{1B1DC425-CE00-437A-8FCB-D7A21C6466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4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554" name="Picture@5B@" descr="@5B@">
          <a:extLst>
            <a:ext uri="{FF2B5EF4-FFF2-40B4-BE49-F238E27FC236}">
              <a16:creationId xmlns:a16="http://schemas.microsoft.com/office/drawing/2014/main" id="{F905F597-E165-4F97-A8DC-C78622D4D4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59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555" name="Picture@5B@" descr="@5B@">
          <a:extLst>
            <a:ext uri="{FF2B5EF4-FFF2-40B4-BE49-F238E27FC236}">
              <a16:creationId xmlns:a16="http://schemas.microsoft.com/office/drawing/2014/main" id="{D430767B-182A-42D2-BF95-C01B891992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556" name="Picture@5B@" descr="@5B@">
          <a:extLst>
            <a:ext uri="{FF2B5EF4-FFF2-40B4-BE49-F238E27FC236}">
              <a16:creationId xmlns:a16="http://schemas.microsoft.com/office/drawing/2014/main" id="{A67FE9B7-D29D-4BDF-A432-1E0BF7E72D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09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557" name="Picture@5B@" descr="@5B@">
          <a:extLst>
            <a:ext uri="{FF2B5EF4-FFF2-40B4-BE49-F238E27FC236}">
              <a16:creationId xmlns:a16="http://schemas.microsoft.com/office/drawing/2014/main" id="{FB07D947-E1E5-4107-97CE-0884F35CC0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85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558" name="Picture@5B@" descr="@5B@">
          <a:extLst>
            <a:ext uri="{FF2B5EF4-FFF2-40B4-BE49-F238E27FC236}">
              <a16:creationId xmlns:a16="http://schemas.microsoft.com/office/drawing/2014/main" id="{91C0A823-ACCC-4A0A-8B9E-A54BA88C3C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0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5559" name="Picture@5B@" descr="@5B@">
          <a:extLst>
            <a:ext uri="{FF2B5EF4-FFF2-40B4-BE49-F238E27FC236}">
              <a16:creationId xmlns:a16="http://schemas.microsoft.com/office/drawing/2014/main" id="{522B6676-3356-45E7-A5F8-6E493779E0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35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5560" name="Picture@5B@" descr="@5B@">
          <a:extLst>
            <a:ext uri="{FF2B5EF4-FFF2-40B4-BE49-F238E27FC236}">
              <a16:creationId xmlns:a16="http://schemas.microsoft.com/office/drawing/2014/main" id="{B9B247CE-8BDB-46CA-A6C7-878A0B8982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1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5561" name="Picture@5B@" descr="@5B@">
          <a:extLst>
            <a:ext uri="{FF2B5EF4-FFF2-40B4-BE49-F238E27FC236}">
              <a16:creationId xmlns:a16="http://schemas.microsoft.com/office/drawing/2014/main" id="{FA4EA93E-A530-47B8-9947-9333E015CD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86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5562" name="Picture@5B@" descr="@5B@">
          <a:extLst>
            <a:ext uri="{FF2B5EF4-FFF2-40B4-BE49-F238E27FC236}">
              <a16:creationId xmlns:a16="http://schemas.microsoft.com/office/drawing/2014/main" id="{00358418-AAE0-40A0-ACC1-0BCF655616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61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5563" name="Picture@5B@" descr="@5B@">
          <a:extLst>
            <a:ext uri="{FF2B5EF4-FFF2-40B4-BE49-F238E27FC236}">
              <a16:creationId xmlns:a16="http://schemas.microsoft.com/office/drawing/2014/main" id="{0ECF3B5C-4D8E-48AD-847E-C458C4CC9F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36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5564" name="Picture@5B@" descr="@5B@">
          <a:extLst>
            <a:ext uri="{FF2B5EF4-FFF2-40B4-BE49-F238E27FC236}">
              <a16:creationId xmlns:a16="http://schemas.microsoft.com/office/drawing/2014/main" id="{BF234A5D-BD70-4F58-818D-A4C019302C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11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5565" name="Picture@5B@" descr="@5B@">
          <a:extLst>
            <a:ext uri="{FF2B5EF4-FFF2-40B4-BE49-F238E27FC236}">
              <a16:creationId xmlns:a16="http://schemas.microsoft.com/office/drawing/2014/main" id="{4916B2B5-2790-4BD6-9D2F-0A3F44FB42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5566" name="Picture@5B@" descr="@5B@">
          <a:extLst>
            <a:ext uri="{FF2B5EF4-FFF2-40B4-BE49-F238E27FC236}">
              <a16:creationId xmlns:a16="http://schemas.microsoft.com/office/drawing/2014/main" id="{31152B20-FDB5-49BB-9960-36ED4E16BD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62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5567" name="Picture@5B@" descr="@5B@">
          <a:extLst>
            <a:ext uri="{FF2B5EF4-FFF2-40B4-BE49-F238E27FC236}">
              <a16:creationId xmlns:a16="http://schemas.microsoft.com/office/drawing/2014/main" id="{C911C819-B1E2-43D4-8893-B79F42B0AB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37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5568" name="Picture@5B@" descr="@5B@">
          <a:extLst>
            <a:ext uri="{FF2B5EF4-FFF2-40B4-BE49-F238E27FC236}">
              <a16:creationId xmlns:a16="http://schemas.microsoft.com/office/drawing/2014/main" id="{95597839-37A2-459F-81A7-2545E7DA00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12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5569" name="Picture@5B@" descr="@5B@">
          <a:extLst>
            <a:ext uri="{FF2B5EF4-FFF2-40B4-BE49-F238E27FC236}">
              <a16:creationId xmlns:a16="http://schemas.microsoft.com/office/drawing/2014/main" id="{338DFC43-17D5-4483-891D-B750610B20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88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5570" name="Picture@5B@" descr="@5B@">
          <a:extLst>
            <a:ext uri="{FF2B5EF4-FFF2-40B4-BE49-F238E27FC236}">
              <a16:creationId xmlns:a16="http://schemas.microsoft.com/office/drawing/2014/main" id="{C7A841A6-297C-477B-B6EC-D82CA135A4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6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5571" name="Picture@5B@" descr="@5B@">
          <a:extLst>
            <a:ext uri="{FF2B5EF4-FFF2-40B4-BE49-F238E27FC236}">
              <a16:creationId xmlns:a16="http://schemas.microsoft.com/office/drawing/2014/main" id="{31F96347-39BF-43D5-BC1F-755CAC66D1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38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5572" name="Picture@5B@" descr="@5B@">
          <a:extLst>
            <a:ext uri="{FF2B5EF4-FFF2-40B4-BE49-F238E27FC236}">
              <a16:creationId xmlns:a16="http://schemas.microsoft.com/office/drawing/2014/main" id="{9117CE0F-3C20-44C8-B592-67E8AF44AC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14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5573" name="Picture@5B@" descr="@5B@">
          <a:extLst>
            <a:ext uri="{FF2B5EF4-FFF2-40B4-BE49-F238E27FC236}">
              <a16:creationId xmlns:a16="http://schemas.microsoft.com/office/drawing/2014/main" id="{18DB5556-2EFB-4281-8C0D-8F071253E7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89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5574" name="Picture@5B@" descr="@5B@">
          <a:extLst>
            <a:ext uri="{FF2B5EF4-FFF2-40B4-BE49-F238E27FC236}">
              <a16:creationId xmlns:a16="http://schemas.microsoft.com/office/drawing/2014/main" id="{ED3BD69F-6749-4622-8DF1-9353E5F8B4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4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5575" name="Picture@5B@" descr="@5B@">
          <a:extLst>
            <a:ext uri="{FF2B5EF4-FFF2-40B4-BE49-F238E27FC236}">
              <a16:creationId xmlns:a16="http://schemas.microsoft.com/office/drawing/2014/main" id="{EC22E9F8-C67E-4403-9A5E-1928C2080C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5576" name="Picture@5B@" descr="@5B@">
          <a:extLst>
            <a:ext uri="{FF2B5EF4-FFF2-40B4-BE49-F238E27FC236}">
              <a16:creationId xmlns:a16="http://schemas.microsoft.com/office/drawing/2014/main" id="{5A41A773-B4B4-40BF-934A-A6E1BF48FC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15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5577" name="Picture@5B@" descr="@5B@">
          <a:extLst>
            <a:ext uri="{FF2B5EF4-FFF2-40B4-BE49-F238E27FC236}">
              <a16:creationId xmlns:a16="http://schemas.microsoft.com/office/drawing/2014/main" id="{E1B61850-6F03-4DD5-B09B-274C396C7E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90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5578" name="Picture@5B@" descr="@5B@">
          <a:extLst>
            <a:ext uri="{FF2B5EF4-FFF2-40B4-BE49-F238E27FC236}">
              <a16:creationId xmlns:a16="http://schemas.microsoft.com/office/drawing/2014/main" id="{39EC5B2E-925B-479C-86A5-D0C0DEA56D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65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5579" name="Picture@5B@" descr="@5B@">
          <a:extLst>
            <a:ext uri="{FF2B5EF4-FFF2-40B4-BE49-F238E27FC236}">
              <a16:creationId xmlns:a16="http://schemas.microsoft.com/office/drawing/2014/main" id="{814F8438-8090-4446-B965-B7B5BA994C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40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5580" name="Picture@5B@" descr="@5B@">
          <a:extLst>
            <a:ext uri="{FF2B5EF4-FFF2-40B4-BE49-F238E27FC236}">
              <a16:creationId xmlns:a16="http://schemas.microsoft.com/office/drawing/2014/main" id="{B21517E2-4512-4A96-8882-AC64B5A740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1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5581" name="Picture@5B@" descr="@5B@">
          <a:extLst>
            <a:ext uri="{FF2B5EF4-FFF2-40B4-BE49-F238E27FC236}">
              <a16:creationId xmlns:a16="http://schemas.microsoft.com/office/drawing/2014/main" id="{9F2D66CE-66EE-4BF7-BDE8-30A4940EEA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91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5582" name="Picture@5B@" descr="@5B@">
          <a:extLst>
            <a:ext uri="{FF2B5EF4-FFF2-40B4-BE49-F238E27FC236}">
              <a16:creationId xmlns:a16="http://schemas.microsoft.com/office/drawing/2014/main" id="{105B44EA-CCF8-46A5-8949-5A2F7E542E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66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5583" name="Picture@5B@" descr="@5B@">
          <a:extLst>
            <a:ext uri="{FF2B5EF4-FFF2-40B4-BE49-F238E27FC236}">
              <a16:creationId xmlns:a16="http://schemas.microsoft.com/office/drawing/2014/main" id="{54E72083-77AB-4297-88F5-C4721B4853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41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5584" name="Picture@5B@" descr="@5B@">
          <a:extLst>
            <a:ext uri="{FF2B5EF4-FFF2-40B4-BE49-F238E27FC236}">
              <a16:creationId xmlns:a16="http://schemas.microsoft.com/office/drawing/2014/main" id="{ECC17ACD-AD0D-443A-8CFB-BC26A3A519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17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5585" name="Picture@5B@" descr="@5B@">
          <a:extLst>
            <a:ext uri="{FF2B5EF4-FFF2-40B4-BE49-F238E27FC236}">
              <a16:creationId xmlns:a16="http://schemas.microsoft.com/office/drawing/2014/main" id="{53188DF7-358F-49A7-B2A2-539FB5A7FB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5586" name="Picture@5B@" descr="@5B@">
          <a:extLst>
            <a:ext uri="{FF2B5EF4-FFF2-40B4-BE49-F238E27FC236}">
              <a16:creationId xmlns:a16="http://schemas.microsoft.com/office/drawing/2014/main" id="{6D353CA6-5646-4ACC-B8E8-E31388E8BE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67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5587" name="Picture@5B@" descr="@5B@">
          <a:extLst>
            <a:ext uri="{FF2B5EF4-FFF2-40B4-BE49-F238E27FC236}">
              <a16:creationId xmlns:a16="http://schemas.microsoft.com/office/drawing/2014/main" id="{97E1E2F4-8392-41E2-A471-936E9C4939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42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5588" name="Picture@5B@" descr="@5B@">
          <a:extLst>
            <a:ext uri="{FF2B5EF4-FFF2-40B4-BE49-F238E27FC236}">
              <a16:creationId xmlns:a16="http://schemas.microsoft.com/office/drawing/2014/main" id="{8F224AE6-766B-4174-9F1E-6F090570D6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18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5589" name="Picture@5B@" descr="@5B@">
          <a:extLst>
            <a:ext uri="{FF2B5EF4-FFF2-40B4-BE49-F238E27FC236}">
              <a16:creationId xmlns:a16="http://schemas.microsoft.com/office/drawing/2014/main" id="{3B99E04C-EFDB-4454-9AF3-FA83379C85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93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5590" name="Picture@5B@" descr="@5B@">
          <a:extLst>
            <a:ext uri="{FF2B5EF4-FFF2-40B4-BE49-F238E27FC236}">
              <a16:creationId xmlns:a16="http://schemas.microsoft.com/office/drawing/2014/main" id="{9AE0FE73-29F8-4ACB-A4E9-84B804D374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6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5591" name="Picture@5B@" descr="@5B@">
          <a:extLst>
            <a:ext uri="{FF2B5EF4-FFF2-40B4-BE49-F238E27FC236}">
              <a16:creationId xmlns:a16="http://schemas.microsoft.com/office/drawing/2014/main" id="{F09CB81A-AD41-48D1-943D-7EA7998676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43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5592" name="Picture@5B@" descr="@5B@">
          <a:extLst>
            <a:ext uri="{FF2B5EF4-FFF2-40B4-BE49-F238E27FC236}">
              <a16:creationId xmlns:a16="http://schemas.microsoft.com/office/drawing/2014/main" id="{111DEEF0-D04D-4658-B32B-6228D69364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19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5593" name="Picture@5B@" descr="@5B@">
          <a:extLst>
            <a:ext uri="{FF2B5EF4-FFF2-40B4-BE49-F238E27FC236}">
              <a16:creationId xmlns:a16="http://schemas.microsoft.com/office/drawing/2014/main" id="{0D29C4E1-A48E-487E-ADC1-E2709A7666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94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5594" name="Picture@5B@" descr="@5B@">
          <a:extLst>
            <a:ext uri="{FF2B5EF4-FFF2-40B4-BE49-F238E27FC236}">
              <a16:creationId xmlns:a16="http://schemas.microsoft.com/office/drawing/2014/main" id="{9F0AE31F-A4E5-419D-9586-4B4FE8DACC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69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5595" name="Picture@5B@" descr="@5B@">
          <a:extLst>
            <a:ext uri="{FF2B5EF4-FFF2-40B4-BE49-F238E27FC236}">
              <a16:creationId xmlns:a16="http://schemas.microsoft.com/office/drawing/2014/main" id="{BF8895A7-2F1A-43B9-8127-12CD72067E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4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5596" name="Picture@5B@" descr="@5B@">
          <a:extLst>
            <a:ext uri="{FF2B5EF4-FFF2-40B4-BE49-F238E27FC236}">
              <a16:creationId xmlns:a16="http://schemas.microsoft.com/office/drawing/2014/main" id="{042AEB75-6811-492C-9244-43089BDB4E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20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5597" name="Picture@5B@" descr="@5B@">
          <a:extLst>
            <a:ext uri="{FF2B5EF4-FFF2-40B4-BE49-F238E27FC236}">
              <a16:creationId xmlns:a16="http://schemas.microsoft.com/office/drawing/2014/main" id="{823ABC2C-5B07-4125-88C5-B072B59ADB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95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5598" name="Picture@5B@" descr="@5B@">
          <a:extLst>
            <a:ext uri="{FF2B5EF4-FFF2-40B4-BE49-F238E27FC236}">
              <a16:creationId xmlns:a16="http://schemas.microsoft.com/office/drawing/2014/main" id="{FE62ACF9-846B-4CCD-BC82-CE5734DAB1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670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5599" name="Picture@5B@" descr="@5B@">
          <a:extLst>
            <a:ext uri="{FF2B5EF4-FFF2-40B4-BE49-F238E27FC236}">
              <a16:creationId xmlns:a16="http://schemas.microsoft.com/office/drawing/2014/main" id="{69029C64-6BA5-44F8-A32B-88147CEBDE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46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5600" name="Picture@5B@" descr="@5B@">
          <a:extLst>
            <a:ext uri="{FF2B5EF4-FFF2-40B4-BE49-F238E27FC236}">
              <a16:creationId xmlns:a16="http://schemas.microsoft.com/office/drawing/2014/main" id="{3E8EC54C-4566-4219-A51E-F9FEF65687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2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5601" name="Picture@5C@" descr="@5C@">
          <a:extLst>
            <a:ext uri="{FF2B5EF4-FFF2-40B4-BE49-F238E27FC236}">
              <a16:creationId xmlns:a16="http://schemas.microsoft.com/office/drawing/2014/main" id="{E13DC047-329C-4AFD-90E1-256893AEF1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8196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5602" name="Picture@5B@" descr="@5B@">
          <a:extLst>
            <a:ext uri="{FF2B5EF4-FFF2-40B4-BE49-F238E27FC236}">
              <a16:creationId xmlns:a16="http://schemas.microsoft.com/office/drawing/2014/main" id="{3E094377-89FD-4C79-8061-DFE4830D39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371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5603" name="Picture@5B@" descr="@5B@">
          <a:extLst>
            <a:ext uri="{FF2B5EF4-FFF2-40B4-BE49-F238E27FC236}">
              <a16:creationId xmlns:a16="http://schemas.microsoft.com/office/drawing/2014/main" id="{D48516E6-C4D6-48FD-8FB8-8CBDEBC60E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547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5604" name="Picture@5B@" descr="@5B@">
          <a:extLst>
            <a:ext uri="{FF2B5EF4-FFF2-40B4-BE49-F238E27FC236}">
              <a16:creationId xmlns:a16="http://schemas.microsoft.com/office/drawing/2014/main" id="{20B07841-EB95-404B-8709-C0C1245810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22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5605" name="Picture@5B@" descr="@5B@">
          <a:extLst>
            <a:ext uri="{FF2B5EF4-FFF2-40B4-BE49-F238E27FC236}">
              <a16:creationId xmlns:a16="http://schemas.microsoft.com/office/drawing/2014/main" id="{EA3E6EDA-08EA-45E8-84BC-50E46B45DA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89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5606" name="Picture@5B@" descr="@5B@">
          <a:extLst>
            <a:ext uri="{FF2B5EF4-FFF2-40B4-BE49-F238E27FC236}">
              <a16:creationId xmlns:a16="http://schemas.microsoft.com/office/drawing/2014/main" id="{4B24D0B4-505A-46AF-838D-27CA287D4A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072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5607" name="Picture@5B@" descr="@5B@">
          <a:extLst>
            <a:ext uri="{FF2B5EF4-FFF2-40B4-BE49-F238E27FC236}">
              <a16:creationId xmlns:a16="http://schemas.microsoft.com/office/drawing/2014/main" id="{E83D243F-B5C2-48E5-A19C-3418F3A486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0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5608" name="Picture@5B@" descr="@5B@">
          <a:extLst>
            <a:ext uri="{FF2B5EF4-FFF2-40B4-BE49-F238E27FC236}">
              <a16:creationId xmlns:a16="http://schemas.microsoft.com/office/drawing/2014/main" id="{A350DB80-25B2-4E8D-BD08-700D7EC223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5609" name="Picture@5B@" descr="@5B@">
          <a:extLst>
            <a:ext uri="{FF2B5EF4-FFF2-40B4-BE49-F238E27FC236}">
              <a16:creationId xmlns:a16="http://schemas.microsoft.com/office/drawing/2014/main" id="{8A241E28-4628-45D4-BCCD-03618289C8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610" name="Picture@5B@" descr="@5B@">
          <a:extLst>
            <a:ext uri="{FF2B5EF4-FFF2-40B4-BE49-F238E27FC236}">
              <a16:creationId xmlns:a16="http://schemas.microsoft.com/office/drawing/2014/main" id="{42ADEF63-D0F3-46F9-AAA4-E87CB678E8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5611" name="Picture@5B@" descr="@5B@">
          <a:extLst>
            <a:ext uri="{FF2B5EF4-FFF2-40B4-BE49-F238E27FC236}">
              <a16:creationId xmlns:a16="http://schemas.microsoft.com/office/drawing/2014/main" id="{80801379-7517-4C3A-BAC7-AAD1B379F9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612" name="Picture@5B@" descr="@5B@">
          <a:extLst>
            <a:ext uri="{FF2B5EF4-FFF2-40B4-BE49-F238E27FC236}">
              <a16:creationId xmlns:a16="http://schemas.microsoft.com/office/drawing/2014/main" id="{85D62776-66D4-4EA5-AE51-175FC702F7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6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5613" name="Picture@5B@" descr="@5B@">
          <a:extLst>
            <a:ext uri="{FF2B5EF4-FFF2-40B4-BE49-F238E27FC236}">
              <a16:creationId xmlns:a16="http://schemas.microsoft.com/office/drawing/2014/main" id="{E6468F6D-3794-468F-90F4-182674D54F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5614" name="Picture@5B@" descr="@5B@">
          <a:extLst>
            <a:ext uri="{FF2B5EF4-FFF2-40B4-BE49-F238E27FC236}">
              <a16:creationId xmlns:a16="http://schemas.microsoft.com/office/drawing/2014/main" id="{F53A967C-9FBD-40A4-8DB4-667864E6F0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7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5615" name="Picture@5B@" descr="@5B@">
          <a:extLst>
            <a:ext uri="{FF2B5EF4-FFF2-40B4-BE49-F238E27FC236}">
              <a16:creationId xmlns:a16="http://schemas.microsoft.com/office/drawing/2014/main" id="{83851C99-37BE-4003-95BE-348B6108BB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5616" name="Picture@5B@" descr="@5B@">
          <a:extLst>
            <a:ext uri="{FF2B5EF4-FFF2-40B4-BE49-F238E27FC236}">
              <a16:creationId xmlns:a16="http://schemas.microsoft.com/office/drawing/2014/main" id="{50F5AA3E-FC23-40B7-B740-FFD06E7D29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5617" name="Picture@5B@" descr="@5B@">
          <a:extLst>
            <a:ext uri="{FF2B5EF4-FFF2-40B4-BE49-F238E27FC236}">
              <a16:creationId xmlns:a16="http://schemas.microsoft.com/office/drawing/2014/main" id="{E9AEE94E-44D9-47F4-80A9-37EEF9F523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3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5618" name="Picture@5B@" descr="@5B@">
          <a:extLst>
            <a:ext uri="{FF2B5EF4-FFF2-40B4-BE49-F238E27FC236}">
              <a16:creationId xmlns:a16="http://schemas.microsoft.com/office/drawing/2014/main" id="{E043466D-0F33-4374-A6D5-48DFD74C76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5619" name="Picture@5B@" descr="@5B@">
          <a:extLst>
            <a:ext uri="{FF2B5EF4-FFF2-40B4-BE49-F238E27FC236}">
              <a16:creationId xmlns:a16="http://schemas.microsoft.com/office/drawing/2014/main" id="{10909601-C409-428D-ADD3-E6AA0EDEE9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3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5620" name="Picture@5B@" descr="@5B@">
          <a:extLst>
            <a:ext uri="{FF2B5EF4-FFF2-40B4-BE49-F238E27FC236}">
              <a16:creationId xmlns:a16="http://schemas.microsoft.com/office/drawing/2014/main" id="{B571BA0D-CB69-438C-A360-A99DF5F6D5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8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5621" name="Picture@5B@" descr="@5B@">
          <a:extLst>
            <a:ext uri="{FF2B5EF4-FFF2-40B4-BE49-F238E27FC236}">
              <a16:creationId xmlns:a16="http://schemas.microsoft.com/office/drawing/2014/main" id="{6DD1F581-DF10-4393-ACE0-01250370A7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5622" name="Picture@5B@" descr="@5B@">
          <a:extLst>
            <a:ext uri="{FF2B5EF4-FFF2-40B4-BE49-F238E27FC236}">
              <a16:creationId xmlns:a16="http://schemas.microsoft.com/office/drawing/2014/main" id="{CE69D128-D127-4FA3-9064-972E3501D6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5623" name="Picture@5B@" descr="@5B@">
          <a:extLst>
            <a:ext uri="{FF2B5EF4-FFF2-40B4-BE49-F238E27FC236}">
              <a16:creationId xmlns:a16="http://schemas.microsoft.com/office/drawing/2014/main" id="{A4368418-BC84-4A3E-870C-9766D8C45D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4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5624" name="Picture@5B@" descr="@5B@">
          <a:extLst>
            <a:ext uri="{FF2B5EF4-FFF2-40B4-BE49-F238E27FC236}">
              <a16:creationId xmlns:a16="http://schemas.microsoft.com/office/drawing/2014/main" id="{7353F261-CB9A-467B-A2D9-B87F87020E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9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5625" name="Picture@5B@" descr="@5B@">
          <a:extLst>
            <a:ext uri="{FF2B5EF4-FFF2-40B4-BE49-F238E27FC236}">
              <a16:creationId xmlns:a16="http://schemas.microsoft.com/office/drawing/2014/main" id="{D7D7994B-F26B-4CBF-A0D3-2CDBA9B2F3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5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5626" name="Picture@5B@" descr="@5B@">
          <a:extLst>
            <a:ext uri="{FF2B5EF4-FFF2-40B4-BE49-F238E27FC236}">
              <a16:creationId xmlns:a16="http://schemas.microsoft.com/office/drawing/2014/main" id="{5B199CC1-006E-4A17-A7FC-1CE228456D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5627" name="Picture@5B@" descr="@5B@">
          <a:extLst>
            <a:ext uri="{FF2B5EF4-FFF2-40B4-BE49-F238E27FC236}">
              <a16:creationId xmlns:a16="http://schemas.microsoft.com/office/drawing/2014/main" id="{2351F869-D076-44B9-9810-40C335F1C4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5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5628" name="Picture@5B@" descr="@5B@">
          <a:extLst>
            <a:ext uri="{FF2B5EF4-FFF2-40B4-BE49-F238E27FC236}">
              <a16:creationId xmlns:a16="http://schemas.microsoft.com/office/drawing/2014/main" id="{C33A287E-E0AE-45EE-95D0-205F944FE4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5629" name="Picture@5B@" descr="@5B@">
          <a:extLst>
            <a:ext uri="{FF2B5EF4-FFF2-40B4-BE49-F238E27FC236}">
              <a16:creationId xmlns:a16="http://schemas.microsoft.com/office/drawing/2014/main" id="{72C1D5CF-7F56-4912-9A41-3B2596366A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5630" name="Picture@5B@" descr="@5B@">
          <a:extLst>
            <a:ext uri="{FF2B5EF4-FFF2-40B4-BE49-F238E27FC236}">
              <a16:creationId xmlns:a16="http://schemas.microsoft.com/office/drawing/2014/main" id="{DE49D389-30A2-4057-9B3F-282195036D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1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5631" name="Picture@5B@" descr="@5B@">
          <a:extLst>
            <a:ext uri="{FF2B5EF4-FFF2-40B4-BE49-F238E27FC236}">
              <a16:creationId xmlns:a16="http://schemas.microsoft.com/office/drawing/2014/main" id="{D839E115-D17D-42B5-AE49-ABBCFFB84F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5632" name="Picture@5B@" descr="@5B@">
          <a:extLst>
            <a:ext uri="{FF2B5EF4-FFF2-40B4-BE49-F238E27FC236}">
              <a16:creationId xmlns:a16="http://schemas.microsoft.com/office/drawing/2014/main" id="{9B1C9BE4-FB9F-43FF-B2BF-82630C8CA8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2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5633" name="Picture@5B@" descr="@5B@">
          <a:extLst>
            <a:ext uri="{FF2B5EF4-FFF2-40B4-BE49-F238E27FC236}">
              <a16:creationId xmlns:a16="http://schemas.microsoft.com/office/drawing/2014/main" id="{7DFEF130-6146-4311-A5CA-C3488154D8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27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5634" name="Picture@5B@" descr="@5B@">
          <a:extLst>
            <a:ext uri="{FF2B5EF4-FFF2-40B4-BE49-F238E27FC236}">
              <a16:creationId xmlns:a16="http://schemas.microsoft.com/office/drawing/2014/main" id="{E14EE1CA-5B09-4500-AEB1-3FBFDA028F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02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5635" name="Picture@5B@" descr="@5B@">
          <a:extLst>
            <a:ext uri="{FF2B5EF4-FFF2-40B4-BE49-F238E27FC236}">
              <a16:creationId xmlns:a16="http://schemas.microsoft.com/office/drawing/2014/main" id="{220C892A-00DC-4F20-922B-CFF7FAC609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7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5636" name="Picture@5B@" descr="@5B@">
          <a:extLst>
            <a:ext uri="{FF2B5EF4-FFF2-40B4-BE49-F238E27FC236}">
              <a16:creationId xmlns:a16="http://schemas.microsoft.com/office/drawing/2014/main" id="{0213F53A-F450-4658-B200-3AE4693926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5637" name="Picture@5B@" descr="@5B@">
          <a:extLst>
            <a:ext uri="{FF2B5EF4-FFF2-40B4-BE49-F238E27FC236}">
              <a16:creationId xmlns:a16="http://schemas.microsoft.com/office/drawing/2014/main" id="{355536E9-7F3F-4CAD-8E86-A7DD412EC7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28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5638" name="Picture@5B@" descr="@5B@">
          <a:extLst>
            <a:ext uri="{FF2B5EF4-FFF2-40B4-BE49-F238E27FC236}">
              <a16:creationId xmlns:a16="http://schemas.microsoft.com/office/drawing/2014/main" id="{74ADDF17-B7DA-4670-A257-65CC390711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3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5639" name="Picture@5B@" descr="@5B@">
          <a:extLst>
            <a:ext uri="{FF2B5EF4-FFF2-40B4-BE49-F238E27FC236}">
              <a16:creationId xmlns:a16="http://schemas.microsoft.com/office/drawing/2014/main" id="{65377E9A-E247-4341-B14A-B3FCAFF369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78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5640" name="Picture@5B@" descr="@5B@">
          <a:extLst>
            <a:ext uri="{FF2B5EF4-FFF2-40B4-BE49-F238E27FC236}">
              <a16:creationId xmlns:a16="http://schemas.microsoft.com/office/drawing/2014/main" id="{AB6BBC90-E07B-4297-9C01-482B8BB9DB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54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5641" name="Picture@5B@" descr="@5B@">
          <a:extLst>
            <a:ext uri="{FF2B5EF4-FFF2-40B4-BE49-F238E27FC236}">
              <a16:creationId xmlns:a16="http://schemas.microsoft.com/office/drawing/2014/main" id="{24B1A99C-353D-4087-A6F4-8FD6C69F18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5642" name="Picture@5B@" descr="@5B@">
          <a:extLst>
            <a:ext uri="{FF2B5EF4-FFF2-40B4-BE49-F238E27FC236}">
              <a16:creationId xmlns:a16="http://schemas.microsoft.com/office/drawing/2014/main" id="{191F80C1-2503-42CC-BDBB-5849A619C3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4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5643" name="Picture@5B@" descr="@5B@">
          <a:extLst>
            <a:ext uri="{FF2B5EF4-FFF2-40B4-BE49-F238E27FC236}">
              <a16:creationId xmlns:a16="http://schemas.microsoft.com/office/drawing/2014/main" id="{74621464-7963-4895-9BD9-64AEE26843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5644" name="Picture@5B@" descr="@5B@">
          <a:extLst>
            <a:ext uri="{FF2B5EF4-FFF2-40B4-BE49-F238E27FC236}">
              <a16:creationId xmlns:a16="http://schemas.microsoft.com/office/drawing/2014/main" id="{9138917A-7F67-49D8-BE43-CADAE71AD8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5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5645" name="Picture@5B@" descr="@5B@">
          <a:extLst>
            <a:ext uri="{FF2B5EF4-FFF2-40B4-BE49-F238E27FC236}">
              <a16:creationId xmlns:a16="http://schemas.microsoft.com/office/drawing/2014/main" id="{645A5670-29D2-4AD5-BE2C-257284F83F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0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5646" name="Picture@5B@" descr="@5B@">
          <a:extLst>
            <a:ext uri="{FF2B5EF4-FFF2-40B4-BE49-F238E27FC236}">
              <a16:creationId xmlns:a16="http://schemas.microsoft.com/office/drawing/2014/main" id="{6A65BA8D-DFF6-4A96-B6A6-625C8D9326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5647" name="Picture@5B@" descr="@5B@">
          <a:extLst>
            <a:ext uri="{FF2B5EF4-FFF2-40B4-BE49-F238E27FC236}">
              <a16:creationId xmlns:a16="http://schemas.microsoft.com/office/drawing/2014/main" id="{B41DE602-0B05-422F-AE5C-83EB692EC8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80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5648" name="Picture@5B@" descr="@5B@">
          <a:extLst>
            <a:ext uri="{FF2B5EF4-FFF2-40B4-BE49-F238E27FC236}">
              <a16:creationId xmlns:a16="http://schemas.microsoft.com/office/drawing/2014/main" id="{3764460C-A3F0-4BD3-87F2-B0AC3089AD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56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5649" name="Picture@5B@" descr="@5B@">
          <a:extLst>
            <a:ext uri="{FF2B5EF4-FFF2-40B4-BE49-F238E27FC236}">
              <a16:creationId xmlns:a16="http://schemas.microsoft.com/office/drawing/2014/main" id="{0828FDCC-3031-4E61-927E-7396F17766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31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5650" name="Picture@5B@" descr="@5B@">
          <a:extLst>
            <a:ext uri="{FF2B5EF4-FFF2-40B4-BE49-F238E27FC236}">
              <a16:creationId xmlns:a16="http://schemas.microsoft.com/office/drawing/2014/main" id="{F49DAA73-C6B9-4047-ACD2-49E075E95C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06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5651" name="Picture@5B@" descr="@5B@">
          <a:extLst>
            <a:ext uri="{FF2B5EF4-FFF2-40B4-BE49-F238E27FC236}">
              <a16:creationId xmlns:a16="http://schemas.microsoft.com/office/drawing/2014/main" id="{9F791352-A2E3-41BD-B8A2-19DF704DEC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5652" name="Picture@5B@" descr="@5B@">
          <a:extLst>
            <a:ext uri="{FF2B5EF4-FFF2-40B4-BE49-F238E27FC236}">
              <a16:creationId xmlns:a16="http://schemas.microsoft.com/office/drawing/2014/main" id="{0A6EFF25-9E3A-4D19-9A65-FB294EA2C8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57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5653" name="Picture@5B@" descr="@5B@">
          <a:extLst>
            <a:ext uri="{FF2B5EF4-FFF2-40B4-BE49-F238E27FC236}">
              <a16:creationId xmlns:a16="http://schemas.microsoft.com/office/drawing/2014/main" id="{C0A0E922-07B7-4B95-9C5B-A5A02614CB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32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5654" name="Picture@5B@" descr="@5B@">
          <a:extLst>
            <a:ext uri="{FF2B5EF4-FFF2-40B4-BE49-F238E27FC236}">
              <a16:creationId xmlns:a16="http://schemas.microsoft.com/office/drawing/2014/main" id="{8CAD6066-6124-4C50-9B15-82EAD93488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07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655" name="Picture@5B@" descr="@5B@">
          <a:extLst>
            <a:ext uri="{FF2B5EF4-FFF2-40B4-BE49-F238E27FC236}">
              <a16:creationId xmlns:a16="http://schemas.microsoft.com/office/drawing/2014/main" id="{5D3E719F-AAB1-4F4D-8D71-0A552A4EA3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83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5656" name="Picture@5B@" descr="@5B@">
          <a:extLst>
            <a:ext uri="{FF2B5EF4-FFF2-40B4-BE49-F238E27FC236}">
              <a16:creationId xmlns:a16="http://schemas.microsoft.com/office/drawing/2014/main" id="{A232CD0D-BA83-4E96-871A-E5376FC6E3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657" name="Picture@5B@" descr="@5B@">
          <a:extLst>
            <a:ext uri="{FF2B5EF4-FFF2-40B4-BE49-F238E27FC236}">
              <a16:creationId xmlns:a16="http://schemas.microsoft.com/office/drawing/2014/main" id="{A909135A-E880-4676-9A63-F184AEF72E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33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658" name="Picture@5B@" descr="@5B@">
          <a:extLst>
            <a:ext uri="{FF2B5EF4-FFF2-40B4-BE49-F238E27FC236}">
              <a16:creationId xmlns:a16="http://schemas.microsoft.com/office/drawing/2014/main" id="{65AFFAD6-3175-4AF3-A7E1-9D29CA1F5A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08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659" name="Picture@5B@" descr="@5B@">
          <a:extLst>
            <a:ext uri="{FF2B5EF4-FFF2-40B4-BE49-F238E27FC236}">
              <a16:creationId xmlns:a16="http://schemas.microsoft.com/office/drawing/2014/main" id="{E9D23EFB-B95A-46A9-9292-3BBAC7A8F7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4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660" name="Picture@5B@" descr="@5B@">
          <a:extLst>
            <a:ext uri="{FF2B5EF4-FFF2-40B4-BE49-F238E27FC236}">
              <a16:creationId xmlns:a16="http://schemas.microsoft.com/office/drawing/2014/main" id="{3582E071-7C40-42B6-B373-3C33657DA5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59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661" name="Picture@5B@" descr="@5B@">
          <a:extLst>
            <a:ext uri="{FF2B5EF4-FFF2-40B4-BE49-F238E27FC236}">
              <a16:creationId xmlns:a16="http://schemas.microsoft.com/office/drawing/2014/main" id="{7327DA8E-3A70-48BB-9E2D-3C0B39488D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662" name="Picture@5B@" descr="@5B@">
          <a:extLst>
            <a:ext uri="{FF2B5EF4-FFF2-40B4-BE49-F238E27FC236}">
              <a16:creationId xmlns:a16="http://schemas.microsoft.com/office/drawing/2014/main" id="{529052D6-3E67-4CE7-A5BE-18CF01383A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09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663" name="Picture@5B@" descr="@5B@">
          <a:extLst>
            <a:ext uri="{FF2B5EF4-FFF2-40B4-BE49-F238E27FC236}">
              <a16:creationId xmlns:a16="http://schemas.microsoft.com/office/drawing/2014/main" id="{F633B121-861D-452E-973A-08BA7B34E5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85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664" name="Picture@5B@" descr="@5B@">
          <a:extLst>
            <a:ext uri="{FF2B5EF4-FFF2-40B4-BE49-F238E27FC236}">
              <a16:creationId xmlns:a16="http://schemas.microsoft.com/office/drawing/2014/main" id="{9D086989-C54C-4471-8736-728E5AC2B9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0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5665" name="Picture@5B@" descr="@5B@">
          <a:extLst>
            <a:ext uri="{FF2B5EF4-FFF2-40B4-BE49-F238E27FC236}">
              <a16:creationId xmlns:a16="http://schemas.microsoft.com/office/drawing/2014/main" id="{7C6A0E31-4154-4497-9794-BCCCE2D646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35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5666" name="Picture@5B@" descr="@5B@">
          <a:extLst>
            <a:ext uri="{FF2B5EF4-FFF2-40B4-BE49-F238E27FC236}">
              <a16:creationId xmlns:a16="http://schemas.microsoft.com/office/drawing/2014/main" id="{6ADF1232-618F-4E17-93E9-8C7E736FA6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1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5667" name="Picture@5B@" descr="@5B@">
          <a:extLst>
            <a:ext uri="{FF2B5EF4-FFF2-40B4-BE49-F238E27FC236}">
              <a16:creationId xmlns:a16="http://schemas.microsoft.com/office/drawing/2014/main" id="{008DA6E8-60C8-421B-83E7-D28C2F9241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86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5668" name="Picture@5B@" descr="@5B@">
          <a:extLst>
            <a:ext uri="{FF2B5EF4-FFF2-40B4-BE49-F238E27FC236}">
              <a16:creationId xmlns:a16="http://schemas.microsoft.com/office/drawing/2014/main" id="{C41B78E3-54B2-48B5-8331-2323FDF1CA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61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5669" name="Picture@5B@" descr="@5B@">
          <a:extLst>
            <a:ext uri="{FF2B5EF4-FFF2-40B4-BE49-F238E27FC236}">
              <a16:creationId xmlns:a16="http://schemas.microsoft.com/office/drawing/2014/main" id="{46A3662B-C3E4-4A9E-A45A-F851E58C87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36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5670" name="Picture@5B@" descr="@5B@">
          <a:extLst>
            <a:ext uri="{FF2B5EF4-FFF2-40B4-BE49-F238E27FC236}">
              <a16:creationId xmlns:a16="http://schemas.microsoft.com/office/drawing/2014/main" id="{35D64723-2118-4898-B7BD-8EE4C90ABD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11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5671" name="Picture@5B@" descr="@5B@">
          <a:extLst>
            <a:ext uri="{FF2B5EF4-FFF2-40B4-BE49-F238E27FC236}">
              <a16:creationId xmlns:a16="http://schemas.microsoft.com/office/drawing/2014/main" id="{447D2917-2301-4522-B9A7-90353FCC03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5672" name="Picture@5B@" descr="@5B@">
          <a:extLst>
            <a:ext uri="{FF2B5EF4-FFF2-40B4-BE49-F238E27FC236}">
              <a16:creationId xmlns:a16="http://schemas.microsoft.com/office/drawing/2014/main" id="{90EDEBBF-E2A9-4FC6-A98A-66C89F1526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62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5673" name="Picture@5B@" descr="@5B@">
          <a:extLst>
            <a:ext uri="{FF2B5EF4-FFF2-40B4-BE49-F238E27FC236}">
              <a16:creationId xmlns:a16="http://schemas.microsoft.com/office/drawing/2014/main" id="{192E13B8-225E-4FE3-883B-2C2387D5BF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37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5674" name="Picture@5B@" descr="@5B@">
          <a:extLst>
            <a:ext uri="{FF2B5EF4-FFF2-40B4-BE49-F238E27FC236}">
              <a16:creationId xmlns:a16="http://schemas.microsoft.com/office/drawing/2014/main" id="{BB5D79F4-F126-4FDF-A824-AB72017E14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12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5675" name="Picture@5B@" descr="@5B@">
          <a:extLst>
            <a:ext uri="{FF2B5EF4-FFF2-40B4-BE49-F238E27FC236}">
              <a16:creationId xmlns:a16="http://schemas.microsoft.com/office/drawing/2014/main" id="{D5725751-1B28-44C2-9801-2CBF080EC9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88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5676" name="Picture@5B@" descr="@5B@">
          <a:extLst>
            <a:ext uri="{FF2B5EF4-FFF2-40B4-BE49-F238E27FC236}">
              <a16:creationId xmlns:a16="http://schemas.microsoft.com/office/drawing/2014/main" id="{C5C166F0-E3D2-4830-9477-42B82D75E9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6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5677" name="Picture@5B@" descr="@5B@">
          <a:extLst>
            <a:ext uri="{FF2B5EF4-FFF2-40B4-BE49-F238E27FC236}">
              <a16:creationId xmlns:a16="http://schemas.microsoft.com/office/drawing/2014/main" id="{E5DD5DE9-CEBB-4B4E-8D70-BD0F2DD13D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38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5678" name="Picture@5B@" descr="@5B@">
          <a:extLst>
            <a:ext uri="{FF2B5EF4-FFF2-40B4-BE49-F238E27FC236}">
              <a16:creationId xmlns:a16="http://schemas.microsoft.com/office/drawing/2014/main" id="{4DA99E65-8AF0-42D6-8A66-7D7C481685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14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5679" name="Picture@5B@" descr="@5B@">
          <a:extLst>
            <a:ext uri="{FF2B5EF4-FFF2-40B4-BE49-F238E27FC236}">
              <a16:creationId xmlns:a16="http://schemas.microsoft.com/office/drawing/2014/main" id="{1B3CD1C4-E0E3-44B3-BE03-FF232E91B3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89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5680" name="Picture@5B@" descr="@5B@">
          <a:extLst>
            <a:ext uri="{FF2B5EF4-FFF2-40B4-BE49-F238E27FC236}">
              <a16:creationId xmlns:a16="http://schemas.microsoft.com/office/drawing/2014/main" id="{1189D175-2B3A-493D-B641-CE23461043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4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5681" name="Picture@5B@" descr="@5B@">
          <a:extLst>
            <a:ext uri="{FF2B5EF4-FFF2-40B4-BE49-F238E27FC236}">
              <a16:creationId xmlns:a16="http://schemas.microsoft.com/office/drawing/2014/main" id="{B10A8FB4-4D1A-4B6D-9FA1-18D3737306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5682" name="Picture@5B@" descr="@5B@">
          <a:extLst>
            <a:ext uri="{FF2B5EF4-FFF2-40B4-BE49-F238E27FC236}">
              <a16:creationId xmlns:a16="http://schemas.microsoft.com/office/drawing/2014/main" id="{DB0FDDD1-3381-4FBF-9CF1-116C716C9F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15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5683" name="Picture@5B@" descr="@5B@">
          <a:extLst>
            <a:ext uri="{FF2B5EF4-FFF2-40B4-BE49-F238E27FC236}">
              <a16:creationId xmlns:a16="http://schemas.microsoft.com/office/drawing/2014/main" id="{DB5B78FF-5937-4A3C-878F-10C99D8E14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90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5684" name="Picture@5B@" descr="@5B@">
          <a:extLst>
            <a:ext uri="{FF2B5EF4-FFF2-40B4-BE49-F238E27FC236}">
              <a16:creationId xmlns:a16="http://schemas.microsoft.com/office/drawing/2014/main" id="{6A7E1407-77E1-4220-AFE0-33AAA43F70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65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5685" name="Picture@5B@" descr="@5B@">
          <a:extLst>
            <a:ext uri="{FF2B5EF4-FFF2-40B4-BE49-F238E27FC236}">
              <a16:creationId xmlns:a16="http://schemas.microsoft.com/office/drawing/2014/main" id="{36CBA214-236D-4A85-B1A2-3AB136E9FA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40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5686" name="Picture@5B@" descr="@5B@">
          <a:extLst>
            <a:ext uri="{FF2B5EF4-FFF2-40B4-BE49-F238E27FC236}">
              <a16:creationId xmlns:a16="http://schemas.microsoft.com/office/drawing/2014/main" id="{A86A519A-D5F3-446E-96E5-6D3E77685F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1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5687" name="Picture@5B@" descr="@5B@">
          <a:extLst>
            <a:ext uri="{FF2B5EF4-FFF2-40B4-BE49-F238E27FC236}">
              <a16:creationId xmlns:a16="http://schemas.microsoft.com/office/drawing/2014/main" id="{96D620EE-59D8-4E53-B1F6-C4159EF58F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91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5688" name="Picture@5B@" descr="@5B@">
          <a:extLst>
            <a:ext uri="{FF2B5EF4-FFF2-40B4-BE49-F238E27FC236}">
              <a16:creationId xmlns:a16="http://schemas.microsoft.com/office/drawing/2014/main" id="{57CDDFE3-339B-42C3-92EC-0C5B04B3C0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66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5689" name="Picture@5B@" descr="@5B@">
          <a:extLst>
            <a:ext uri="{FF2B5EF4-FFF2-40B4-BE49-F238E27FC236}">
              <a16:creationId xmlns:a16="http://schemas.microsoft.com/office/drawing/2014/main" id="{357AEAEC-B1F4-4DE1-B398-01CE7B9B73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41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5690" name="Picture@5B@" descr="@5B@">
          <a:extLst>
            <a:ext uri="{FF2B5EF4-FFF2-40B4-BE49-F238E27FC236}">
              <a16:creationId xmlns:a16="http://schemas.microsoft.com/office/drawing/2014/main" id="{D2D34116-0683-4F60-9605-BCADFCAC32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0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5691" name="Picture@5B@" descr="@5B@">
          <a:extLst>
            <a:ext uri="{FF2B5EF4-FFF2-40B4-BE49-F238E27FC236}">
              <a16:creationId xmlns:a16="http://schemas.microsoft.com/office/drawing/2014/main" id="{74E6A727-25F5-49CD-8DA6-BE1AA32F8E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5692" name="Picture@5B@" descr="@5B@">
          <a:extLst>
            <a:ext uri="{FF2B5EF4-FFF2-40B4-BE49-F238E27FC236}">
              <a16:creationId xmlns:a16="http://schemas.microsoft.com/office/drawing/2014/main" id="{03EF5349-DFE2-42A5-B14A-62A090562B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693" name="Picture@5B@" descr="@5B@">
          <a:extLst>
            <a:ext uri="{FF2B5EF4-FFF2-40B4-BE49-F238E27FC236}">
              <a16:creationId xmlns:a16="http://schemas.microsoft.com/office/drawing/2014/main" id="{AF8420C2-0F34-4881-9475-126DD35101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5694" name="Picture@5B@" descr="@5B@">
          <a:extLst>
            <a:ext uri="{FF2B5EF4-FFF2-40B4-BE49-F238E27FC236}">
              <a16:creationId xmlns:a16="http://schemas.microsoft.com/office/drawing/2014/main" id="{CDCAFF08-6CE9-4440-B751-ECDA831DB0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695" name="Picture@5B@" descr="@5B@">
          <a:extLst>
            <a:ext uri="{FF2B5EF4-FFF2-40B4-BE49-F238E27FC236}">
              <a16:creationId xmlns:a16="http://schemas.microsoft.com/office/drawing/2014/main" id="{8F78A957-C83E-466B-BA35-161C52169A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6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5696" name="Picture@5B@" descr="@5B@">
          <a:extLst>
            <a:ext uri="{FF2B5EF4-FFF2-40B4-BE49-F238E27FC236}">
              <a16:creationId xmlns:a16="http://schemas.microsoft.com/office/drawing/2014/main" id="{8B8402F9-77CD-4650-800C-79BE1AC862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5697" name="Picture@5B@" descr="@5B@">
          <a:extLst>
            <a:ext uri="{FF2B5EF4-FFF2-40B4-BE49-F238E27FC236}">
              <a16:creationId xmlns:a16="http://schemas.microsoft.com/office/drawing/2014/main" id="{626252D8-1788-4F7B-95C0-CF76B1677F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7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5698" name="Picture@5B@" descr="@5B@">
          <a:extLst>
            <a:ext uri="{FF2B5EF4-FFF2-40B4-BE49-F238E27FC236}">
              <a16:creationId xmlns:a16="http://schemas.microsoft.com/office/drawing/2014/main" id="{B3FFB197-5666-4289-82EC-B0FD1FC96E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5699" name="Picture@5B@" descr="@5B@">
          <a:extLst>
            <a:ext uri="{FF2B5EF4-FFF2-40B4-BE49-F238E27FC236}">
              <a16:creationId xmlns:a16="http://schemas.microsoft.com/office/drawing/2014/main" id="{2CA7B9E8-014B-464D-967B-6F56CBF1E5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5700" name="Picture@5B@" descr="@5B@">
          <a:extLst>
            <a:ext uri="{FF2B5EF4-FFF2-40B4-BE49-F238E27FC236}">
              <a16:creationId xmlns:a16="http://schemas.microsoft.com/office/drawing/2014/main" id="{4BC0820D-0819-48F5-94E0-80E2FE2AA9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3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5701" name="Picture@5C@" descr="@5C@">
          <a:extLst>
            <a:ext uri="{FF2B5EF4-FFF2-40B4-BE49-F238E27FC236}">
              <a16:creationId xmlns:a16="http://schemas.microsoft.com/office/drawing/2014/main" id="{3DFF02F4-1EB5-409C-B889-192B73C1CA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598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5702" name="Picture@5B@" descr="@5B@">
          <a:extLst>
            <a:ext uri="{FF2B5EF4-FFF2-40B4-BE49-F238E27FC236}">
              <a16:creationId xmlns:a16="http://schemas.microsoft.com/office/drawing/2014/main" id="{8CB6879C-6AB1-414F-A356-C1A8FE66CD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3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5703" name="Picture@5B@" descr="@5B@">
          <a:extLst>
            <a:ext uri="{FF2B5EF4-FFF2-40B4-BE49-F238E27FC236}">
              <a16:creationId xmlns:a16="http://schemas.microsoft.com/office/drawing/2014/main" id="{B013A9AD-0E09-49D2-A5F2-A8DB882D61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8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5704" name="Picture@5B@" descr="@5B@">
          <a:extLst>
            <a:ext uri="{FF2B5EF4-FFF2-40B4-BE49-F238E27FC236}">
              <a16:creationId xmlns:a16="http://schemas.microsoft.com/office/drawing/2014/main" id="{6F284C76-A46B-4EFB-8EE5-C2F8A10648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5705" name="Picture@5B@" descr="@5B@">
          <a:extLst>
            <a:ext uri="{FF2B5EF4-FFF2-40B4-BE49-F238E27FC236}">
              <a16:creationId xmlns:a16="http://schemas.microsoft.com/office/drawing/2014/main" id="{57D8E034-0B77-4069-AADB-902F796E11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5706" name="Picture@5B@" descr="@5B@">
          <a:extLst>
            <a:ext uri="{FF2B5EF4-FFF2-40B4-BE49-F238E27FC236}">
              <a16:creationId xmlns:a16="http://schemas.microsoft.com/office/drawing/2014/main" id="{B93438BB-F6F7-4C18-9192-C9E6CEACB0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4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5707" name="Picture@5B@" descr="@5B@">
          <a:extLst>
            <a:ext uri="{FF2B5EF4-FFF2-40B4-BE49-F238E27FC236}">
              <a16:creationId xmlns:a16="http://schemas.microsoft.com/office/drawing/2014/main" id="{CC6E529E-27D0-4A53-BC3E-A2A909AA6C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9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5708" name="Picture@5B@" descr="@5B@">
          <a:extLst>
            <a:ext uri="{FF2B5EF4-FFF2-40B4-BE49-F238E27FC236}">
              <a16:creationId xmlns:a16="http://schemas.microsoft.com/office/drawing/2014/main" id="{7294585E-6510-4071-868E-3216D22D41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5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5709" name="Picture@5B@" descr="@5B@">
          <a:extLst>
            <a:ext uri="{FF2B5EF4-FFF2-40B4-BE49-F238E27FC236}">
              <a16:creationId xmlns:a16="http://schemas.microsoft.com/office/drawing/2014/main" id="{09CA90EB-82B2-4381-9879-42EE13417E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5710" name="Picture@5B@" descr="@5B@">
          <a:extLst>
            <a:ext uri="{FF2B5EF4-FFF2-40B4-BE49-F238E27FC236}">
              <a16:creationId xmlns:a16="http://schemas.microsoft.com/office/drawing/2014/main" id="{6ED4EDD2-4F25-47A3-9E25-D23ACB4B1E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5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5711" name="Picture@5B@" descr="@5B@">
          <a:extLst>
            <a:ext uri="{FF2B5EF4-FFF2-40B4-BE49-F238E27FC236}">
              <a16:creationId xmlns:a16="http://schemas.microsoft.com/office/drawing/2014/main" id="{F9908ED5-D57E-4FC1-886E-075FDFCE10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5712" name="Picture@5B@" descr="@5B@">
          <a:extLst>
            <a:ext uri="{FF2B5EF4-FFF2-40B4-BE49-F238E27FC236}">
              <a16:creationId xmlns:a16="http://schemas.microsoft.com/office/drawing/2014/main" id="{F085F47B-ECEA-4B71-9BFA-B5A57FA14E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5713" name="Picture@5B@" descr="@5B@">
          <a:extLst>
            <a:ext uri="{FF2B5EF4-FFF2-40B4-BE49-F238E27FC236}">
              <a16:creationId xmlns:a16="http://schemas.microsoft.com/office/drawing/2014/main" id="{C403C0D1-CB7C-49AA-9B27-92EBAD39C9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1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5714" name="Picture@5B@" descr="@5B@">
          <a:extLst>
            <a:ext uri="{FF2B5EF4-FFF2-40B4-BE49-F238E27FC236}">
              <a16:creationId xmlns:a16="http://schemas.microsoft.com/office/drawing/2014/main" id="{9A77F694-5CEC-4553-9085-C9A4798181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5715" name="Picture@5B@" descr="@5B@">
          <a:extLst>
            <a:ext uri="{FF2B5EF4-FFF2-40B4-BE49-F238E27FC236}">
              <a16:creationId xmlns:a16="http://schemas.microsoft.com/office/drawing/2014/main" id="{DB1F047A-1F1B-4415-8DD0-8008B136D0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2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5716" name="Picture@5B@" descr="@5B@">
          <a:extLst>
            <a:ext uri="{FF2B5EF4-FFF2-40B4-BE49-F238E27FC236}">
              <a16:creationId xmlns:a16="http://schemas.microsoft.com/office/drawing/2014/main" id="{52B5BB07-208B-4A78-A677-3632D2C18A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27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5717" name="Picture@5B@" descr="@5B@">
          <a:extLst>
            <a:ext uri="{FF2B5EF4-FFF2-40B4-BE49-F238E27FC236}">
              <a16:creationId xmlns:a16="http://schemas.microsoft.com/office/drawing/2014/main" id="{F5DBE20C-9DE6-4CB8-B787-2C6B4EDDA7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02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5718" name="Picture@5B@" descr="@5B@">
          <a:extLst>
            <a:ext uri="{FF2B5EF4-FFF2-40B4-BE49-F238E27FC236}">
              <a16:creationId xmlns:a16="http://schemas.microsoft.com/office/drawing/2014/main" id="{9F291CDD-84C4-418D-8E99-E0DC7DCB31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7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5719" name="Picture@5B@" descr="@5B@">
          <a:extLst>
            <a:ext uri="{FF2B5EF4-FFF2-40B4-BE49-F238E27FC236}">
              <a16:creationId xmlns:a16="http://schemas.microsoft.com/office/drawing/2014/main" id="{E9510BF5-31E1-43DA-9DBF-B817CE683D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5720" name="Picture@5B@" descr="@5B@">
          <a:extLst>
            <a:ext uri="{FF2B5EF4-FFF2-40B4-BE49-F238E27FC236}">
              <a16:creationId xmlns:a16="http://schemas.microsoft.com/office/drawing/2014/main" id="{73BE3DC0-3F5A-40C5-9149-A9065AD1F4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28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5721" name="Picture@5B@" descr="@5B@">
          <a:extLst>
            <a:ext uri="{FF2B5EF4-FFF2-40B4-BE49-F238E27FC236}">
              <a16:creationId xmlns:a16="http://schemas.microsoft.com/office/drawing/2014/main" id="{D2E41028-C280-4C0A-A180-DB48161A84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3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5722" name="Picture@5B@" descr="@5B@">
          <a:extLst>
            <a:ext uri="{FF2B5EF4-FFF2-40B4-BE49-F238E27FC236}">
              <a16:creationId xmlns:a16="http://schemas.microsoft.com/office/drawing/2014/main" id="{CE820BAD-C82B-4F5C-AD82-C44A31AD43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78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5723" name="Picture@5B@" descr="@5B@">
          <a:extLst>
            <a:ext uri="{FF2B5EF4-FFF2-40B4-BE49-F238E27FC236}">
              <a16:creationId xmlns:a16="http://schemas.microsoft.com/office/drawing/2014/main" id="{C135FA91-BA3A-4D73-BA82-5A08A99174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54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5724" name="Picture@5B@" descr="@5B@">
          <a:extLst>
            <a:ext uri="{FF2B5EF4-FFF2-40B4-BE49-F238E27FC236}">
              <a16:creationId xmlns:a16="http://schemas.microsoft.com/office/drawing/2014/main" id="{385CB18F-47BE-418E-BA4C-46B8BD31B2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5725" name="Picture@5B@" descr="@5B@">
          <a:extLst>
            <a:ext uri="{FF2B5EF4-FFF2-40B4-BE49-F238E27FC236}">
              <a16:creationId xmlns:a16="http://schemas.microsoft.com/office/drawing/2014/main" id="{6E327A69-38B5-45BA-A75B-67205D709A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4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5726" name="Picture@5B@" descr="@5B@">
          <a:extLst>
            <a:ext uri="{FF2B5EF4-FFF2-40B4-BE49-F238E27FC236}">
              <a16:creationId xmlns:a16="http://schemas.microsoft.com/office/drawing/2014/main" id="{C290C3AF-86C6-4F21-89E0-0DD008E396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5727" name="Picture@5B@" descr="@5B@">
          <a:extLst>
            <a:ext uri="{FF2B5EF4-FFF2-40B4-BE49-F238E27FC236}">
              <a16:creationId xmlns:a16="http://schemas.microsoft.com/office/drawing/2014/main" id="{D4C72A39-6154-43D6-8C43-C00DC40078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5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5728" name="Picture@5B@" descr="@5B@">
          <a:extLst>
            <a:ext uri="{FF2B5EF4-FFF2-40B4-BE49-F238E27FC236}">
              <a16:creationId xmlns:a16="http://schemas.microsoft.com/office/drawing/2014/main" id="{33D59FCB-807A-4869-8D03-24299D403C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0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5729" name="Picture@5B@" descr="@5B@">
          <a:extLst>
            <a:ext uri="{FF2B5EF4-FFF2-40B4-BE49-F238E27FC236}">
              <a16:creationId xmlns:a16="http://schemas.microsoft.com/office/drawing/2014/main" id="{4F4F1C4B-BE0A-4DAF-8F01-B8EB604510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5730" name="Picture@5B@" descr="@5B@">
          <a:extLst>
            <a:ext uri="{FF2B5EF4-FFF2-40B4-BE49-F238E27FC236}">
              <a16:creationId xmlns:a16="http://schemas.microsoft.com/office/drawing/2014/main" id="{DDF4C6EA-13EF-4425-95D5-7692C5BAB3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80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5731" name="Picture@5B@" descr="@5B@">
          <a:extLst>
            <a:ext uri="{FF2B5EF4-FFF2-40B4-BE49-F238E27FC236}">
              <a16:creationId xmlns:a16="http://schemas.microsoft.com/office/drawing/2014/main" id="{BA911C33-C2A5-4828-AECE-E6C62329A6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56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5732" name="Picture@5B@" descr="@5B@">
          <a:extLst>
            <a:ext uri="{FF2B5EF4-FFF2-40B4-BE49-F238E27FC236}">
              <a16:creationId xmlns:a16="http://schemas.microsoft.com/office/drawing/2014/main" id="{7767C4BB-D564-4CEE-9B7D-92E157186B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31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5733" name="Picture@5B@" descr="@5B@">
          <a:extLst>
            <a:ext uri="{FF2B5EF4-FFF2-40B4-BE49-F238E27FC236}">
              <a16:creationId xmlns:a16="http://schemas.microsoft.com/office/drawing/2014/main" id="{A4314B61-E7DA-486F-B0E0-1F4EDBD92A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06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5734" name="Picture@5B@" descr="@5B@">
          <a:extLst>
            <a:ext uri="{FF2B5EF4-FFF2-40B4-BE49-F238E27FC236}">
              <a16:creationId xmlns:a16="http://schemas.microsoft.com/office/drawing/2014/main" id="{BD515D0A-0695-448E-A835-97BAE749D5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5735" name="Picture@5B@" descr="@5B@">
          <a:extLst>
            <a:ext uri="{FF2B5EF4-FFF2-40B4-BE49-F238E27FC236}">
              <a16:creationId xmlns:a16="http://schemas.microsoft.com/office/drawing/2014/main" id="{3AE00019-57A2-4E95-98A3-4176CFB831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57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5736" name="Picture@5B@" descr="@5B@">
          <a:extLst>
            <a:ext uri="{FF2B5EF4-FFF2-40B4-BE49-F238E27FC236}">
              <a16:creationId xmlns:a16="http://schemas.microsoft.com/office/drawing/2014/main" id="{25B83409-81A7-4AF6-AF77-3B1E4A6038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32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5737" name="Picture@5B@" descr="@5B@">
          <a:extLst>
            <a:ext uri="{FF2B5EF4-FFF2-40B4-BE49-F238E27FC236}">
              <a16:creationId xmlns:a16="http://schemas.microsoft.com/office/drawing/2014/main" id="{98C6F7BE-A0B7-46A7-954B-5C8D603E16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07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738" name="Picture@5B@" descr="@5B@">
          <a:extLst>
            <a:ext uri="{FF2B5EF4-FFF2-40B4-BE49-F238E27FC236}">
              <a16:creationId xmlns:a16="http://schemas.microsoft.com/office/drawing/2014/main" id="{6BF22AA6-D290-431C-8E56-54FB0CBC44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83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5739" name="Picture@5B@" descr="@5B@">
          <a:extLst>
            <a:ext uri="{FF2B5EF4-FFF2-40B4-BE49-F238E27FC236}">
              <a16:creationId xmlns:a16="http://schemas.microsoft.com/office/drawing/2014/main" id="{029303EC-C1DC-4286-BBDB-996009CFAA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740" name="Picture@5B@" descr="@5B@">
          <a:extLst>
            <a:ext uri="{FF2B5EF4-FFF2-40B4-BE49-F238E27FC236}">
              <a16:creationId xmlns:a16="http://schemas.microsoft.com/office/drawing/2014/main" id="{484C9540-CED4-441F-AE46-F88BECA0B9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33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741" name="Picture@5B@" descr="@5B@">
          <a:extLst>
            <a:ext uri="{FF2B5EF4-FFF2-40B4-BE49-F238E27FC236}">
              <a16:creationId xmlns:a16="http://schemas.microsoft.com/office/drawing/2014/main" id="{100259EE-00A8-4589-A9F3-63358904EA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08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742" name="Picture@5B@" descr="@5B@">
          <a:extLst>
            <a:ext uri="{FF2B5EF4-FFF2-40B4-BE49-F238E27FC236}">
              <a16:creationId xmlns:a16="http://schemas.microsoft.com/office/drawing/2014/main" id="{C22C3179-ED9F-47D0-8E71-535439DC41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4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743" name="Picture@5B@" descr="@5B@">
          <a:extLst>
            <a:ext uri="{FF2B5EF4-FFF2-40B4-BE49-F238E27FC236}">
              <a16:creationId xmlns:a16="http://schemas.microsoft.com/office/drawing/2014/main" id="{8061C57D-5B84-4F3C-B448-90408FA701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59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744" name="Picture@5B@" descr="@5B@">
          <a:extLst>
            <a:ext uri="{FF2B5EF4-FFF2-40B4-BE49-F238E27FC236}">
              <a16:creationId xmlns:a16="http://schemas.microsoft.com/office/drawing/2014/main" id="{664A1986-04FA-4505-8F00-2DAAE1D027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745" name="Picture@5B@" descr="@5B@">
          <a:extLst>
            <a:ext uri="{FF2B5EF4-FFF2-40B4-BE49-F238E27FC236}">
              <a16:creationId xmlns:a16="http://schemas.microsoft.com/office/drawing/2014/main" id="{9040CA37-DE9B-4331-9310-BD6EEE2142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09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746" name="Picture@5B@" descr="@5B@">
          <a:extLst>
            <a:ext uri="{FF2B5EF4-FFF2-40B4-BE49-F238E27FC236}">
              <a16:creationId xmlns:a16="http://schemas.microsoft.com/office/drawing/2014/main" id="{58A65172-92E2-4037-9443-DD6FEE4E52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85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747" name="Picture@5B@" descr="@5B@">
          <a:extLst>
            <a:ext uri="{FF2B5EF4-FFF2-40B4-BE49-F238E27FC236}">
              <a16:creationId xmlns:a16="http://schemas.microsoft.com/office/drawing/2014/main" id="{4FEEFE95-3F47-4F33-85F9-1320A35C84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0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5748" name="Picture@5B@" descr="@5B@">
          <a:extLst>
            <a:ext uri="{FF2B5EF4-FFF2-40B4-BE49-F238E27FC236}">
              <a16:creationId xmlns:a16="http://schemas.microsoft.com/office/drawing/2014/main" id="{99C198FE-48AD-418A-9F2C-6A82AAC64C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35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5749" name="Picture@5B@" descr="@5B@">
          <a:extLst>
            <a:ext uri="{FF2B5EF4-FFF2-40B4-BE49-F238E27FC236}">
              <a16:creationId xmlns:a16="http://schemas.microsoft.com/office/drawing/2014/main" id="{BBAA2DF0-5B84-498D-9CF1-6DFDBE926B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1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5750" name="Picture@5B@" descr="@5B@">
          <a:extLst>
            <a:ext uri="{FF2B5EF4-FFF2-40B4-BE49-F238E27FC236}">
              <a16:creationId xmlns:a16="http://schemas.microsoft.com/office/drawing/2014/main" id="{F44DA8A1-2E49-4AA2-9735-DCF8473372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86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5751" name="Picture@5B@" descr="@5B@">
          <a:extLst>
            <a:ext uri="{FF2B5EF4-FFF2-40B4-BE49-F238E27FC236}">
              <a16:creationId xmlns:a16="http://schemas.microsoft.com/office/drawing/2014/main" id="{22F67515-42F4-49D5-BF75-77771A1E73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61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5752" name="Picture@5B@" descr="@5B@">
          <a:extLst>
            <a:ext uri="{FF2B5EF4-FFF2-40B4-BE49-F238E27FC236}">
              <a16:creationId xmlns:a16="http://schemas.microsoft.com/office/drawing/2014/main" id="{7228F181-F885-44B8-B56D-B0C141D2EB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36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5753" name="Picture@5B@" descr="@5B@">
          <a:extLst>
            <a:ext uri="{FF2B5EF4-FFF2-40B4-BE49-F238E27FC236}">
              <a16:creationId xmlns:a16="http://schemas.microsoft.com/office/drawing/2014/main" id="{E2DD55BB-DB1F-4EF3-8BA2-7F44F09270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11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5754" name="Picture@5C@" descr="@5C@">
          <a:extLst>
            <a:ext uri="{FF2B5EF4-FFF2-40B4-BE49-F238E27FC236}">
              <a16:creationId xmlns:a16="http://schemas.microsoft.com/office/drawing/2014/main" id="{7FC6C606-6479-4010-9807-C667F9A9EB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18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5755" name="Picture@5B@" descr="@5B@">
          <a:extLst>
            <a:ext uri="{FF2B5EF4-FFF2-40B4-BE49-F238E27FC236}">
              <a16:creationId xmlns:a16="http://schemas.microsoft.com/office/drawing/2014/main" id="{6FD9E445-504F-49BC-8B4D-25D5F8C967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62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5756" name="Picture@5B@" descr="@5B@">
          <a:extLst>
            <a:ext uri="{FF2B5EF4-FFF2-40B4-BE49-F238E27FC236}">
              <a16:creationId xmlns:a16="http://schemas.microsoft.com/office/drawing/2014/main" id="{BD9822C7-6147-44E6-8E92-A5231A551C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37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5757" name="Picture@5B@" descr="@5B@">
          <a:extLst>
            <a:ext uri="{FF2B5EF4-FFF2-40B4-BE49-F238E27FC236}">
              <a16:creationId xmlns:a16="http://schemas.microsoft.com/office/drawing/2014/main" id="{414AD85D-54B0-41B8-91B2-E8C021C76F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12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5758" name="Picture@5B@" descr="@5B@">
          <a:extLst>
            <a:ext uri="{FF2B5EF4-FFF2-40B4-BE49-F238E27FC236}">
              <a16:creationId xmlns:a16="http://schemas.microsoft.com/office/drawing/2014/main" id="{AFFBCA88-E099-452C-8979-1B27A54FBB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88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5759" name="Picture@5B@" descr="@5B@">
          <a:extLst>
            <a:ext uri="{FF2B5EF4-FFF2-40B4-BE49-F238E27FC236}">
              <a16:creationId xmlns:a16="http://schemas.microsoft.com/office/drawing/2014/main" id="{A77C0337-FC65-422A-ACA3-71752F7D6F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6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5760" name="Picture@5B@" descr="@5B@">
          <a:extLst>
            <a:ext uri="{FF2B5EF4-FFF2-40B4-BE49-F238E27FC236}">
              <a16:creationId xmlns:a16="http://schemas.microsoft.com/office/drawing/2014/main" id="{43D9B29D-97DA-4DC8-8183-0696CC4780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0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5761" name="Picture@5B@" descr="@5B@">
          <a:extLst>
            <a:ext uri="{FF2B5EF4-FFF2-40B4-BE49-F238E27FC236}">
              <a16:creationId xmlns:a16="http://schemas.microsoft.com/office/drawing/2014/main" id="{03EFA62D-C9CE-41DD-9B5F-23BA3FCC1A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5762" name="Picture@5B@" descr="@5B@">
          <a:extLst>
            <a:ext uri="{FF2B5EF4-FFF2-40B4-BE49-F238E27FC236}">
              <a16:creationId xmlns:a16="http://schemas.microsoft.com/office/drawing/2014/main" id="{85324821-7996-494F-AC8E-F7CABC3BF4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763" name="Picture@5B@" descr="@5B@">
          <a:extLst>
            <a:ext uri="{FF2B5EF4-FFF2-40B4-BE49-F238E27FC236}">
              <a16:creationId xmlns:a16="http://schemas.microsoft.com/office/drawing/2014/main" id="{B4D626AB-6E61-4C5A-92E5-0A354A6F22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5764" name="Picture@5B@" descr="@5B@">
          <a:extLst>
            <a:ext uri="{FF2B5EF4-FFF2-40B4-BE49-F238E27FC236}">
              <a16:creationId xmlns:a16="http://schemas.microsoft.com/office/drawing/2014/main" id="{03093B05-D443-44B7-A918-6BDD86DAEF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765" name="Picture@5B@" descr="@5B@">
          <a:extLst>
            <a:ext uri="{FF2B5EF4-FFF2-40B4-BE49-F238E27FC236}">
              <a16:creationId xmlns:a16="http://schemas.microsoft.com/office/drawing/2014/main" id="{BF6F60AC-EA1A-4BF2-ABBA-533EB00851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6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5766" name="Picture@5B@" descr="@5B@">
          <a:extLst>
            <a:ext uri="{FF2B5EF4-FFF2-40B4-BE49-F238E27FC236}">
              <a16:creationId xmlns:a16="http://schemas.microsoft.com/office/drawing/2014/main" id="{307578B9-DC45-4C8B-B686-DD4AB871A1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5767" name="Picture@5B@" descr="@5B@">
          <a:extLst>
            <a:ext uri="{FF2B5EF4-FFF2-40B4-BE49-F238E27FC236}">
              <a16:creationId xmlns:a16="http://schemas.microsoft.com/office/drawing/2014/main" id="{E63F7DBF-F17F-496A-B5F6-174E275F00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7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5768" name="Picture@5B@" descr="@5B@">
          <a:extLst>
            <a:ext uri="{FF2B5EF4-FFF2-40B4-BE49-F238E27FC236}">
              <a16:creationId xmlns:a16="http://schemas.microsoft.com/office/drawing/2014/main" id="{A6E2862C-0338-4FC9-BF31-78D80A19D9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5769" name="Picture@5B@" descr="@5B@">
          <a:extLst>
            <a:ext uri="{FF2B5EF4-FFF2-40B4-BE49-F238E27FC236}">
              <a16:creationId xmlns:a16="http://schemas.microsoft.com/office/drawing/2014/main" id="{D7D77DFF-E969-4D72-94E3-726F3C7A02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5770" name="Picture@5B@" descr="@5B@">
          <a:extLst>
            <a:ext uri="{FF2B5EF4-FFF2-40B4-BE49-F238E27FC236}">
              <a16:creationId xmlns:a16="http://schemas.microsoft.com/office/drawing/2014/main" id="{9D2226FF-D73D-4C33-A89C-3A6D4C6849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3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5771" name="Picture@5B@" descr="@5B@">
          <a:extLst>
            <a:ext uri="{FF2B5EF4-FFF2-40B4-BE49-F238E27FC236}">
              <a16:creationId xmlns:a16="http://schemas.microsoft.com/office/drawing/2014/main" id="{0AA64505-E36F-40B2-9451-BC67A26718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5772" name="Picture@5B@" descr="@5B@">
          <a:extLst>
            <a:ext uri="{FF2B5EF4-FFF2-40B4-BE49-F238E27FC236}">
              <a16:creationId xmlns:a16="http://schemas.microsoft.com/office/drawing/2014/main" id="{99CF74AD-D87B-4A1F-98D6-4F88CDABD3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3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5773" name="Picture@5B@" descr="@5B@">
          <a:extLst>
            <a:ext uri="{FF2B5EF4-FFF2-40B4-BE49-F238E27FC236}">
              <a16:creationId xmlns:a16="http://schemas.microsoft.com/office/drawing/2014/main" id="{8C8C9738-84CF-40EC-80CD-1C22CD7543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8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5774" name="Picture@5B@" descr="@5B@">
          <a:extLst>
            <a:ext uri="{FF2B5EF4-FFF2-40B4-BE49-F238E27FC236}">
              <a16:creationId xmlns:a16="http://schemas.microsoft.com/office/drawing/2014/main" id="{510D861F-C22F-41A8-986A-4709845D02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5775" name="Picture@5B@" descr="@5B@">
          <a:extLst>
            <a:ext uri="{FF2B5EF4-FFF2-40B4-BE49-F238E27FC236}">
              <a16:creationId xmlns:a16="http://schemas.microsoft.com/office/drawing/2014/main" id="{5D5625AE-FC53-43B7-BBB1-8C71434258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5776" name="Picture@5B@" descr="@5B@">
          <a:extLst>
            <a:ext uri="{FF2B5EF4-FFF2-40B4-BE49-F238E27FC236}">
              <a16:creationId xmlns:a16="http://schemas.microsoft.com/office/drawing/2014/main" id="{4620F99A-1A3F-465C-845F-B94A6B8E82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4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5777" name="Picture@5B@" descr="@5B@">
          <a:extLst>
            <a:ext uri="{FF2B5EF4-FFF2-40B4-BE49-F238E27FC236}">
              <a16:creationId xmlns:a16="http://schemas.microsoft.com/office/drawing/2014/main" id="{4F6C14AB-A62C-468E-965A-9237E7D3FC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9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5778" name="Picture@5B@" descr="@5B@">
          <a:extLst>
            <a:ext uri="{FF2B5EF4-FFF2-40B4-BE49-F238E27FC236}">
              <a16:creationId xmlns:a16="http://schemas.microsoft.com/office/drawing/2014/main" id="{D00BAE1D-949F-431D-A359-CBDBA66CC7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5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5779" name="Picture@5B@" descr="@5B@">
          <a:extLst>
            <a:ext uri="{FF2B5EF4-FFF2-40B4-BE49-F238E27FC236}">
              <a16:creationId xmlns:a16="http://schemas.microsoft.com/office/drawing/2014/main" id="{89B7D0E7-376F-4E8F-8480-33C5087F1F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5780" name="Picture@5B@" descr="@5B@">
          <a:extLst>
            <a:ext uri="{FF2B5EF4-FFF2-40B4-BE49-F238E27FC236}">
              <a16:creationId xmlns:a16="http://schemas.microsoft.com/office/drawing/2014/main" id="{9280F7D3-53B1-481A-918D-B9836F263D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5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5781" name="Picture@5B@" descr="@5B@">
          <a:extLst>
            <a:ext uri="{FF2B5EF4-FFF2-40B4-BE49-F238E27FC236}">
              <a16:creationId xmlns:a16="http://schemas.microsoft.com/office/drawing/2014/main" id="{7FA8C45F-7D97-49BF-8BA9-C93FD5FBA3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5782" name="Picture@5B@" descr="@5B@">
          <a:extLst>
            <a:ext uri="{FF2B5EF4-FFF2-40B4-BE49-F238E27FC236}">
              <a16:creationId xmlns:a16="http://schemas.microsoft.com/office/drawing/2014/main" id="{E9D2C826-41DA-43A8-9237-424C2943F3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5783" name="Picture@5B@" descr="@5B@">
          <a:extLst>
            <a:ext uri="{FF2B5EF4-FFF2-40B4-BE49-F238E27FC236}">
              <a16:creationId xmlns:a16="http://schemas.microsoft.com/office/drawing/2014/main" id="{F7C0FB8A-8F2E-477E-850C-9E3FE3E18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1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5784" name="Picture@5B@" descr="@5B@">
          <a:extLst>
            <a:ext uri="{FF2B5EF4-FFF2-40B4-BE49-F238E27FC236}">
              <a16:creationId xmlns:a16="http://schemas.microsoft.com/office/drawing/2014/main" id="{C28360AB-876B-48A4-82F7-7BBBA7F6FF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5785" name="Picture@5B@" descr="@5B@">
          <a:extLst>
            <a:ext uri="{FF2B5EF4-FFF2-40B4-BE49-F238E27FC236}">
              <a16:creationId xmlns:a16="http://schemas.microsoft.com/office/drawing/2014/main" id="{0D83360C-E43F-45F9-A3AE-72800B3BBD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2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5786" name="Picture@5B@" descr="@5B@">
          <a:extLst>
            <a:ext uri="{FF2B5EF4-FFF2-40B4-BE49-F238E27FC236}">
              <a16:creationId xmlns:a16="http://schemas.microsoft.com/office/drawing/2014/main" id="{D060F2B1-DBC1-4D5D-9592-0912B730A5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27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5787" name="Picture@5B@" descr="@5B@">
          <a:extLst>
            <a:ext uri="{FF2B5EF4-FFF2-40B4-BE49-F238E27FC236}">
              <a16:creationId xmlns:a16="http://schemas.microsoft.com/office/drawing/2014/main" id="{C5608139-C0B1-4D53-8299-5E23274EC9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02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5788" name="Picture@5B@" descr="@5B@">
          <a:extLst>
            <a:ext uri="{FF2B5EF4-FFF2-40B4-BE49-F238E27FC236}">
              <a16:creationId xmlns:a16="http://schemas.microsoft.com/office/drawing/2014/main" id="{18E2A4ED-27C6-44FE-A4A9-F4F850FDCA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7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5789" name="Picture@5B@" descr="@5B@">
          <a:extLst>
            <a:ext uri="{FF2B5EF4-FFF2-40B4-BE49-F238E27FC236}">
              <a16:creationId xmlns:a16="http://schemas.microsoft.com/office/drawing/2014/main" id="{094DEFFD-302C-4420-B6A3-F7EF2DB41D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5790" name="Picture@5B@" descr="@5B@">
          <a:extLst>
            <a:ext uri="{FF2B5EF4-FFF2-40B4-BE49-F238E27FC236}">
              <a16:creationId xmlns:a16="http://schemas.microsoft.com/office/drawing/2014/main" id="{16D1119C-9E26-4DBE-B125-75335B529B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28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5791" name="Picture@5B@" descr="@5B@">
          <a:extLst>
            <a:ext uri="{FF2B5EF4-FFF2-40B4-BE49-F238E27FC236}">
              <a16:creationId xmlns:a16="http://schemas.microsoft.com/office/drawing/2014/main" id="{0C1CA29A-0D89-40FA-BCAC-C81909387F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3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5792" name="Picture@5B@" descr="@5B@">
          <a:extLst>
            <a:ext uri="{FF2B5EF4-FFF2-40B4-BE49-F238E27FC236}">
              <a16:creationId xmlns:a16="http://schemas.microsoft.com/office/drawing/2014/main" id="{F0A8C33A-DCAB-4650-A21F-F868A2E0A9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78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5793" name="Picture@5B@" descr="@5B@">
          <a:extLst>
            <a:ext uri="{FF2B5EF4-FFF2-40B4-BE49-F238E27FC236}">
              <a16:creationId xmlns:a16="http://schemas.microsoft.com/office/drawing/2014/main" id="{43AA613D-CA2E-4639-AD54-1AC77E642F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54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5794" name="Picture@5B@" descr="@5B@">
          <a:extLst>
            <a:ext uri="{FF2B5EF4-FFF2-40B4-BE49-F238E27FC236}">
              <a16:creationId xmlns:a16="http://schemas.microsoft.com/office/drawing/2014/main" id="{80F7A22B-6450-4C39-A394-D180D73DDB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5795" name="Picture@5B@" descr="@5B@">
          <a:extLst>
            <a:ext uri="{FF2B5EF4-FFF2-40B4-BE49-F238E27FC236}">
              <a16:creationId xmlns:a16="http://schemas.microsoft.com/office/drawing/2014/main" id="{48C129E1-844C-4C8E-9829-764C2DD54F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4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5796" name="Picture@5B@" descr="@5B@">
          <a:extLst>
            <a:ext uri="{FF2B5EF4-FFF2-40B4-BE49-F238E27FC236}">
              <a16:creationId xmlns:a16="http://schemas.microsoft.com/office/drawing/2014/main" id="{60C60360-26D2-4671-8547-82503F4F5D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5797" name="Picture@5B@" descr="@5B@">
          <a:extLst>
            <a:ext uri="{FF2B5EF4-FFF2-40B4-BE49-F238E27FC236}">
              <a16:creationId xmlns:a16="http://schemas.microsoft.com/office/drawing/2014/main" id="{EBE1DD79-CE18-48ED-B248-F867AE91C7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5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5798" name="Picture@5B@" descr="@5B@">
          <a:extLst>
            <a:ext uri="{FF2B5EF4-FFF2-40B4-BE49-F238E27FC236}">
              <a16:creationId xmlns:a16="http://schemas.microsoft.com/office/drawing/2014/main" id="{445F6AC1-76A1-4371-854D-A128294263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0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5799" name="Picture@5B@" descr="@5B@">
          <a:extLst>
            <a:ext uri="{FF2B5EF4-FFF2-40B4-BE49-F238E27FC236}">
              <a16:creationId xmlns:a16="http://schemas.microsoft.com/office/drawing/2014/main" id="{BE5B8A0B-BE7C-4B21-ACC0-76ABBBCA98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5800" name="Picture@5B@" descr="@5B@">
          <a:extLst>
            <a:ext uri="{FF2B5EF4-FFF2-40B4-BE49-F238E27FC236}">
              <a16:creationId xmlns:a16="http://schemas.microsoft.com/office/drawing/2014/main" id="{069C4D7C-AB23-4939-8E62-430D88B623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80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5801" name="Picture@5B@" descr="@5B@">
          <a:extLst>
            <a:ext uri="{FF2B5EF4-FFF2-40B4-BE49-F238E27FC236}">
              <a16:creationId xmlns:a16="http://schemas.microsoft.com/office/drawing/2014/main" id="{85959697-0226-4F8E-BF4A-E99A2A3848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56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5802" name="Picture@5B@" descr="@5B@">
          <a:extLst>
            <a:ext uri="{FF2B5EF4-FFF2-40B4-BE49-F238E27FC236}">
              <a16:creationId xmlns:a16="http://schemas.microsoft.com/office/drawing/2014/main" id="{1C728763-D25B-4A73-91B3-C0660EF335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31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5803" name="Picture@5B@" descr="@5B@">
          <a:extLst>
            <a:ext uri="{FF2B5EF4-FFF2-40B4-BE49-F238E27FC236}">
              <a16:creationId xmlns:a16="http://schemas.microsoft.com/office/drawing/2014/main" id="{B88411CE-7F5D-4F32-80AE-A9CE51D508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06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5804" name="Picture@5B@" descr="@5B@">
          <a:extLst>
            <a:ext uri="{FF2B5EF4-FFF2-40B4-BE49-F238E27FC236}">
              <a16:creationId xmlns:a16="http://schemas.microsoft.com/office/drawing/2014/main" id="{ADD2B47D-987F-455D-93FA-F2D884977A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5805" name="Picture@5B@" descr="@5B@">
          <a:extLst>
            <a:ext uri="{FF2B5EF4-FFF2-40B4-BE49-F238E27FC236}">
              <a16:creationId xmlns:a16="http://schemas.microsoft.com/office/drawing/2014/main" id="{629631FA-1022-417B-8904-C1F494B781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57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5806" name="Picture@5B@" descr="@5B@">
          <a:extLst>
            <a:ext uri="{FF2B5EF4-FFF2-40B4-BE49-F238E27FC236}">
              <a16:creationId xmlns:a16="http://schemas.microsoft.com/office/drawing/2014/main" id="{3855DBE3-EB02-46AC-ACC4-589800B384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32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5807" name="Picture@5B@" descr="@5B@">
          <a:extLst>
            <a:ext uri="{FF2B5EF4-FFF2-40B4-BE49-F238E27FC236}">
              <a16:creationId xmlns:a16="http://schemas.microsoft.com/office/drawing/2014/main" id="{DEA339B2-B2AD-4E60-987E-F271C63DA3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07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808" name="Picture@5B@" descr="@5B@">
          <a:extLst>
            <a:ext uri="{FF2B5EF4-FFF2-40B4-BE49-F238E27FC236}">
              <a16:creationId xmlns:a16="http://schemas.microsoft.com/office/drawing/2014/main" id="{F005AB77-8E59-4DD3-A986-6F5208460C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83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5809" name="Picture@5B@" descr="@5B@">
          <a:extLst>
            <a:ext uri="{FF2B5EF4-FFF2-40B4-BE49-F238E27FC236}">
              <a16:creationId xmlns:a16="http://schemas.microsoft.com/office/drawing/2014/main" id="{B379B1AA-28B9-451A-ADC3-2689A17D27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810" name="Picture@5B@" descr="@5B@">
          <a:extLst>
            <a:ext uri="{FF2B5EF4-FFF2-40B4-BE49-F238E27FC236}">
              <a16:creationId xmlns:a16="http://schemas.microsoft.com/office/drawing/2014/main" id="{1C44D9E0-3D79-4619-A2BE-1979B8510D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33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811" name="Picture@5B@" descr="@5B@">
          <a:extLst>
            <a:ext uri="{FF2B5EF4-FFF2-40B4-BE49-F238E27FC236}">
              <a16:creationId xmlns:a16="http://schemas.microsoft.com/office/drawing/2014/main" id="{EFA02FE0-0B3D-4441-AB6A-E83D3B9CE8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08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812" name="Picture@5B@" descr="@5B@">
          <a:extLst>
            <a:ext uri="{FF2B5EF4-FFF2-40B4-BE49-F238E27FC236}">
              <a16:creationId xmlns:a16="http://schemas.microsoft.com/office/drawing/2014/main" id="{B8CA45DD-6DC0-4D17-82BA-D83B63C8DE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4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813" name="Picture@5B@" descr="@5B@">
          <a:extLst>
            <a:ext uri="{FF2B5EF4-FFF2-40B4-BE49-F238E27FC236}">
              <a16:creationId xmlns:a16="http://schemas.microsoft.com/office/drawing/2014/main" id="{6CE1BCA1-77F5-46BD-A532-D4B6BEF2C9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59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814" name="Picture@5B@" descr="@5B@">
          <a:extLst>
            <a:ext uri="{FF2B5EF4-FFF2-40B4-BE49-F238E27FC236}">
              <a16:creationId xmlns:a16="http://schemas.microsoft.com/office/drawing/2014/main" id="{7FA99356-4A7A-4476-890B-D86E6A2472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815" name="Picture@5B@" descr="@5B@">
          <a:extLst>
            <a:ext uri="{FF2B5EF4-FFF2-40B4-BE49-F238E27FC236}">
              <a16:creationId xmlns:a16="http://schemas.microsoft.com/office/drawing/2014/main" id="{F95B9489-E338-4F14-8A03-B00C5E6A2B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09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816" name="Picture@5B@" descr="@5B@">
          <a:extLst>
            <a:ext uri="{FF2B5EF4-FFF2-40B4-BE49-F238E27FC236}">
              <a16:creationId xmlns:a16="http://schemas.microsoft.com/office/drawing/2014/main" id="{7DBA2AE9-8E6E-40F6-A5BF-2D33C3053D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85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817" name="Picture@5B@" descr="@5B@">
          <a:extLst>
            <a:ext uri="{FF2B5EF4-FFF2-40B4-BE49-F238E27FC236}">
              <a16:creationId xmlns:a16="http://schemas.microsoft.com/office/drawing/2014/main" id="{E8C475B2-9196-413F-9F60-4C5FA9F458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0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5818" name="Picture@5B@" descr="@5B@">
          <a:extLst>
            <a:ext uri="{FF2B5EF4-FFF2-40B4-BE49-F238E27FC236}">
              <a16:creationId xmlns:a16="http://schemas.microsoft.com/office/drawing/2014/main" id="{A2D57079-2E8D-42AA-8AA8-6ECE33CE7B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35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5819" name="Picture@5B@" descr="@5B@">
          <a:extLst>
            <a:ext uri="{FF2B5EF4-FFF2-40B4-BE49-F238E27FC236}">
              <a16:creationId xmlns:a16="http://schemas.microsoft.com/office/drawing/2014/main" id="{6B83134C-6769-45F4-8097-08BE6C5166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1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5820" name="Picture@5B@" descr="@5B@">
          <a:extLst>
            <a:ext uri="{FF2B5EF4-FFF2-40B4-BE49-F238E27FC236}">
              <a16:creationId xmlns:a16="http://schemas.microsoft.com/office/drawing/2014/main" id="{1B4EC486-9140-4E88-835C-3DEFAB26DD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86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5821" name="Picture@5B@" descr="@5B@">
          <a:extLst>
            <a:ext uri="{FF2B5EF4-FFF2-40B4-BE49-F238E27FC236}">
              <a16:creationId xmlns:a16="http://schemas.microsoft.com/office/drawing/2014/main" id="{AC4635B5-5C0E-41C7-A77A-463BF452F8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61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5822" name="Picture@5B@" descr="@5B@">
          <a:extLst>
            <a:ext uri="{FF2B5EF4-FFF2-40B4-BE49-F238E27FC236}">
              <a16:creationId xmlns:a16="http://schemas.microsoft.com/office/drawing/2014/main" id="{40F5843A-3934-4CD9-9F9C-5C2A6DDBC3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36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5823" name="Picture@5B@" descr="@5B@">
          <a:extLst>
            <a:ext uri="{FF2B5EF4-FFF2-40B4-BE49-F238E27FC236}">
              <a16:creationId xmlns:a16="http://schemas.microsoft.com/office/drawing/2014/main" id="{61119B94-8C53-4537-B6D0-1CF0792929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11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5824" name="Picture@5B@" descr="@5B@">
          <a:extLst>
            <a:ext uri="{FF2B5EF4-FFF2-40B4-BE49-F238E27FC236}">
              <a16:creationId xmlns:a16="http://schemas.microsoft.com/office/drawing/2014/main" id="{CA2FB641-F52C-4FED-98E1-B610131C33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5825" name="Picture@5B@" descr="@5B@">
          <a:extLst>
            <a:ext uri="{FF2B5EF4-FFF2-40B4-BE49-F238E27FC236}">
              <a16:creationId xmlns:a16="http://schemas.microsoft.com/office/drawing/2014/main" id="{728E2CA8-0A8D-4C29-A5ED-502A63704F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62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5826" name="Picture@5B@" descr="@5B@">
          <a:extLst>
            <a:ext uri="{FF2B5EF4-FFF2-40B4-BE49-F238E27FC236}">
              <a16:creationId xmlns:a16="http://schemas.microsoft.com/office/drawing/2014/main" id="{25127CF3-C65D-41AA-A4AA-4AD96CE940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37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5827" name="Picture@5B@" descr="@5B@">
          <a:extLst>
            <a:ext uri="{FF2B5EF4-FFF2-40B4-BE49-F238E27FC236}">
              <a16:creationId xmlns:a16="http://schemas.microsoft.com/office/drawing/2014/main" id="{E9D24CBD-5CF4-4B87-9126-266AB25AC1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12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5828" name="Picture@5B@" descr="@5B@">
          <a:extLst>
            <a:ext uri="{FF2B5EF4-FFF2-40B4-BE49-F238E27FC236}">
              <a16:creationId xmlns:a16="http://schemas.microsoft.com/office/drawing/2014/main" id="{2B3ED0A9-1942-4CE7-8FE8-F989A6BCEC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88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5829" name="Picture@5B@" descr="@5B@">
          <a:extLst>
            <a:ext uri="{FF2B5EF4-FFF2-40B4-BE49-F238E27FC236}">
              <a16:creationId xmlns:a16="http://schemas.microsoft.com/office/drawing/2014/main" id="{3A6C538F-250B-47E0-9519-805E0C4CF2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6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5830" name="Picture@5B@" descr="@5B@">
          <a:extLst>
            <a:ext uri="{FF2B5EF4-FFF2-40B4-BE49-F238E27FC236}">
              <a16:creationId xmlns:a16="http://schemas.microsoft.com/office/drawing/2014/main" id="{4ACF931C-32E0-4E0A-885C-3966F5042A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38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5831" name="Picture@5B@" descr="@5B@">
          <a:extLst>
            <a:ext uri="{FF2B5EF4-FFF2-40B4-BE49-F238E27FC236}">
              <a16:creationId xmlns:a16="http://schemas.microsoft.com/office/drawing/2014/main" id="{7B310472-AFB5-4F91-A266-A3812C36A6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14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5832" name="Picture@5B@" descr="@5B@">
          <a:extLst>
            <a:ext uri="{FF2B5EF4-FFF2-40B4-BE49-F238E27FC236}">
              <a16:creationId xmlns:a16="http://schemas.microsoft.com/office/drawing/2014/main" id="{C7AC41C1-E4CE-48EA-ABE2-A12A6ACA6B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89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5833" name="Picture@5B@" descr="@5B@">
          <a:extLst>
            <a:ext uri="{FF2B5EF4-FFF2-40B4-BE49-F238E27FC236}">
              <a16:creationId xmlns:a16="http://schemas.microsoft.com/office/drawing/2014/main" id="{3ABBB184-D73A-4C3E-A50F-54A11CF50B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4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5834" name="Picture@5B@" descr="@5B@">
          <a:extLst>
            <a:ext uri="{FF2B5EF4-FFF2-40B4-BE49-F238E27FC236}">
              <a16:creationId xmlns:a16="http://schemas.microsoft.com/office/drawing/2014/main" id="{00A3C5EB-4A6E-4AE7-80FD-C7A4E17F44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5835" name="Picture@5B@" descr="@5B@">
          <a:extLst>
            <a:ext uri="{FF2B5EF4-FFF2-40B4-BE49-F238E27FC236}">
              <a16:creationId xmlns:a16="http://schemas.microsoft.com/office/drawing/2014/main" id="{BE39BB71-15A6-46B8-9FB1-64DAA87AF2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15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5836" name="Picture@5B@" descr="@5B@">
          <a:extLst>
            <a:ext uri="{FF2B5EF4-FFF2-40B4-BE49-F238E27FC236}">
              <a16:creationId xmlns:a16="http://schemas.microsoft.com/office/drawing/2014/main" id="{119D8E55-A4E7-42B4-9B26-8FB15978AA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90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5837" name="Picture@5B@" descr="@5B@">
          <a:extLst>
            <a:ext uri="{FF2B5EF4-FFF2-40B4-BE49-F238E27FC236}">
              <a16:creationId xmlns:a16="http://schemas.microsoft.com/office/drawing/2014/main" id="{BA0CA722-9D95-4F5C-8278-A2A4C6B99E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65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5838" name="Picture@5B@" descr="@5B@">
          <a:extLst>
            <a:ext uri="{FF2B5EF4-FFF2-40B4-BE49-F238E27FC236}">
              <a16:creationId xmlns:a16="http://schemas.microsoft.com/office/drawing/2014/main" id="{16BFD74F-CD97-4079-9DDF-A0757D00AA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40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5839" name="Picture@5B@" descr="@5B@">
          <a:extLst>
            <a:ext uri="{FF2B5EF4-FFF2-40B4-BE49-F238E27FC236}">
              <a16:creationId xmlns:a16="http://schemas.microsoft.com/office/drawing/2014/main" id="{165D5907-2E8E-4A9D-AB74-D76A71DC1B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1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5840" name="Picture@5B@" descr="@5B@">
          <a:extLst>
            <a:ext uri="{FF2B5EF4-FFF2-40B4-BE49-F238E27FC236}">
              <a16:creationId xmlns:a16="http://schemas.microsoft.com/office/drawing/2014/main" id="{1A8705FC-41DE-4F87-8628-84AC6AAD6D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91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5841" name="Picture@5B@" descr="@5B@">
          <a:extLst>
            <a:ext uri="{FF2B5EF4-FFF2-40B4-BE49-F238E27FC236}">
              <a16:creationId xmlns:a16="http://schemas.microsoft.com/office/drawing/2014/main" id="{7C7BA9A8-9DF2-4E54-8B07-86DA6B81DD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66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5842" name="Picture@5B@" descr="@5B@">
          <a:extLst>
            <a:ext uri="{FF2B5EF4-FFF2-40B4-BE49-F238E27FC236}">
              <a16:creationId xmlns:a16="http://schemas.microsoft.com/office/drawing/2014/main" id="{F40D572C-E356-4FFB-9EA9-38A628B32B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41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5843" name="Picture@5B@" descr="@5B@">
          <a:extLst>
            <a:ext uri="{FF2B5EF4-FFF2-40B4-BE49-F238E27FC236}">
              <a16:creationId xmlns:a16="http://schemas.microsoft.com/office/drawing/2014/main" id="{4FAD3CF4-409E-49E3-BB94-8E2D2E5C2F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0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5844" name="Picture@5B@" descr="@5B@">
          <a:extLst>
            <a:ext uri="{FF2B5EF4-FFF2-40B4-BE49-F238E27FC236}">
              <a16:creationId xmlns:a16="http://schemas.microsoft.com/office/drawing/2014/main" id="{9BFC1FD0-782F-40B6-8D7A-3AC36E388E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5845" name="Picture@5B@" descr="@5B@">
          <a:extLst>
            <a:ext uri="{FF2B5EF4-FFF2-40B4-BE49-F238E27FC236}">
              <a16:creationId xmlns:a16="http://schemas.microsoft.com/office/drawing/2014/main" id="{597E93C9-CB3D-4036-9855-C1DC268D6E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846" name="Picture@5B@" descr="@5B@">
          <a:extLst>
            <a:ext uri="{FF2B5EF4-FFF2-40B4-BE49-F238E27FC236}">
              <a16:creationId xmlns:a16="http://schemas.microsoft.com/office/drawing/2014/main" id="{85209E7F-EBFB-4D7E-9B21-7F76E02A36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5847" name="Picture@5B@" descr="@5B@">
          <a:extLst>
            <a:ext uri="{FF2B5EF4-FFF2-40B4-BE49-F238E27FC236}">
              <a16:creationId xmlns:a16="http://schemas.microsoft.com/office/drawing/2014/main" id="{38B0B625-79BB-4611-8948-F21302A8BC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848" name="Picture@5B@" descr="@5B@">
          <a:extLst>
            <a:ext uri="{FF2B5EF4-FFF2-40B4-BE49-F238E27FC236}">
              <a16:creationId xmlns:a16="http://schemas.microsoft.com/office/drawing/2014/main" id="{CCE5675C-A82A-47A5-B31F-2B4A7BDBDE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6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5849" name="Picture@5B@" descr="@5B@">
          <a:extLst>
            <a:ext uri="{FF2B5EF4-FFF2-40B4-BE49-F238E27FC236}">
              <a16:creationId xmlns:a16="http://schemas.microsoft.com/office/drawing/2014/main" id="{00086724-2CAD-456E-B403-8464576844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5850" name="Picture@5B@" descr="@5B@">
          <a:extLst>
            <a:ext uri="{FF2B5EF4-FFF2-40B4-BE49-F238E27FC236}">
              <a16:creationId xmlns:a16="http://schemas.microsoft.com/office/drawing/2014/main" id="{8B342EBC-1ACD-4BD9-A71F-E50CE2A063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7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5851" name="Picture@5B@" descr="@5B@">
          <a:extLst>
            <a:ext uri="{FF2B5EF4-FFF2-40B4-BE49-F238E27FC236}">
              <a16:creationId xmlns:a16="http://schemas.microsoft.com/office/drawing/2014/main" id="{A815095B-0E00-4498-9F25-809C1007E6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5852" name="Picture@5B@" descr="@5B@">
          <a:extLst>
            <a:ext uri="{FF2B5EF4-FFF2-40B4-BE49-F238E27FC236}">
              <a16:creationId xmlns:a16="http://schemas.microsoft.com/office/drawing/2014/main" id="{CF5CD6BB-0F4B-43B9-BD8E-F8E459BBBA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5853" name="Picture@5B@" descr="@5B@">
          <a:extLst>
            <a:ext uri="{FF2B5EF4-FFF2-40B4-BE49-F238E27FC236}">
              <a16:creationId xmlns:a16="http://schemas.microsoft.com/office/drawing/2014/main" id="{2FC84F16-D1E8-495B-8E17-81B1A71437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3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5854" name="Picture@5B@" descr="@5B@">
          <a:extLst>
            <a:ext uri="{FF2B5EF4-FFF2-40B4-BE49-F238E27FC236}">
              <a16:creationId xmlns:a16="http://schemas.microsoft.com/office/drawing/2014/main" id="{12A9C9E2-F04B-409F-B4DA-6E99FDDE5D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5855" name="Picture@5B@" descr="@5B@">
          <a:extLst>
            <a:ext uri="{FF2B5EF4-FFF2-40B4-BE49-F238E27FC236}">
              <a16:creationId xmlns:a16="http://schemas.microsoft.com/office/drawing/2014/main" id="{F34537F7-EED5-4C17-80F3-EEF3FC526E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3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5856" name="Picture@5B@" descr="@5B@">
          <a:extLst>
            <a:ext uri="{FF2B5EF4-FFF2-40B4-BE49-F238E27FC236}">
              <a16:creationId xmlns:a16="http://schemas.microsoft.com/office/drawing/2014/main" id="{42CB794C-4A9C-44E8-9F27-B9CFEF5F6E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8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5857" name="Picture@5B@" descr="@5B@">
          <a:extLst>
            <a:ext uri="{FF2B5EF4-FFF2-40B4-BE49-F238E27FC236}">
              <a16:creationId xmlns:a16="http://schemas.microsoft.com/office/drawing/2014/main" id="{D9676E73-25F9-4A24-9E8C-32E3E7F701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5858" name="Picture@5B@" descr="@5B@">
          <a:extLst>
            <a:ext uri="{FF2B5EF4-FFF2-40B4-BE49-F238E27FC236}">
              <a16:creationId xmlns:a16="http://schemas.microsoft.com/office/drawing/2014/main" id="{01CB1139-0620-489C-AB49-02EB97B66A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5859" name="Picture@5B@" descr="@5B@">
          <a:extLst>
            <a:ext uri="{FF2B5EF4-FFF2-40B4-BE49-F238E27FC236}">
              <a16:creationId xmlns:a16="http://schemas.microsoft.com/office/drawing/2014/main" id="{AE685980-6419-4BB1-8CAF-B7F9AC8F7E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4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5860" name="Picture@5B@" descr="@5B@">
          <a:extLst>
            <a:ext uri="{FF2B5EF4-FFF2-40B4-BE49-F238E27FC236}">
              <a16:creationId xmlns:a16="http://schemas.microsoft.com/office/drawing/2014/main" id="{C9FCEF32-AD4C-4DA8-999F-023DD5A874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9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5861" name="Picture@5B@" descr="@5B@">
          <a:extLst>
            <a:ext uri="{FF2B5EF4-FFF2-40B4-BE49-F238E27FC236}">
              <a16:creationId xmlns:a16="http://schemas.microsoft.com/office/drawing/2014/main" id="{48167F73-B51C-45A7-9D5D-BE87B3B8DF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5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5862" name="Picture@5B@" descr="@5B@">
          <a:extLst>
            <a:ext uri="{FF2B5EF4-FFF2-40B4-BE49-F238E27FC236}">
              <a16:creationId xmlns:a16="http://schemas.microsoft.com/office/drawing/2014/main" id="{5E1BD1CC-8768-49E0-A444-4F8E863FDE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5863" name="Picture@5B@" descr="@5B@">
          <a:extLst>
            <a:ext uri="{FF2B5EF4-FFF2-40B4-BE49-F238E27FC236}">
              <a16:creationId xmlns:a16="http://schemas.microsoft.com/office/drawing/2014/main" id="{38828135-79C2-4131-8728-3AB0FFF1F5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5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5864" name="Picture@5B@" descr="@5B@">
          <a:extLst>
            <a:ext uri="{FF2B5EF4-FFF2-40B4-BE49-F238E27FC236}">
              <a16:creationId xmlns:a16="http://schemas.microsoft.com/office/drawing/2014/main" id="{DCBE6DFB-FB16-4064-B42D-2B03F9D7AC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5865" name="Picture@5B@" descr="@5B@">
          <a:extLst>
            <a:ext uri="{FF2B5EF4-FFF2-40B4-BE49-F238E27FC236}">
              <a16:creationId xmlns:a16="http://schemas.microsoft.com/office/drawing/2014/main" id="{26108356-CD5F-423A-BE96-0A58C664F1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5866" name="Picture@5B@" descr="@5B@">
          <a:extLst>
            <a:ext uri="{FF2B5EF4-FFF2-40B4-BE49-F238E27FC236}">
              <a16:creationId xmlns:a16="http://schemas.microsoft.com/office/drawing/2014/main" id="{61206584-C6E3-429B-AD8E-2AEC8419DE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1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5867" name="Picture@5B@" descr="@5B@">
          <a:extLst>
            <a:ext uri="{FF2B5EF4-FFF2-40B4-BE49-F238E27FC236}">
              <a16:creationId xmlns:a16="http://schemas.microsoft.com/office/drawing/2014/main" id="{A27E8623-75D7-48BA-9FEE-393E975925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5868" name="Picture@5B@" descr="@5B@">
          <a:extLst>
            <a:ext uri="{FF2B5EF4-FFF2-40B4-BE49-F238E27FC236}">
              <a16:creationId xmlns:a16="http://schemas.microsoft.com/office/drawing/2014/main" id="{AFE6DF1B-45C5-4E9D-A106-0362C66A1D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2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5869" name="Picture@5B@" descr="@5B@">
          <a:extLst>
            <a:ext uri="{FF2B5EF4-FFF2-40B4-BE49-F238E27FC236}">
              <a16:creationId xmlns:a16="http://schemas.microsoft.com/office/drawing/2014/main" id="{F013E358-C1AD-42CE-B579-73625934F5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27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5870" name="Picture@5B@" descr="@5B@">
          <a:extLst>
            <a:ext uri="{FF2B5EF4-FFF2-40B4-BE49-F238E27FC236}">
              <a16:creationId xmlns:a16="http://schemas.microsoft.com/office/drawing/2014/main" id="{45445AB0-AB08-4C01-A68F-0D38645C38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02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5871" name="Picture@5B@" descr="@5B@">
          <a:extLst>
            <a:ext uri="{FF2B5EF4-FFF2-40B4-BE49-F238E27FC236}">
              <a16:creationId xmlns:a16="http://schemas.microsoft.com/office/drawing/2014/main" id="{D23AEC42-149E-4089-AE7C-A4B87F849D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7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5872" name="Picture@5B@" descr="@5B@">
          <a:extLst>
            <a:ext uri="{FF2B5EF4-FFF2-40B4-BE49-F238E27FC236}">
              <a16:creationId xmlns:a16="http://schemas.microsoft.com/office/drawing/2014/main" id="{E446880B-0229-41F9-89CF-9F245A9286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5873" name="Picture@5B@" descr="@5B@">
          <a:extLst>
            <a:ext uri="{FF2B5EF4-FFF2-40B4-BE49-F238E27FC236}">
              <a16:creationId xmlns:a16="http://schemas.microsoft.com/office/drawing/2014/main" id="{A661A868-64D3-4849-B67D-7FBFB780F8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28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5874" name="Picture@5B@" descr="@5B@">
          <a:extLst>
            <a:ext uri="{FF2B5EF4-FFF2-40B4-BE49-F238E27FC236}">
              <a16:creationId xmlns:a16="http://schemas.microsoft.com/office/drawing/2014/main" id="{8A202150-0B56-4DD7-A85C-7CCD677E50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3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5875" name="Picture@5B@" descr="@5B@">
          <a:extLst>
            <a:ext uri="{FF2B5EF4-FFF2-40B4-BE49-F238E27FC236}">
              <a16:creationId xmlns:a16="http://schemas.microsoft.com/office/drawing/2014/main" id="{6BD2227B-323B-4594-8558-59BD389EB4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78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5876" name="Picture@5B@" descr="@5B@">
          <a:extLst>
            <a:ext uri="{FF2B5EF4-FFF2-40B4-BE49-F238E27FC236}">
              <a16:creationId xmlns:a16="http://schemas.microsoft.com/office/drawing/2014/main" id="{2E6B4B2E-0443-4620-A3B9-BC14501CDB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54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5877" name="Picture@5B@" descr="@5B@">
          <a:extLst>
            <a:ext uri="{FF2B5EF4-FFF2-40B4-BE49-F238E27FC236}">
              <a16:creationId xmlns:a16="http://schemas.microsoft.com/office/drawing/2014/main" id="{93267198-918D-4204-8903-4F019B6AB6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5878" name="Picture@5B@" descr="@5B@">
          <a:extLst>
            <a:ext uri="{FF2B5EF4-FFF2-40B4-BE49-F238E27FC236}">
              <a16:creationId xmlns:a16="http://schemas.microsoft.com/office/drawing/2014/main" id="{8EAE569E-0923-4727-A331-24067543D4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4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5879" name="Picture@5B@" descr="@5B@">
          <a:extLst>
            <a:ext uri="{FF2B5EF4-FFF2-40B4-BE49-F238E27FC236}">
              <a16:creationId xmlns:a16="http://schemas.microsoft.com/office/drawing/2014/main" id="{FB8AB08F-E265-49EB-9B14-41318C301D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5880" name="Picture@5B@" descr="@5B@">
          <a:extLst>
            <a:ext uri="{FF2B5EF4-FFF2-40B4-BE49-F238E27FC236}">
              <a16:creationId xmlns:a16="http://schemas.microsoft.com/office/drawing/2014/main" id="{AB61B88A-851E-47D9-B2ED-3241BC7C93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5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5881" name="Picture@5B@" descr="@5B@">
          <a:extLst>
            <a:ext uri="{FF2B5EF4-FFF2-40B4-BE49-F238E27FC236}">
              <a16:creationId xmlns:a16="http://schemas.microsoft.com/office/drawing/2014/main" id="{36551AF6-4AF4-4850-8DBA-8227A77DBA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0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5882" name="Picture@5B@" descr="@5B@">
          <a:extLst>
            <a:ext uri="{FF2B5EF4-FFF2-40B4-BE49-F238E27FC236}">
              <a16:creationId xmlns:a16="http://schemas.microsoft.com/office/drawing/2014/main" id="{79D83456-B424-4C8F-888D-B42524C475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5883" name="Picture@5B@" descr="@5B@">
          <a:extLst>
            <a:ext uri="{FF2B5EF4-FFF2-40B4-BE49-F238E27FC236}">
              <a16:creationId xmlns:a16="http://schemas.microsoft.com/office/drawing/2014/main" id="{B714EC3D-C257-435C-8645-8B524CEF16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80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5884" name="Picture@5B@" descr="@5B@">
          <a:extLst>
            <a:ext uri="{FF2B5EF4-FFF2-40B4-BE49-F238E27FC236}">
              <a16:creationId xmlns:a16="http://schemas.microsoft.com/office/drawing/2014/main" id="{F35E7AF5-F34A-4FB5-A9CC-EDB6CCF8A3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56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5885" name="Picture@5B@" descr="@5B@">
          <a:extLst>
            <a:ext uri="{FF2B5EF4-FFF2-40B4-BE49-F238E27FC236}">
              <a16:creationId xmlns:a16="http://schemas.microsoft.com/office/drawing/2014/main" id="{0EC5BE39-7BE6-4643-A0A9-5353FE94F9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31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5886" name="Picture@5B@" descr="@5B@">
          <a:extLst>
            <a:ext uri="{FF2B5EF4-FFF2-40B4-BE49-F238E27FC236}">
              <a16:creationId xmlns:a16="http://schemas.microsoft.com/office/drawing/2014/main" id="{E136731A-603B-46FD-BF17-9DC6ACF92D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06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5887" name="Picture@5B@" descr="@5B@">
          <a:extLst>
            <a:ext uri="{FF2B5EF4-FFF2-40B4-BE49-F238E27FC236}">
              <a16:creationId xmlns:a16="http://schemas.microsoft.com/office/drawing/2014/main" id="{8EDCC468-988B-4AD1-A4D1-45767D4138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5888" name="Picture@5B@" descr="@5B@">
          <a:extLst>
            <a:ext uri="{FF2B5EF4-FFF2-40B4-BE49-F238E27FC236}">
              <a16:creationId xmlns:a16="http://schemas.microsoft.com/office/drawing/2014/main" id="{D98743CA-998E-4EF9-92DA-0182CE9A74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57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5889" name="Picture@5B@" descr="@5B@">
          <a:extLst>
            <a:ext uri="{FF2B5EF4-FFF2-40B4-BE49-F238E27FC236}">
              <a16:creationId xmlns:a16="http://schemas.microsoft.com/office/drawing/2014/main" id="{C1C01FAE-879B-41A5-8447-70F8D0E947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32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5890" name="Picture@5B@" descr="@5B@">
          <a:extLst>
            <a:ext uri="{FF2B5EF4-FFF2-40B4-BE49-F238E27FC236}">
              <a16:creationId xmlns:a16="http://schemas.microsoft.com/office/drawing/2014/main" id="{3535B874-D690-4E28-AA52-E79CC79267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07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891" name="Picture@5B@" descr="@5B@">
          <a:extLst>
            <a:ext uri="{FF2B5EF4-FFF2-40B4-BE49-F238E27FC236}">
              <a16:creationId xmlns:a16="http://schemas.microsoft.com/office/drawing/2014/main" id="{1BA83E93-D367-480A-AF8B-A93B00AEE4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83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5892" name="Picture@5B@" descr="@5B@">
          <a:extLst>
            <a:ext uri="{FF2B5EF4-FFF2-40B4-BE49-F238E27FC236}">
              <a16:creationId xmlns:a16="http://schemas.microsoft.com/office/drawing/2014/main" id="{C270DEAD-23C1-41CD-B7F2-3142281797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893" name="Picture@5B@" descr="@5B@">
          <a:extLst>
            <a:ext uri="{FF2B5EF4-FFF2-40B4-BE49-F238E27FC236}">
              <a16:creationId xmlns:a16="http://schemas.microsoft.com/office/drawing/2014/main" id="{4BD89DF4-E9CF-4326-9D92-16DD4D635A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33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894" name="Picture@5B@" descr="@5B@">
          <a:extLst>
            <a:ext uri="{FF2B5EF4-FFF2-40B4-BE49-F238E27FC236}">
              <a16:creationId xmlns:a16="http://schemas.microsoft.com/office/drawing/2014/main" id="{9B0B06A9-68EB-4DA4-B376-4C4A9BA771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08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895" name="Picture@5B@" descr="@5B@">
          <a:extLst>
            <a:ext uri="{FF2B5EF4-FFF2-40B4-BE49-F238E27FC236}">
              <a16:creationId xmlns:a16="http://schemas.microsoft.com/office/drawing/2014/main" id="{BDF456E3-5F06-4468-9875-C2880188C7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4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896" name="Picture@5B@" descr="@5B@">
          <a:extLst>
            <a:ext uri="{FF2B5EF4-FFF2-40B4-BE49-F238E27FC236}">
              <a16:creationId xmlns:a16="http://schemas.microsoft.com/office/drawing/2014/main" id="{AD223556-6828-494A-AEF7-26AB2895E3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59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897" name="Picture@5B@" descr="@5B@">
          <a:extLst>
            <a:ext uri="{FF2B5EF4-FFF2-40B4-BE49-F238E27FC236}">
              <a16:creationId xmlns:a16="http://schemas.microsoft.com/office/drawing/2014/main" id="{F4FFCA16-156C-4963-8571-6FAE8C20A8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898" name="Picture@5B@" descr="@5B@">
          <a:extLst>
            <a:ext uri="{FF2B5EF4-FFF2-40B4-BE49-F238E27FC236}">
              <a16:creationId xmlns:a16="http://schemas.microsoft.com/office/drawing/2014/main" id="{A568235E-6B1F-4ADA-BC58-B76B870515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09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899" name="Picture@5B@" descr="@5B@">
          <a:extLst>
            <a:ext uri="{FF2B5EF4-FFF2-40B4-BE49-F238E27FC236}">
              <a16:creationId xmlns:a16="http://schemas.microsoft.com/office/drawing/2014/main" id="{E02CECD6-EB78-42D0-9D76-BE0B857516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85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900" name="Picture@5B@" descr="@5B@">
          <a:extLst>
            <a:ext uri="{FF2B5EF4-FFF2-40B4-BE49-F238E27FC236}">
              <a16:creationId xmlns:a16="http://schemas.microsoft.com/office/drawing/2014/main" id="{B65618BC-58EB-42CD-A472-92A6003727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0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5901" name="Picture@5B@" descr="@5B@">
          <a:extLst>
            <a:ext uri="{FF2B5EF4-FFF2-40B4-BE49-F238E27FC236}">
              <a16:creationId xmlns:a16="http://schemas.microsoft.com/office/drawing/2014/main" id="{0924DE1D-7A78-4D04-9724-B32683F5E9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35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5902" name="Picture@5B@" descr="@5B@">
          <a:extLst>
            <a:ext uri="{FF2B5EF4-FFF2-40B4-BE49-F238E27FC236}">
              <a16:creationId xmlns:a16="http://schemas.microsoft.com/office/drawing/2014/main" id="{464E4D5A-31D3-42E1-BE92-A0816B737E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1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5903" name="Picture@5B@" descr="@5B@">
          <a:extLst>
            <a:ext uri="{FF2B5EF4-FFF2-40B4-BE49-F238E27FC236}">
              <a16:creationId xmlns:a16="http://schemas.microsoft.com/office/drawing/2014/main" id="{5D72ADCA-ED82-48A4-A207-C97683A9CE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86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5904" name="Picture@5B@" descr="@5B@">
          <a:extLst>
            <a:ext uri="{FF2B5EF4-FFF2-40B4-BE49-F238E27FC236}">
              <a16:creationId xmlns:a16="http://schemas.microsoft.com/office/drawing/2014/main" id="{FD8CD3A1-E237-476A-B589-8475ED991D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61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5905" name="Picture@5B@" descr="@5B@">
          <a:extLst>
            <a:ext uri="{FF2B5EF4-FFF2-40B4-BE49-F238E27FC236}">
              <a16:creationId xmlns:a16="http://schemas.microsoft.com/office/drawing/2014/main" id="{9A68A5CE-41AE-43CC-B7BB-9F908A5E7C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36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5906" name="Picture@5B@" descr="@5B@">
          <a:extLst>
            <a:ext uri="{FF2B5EF4-FFF2-40B4-BE49-F238E27FC236}">
              <a16:creationId xmlns:a16="http://schemas.microsoft.com/office/drawing/2014/main" id="{531145F4-6545-4084-A5A2-3F4DCEFB29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11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5907" name="Picture@5B@" descr="@5B@">
          <a:extLst>
            <a:ext uri="{FF2B5EF4-FFF2-40B4-BE49-F238E27FC236}">
              <a16:creationId xmlns:a16="http://schemas.microsoft.com/office/drawing/2014/main" id="{D1318AB4-5B35-4062-8126-A75622F439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5908" name="Picture@5B@" descr="@5B@">
          <a:extLst>
            <a:ext uri="{FF2B5EF4-FFF2-40B4-BE49-F238E27FC236}">
              <a16:creationId xmlns:a16="http://schemas.microsoft.com/office/drawing/2014/main" id="{C7638EA4-F40A-47BF-9AE9-9B78F399C0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62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5909" name="Picture@5B@" descr="@5B@">
          <a:extLst>
            <a:ext uri="{FF2B5EF4-FFF2-40B4-BE49-F238E27FC236}">
              <a16:creationId xmlns:a16="http://schemas.microsoft.com/office/drawing/2014/main" id="{C3C596E2-2FB1-4484-8AD0-4996DA9F7D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37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5910" name="Picture@5B@" descr="@5B@">
          <a:extLst>
            <a:ext uri="{FF2B5EF4-FFF2-40B4-BE49-F238E27FC236}">
              <a16:creationId xmlns:a16="http://schemas.microsoft.com/office/drawing/2014/main" id="{4AA0E2A3-86AD-48D4-9D21-E115E7CE25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12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5911" name="Picture@5B@" descr="@5B@">
          <a:extLst>
            <a:ext uri="{FF2B5EF4-FFF2-40B4-BE49-F238E27FC236}">
              <a16:creationId xmlns:a16="http://schemas.microsoft.com/office/drawing/2014/main" id="{9AF79F04-F6CA-40BC-914F-2B4E57C34A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88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5912" name="Picture@5B@" descr="@5B@">
          <a:extLst>
            <a:ext uri="{FF2B5EF4-FFF2-40B4-BE49-F238E27FC236}">
              <a16:creationId xmlns:a16="http://schemas.microsoft.com/office/drawing/2014/main" id="{08CA5DA3-38A5-46FF-8152-BAFC9B764C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6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5913" name="Picture@5B@" descr="@5B@">
          <a:extLst>
            <a:ext uri="{FF2B5EF4-FFF2-40B4-BE49-F238E27FC236}">
              <a16:creationId xmlns:a16="http://schemas.microsoft.com/office/drawing/2014/main" id="{B40BBF62-6CE7-4BD6-863B-D44D6DA343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38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5914" name="Picture@5B@" descr="@5B@">
          <a:extLst>
            <a:ext uri="{FF2B5EF4-FFF2-40B4-BE49-F238E27FC236}">
              <a16:creationId xmlns:a16="http://schemas.microsoft.com/office/drawing/2014/main" id="{70761DEA-13DD-465C-ACC2-9DF5BFAFA1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14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5915" name="Picture@5B@" descr="@5B@">
          <a:extLst>
            <a:ext uri="{FF2B5EF4-FFF2-40B4-BE49-F238E27FC236}">
              <a16:creationId xmlns:a16="http://schemas.microsoft.com/office/drawing/2014/main" id="{3CF7E7D7-E5CA-45D0-8E98-4358A9AE37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89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5916" name="Picture@5B@" descr="@5B@">
          <a:extLst>
            <a:ext uri="{FF2B5EF4-FFF2-40B4-BE49-F238E27FC236}">
              <a16:creationId xmlns:a16="http://schemas.microsoft.com/office/drawing/2014/main" id="{172D03E5-02EC-4B53-970F-1F9908CF1A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4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5917" name="Picture@5B@" descr="@5B@">
          <a:extLst>
            <a:ext uri="{FF2B5EF4-FFF2-40B4-BE49-F238E27FC236}">
              <a16:creationId xmlns:a16="http://schemas.microsoft.com/office/drawing/2014/main" id="{33BF65D5-1318-4EA0-A661-7DC30F9B45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5918" name="Picture@5B@" descr="@5B@">
          <a:extLst>
            <a:ext uri="{FF2B5EF4-FFF2-40B4-BE49-F238E27FC236}">
              <a16:creationId xmlns:a16="http://schemas.microsoft.com/office/drawing/2014/main" id="{A257CF5B-D698-411C-A707-75529B413D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15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5919" name="Picture@5B@" descr="@5B@">
          <a:extLst>
            <a:ext uri="{FF2B5EF4-FFF2-40B4-BE49-F238E27FC236}">
              <a16:creationId xmlns:a16="http://schemas.microsoft.com/office/drawing/2014/main" id="{F2FD0784-60A5-4E36-9727-E15FD0E971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90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5920" name="Picture@5B@" descr="@5B@">
          <a:extLst>
            <a:ext uri="{FF2B5EF4-FFF2-40B4-BE49-F238E27FC236}">
              <a16:creationId xmlns:a16="http://schemas.microsoft.com/office/drawing/2014/main" id="{50F39D2E-40B2-47A7-9BB8-89225CBE97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65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5921" name="Picture@5B@" descr="@5B@">
          <a:extLst>
            <a:ext uri="{FF2B5EF4-FFF2-40B4-BE49-F238E27FC236}">
              <a16:creationId xmlns:a16="http://schemas.microsoft.com/office/drawing/2014/main" id="{DEADFA40-005E-419E-9589-E708F144ED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40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5922" name="Picture@5B@" descr="@5B@">
          <a:extLst>
            <a:ext uri="{FF2B5EF4-FFF2-40B4-BE49-F238E27FC236}">
              <a16:creationId xmlns:a16="http://schemas.microsoft.com/office/drawing/2014/main" id="{F5C9A0D7-1875-40F4-B750-912D6A451A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0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5923" name="Picture@5B@" descr="@5B@">
          <a:extLst>
            <a:ext uri="{FF2B5EF4-FFF2-40B4-BE49-F238E27FC236}">
              <a16:creationId xmlns:a16="http://schemas.microsoft.com/office/drawing/2014/main" id="{53BEF7CF-3202-478D-92B7-83B3575505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5924" name="Picture@5B@" descr="@5B@">
          <a:extLst>
            <a:ext uri="{FF2B5EF4-FFF2-40B4-BE49-F238E27FC236}">
              <a16:creationId xmlns:a16="http://schemas.microsoft.com/office/drawing/2014/main" id="{70243E49-96B9-4BE3-A493-3F941609EE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925" name="Picture@5B@" descr="@5B@">
          <a:extLst>
            <a:ext uri="{FF2B5EF4-FFF2-40B4-BE49-F238E27FC236}">
              <a16:creationId xmlns:a16="http://schemas.microsoft.com/office/drawing/2014/main" id="{A25859BE-790C-4E50-94C5-891183FCAA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5926" name="Picture@5B@" descr="@5B@">
          <a:extLst>
            <a:ext uri="{FF2B5EF4-FFF2-40B4-BE49-F238E27FC236}">
              <a16:creationId xmlns:a16="http://schemas.microsoft.com/office/drawing/2014/main" id="{6569BD28-1B88-4ABB-9800-4A1AEFA5C9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927" name="Picture@5B@" descr="@5B@">
          <a:extLst>
            <a:ext uri="{FF2B5EF4-FFF2-40B4-BE49-F238E27FC236}">
              <a16:creationId xmlns:a16="http://schemas.microsoft.com/office/drawing/2014/main" id="{155437BB-243B-4BC2-B29A-2C24BFCCAD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6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5928" name="Picture@5B@" descr="@5B@">
          <a:extLst>
            <a:ext uri="{FF2B5EF4-FFF2-40B4-BE49-F238E27FC236}">
              <a16:creationId xmlns:a16="http://schemas.microsoft.com/office/drawing/2014/main" id="{D93E383D-F3F1-4E3A-8475-EBC25A056D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5929" name="Picture@5B@" descr="@5B@">
          <a:extLst>
            <a:ext uri="{FF2B5EF4-FFF2-40B4-BE49-F238E27FC236}">
              <a16:creationId xmlns:a16="http://schemas.microsoft.com/office/drawing/2014/main" id="{71815F96-2980-4FF8-9D32-3CEB018DA0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7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5930" name="Picture@5B@" descr="@5B@">
          <a:extLst>
            <a:ext uri="{FF2B5EF4-FFF2-40B4-BE49-F238E27FC236}">
              <a16:creationId xmlns:a16="http://schemas.microsoft.com/office/drawing/2014/main" id="{BEDF6BE7-6EE6-4F05-A272-A15E16434C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5931" name="Picture@5B@" descr="@5B@">
          <a:extLst>
            <a:ext uri="{FF2B5EF4-FFF2-40B4-BE49-F238E27FC236}">
              <a16:creationId xmlns:a16="http://schemas.microsoft.com/office/drawing/2014/main" id="{C3A4CE9E-298E-46AB-96EF-5D28F25F6A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5932" name="Picture@5B@" descr="@5B@">
          <a:extLst>
            <a:ext uri="{FF2B5EF4-FFF2-40B4-BE49-F238E27FC236}">
              <a16:creationId xmlns:a16="http://schemas.microsoft.com/office/drawing/2014/main" id="{AB71D05A-5907-42B3-B96C-FDE043D95F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3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5933" name="Picture@5B@" descr="@5B@">
          <a:extLst>
            <a:ext uri="{FF2B5EF4-FFF2-40B4-BE49-F238E27FC236}">
              <a16:creationId xmlns:a16="http://schemas.microsoft.com/office/drawing/2014/main" id="{0D558239-03C8-47F5-8422-F86F761817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5934" name="Picture@5B@" descr="@5B@">
          <a:extLst>
            <a:ext uri="{FF2B5EF4-FFF2-40B4-BE49-F238E27FC236}">
              <a16:creationId xmlns:a16="http://schemas.microsoft.com/office/drawing/2014/main" id="{6723BABC-D661-4F83-8567-C8A297F586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3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5935" name="Picture@5B@" descr="@5B@">
          <a:extLst>
            <a:ext uri="{FF2B5EF4-FFF2-40B4-BE49-F238E27FC236}">
              <a16:creationId xmlns:a16="http://schemas.microsoft.com/office/drawing/2014/main" id="{939A1722-6283-452E-88F9-64B8D3EF0C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8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5936" name="Picture@5B@" descr="@5B@">
          <a:extLst>
            <a:ext uri="{FF2B5EF4-FFF2-40B4-BE49-F238E27FC236}">
              <a16:creationId xmlns:a16="http://schemas.microsoft.com/office/drawing/2014/main" id="{6E0C45F1-C1B3-4046-A2FA-B0C5435BC1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5937" name="Picture@5B@" descr="@5B@">
          <a:extLst>
            <a:ext uri="{FF2B5EF4-FFF2-40B4-BE49-F238E27FC236}">
              <a16:creationId xmlns:a16="http://schemas.microsoft.com/office/drawing/2014/main" id="{C46EAD51-5EA6-4EAB-AA47-159F9FE27F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5938" name="Picture@5B@" descr="@5B@">
          <a:extLst>
            <a:ext uri="{FF2B5EF4-FFF2-40B4-BE49-F238E27FC236}">
              <a16:creationId xmlns:a16="http://schemas.microsoft.com/office/drawing/2014/main" id="{CD7EA0D8-B138-455C-BED1-FDF0EE75D4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4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5939" name="Picture@5B@" descr="@5B@">
          <a:extLst>
            <a:ext uri="{FF2B5EF4-FFF2-40B4-BE49-F238E27FC236}">
              <a16:creationId xmlns:a16="http://schemas.microsoft.com/office/drawing/2014/main" id="{127553DF-92C7-4BF7-AB58-6DEC68DB88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9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5940" name="Picture@5B@" descr="@5B@">
          <a:extLst>
            <a:ext uri="{FF2B5EF4-FFF2-40B4-BE49-F238E27FC236}">
              <a16:creationId xmlns:a16="http://schemas.microsoft.com/office/drawing/2014/main" id="{E0C841C7-F04C-4DE7-895D-52C00213D8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5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5941" name="Picture@5B@" descr="@5B@">
          <a:extLst>
            <a:ext uri="{FF2B5EF4-FFF2-40B4-BE49-F238E27FC236}">
              <a16:creationId xmlns:a16="http://schemas.microsoft.com/office/drawing/2014/main" id="{2B64AF67-9A59-4AC3-8AD2-F52F159EF7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5942" name="Picture@5B@" descr="@5B@">
          <a:extLst>
            <a:ext uri="{FF2B5EF4-FFF2-40B4-BE49-F238E27FC236}">
              <a16:creationId xmlns:a16="http://schemas.microsoft.com/office/drawing/2014/main" id="{3E9F1176-75D8-45AF-A342-37B4BF00CF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5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5943" name="Picture@5B@" descr="@5B@">
          <a:extLst>
            <a:ext uri="{FF2B5EF4-FFF2-40B4-BE49-F238E27FC236}">
              <a16:creationId xmlns:a16="http://schemas.microsoft.com/office/drawing/2014/main" id="{9E4B66B1-EC63-44DE-9186-CDA0CCDDB6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5944" name="Picture@5B@" descr="@5B@">
          <a:extLst>
            <a:ext uri="{FF2B5EF4-FFF2-40B4-BE49-F238E27FC236}">
              <a16:creationId xmlns:a16="http://schemas.microsoft.com/office/drawing/2014/main" id="{AEA73CEA-F937-45F4-BD7C-5A0FF6EFC9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5945" name="Picture@5B@" descr="@5B@">
          <a:extLst>
            <a:ext uri="{FF2B5EF4-FFF2-40B4-BE49-F238E27FC236}">
              <a16:creationId xmlns:a16="http://schemas.microsoft.com/office/drawing/2014/main" id="{B91923D5-BE84-4CD4-B241-3C55BE0555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1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5946" name="Picture@5B@" descr="@5B@">
          <a:extLst>
            <a:ext uri="{FF2B5EF4-FFF2-40B4-BE49-F238E27FC236}">
              <a16:creationId xmlns:a16="http://schemas.microsoft.com/office/drawing/2014/main" id="{B4B74BA1-4148-4141-9538-9E06489D7F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5947" name="Picture@5B@" descr="@5B@">
          <a:extLst>
            <a:ext uri="{FF2B5EF4-FFF2-40B4-BE49-F238E27FC236}">
              <a16:creationId xmlns:a16="http://schemas.microsoft.com/office/drawing/2014/main" id="{91113351-B827-4E50-B4FF-B9E5C676B2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2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5948" name="Picture@5B@" descr="@5B@">
          <a:extLst>
            <a:ext uri="{FF2B5EF4-FFF2-40B4-BE49-F238E27FC236}">
              <a16:creationId xmlns:a16="http://schemas.microsoft.com/office/drawing/2014/main" id="{A3752ED9-63D2-4D61-A3A0-1B3D620C7F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27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5949" name="Picture@5B@" descr="@5B@">
          <a:extLst>
            <a:ext uri="{FF2B5EF4-FFF2-40B4-BE49-F238E27FC236}">
              <a16:creationId xmlns:a16="http://schemas.microsoft.com/office/drawing/2014/main" id="{E8D66286-B2F7-42AF-8EC0-09726907D4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02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5950" name="Picture@5B@" descr="@5B@">
          <a:extLst>
            <a:ext uri="{FF2B5EF4-FFF2-40B4-BE49-F238E27FC236}">
              <a16:creationId xmlns:a16="http://schemas.microsoft.com/office/drawing/2014/main" id="{247ECB7B-58B5-4548-9548-413326084A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7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5951" name="Picture@5C@" descr="@5C@">
          <a:extLst>
            <a:ext uri="{FF2B5EF4-FFF2-40B4-BE49-F238E27FC236}">
              <a16:creationId xmlns:a16="http://schemas.microsoft.com/office/drawing/2014/main" id="{5F397E9B-12E0-455F-BC63-55F9266C0D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57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5952" name="Picture@5B@" descr="@5B@">
          <a:extLst>
            <a:ext uri="{FF2B5EF4-FFF2-40B4-BE49-F238E27FC236}">
              <a16:creationId xmlns:a16="http://schemas.microsoft.com/office/drawing/2014/main" id="{57DC310B-B10E-4BF8-819F-D1BE1508B8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28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5953" name="Picture@5B@" descr="@5B@">
          <a:extLst>
            <a:ext uri="{FF2B5EF4-FFF2-40B4-BE49-F238E27FC236}">
              <a16:creationId xmlns:a16="http://schemas.microsoft.com/office/drawing/2014/main" id="{D2997698-AD4B-4168-90AE-8EA12F2599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3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5954" name="Picture@5B@" descr="@5B@">
          <a:extLst>
            <a:ext uri="{FF2B5EF4-FFF2-40B4-BE49-F238E27FC236}">
              <a16:creationId xmlns:a16="http://schemas.microsoft.com/office/drawing/2014/main" id="{2CC784B8-A35D-4D5C-9AEB-59AE97F406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78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5955" name="Picture@5B@" descr="@5B@">
          <a:extLst>
            <a:ext uri="{FF2B5EF4-FFF2-40B4-BE49-F238E27FC236}">
              <a16:creationId xmlns:a16="http://schemas.microsoft.com/office/drawing/2014/main" id="{9908E129-4A4C-4B24-9652-24E1A932A5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54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5956" name="Picture@5B@" descr="@5B@">
          <a:extLst>
            <a:ext uri="{FF2B5EF4-FFF2-40B4-BE49-F238E27FC236}">
              <a16:creationId xmlns:a16="http://schemas.microsoft.com/office/drawing/2014/main" id="{F2E7CD79-204A-4238-B2D5-60A365846C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5957" name="Picture@5B@" descr="@5B@">
          <a:extLst>
            <a:ext uri="{FF2B5EF4-FFF2-40B4-BE49-F238E27FC236}">
              <a16:creationId xmlns:a16="http://schemas.microsoft.com/office/drawing/2014/main" id="{E7946BC3-40E1-4F60-9103-61856F22C1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4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5958" name="Picture@5B@" descr="@5B@">
          <a:extLst>
            <a:ext uri="{FF2B5EF4-FFF2-40B4-BE49-F238E27FC236}">
              <a16:creationId xmlns:a16="http://schemas.microsoft.com/office/drawing/2014/main" id="{36B1D707-77D2-4083-9713-4071229C48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5959" name="Picture@5B@" descr="@5B@">
          <a:extLst>
            <a:ext uri="{FF2B5EF4-FFF2-40B4-BE49-F238E27FC236}">
              <a16:creationId xmlns:a16="http://schemas.microsoft.com/office/drawing/2014/main" id="{0F29150C-DD62-454B-ADB4-446BB9C613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5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5960" name="Picture@5B@" descr="@5B@">
          <a:extLst>
            <a:ext uri="{FF2B5EF4-FFF2-40B4-BE49-F238E27FC236}">
              <a16:creationId xmlns:a16="http://schemas.microsoft.com/office/drawing/2014/main" id="{0ABAF685-44F0-4621-8622-94FFAC9521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0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5961" name="Picture@5B@" descr="@5B@">
          <a:extLst>
            <a:ext uri="{FF2B5EF4-FFF2-40B4-BE49-F238E27FC236}">
              <a16:creationId xmlns:a16="http://schemas.microsoft.com/office/drawing/2014/main" id="{9346207E-A188-4AEB-B2F6-E13CDC9642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5962" name="Picture@5B@" descr="@5B@">
          <a:extLst>
            <a:ext uri="{FF2B5EF4-FFF2-40B4-BE49-F238E27FC236}">
              <a16:creationId xmlns:a16="http://schemas.microsoft.com/office/drawing/2014/main" id="{A237736A-15BD-4E59-B3F3-DE6544E96E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80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5963" name="Picture@5B@" descr="@5B@">
          <a:extLst>
            <a:ext uri="{FF2B5EF4-FFF2-40B4-BE49-F238E27FC236}">
              <a16:creationId xmlns:a16="http://schemas.microsoft.com/office/drawing/2014/main" id="{6B514D6C-B2A2-4274-BCDA-6F4B6AFACF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56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5964" name="Picture@5B@" descr="@5B@">
          <a:extLst>
            <a:ext uri="{FF2B5EF4-FFF2-40B4-BE49-F238E27FC236}">
              <a16:creationId xmlns:a16="http://schemas.microsoft.com/office/drawing/2014/main" id="{292C723A-404D-43E5-9C4A-9D3E0BB5E4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31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5965" name="Picture@5B@" descr="@5B@">
          <a:extLst>
            <a:ext uri="{FF2B5EF4-FFF2-40B4-BE49-F238E27FC236}">
              <a16:creationId xmlns:a16="http://schemas.microsoft.com/office/drawing/2014/main" id="{9C4746D1-8F61-4E6C-9A85-DCCC8B0044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06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5966" name="Picture@5B@" descr="@5B@">
          <a:extLst>
            <a:ext uri="{FF2B5EF4-FFF2-40B4-BE49-F238E27FC236}">
              <a16:creationId xmlns:a16="http://schemas.microsoft.com/office/drawing/2014/main" id="{F03FB4B0-4EF7-4DAC-A8F9-9B94DD3383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5967" name="Picture@5B@" descr="@5B@">
          <a:extLst>
            <a:ext uri="{FF2B5EF4-FFF2-40B4-BE49-F238E27FC236}">
              <a16:creationId xmlns:a16="http://schemas.microsoft.com/office/drawing/2014/main" id="{E92BA93E-7E25-4075-8F0D-9865BA6CA8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57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5968" name="Picture@5B@" descr="@5B@">
          <a:extLst>
            <a:ext uri="{FF2B5EF4-FFF2-40B4-BE49-F238E27FC236}">
              <a16:creationId xmlns:a16="http://schemas.microsoft.com/office/drawing/2014/main" id="{7CB093EC-019C-40F0-9F10-82693C50F5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32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5969" name="Picture@5B@" descr="@5B@">
          <a:extLst>
            <a:ext uri="{FF2B5EF4-FFF2-40B4-BE49-F238E27FC236}">
              <a16:creationId xmlns:a16="http://schemas.microsoft.com/office/drawing/2014/main" id="{4D6DA784-3AAC-45D6-9295-A4907B093B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07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970" name="Picture@5B@" descr="@5B@">
          <a:extLst>
            <a:ext uri="{FF2B5EF4-FFF2-40B4-BE49-F238E27FC236}">
              <a16:creationId xmlns:a16="http://schemas.microsoft.com/office/drawing/2014/main" id="{09C2CE86-7B42-4AC4-A814-DBAADC60B5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83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5971" name="Picture@5B@" descr="@5B@">
          <a:extLst>
            <a:ext uri="{FF2B5EF4-FFF2-40B4-BE49-F238E27FC236}">
              <a16:creationId xmlns:a16="http://schemas.microsoft.com/office/drawing/2014/main" id="{5F7EF59E-09BB-4CFA-BE4F-583FCBBF42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972" name="Picture@5B@" descr="@5B@">
          <a:extLst>
            <a:ext uri="{FF2B5EF4-FFF2-40B4-BE49-F238E27FC236}">
              <a16:creationId xmlns:a16="http://schemas.microsoft.com/office/drawing/2014/main" id="{D824DAC3-ADB1-43D2-AB1F-8BCE82C2BD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33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973" name="Picture@5B@" descr="@5B@">
          <a:extLst>
            <a:ext uri="{FF2B5EF4-FFF2-40B4-BE49-F238E27FC236}">
              <a16:creationId xmlns:a16="http://schemas.microsoft.com/office/drawing/2014/main" id="{BE7FF9FD-3B72-428A-9875-1B933D50A8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08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974" name="Picture@5B@" descr="@5B@">
          <a:extLst>
            <a:ext uri="{FF2B5EF4-FFF2-40B4-BE49-F238E27FC236}">
              <a16:creationId xmlns:a16="http://schemas.microsoft.com/office/drawing/2014/main" id="{107E5DE1-2F11-4A94-A5C7-7DC20D6F79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4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975" name="Picture@5B@" descr="@5B@">
          <a:extLst>
            <a:ext uri="{FF2B5EF4-FFF2-40B4-BE49-F238E27FC236}">
              <a16:creationId xmlns:a16="http://schemas.microsoft.com/office/drawing/2014/main" id="{4E076D30-D649-4834-82F3-3BA0D96D88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59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976" name="Picture@5C@" descr="@5C@">
          <a:extLst>
            <a:ext uri="{FF2B5EF4-FFF2-40B4-BE49-F238E27FC236}">
              <a16:creationId xmlns:a16="http://schemas.microsoft.com/office/drawing/2014/main" id="{B114CA19-A2B1-48E3-9E69-AB845737F6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01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977" name="Picture@5C@" descr="@5C@">
          <a:extLst>
            <a:ext uri="{FF2B5EF4-FFF2-40B4-BE49-F238E27FC236}">
              <a16:creationId xmlns:a16="http://schemas.microsoft.com/office/drawing/2014/main" id="{0C037FE9-8694-485F-BD97-4CF6D72AD3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0309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978" name="Picture@5B@" descr="@5B@">
          <a:extLst>
            <a:ext uri="{FF2B5EF4-FFF2-40B4-BE49-F238E27FC236}">
              <a16:creationId xmlns:a16="http://schemas.microsoft.com/office/drawing/2014/main" id="{A938108B-7963-4552-AA38-5D1223B42D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85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979" name="Picture@5B@" descr="@5B@">
          <a:extLst>
            <a:ext uri="{FF2B5EF4-FFF2-40B4-BE49-F238E27FC236}">
              <a16:creationId xmlns:a16="http://schemas.microsoft.com/office/drawing/2014/main" id="{CFEAA72D-46E6-4A1A-8CB7-088D807AF3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0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5980" name="Picture@5B@" descr="@5B@">
          <a:extLst>
            <a:ext uri="{FF2B5EF4-FFF2-40B4-BE49-F238E27FC236}">
              <a16:creationId xmlns:a16="http://schemas.microsoft.com/office/drawing/2014/main" id="{AF332FAB-2E3B-4444-8986-A4DCC4726E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35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5981" name="Picture@5B@" descr="@5B@">
          <a:extLst>
            <a:ext uri="{FF2B5EF4-FFF2-40B4-BE49-F238E27FC236}">
              <a16:creationId xmlns:a16="http://schemas.microsoft.com/office/drawing/2014/main" id="{9F9321D3-6967-42F8-8185-22BD640ABD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1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5982" name="Picture@5B@" descr="@5B@">
          <a:extLst>
            <a:ext uri="{FF2B5EF4-FFF2-40B4-BE49-F238E27FC236}">
              <a16:creationId xmlns:a16="http://schemas.microsoft.com/office/drawing/2014/main" id="{90C56BEE-9A3A-4987-B872-7AE7602B30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86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5983" name="Picture@5B@" descr="@5B@">
          <a:extLst>
            <a:ext uri="{FF2B5EF4-FFF2-40B4-BE49-F238E27FC236}">
              <a16:creationId xmlns:a16="http://schemas.microsoft.com/office/drawing/2014/main" id="{FEA35312-9D3D-4CA6-9A82-CB703E8B30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61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5984" name="Picture@5B@" descr="@5B@">
          <a:extLst>
            <a:ext uri="{FF2B5EF4-FFF2-40B4-BE49-F238E27FC236}">
              <a16:creationId xmlns:a16="http://schemas.microsoft.com/office/drawing/2014/main" id="{28C00FE4-AF93-49C9-993B-DCA8FCAA03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36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5985" name="Picture@5B@" descr="@5B@">
          <a:extLst>
            <a:ext uri="{FF2B5EF4-FFF2-40B4-BE49-F238E27FC236}">
              <a16:creationId xmlns:a16="http://schemas.microsoft.com/office/drawing/2014/main" id="{64DAAD8A-CA0B-4C65-936E-9FC890611A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11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5986" name="Picture@5B@" descr="@5B@">
          <a:extLst>
            <a:ext uri="{FF2B5EF4-FFF2-40B4-BE49-F238E27FC236}">
              <a16:creationId xmlns:a16="http://schemas.microsoft.com/office/drawing/2014/main" id="{FD5415C9-DA4A-46DF-A214-149A1ED01D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5987" name="Picture@5B@" descr="@5B@">
          <a:extLst>
            <a:ext uri="{FF2B5EF4-FFF2-40B4-BE49-F238E27FC236}">
              <a16:creationId xmlns:a16="http://schemas.microsoft.com/office/drawing/2014/main" id="{5C61FD66-8183-4953-BA84-C84ACB1EC3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62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5988" name="Picture@5B@" descr="@5B@">
          <a:extLst>
            <a:ext uri="{FF2B5EF4-FFF2-40B4-BE49-F238E27FC236}">
              <a16:creationId xmlns:a16="http://schemas.microsoft.com/office/drawing/2014/main" id="{D426589A-13D5-49E3-ACCC-25C0A884EE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37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5989" name="Picture@5B@" descr="@5B@">
          <a:extLst>
            <a:ext uri="{FF2B5EF4-FFF2-40B4-BE49-F238E27FC236}">
              <a16:creationId xmlns:a16="http://schemas.microsoft.com/office/drawing/2014/main" id="{98761CB8-052C-4B5A-9AFB-83B1D056C7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12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5990" name="Picture@5B@" descr="@5B@">
          <a:extLst>
            <a:ext uri="{FF2B5EF4-FFF2-40B4-BE49-F238E27FC236}">
              <a16:creationId xmlns:a16="http://schemas.microsoft.com/office/drawing/2014/main" id="{223E3522-F2E0-42C8-ACAC-65306E131D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88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5991" name="Picture@5B@" descr="@5B@">
          <a:extLst>
            <a:ext uri="{FF2B5EF4-FFF2-40B4-BE49-F238E27FC236}">
              <a16:creationId xmlns:a16="http://schemas.microsoft.com/office/drawing/2014/main" id="{E38A76EC-0071-45FF-B67C-016C560804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6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5992" name="Picture@5B@" descr="@5B@">
          <a:extLst>
            <a:ext uri="{FF2B5EF4-FFF2-40B4-BE49-F238E27FC236}">
              <a16:creationId xmlns:a16="http://schemas.microsoft.com/office/drawing/2014/main" id="{878A905E-CB94-403C-9AB2-9B7A09FFFE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38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5993" name="Picture@5B@" descr="@5B@">
          <a:extLst>
            <a:ext uri="{FF2B5EF4-FFF2-40B4-BE49-F238E27FC236}">
              <a16:creationId xmlns:a16="http://schemas.microsoft.com/office/drawing/2014/main" id="{933C095E-473E-4254-99E6-F57705C077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14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5994" name="Picture@5B@" descr="@5B@">
          <a:extLst>
            <a:ext uri="{FF2B5EF4-FFF2-40B4-BE49-F238E27FC236}">
              <a16:creationId xmlns:a16="http://schemas.microsoft.com/office/drawing/2014/main" id="{9C2CEA0A-4835-4276-B7BD-1EA9C06D41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89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5995" name="Picture@5B@" descr="@5B@">
          <a:extLst>
            <a:ext uri="{FF2B5EF4-FFF2-40B4-BE49-F238E27FC236}">
              <a16:creationId xmlns:a16="http://schemas.microsoft.com/office/drawing/2014/main" id="{F9605F43-2897-4DBD-9C60-00310594F6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4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5996" name="Picture@5B@" descr="@5B@">
          <a:extLst>
            <a:ext uri="{FF2B5EF4-FFF2-40B4-BE49-F238E27FC236}">
              <a16:creationId xmlns:a16="http://schemas.microsoft.com/office/drawing/2014/main" id="{6E960687-1B80-4EFA-ACEA-B96D4654A3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5997" name="Picture@5B@" descr="@5B@">
          <a:extLst>
            <a:ext uri="{FF2B5EF4-FFF2-40B4-BE49-F238E27FC236}">
              <a16:creationId xmlns:a16="http://schemas.microsoft.com/office/drawing/2014/main" id="{46D61678-A95A-47D0-B538-3DBF30F452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15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5998" name="Picture@5B@" descr="@5B@">
          <a:extLst>
            <a:ext uri="{FF2B5EF4-FFF2-40B4-BE49-F238E27FC236}">
              <a16:creationId xmlns:a16="http://schemas.microsoft.com/office/drawing/2014/main" id="{3C18932C-7C87-41EE-BC5E-62D1361A8A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90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5999" name="Picture@5B@" descr="@5B@">
          <a:extLst>
            <a:ext uri="{FF2B5EF4-FFF2-40B4-BE49-F238E27FC236}">
              <a16:creationId xmlns:a16="http://schemas.microsoft.com/office/drawing/2014/main" id="{90B8E5B6-FFE2-4880-8767-8C4EDA7C5A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65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6000" name="Picture@5B@" descr="@5B@">
          <a:extLst>
            <a:ext uri="{FF2B5EF4-FFF2-40B4-BE49-F238E27FC236}">
              <a16:creationId xmlns:a16="http://schemas.microsoft.com/office/drawing/2014/main" id="{F58884A4-E6A9-4C05-A1F7-5F77D821C0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40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6001" name="Picture@5B@" descr="@5B@">
          <a:extLst>
            <a:ext uri="{FF2B5EF4-FFF2-40B4-BE49-F238E27FC236}">
              <a16:creationId xmlns:a16="http://schemas.microsoft.com/office/drawing/2014/main" id="{7A8189E7-6C6B-44BE-B61E-F4FD58AC31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1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6002" name="Picture@5B@" descr="@5B@">
          <a:extLst>
            <a:ext uri="{FF2B5EF4-FFF2-40B4-BE49-F238E27FC236}">
              <a16:creationId xmlns:a16="http://schemas.microsoft.com/office/drawing/2014/main" id="{5B697140-3C01-4E43-97A2-5BE235FAF9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91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6003" name="Picture@5B@" descr="@5B@">
          <a:extLst>
            <a:ext uri="{FF2B5EF4-FFF2-40B4-BE49-F238E27FC236}">
              <a16:creationId xmlns:a16="http://schemas.microsoft.com/office/drawing/2014/main" id="{0E6AD29C-5A6F-4C2C-8A14-B47863242F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66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6004" name="Picture@5B@" descr="@5B@">
          <a:extLst>
            <a:ext uri="{FF2B5EF4-FFF2-40B4-BE49-F238E27FC236}">
              <a16:creationId xmlns:a16="http://schemas.microsoft.com/office/drawing/2014/main" id="{60257FC3-5CBB-48DF-856A-E7646B74FF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41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6005" name="Picture@5B@" descr="@5B@">
          <a:extLst>
            <a:ext uri="{FF2B5EF4-FFF2-40B4-BE49-F238E27FC236}">
              <a16:creationId xmlns:a16="http://schemas.microsoft.com/office/drawing/2014/main" id="{1A91FEC7-5520-4183-BD4E-E67FFB6C59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17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6006" name="Picture@5B@" descr="@5B@">
          <a:extLst>
            <a:ext uri="{FF2B5EF4-FFF2-40B4-BE49-F238E27FC236}">
              <a16:creationId xmlns:a16="http://schemas.microsoft.com/office/drawing/2014/main" id="{3F6D5987-59EE-4A0B-8D63-2C9BCA184E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6007" name="Picture@5B@" descr="@5B@">
          <a:extLst>
            <a:ext uri="{FF2B5EF4-FFF2-40B4-BE49-F238E27FC236}">
              <a16:creationId xmlns:a16="http://schemas.microsoft.com/office/drawing/2014/main" id="{7BDC6B68-B307-43C9-B85F-826EB56218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67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6008" name="Picture@5C@" descr="@5C@">
          <a:extLst>
            <a:ext uri="{FF2B5EF4-FFF2-40B4-BE49-F238E27FC236}">
              <a16:creationId xmlns:a16="http://schemas.microsoft.com/office/drawing/2014/main" id="{7D6D7009-AF8B-42F6-8636-AD3E46EAAD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742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6009" name="Picture@5B@" descr="@5B@">
          <a:extLst>
            <a:ext uri="{FF2B5EF4-FFF2-40B4-BE49-F238E27FC236}">
              <a16:creationId xmlns:a16="http://schemas.microsoft.com/office/drawing/2014/main" id="{0A9F5F97-1C79-4489-9EB0-04F8CD3FE9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18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6010" name="Picture@5B@" descr="@5B@">
          <a:extLst>
            <a:ext uri="{FF2B5EF4-FFF2-40B4-BE49-F238E27FC236}">
              <a16:creationId xmlns:a16="http://schemas.microsoft.com/office/drawing/2014/main" id="{2C85FC1E-CE3C-4E41-A500-6587032790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93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6011" name="Picture@5B@" descr="@5B@">
          <a:extLst>
            <a:ext uri="{FF2B5EF4-FFF2-40B4-BE49-F238E27FC236}">
              <a16:creationId xmlns:a16="http://schemas.microsoft.com/office/drawing/2014/main" id="{D9C0A12A-02AB-4280-9570-0551C507FA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6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6012" name="Picture@5B@" descr="@5B@">
          <a:extLst>
            <a:ext uri="{FF2B5EF4-FFF2-40B4-BE49-F238E27FC236}">
              <a16:creationId xmlns:a16="http://schemas.microsoft.com/office/drawing/2014/main" id="{3DD4D3AB-7E07-4C0E-86BE-ED97E6CD94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43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6013" name="Picture@5B@" descr="@5B@">
          <a:extLst>
            <a:ext uri="{FF2B5EF4-FFF2-40B4-BE49-F238E27FC236}">
              <a16:creationId xmlns:a16="http://schemas.microsoft.com/office/drawing/2014/main" id="{C05D6F16-2776-4398-8D4D-14CFD6F2D4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19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6014" name="Picture@5B@" descr="@5B@">
          <a:extLst>
            <a:ext uri="{FF2B5EF4-FFF2-40B4-BE49-F238E27FC236}">
              <a16:creationId xmlns:a16="http://schemas.microsoft.com/office/drawing/2014/main" id="{68F12D16-11C4-4652-BB7D-584513E795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94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6015" name="Picture@5B@" descr="@5B@">
          <a:extLst>
            <a:ext uri="{FF2B5EF4-FFF2-40B4-BE49-F238E27FC236}">
              <a16:creationId xmlns:a16="http://schemas.microsoft.com/office/drawing/2014/main" id="{6B03D3E8-8421-46F2-88D7-CCBB93C356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69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6016" name="Picture@5B@" descr="@5B@">
          <a:extLst>
            <a:ext uri="{FF2B5EF4-FFF2-40B4-BE49-F238E27FC236}">
              <a16:creationId xmlns:a16="http://schemas.microsoft.com/office/drawing/2014/main" id="{C045FA99-D352-4218-89A2-8591432507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4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6017" name="Picture@5C@" descr="@5C@">
          <a:extLst>
            <a:ext uri="{FF2B5EF4-FFF2-40B4-BE49-F238E27FC236}">
              <a16:creationId xmlns:a16="http://schemas.microsoft.com/office/drawing/2014/main" id="{794E4B79-AB97-448E-A367-C1BCFE4528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7320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6018" name="Picture@5B@" descr="@5B@">
          <a:extLst>
            <a:ext uri="{FF2B5EF4-FFF2-40B4-BE49-F238E27FC236}">
              <a16:creationId xmlns:a16="http://schemas.microsoft.com/office/drawing/2014/main" id="{C6B2A4EF-14B5-4ACE-89F2-BD80EE6E0D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95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6019" name="Picture@5B@" descr="@5B@">
          <a:extLst>
            <a:ext uri="{FF2B5EF4-FFF2-40B4-BE49-F238E27FC236}">
              <a16:creationId xmlns:a16="http://schemas.microsoft.com/office/drawing/2014/main" id="{AD61EE14-5F1B-41CB-99D5-6678FB0531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670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6020" name="Picture@5B@" descr="@5B@">
          <a:extLst>
            <a:ext uri="{FF2B5EF4-FFF2-40B4-BE49-F238E27FC236}">
              <a16:creationId xmlns:a16="http://schemas.microsoft.com/office/drawing/2014/main" id="{30355273-DEE7-4708-9288-FBEEAA31FC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46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6021" name="Picture@5B@" descr="@5B@">
          <a:extLst>
            <a:ext uri="{FF2B5EF4-FFF2-40B4-BE49-F238E27FC236}">
              <a16:creationId xmlns:a16="http://schemas.microsoft.com/office/drawing/2014/main" id="{1005607C-8BDB-4860-BF7E-7445320369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2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6022" name="Picture@5B@" descr="@5B@">
          <a:extLst>
            <a:ext uri="{FF2B5EF4-FFF2-40B4-BE49-F238E27FC236}">
              <a16:creationId xmlns:a16="http://schemas.microsoft.com/office/drawing/2014/main" id="{5E79759A-7D1B-4964-BDA0-F5CF3894C4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196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6023" name="Picture@5B@" descr="@5B@">
          <a:extLst>
            <a:ext uri="{FF2B5EF4-FFF2-40B4-BE49-F238E27FC236}">
              <a16:creationId xmlns:a16="http://schemas.microsoft.com/office/drawing/2014/main" id="{FCA9EEC3-B344-4EC1-9B62-84234E4BF1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0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6024" name="Picture@5B@" descr="@5B@">
          <a:extLst>
            <a:ext uri="{FF2B5EF4-FFF2-40B4-BE49-F238E27FC236}">
              <a16:creationId xmlns:a16="http://schemas.microsoft.com/office/drawing/2014/main" id="{520D66B5-589F-4366-89A9-10C94DFCAC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6025" name="Picture@5B@" descr="@5B@">
          <a:extLst>
            <a:ext uri="{FF2B5EF4-FFF2-40B4-BE49-F238E27FC236}">
              <a16:creationId xmlns:a16="http://schemas.microsoft.com/office/drawing/2014/main" id="{D813CA88-F7D1-4883-A42E-64E98C489E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6026" name="Picture@5B@" descr="@5B@">
          <a:extLst>
            <a:ext uri="{FF2B5EF4-FFF2-40B4-BE49-F238E27FC236}">
              <a16:creationId xmlns:a16="http://schemas.microsoft.com/office/drawing/2014/main" id="{985E097B-26E8-435F-A728-2A269E482C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027" name="Picture@5B@" descr="@5B@">
          <a:extLst>
            <a:ext uri="{FF2B5EF4-FFF2-40B4-BE49-F238E27FC236}">
              <a16:creationId xmlns:a16="http://schemas.microsoft.com/office/drawing/2014/main" id="{F13C54F9-E79C-40B3-A45E-3FB7CF8CC1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6028" name="Picture@5B@" descr="@5B@">
          <a:extLst>
            <a:ext uri="{FF2B5EF4-FFF2-40B4-BE49-F238E27FC236}">
              <a16:creationId xmlns:a16="http://schemas.microsoft.com/office/drawing/2014/main" id="{D2514933-CEDE-4294-AD4A-D2D7FF3683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6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6029" name="Picture@5B@" descr="@5B@">
          <a:extLst>
            <a:ext uri="{FF2B5EF4-FFF2-40B4-BE49-F238E27FC236}">
              <a16:creationId xmlns:a16="http://schemas.microsoft.com/office/drawing/2014/main" id="{ACDA86C5-27F7-4DF7-96ED-FADAD78AA7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6030" name="Picture@5B@" descr="@5B@">
          <a:extLst>
            <a:ext uri="{FF2B5EF4-FFF2-40B4-BE49-F238E27FC236}">
              <a16:creationId xmlns:a16="http://schemas.microsoft.com/office/drawing/2014/main" id="{B840A2D1-9F9A-464C-976A-0F5744EC13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7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6031" name="Picture@5B@" descr="@5B@">
          <a:extLst>
            <a:ext uri="{FF2B5EF4-FFF2-40B4-BE49-F238E27FC236}">
              <a16:creationId xmlns:a16="http://schemas.microsoft.com/office/drawing/2014/main" id="{98CE3917-0346-4460-8B9E-1687F82B0D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6032" name="Picture@5B@" descr="@5B@">
          <a:extLst>
            <a:ext uri="{FF2B5EF4-FFF2-40B4-BE49-F238E27FC236}">
              <a16:creationId xmlns:a16="http://schemas.microsoft.com/office/drawing/2014/main" id="{52975CD5-E92D-4C61-86F4-D6F5DD3A27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6033" name="Picture@5B@" descr="@5B@">
          <a:extLst>
            <a:ext uri="{FF2B5EF4-FFF2-40B4-BE49-F238E27FC236}">
              <a16:creationId xmlns:a16="http://schemas.microsoft.com/office/drawing/2014/main" id="{A078682F-A7B9-47CC-BD9F-49C9777519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3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6034" name="Picture@5B@" descr="@5B@">
          <a:extLst>
            <a:ext uri="{FF2B5EF4-FFF2-40B4-BE49-F238E27FC236}">
              <a16:creationId xmlns:a16="http://schemas.microsoft.com/office/drawing/2014/main" id="{3338B6E2-099E-4EEB-860A-08E5A0AC66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6035" name="Picture@5B@" descr="@5B@">
          <a:extLst>
            <a:ext uri="{FF2B5EF4-FFF2-40B4-BE49-F238E27FC236}">
              <a16:creationId xmlns:a16="http://schemas.microsoft.com/office/drawing/2014/main" id="{B7267CCB-A04C-4D52-BB30-DF38C5E112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3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6036" name="Picture@5B@" descr="@5B@">
          <a:extLst>
            <a:ext uri="{FF2B5EF4-FFF2-40B4-BE49-F238E27FC236}">
              <a16:creationId xmlns:a16="http://schemas.microsoft.com/office/drawing/2014/main" id="{A18AAC9F-6FF8-4E88-BDCF-E29255DDDD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8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6037" name="Picture@5B@" descr="@5B@">
          <a:extLst>
            <a:ext uri="{FF2B5EF4-FFF2-40B4-BE49-F238E27FC236}">
              <a16:creationId xmlns:a16="http://schemas.microsoft.com/office/drawing/2014/main" id="{CDEE41C0-34B9-4C14-96D4-7FE9F62F72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6038" name="Picture@5B@" descr="@5B@">
          <a:extLst>
            <a:ext uri="{FF2B5EF4-FFF2-40B4-BE49-F238E27FC236}">
              <a16:creationId xmlns:a16="http://schemas.microsoft.com/office/drawing/2014/main" id="{3BEDB346-0F8E-4131-9180-4833B179B7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6039" name="Picture@5B@" descr="@5B@">
          <a:extLst>
            <a:ext uri="{FF2B5EF4-FFF2-40B4-BE49-F238E27FC236}">
              <a16:creationId xmlns:a16="http://schemas.microsoft.com/office/drawing/2014/main" id="{AFB4D9B5-932B-4F1E-B166-5BC8AD5350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4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6040" name="Picture@5B@" descr="@5B@">
          <a:extLst>
            <a:ext uri="{FF2B5EF4-FFF2-40B4-BE49-F238E27FC236}">
              <a16:creationId xmlns:a16="http://schemas.microsoft.com/office/drawing/2014/main" id="{D05E0DB0-B80C-454D-8AFA-5ED20BA5F8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9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6041" name="Picture@5B@" descr="@5B@">
          <a:extLst>
            <a:ext uri="{FF2B5EF4-FFF2-40B4-BE49-F238E27FC236}">
              <a16:creationId xmlns:a16="http://schemas.microsoft.com/office/drawing/2014/main" id="{38189473-B126-4FBF-AB87-54ACF3973E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5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6042" name="Picture@5B@" descr="@5B@">
          <a:extLst>
            <a:ext uri="{FF2B5EF4-FFF2-40B4-BE49-F238E27FC236}">
              <a16:creationId xmlns:a16="http://schemas.microsoft.com/office/drawing/2014/main" id="{4A7B54FC-0756-4328-81A5-4D16C8F64D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6043" name="Picture@5B@" descr="@5B@">
          <a:extLst>
            <a:ext uri="{FF2B5EF4-FFF2-40B4-BE49-F238E27FC236}">
              <a16:creationId xmlns:a16="http://schemas.microsoft.com/office/drawing/2014/main" id="{D5EE4974-BDE9-421F-BE96-7FF6D2B3B9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5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6044" name="Picture@5B@" descr="@5B@">
          <a:extLst>
            <a:ext uri="{FF2B5EF4-FFF2-40B4-BE49-F238E27FC236}">
              <a16:creationId xmlns:a16="http://schemas.microsoft.com/office/drawing/2014/main" id="{095A50BA-9F38-4BA8-A2CA-31DD675391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6045" name="Picture@5B@" descr="@5B@">
          <a:extLst>
            <a:ext uri="{FF2B5EF4-FFF2-40B4-BE49-F238E27FC236}">
              <a16:creationId xmlns:a16="http://schemas.microsoft.com/office/drawing/2014/main" id="{55445562-41AB-4B25-A11E-7D54C6CE99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6046" name="Picture@5B@" descr="@5B@">
          <a:extLst>
            <a:ext uri="{FF2B5EF4-FFF2-40B4-BE49-F238E27FC236}">
              <a16:creationId xmlns:a16="http://schemas.microsoft.com/office/drawing/2014/main" id="{237C7FF8-06B5-4A6D-A934-3CBE8800AE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1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6047" name="Picture@5B@" descr="@5B@">
          <a:extLst>
            <a:ext uri="{FF2B5EF4-FFF2-40B4-BE49-F238E27FC236}">
              <a16:creationId xmlns:a16="http://schemas.microsoft.com/office/drawing/2014/main" id="{AFB99E87-1F9B-46A3-BB35-197A6DD7AE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6048" name="Picture@5B@" descr="@5B@">
          <a:extLst>
            <a:ext uri="{FF2B5EF4-FFF2-40B4-BE49-F238E27FC236}">
              <a16:creationId xmlns:a16="http://schemas.microsoft.com/office/drawing/2014/main" id="{07AA4590-6AA3-4B43-BC31-27B7EB3C65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2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6049" name="Picture@5B@" descr="@5B@">
          <a:extLst>
            <a:ext uri="{FF2B5EF4-FFF2-40B4-BE49-F238E27FC236}">
              <a16:creationId xmlns:a16="http://schemas.microsoft.com/office/drawing/2014/main" id="{AFD476CB-F5EE-4324-B566-766714B48A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27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6050" name="Picture@5B@" descr="@5B@">
          <a:extLst>
            <a:ext uri="{FF2B5EF4-FFF2-40B4-BE49-F238E27FC236}">
              <a16:creationId xmlns:a16="http://schemas.microsoft.com/office/drawing/2014/main" id="{692B8F99-D936-4D3C-A290-28B97FB240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02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6051" name="Picture@5B@" descr="@5B@">
          <a:extLst>
            <a:ext uri="{FF2B5EF4-FFF2-40B4-BE49-F238E27FC236}">
              <a16:creationId xmlns:a16="http://schemas.microsoft.com/office/drawing/2014/main" id="{A7EA6164-96BA-4D89-86E2-328AAAEA14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7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6052" name="Picture@5B@" descr="@5B@">
          <a:extLst>
            <a:ext uri="{FF2B5EF4-FFF2-40B4-BE49-F238E27FC236}">
              <a16:creationId xmlns:a16="http://schemas.microsoft.com/office/drawing/2014/main" id="{3BF1BF1A-532E-4E70-A0E7-26778D4FE5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6053" name="Picture@5B@" descr="@5B@">
          <a:extLst>
            <a:ext uri="{FF2B5EF4-FFF2-40B4-BE49-F238E27FC236}">
              <a16:creationId xmlns:a16="http://schemas.microsoft.com/office/drawing/2014/main" id="{8D2E5D5D-E3D6-4C3F-9399-2760F9669B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28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6054" name="Picture@5B@" descr="@5B@">
          <a:extLst>
            <a:ext uri="{FF2B5EF4-FFF2-40B4-BE49-F238E27FC236}">
              <a16:creationId xmlns:a16="http://schemas.microsoft.com/office/drawing/2014/main" id="{67079F53-EA94-4AB3-9DD2-E43EFA50B1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3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6055" name="Picture@5B@" descr="@5B@">
          <a:extLst>
            <a:ext uri="{FF2B5EF4-FFF2-40B4-BE49-F238E27FC236}">
              <a16:creationId xmlns:a16="http://schemas.microsoft.com/office/drawing/2014/main" id="{E5E440F4-492A-4ED6-A482-431D11FA7B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78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6056" name="Picture@5B@" descr="@5B@">
          <a:extLst>
            <a:ext uri="{FF2B5EF4-FFF2-40B4-BE49-F238E27FC236}">
              <a16:creationId xmlns:a16="http://schemas.microsoft.com/office/drawing/2014/main" id="{4F126EDB-F67E-430F-86A5-C23F70D6CF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54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6057" name="Picture@5B@" descr="@5B@">
          <a:extLst>
            <a:ext uri="{FF2B5EF4-FFF2-40B4-BE49-F238E27FC236}">
              <a16:creationId xmlns:a16="http://schemas.microsoft.com/office/drawing/2014/main" id="{B8D511F9-3BB7-43D9-9544-6E803997A0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6058" name="Picture@5B@" descr="@5B@">
          <a:extLst>
            <a:ext uri="{FF2B5EF4-FFF2-40B4-BE49-F238E27FC236}">
              <a16:creationId xmlns:a16="http://schemas.microsoft.com/office/drawing/2014/main" id="{A54A31D1-8276-4652-9A30-17D17B1851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4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6059" name="Picture@5B@" descr="@5B@">
          <a:extLst>
            <a:ext uri="{FF2B5EF4-FFF2-40B4-BE49-F238E27FC236}">
              <a16:creationId xmlns:a16="http://schemas.microsoft.com/office/drawing/2014/main" id="{B38EF5C2-6CA2-49C3-9F00-86D03EF5F1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6060" name="Picture@5B@" descr="@5B@">
          <a:extLst>
            <a:ext uri="{FF2B5EF4-FFF2-40B4-BE49-F238E27FC236}">
              <a16:creationId xmlns:a16="http://schemas.microsoft.com/office/drawing/2014/main" id="{3EED4F9F-4550-4160-BE9B-648D201325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5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6061" name="Picture@5B@" descr="@5B@">
          <a:extLst>
            <a:ext uri="{FF2B5EF4-FFF2-40B4-BE49-F238E27FC236}">
              <a16:creationId xmlns:a16="http://schemas.microsoft.com/office/drawing/2014/main" id="{BE9C7873-BFB8-4532-9D70-AAAD5DBFD2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0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6062" name="Picture@5B@" descr="@5B@">
          <a:extLst>
            <a:ext uri="{FF2B5EF4-FFF2-40B4-BE49-F238E27FC236}">
              <a16:creationId xmlns:a16="http://schemas.microsoft.com/office/drawing/2014/main" id="{7EFF6C59-BECF-4F64-ABD9-3A3E3A9EEF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6063" name="Picture@5B@" descr="@5B@">
          <a:extLst>
            <a:ext uri="{FF2B5EF4-FFF2-40B4-BE49-F238E27FC236}">
              <a16:creationId xmlns:a16="http://schemas.microsoft.com/office/drawing/2014/main" id="{1DDAB450-F5FA-47ED-A415-84B5B4BE8A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80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6064" name="Picture@5B@" descr="@5B@">
          <a:extLst>
            <a:ext uri="{FF2B5EF4-FFF2-40B4-BE49-F238E27FC236}">
              <a16:creationId xmlns:a16="http://schemas.microsoft.com/office/drawing/2014/main" id="{9DEFAA9D-8FAD-49F1-A08F-671BE9C81F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56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6065" name="Picture@5B@" descr="@5B@">
          <a:extLst>
            <a:ext uri="{FF2B5EF4-FFF2-40B4-BE49-F238E27FC236}">
              <a16:creationId xmlns:a16="http://schemas.microsoft.com/office/drawing/2014/main" id="{8D398916-48E5-4879-A955-7B4897B094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31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6066" name="Picture@5B@" descr="@5B@">
          <a:extLst>
            <a:ext uri="{FF2B5EF4-FFF2-40B4-BE49-F238E27FC236}">
              <a16:creationId xmlns:a16="http://schemas.microsoft.com/office/drawing/2014/main" id="{E527A23C-9133-4047-B03A-9B705A2939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06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6067" name="Picture@5B@" descr="@5B@">
          <a:extLst>
            <a:ext uri="{FF2B5EF4-FFF2-40B4-BE49-F238E27FC236}">
              <a16:creationId xmlns:a16="http://schemas.microsoft.com/office/drawing/2014/main" id="{C0DE5165-7FF6-42FA-9026-5DBB22C327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6068" name="Picture@5B@" descr="@5B@">
          <a:extLst>
            <a:ext uri="{FF2B5EF4-FFF2-40B4-BE49-F238E27FC236}">
              <a16:creationId xmlns:a16="http://schemas.microsoft.com/office/drawing/2014/main" id="{9B4F2E18-02C6-4E71-9914-366702680D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57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6069" name="Picture@5B@" descr="@5B@">
          <a:extLst>
            <a:ext uri="{FF2B5EF4-FFF2-40B4-BE49-F238E27FC236}">
              <a16:creationId xmlns:a16="http://schemas.microsoft.com/office/drawing/2014/main" id="{984132FE-BEA0-4EDB-A643-F0C70271F2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32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6070" name="Picture@5B@" descr="@5B@">
          <a:extLst>
            <a:ext uri="{FF2B5EF4-FFF2-40B4-BE49-F238E27FC236}">
              <a16:creationId xmlns:a16="http://schemas.microsoft.com/office/drawing/2014/main" id="{EEB6C96F-4719-449F-9A20-FB17FA01D7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07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6071" name="Picture@5B@" descr="@5B@">
          <a:extLst>
            <a:ext uri="{FF2B5EF4-FFF2-40B4-BE49-F238E27FC236}">
              <a16:creationId xmlns:a16="http://schemas.microsoft.com/office/drawing/2014/main" id="{DAAEBF2E-BE8C-4227-92F1-4921486250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83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6072" name="Picture@5B@" descr="@5B@">
          <a:extLst>
            <a:ext uri="{FF2B5EF4-FFF2-40B4-BE49-F238E27FC236}">
              <a16:creationId xmlns:a16="http://schemas.microsoft.com/office/drawing/2014/main" id="{2606FB04-3A6D-41FC-9CBF-B67FDEDCDA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6073" name="Picture@5B@" descr="@5B@">
          <a:extLst>
            <a:ext uri="{FF2B5EF4-FFF2-40B4-BE49-F238E27FC236}">
              <a16:creationId xmlns:a16="http://schemas.microsoft.com/office/drawing/2014/main" id="{5A41576B-7748-4999-B043-2D39D60636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33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6074" name="Picture@5B@" descr="@5B@">
          <a:extLst>
            <a:ext uri="{FF2B5EF4-FFF2-40B4-BE49-F238E27FC236}">
              <a16:creationId xmlns:a16="http://schemas.microsoft.com/office/drawing/2014/main" id="{7927854E-926F-4212-AED4-07A4398AFD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08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6075" name="Picture@5B@" descr="@5B@">
          <a:extLst>
            <a:ext uri="{FF2B5EF4-FFF2-40B4-BE49-F238E27FC236}">
              <a16:creationId xmlns:a16="http://schemas.microsoft.com/office/drawing/2014/main" id="{C2F1AAC0-C34C-4CB0-80A8-6E4013C63A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4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6076" name="Picture@5B@" descr="@5B@">
          <a:extLst>
            <a:ext uri="{FF2B5EF4-FFF2-40B4-BE49-F238E27FC236}">
              <a16:creationId xmlns:a16="http://schemas.microsoft.com/office/drawing/2014/main" id="{C18B7183-5E47-459F-BE8C-04632B423B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59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6077" name="Picture@5B@" descr="@5B@">
          <a:extLst>
            <a:ext uri="{FF2B5EF4-FFF2-40B4-BE49-F238E27FC236}">
              <a16:creationId xmlns:a16="http://schemas.microsoft.com/office/drawing/2014/main" id="{68B5763B-62EF-4F40-8AB0-40586E5E1B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6078" name="Picture@5B@" descr="@5B@">
          <a:extLst>
            <a:ext uri="{FF2B5EF4-FFF2-40B4-BE49-F238E27FC236}">
              <a16:creationId xmlns:a16="http://schemas.microsoft.com/office/drawing/2014/main" id="{EE816BC8-502F-4C8C-8494-475E69E39E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09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6079" name="Picture@5B@" descr="@5B@">
          <a:extLst>
            <a:ext uri="{FF2B5EF4-FFF2-40B4-BE49-F238E27FC236}">
              <a16:creationId xmlns:a16="http://schemas.microsoft.com/office/drawing/2014/main" id="{6241D9F7-61BA-46FE-8CD9-3965EA5613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85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6080" name="Picture@5B@" descr="@5B@">
          <a:extLst>
            <a:ext uri="{FF2B5EF4-FFF2-40B4-BE49-F238E27FC236}">
              <a16:creationId xmlns:a16="http://schemas.microsoft.com/office/drawing/2014/main" id="{DA0D518A-09C4-419C-BE49-AD0B2D4CA8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0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6081" name="Picture@5B@" descr="@5B@">
          <a:extLst>
            <a:ext uri="{FF2B5EF4-FFF2-40B4-BE49-F238E27FC236}">
              <a16:creationId xmlns:a16="http://schemas.microsoft.com/office/drawing/2014/main" id="{ABDD5944-566D-4E25-85A3-0E4E03A1FA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35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6082" name="Picture@5B@" descr="@5B@">
          <a:extLst>
            <a:ext uri="{FF2B5EF4-FFF2-40B4-BE49-F238E27FC236}">
              <a16:creationId xmlns:a16="http://schemas.microsoft.com/office/drawing/2014/main" id="{E25F55A5-B973-408B-A916-EF5FA3B2E0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1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083" name="Picture@5B@" descr="@5B@">
          <a:extLst>
            <a:ext uri="{FF2B5EF4-FFF2-40B4-BE49-F238E27FC236}">
              <a16:creationId xmlns:a16="http://schemas.microsoft.com/office/drawing/2014/main" id="{16D57097-1CBE-4698-98BC-64CEC1BDAF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86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084" name="Picture@5B@" descr="@5B@">
          <a:extLst>
            <a:ext uri="{FF2B5EF4-FFF2-40B4-BE49-F238E27FC236}">
              <a16:creationId xmlns:a16="http://schemas.microsoft.com/office/drawing/2014/main" id="{34D4860C-AC30-4892-8EDA-CAD8B406A2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61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085" name="Picture@5B@" descr="@5B@">
          <a:extLst>
            <a:ext uri="{FF2B5EF4-FFF2-40B4-BE49-F238E27FC236}">
              <a16:creationId xmlns:a16="http://schemas.microsoft.com/office/drawing/2014/main" id="{3AD764B5-D2BF-49F5-87A7-2CC273B459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36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086" name="Picture@5B@" descr="@5B@">
          <a:extLst>
            <a:ext uri="{FF2B5EF4-FFF2-40B4-BE49-F238E27FC236}">
              <a16:creationId xmlns:a16="http://schemas.microsoft.com/office/drawing/2014/main" id="{2DF9EE33-6CDB-4BF0-BE15-7326348AAC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11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087" name="Picture@5B@" descr="@5B@">
          <a:extLst>
            <a:ext uri="{FF2B5EF4-FFF2-40B4-BE49-F238E27FC236}">
              <a16:creationId xmlns:a16="http://schemas.microsoft.com/office/drawing/2014/main" id="{0293762D-B3F5-455F-8CED-576BDD32DC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088" name="Picture@5B@" descr="@5B@">
          <a:extLst>
            <a:ext uri="{FF2B5EF4-FFF2-40B4-BE49-F238E27FC236}">
              <a16:creationId xmlns:a16="http://schemas.microsoft.com/office/drawing/2014/main" id="{E953AD78-4DF8-4832-B775-5A7C310C3A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62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089" name="Picture@5B@" descr="@5B@">
          <a:extLst>
            <a:ext uri="{FF2B5EF4-FFF2-40B4-BE49-F238E27FC236}">
              <a16:creationId xmlns:a16="http://schemas.microsoft.com/office/drawing/2014/main" id="{5C247287-B064-4911-901D-4514669A47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37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090" name="Picture@5B@" descr="@5B@">
          <a:extLst>
            <a:ext uri="{FF2B5EF4-FFF2-40B4-BE49-F238E27FC236}">
              <a16:creationId xmlns:a16="http://schemas.microsoft.com/office/drawing/2014/main" id="{730CB0B1-F579-4C35-A82D-FA5500F265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12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6091" name="Picture@5B@" descr="@5B@">
          <a:extLst>
            <a:ext uri="{FF2B5EF4-FFF2-40B4-BE49-F238E27FC236}">
              <a16:creationId xmlns:a16="http://schemas.microsoft.com/office/drawing/2014/main" id="{3E694124-A2B4-474E-8992-2793D1EC6F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88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6092" name="Picture@5B@" descr="@5B@">
          <a:extLst>
            <a:ext uri="{FF2B5EF4-FFF2-40B4-BE49-F238E27FC236}">
              <a16:creationId xmlns:a16="http://schemas.microsoft.com/office/drawing/2014/main" id="{582287C4-DB1F-4B39-B494-C6580BA039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6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6093" name="Picture@5B@" descr="@5B@">
          <a:extLst>
            <a:ext uri="{FF2B5EF4-FFF2-40B4-BE49-F238E27FC236}">
              <a16:creationId xmlns:a16="http://schemas.microsoft.com/office/drawing/2014/main" id="{F8B76B04-706F-4058-A6FE-C13EC5E638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38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6094" name="Picture@5B@" descr="@5B@">
          <a:extLst>
            <a:ext uri="{FF2B5EF4-FFF2-40B4-BE49-F238E27FC236}">
              <a16:creationId xmlns:a16="http://schemas.microsoft.com/office/drawing/2014/main" id="{6C9993EE-50CD-449A-A2CE-48E78EFB0F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14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6095" name="Picture@5B@" descr="@5B@">
          <a:extLst>
            <a:ext uri="{FF2B5EF4-FFF2-40B4-BE49-F238E27FC236}">
              <a16:creationId xmlns:a16="http://schemas.microsoft.com/office/drawing/2014/main" id="{8966AF10-1409-4EA3-B129-B5A37D447C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89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6096" name="Picture@5B@" descr="@5B@">
          <a:extLst>
            <a:ext uri="{FF2B5EF4-FFF2-40B4-BE49-F238E27FC236}">
              <a16:creationId xmlns:a16="http://schemas.microsoft.com/office/drawing/2014/main" id="{48147A69-FBC2-4D71-88F9-15383C229F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4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6097" name="Picture@5B@" descr="@5B@">
          <a:extLst>
            <a:ext uri="{FF2B5EF4-FFF2-40B4-BE49-F238E27FC236}">
              <a16:creationId xmlns:a16="http://schemas.microsoft.com/office/drawing/2014/main" id="{77BDC3FF-E47B-4FD5-A31E-E856E8C8BE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6098" name="Picture@5B@" descr="@5B@">
          <a:extLst>
            <a:ext uri="{FF2B5EF4-FFF2-40B4-BE49-F238E27FC236}">
              <a16:creationId xmlns:a16="http://schemas.microsoft.com/office/drawing/2014/main" id="{723CEC04-B962-4BCA-B56C-E60793BDA5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15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6099" name="Picture@5B@" descr="@5B@">
          <a:extLst>
            <a:ext uri="{FF2B5EF4-FFF2-40B4-BE49-F238E27FC236}">
              <a16:creationId xmlns:a16="http://schemas.microsoft.com/office/drawing/2014/main" id="{8008E4FC-FE38-49CF-AF9C-246D4448BF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90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6100" name="Picture@5B@" descr="@5B@">
          <a:extLst>
            <a:ext uri="{FF2B5EF4-FFF2-40B4-BE49-F238E27FC236}">
              <a16:creationId xmlns:a16="http://schemas.microsoft.com/office/drawing/2014/main" id="{0CFCBE0E-FA05-441A-8A6B-B3FB41360B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65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6101" name="Picture@5B@" descr="@5B@">
          <a:extLst>
            <a:ext uri="{FF2B5EF4-FFF2-40B4-BE49-F238E27FC236}">
              <a16:creationId xmlns:a16="http://schemas.microsoft.com/office/drawing/2014/main" id="{99B2DEC5-FD6A-419E-A0F1-AE0404702E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40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6102" name="Picture@5B@" descr="@5B@">
          <a:extLst>
            <a:ext uri="{FF2B5EF4-FFF2-40B4-BE49-F238E27FC236}">
              <a16:creationId xmlns:a16="http://schemas.microsoft.com/office/drawing/2014/main" id="{3F40A0A5-76FC-4773-AB1E-4B4A8740EC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1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6103" name="Picture@5B@" descr="@5B@">
          <a:extLst>
            <a:ext uri="{FF2B5EF4-FFF2-40B4-BE49-F238E27FC236}">
              <a16:creationId xmlns:a16="http://schemas.microsoft.com/office/drawing/2014/main" id="{D9954810-5AC3-406F-BCDE-E59A557484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91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6104" name="Picture@5B@" descr="@5B@">
          <a:extLst>
            <a:ext uri="{FF2B5EF4-FFF2-40B4-BE49-F238E27FC236}">
              <a16:creationId xmlns:a16="http://schemas.microsoft.com/office/drawing/2014/main" id="{13D10FB5-0463-4B26-8E87-76D8F82B16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66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6105" name="Picture@5B@" descr="@5B@">
          <a:extLst>
            <a:ext uri="{FF2B5EF4-FFF2-40B4-BE49-F238E27FC236}">
              <a16:creationId xmlns:a16="http://schemas.microsoft.com/office/drawing/2014/main" id="{84DA39A0-465B-4E97-8829-E5C3079290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41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6106" name="Picture@5B@" descr="@5B@">
          <a:extLst>
            <a:ext uri="{FF2B5EF4-FFF2-40B4-BE49-F238E27FC236}">
              <a16:creationId xmlns:a16="http://schemas.microsoft.com/office/drawing/2014/main" id="{0F125D8C-1275-4C82-A55D-D2471302B0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17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6107" name="Picture@5C@" descr="@5C@">
          <a:extLst>
            <a:ext uri="{FF2B5EF4-FFF2-40B4-BE49-F238E27FC236}">
              <a16:creationId xmlns:a16="http://schemas.microsoft.com/office/drawing/2014/main" id="{CC639BA8-88AD-4FC5-909D-5F9C1BD17E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3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6108" name="Picture@5B@" descr="@5B@">
          <a:extLst>
            <a:ext uri="{FF2B5EF4-FFF2-40B4-BE49-F238E27FC236}">
              <a16:creationId xmlns:a16="http://schemas.microsoft.com/office/drawing/2014/main" id="{D75603C3-D397-4C34-9BCB-6EDDD0CE8B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67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6109" name="Picture@5B@" descr="@5B@">
          <a:extLst>
            <a:ext uri="{FF2B5EF4-FFF2-40B4-BE49-F238E27FC236}">
              <a16:creationId xmlns:a16="http://schemas.microsoft.com/office/drawing/2014/main" id="{032D000C-AD47-400F-B8A8-BB49BDADE8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42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6110" name="Picture@5B@" descr="@5B@">
          <a:extLst>
            <a:ext uri="{FF2B5EF4-FFF2-40B4-BE49-F238E27FC236}">
              <a16:creationId xmlns:a16="http://schemas.microsoft.com/office/drawing/2014/main" id="{8F5FD4A8-D8F2-4695-8B84-6E6A5E73C3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18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6111" name="Picture@5B@" descr="@5B@">
          <a:extLst>
            <a:ext uri="{FF2B5EF4-FFF2-40B4-BE49-F238E27FC236}">
              <a16:creationId xmlns:a16="http://schemas.microsoft.com/office/drawing/2014/main" id="{90CBDEF5-6D22-4CD6-BFF0-C7F0956D7B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93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6112" name="Picture@5B@" descr="@5B@">
          <a:extLst>
            <a:ext uri="{FF2B5EF4-FFF2-40B4-BE49-F238E27FC236}">
              <a16:creationId xmlns:a16="http://schemas.microsoft.com/office/drawing/2014/main" id="{7B00B7F7-4BA4-4A88-9436-3BBA328662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6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6113" name="Picture@5B@" descr="@5B@">
          <a:extLst>
            <a:ext uri="{FF2B5EF4-FFF2-40B4-BE49-F238E27FC236}">
              <a16:creationId xmlns:a16="http://schemas.microsoft.com/office/drawing/2014/main" id="{BF1B323B-B93A-477F-AD0F-9EAB1D0CAA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43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6114" name="Picture@5B@" descr="@5B@">
          <a:extLst>
            <a:ext uri="{FF2B5EF4-FFF2-40B4-BE49-F238E27FC236}">
              <a16:creationId xmlns:a16="http://schemas.microsoft.com/office/drawing/2014/main" id="{BBFB669C-C216-4901-8F9F-B16C45C14A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19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6115" name="Picture@5B@" descr="@5B@">
          <a:extLst>
            <a:ext uri="{FF2B5EF4-FFF2-40B4-BE49-F238E27FC236}">
              <a16:creationId xmlns:a16="http://schemas.microsoft.com/office/drawing/2014/main" id="{88AE9C0E-ED6E-43E3-93CE-30D43AD06B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94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6116" name="Picture@5B@" descr="@5B@">
          <a:extLst>
            <a:ext uri="{FF2B5EF4-FFF2-40B4-BE49-F238E27FC236}">
              <a16:creationId xmlns:a16="http://schemas.microsoft.com/office/drawing/2014/main" id="{8C354A7A-D547-48DD-8996-34EADBCEA6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69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6117" name="Picture@5B@" descr="@5B@">
          <a:extLst>
            <a:ext uri="{FF2B5EF4-FFF2-40B4-BE49-F238E27FC236}">
              <a16:creationId xmlns:a16="http://schemas.microsoft.com/office/drawing/2014/main" id="{644DD00A-8E9A-4CCC-B526-5D9F7362DD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0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6118" name="Picture@5B@" descr="@5B@">
          <a:extLst>
            <a:ext uri="{FF2B5EF4-FFF2-40B4-BE49-F238E27FC236}">
              <a16:creationId xmlns:a16="http://schemas.microsoft.com/office/drawing/2014/main" id="{57DC511F-23CF-404C-9479-DB7937B819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6119" name="Picture@5B@" descr="@5B@">
          <a:extLst>
            <a:ext uri="{FF2B5EF4-FFF2-40B4-BE49-F238E27FC236}">
              <a16:creationId xmlns:a16="http://schemas.microsoft.com/office/drawing/2014/main" id="{2B85059F-3B3B-4108-8B7B-5898D6394A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6120" name="Picture@5B@" descr="@5B@">
          <a:extLst>
            <a:ext uri="{FF2B5EF4-FFF2-40B4-BE49-F238E27FC236}">
              <a16:creationId xmlns:a16="http://schemas.microsoft.com/office/drawing/2014/main" id="{6903F8B8-90D2-48E5-B336-5C00E1D804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121" name="Picture@5B@" descr="@5B@">
          <a:extLst>
            <a:ext uri="{FF2B5EF4-FFF2-40B4-BE49-F238E27FC236}">
              <a16:creationId xmlns:a16="http://schemas.microsoft.com/office/drawing/2014/main" id="{71945603-78B9-4DFA-BD57-AF0A0F430C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6122" name="Picture@5B@" descr="@5B@">
          <a:extLst>
            <a:ext uri="{FF2B5EF4-FFF2-40B4-BE49-F238E27FC236}">
              <a16:creationId xmlns:a16="http://schemas.microsoft.com/office/drawing/2014/main" id="{58D5977D-2D40-485D-B3EA-8B2A01A78E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6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6123" name="Picture@5B@" descr="@5B@">
          <a:extLst>
            <a:ext uri="{FF2B5EF4-FFF2-40B4-BE49-F238E27FC236}">
              <a16:creationId xmlns:a16="http://schemas.microsoft.com/office/drawing/2014/main" id="{DE33BEE9-6429-4024-B75E-F6E50EE9FB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6124" name="Picture@5B@" descr="@5B@">
          <a:extLst>
            <a:ext uri="{FF2B5EF4-FFF2-40B4-BE49-F238E27FC236}">
              <a16:creationId xmlns:a16="http://schemas.microsoft.com/office/drawing/2014/main" id="{484FE0BC-2B3B-4FF9-8DD0-F981912E00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7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6125" name="Picture@5B@" descr="@5B@">
          <a:extLst>
            <a:ext uri="{FF2B5EF4-FFF2-40B4-BE49-F238E27FC236}">
              <a16:creationId xmlns:a16="http://schemas.microsoft.com/office/drawing/2014/main" id="{BECBFA4B-C529-4C45-88D8-2E10EECFF3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6126" name="Picture@5B@" descr="@5B@">
          <a:extLst>
            <a:ext uri="{FF2B5EF4-FFF2-40B4-BE49-F238E27FC236}">
              <a16:creationId xmlns:a16="http://schemas.microsoft.com/office/drawing/2014/main" id="{655C7B8C-F5D5-4A0E-A59E-E1622A8917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6127" name="Picture@5B@" descr="@5B@">
          <a:extLst>
            <a:ext uri="{FF2B5EF4-FFF2-40B4-BE49-F238E27FC236}">
              <a16:creationId xmlns:a16="http://schemas.microsoft.com/office/drawing/2014/main" id="{861344BF-7916-48F0-BDE5-9FBCBFCBD9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3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6128" name="Picture@5B@" descr="@5B@">
          <a:extLst>
            <a:ext uri="{FF2B5EF4-FFF2-40B4-BE49-F238E27FC236}">
              <a16:creationId xmlns:a16="http://schemas.microsoft.com/office/drawing/2014/main" id="{2C9278B6-FE26-4E73-9240-8C8B5E671F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6129" name="Picture@5B@" descr="@5B@">
          <a:extLst>
            <a:ext uri="{FF2B5EF4-FFF2-40B4-BE49-F238E27FC236}">
              <a16:creationId xmlns:a16="http://schemas.microsoft.com/office/drawing/2014/main" id="{9287515C-CEAE-428D-BE73-390F145FB2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3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6130" name="Picture@5B@" descr="@5B@">
          <a:extLst>
            <a:ext uri="{FF2B5EF4-FFF2-40B4-BE49-F238E27FC236}">
              <a16:creationId xmlns:a16="http://schemas.microsoft.com/office/drawing/2014/main" id="{67FD8C71-7A24-43EC-8BAD-4EF086C1CE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8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6131" name="Picture@5B@" descr="@5B@">
          <a:extLst>
            <a:ext uri="{FF2B5EF4-FFF2-40B4-BE49-F238E27FC236}">
              <a16:creationId xmlns:a16="http://schemas.microsoft.com/office/drawing/2014/main" id="{94F7E0F4-0ADC-4911-8CD1-3587067EBE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6132" name="Picture@5B@" descr="@5B@">
          <a:extLst>
            <a:ext uri="{FF2B5EF4-FFF2-40B4-BE49-F238E27FC236}">
              <a16:creationId xmlns:a16="http://schemas.microsoft.com/office/drawing/2014/main" id="{7173199C-7EAC-49C8-8F8F-DB980BD7C4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6133" name="Picture@5B@" descr="@5B@">
          <a:extLst>
            <a:ext uri="{FF2B5EF4-FFF2-40B4-BE49-F238E27FC236}">
              <a16:creationId xmlns:a16="http://schemas.microsoft.com/office/drawing/2014/main" id="{20967ED0-301D-4B81-BA6B-4CEA29D892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4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6134" name="Picture@5B@" descr="@5B@">
          <a:extLst>
            <a:ext uri="{FF2B5EF4-FFF2-40B4-BE49-F238E27FC236}">
              <a16:creationId xmlns:a16="http://schemas.microsoft.com/office/drawing/2014/main" id="{82F10BB8-9759-4F19-BBA1-5DE38E57D9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9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6135" name="Picture@5B@" descr="@5B@">
          <a:extLst>
            <a:ext uri="{FF2B5EF4-FFF2-40B4-BE49-F238E27FC236}">
              <a16:creationId xmlns:a16="http://schemas.microsoft.com/office/drawing/2014/main" id="{B6BB4272-939A-40B6-A7A6-370FEC35E2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5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6136" name="Picture@5B@" descr="@5B@">
          <a:extLst>
            <a:ext uri="{FF2B5EF4-FFF2-40B4-BE49-F238E27FC236}">
              <a16:creationId xmlns:a16="http://schemas.microsoft.com/office/drawing/2014/main" id="{CB85C55B-9AD1-4352-9088-AEB7EDF73D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6137" name="Picture@5B@" descr="@5B@">
          <a:extLst>
            <a:ext uri="{FF2B5EF4-FFF2-40B4-BE49-F238E27FC236}">
              <a16:creationId xmlns:a16="http://schemas.microsoft.com/office/drawing/2014/main" id="{C4429C96-D29D-41EB-A905-2D0C6C4B3D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5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6138" name="Picture@5B@" descr="@5B@">
          <a:extLst>
            <a:ext uri="{FF2B5EF4-FFF2-40B4-BE49-F238E27FC236}">
              <a16:creationId xmlns:a16="http://schemas.microsoft.com/office/drawing/2014/main" id="{14ED78C0-AC7D-4C8B-9B19-B5F4E0FCD6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6139" name="Picture@5B@" descr="@5B@">
          <a:extLst>
            <a:ext uri="{FF2B5EF4-FFF2-40B4-BE49-F238E27FC236}">
              <a16:creationId xmlns:a16="http://schemas.microsoft.com/office/drawing/2014/main" id="{2065751B-D6EA-4E35-9DE0-21799EA171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6140" name="Picture@5B@" descr="@5B@">
          <a:extLst>
            <a:ext uri="{FF2B5EF4-FFF2-40B4-BE49-F238E27FC236}">
              <a16:creationId xmlns:a16="http://schemas.microsoft.com/office/drawing/2014/main" id="{4F977132-9501-4659-866E-0B7543F230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1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6141" name="Picture@5B@" descr="@5B@">
          <a:extLst>
            <a:ext uri="{FF2B5EF4-FFF2-40B4-BE49-F238E27FC236}">
              <a16:creationId xmlns:a16="http://schemas.microsoft.com/office/drawing/2014/main" id="{44B038B7-C026-4254-8EC5-08413285CD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6142" name="Picture@5B@" descr="@5B@">
          <a:extLst>
            <a:ext uri="{FF2B5EF4-FFF2-40B4-BE49-F238E27FC236}">
              <a16:creationId xmlns:a16="http://schemas.microsoft.com/office/drawing/2014/main" id="{A252E8D6-8777-4C46-BCDB-DA74EDA5F3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2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6143" name="Picture@5B@" descr="@5B@">
          <a:extLst>
            <a:ext uri="{FF2B5EF4-FFF2-40B4-BE49-F238E27FC236}">
              <a16:creationId xmlns:a16="http://schemas.microsoft.com/office/drawing/2014/main" id="{B9A9C67B-8F0D-4AD5-9889-75FEA3F8E0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27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6144" name="Picture@5B@" descr="@5B@">
          <a:extLst>
            <a:ext uri="{FF2B5EF4-FFF2-40B4-BE49-F238E27FC236}">
              <a16:creationId xmlns:a16="http://schemas.microsoft.com/office/drawing/2014/main" id="{597ABD6E-F010-4FFB-818E-B4DEDD11CC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02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6145" name="Picture@5B@" descr="@5B@">
          <a:extLst>
            <a:ext uri="{FF2B5EF4-FFF2-40B4-BE49-F238E27FC236}">
              <a16:creationId xmlns:a16="http://schemas.microsoft.com/office/drawing/2014/main" id="{A4F6D6D7-5A48-4718-9264-482EFAC570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7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6146" name="Picture@5B@" descr="@5B@">
          <a:extLst>
            <a:ext uri="{FF2B5EF4-FFF2-40B4-BE49-F238E27FC236}">
              <a16:creationId xmlns:a16="http://schemas.microsoft.com/office/drawing/2014/main" id="{C516699D-8C5B-484E-88D1-4C33D7CDD7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6147" name="Picture@5B@" descr="@5B@">
          <a:extLst>
            <a:ext uri="{FF2B5EF4-FFF2-40B4-BE49-F238E27FC236}">
              <a16:creationId xmlns:a16="http://schemas.microsoft.com/office/drawing/2014/main" id="{9BA01372-B38C-4F80-9024-3792CCD0D5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28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6148" name="Picture@5B@" descr="@5B@">
          <a:extLst>
            <a:ext uri="{FF2B5EF4-FFF2-40B4-BE49-F238E27FC236}">
              <a16:creationId xmlns:a16="http://schemas.microsoft.com/office/drawing/2014/main" id="{1024E183-2787-4A66-A10B-1754E93430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3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6149" name="Picture@5B@" descr="@5B@">
          <a:extLst>
            <a:ext uri="{FF2B5EF4-FFF2-40B4-BE49-F238E27FC236}">
              <a16:creationId xmlns:a16="http://schemas.microsoft.com/office/drawing/2014/main" id="{94CF2B83-1D41-47CA-ACD6-0E70AD5662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78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6150" name="Picture@5B@" descr="@5B@">
          <a:extLst>
            <a:ext uri="{FF2B5EF4-FFF2-40B4-BE49-F238E27FC236}">
              <a16:creationId xmlns:a16="http://schemas.microsoft.com/office/drawing/2014/main" id="{AE98D6FC-9CC4-47BB-B58D-901963B570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54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6151" name="Picture@5B@" descr="@5B@">
          <a:extLst>
            <a:ext uri="{FF2B5EF4-FFF2-40B4-BE49-F238E27FC236}">
              <a16:creationId xmlns:a16="http://schemas.microsoft.com/office/drawing/2014/main" id="{4F41CFE9-3445-4066-97EA-E15125BA17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6152" name="Picture@5B@" descr="@5B@">
          <a:extLst>
            <a:ext uri="{FF2B5EF4-FFF2-40B4-BE49-F238E27FC236}">
              <a16:creationId xmlns:a16="http://schemas.microsoft.com/office/drawing/2014/main" id="{B34A5E78-0B73-4A51-AD30-48DA4586F1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4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6153" name="Picture@5B@" descr="@5B@">
          <a:extLst>
            <a:ext uri="{FF2B5EF4-FFF2-40B4-BE49-F238E27FC236}">
              <a16:creationId xmlns:a16="http://schemas.microsoft.com/office/drawing/2014/main" id="{6063377B-1CAA-4C3B-BACC-BBAD7098F0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6154" name="Picture@5B@" descr="@5B@">
          <a:extLst>
            <a:ext uri="{FF2B5EF4-FFF2-40B4-BE49-F238E27FC236}">
              <a16:creationId xmlns:a16="http://schemas.microsoft.com/office/drawing/2014/main" id="{A8D6AF2A-C84D-4CB7-8729-F99F4B65A7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5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6155" name="Picture@5B@" descr="@5B@">
          <a:extLst>
            <a:ext uri="{FF2B5EF4-FFF2-40B4-BE49-F238E27FC236}">
              <a16:creationId xmlns:a16="http://schemas.microsoft.com/office/drawing/2014/main" id="{1E8D3A21-0975-4196-86EB-24265420D6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0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6156" name="Picture@5B@" descr="@5B@">
          <a:extLst>
            <a:ext uri="{FF2B5EF4-FFF2-40B4-BE49-F238E27FC236}">
              <a16:creationId xmlns:a16="http://schemas.microsoft.com/office/drawing/2014/main" id="{CEEB7F86-6DE6-49C3-9CEB-67DB9859BE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6157" name="Picture@5B@" descr="@5B@">
          <a:extLst>
            <a:ext uri="{FF2B5EF4-FFF2-40B4-BE49-F238E27FC236}">
              <a16:creationId xmlns:a16="http://schemas.microsoft.com/office/drawing/2014/main" id="{F8EB34C6-307A-4E43-A38B-F3D56C67AC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80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6158" name="Picture@5B@" descr="@5B@">
          <a:extLst>
            <a:ext uri="{FF2B5EF4-FFF2-40B4-BE49-F238E27FC236}">
              <a16:creationId xmlns:a16="http://schemas.microsoft.com/office/drawing/2014/main" id="{14AC9B60-D93E-4B89-BB15-91C097D8B6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56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6159" name="Picture@5B@" descr="@5B@">
          <a:extLst>
            <a:ext uri="{FF2B5EF4-FFF2-40B4-BE49-F238E27FC236}">
              <a16:creationId xmlns:a16="http://schemas.microsoft.com/office/drawing/2014/main" id="{227E4B46-055A-47B6-8BCE-FCAEC4998E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31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6160" name="Picture@5B@" descr="@5B@">
          <a:extLst>
            <a:ext uri="{FF2B5EF4-FFF2-40B4-BE49-F238E27FC236}">
              <a16:creationId xmlns:a16="http://schemas.microsoft.com/office/drawing/2014/main" id="{7B4B11B1-D937-4468-9C16-2E74D73FD5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06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6161" name="Picture@5B@" descr="@5B@">
          <a:extLst>
            <a:ext uri="{FF2B5EF4-FFF2-40B4-BE49-F238E27FC236}">
              <a16:creationId xmlns:a16="http://schemas.microsoft.com/office/drawing/2014/main" id="{C9FBF326-8717-477A-BCD2-4908248C71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6162" name="Picture@5B@" descr="@5B@">
          <a:extLst>
            <a:ext uri="{FF2B5EF4-FFF2-40B4-BE49-F238E27FC236}">
              <a16:creationId xmlns:a16="http://schemas.microsoft.com/office/drawing/2014/main" id="{70D9D548-33AF-4E63-AE07-A1672CA142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57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6163" name="Picture@5B@" descr="@5B@">
          <a:extLst>
            <a:ext uri="{FF2B5EF4-FFF2-40B4-BE49-F238E27FC236}">
              <a16:creationId xmlns:a16="http://schemas.microsoft.com/office/drawing/2014/main" id="{5A229E4D-6847-45AD-AC35-6F0688F945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32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6164" name="Picture@5B@" descr="@5B@">
          <a:extLst>
            <a:ext uri="{FF2B5EF4-FFF2-40B4-BE49-F238E27FC236}">
              <a16:creationId xmlns:a16="http://schemas.microsoft.com/office/drawing/2014/main" id="{9BB26A9B-8234-4C40-B361-AAA2E71692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07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6165" name="Picture@5B@" descr="@5B@">
          <a:extLst>
            <a:ext uri="{FF2B5EF4-FFF2-40B4-BE49-F238E27FC236}">
              <a16:creationId xmlns:a16="http://schemas.microsoft.com/office/drawing/2014/main" id="{AE30BF95-1220-4DBC-B75F-D5749AA3C7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83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6166" name="Picture@5B@" descr="@5B@">
          <a:extLst>
            <a:ext uri="{FF2B5EF4-FFF2-40B4-BE49-F238E27FC236}">
              <a16:creationId xmlns:a16="http://schemas.microsoft.com/office/drawing/2014/main" id="{F5ACB911-CE84-4D5D-8DA5-0158D8DE30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6167" name="Picture@5B@" descr="@5B@">
          <a:extLst>
            <a:ext uri="{FF2B5EF4-FFF2-40B4-BE49-F238E27FC236}">
              <a16:creationId xmlns:a16="http://schemas.microsoft.com/office/drawing/2014/main" id="{33E4957D-1D12-4C9A-8878-5CC17E5D45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33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6168" name="Picture@5B@" descr="@5B@">
          <a:extLst>
            <a:ext uri="{FF2B5EF4-FFF2-40B4-BE49-F238E27FC236}">
              <a16:creationId xmlns:a16="http://schemas.microsoft.com/office/drawing/2014/main" id="{60B38369-98DD-4281-A885-DA3EC6839E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08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6169" name="Picture@5B@" descr="@5B@">
          <a:extLst>
            <a:ext uri="{FF2B5EF4-FFF2-40B4-BE49-F238E27FC236}">
              <a16:creationId xmlns:a16="http://schemas.microsoft.com/office/drawing/2014/main" id="{9039E1B2-8F7A-4EB9-8A87-855145E71E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4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6170" name="Picture@5B@" descr="@5B@">
          <a:extLst>
            <a:ext uri="{FF2B5EF4-FFF2-40B4-BE49-F238E27FC236}">
              <a16:creationId xmlns:a16="http://schemas.microsoft.com/office/drawing/2014/main" id="{0DB9123C-26F5-4F82-913B-BB1FA049E6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59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6171" name="Picture@5B@" descr="@5B@">
          <a:extLst>
            <a:ext uri="{FF2B5EF4-FFF2-40B4-BE49-F238E27FC236}">
              <a16:creationId xmlns:a16="http://schemas.microsoft.com/office/drawing/2014/main" id="{F1F31E55-D023-4ACF-BAA6-0C8737C080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6172" name="Picture@5B@" descr="@5B@">
          <a:extLst>
            <a:ext uri="{FF2B5EF4-FFF2-40B4-BE49-F238E27FC236}">
              <a16:creationId xmlns:a16="http://schemas.microsoft.com/office/drawing/2014/main" id="{63F70C7C-9D8F-4A9F-B3E1-923E999E0A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09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6173" name="Picture@5B@" descr="@5B@">
          <a:extLst>
            <a:ext uri="{FF2B5EF4-FFF2-40B4-BE49-F238E27FC236}">
              <a16:creationId xmlns:a16="http://schemas.microsoft.com/office/drawing/2014/main" id="{2B4BD814-792A-4861-8553-5E014BB6AE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85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6174" name="Picture@5B@" descr="@5B@">
          <a:extLst>
            <a:ext uri="{FF2B5EF4-FFF2-40B4-BE49-F238E27FC236}">
              <a16:creationId xmlns:a16="http://schemas.microsoft.com/office/drawing/2014/main" id="{E9A5796E-2F38-47E5-BF8D-236D3B8C38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0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6175" name="Picture@5B@" descr="@5B@">
          <a:extLst>
            <a:ext uri="{FF2B5EF4-FFF2-40B4-BE49-F238E27FC236}">
              <a16:creationId xmlns:a16="http://schemas.microsoft.com/office/drawing/2014/main" id="{A9E46F56-FA4F-4E4D-92C4-EA7FDE95BE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35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6176" name="Picture@5B@" descr="@5B@">
          <a:extLst>
            <a:ext uri="{FF2B5EF4-FFF2-40B4-BE49-F238E27FC236}">
              <a16:creationId xmlns:a16="http://schemas.microsoft.com/office/drawing/2014/main" id="{ED528F09-881E-479F-A4F8-1D3A581564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1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177" name="Picture@5B@" descr="@5B@">
          <a:extLst>
            <a:ext uri="{FF2B5EF4-FFF2-40B4-BE49-F238E27FC236}">
              <a16:creationId xmlns:a16="http://schemas.microsoft.com/office/drawing/2014/main" id="{378324DA-C415-4AAB-9CEA-629D744D70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86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178" name="Picture@5B@" descr="@5B@">
          <a:extLst>
            <a:ext uri="{FF2B5EF4-FFF2-40B4-BE49-F238E27FC236}">
              <a16:creationId xmlns:a16="http://schemas.microsoft.com/office/drawing/2014/main" id="{7A0D65BA-A593-448B-8E34-370F95DCDE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61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179" name="Picture@5B@" descr="@5B@">
          <a:extLst>
            <a:ext uri="{FF2B5EF4-FFF2-40B4-BE49-F238E27FC236}">
              <a16:creationId xmlns:a16="http://schemas.microsoft.com/office/drawing/2014/main" id="{7CC70175-B2C3-408F-A70E-579E8DE236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36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180" name="Picture@5B@" descr="@5B@">
          <a:extLst>
            <a:ext uri="{FF2B5EF4-FFF2-40B4-BE49-F238E27FC236}">
              <a16:creationId xmlns:a16="http://schemas.microsoft.com/office/drawing/2014/main" id="{96ABE21E-9DA1-4555-BF6F-FE87F6995D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11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181" name="Picture@5B@" descr="@5B@">
          <a:extLst>
            <a:ext uri="{FF2B5EF4-FFF2-40B4-BE49-F238E27FC236}">
              <a16:creationId xmlns:a16="http://schemas.microsoft.com/office/drawing/2014/main" id="{E9419ECC-B900-45C0-AB4C-C166C7BBA9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182" name="Picture@5B@" descr="@5B@">
          <a:extLst>
            <a:ext uri="{FF2B5EF4-FFF2-40B4-BE49-F238E27FC236}">
              <a16:creationId xmlns:a16="http://schemas.microsoft.com/office/drawing/2014/main" id="{99A65415-17EE-4EE6-888E-CE220CC332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62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183" name="Picture@5B@" descr="@5B@">
          <a:extLst>
            <a:ext uri="{FF2B5EF4-FFF2-40B4-BE49-F238E27FC236}">
              <a16:creationId xmlns:a16="http://schemas.microsoft.com/office/drawing/2014/main" id="{5C144245-CDDB-4146-9D1D-0C8FFE56BA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37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184" name="Picture@5B@" descr="@5B@">
          <a:extLst>
            <a:ext uri="{FF2B5EF4-FFF2-40B4-BE49-F238E27FC236}">
              <a16:creationId xmlns:a16="http://schemas.microsoft.com/office/drawing/2014/main" id="{578F6231-BE0B-4436-AA61-48639C1D2A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12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6185" name="Picture@5B@" descr="@5B@">
          <a:extLst>
            <a:ext uri="{FF2B5EF4-FFF2-40B4-BE49-F238E27FC236}">
              <a16:creationId xmlns:a16="http://schemas.microsoft.com/office/drawing/2014/main" id="{1479A530-69D7-49F9-8E78-2DDD6EF801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88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6186" name="Picture@5B@" descr="@5B@">
          <a:extLst>
            <a:ext uri="{FF2B5EF4-FFF2-40B4-BE49-F238E27FC236}">
              <a16:creationId xmlns:a16="http://schemas.microsoft.com/office/drawing/2014/main" id="{FC530585-5F15-498A-8F9C-AD8992B8EF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6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6187" name="Picture@5B@" descr="@5B@">
          <a:extLst>
            <a:ext uri="{FF2B5EF4-FFF2-40B4-BE49-F238E27FC236}">
              <a16:creationId xmlns:a16="http://schemas.microsoft.com/office/drawing/2014/main" id="{5344C7D9-C8B0-4FBB-81BC-3EF8715988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38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6188" name="Picture@5B@" descr="@5B@">
          <a:extLst>
            <a:ext uri="{FF2B5EF4-FFF2-40B4-BE49-F238E27FC236}">
              <a16:creationId xmlns:a16="http://schemas.microsoft.com/office/drawing/2014/main" id="{B95BE13B-342F-451B-94BA-706954A3C9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14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6189" name="Picture@5B@" descr="@5B@">
          <a:extLst>
            <a:ext uri="{FF2B5EF4-FFF2-40B4-BE49-F238E27FC236}">
              <a16:creationId xmlns:a16="http://schemas.microsoft.com/office/drawing/2014/main" id="{F2E788DC-CE6B-4113-90A3-7F4CDF43B6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89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6190" name="Picture@5B@" descr="@5B@">
          <a:extLst>
            <a:ext uri="{FF2B5EF4-FFF2-40B4-BE49-F238E27FC236}">
              <a16:creationId xmlns:a16="http://schemas.microsoft.com/office/drawing/2014/main" id="{8DC75B53-464E-42A6-A86B-83BFE613AF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4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6191" name="Picture@5C@" descr="@5C@">
          <a:extLst>
            <a:ext uri="{FF2B5EF4-FFF2-40B4-BE49-F238E27FC236}">
              <a16:creationId xmlns:a16="http://schemas.microsoft.com/office/drawing/2014/main" id="{3D9C591C-3EF6-4F6A-8A44-645FE7B8A7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6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6192" name="Picture@5B@" descr="@5B@">
          <a:extLst>
            <a:ext uri="{FF2B5EF4-FFF2-40B4-BE49-F238E27FC236}">
              <a16:creationId xmlns:a16="http://schemas.microsoft.com/office/drawing/2014/main" id="{A1C73FBD-E9B3-474E-A211-2684E9CACA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15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6193" name="Picture@5B@" descr="@5B@">
          <a:extLst>
            <a:ext uri="{FF2B5EF4-FFF2-40B4-BE49-F238E27FC236}">
              <a16:creationId xmlns:a16="http://schemas.microsoft.com/office/drawing/2014/main" id="{AA880E73-C47A-4E21-ACB9-FEE6D1904D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90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6194" name="Picture@5B@" descr="@5B@">
          <a:extLst>
            <a:ext uri="{FF2B5EF4-FFF2-40B4-BE49-F238E27FC236}">
              <a16:creationId xmlns:a16="http://schemas.microsoft.com/office/drawing/2014/main" id="{79AD5DB8-765A-4BC3-89EB-27C000369F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65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6195" name="Picture@5B@" descr="@5B@">
          <a:extLst>
            <a:ext uri="{FF2B5EF4-FFF2-40B4-BE49-F238E27FC236}">
              <a16:creationId xmlns:a16="http://schemas.microsoft.com/office/drawing/2014/main" id="{8C242A0F-F6C3-4BDB-A7E7-BF024863E7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40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6196" name="Picture@5B@" descr="@5B@">
          <a:extLst>
            <a:ext uri="{FF2B5EF4-FFF2-40B4-BE49-F238E27FC236}">
              <a16:creationId xmlns:a16="http://schemas.microsoft.com/office/drawing/2014/main" id="{64A2A9D3-5BEB-48C9-BE45-9A01B0BE14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1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6197" name="Picture@5B@" descr="@5B@">
          <a:extLst>
            <a:ext uri="{FF2B5EF4-FFF2-40B4-BE49-F238E27FC236}">
              <a16:creationId xmlns:a16="http://schemas.microsoft.com/office/drawing/2014/main" id="{057EA50D-A058-49A6-ADA5-5729374AA8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0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6198" name="Picture@5B@" descr="@5B@">
          <a:extLst>
            <a:ext uri="{FF2B5EF4-FFF2-40B4-BE49-F238E27FC236}">
              <a16:creationId xmlns:a16="http://schemas.microsoft.com/office/drawing/2014/main" id="{9DEBDAEA-4F75-4392-9E16-4892A29B9C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6199" name="Picture@5B@" descr="@5B@">
          <a:extLst>
            <a:ext uri="{FF2B5EF4-FFF2-40B4-BE49-F238E27FC236}">
              <a16:creationId xmlns:a16="http://schemas.microsoft.com/office/drawing/2014/main" id="{3C2D13DD-03BC-4A99-8521-B8C5DEDA18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6200" name="Picture@5B@" descr="@5B@">
          <a:extLst>
            <a:ext uri="{FF2B5EF4-FFF2-40B4-BE49-F238E27FC236}">
              <a16:creationId xmlns:a16="http://schemas.microsoft.com/office/drawing/2014/main" id="{93A98EAA-91DB-41D7-A190-4579C8CF1A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201" name="Picture@5B@" descr="@5B@">
          <a:extLst>
            <a:ext uri="{FF2B5EF4-FFF2-40B4-BE49-F238E27FC236}">
              <a16:creationId xmlns:a16="http://schemas.microsoft.com/office/drawing/2014/main" id="{1DB4B976-2453-4184-A12E-F81293C9FB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6202" name="Picture@5B@" descr="@5B@">
          <a:extLst>
            <a:ext uri="{FF2B5EF4-FFF2-40B4-BE49-F238E27FC236}">
              <a16:creationId xmlns:a16="http://schemas.microsoft.com/office/drawing/2014/main" id="{3ED111A8-C799-4E62-A733-9A0E9AC299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6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6203" name="Picture@5B@" descr="@5B@">
          <a:extLst>
            <a:ext uri="{FF2B5EF4-FFF2-40B4-BE49-F238E27FC236}">
              <a16:creationId xmlns:a16="http://schemas.microsoft.com/office/drawing/2014/main" id="{1FE217ED-FCA9-4EBD-98A8-2EA6AEDCC5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6204" name="Picture@5B@" descr="@5B@">
          <a:extLst>
            <a:ext uri="{FF2B5EF4-FFF2-40B4-BE49-F238E27FC236}">
              <a16:creationId xmlns:a16="http://schemas.microsoft.com/office/drawing/2014/main" id="{2ED634E1-4D3D-47FD-8441-422432222A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7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6205" name="Picture@5B@" descr="@5B@">
          <a:extLst>
            <a:ext uri="{FF2B5EF4-FFF2-40B4-BE49-F238E27FC236}">
              <a16:creationId xmlns:a16="http://schemas.microsoft.com/office/drawing/2014/main" id="{4DAD26A3-8958-449C-A94B-314F873CA4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6206" name="Picture@5B@" descr="@5B@">
          <a:extLst>
            <a:ext uri="{FF2B5EF4-FFF2-40B4-BE49-F238E27FC236}">
              <a16:creationId xmlns:a16="http://schemas.microsoft.com/office/drawing/2014/main" id="{B5C3E3D3-6D94-405D-ABEB-493796F934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6207" name="Picture@5B@" descr="@5B@">
          <a:extLst>
            <a:ext uri="{FF2B5EF4-FFF2-40B4-BE49-F238E27FC236}">
              <a16:creationId xmlns:a16="http://schemas.microsoft.com/office/drawing/2014/main" id="{5B2FA134-474F-4B68-9BBE-CB50C89146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3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6208" name="Picture@5B@" descr="@5B@">
          <a:extLst>
            <a:ext uri="{FF2B5EF4-FFF2-40B4-BE49-F238E27FC236}">
              <a16:creationId xmlns:a16="http://schemas.microsoft.com/office/drawing/2014/main" id="{0D94373E-E89B-4856-BB49-7E9631D8B8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6209" name="Picture@5C@" descr="@5C@">
          <a:extLst>
            <a:ext uri="{FF2B5EF4-FFF2-40B4-BE49-F238E27FC236}">
              <a16:creationId xmlns:a16="http://schemas.microsoft.com/office/drawing/2014/main" id="{C06EE650-588C-495E-BF22-88C7C47BB0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773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6210" name="Picture@5B@" descr="@5B@">
          <a:extLst>
            <a:ext uri="{FF2B5EF4-FFF2-40B4-BE49-F238E27FC236}">
              <a16:creationId xmlns:a16="http://schemas.microsoft.com/office/drawing/2014/main" id="{13FEAA44-53C4-4992-86DA-C32B5BB8BE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8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6211" name="Picture@5B@" descr="@5B@">
          <a:extLst>
            <a:ext uri="{FF2B5EF4-FFF2-40B4-BE49-F238E27FC236}">
              <a16:creationId xmlns:a16="http://schemas.microsoft.com/office/drawing/2014/main" id="{217BE8CC-5C72-4E3A-8E58-611686C7E4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6212" name="Picture@5B@" descr="@5B@">
          <a:extLst>
            <a:ext uri="{FF2B5EF4-FFF2-40B4-BE49-F238E27FC236}">
              <a16:creationId xmlns:a16="http://schemas.microsoft.com/office/drawing/2014/main" id="{135F42D9-C05D-459B-A3C8-C8D90CDEB5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6213" name="Picture@5B@" descr="@5B@">
          <a:extLst>
            <a:ext uri="{FF2B5EF4-FFF2-40B4-BE49-F238E27FC236}">
              <a16:creationId xmlns:a16="http://schemas.microsoft.com/office/drawing/2014/main" id="{BC2ACEB3-2E17-47B0-BB8B-030001006A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4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6214" name="Picture@5B@" descr="@5B@">
          <a:extLst>
            <a:ext uri="{FF2B5EF4-FFF2-40B4-BE49-F238E27FC236}">
              <a16:creationId xmlns:a16="http://schemas.microsoft.com/office/drawing/2014/main" id="{7A87B4EB-96B3-4294-A9AE-F7613301ED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9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6215" name="Picture@5B@" descr="@5B@">
          <a:extLst>
            <a:ext uri="{FF2B5EF4-FFF2-40B4-BE49-F238E27FC236}">
              <a16:creationId xmlns:a16="http://schemas.microsoft.com/office/drawing/2014/main" id="{90A2AA98-D954-49C3-A4D9-51CD171C21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5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6216" name="Picture@5B@" descr="@5B@">
          <a:extLst>
            <a:ext uri="{FF2B5EF4-FFF2-40B4-BE49-F238E27FC236}">
              <a16:creationId xmlns:a16="http://schemas.microsoft.com/office/drawing/2014/main" id="{66518C8A-6F82-406D-A818-87986E7D5D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6217" name="Picture@5B@" descr="@5B@">
          <a:extLst>
            <a:ext uri="{FF2B5EF4-FFF2-40B4-BE49-F238E27FC236}">
              <a16:creationId xmlns:a16="http://schemas.microsoft.com/office/drawing/2014/main" id="{6E1640C6-DD5E-4C8C-A5F8-052F252E08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5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6218" name="Picture@5B@" descr="@5B@">
          <a:extLst>
            <a:ext uri="{FF2B5EF4-FFF2-40B4-BE49-F238E27FC236}">
              <a16:creationId xmlns:a16="http://schemas.microsoft.com/office/drawing/2014/main" id="{26452963-360E-4140-9A49-D9E7E0BA15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6219" name="Picture@5B@" descr="@5B@">
          <a:extLst>
            <a:ext uri="{FF2B5EF4-FFF2-40B4-BE49-F238E27FC236}">
              <a16:creationId xmlns:a16="http://schemas.microsoft.com/office/drawing/2014/main" id="{91B6B37C-B376-4DC0-B672-7C4BBD92B1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6220" name="Picture@5B@" descr="@5B@">
          <a:extLst>
            <a:ext uri="{FF2B5EF4-FFF2-40B4-BE49-F238E27FC236}">
              <a16:creationId xmlns:a16="http://schemas.microsoft.com/office/drawing/2014/main" id="{4412F60F-DE67-4DC0-898D-52A0534D34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1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6221" name="Picture@5B@" descr="@5B@">
          <a:extLst>
            <a:ext uri="{FF2B5EF4-FFF2-40B4-BE49-F238E27FC236}">
              <a16:creationId xmlns:a16="http://schemas.microsoft.com/office/drawing/2014/main" id="{5E161DEB-A41B-40D5-AED9-9602A29296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6222" name="Picture@5B@" descr="@5B@">
          <a:extLst>
            <a:ext uri="{FF2B5EF4-FFF2-40B4-BE49-F238E27FC236}">
              <a16:creationId xmlns:a16="http://schemas.microsoft.com/office/drawing/2014/main" id="{847CDB4D-D03A-4EA5-A7D1-AA4A7B02B5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2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6223" name="Picture@5B@" descr="@5B@">
          <a:extLst>
            <a:ext uri="{FF2B5EF4-FFF2-40B4-BE49-F238E27FC236}">
              <a16:creationId xmlns:a16="http://schemas.microsoft.com/office/drawing/2014/main" id="{F1BD8C7D-1E1F-466C-A3D6-1A50260B4D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27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6224" name="Picture@5B@" descr="@5B@">
          <a:extLst>
            <a:ext uri="{FF2B5EF4-FFF2-40B4-BE49-F238E27FC236}">
              <a16:creationId xmlns:a16="http://schemas.microsoft.com/office/drawing/2014/main" id="{B03F06D7-C2FB-4F76-81E1-D8DA3F5C88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02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6225" name="Picture@5B@" descr="@5B@">
          <a:extLst>
            <a:ext uri="{FF2B5EF4-FFF2-40B4-BE49-F238E27FC236}">
              <a16:creationId xmlns:a16="http://schemas.microsoft.com/office/drawing/2014/main" id="{DD4AE92A-BE07-4D88-B086-13D1C3F033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7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6226" name="Picture@5B@" descr="@5B@">
          <a:extLst>
            <a:ext uri="{FF2B5EF4-FFF2-40B4-BE49-F238E27FC236}">
              <a16:creationId xmlns:a16="http://schemas.microsoft.com/office/drawing/2014/main" id="{6C34732F-C1DB-4CA2-844C-F446E632B3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6227" name="Picture@5B@" descr="@5B@">
          <a:extLst>
            <a:ext uri="{FF2B5EF4-FFF2-40B4-BE49-F238E27FC236}">
              <a16:creationId xmlns:a16="http://schemas.microsoft.com/office/drawing/2014/main" id="{BD43C665-9656-4F82-85C0-B09B983A40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28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6228" name="Picture@5B@" descr="@5B@">
          <a:extLst>
            <a:ext uri="{FF2B5EF4-FFF2-40B4-BE49-F238E27FC236}">
              <a16:creationId xmlns:a16="http://schemas.microsoft.com/office/drawing/2014/main" id="{83B1BBA6-BA07-4A5E-9782-55BF4012CA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3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6229" name="Picture@5B@" descr="@5B@">
          <a:extLst>
            <a:ext uri="{FF2B5EF4-FFF2-40B4-BE49-F238E27FC236}">
              <a16:creationId xmlns:a16="http://schemas.microsoft.com/office/drawing/2014/main" id="{0B22F0E4-014E-4F26-A61A-577A9D77FD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78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6230" name="Picture@5B@" descr="@5B@">
          <a:extLst>
            <a:ext uri="{FF2B5EF4-FFF2-40B4-BE49-F238E27FC236}">
              <a16:creationId xmlns:a16="http://schemas.microsoft.com/office/drawing/2014/main" id="{4CC52C9B-2214-4945-9F17-4FCD843CBF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54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6231" name="Picture@5B@" descr="@5B@">
          <a:extLst>
            <a:ext uri="{FF2B5EF4-FFF2-40B4-BE49-F238E27FC236}">
              <a16:creationId xmlns:a16="http://schemas.microsoft.com/office/drawing/2014/main" id="{7E9E3C59-A394-482B-B2AA-9E59467A9A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6232" name="Picture@5B@" descr="@5B@">
          <a:extLst>
            <a:ext uri="{FF2B5EF4-FFF2-40B4-BE49-F238E27FC236}">
              <a16:creationId xmlns:a16="http://schemas.microsoft.com/office/drawing/2014/main" id="{016592B1-CF76-4E27-AF95-5BB7AF742F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4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6233" name="Picture@5B@" descr="@5B@">
          <a:extLst>
            <a:ext uri="{FF2B5EF4-FFF2-40B4-BE49-F238E27FC236}">
              <a16:creationId xmlns:a16="http://schemas.microsoft.com/office/drawing/2014/main" id="{4837D44A-AF69-41F8-9A56-168ADC8067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6234" name="Picture@5B@" descr="@5B@">
          <a:extLst>
            <a:ext uri="{FF2B5EF4-FFF2-40B4-BE49-F238E27FC236}">
              <a16:creationId xmlns:a16="http://schemas.microsoft.com/office/drawing/2014/main" id="{42E9A66C-7C26-4350-8CEC-A70B4E1C68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5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6235" name="Picture@5B@" descr="@5B@">
          <a:extLst>
            <a:ext uri="{FF2B5EF4-FFF2-40B4-BE49-F238E27FC236}">
              <a16:creationId xmlns:a16="http://schemas.microsoft.com/office/drawing/2014/main" id="{8E86DF56-D626-4824-9288-B981A20DDB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0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6236" name="Picture@5B@" descr="@5B@">
          <a:extLst>
            <a:ext uri="{FF2B5EF4-FFF2-40B4-BE49-F238E27FC236}">
              <a16:creationId xmlns:a16="http://schemas.microsoft.com/office/drawing/2014/main" id="{8705C562-DC9B-4DDB-8BBD-BA2BE80AF3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6237" name="Picture@5B@" descr="@5B@">
          <a:extLst>
            <a:ext uri="{FF2B5EF4-FFF2-40B4-BE49-F238E27FC236}">
              <a16:creationId xmlns:a16="http://schemas.microsoft.com/office/drawing/2014/main" id="{89788F3C-6FD1-4C69-8AD9-0B987C1201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80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6238" name="Picture@5B@" descr="@5B@">
          <a:extLst>
            <a:ext uri="{FF2B5EF4-FFF2-40B4-BE49-F238E27FC236}">
              <a16:creationId xmlns:a16="http://schemas.microsoft.com/office/drawing/2014/main" id="{4658CC3C-20A7-4757-95F1-8700F757C6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56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6239" name="Picture@5B@" descr="@5B@">
          <a:extLst>
            <a:ext uri="{FF2B5EF4-FFF2-40B4-BE49-F238E27FC236}">
              <a16:creationId xmlns:a16="http://schemas.microsoft.com/office/drawing/2014/main" id="{B1C3CFD7-586C-4F53-A95B-B6B1A5D456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31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6240" name="Picture@5B@" descr="@5B@">
          <a:extLst>
            <a:ext uri="{FF2B5EF4-FFF2-40B4-BE49-F238E27FC236}">
              <a16:creationId xmlns:a16="http://schemas.microsoft.com/office/drawing/2014/main" id="{371FC03C-A455-4D9B-A1C8-DD39096F70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06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6241" name="Picture@5B@" descr="@5B@">
          <a:extLst>
            <a:ext uri="{FF2B5EF4-FFF2-40B4-BE49-F238E27FC236}">
              <a16:creationId xmlns:a16="http://schemas.microsoft.com/office/drawing/2014/main" id="{9F186462-06D8-497D-A203-32614CAFD7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6242" name="Picture@5B@" descr="@5B@">
          <a:extLst>
            <a:ext uri="{FF2B5EF4-FFF2-40B4-BE49-F238E27FC236}">
              <a16:creationId xmlns:a16="http://schemas.microsoft.com/office/drawing/2014/main" id="{8EE1B58C-9432-41E3-A41D-1AD6ED4730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57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6243" name="Picture@5B@" descr="@5B@">
          <a:extLst>
            <a:ext uri="{FF2B5EF4-FFF2-40B4-BE49-F238E27FC236}">
              <a16:creationId xmlns:a16="http://schemas.microsoft.com/office/drawing/2014/main" id="{DD5D8ADC-52CA-4E53-B99C-760E17A60F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32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6244" name="Picture@5C@" descr="@5C@">
          <a:extLst>
            <a:ext uri="{FF2B5EF4-FFF2-40B4-BE49-F238E27FC236}">
              <a16:creationId xmlns:a16="http://schemas.microsoft.com/office/drawing/2014/main" id="{1D14B9E8-30C5-498F-8489-67E6081CC8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8907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6245" name="Picture@5B@" descr="@5B@">
          <a:extLst>
            <a:ext uri="{FF2B5EF4-FFF2-40B4-BE49-F238E27FC236}">
              <a16:creationId xmlns:a16="http://schemas.microsoft.com/office/drawing/2014/main" id="{1547AE6C-78B3-4ABE-A790-0F4833D556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83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6246" name="Picture@5B@" descr="@5B@">
          <a:extLst>
            <a:ext uri="{FF2B5EF4-FFF2-40B4-BE49-F238E27FC236}">
              <a16:creationId xmlns:a16="http://schemas.microsoft.com/office/drawing/2014/main" id="{3D73F2AF-56D7-4EAC-BC1D-1C7B0F670B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6247" name="Picture@5B@" descr="@5B@">
          <a:extLst>
            <a:ext uri="{FF2B5EF4-FFF2-40B4-BE49-F238E27FC236}">
              <a16:creationId xmlns:a16="http://schemas.microsoft.com/office/drawing/2014/main" id="{A7B6B21B-807E-4275-A1DF-4B099CD2C0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33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6248" name="Picture@5B@" descr="@5B@">
          <a:extLst>
            <a:ext uri="{FF2B5EF4-FFF2-40B4-BE49-F238E27FC236}">
              <a16:creationId xmlns:a16="http://schemas.microsoft.com/office/drawing/2014/main" id="{5172D79C-04E7-4FB9-839E-B6FFA6C7C7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08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6249" name="Picture@5B@" descr="@5B@">
          <a:extLst>
            <a:ext uri="{FF2B5EF4-FFF2-40B4-BE49-F238E27FC236}">
              <a16:creationId xmlns:a16="http://schemas.microsoft.com/office/drawing/2014/main" id="{564BD50D-3C8E-456A-A0C4-42C63761E0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4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6250" name="Picture@5B@" descr="@5B@">
          <a:extLst>
            <a:ext uri="{FF2B5EF4-FFF2-40B4-BE49-F238E27FC236}">
              <a16:creationId xmlns:a16="http://schemas.microsoft.com/office/drawing/2014/main" id="{72D11D9A-E1C6-42BC-9653-7006BA6670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59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6251" name="Picture@5B@" descr="@5B@">
          <a:extLst>
            <a:ext uri="{FF2B5EF4-FFF2-40B4-BE49-F238E27FC236}">
              <a16:creationId xmlns:a16="http://schemas.microsoft.com/office/drawing/2014/main" id="{3DFB25EA-1BF8-4929-83A9-ECA649FECA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6252" name="Picture@5B@" descr="@5B@">
          <a:extLst>
            <a:ext uri="{FF2B5EF4-FFF2-40B4-BE49-F238E27FC236}">
              <a16:creationId xmlns:a16="http://schemas.microsoft.com/office/drawing/2014/main" id="{19CA4767-C190-472C-BAE0-20D16F99BA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09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6253" name="Picture@5B@" descr="@5B@">
          <a:extLst>
            <a:ext uri="{FF2B5EF4-FFF2-40B4-BE49-F238E27FC236}">
              <a16:creationId xmlns:a16="http://schemas.microsoft.com/office/drawing/2014/main" id="{FF2739D4-561B-4997-AA0B-90328ED5A8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85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6254" name="Picture@5B@" descr="@5B@">
          <a:extLst>
            <a:ext uri="{FF2B5EF4-FFF2-40B4-BE49-F238E27FC236}">
              <a16:creationId xmlns:a16="http://schemas.microsoft.com/office/drawing/2014/main" id="{72D648E0-F581-4435-857F-0D3B3E68AB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0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6255" name="Picture@5B@" descr="@5B@">
          <a:extLst>
            <a:ext uri="{FF2B5EF4-FFF2-40B4-BE49-F238E27FC236}">
              <a16:creationId xmlns:a16="http://schemas.microsoft.com/office/drawing/2014/main" id="{2ED8AF86-9563-4891-90FD-02B933D1A4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35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6256" name="Picture@5B@" descr="@5B@">
          <a:extLst>
            <a:ext uri="{FF2B5EF4-FFF2-40B4-BE49-F238E27FC236}">
              <a16:creationId xmlns:a16="http://schemas.microsoft.com/office/drawing/2014/main" id="{A2E3456C-66B6-4381-AAC4-332F8DB1E5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1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257" name="Picture@5B@" descr="@5B@">
          <a:extLst>
            <a:ext uri="{FF2B5EF4-FFF2-40B4-BE49-F238E27FC236}">
              <a16:creationId xmlns:a16="http://schemas.microsoft.com/office/drawing/2014/main" id="{EBCF2E86-F727-4FEB-A76F-92369A66C0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86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258" name="Picture@5B@" descr="@5B@">
          <a:extLst>
            <a:ext uri="{FF2B5EF4-FFF2-40B4-BE49-F238E27FC236}">
              <a16:creationId xmlns:a16="http://schemas.microsoft.com/office/drawing/2014/main" id="{353EE068-8DE0-420C-B6A1-397C9A80F6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61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259" name="Picture@5B@" descr="@5B@">
          <a:extLst>
            <a:ext uri="{FF2B5EF4-FFF2-40B4-BE49-F238E27FC236}">
              <a16:creationId xmlns:a16="http://schemas.microsoft.com/office/drawing/2014/main" id="{AA423A1A-3204-4CE4-9676-4754A86F9D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36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260" name="Picture@5B@" descr="@5B@">
          <a:extLst>
            <a:ext uri="{FF2B5EF4-FFF2-40B4-BE49-F238E27FC236}">
              <a16:creationId xmlns:a16="http://schemas.microsoft.com/office/drawing/2014/main" id="{BE0333F6-8679-43F9-8E26-99FDB71200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11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261" name="Picture@5B@" descr="@5B@">
          <a:extLst>
            <a:ext uri="{FF2B5EF4-FFF2-40B4-BE49-F238E27FC236}">
              <a16:creationId xmlns:a16="http://schemas.microsoft.com/office/drawing/2014/main" id="{9AF7BFC2-BD11-4807-844D-E9CD99510C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262" name="Picture@5B@" descr="@5B@">
          <a:extLst>
            <a:ext uri="{FF2B5EF4-FFF2-40B4-BE49-F238E27FC236}">
              <a16:creationId xmlns:a16="http://schemas.microsoft.com/office/drawing/2014/main" id="{22CE98D3-B9CE-4851-9F4D-0E925F7AF1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62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263" name="Picture@5B@" descr="@5B@">
          <a:extLst>
            <a:ext uri="{FF2B5EF4-FFF2-40B4-BE49-F238E27FC236}">
              <a16:creationId xmlns:a16="http://schemas.microsoft.com/office/drawing/2014/main" id="{5791BF7F-5CCD-4319-A9A0-A94FC08687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37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264" name="Picture@5B@" descr="@5B@">
          <a:extLst>
            <a:ext uri="{FF2B5EF4-FFF2-40B4-BE49-F238E27FC236}">
              <a16:creationId xmlns:a16="http://schemas.microsoft.com/office/drawing/2014/main" id="{8824523D-9FD2-4C34-95D7-3947A212DC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12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6265" name="Picture@5B@" descr="@5B@">
          <a:extLst>
            <a:ext uri="{FF2B5EF4-FFF2-40B4-BE49-F238E27FC236}">
              <a16:creationId xmlns:a16="http://schemas.microsoft.com/office/drawing/2014/main" id="{9CBF4FF3-3F24-4BA1-8282-BC78E2C6E0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88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6266" name="Picture@5C@" descr="@5C@">
          <a:extLst>
            <a:ext uri="{FF2B5EF4-FFF2-40B4-BE49-F238E27FC236}">
              <a16:creationId xmlns:a16="http://schemas.microsoft.com/office/drawing/2014/main" id="{A4EFA7E7-72DC-4FC4-AB4C-6C8F1EFB2A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276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6267" name="Picture@5B@" descr="@5B@">
          <a:extLst>
            <a:ext uri="{FF2B5EF4-FFF2-40B4-BE49-F238E27FC236}">
              <a16:creationId xmlns:a16="http://schemas.microsoft.com/office/drawing/2014/main" id="{96D0BF6E-B5C8-424C-99B9-F65C4B98FC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38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6268" name="Picture@5B@" descr="@5B@">
          <a:extLst>
            <a:ext uri="{FF2B5EF4-FFF2-40B4-BE49-F238E27FC236}">
              <a16:creationId xmlns:a16="http://schemas.microsoft.com/office/drawing/2014/main" id="{CFBC46FC-F745-4076-AD8B-D15AF4EE68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14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6269" name="Picture@5B@" descr="@5B@">
          <a:extLst>
            <a:ext uri="{FF2B5EF4-FFF2-40B4-BE49-F238E27FC236}">
              <a16:creationId xmlns:a16="http://schemas.microsoft.com/office/drawing/2014/main" id="{384245EB-0557-4C25-9DAB-B8D3FD7263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89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6270" name="Picture@5B@" descr="@5B@">
          <a:extLst>
            <a:ext uri="{FF2B5EF4-FFF2-40B4-BE49-F238E27FC236}">
              <a16:creationId xmlns:a16="http://schemas.microsoft.com/office/drawing/2014/main" id="{59C9E665-7484-4647-A2B1-0A3DB238CD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4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6271" name="Picture@5B@" descr="@5B@">
          <a:extLst>
            <a:ext uri="{FF2B5EF4-FFF2-40B4-BE49-F238E27FC236}">
              <a16:creationId xmlns:a16="http://schemas.microsoft.com/office/drawing/2014/main" id="{4B78DF9E-6CC7-487B-B644-90EC04E570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6272" name="Picture@5B@" descr="@5B@">
          <a:extLst>
            <a:ext uri="{FF2B5EF4-FFF2-40B4-BE49-F238E27FC236}">
              <a16:creationId xmlns:a16="http://schemas.microsoft.com/office/drawing/2014/main" id="{292EE77E-4DFE-47FE-8A37-271304EC5A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15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6273" name="Picture@5B@" descr="@5B@">
          <a:extLst>
            <a:ext uri="{FF2B5EF4-FFF2-40B4-BE49-F238E27FC236}">
              <a16:creationId xmlns:a16="http://schemas.microsoft.com/office/drawing/2014/main" id="{7C4D4820-01B4-46E8-A5F6-4390E3BC40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90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6274" name="Picture@5B@" descr="@5B@">
          <a:extLst>
            <a:ext uri="{FF2B5EF4-FFF2-40B4-BE49-F238E27FC236}">
              <a16:creationId xmlns:a16="http://schemas.microsoft.com/office/drawing/2014/main" id="{53FA47BA-CD89-4ED2-A826-A13331552D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65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6275" name="Picture@5B@" descr="@5B@">
          <a:extLst>
            <a:ext uri="{FF2B5EF4-FFF2-40B4-BE49-F238E27FC236}">
              <a16:creationId xmlns:a16="http://schemas.microsoft.com/office/drawing/2014/main" id="{ED55BA70-E68D-4477-88CB-63FE941EE5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0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6276" name="Picture@5B@" descr="@5B@">
          <a:extLst>
            <a:ext uri="{FF2B5EF4-FFF2-40B4-BE49-F238E27FC236}">
              <a16:creationId xmlns:a16="http://schemas.microsoft.com/office/drawing/2014/main" id="{B470F217-6703-4F86-816F-E1952EF230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6277" name="Picture@5B@" descr="@5B@">
          <a:extLst>
            <a:ext uri="{FF2B5EF4-FFF2-40B4-BE49-F238E27FC236}">
              <a16:creationId xmlns:a16="http://schemas.microsoft.com/office/drawing/2014/main" id="{A16313F8-D7FF-4CAD-93A2-55BF1C902E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6278" name="Picture@5B@" descr="@5B@">
          <a:extLst>
            <a:ext uri="{FF2B5EF4-FFF2-40B4-BE49-F238E27FC236}">
              <a16:creationId xmlns:a16="http://schemas.microsoft.com/office/drawing/2014/main" id="{0B6B2153-ABD3-4745-8E60-DC86D68228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279" name="Picture@5B@" descr="@5B@">
          <a:extLst>
            <a:ext uri="{FF2B5EF4-FFF2-40B4-BE49-F238E27FC236}">
              <a16:creationId xmlns:a16="http://schemas.microsoft.com/office/drawing/2014/main" id="{D7AB2D27-B1F3-46D6-A599-4EF7ED2A72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6280" name="Picture@5B@" descr="@5B@">
          <a:extLst>
            <a:ext uri="{FF2B5EF4-FFF2-40B4-BE49-F238E27FC236}">
              <a16:creationId xmlns:a16="http://schemas.microsoft.com/office/drawing/2014/main" id="{9B36CF97-66D8-4CC1-A0F9-8944EEB218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6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6281" name="Picture@5B@" descr="@5B@">
          <a:extLst>
            <a:ext uri="{FF2B5EF4-FFF2-40B4-BE49-F238E27FC236}">
              <a16:creationId xmlns:a16="http://schemas.microsoft.com/office/drawing/2014/main" id="{7B99D1E7-1D02-4AD5-B864-5541BEA001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6282" name="Picture@5B@" descr="@5B@">
          <a:extLst>
            <a:ext uri="{FF2B5EF4-FFF2-40B4-BE49-F238E27FC236}">
              <a16:creationId xmlns:a16="http://schemas.microsoft.com/office/drawing/2014/main" id="{263CEF41-9C39-4EF4-982C-9F7AD2B1B8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7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6283" name="Picture@5B@" descr="@5B@">
          <a:extLst>
            <a:ext uri="{FF2B5EF4-FFF2-40B4-BE49-F238E27FC236}">
              <a16:creationId xmlns:a16="http://schemas.microsoft.com/office/drawing/2014/main" id="{1AA2DCF0-3968-47E4-967D-9D27B8B657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6284" name="Picture@5B@" descr="@5B@">
          <a:extLst>
            <a:ext uri="{FF2B5EF4-FFF2-40B4-BE49-F238E27FC236}">
              <a16:creationId xmlns:a16="http://schemas.microsoft.com/office/drawing/2014/main" id="{7671DDD9-BBBD-48B0-AEB7-5DC2E9F755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6285" name="Picture@5B@" descr="@5B@">
          <a:extLst>
            <a:ext uri="{FF2B5EF4-FFF2-40B4-BE49-F238E27FC236}">
              <a16:creationId xmlns:a16="http://schemas.microsoft.com/office/drawing/2014/main" id="{888058EF-324C-4D15-BF38-1A77561999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3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6286" name="Picture@5B@" descr="@5B@">
          <a:extLst>
            <a:ext uri="{FF2B5EF4-FFF2-40B4-BE49-F238E27FC236}">
              <a16:creationId xmlns:a16="http://schemas.microsoft.com/office/drawing/2014/main" id="{9A4AE283-B056-4A47-8AF8-3D45BEFC37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6287" name="Picture@5C@" descr="@5C@">
          <a:extLst>
            <a:ext uri="{FF2B5EF4-FFF2-40B4-BE49-F238E27FC236}">
              <a16:creationId xmlns:a16="http://schemas.microsoft.com/office/drawing/2014/main" id="{EFC060A0-7938-4F0A-9E8D-0CC901C98C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773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6288" name="Picture@5B@" descr="@5B@">
          <a:extLst>
            <a:ext uri="{FF2B5EF4-FFF2-40B4-BE49-F238E27FC236}">
              <a16:creationId xmlns:a16="http://schemas.microsoft.com/office/drawing/2014/main" id="{14BDDC2A-E20A-449F-84B5-0001EDA977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8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6289" name="Picture@5B@" descr="@5B@">
          <a:extLst>
            <a:ext uri="{FF2B5EF4-FFF2-40B4-BE49-F238E27FC236}">
              <a16:creationId xmlns:a16="http://schemas.microsoft.com/office/drawing/2014/main" id="{8834A6D0-3AAB-4FD6-9E49-B5EDB3D7C2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6290" name="Picture@5B@" descr="@5B@">
          <a:extLst>
            <a:ext uri="{FF2B5EF4-FFF2-40B4-BE49-F238E27FC236}">
              <a16:creationId xmlns:a16="http://schemas.microsoft.com/office/drawing/2014/main" id="{B7A5CB2A-51D1-47E2-8880-F14328264E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6291" name="Picture@5B@" descr="@5B@">
          <a:extLst>
            <a:ext uri="{FF2B5EF4-FFF2-40B4-BE49-F238E27FC236}">
              <a16:creationId xmlns:a16="http://schemas.microsoft.com/office/drawing/2014/main" id="{0D26151B-FFC7-407F-B5ED-2541A92681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4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6292" name="Picture@5B@" descr="@5B@">
          <a:extLst>
            <a:ext uri="{FF2B5EF4-FFF2-40B4-BE49-F238E27FC236}">
              <a16:creationId xmlns:a16="http://schemas.microsoft.com/office/drawing/2014/main" id="{CD760192-3304-44FD-B347-B81FC294A6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9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6293" name="Picture@5B@" descr="@5B@">
          <a:extLst>
            <a:ext uri="{FF2B5EF4-FFF2-40B4-BE49-F238E27FC236}">
              <a16:creationId xmlns:a16="http://schemas.microsoft.com/office/drawing/2014/main" id="{F23252DB-34D0-44D1-ADE5-8354F9950A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5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6294" name="Picture@5B@" descr="@5B@">
          <a:extLst>
            <a:ext uri="{FF2B5EF4-FFF2-40B4-BE49-F238E27FC236}">
              <a16:creationId xmlns:a16="http://schemas.microsoft.com/office/drawing/2014/main" id="{87676F01-080B-45B4-ACF6-35D85D44D8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6295" name="Picture@5B@" descr="@5B@">
          <a:extLst>
            <a:ext uri="{FF2B5EF4-FFF2-40B4-BE49-F238E27FC236}">
              <a16:creationId xmlns:a16="http://schemas.microsoft.com/office/drawing/2014/main" id="{377B8894-F075-4F96-92CA-D9356B84FE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5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6296" name="Picture@5B@" descr="@5B@">
          <a:extLst>
            <a:ext uri="{FF2B5EF4-FFF2-40B4-BE49-F238E27FC236}">
              <a16:creationId xmlns:a16="http://schemas.microsoft.com/office/drawing/2014/main" id="{2D59FD74-5697-4FCA-AFA5-E5A0AB2AB3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6297" name="Picture@5B@" descr="@5B@">
          <a:extLst>
            <a:ext uri="{FF2B5EF4-FFF2-40B4-BE49-F238E27FC236}">
              <a16:creationId xmlns:a16="http://schemas.microsoft.com/office/drawing/2014/main" id="{4FAE099D-1B43-4711-89F9-858148ECDE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6298" name="Picture@5B@" descr="@5B@">
          <a:extLst>
            <a:ext uri="{FF2B5EF4-FFF2-40B4-BE49-F238E27FC236}">
              <a16:creationId xmlns:a16="http://schemas.microsoft.com/office/drawing/2014/main" id="{1CB37116-4063-47D8-9BAC-E5D2E4117F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1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6299" name="Picture@5B@" descr="@5B@">
          <a:extLst>
            <a:ext uri="{FF2B5EF4-FFF2-40B4-BE49-F238E27FC236}">
              <a16:creationId xmlns:a16="http://schemas.microsoft.com/office/drawing/2014/main" id="{FE18519C-B5FD-4A39-AE47-CA99C61D7B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6300" name="Picture@5B@" descr="@5B@">
          <a:extLst>
            <a:ext uri="{FF2B5EF4-FFF2-40B4-BE49-F238E27FC236}">
              <a16:creationId xmlns:a16="http://schemas.microsoft.com/office/drawing/2014/main" id="{355B43E9-6201-44E3-9B42-69334E4034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2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6301" name="Picture@5B@" descr="@5B@">
          <a:extLst>
            <a:ext uri="{FF2B5EF4-FFF2-40B4-BE49-F238E27FC236}">
              <a16:creationId xmlns:a16="http://schemas.microsoft.com/office/drawing/2014/main" id="{C01852F0-D7A8-453E-8C17-B272C0BB4F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27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6302" name="Picture@5B@" descr="@5B@">
          <a:extLst>
            <a:ext uri="{FF2B5EF4-FFF2-40B4-BE49-F238E27FC236}">
              <a16:creationId xmlns:a16="http://schemas.microsoft.com/office/drawing/2014/main" id="{7C6ACE11-D9FE-44A1-8916-45DB32273F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02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6303" name="Picture@5B@" descr="@5B@">
          <a:extLst>
            <a:ext uri="{FF2B5EF4-FFF2-40B4-BE49-F238E27FC236}">
              <a16:creationId xmlns:a16="http://schemas.microsoft.com/office/drawing/2014/main" id="{40FCEEF9-5ADF-4F83-9DAB-9AB6855FCE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7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6304" name="Picture@5B@" descr="@5B@">
          <a:extLst>
            <a:ext uri="{FF2B5EF4-FFF2-40B4-BE49-F238E27FC236}">
              <a16:creationId xmlns:a16="http://schemas.microsoft.com/office/drawing/2014/main" id="{B9DFD930-374C-4033-B3F0-A073A121E4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6305" name="Picture@5B@" descr="@5B@">
          <a:extLst>
            <a:ext uri="{FF2B5EF4-FFF2-40B4-BE49-F238E27FC236}">
              <a16:creationId xmlns:a16="http://schemas.microsoft.com/office/drawing/2014/main" id="{329E1633-DCFD-4854-8EBC-A176D13D23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28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6306" name="Picture@5B@" descr="@5B@">
          <a:extLst>
            <a:ext uri="{FF2B5EF4-FFF2-40B4-BE49-F238E27FC236}">
              <a16:creationId xmlns:a16="http://schemas.microsoft.com/office/drawing/2014/main" id="{B07ABFC6-23F5-4D36-B26D-03E886808C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3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6307" name="Picture@5B@" descr="@5B@">
          <a:extLst>
            <a:ext uri="{FF2B5EF4-FFF2-40B4-BE49-F238E27FC236}">
              <a16:creationId xmlns:a16="http://schemas.microsoft.com/office/drawing/2014/main" id="{E0AE5EDE-7CD8-4870-9CFD-726F165323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78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6308" name="Picture@5B@" descr="@5B@">
          <a:extLst>
            <a:ext uri="{FF2B5EF4-FFF2-40B4-BE49-F238E27FC236}">
              <a16:creationId xmlns:a16="http://schemas.microsoft.com/office/drawing/2014/main" id="{6ED3FF34-CAC8-42A2-8BB0-E09B97CFC9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54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6309" name="Picture@5B@" descr="@5B@">
          <a:extLst>
            <a:ext uri="{FF2B5EF4-FFF2-40B4-BE49-F238E27FC236}">
              <a16:creationId xmlns:a16="http://schemas.microsoft.com/office/drawing/2014/main" id="{74E0D110-A4DB-422F-A7E9-6AD4DDDE7A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6310" name="Picture@5B@" descr="@5B@">
          <a:extLst>
            <a:ext uri="{FF2B5EF4-FFF2-40B4-BE49-F238E27FC236}">
              <a16:creationId xmlns:a16="http://schemas.microsoft.com/office/drawing/2014/main" id="{959A49B9-732B-4310-9E67-08D591A61A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4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6311" name="Picture@5B@" descr="@5B@">
          <a:extLst>
            <a:ext uri="{FF2B5EF4-FFF2-40B4-BE49-F238E27FC236}">
              <a16:creationId xmlns:a16="http://schemas.microsoft.com/office/drawing/2014/main" id="{C3D886F9-718B-47CE-9D55-AE2DFCF1A1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6312" name="Picture@5B@" descr="@5B@">
          <a:extLst>
            <a:ext uri="{FF2B5EF4-FFF2-40B4-BE49-F238E27FC236}">
              <a16:creationId xmlns:a16="http://schemas.microsoft.com/office/drawing/2014/main" id="{1AB51BCE-29BD-42A2-AEFA-95B4A793C2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5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6313" name="Picture@5B@" descr="@5B@">
          <a:extLst>
            <a:ext uri="{FF2B5EF4-FFF2-40B4-BE49-F238E27FC236}">
              <a16:creationId xmlns:a16="http://schemas.microsoft.com/office/drawing/2014/main" id="{055565A8-7B0C-4558-8690-2A3485CFBE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0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6314" name="Picture@5B@" descr="@5B@">
          <a:extLst>
            <a:ext uri="{FF2B5EF4-FFF2-40B4-BE49-F238E27FC236}">
              <a16:creationId xmlns:a16="http://schemas.microsoft.com/office/drawing/2014/main" id="{08EA6268-0F1F-4397-95EC-AB12703987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6315" name="Picture@5B@" descr="@5B@">
          <a:extLst>
            <a:ext uri="{FF2B5EF4-FFF2-40B4-BE49-F238E27FC236}">
              <a16:creationId xmlns:a16="http://schemas.microsoft.com/office/drawing/2014/main" id="{6131D687-43D6-42DD-98BA-9360A74E5A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80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6316" name="Picture@5B@" descr="@5B@">
          <a:extLst>
            <a:ext uri="{FF2B5EF4-FFF2-40B4-BE49-F238E27FC236}">
              <a16:creationId xmlns:a16="http://schemas.microsoft.com/office/drawing/2014/main" id="{6EC3BF30-7381-4C77-AC7B-A90D3E9A3D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56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6317" name="Picture@5B@" descr="@5B@">
          <a:extLst>
            <a:ext uri="{FF2B5EF4-FFF2-40B4-BE49-F238E27FC236}">
              <a16:creationId xmlns:a16="http://schemas.microsoft.com/office/drawing/2014/main" id="{1ADB8ED7-A108-475C-AFCB-3BE1A816E0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31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6318" name="Picture@5B@" descr="@5B@">
          <a:extLst>
            <a:ext uri="{FF2B5EF4-FFF2-40B4-BE49-F238E27FC236}">
              <a16:creationId xmlns:a16="http://schemas.microsoft.com/office/drawing/2014/main" id="{7DD78204-F17F-4D5B-B53B-D0C7DBAE3D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06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6319" name="Picture@5B@" descr="@5B@">
          <a:extLst>
            <a:ext uri="{FF2B5EF4-FFF2-40B4-BE49-F238E27FC236}">
              <a16:creationId xmlns:a16="http://schemas.microsoft.com/office/drawing/2014/main" id="{3D80AA61-D4D4-40FB-ABEF-8E2CAFCFE7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6320" name="Picture@5B@" descr="@5B@">
          <a:extLst>
            <a:ext uri="{FF2B5EF4-FFF2-40B4-BE49-F238E27FC236}">
              <a16:creationId xmlns:a16="http://schemas.microsoft.com/office/drawing/2014/main" id="{B12607CD-4548-4AE9-8137-E2769E275A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57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6321" name="Picture@5B@" descr="@5B@">
          <a:extLst>
            <a:ext uri="{FF2B5EF4-FFF2-40B4-BE49-F238E27FC236}">
              <a16:creationId xmlns:a16="http://schemas.microsoft.com/office/drawing/2014/main" id="{9148EE4F-299D-4776-852D-C34B5C766F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32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6322" name="Picture@5B@" descr="@5B@">
          <a:extLst>
            <a:ext uri="{FF2B5EF4-FFF2-40B4-BE49-F238E27FC236}">
              <a16:creationId xmlns:a16="http://schemas.microsoft.com/office/drawing/2014/main" id="{46EEDFA6-90FC-4CE6-97AE-8F93771CE3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07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6323" name="Picture@5B@" descr="@5B@">
          <a:extLst>
            <a:ext uri="{FF2B5EF4-FFF2-40B4-BE49-F238E27FC236}">
              <a16:creationId xmlns:a16="http://schemas.microsoft.com/office/drawing/2014/main" id="{4D3DA1DC-218C-42C2-899F-B230675775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83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6324" name="Picture@5B@" descr="@5B@">
          <a:extLst>
            <a:ext uri="{FF2B5EF4-FFF2-40B4-BE49-F238E27FC236}">
              <a16:creationId xmlns:a16="http://schemas.microsoft.com/office/drawing/2014/main" id="{EA232528-FFC7-4ACF-8F6B-F19EEB0CA4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6325" name="Picture@5B@" descr="@5B@">
          <a:extLst>
            <a:ext uri="{FF2B5EF4-FFF2-40B4-BE49-F238E27FC236}">
              <a16:creationId xmlns:a16="http://schemas.microsoft.com/office/drawing/2014/main" id="{719B1473-78F0-4153-AAF7-21C74D51BE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33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6326" name="Picture@5B@" descr="@5B@">
          <a:extLst>
            <a:ext uri="{FF2B5EF4-FFF2-40B4-BE49-F238E27FC236}">
              <a16:creationId xmlns:a16="http://schemas.microsoft.com/office/drawing/2014/main" id="{8FB97E8D-F0C0-41C2-BF8B-4E70DC1A2E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08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6327" name="Picture@5B@" descr="@5B@">
          <a:extLst>
            <a:ext uri="{FF2B5EF4-FFF2-40B4-BE49-F238E27FC236}">
              <a16:creationId xmlns:a16="http://schemas.microsoft.com/office/drawing/2014/main" id="{64640995-19D5-40E9-A5CF-F2E09DAEDE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4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6328" name="Picture@5B@" descr="@5B@">
          <a:extLst>
            <a:ext uri="{FF2B5EF4-FFF2-40B4-BE49-F238E27FC236}">
              <a16:creationId xmlns:a16="http://schemas.microsoft.com/office/drawing/2014/main" id="{6CD2BEAF-78F0-46C2-917C-3B93F37A7D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59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6329" name="Picture@5B@" descr="@5B@">
          <a:extLst>
            <a:ext uri="{FF2B5EF4-FFF2-40B4-BE49-F238E27FC236}">
              <a16:creationId xmlns:a16="http://schemas.microsoft.com/office/drawing/2014/main" id="{6F422072-02C7-4834-B734-67948B6C60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6330" name="Picture@5B@" descr="@5B@">
          <a:extLst>
            <a:ext uri="{FF2B5EF4-FFF2-40B4-BE49-F238E27FC236}">
              <a16:creationId xmlns:a16="http://schemas.microsoft.com/office/drawing/2014/main" id="{18DC3488-D1F6-48B5-BEEA-7672A73245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09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6331" name="Picture@5C@" descr="@5C@">
          <a:extLst>
            <a:ext uri="{FF2B5EF4-FFF2-40B4-BE49-F238E27FC236}">
              <a16:creationId xmlns:a16="http://schemas.microsoft.com/office/drawing/2014/main" id="{05196475-A327-40CC-91F6-CE0851052F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0485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6332" name="Picture@5B@" descr="@5B@">
          <a:extLst>
            <a:ext uri="{FF2B5EF4-FFF2-40B4-BE49-F238E27FC236}">
              <a16:creationId xmlns:a16="http://schemas.microsoft.com/office/drawing/2014/main" id="{3DC551DD-2A9A-422D-8064-E3C897CF8A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0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6333" name="Picture@5B@" descr="@5B@">
          <a:extLst>
            <a:ext uri="{FF2B5EF4-FFF2-40B4-BE49-F238E27FC236}">
              <a16:creationId xmlns:a16="http://schemas.microsoft.com/office/drawing/2014/main" id="{3C5A5828-148F-4E87-8A1A-7F767926B3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6334" name="Picture@5B@" descr="@5B@">
          <a:extLst>
            <a:ext uri="{FF2B5EF4-FFF2-40B4-BE49-F238E27FC236}">
              <a16:creationId xmlns:a16="http://schemas.microsoft.com/office/drawing/2014/main" id="{17A35EB0-4D51-4A1F-A588-720A95A12B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6335" name="Picture@5B@" descr="@5B@">
          <a:extLst>
            <a:ext uri="{FF2B5EF4-FFF2-40B4-BE49-F238E27FC236}">
              <a16:creationId xmlns:a16="http://schemas.microsoft.com/office/drawing/2014/main" id="{D3BE2CEC-8459-4CDE-9336-FC3021AD4A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6336" name="Picture@5B@" descr="@5B@">
          <a:extLst>
            <a:ext uri="{FF2B5EF4-FFF2-40B4-BE49-F238E27FC236}">
              <a16:creationId xmlns:a16="http://schemas.microsoft.com/office/drawing/2014/main" id="{3B4663AC-E8B2-4803-9DFE-340E4BDEF5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337" name="Picture@5B@" descr="@5B@">
          <a:extLst>
            <a:ext uri="{FF2B5EF4-FFF2-40B4-BE49-F238E27FC236}">
              <a16:creationId xmlns:a16="http://schemas.microsoft.com/office/drawing/2014/main" id="{14B1A570-D2FA-48A0-826B-9B586D447D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6338" name="Picture@5B@" descr="@5B@">
          <a:extLst>
            <a:ext uri="{FF2B5EF4-FFF2-40B4-BE49-F238E27FC236}">
              <a16:creationId xmlns:a16="http://schemas.microsoft.com/office/drawing/2014/main" id="{53CBB1C0-4F94-430F-BC5E-CCBDB6370A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6339" name="Picture@5B@" descr="@5B@">
          <a:extLst>
            <a:ext uri="{FF2B5EF4-FFF2-40B4-BE49-F238E27FC236}">
              <a16:creationId xmlns:a16="http://schemas.microsoft.com/office/drawing/2014/main" id="{55C50455-C68E-4D4B-A0D6-6725AD424C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6340" name="Picture@5B@" descr="@5B@">
          <a:extLst>
            <a:ext uri="{FF2B5EF4-FFF2-40B4-BE49-F238E27FC236}">
              <a16:creationId xmlns:a16="http://schemas.microsoft.com/office/drawing/2014/main" id="{3324F68D-FB7D-4E9B-83F9-27F48A8A37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6341" name="Picture@5B@" descr="@5B@">
          <a:extLst>
            <a:ext uri="{FF2B5EF4-FFF2-40B4-BE49-F238E27FC236}">
              <a16:creationId xmlns:a16="http://schemas.microsoft.com/office/drawing/2014/main" id="{B2A60E49-B4C5-49C9-AC2F-C12F4BBD9D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6342" name="Picture@5B@" descr="@5B@">
          <a:extLst>
            <a:ext uri="{FF2B5EF4-FFF2-40B4-BE49-F238E27FC236}">
              <a16:creationId xmlns:a16="http://schemas.microsoft.com/office/drawing/2014/main" id="{C13B3AB3-7E44-4939-BF1C-2713067E56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6343" name="Picture@5B@" descr="@5B@">
          <a:extLst>
            <a:ext uri="{FF2B5EF4-FFF2-40B4-BE49-F238E27FC236}">
              <a16:creationId xmlns:a16="http://schemas.microsoft.com/office/drawing/2014/main" id="{96660CB8-D008-4F0B-9685-7BA68F3C66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6344" name="Picture@5B@" descr="@5B@">
          <a:extLst>
            <a:ext uri="{FF2B5EF4-FFF2-40B4-BE49-F238E27FC236}">
              <a16:creationId xmlns:a16="http://schemas.microsoft.com/office/drawing/2014/main" id="{06F6B521-F1F5-4965-93F0-EDBEDC2ADD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6345" name="Picture@5B@" descr="@5B@">
          <a:extLst>
            <a:ext uri="{FF2B5EF4-FFF2-40B4-BE49-F238E27FC236}">
              <a16:creationId xmlns:a16="http://schemas.microsoft.com/office/drawing/2014/main" id="{B6784B6B-0E8A-4072-9EF0-3E596EE996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6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6346" name="Picture@5B@" descr="@5B@">
          <a:extLst>
            <a:ext uri="{FF2B5EF4-FFF2-40B4-BE49-F238E27FC236}">
              <a16:creationId xmlns:a16="http://schemas.microsoft.com/office/drawing/2014/main" id="{2C27663B-0AE1-4AA6-B313-50541F62E5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6347" name="Picture@5B@" descr="@5B@">
          <a:extLst>
            <a:ext uri="{FF2B5EF4-FFF2-40B4-BE49-F238E27FC236}">
              <a16:creationId xmlns:a16="http://schemas.microsoft.com/office/drawing/2014/main" id="{39F3B9B1-DC07-49EC-9AA8-2DDBBC6FEA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6348" name="Picture@5B@" descr="@5B@">
          <a:extLst>
            <a:ext uri="{FF2B5EF4-FFF2-40B4-BE49-F238E27FC236}">
              <a16:creationId xmlns:a16="http://schemas.microsoft.com/office/drawing/2014/main" id="{E4B0ED8A-6275-4213-BE3B-C2712C8027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0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6349" name="Picture@5B@" descr="@5B@">
          <a:extLst>
            <a:ext uri="{FF2B5EF4-FFF2-40B4-BE49-F238E27FC236}">
              <a16:creationId xmlns:a16="http://schemas.microsoft.com/office/drawing/2014/main" id="{FE260A6F-ABF9-445E-83E2-95DCE04D40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6350" name="Picture@5B@" descr="@5B@">
          <a:extLst>
            <a:ext uri="{FF2B5EF4-FFF2-40B4-BE49-F238E27FC236}">
              <a16:creationId xmlns:a16="http://schemas.microsoft.com/office/drawing/2014/main" id="{F156136C-7267-4C89-A0BA-6F76479207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5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6351" name="Picture@5B@" descr="@5B@">
          <a:extLst>
            <a:ext uri="{FF2B5EF4-FFF2-40B4-BE49-F238E27FC236}">
              <a16:creationId xmlns:a16="http://schemas.microsoft.com/office/drawing/2014/main" id="{D4FB3FA9-B2CB-47C2-AABE-304CE61372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3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6352" name="Picture@5B@" descr="@5B@">
          <a:extLst>
            <a:ext uri="{FF2B5EF4-FFF2-40B4-BE49-F238E27FC236}">
              <a16:creationId xmlns:a16="http://schemas.microsoft.com/office/drawing/2014/main" id="{67B4E60D-4517-490B-9D27-CB28DDC31D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1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6353" name="Picture@5B@" descr="@5B@">
          <a:extLst>
            <a:ext uri="{FF2B5EF4-FFF2-40B4-BE49-F238E27FC236}">
              <a16:creationId xmlns:a16="http://schemas.microsoft.com/office/drawing/2014/main" id="{44745DEE-E7AF-4E94-9ECF-9153E2BA6D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9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6354" name="Picture@5B@" descr="@5B@">
          <a:extLst>
            <a:ext uri="{FF2B5EF4-FFF2-40B4-BE49-F238E27FC236}">
              <a16:creationId xmlns:a16="http://schemas.microsoft.com/office/drawing/2014/main" id="{A63282EF-0A37-4F52-96A4-1BA14AB897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6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6355" name="Picture@5B@" descr="@5B@">
          <a:extLst>
            <a:ext uri="{FF2B5EF4-FFF2-40B4-BE49-F238E27FC236}">
              <a16:creationId xmlns:a16="http://schemas.microsoft.com/office/drawing/2014/main" id="{D0DDF8C8-FA9A-4E1A-8DFF-23F9F5D5BB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4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6356" name="Picture@5B@" descr="@5B@">
          <a:extLst>
            <a:ext uri="{FF2B5EF4-FFF2-40B4-BE49-F238E27FC236}">
              <a16:creationId xmlns:a16="http://schemas.microsoft.com/office/drawing/2014/main" id="{98C85C58-CA7F-4C62-B40E-44FBE385E3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2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6357" name="Picture@5B@" descr="@5B@">
          <a:extLst>
            <a:ext uri="{FF2B5EF4-FFF2-40B4-BE49-F238E27FC236}">
              <a16:creationId xmlns:a16="http://schemas.microsoft.com/office/drawing/2014/main" id="{8278411D-87E3-418C-ADAE-619EC1636B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0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6358" name="Picture@5B@" descr="@5B@">
          <a:extLst>
            <a:ext uri="{FF2B5EF4-FFF2-40B4-BE49-F238E27FC236}">
              <a16:creationId xmlns:a16="http://schemas.microsoft.com/office/drawing/2014/main" id="{C1F4A2E7-B5CD-496E-B740-8A04A55346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8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6359" name="Picture@5B@" descr="@5B@">
          <a:extLst>
            <a:ext uri="{FF2B5EF4-FFF2-40B4-BE49-F238E27FC236}">
              <a16:creationId xmlns:a16="http://schemas.microsoft.com/office/drawing/2014/main" id="{F27A7C60-C60A-41D4-8462-A1112804DE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5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6360" name="Picture@5B@" descr="@5B@">
          <a:extLst>
            <a:ext uri="{FF2B5EF4-FFF2-40B4-BE49-F238E27FC236}">
              <a16:creationId xmlns:a16="http://schemas.microsoft.com/office/drawing/2014/main" id="{49D6DBBE-82D9-4BB0-A229-63A5732D96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3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6361" name="Picture@5B@" descr="@5B@">
          <a:extLst>
            <a:ext uri="{FF2B5EF4-FFF2-40B4-BE49-F238E27FC236}">
              <a16:creationId xmlns:a16="http://schemas.microsoft.com/office/drawing/2014/main" id="{E3955CBC-0EE4-4A6F-A2FB-8D4144373D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1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6362" name="Picture@5B@" descr="@5B@">
          <a:extLst>
            <a:ext uri="{FF2B5EF4-FFF2-40B4-BE49-F238E27FC236}">
              <a16:creationId xmlns:a16="http://schemas.microsoft.com/office/drawing/2014/main" id="{A21C34DA-4108-4DFC-ABDC-A35329BC84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9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6363" name="Picture@5B@" descr="@5B@">
          <a:extLst>
            <a:ext uri="{FF2B5EF4-FFF2-40B4-BE49-F238E27FC236}">
              <a16:creationId xmlns:a16="http://schemas.microsoft.com/office/drawing/2014/main" id="{14639F0D-89D9-4859-A307-0FB3FDE044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6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6364" name="Picture@5B@" descr="@5B@">
          <a:extLst>
            <a:ext uri="{FF2B5EF4-FFF2-40B4-BE49-F238E27FC236}">
              <a16:creationId xmlns:a16="http://schemas.microsoft.com/office/drawing/2014/main" id="{E6670E1B-B527-4723-8A5C-283A857944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4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6365" name="Picture@5B@" descr="@5B@">
          <a:extLst>
            <a:ext uri="{FF2B5EF4-FFF2-40B4-BE49-F238E27FC236}">
              <a16:creationId xmlns:a16="http://schemas.microsoft.com/office/drawing/2014/main" id="{066E61FF-D513-4B0A-94F4-D3D6C75CF0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2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6366" name="Picture@5B@" descr="@5B@">
          <a:extLst>
            <a:ext uri="{FF2B5EF4-FFF2-40B4-BE49-F238E27FC236}">
              <a16:creationId xmlns:a16="http://schemas.microsoft.com/office/drawing/2014/main" id="{9143BAD7-1E7F-49BE-8813-B19264F3A5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0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6367" name="Picture@5B@" descr="@5B@">
          <a:extLst>
            <a:ext uri="{FF2B5EF4-FFF2-40B4-BE49-F238E27FC236}">
              <a16:creationId xmlns:a16="http://schemas.microsoft.com/office/drawing/2014/main" id="{486E0457-F923-43C1-9460-CF9929CF36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8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6368" name="Picture@5B@" descr="@5B@">
          <a:extLst>
            <a:ext uri="{FF2B5EF4-FFF2-40B4-BE49-F238E27FC236}">
              <a16:creationId xmlns:a16="http://schemas.microsoft.com/office/drawing/2014/main" id="{0581A3A9-341C-4505-BA9A-5AFEF62E2D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5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6369" name="Picture@5B@" descr="@5B@">
          <a:extLst>
            <a:ext uri="{FF2B5EF4-FFF2-40B4-BE49-F238E27FC236}">
              <a16:creationId xmlns:a16="http://schemas.microsoft.com/office/drawing/2014/main" id="{3D13121E-22E0-4443-830E-2A073D4227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3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6370" name="Picture@5B@" descr="@5B@">
          <a:extLst>
            <a:ext uri="{FF2B5EF4-FFF2-40B4-BE49-F238E27FC236}">
              <a16:creationId xmlns:a16="http://schemas.microsoft.com/office/drawing/2014/main" id="{648C386C-9E2D-482A-A5A4-D3E2E116AF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1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6371" name="Picture@5B@" descr="@5B@">
          <a:extLst>
            <a:ext uri="{FF2B5EF4-FFF2-40B4-BE49-F238E27FC236}">
              <a16:creationId xmlns:a16="http://schemas.microsoft.com/office/drawing/2014/main" id="{4EA617B3-9806-41AB-BE5E-C70E0292E9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9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6372" name="Picture@5B@" descr="@5B@">
          <a:extLst>
            <a:ext uri="{FF2B5EF4-FFF2-40B4-BE49-F238E27FC236}">
              <a16:creationId xmlns:a16="http://schemas.microsoft.com/office/drawing/2014/main" id="{901945F2-1A3A-4193-BE73-3C3A50DAAB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6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6373" name="Picture@5B@" descr="@5B@">
          <a:extLst>
            <a:ext uri="{FF2B5EF4-FFF2-40B4-BE49-F238E27FC236}">
              <a16:creationId xmlns:a16="http://schemas.microsoft.com/office/drawing/2014/main" id="{C156A127-B751-40B7-A5D6-5306F30D25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4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6374" name="Picture@5B@" descr="@5B@">
          <a:extLst>
            <a:ext uri="{FF2B5EF4-FFF2-40B4-BE49-F238E27FC236}">
              <a16:creationId xmlns:a16="http://schemas.microsoft.com/office/drawing/2014/main" id="{5276E3C9-DE92-487D-86F7-21A4A002C6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2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6375" name="Picture@5B@" descr="@5B@">
          <a:extLst>
            <a:ext uri="{FF2B5EF4-FFF2-40B4-BE49-F238E27FC236}">
              <a16:creationId xmlns:a16="http://schemas.microsoft.com/office/drawing/2014/main" id="{B2297FF0-6FE7-45C2-B29E-1C9978AD55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0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6376" name="Picture@5B@" descr="@5B@">
          <a:extLst>
            <a:ext uri="{FF2B5EF4-FFF2-40B4-BE49-F238E27FC236}">
              <a16:creationId xmlns:a16="http://schemas.microsoft.com/office/drawing/2014/main" id="{5E687B36-6A88-4163-99C0-1ED71C7B92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8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6377" name="Picture@5B@" descr="@5B@">
          <a:extLst>
            <a:ext uri="{FF2B5EF4-FFF2-40B4-BE49-F238E27FC236}">
              <a16:creationId xmlns:a16="http://schemas.microsoft.com/office/drawing/2014/main" id="{4667277C-D77B-41DE-B3EA-BE133233F4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6378" name="Picture@5B@" descr="@5B@">
          <a:extLst>
            <a:ext uri="{FF2B5EF4-FFF2-40B4-BE49-F238E27FC236}">
              <a16:creationId xmlns:a16="http://schemas.microsoft.com/office/drawing/2014/main" id="{390E6EC7-B970-41D5-864E-18F9D99A31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3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6379" name="Picture@5B@" descr="@5B@">
          <a:extLst>
            <a:ext uri="{FF2B5EF4-FFF2-40B4-BE49-F238E27FC236}">
              <a16:creationId xmlns:a16="http://schemas.microsoft.com/office/drawing/2014/main" id="{BADAA38E-0B03-49BF-BC99-2C96D4C0EA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81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6380" name="Picture@5B@" descr="@5B@">
          <a:extLst>
            <a:ext uri="{FF2B5EF4-FFF2-40B4-BE49-F238E27FC236}">
              <a16:creationId xmlns:a16="http://schemas.microsoft.com/office/drawing/2014/main" id="{D79F7CA6-E4B2-44D8-9D70-5BC914638A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9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6381" name="Picture@5B@" descr="@5B@">
          <a:extLst>
            <a:ext uri="{FF2B5EF4-FFF2-40B4-BE49-F238E27FC236}">
              <a16:creationId xmlns:a16="http://schemas.microsoft.com/office/drawing/2014/main" id="{9C34D9D0-D4AC-4E34-BB25-C60E95B1DF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6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6382" name="Picture@5B@" descr="@5B@">
          <a:extLst>
            <a:ext uri="{FF2B5EF4-FFF2-40B4-BE49-F238E27FC236}">
              <a16:creationId xmlns:a16="http://schemas.microsoft.com/office/drawing/2014/main" id="{A58FAFF3-77F0-4E01-AADF-A6C4DD319A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4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6383" name="Picture@5B@" descr="@5B@">
          <a:extLst>
            <a:ext uri="{FF2B5EF4-FFF2-40B4-BE49-F238E27FC236}">
              <a16:creationId xmlns:a16="http://schemas.microsoft.com/office/drawing/2014/main" id="{765C4BA7-F476-411F-A798-21672F7845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52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6384" name="Picture@5B@" descr="@5B@">
          <a:extLst>
            <a:ext uri="{FF2B5EF4-FFF2-40B4-BE49-F238E27FC236}">
              <a16:creationId xmlns:a16="http://schemas.microsoft.com/office/drawing/2014/main" id="{B6708DAB-A2C3-46C7-8300-C05C4DAAB0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0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6385" name="Picture@5B@" descr="@5B@">
          <a:extLst>
            <a:ext uri="{FF2B5EF4-FFF2-40B4-BE49-F238E27FC236}">
              <a16:creationId xmlns:a16="http://schemas.microsoft.com/office/drawing/2014/main" id="{76AAEAEC-04E6-4481-B04A-DCDA80DA48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8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6386" name="Picture@5B@" descr="@5B@">
          <a:extLst>
            <a:ext uri="{FF2B5EF4-FFF2-40B4-BE49-F238E27FC236}">
              <a16:creationId xmlns:a16="http://schemas.microsoft.com/office/drawing/2014/main" id="{13ECEEB2-9D61-4B1F-A960-10FEEBBBE7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5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6387" name="Picture@5B@" descr="@5B@">
          <a:extLst>
            <a:ext uri="{FF2B5EF4-FFF2-40B4-BE49-F238E27FC236}">
              <a16:creationId xmlns:a16="http://schemas.microsoft.com/office/drawing/2014/main" id="{99E7DD33-CEB1-43A9-9596-02B49099A9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3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6388" name="Picture@5B@" descr="@5B@">
          <a:extLst>
            <a:ext uri="{FF2B5EF4-FFF2-40B4-BE49-F238E27FC236}">
              <a16:creationId xmlns:a16="http://schemas.microsoft.com/office/drawing/2014/main" id="{6EB84CAF-4244-4051-9D2C-A7A5CE9C2C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1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6389" name="Picture@5B@" descr="@5B@">
          <a:extLst>
            <a:ext uri="{FF2B5EF4-FFF2-40B4-BE49-F238E27FC236}">
              <a16:creationId xmlns:a16="http://schemas.microsoft.com/office/drawing/2014/main" id="{0F8385F6-CC1B-4942-B7E4-986C9B241A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9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6390" name="Picture@5B@" descr="@5B@">
          <a:extLst>
            <a:ext uri="{FF2B5EF4-FFF2-40B4-BE49-F238E27FC236}">
              <a16:creationId xmlns:a16="http://schemas.microsoft.com/office/drawing/2014/main" id="{63CD587C-F6EE-4207-989D-70945C684E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6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6391" name="Picture@5B@" descr="@5B@">
          <a:extLst>
            <a:ext uri="{FF2B5EF4-FFF2-40B4-BE49-F238E27FC236}">
              <a16:creationId xmlns:a16="http://schemas.microsoft.com/office/drawing/2014/main" id="{9557723D-8342-4C35-A8BD-4E453CA042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94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6392" name="Picture@5B@" descr="@5B@">
          <a:extLst>
            <a:ext uri="{FF2B5EF4-FFF2-40B4-BE49-F238E27FC236}">
              <a16:creationId xmlns:a16="http://schemas.microsoft.com/office/drawing/2014/main" id="{601443D4-893D-464B-A5F0-527B18BAC9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2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393" name="Picture@5B@" descr="@5B@">
          <a:extLst>
            <a:ext uri="{FF2B5EF4-FFF2-40B4-BE49-F238E27FC236}">
              <a16:creationId xmlns:a16="http://schemas.microsoft.com/office/drawing/2014/main" id="{682FC777-05E8-4BFE-A46D-3F399E1440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0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394" name="Picture@5B@" descr="@5B@">
          <a:extLst>
            <a:ext uri="{FF2B5EF4-FFF2-40B4-BE49-F238E27FC236}">
              <a16:creationId xmlns:a16="http://schemas.microsoft.com/office/drawing/2014/main" id="{FB586470-6789-41E8-819D-00E2F80162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8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395" name="Picture@5B@" descr="@5B@">
          <a:extLst>
            <a:ext uri="{FF2B5EF4-FFF2-40B4-BE49-F238E27FC236}">
              <a16:creationId xmlns:a16="http://schemas.microsoft.com/office/drawing/2014/main" id="{5832DAE8-8629-4DC4-8CCF-BB48A8E0CF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5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396" name="Picture@5B@" descr="@5B@">
          <a:extLst>
            <a:ext uri="{FF2B5EF4-FFF2-40B4-BE49-F238E27FC236}">
              <a16:creationId xmlns:a16="http://schemas.microsoft.com/office/drawing/2014/main" id="{9E5FBF60-F834-48C5-9582-27208ED497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3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397" name="Picture@5B@" descr="@5B@">
          <a:extLst>
            <a:ext uri="{FF2B5EF4-FFF2-40B4-BE49-F238E27FC236}">
              <a16:creationId xmlns:a16="http://schemas.microsoft.com/office/drawing/2014/main" id="{A5248704-45BE-45B9-AF9E-4CA92B6B3A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1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398" name="Picture@5B@" descr="@5B@">
          <a:extLst>
            <a:ext uri="{FF2B5EF4-FFF2-40B4-BE49-F238E27FC236}">
              <a16:creationId xmlns:a16="http://schemas.microsoft.com/office/drawing/2014/main" id="{1B858588-838A-49B0-856F-FA61E03FD9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9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399" name="Picture@5B@" descr="@5B@">
          <a:extLst>
            <a:ext uri="{FF2B5EF4-FFF2-40B4-BE49-F238E27FC236}">
              <a16:creationId xmlns:a16="http://schemas.microsoft.com/office/drawing/2014/main" id="{5E44C3F2-B6CB-4072-AD3E-37C81F9588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36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400" name="Picture@5B@" descr="@5B@">
          <a:extLst>
            <a:ext uri="{FF2B5EF4-FFF2-40B4-BE49-F238E27FC236}">
              <a16:creationId xmlns:a16="http://schemas.microsoft.com/office/drawing/2014/main" id="{FDCF2EB2-B05C-4D86-B41C-2342BF3573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4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6401" name="Picture@5B@" descr="@5B@">
          <a:extLst>
            <a:ext uri="{FF2B5EF4-FFF2-40B4-BE49-F238E27FC236}">
              <a16:creationId xmlns:a16="http://schemas.microsoft.com/office/drawing/2014/main" id="{E4153A3C-A613-4A31-9577-A736BA489F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2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6402" name="Picture@5B@" descr="@5B@">
          <a:extLst>
            <a:ext uri="{FF2B5EF4-FFF2-40B4-BE49-F238E27FC236}">
              <a16:creationId xmlns:a16="http://schemas.microsoft.com/office/drawing/2014/main" id="{720C13E3-10D0-4D16-BEC3-DC9DAC0A93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0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6403" name="Picture@5B@" descr="@5B@">
          <a:extLst>
            <a:ext uri="{FF2B5EF4-FFF2-40B4-BE49-F238E27FC236}">
              <a16:creationId xmlns:a16="http://schemas.microsoft.com/office/drawing/2014/main" id="{2E44FF2F-8B91-4FEF-982B-53F1D7135C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08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6404" name="Picture@5B@" descr="@5B@">
          <a:extLst>
            <a:ext uri="{FF2B5EF4-FFF2-40B4-BE49-F238E27FC236}">
              <a16:creationId xmlns:a16="http://schemas.microsoft.com/office/drawing/2014/main" id="{4676F7DE-5930-460F-BD59-2D965C5D11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5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6405" name="Picture@5B@" descr="@5B@">
          <a:extLst>
            <a:ext uri="{FF2B5EF4-FFF2-40B4-BE49-F238E27FC236}">
              <a16:creationId xmlns:a16="http://schemas.microsoft.com/office/drawing/2014/main" id="{4ED82072-C12C-4E54-9B72-4A90048CB9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3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6406" name="Picture@5B@" descr="@5B@">
          <a:extLst>
            <a:ext uri="{FF2B5EF4-FFF2-40B4-BE49-F238E27FC236}">
              <a16:creationId xmlns:a16="http://schemas.microsoft.com/office/drawing/2014/main" id="{CF3F55A6-D618-4B9B-8401-23C149F1ED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1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6407" name="Picture@5B@" descr="@5B@">
          <a:extLst>
            <a:ext uri="{FF2B5EF4-FFF2-40B4-BE49-F238E27FC236}">
              <a16:creationId xmlns:a16="http://schemas.microsoft.com/office/drawing/2014/main" id="{3D4A7ECF-E4B0-4F5C-880A-C5862F5925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9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6408" name="Picture@5B@" descr="@5B@">
          <a:extLst>
            <a:ext uri="{FF2B5EF4-FFF2-40B4-BE49-F238E27FC236}">
              <a16:creationId xmlns:a16="http://schemas.microsoft.com/office/drawing/2014/main" id="{2A57BA06-433F-42B0-AADF-A1556C8962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7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6409" name="Picture@5B@" descr="@5B@">
          <a:extLst>
            <a:ext uri="{FF2B5EF4-FFF2-40B4-BE49-F238E27FC236}">
              <a16:creationId xmlns:a16="http://schemas.microsoft.com/office/drawing/2014/main" id="{778C81B1-FFB8-45F3-9C17-07D37C40F1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4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6410" name="Picture@5B@" descr="@5B@">
          <a:extLst>
            <a:ext uri="{FF2B5EF4-FFF2-40B4-BE49-F238E27FC236}">
              <a16:creationId xmlns:a16="http://schemas.microsoft.com/office/drawing/2014/main" id="{0C969C17-CFF3-4C5D-89C9-13CDA4C40E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2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6411" name="Picture@5B@" descr="@5B@">
          <a:extLst>
            <a:ext uri="{FF2B5EF4-FFF2-40B4-BE49-F238E27FC236}">
              <a16:creationId xmlns:a16="http://schemas.microsoft.com/office/drawing/2014/main" id="{494D429F-BC58-470B-96AF-6E89983B80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0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6412" name="Picture@5B@" descr="@5B@">
          <a:extLst>
            <a:ext uri="{FF2B5EF4-FFF2-40B4-BE49-F238E27FC236}">
              <a16:creationId xmlns:a16="http://schemas.microsoft.com/office/drawing/2014/main" id="{99D1A75E-DCBA-4EA5-9DE9-DC94350134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8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6413" name="Picture@5B@" descr="@5B@">
          <a:extLst>
            <a:ext uri="{FF2B5EF4-FFF2-40B4-BE49-F238E27FC236}">
              <a16:creationId xmlns:a16="http://schemas.microsoft.com/office/drawing/2014/main" id="{F43E2D9B-AF87-43DE-9254-C46F62CAFD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5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6414" name="Picture@5B@" descr="@5B@">
          <a:extLst>
            <a:ext uri="{FF2B5EF4-FFF2-40B4-BE49-F238E27FC236}">
              <a16:creationId xmlns:a16="http://schemas.microsoft.com/office/drawing/2014/main" id="{6170007C-D084-4F56-8F19-F7E947AF3D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3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6415" name="Picture@5B@" descr="@5B@">
          <a:extLst>
            <a:ext uri="{FF2B5EF4-FFF2-40B4-BE49-F238E27FC236}">
              <a16:creationId xmlns:a16="http://schemas.microsoft.com/office/drawing/2014/main" id="{B1CAF3FB-A2D3-44F1-86B3-94C095210F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1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6416" name="Picture@5B@" descr="@5B@">
          <a:extLst>
            <a:ext uri="{FF2B5EF4-FFF2-40B4-BE49-F238E27FC236}">
              <a16:creationId xmlns:a16="http://schemas.microsoft.com/office/drawing/2014/main" id="{DF8AD6B7-51EA-4FAF-ADFE-6DF10160F9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6417" name="Picture@5B@" descr="@5B@">
          <a:extLst>
            <a:ext uri="{FF2B5EF4-FFF2-40B4-BE49-F238E27FC236}">
              <a16:creationId xmlns:a16="http://schemas.microsoft.com/office/drawing/2014/main" id="{5CA02760-4387-46DB-8D69-EB4C9DBD3B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7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6418" name="Picture@5B@" descr="@5B@">
          <a:extLst>
            <a:ext uri="{FF2B5EF4-FFF2-40B4-BE49-F238E27FC236}">
              <a16:creationId xmlns:a16="http://schemas.microsoft.com/office/drawing/2014/main" id="{E9B00CAC-BE60-42E5-84B7-F92B386376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4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6419" name="Picture@5B@" descr="@5B@">
          <a:extLst>
            <a:ext uri="{FF2B5EF4-FFF2-40B4-BE49-F238E27FC236}">
              <a16:creationId xmlns:a16="http://schemas.microsoft.com/office/drawing/2014/main" id="{2540DE89-F08A-47DC-AE29-16F2535AB8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2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6420" name="Picture@5B@" descr="@5B@">
          <a:extLst>
            <a:ext uri="{FF2B5EF4-FFF2-40B4-BE49-F238E27FC236}">
              <a16:creationId xmlns:a16="http://schemas.microsoft.com/office/drawing/2014/main" id="{F2D45A49-AFD7-48D9-828B-5D09156C72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10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6421" name="Picture@5B@" descr="@5B@">
          <a:extLst>
            <a:ext uri="{FF2B5EF4-FFF2-40B4-BE49-F238E27FC236}">
              <a16:creationId xmlns:a16="http://schemas.microsoft.com/office/drawing/2014/main" id="{B112FD5E-A385-43D4-914B-3A7B824337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8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6422" name="Picture@5B@" descr="@5B@">
          <a:extLst>
            <a:ext uri="{FF2B5EF4-FFF2-40B4-BE49-F238E27FC236}">
              <a16:creationId xmlns:a16="http://schemas.microsoft.com/office/drawing/2014/main" id="{40A636E1-5C4E-4D41-9BC3-03FF4BDC93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5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6423" name="Picture@5B@" descr="@5B@">
          <a:extLst>
            <a:ext uri="{FF2B5EF4-FFF2-40B4-BE49-F238E27FC236}">
              <a16:creationId xmlns:a16="http://schemas.microsoft.com/office/drawing/2014/main" id="{0F1F8EF6-FAE8-461C-889D-52AAB08B72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6424" name="Picture@5B@" descr="@5B@">
          <a:extLst>
            <a:ext uri="{FF2B5EF4-FFF2-40B4-BE49-F238E27FC236}">
              <a16:creationId xmlns:a16="http://schemas.microsoft.com/office/drawing/2014/main" id="{239D4FE6-1F98-41CB-86B0-238E230176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6425" name="Picture@5B@" descr="@5B@">
          <a:extLst>
            <a:ext uri="{FF2B5EF4-FFF2-40B4-BE49-F238E27FC236}">
              <a16:creationId xmlns:a16="http://schemas.microsoft.com/office/drawing/2014/main" id="{AC4E43F9-9898-4FB4-BF16-C61C795436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6426" name="Picture@5B@" descr="@5B@">
          <a:extLst>
            <a:ext uri="{FF2B5EF4-FFF2-40B4-BE49-F238E27FC236}">
              <a16:creationId xmlns:a16="http://schemas.microsoft.com/office/drawing/2014/main" id="{F0343090-CA53-433C-8907-7381332163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427" name="Picture@5B@" descr="@5B@">
          <a:extLst>
            <a:ext uri="{FF2B5EF4-FFF2-40B4-BE49-F238E27FC236}">
              <a16:creationId xmlns:a16="http://schemas.microsoft.com/office/drawing/2014/main" id="{A7A203C0-1205-497A-9F50-E08AC553E6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6428" name="Picture@5B@" descr="@5B@">
          <a:extLst>
            <a:ext uri="{FF2B5EF4-FFF2-40B4-BE49-F238E27FC236}">
              <a16:creationId xmlns:a16="http://schemas.microsoft.com/office/drawing/2014/main" id="{0320FC8F-45E3-443E-B6D1-E84D24D37D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6429" name="Picture@5B@" descr="@5B@">
          <a:extLst>
            <a:ext uri="{FF2B5EF4-FFF2-40B4-BE49-F238E27FC236}">
              <a16:creationId xmlns:a16="http://schemas.microsoft.com/office/drawing/2014/main" id="{C423D4AA-23E8-4F44-9DCE-9420C9DBB0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6430" name="Picture@5B@" descr="@5B@">
          <a:extLst>
            <a:ext uri="{FF2B5EF4-FFF2-40B4-BE49-F238E27FC236}">
              <a16:creationId xmlns:a16="http://schemas.microsoft.com/office/drawing/2014/main" id="{5F911EE3-1229-44AC-87A0-7665842C7E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6431" name="Picture@5B@" descr="@5B@">
          <a:extLst>
            <a:ext uri="{FF2B5EF4-FFF2-40B4-BE49-F238E27FC236}">
              <a16:creationId xmlns:a16="http://schemas.microsoft.com/office/drawing/2014/main" id="{45F14A4D-7E12-4FB3-80BF-431133BD9F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6432" name="Picture@5B@" descr="@5B@">
          <a:extLst>
            <a:ext uri="{FF2B5EF4-FFF2-40B4-BE49-F238E27FC236}">
              <a16:creationId xmlns:a16="http://schemas.microsoft.com/office/drawing/2014/main" id="{752D4747-386D-4FF1-BE12-D91832162F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6433" name="Picture@5B@" descr="@5B@">
          <a:extLst>
            <a:ext uri="{FF2B5EF4-FFF2-40B4-BE49-F238E27FC236}">
              <a16:creationId xmlns:a16="http://schemas.microsoft.com/office/drawing/2014/main" id="{240AFF8D-EC57-4B4F-AEB1-C0263086EE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6434" name="Picture@5B@" descr="@5B@">
          <a:extLst>
            <a:ext uri="{FF2B5EF4-FFF2-40B4-BE49-F238E27FC236}">
              <a16:creationId xmlns:a16="http://schemas.microsoft.com/office/drawing/2014/main" id="{19B94D37-D891-4EE3-8EB7-14F36EE949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6435" name="Picture@5B@" descr="@5B@">
          <a:extLst>
            <a:ext uri="{FF2B5EF4-FFF2-40B4-BE49-F238E27FC236}">
              <a16:creationId xmlns:a16="http://schemas.microsoft.com/office/drawing/2014/main" id="{36D55A65-6CF7-4425-BAEE-CCD93BC7A3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6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6436" name="Picture@5B@" descr="@5B@">
          <a:extLst>
            <a:ext uri="{FF2B5EF4-FFF2-40B4-BE49-F238E27FC236}">
              <a16:creationId xmlns:a16="http://schemas.microsoft.com/office/drawing/2014/main" id="{0177FB5F-E8E1-4543-92F7-BAED6E870C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6437" name="Picture@5B@" descr="@5B@">
          <a:extLst>
            <a:ext uri="{FF2B5EF4-FFF2-40B4-BE49-F238E27FC236}">
              <a16:creationId xmlns:a16="http://schemas.microsoft.com/office/drawing/2014/main" id="{B909CC9F-A9B0-43AC-8280-598C3A5D94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6438" name="Picture@5B@" descr="@5B@">
          <a:extLst>
            <a:ext uri="{FF2B5EF4-FFF2-40B4-BE49-F238E27FC236}">
              <a16:creationId xmlns:a16="http://schemas.microsoft.com/office/drawing/2014/main" id="{D3A2EE95-3AD8-44C7-A01B-9C7E898095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0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6439" name="Picture@5B@" descr="@5B@">
          <a:extLst>
            <a:ext uri="{FF2B5EF4-FFF2-40B4-BE49-F238E27FC236}">
              <a16:creationId xmlns:a16="http://schemas.microsoft.com/office/drawing/2014/main" id="{A6004FC6-D9A6-4BB9-9662-EF7A1ADEB0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6440" name="Picture@5B@" descr="@5B@">
          <a:extLst>
            <a:ext uri="{FF2B5EF4-FFF2-40B4-BE49-F238E27FC236}">
              <a16:creationId xmlns:a16="http://schemas.microsoft.com/office/drawing/2014/main" id="{2240A123-7A20-4687-8D34-4FF8813776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5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6441" name="Picture@5B@" descr="@5B@">
          <a:extLst>
            <a:ext uri="{FF2B5EF4-FFF2-40B4-BE49-F238E27FC236}">
              <a16:creationId xmlns:a16="http://schemas.microsoft.com/office/drawing/2014/main" id="{37BB11D6-22EA-4E64-8629-2BE3F11EC4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3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6442" name="Picture@5B@" descr="@5B@">
          <a:extLst>
            <a:ext uri="{FF2B5EF4-FFF2-40B4-BE49-F238E27FC236}">
              <a16:creationId xmlns:a16="http://schemas.microsoft.com/office/drawing/2014/main" id="{C9B106B3-B808-44BB-8946-B62E65563E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1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6443" name="Picture@5B@" descr="@5B@">
          <a:extLst>
            <a:ext uri="{FF2B5EF4-FFF2-40B4-BE49-F238E27FC236}">
              <a16:creationId xmlns:a16="http://schemas.microsoft.com/office/drawing/2014/main" id="{BDB10FF3-FE92-474C-A845-1948D9F79D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9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6444" name="Picture@5B@" descr="@5B@">
          <a:extLst>
            <a:ext uri="{FF2B5EF4-FFF2-40B4-BE49-F238E27FC236}">
              <a16:creationId xmlns:a16="http://schemas.microsoft.com/office/drawing/2014/main" id="{09A9B6DD-0208-42E3-819C-77535C880E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6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6445" name="Picture@5B@" descr="@5B@">
          <a:extLst>
            <a:ext uri="{FF2B5EF4-FFF2-40B4-BE49-F238E27FC236}">
              <a16:creationId xmlns:a16="http://schemas.microsoft.com/office/drawing/2014/main" id="{41E45048-D976-4134-BBDE-432573C3F5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4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6446" name="Picture@5B@" descr="@5B@">
          <a:extLst>
            <a:ext uri="{FF2B5EF4-FFF2-40B4-BE49-F238E27FC236}">
              <a16:creationId xmlns:a16="http://schemas.microsoft.com/office/drawing/2014/main" id="{3BEDBA80-D21F-4834-804A-0933F6B990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2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6447" name="Picture@5B@" descr="@5B@">
          <a:extLst>
            <a:ext uri="{FF2B5EF4-FFF2-40B4-BE49-F238E27FC236}">
              <a16:creationId xmlns:a16="http://schemas.microsoft.com/office/drawing/2014/main" id="{5BED0DF0-48AC-4AD4-8AFB-C1744D3D56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0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6448" name="Picture@5B@" descr="@5B@">
          <a:extLst>
            <a:ext uri="{FF2B5EF4-FFF2-40B4-BE49-F238E27FC236}">
              <a16:creationId xmlns:a16="http://schemas.microsoft.com/office/drawing/2014/main" id="{4219ABBE-675F-4059-9686-618B8CF112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8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6449" name="Picture@5B@" descr="@5B@">
          <a:extLst>
            <a:ext uri="{FF2B5EF4-FFF2-40B4-BE49-F238E27FC236}">
              <a16:creationId xmlns:a16="http://schemas.microsoft.com/office/drawing/2014/main" id="{0C5AD208-B36A-46FD-8708-E863CA7CCF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5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6450" name="Picture@5B@" descr="@5B@">
          <a:extLst>
            <a:ext uri="{FF2B5EF4-FFF2-40B4-BE49-F238E27FC236}">
              <a16:creationId xmlns:a16="http://schemas.microsoft.com/office/drawing/2014/main" id="{EE6F61CB-1FA8-4748-BDA4-20E79EFAEF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3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6451" name="Picture@5B@" descr="@5B@">
          <a:extLst>
            <a:ext uri="{FF2B5EF4-FFF2-40B4-BE49-F238E27FC236}">
              <a16:creationId xmlns:a16="http://schemas.microsoft.com/office/drawing/2014/main" id="{790C089B-8510-4E97-B7CE-B8047D270A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1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6452" name="Picture@5B@" descr="@5B@">
          <a:extLst>
            <a:ext uri="{FF2B5EF4-FFF2-40B4-BE49-F238E27FC236}">
              <a16:creationId xmlns:a16="http://schemas.microsoft.com/office/drawing/2014/main" id="{02AC90F9-DED9-46B1-9962-1D4D0EEA9A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9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6453" name="Picture@5B@" descr="@5B@">
          <a:extLst>
            <a:ext uri="{FF2B5EF4-FFF2-40B4-BE49-F238E27FC236}">
              <a16:creationId xmlns:a16="http://schemas.microsoft.com/office/drawing/2014/main" id="{343D61AE-A8CB-472E-8057-75C799F4B1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6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6454" name="Picture@5B@" descr="@5B@">
          <a:extLst>
            <a:ext uri="{FF2B5EF4-FFF2-40B4-BE49-F238E27FC236}">
              <a16:creationId xmlns:a16="http://schemas.microsoft.com/office/drawing/2014/main" id="{BC4D2253-EBC8-4378-9EAD-D962E5DDC3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4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6455" name="Picture@5B@" descr="@5B@">
          <a:extLst>
            <a:ext uri="{FF2B5EF4-FFF2-40B4-BE49-F238E27FC236}">
              <a16:creationId xmlns:a16="http://schemas.microsoft.com/office/drawing/2014/main" id="{DAAB532A-8C47-482F-82BF-2F4AE129A2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2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6456" name="Picture@5B@" descr="@5B@">
          <a:extLst>
            <a:ext uri="{FF2B5EF4-FFF2-40B4-BE49-F238E27FC236}">
              <a16:creationId xmlns:a16="http://schemas.microsoft.com/office/drawing/2014/main" id="{F4311DDA-56F7-4CCD-B682-25499681C3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0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6457" name="Picture@5B@" descr="@5B@">
          <a:extLst>
            <a:ext uri="{FF2B5EF4-FFF2-40B4-BE49-F238E27FC236}">
              <a16:creationId xmlns:a16="http://schemas.microsoft.com/office/drawing/2014/main" id="{62086E89-F4D8-4E80-98E8-2040020C0F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8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6458" name="Picture@5B@" descr="@5B@">
          <a:extLst>
            <a:ext uri="{FF2B5EF4-FFF2-40B4-BE49-F238E27FC236}">
              <a16:creationId xmlns:a16="http://schemas.microsoft.com/office/drawing/2014/main" id="{70BC667F-2A7F-4E5E-A3EB-2B810048B9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5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6459" name="Picture@5B@" descr="@5B@">
          <a:extLst>
            <a:ext uri="{FF2B5EF4-FFF2-40B4-BE49-F238E27FC236}">
              <a16:creationId xmlns:a16="http://schemas.microsoft.com/office/drawing/2014/main" id="{648411FF-902E-4AC2-A526-9AB199439C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3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6460" name="Picture@5B@" descr="@5B@">
          <a:extLst>
            <a:ext uri="{FF2B5EF4-FFF2-40B4-BE49-F238E27FC236}">
              <a16:creationId xmlns:a16="http://schemas.microsoft.com/office/drawing/2014/main" id="{C4611241-7AD3-406B-BFD5-BCC60E5428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1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6461" name="Picture@5B@" descr="@5B@">
          <a:extLst>
            <a:ext uri="{FF2B5EF4-FFF2-40B4-BE49-F238E27FC236}">
              <a16:creationId xmlns:a16="http://schemas.microsoft.com/office/drawing/2014/main" id="{60EE3B47-33A0-4D4E-9CFE-658C4E9BB1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9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6462" name="Picture@5B@" descr="@5B@">
          <a:extLst>
            <a:ext uri="{FF2B5EF4-FFF2-40B4-BE49-F238E27FC236}">
              <a16:creationId xmlns:a16="http://schemas.microsoft.com/office/drawing/2014/main" id="{8932FE7A-8837-49A6-9AC0-9C35789081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6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6463" name="Picture@5B@" descr="@5B@">
          <a:extLst>
            <a:ext uri="{FF2B5EF4-FFF2-40B4-BE49-F238E27FC236}">
              <a16:creationId xmlns:a16="http://schemas.microsoft.com/office/drawing/2014/main" id="{141EF2F0-C8D0-488C-B6DA-0195A6AFCC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4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6464" name="Picture@5B@" descr="@5B@">
          <a:extLst>
            <a:ext uri="{FF2B5EF4-FFF2-40B4-BE49-F238E27FC236}">
              <a16:creationId xmlns:a16="http://schemas.microsoft.com/office/drawing/2014/main" id="{DA27F4EF-6BB9-4A83-A325-C7A20DE5C3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2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6465" name="Picture@5B@" descr="@5B@">
          <a:extLst>
            <a:ext uri="{FF2B5EF4-FFF2-40B4-BE49-F238E27FC236}">
              <a16:creationId xmlns:a16="http://schemas.microsoft.com/office/drawing/2014/main" id="{9A99C04D-2B57-415E-980D-D5D415D9E7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0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6466" name="Picture@5B@" descr="@5B@">
          <a:extLst>
            <a:ext uri="{FF2B5EF4-FFF2-40B4-BE49-F238E27FC236}">
              <a16:creationId xmlns:a16="http://schemas.microsoft.com/office/drawing/2014/main" id="{EF24AA10-28D0-4FF4-B7AB-CB714D5A47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8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6467" name="Picture@5B@" descr="@5B@">
          <a:extLst>
            <a:ext uri="{FF2B5EF4-FFF2-40B4-BE49-F238E27FC236}">
              <a16:creationId xmlns:a16="http://schemas.microsoft.com/office/drawing/2014/main" id="{21291D78-16D2-47C7-A958-AB9599217E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6468" name="Picture@5B@" descr="@5B@">
          <a:extLst>
            <a:ext uri="{FF2B5EF4-FFF2-40B4-BE49-F238E27FC236}">
              <a16:creationId xmlns:a16="http://schemas.microsoft.com/office/drawing/2014/main" id="{D511ECE0-5CFD-4E78-90E8-CD8D90D6A3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3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6469" name="Picture@5B@" descr="@5B@">
          <a:extLst>
            <a:ext uri="{FF2B5EF4-FFF2-40B4-BE49-F238E27FC236}">
              <a16:creationId xmlns:a16="http://schemas.microsoft.com/office/drawing/2014/main" id="{29B06FED-E2FE-42C4-B794-B0629ADE45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81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6470" name="Picture@5B@" descr="@5B@">
          <a:extLst>
            <a:ext uri="{FF2B5EF4-FFF2-40B4-BE49-F238E27FC236}">
              <a16:creationId xmlns:a16="http://schemas.microsoft.com/office/drawing/2014/main" id="{724079E7-4947-403F-AE85-A3E738C165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9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6471" name="Picture@5B@" descr="@5B@">
          <a:extLst>
            <a:ext uri="{FF2B5EF4-FFF2-40B4-BE49-F238E27FC236}">
              <a16:creationId xmlns:a16="http://schemas.microsoft.com/office/drawing/2014/main" id="{2F4E20A8-D7A0-48F2-B734-42CAC99719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6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6472" name="Picture@5B@" descr="@5B@">
          <a:extLst>
            <a:ext uri="{FF2B5EF4-FFF2-40B4-BE49-F238E27FC236}">
              <a16:creationId xmlns:a16="http://schemas.microsoft.com/office/drawing/2014/main" id="{86F5B137-8F75-4D50-9506-76B756A093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4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6473" name="Picture@5B@" descr="@5B@">
          <a:extLst>
            <a:ext uri="{FF2B5EF4-FFF2-40B4-BE49-F238E27FC236}">
              <a16:creationId xmlns:a16="http://schemas.microsoft.com/office/drawing/2014/main" id="{8E854359-365A-4B23-9D18-CF64A538FB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52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6474" name="Picture@5B@" descr="@5B@">
          <a:extLst>
            <a:ext uri="{FF2B5EF4-FFF2-40B4-BE49-F238E27FC236}">
              <a16:creationId xmlns:a16="http://schemas.microsoft.com/office/drawing/2014/main" id="{DAD87648-F071-40FE-9176-DC98EAB7C1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0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6475" name="Picture@5B@" descr="@5B@">
          <a:extLst>
            <a:ext uri="{FF2B5EF4-FFF2-40B4-BE49-F238E27FC236}">
              <a16:creationId xmlns:a16="http://schemas.microsoft.com/office/drawing/2014/main" id="{4ED9781D-3802-421B-B14A-A0EA41F9B9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8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6476" name="Picture@5B@" descr="@5B@">
          <a:extLst>
            <a:ext uri="{FF2B5EF4-FFF2-40B4-BE49-F238E27FC236}">
              <a16:creationId xmlns:a16="http://schemas.microsoft.com/office/drawing/2014/main" id="{FA778065-E4FA-4309-827B-4563E06ADE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5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6477" name="Picture@5B@" descr="@5B@">
          <a:extLst>
            <a:ext uri="{FF2B5EF4-FFF2-40B4-BE49-F238E27FC236}">
              <a16:creationId xmlns:a16="http://schemas.microsoft.com/office/drawing/2014/main" id="{B7B3FF07-E286-4BE2-8197-192134D59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3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6478" name="Picture@5B@" descr="@5B@">
          <a:extLst>
            <a:ext uri="{FF2B5EF4-FFF2-40B4-BE49-F238E27FC236}">
              <a16:creationId xmlns:a16="http://schemas.microsoft.com/office/drawing/2014/main" id="{9F6AFBF5-D892-4349-A47D-D751EDF622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1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6479" name="Picture@5B@" descr="@5B@">
          <a:extLst>
            <a:ext uri="{FF2B5EF4-FFF2-40B4-BE49-F238E27FC236}">
              <a16:creationId xmlns:a16="http://schemas.microsoft.com/office/drawing/2014/main" id="{B55C1D3C-5413-489C-BA15-2295BAF768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9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6480" name="Picture@5B@" descr="@5B@">
          <a:extLst>
            <a:ext uri="{FF2B5EF4-FFF2-40B4-BE49-F238E27FC236}">
              <a16:creationId xmlns:a16="http://schemas.microsoft.com/office/drawing/2014/main" id="{C8676D99-7F9C-4EBE-B40C-DBFF0A15AD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6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6481" name="Picture@5B@" descr="@5B@">
          <a:extLst>
            <a:ext uri="{FF2B5EF4-FFF2-40B4-BE49-F238E27FC236}">
              <a16:creationId xmlns:a16="http://schemas.microsoft.com/office/drawing/2014/main" id="{86C85AC4-D004-4F4B-BF7C-0E3E0FF0BA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94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6482" name="Picture@5B@" descr="@5B@">
          <a:extLst>
            <a:ext uri="{FF2B5EF4-FFF2-40B4-BE49-F238E27FC236}">
              <a16:creationId xmlns:a16="http://schemas.microsoft.com/office/drawing/2014/main" id="{FF8173D7-3620-476F-B570-D320DBADE3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2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483" name="Picture@5B@" descr="@5B@">
          <a:extLst>
            <a:ext uri="{FF2B5EF4-FFF2-40B4-BE49-F238E27FC236}">
              <a16:creationId xmlns:a16="http://schemas.microsoft.com/office/drawing/2014/main" id="{64F749EE-F513-4EE8-A068-AA1B8976C1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0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484" name="Picture@5B@" descr="@5B@">
          <a:extLst>
            <a:ext uri="{FF2B5EF4-FFF2-40B4-BE49-F238E27FC236}">
              <a16:creationId xmlns:a16="http://schemas.microsoft.com/office/drawing/2014/main" id="{D2631710-4F91-4EF9-B702-B6B6BE643C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8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485" name="Picture@5B@" descr="@5B@">
          <a:extLst>
            <a:ext uri="{FF2B5EF4-FFF2-40B4-BE49-F238E27FC236}">
              <a16:creationId xmlns:a16="http://schemas.microsoft.com/office/drawing/2014/main" id="{0CCBF410-0C98-4200-9C67-5AFAEEADEC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5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486" name="Picture@5B@" descr="@5B@">
          <a:extLst>
            <a:ext uri="{FF2B5EF4-FFF2-40B4-BE49-F238E27FC236}">
              <a16:creationId xmlns:a16="http://schemas.microsoft.com/office/drawing/2014/main" id="{0F5D6F5B-00FB-4449-80A9-9210B09468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3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487" name="Picture@5B@" descr="@5B@">
          <a:extLst>
            <a:ext uri="{FF2B5EF4-FFF2-40B4-BE49-F238E27FC236}">
              <a16:creationId xmlns:a16="http://schemas.microsoft.com/office/drawing/2014/main" id="{5E19F1C6-9E80-4C2C-8008-DEC9BA38C2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1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488" name="Picture@5B@" descr="@5B@">
          <a:extLst>
            <a:ext uri="{FF2B5EF4-FFF2-40B4-BE49-F238E27FC236}">
              <a16:creationId xmlns:a16="http://schemas.microsoft.com/office/drawing/2014/main" id="{6B5C448A-8FE3-4ECF-9D36-61979A41BF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9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489" name="Picture@5B@" descr="@5B@">
          <a:extLst>
            <a:ext uri="{FF2B5EF4-FFF2-40B4-BE49-F238E27FC236}">
              <a16:creationId xmlns:a16="http://schemas.microsoft.com/office/drawing/2014/main" id="{D6A17D0B-3724-473E-963B-ECCCB1995F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36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490" name="Picture@5B@" descr="@5B@">
          <a:extLst>
            <a:ext uri="{FF2B5EF4-FFF2-40B4-BE49-F238E27FC236}">
              <a16:creationId xmlns:a16="http://schemas.microsoft.com/office/drawing/2014/main" id="{AC912F3E-5BC7-4419-9BEB-C396C7AB71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4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6491" name="Picture@5B@" descr="@5B@">
          <a:extLst>
            <a:ext uri="{FF2B5EF4-FFF2-40B4-BE49-F238E27FC236}">
              <a16:creationId xmlns:a16="http://schemas.microsoft.com/office/drawing/2014/main" id="{16CC16DB-FB57-4B8B-B16C-5C3D1FE7DC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2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6492" name="Picture@5B@" descr="@5B@">
          <a:extLst>
            <a:ext uri="{FF2B5EF4-FFF2-40B4-BE49-F238E27FC236}">
              <a16:creationId xmlns:a16="http://schemas.microsoft.com/office/drawing/2014/main" id="{C7A0DF77-18F6-4E33-9387-A287924A17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0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6493" name="Picture@5B@" descr="@5B@">
          <a:extLst>
            <a:ext uri="{FF2B5EF4-FFF2-40B4-BE49-F238E27FC236}">
              <a16:creationId xmlns:a16="http://schemas.microsoft.com/office/drawing/2014/main" id="{A5BE4621-31F0-42A7-8EEC-D3E07766A1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08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6494" name="Picture@5B@" descr="@5B@">
          <a:extLst>
            <a:ext uri="{FF2B5EF4-FFF2-40B4-BE49-F238E27FC236}">
              <a16:creationId xmlns:a16="http://schemas.microsoft.com/office/drawing/2014/main" id="{86ED229E-0C7E-4583-9AC7-1572A65B11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5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6495" name="Picture@5B@" descr="@5B@">
          <a:extLst>
            <a:ext uri="{FF2B5EF4-FFF2-40B4-BE49-F238E27FC236}">
              <a16:creationId xmlns:a16="http://schemas.microsoft.com/office/drawing/2014/main" id="{9CF31F63-04BD-4C5C-A0D5-F03F84A94A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3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6496" name="Picture@5B@" descr="@5B@">
          <a:extLst>
            <a:ext uri="{FF2B5EF4-FFF2-40B4-BE49-F238E27FC236}">
              <a16:creationId xmlns:a16="http://schemas.microsoft.com/office/drawing/2014/main" id="{3817C02D-FE8F-46A9-BE3C-1E9892B176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1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6497" name="Picture@5B@" descr="@5B@">
          <a:extLst>
            <a:ext uri="{FF2B5EF4-FFF2-40B4-BE49-F238E27FC236}">
              <a16:creationId xmlns:a16="http://schemas.microsoft.com/office/drawing/2014/main" id="{56598220-F8DD-48C6-998E-3BC38AD72F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9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6498" name="Picture@5B@" descr="@5B@">
          <a:extLst>
            <a:ext uri="{FF2B5EF4-FFF2-40B4-BE49-F238E27FC236}">
              <a16:creationId xmlns:a16="http://schemas.microsoft.com/office/drawing/2014/main" id="{A749EC26-5573-4DB9-B269-A9D91E03AA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7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6499" name="Picture@5B@" descr="@5B@">
          <a:extLst>
            <a:ext uri="{FF2B5EF4-FFF2-40B4-BE49-F238E27FC236}">
              <a16:creationId xmlns:a16="http://schemas.microsoft.com/office/drawing/2014/main" id="{8A569676-D88F-41B5-8720-1410B4CC61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4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6500" name="Picture@5B@" descr="@5B@">
          <a:extLst>
            <a:ext uri="{FF2B5EF4-FFF2-40B4-BE49-F238E27FC236}">
              <a16:creationId xmlns:a16="http://schemas.microsoft.com/office/drawing/2014/main" id="{AEB687BB-6CB0-47F3-B199-B5965685B0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2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6501" name="Picture@5B@" descr="@5B@">
          <a:extLst>
            <a:ext uri="{FF2B5EF4-FFF2-40B4-BE49-F238E27FC236}">
              <a16:creationId xmlns:a16="http://schemas.microsoft.com/office/drawing/2014/main" id="{2BCAE777-A05E-4C8F-AF78-808DA306CE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0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6502" name="Picture@5B@" descr="@5B@">
          <a:extLst>
            <a:ext uri="{FF2B5EF4-FFF2-40B4-BE49-F238E27FC236}">
              <a16:creationId xmlns:a16="http://schemas.microsoft.com/office/drawing/2014/main" id="{F4CC8271-9DB1-4D6B-9B71-7B979E5C46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8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6503" name="Picture@5B@" descr="@5B@">
          <a:extLst>
            <a:ext uri="{FF2B5EF4-FFF2-40B4-BE49-F238E27FC236}">
              <a16:creationId xmlns:a16="http://schemas.microsoft.com/office/drawing/2014/main" id="{E6B9D413-5918-411E-A4AD-C65EE50FBF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5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6504" name="Picture@5B@" descr="@5B@">
          <a:extLst>
            <a:ext uri="{FF2B5EF4-FFF2-40B4-BE49-F238E27FC236}">
              <a16:creationId xmlns:a16="http://schemas.microsoft.com/office/drawing/2014/main" id="{0DBCCA94-C07A-4A4A-BE36-DC3A58CB1E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3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6505" name="Picture@5B@" descr="@5B@">
          <a:extLst>
            <a:ext uri="{FF2B5EF4-FFF2-40B4-BE49-F238E27FC236}">
              <a16:creationId xmlns:a16="http://schemas.microsoft.com/office/drawing/2014/main" id="{78FEC06C-75F4-4239-B20A-E17B4E929C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1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6506" name="Picture@5B@" descr="@5B@">
          <a:extLst>
            <a:ext uri="{FF2B5EF4-FFF2-40B4-BE49-F238E27FC236}">
              <a16:creationId xmlns:a16="http://schemas.microsoft.com/office/drawing/2014/main" id="{D036663E-9CD7-46AD-9FFB-81F85500F7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6507" name="Picture@5B@" descr="@5B@">
          <a:extLst>
            <a:ext uri="{FF2B5EF4-FFF2-40B4-BE49-F238E27FC236}">
              <a16:creationId xmlns:a16="http://schemas.microsoft.com/office/drawing/2014/main" id="{D7E102E4-F6F8-49AC-9911-61B8DC87DC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7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6508" name="Picture@5B@" descr="@5B@">
          <a:extLst>
            <a:ext uri="{FF2B5EF4-FFF2-40B4-BE49-F238E27FC236}">
              <a16:creationId xmlns:a16="http://schemas.microsoft.com/office/drawing/2014/main" id="{59B24C72-2398-4BD8-A0CC-610EFF403D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4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6509" name="Picture@5B@" descr="@5B@">
          <a:extLst>
            <a:ext uri="{FF2B5EF4-FFF2-40B4-BE49-F238E27FC236}">
              <a16:creationId xmlns:a16="http://schemas.microsoft.com/office/drawing/2014/main" id="{EE85F81A-03D2-46AC-928F-5F54B3A55D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2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6510" name="Picture@5B@" descr="@5B@">
          <a:extLst>
            <a:ext uri="{FF2B5EF4-FFF2-40B4-BE49-F238E27FC236}">
              <a16:creationId xmlns:a16="http://schemas.microsoft.com/office/drawing/2014/main" id="{E971CE3E-9BB0-4E8E-95A7-160F897484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10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6511" name="Picture@5B@" descr="@5B@">
          <a:extLst>
            <a:ext uri="{FF2B5EF4-FFF2-40B4-BE49-F238E27FC236}">
              <a16:creationId xmlns:a16="http://schemas.microsoft.com/office/drawing/2014/main" id="{85C8F4BE-A919-4DE1-8C1E-BA12EBB685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8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6512" name="Picture@5B@" descr="@5B@">
          <a:extLst>
            <a:ext uri="{FF2B5EF4-FFF2-40B4-BE49-F238E27FC236}">
              <a16:creationId xmlns:a16="http://schemas.microsoft.com/office/drawing/2014/main" id="{6CDF157A-1FAD-4710-8BE2-B061DE8147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5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6513" name="Picture@5B@" descr="@5B@">
          <a:extLst>
            <a:ext uri="{FF2B5EF4-FFF2-40B4-BE49-F238E27FC236}">
              <a16:creationId xmlns:a16="http://schemas.microsoft.com/office/drawing/2014/main" id="{AE97F7BE-DF04-481C-9C13-6AAAF84E4E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6514" name="Picture@5B@" descr="@5B@">
          <a:extLst>
            <a:ext uri="{FF2B5EF4-FFF2-40B4-BE49-F238E27FC236}">
              <a16:creationId xmlns:a16="http://schemas.microsoft.com/office/drawing/2014/main" id="{E577E78B-229B-4F03-8EC7-A68582A3CB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6515" name="Picture@5B@" descr="@5B@">
          <a:extLst>
            <a:ext uri="{FF2B5EF4-FFF2-40B4-BE49-F238E27FC236}">
              <a16:creationId xmlns:a16="http://schemas.microsoft.com/office/drawing/2014/main" id="{396D644B-D8F7-4097-AAC3-3E087D482A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6516" name="Picture@5B@" descr="@5B@">
          <a:extLst>
            <a:ext uri="{FF2B5EF4-FFF2-40B4-BE49-F238E27FC236}">
              <a16:creationId xmlns:a16="http://schemas.microsoft.com/office/drawing/2014/main" id="{6B205225-95BB-4DBD-A373-EE134F9AB8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517" name="Picture@5B@" descr="@5B@">
          <a:extLst>
            <a:ext uri="{FF2B5EF4-FFF2-40B4-BE49-F238E27FC236}">
              <a16:creationId xmlns:a16="http://schemas.microsoft.com/office/drawing/2014/main" id="{CE5FB834-43EC-4A62-91FA-0605C68DD0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6518" name="Picture@5B@" descr="@5B@">
          <a:extLst>
            <a:ext uri="{FF2B5EF4-FFF2-40B4-BE49-F238E27FC236}">
              <a16:creationId xmlns:a16="http://schemas.microsoft.com/office/drawing/2014/main" id="{68530159-895F-4DE1-86F2-155A98C019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6519" name="Picture@5B@" descr="@5B@">
          <a:extLst>
            <a:ext uri="{FF2B5EF4-FFF2-40B4-BE49-F238E27FC236}">
              <a16:creationId xmlns:a16="http://schemas.microsoft.com/office/drawing/2014/main" id="{21703E76-E66A-4988-8594-764FE57C73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6520" name="Picture@5B@" descr="@5B@">
          <a:extLst>
            <a:ext uri="{FF2B5EF4-FFF2-40B4-BE49-F238E27FC236}">
              <a16:creationId xmlns:a16="http://schemas.microsoft.com/office/drawing/2014/main" id="{BF858708-6E7D-405A-A12F-26D3B845A7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6521" name="Picture@5B@" descr="@5B@">
          <a:extLst>
            <a:ext uri="{FF2B5EF4-FFF2-40B4-BE49-F238E27FC236}">
              <a16:creationId xmlns:a16="http://schemas.microsoft.com/office/drawing/2014/main" id="{C09201E4-6D31-4E2A-98B5-2277820928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6522" name="Picture@5B@" descr="@5B@">
          <a:extLst>
            <a:ext uri="{FF2B5EF4-FFF2-40B4-BE49-F238E27FC236}">
              <a16:creationId xmlns:a16="http://schemas.microsoft.com/office/drawing/2014/main" id="{4FCC383C-A7E9-4117-B1E9-CDFDE2F10C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6523" name="Picture@5B@" descr="@5B@">
          <a:extLst>
            <a:ext uri="{FF2B5EF4-FFF2-40B4-BE49-F238E27FC236}">
              <a16:creationId xmlns:a16="http://schemas.microsoft.com/office/drawing/2014/main" id="{DED715BE-D5E9-4445-BBD6-708C7ED414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6524" name="Picture@5B@" descr="@5B@">
          <a:extLst>
            <a:ext uri="{FF2B5EF4-FFF2-40B4-BE49-F238E27FC236}">
              <a16:creationId xmlns:a16="http://schemas.microsoft.com/office/drawing/2014/main" id="{C145D3DA-AD82-45F4-A2BD-4B74756B8A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6525" name="Picture@5B@" descr="@5B@">
          <a:extLst>
            <a:ext uri="{FF2B5EF4-FFF2-40B4-BE49-F238E27FC236}">
              <a16:creationId xmlns:a16="http://schemas.microsoft.com/office/drawing/2014/main" id="{ADE07DD9-1BF3-47B2-A927-228E367D41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6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6526" name="Picture@5B@" descr="@5B@">
          <a:extLst>
            <a:ext uri="{FF2B5EF4-FFF2-40B4-BE49-F238E27FC236}">
              <a16:creationId xmlns:a16="http://schemas.microsoft.com/office/drawing/2014/main" id="{A599B29F-CA05-4620-A38D-9680563C8B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6527" name="Picture@5B@" descr="@5B@">
          <a:extLst>
            <a:ext uri="{FF2B5EF4-FFF2-40B4-BE49-F238E27FC236}">
              <a16:creationId xmlns:a16="http://schemas.microsoft.com/office/drawing/2014/main" id="{1C035271-8F94-4613-8032-3795BB52FF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6528" name="Picture@5B@" descr="@5B@">
          <a:extLst>
            <a:ext uri="{FF2B5EF4-FFF2-40B4-BE49-F238E27FC236}">
              <a16:creationId xmlns:a16="http://schemas.microsoft.com/office/drawing/2014/main" id="{AE0E1561-1A8B-4CEF-936A-1FAB58049D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0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6529" name="Picture@5B@" descr="@5B@">
          <a:extLst>
            <a:ext uri="{FF2B5EF4-FFF2-40B4-BE49-F238E27FC236}">
              <a16:creationId xmlns:a16="http://schemas.microsoft.com/office/drawing/2014/main" id="{FCA9CA5C-EB10-4592-9541-E3EC471FC9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6530" name="Picture@5B@" descr="@5B@">
          <a:extLst>
            <a:ext uri="{FF2B5EF4-FFF2-40B4-BE49-F238E27FC236}">
              <a16:creationId xmlns:a16="http://schemas.microsoft.com/office/drawing/2014/main" id="{3539CC48-7371-4DA9-8D9A-F7AB735A88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5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6531" name="Picture@5B@" descr="@5B@">
          <a:extLst>
            <a:ext uri="{FF2B5EF4-FFF2-40B4-BE49-F238E27FC236}">
              <a16:creationId xmlns:a16="http://schemas.microsoft.com/office/drawing/2014/main" id="{F751F308-8FC7-44AA-BD86-E66A8A92C0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3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6532" name="Picture@5B@" descr="@5B@">
          <a:extLst>
            <a:ext uri="{FF2B5EF4-FFF2-40B4-BE49-F238E27FC236}">
              <a16:creationId xmlns:a16="http://schemas.microsoft.com/office/drawing/2014/main" id="{738A6ABD-5526-45C7-9450-D56FE11894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1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6533" name="Picture@5B@" descr="@5B@">
          <a:extLst>
            <a:ext uri="{FF2B5EF4-FFF2-40B4-BE49-F238E27FC236}">
              <a16:creationId xmlns:a16="http://schemas.microsoft.com/office/drawing/2014/main" id="{48E62C7C-6678-4B3E-B31E-455E5B2ACF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9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6534" name="Picture@5B@" descr="@5B@">
          <a:extLst>
            <a:ext uri="{FF2B5EF4-FFF2-40B4-BE49-F238E27FC236}">
              <a16:creationId xmlns:a16="http://schemas.microsoft.com/office/drawing/2014/main" id="{38F0E02B-C999-4BAB-9583-B323A10F3F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6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6535" name="Picture@5B@" descr="@5B@">
          <a:extLst>
            <a:ext uri="{FF2B5EF4-FFF2-40B4-BE49-F238E27FC236}">
              <a16:creationId xmlns:a16="http://schemas.microsoft.com/office/drawing/2014/main" id="{6292C262-40D1-4879-8654-4F050061A4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4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6536" name="Picture@5B@" descr="@5B@">
          <a:extLst>
            <a:ext uri="{FF2B5EF4-FFF2-40B4-BE49-F238E27FC236}">
              <a16:creationId xmlns:a16="http://schemas.microsoft.com/office/drawing/2014/main" id="{E4F883C7-B9B8-4B17-BC93-1D45A1B7C9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2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6537" name="Picture@5B@" descr="@5B@">
          <a:extLst>
            <a:ext uri="{FF2B5EF4-FFF2-40B4-BE49-F238E27FC236}">
              <a16:creationId xmlns:a16="http://schemas.microsoft.com/office/drawing/2014/main" id="{61783568-8244-4939-91EA-07884A731C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0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6538" name="Picture@5B@" descr="@5B@">
          <a:extLst>
            <a:ext uri="{FF2B5EF4-FFF2-40B4-BE49-F238E27FC236}">
              <a16:creationId xmlns:a16="http://schemas.microsoft.com/office/drawing/2014/main" id="{14E4CFFF-3327-48C5-A781-E779B8F6DB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8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6539" name="Picture@5B@" descr="@5B@">
          <a:extLst>
            <a:ext uri="{FF2B5EF4-FFF2-40B4-BE49-F238E27FC236}">
              <a16:creationId xmlns:a16="http://schemas.microsoft.com/office/drawing/2014/main" id="{3F25EAF7-6E3E-4DA7-AF0F-B79ADE131B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5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6540" name="Picture@5B@" descr="@5B@">
          <a:extLst>
            <a:ext uri="{FF2B5EF4-FFF2-40B4-BE49-F238E27FC236}">
              <a16:creationId xmlns:a16="http://schemas.microsoft.com/office/drawing/2014/main" id="{399FF0EB-AA27-4CB2-85E2-BCAA4492F4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3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6541" name="Picture@5B@" descr="@5B@">
          <a:extLst>
            <a:ext uri="{FF2B5EF4-FFF2-40B4-BE49-F238E27FC236}">
              <a16:creationId xmlns:a16="http://schemas.microsoft.com/office/drawing/2014/main" id="{D1957565-19A6-4A20-82D1-A606AAE729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1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6542" name="Picture@5B@" descr="@5B@">
          <a:extLst>
            <a:ext uri="{FF2B5EF4-FFF2-40B4-BE49-F238E27FC236}">
              <a16:creationId xmlns:a16="http://schemas.microsoft.com/office/drawing/2014/main" id="{7A54446E-B82F-4EE1-8974-D8F2913859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9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6543" name="Picture@5B@" descr="@5B@">
          <a:extLst>
            <a:ext uri="{FF2B5EF4-FFF2-40B4-BE49-F238E27FC236}">
              <a16:creationId xmlns:a16="http://schemas.microsoft.com/office/drawing/2014/main" id="{61FA9000-7193-495E-89FD-9B93F105D9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6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6544" name="Picture@5B@" descr="@5B@">
          <a:extLst>
            <a:ext uri="{FF2B5EF4-FFF2-40B4-BE49-F238E27FC236}">
              <a16:creationId xmlns:a16="http://schemas.microsoft.com/office/drawing/2014/main" id="{9CBD8B52-5147-4D5F-BFD8-F7D904ABC8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4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6545" name="Picture@5B@" descr="@5B@">
          <a:extLst>
            <a:ext uri="{FF2B5EF4-FFF2-40B4-BE49-F238E27FC236}">
              <a16:creationId xmlns:a16="http://schemas.microsoft.com/office/drawing/2014/main" id="{3C139B46-AC78-40C3-A1CD-688A0DC3E2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2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6546" name="Picture@5B@" descr="@5B@">
          <a:extLst>
            <a:ext uri="{FF2B5EF4-FFF2-40B4-BE49-F238E27FC236}">
              <a16:creationId xmlns:a16="http://schemas.microsoft.com/office/drawing/2014/main" id="{189A4B2E-BC48-46B3-880A-D521BA048D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0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6547" name="Picture@5B@" descr="@5B@">
          <a:extLst>
            <a:ext uri="{FF2B5EF4-FFF2-40B4-BE49-F238E27FC236}">
              <a16:creationId xmlns:a16="http://schemas.microsoft.com/office/drawing/2014/main" id="{1F1A3B4D-1E3F-4A1F-AE4C-17092F4DB7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8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6548" name="Picture@5B@" descr="@5B@">
          <a:extLst>
            <a:ext uri="{FF2B5EF4-FFF2-40B4-BE49-F238E27FC236}">
              <a16:creationId xmlns:a16="http://schemas.microsoft.com/office/drawing/2014/main" id="{33C3CCBE-1015-40B7-A30E-1F5C1835DF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5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6549" name="Picture@5B@" descr="@5B@">
          <a:extLst>
            <a:ext uri="{FF2B5EF4-FFF2-40B4-BE49-F238E27FC236}">
              <a16:creationId xmlns:a16="http://schemas.microsoft.com/office/drawing/2014/main" id="{06EF0221-D7A4-4DA9-9CE0-067D35877C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3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6550" name="Picture@5B@" descr="@5B@">
          <a:extLst>
            <a:ext uri="{FF2B5EF4-FFF2-40B4-BE49-F238E27FC236}">
              <a16:creationId xmlns:a16="http://schemas.microsoft.com/office/drawing/2014/main" id="{7C24F96F-2BA6-4E97-86F8-4DF0E2D36A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1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6551" name="Picture@5B@" descr="@5B@">
          <a:extLst>
            <a:ext uri="{FF2B5EF4-FFF2-40B4-BE49-F238E27FC236}">
              <a16:creationId xmlns:a16="http://schemas.microsoft.com/office/drawing/2014/main" id="{3F0B4980-9F4E-470A-892A-419A81DC9E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9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6552" name="Picture@5B@" descr="@5B@">
          <a:extLst>
            <a:ext uri="{FF2B5EF4-FFF2-40B4-BE49-F238E27FC236}">
              <a16:creationId xmlns:a16="http://schemas.microsoft.com/office/drawing/2014/main" id="{BE866FF1-5C5F-4417-9F20-DF7C0CA143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6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6553" name="Picture@5B@" descr="@5B@">
          <a:extLst>
            <a:ext uri="{FF2B5EF4-FFF2-40B4-BE49-F238E27FC236}">
              <a16:creationId xmlns:a16="http://schemas.microsoft.com/office/drawing/2014/main" id="{30244A2E-011C-4054-B889-7FBC250A9F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4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6554" name="Picture@5B@" descr="@5B@">
          <a:extLst>
            <a:ext uri="{FF2B5EF4-FFF2-40B4-BE49-F238E27FC236}">
              <a16:creationId xmlns:a16="http://schemas.microsoft.com/office/drawing/2014/main" id="{2DF8AE3A-6D42-424A-9C27-4F828D289F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2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6555" name="Picture@5B@" descr="@5B@">
          <a:extLst>
            <a:ext uri="{FF2B5EF4-FFF2-40B4-BE49-F238E27FC236}">
              <a16:creationId xmlns:a16="http://schemas.microsoft.com/office/drawing/2014/main" id="{55B611AE-2429-491A-AC00-02B0495082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0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6556" name="Picture@5B@" descr="@5B@">
          <a:extLst>
            <a:ext uri="{FF2B5EF4-FFF2-40B4-BE49-F238E27FC236}">
              <a16:creationId xmlns:a16="http://schemas.microsoft.com/office/drawing/2014/main" id="{2A32FA0E-F605-4F71-AD80-BCD71C7CB0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8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6557" name="Picture@5B@" descr="@5B@">
          <a:extLst>
            <a:ext uri="{FF2B5EF4-FFF2-40B4-BE49-F238E27FC236}">
              <a16:creationId xmlns:a16="http://schemas.microsoft.com/office/drawing/2014/main" id="{9FCFD5A5-6ECA-4863-ADBB-53D20F9A18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6558" name="Picture@5B@" descr="@5B@">
          <a:extLst>
            <a:ext uri="{FF2B5EF4-FFF2-40B4-BE49-F238E27FC236}">
              <a16:creationId xmlns:a16="http://schemas.microsoft.com/office/drawing/2014/main" id="{8F5F863D-70EC-44CE-85A9-9A1005F203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3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6559" name="Picture@5B@" descr="@5B@">
          <a:extLst>
            <a:ext uri="{FF2B5EF4-FFF2-40B4-BE49-F238E27FC236}">
              <a16:creationId xmlns:a16="http://schemas.microsoft.com/office/drawing/2014/main" id="{95C177BE-5DC2-41D4-8D62-07579B1A7A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81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6560" name="Picture@5B@" descr="@5B@">
          <a:extLst>
            <a:ext uri="{FF2B5EF4-FFF2-40B4-BE49-F238E27FC236}">
              <a16:creationId xmlns:a16="http://schemas.microsoft.com/office/drawing/2014/main" id="{9CEC7BDF-6021-4A22-A7AC-8D4C3015A9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9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6561" name="Picture@5B@" descr="@5B@">
          <a:extLst>
            <a:ext uri="{FF2B5EF4-FFF2-40B4-BE49-F238E27FC236}">
              <a16:creationId xmlns:a16="http://schemas.microsoft.com/office/drawing/2014/main" id="{AC344C01-292D-4F21-9AA6-1E6A887D64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6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6562" name="Picture@5B@" descr="@5B@">
          <a:extLst>
            <a:ext uri="{FF2B5EF4-FFF2-40B4-BE49-F238E27FC236}">
              <a16:creationId xmlns:a16="http://schemas.microsoft.com/office/drawing/2014/main" id="{08532DCA-BC56-4204-8AFB-0434F5B152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4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6563" name="Picture@5B@" descr="@5B@">
          <a:extLst>
            <a:ext uri="{FF2B5EF4-FFF2-40B4-BE49-F238E27FC236}">
              <a16:creationId xmlns:a16="http://schemas.microsoft.com/office/drawing/2014/main" id="{52B4FD7C-0910-4C9B-9FA6-520E65BE21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52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6564" name="Picture@5B@" descr="@5B@">
          <a:extLst>
            <a:ext uri="{FF2B5EF4-FFF2-40B4-BE49-F238E27FC236}">
              <a16:creationId xmlns:a16="http://schemas.microsoft.com/office/drawing/2014/main" id="{8E5E89B1-3958-4B27-ADE1-B9075A8635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0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6565" name="Picture@5B@" descr="@5B@">
          <a:extLst>
            <a:ext uri="{FF2B5EF4-FFF2-40B4-BE49-F238E27FC236}">
              <a16:creationId xmlns:a16="http://schemas.microsoft.com/office/drawing/2014/main" id="{28068472-0385-489A-94AD-0813EA1FD4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8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6566" name="Picture@5B@" descr="@5B@">
          <a:extLst>
            <a:ext uri="{FF2B5EF4-FFF2-40B4-BE49-F238E27FC236}">
              <a16:creationId xmlns:a16="http://schemas.microsoft.com/office/drawing/2014/main" id="{E69A1248-5B53-4C6C-9AEE-566937C72A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5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6567" name="Picture@5B@" descr="@5B@">
          <a:extLst>
            <a:ext uri="{FF2B5EF4-FFF2-40B4-BE49-F238E27FC236}">
              <a16:creationId xmlns:a16="http://schemas.microsoft.com/office/drawing/2014/main" id="{459911EB-C1CD-4B1D-B570-2E3C32B150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3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6568" name="Picture@5B@" descr="@5B@">
          <a:extLst>
            <a:ext uri="{FF2B5EF4-FFF2-40B4-BE49-F238E27FC236}">
              <a16:creationId xmlns:a16="http://schemas.microsoft.com/office/drawing/2014/main" id="{F6F65889-2D10-4DE7-9117-6C87E5B0B3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1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6569" name="Picture@5B@" descr="@5B@">
          <a:extLst>
            <a:ext uri="{FF2B5EF4-FFF2-40B4-BE49-F238E27FC236}">
              <a16:creationId xmlns:a16="http://schemas.microsoft.com/office/drawing/2014/main" id="{FA831678-75A4-42C7-AFE2-49146C26EF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9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6570" name="Picture@5B@" descr="@5B@">
          <a:extLst>
            <a:ext uri="{FF2B5EF4-FFF2-40B4-BE49-F238E27FC236}">
              <a16:creationId xmlns:a16="http://schemas.microsoft.com/office/drawing/2014/main" id="{32DFA660-F092-403B-803D-CCA1974D70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6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6571" name="Picture@5B@" descr="@5B@">
          <a:extLst>
            <a:ext uri="{FF2B5EF4-FFF2-40B4-BE49-F238E27FC236}">
              <a16:creationId xmlns:a16="http://schemas.microsoft.com/office/drawing/2014/main" id="{E0224E64-542A-4F10-AA29-D84A639885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94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6572" name="Picture@5B@" descr="@5B@">
          <a:extLst>
            <a:ext uri="{FF2B5EF4-FFF2-40B4-BE49-F238E27FC236}">
              <a16:creationId xmlns:a16="http://schemas.microsoft.com/office/drawing/2014/main" id="{0638B127-91AE-4E0E-A40E-724E84CBD8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2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573" name="Picture@5B@" descr="@5B@">
          <a:extLst>
            <a:ext uri="{FF2B5EF4-FFF2-40B4-BE49-F238E27FC236}">
              <a16:creationId xmlns:a16="http://schemas.microsoft.com/office/drawing/2014/main" id="{737B567F-5004-4AB2-85C5-68D35EE234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0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574" name="Picture@5B@" descr="@5B@">
          <a:extLst>
            <a:ext uri="{FF2B5EF4-FFF2-40B4-BE49-F238E27FC236}">
              <a16:creationId xmlns:a16="http://schemas.microsoft.com/office/drawing/2014/main" id="{B160C2B1-A729-4E1B-A494-AE3DF80B8B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8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575" name="Picture@5B@" descr="@5B@">
          <a:extLst>
            <a:ext uri="{FF2B5EF4-FFF2-40B4-BE49-F238E27FC236}">
              <a16:creationId xmlns:a16="http://schemas.microsoft.com/office/drawing/2014/main" id="{B0756873-47A1-4DBA-9E5B-54D5786651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5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576" name="Picture@5B@" descr="@5B@">
          <a:extLst>
            <a:ext uri="{FF2B5EF4-FFF2-40B4-BE49-F238E27FC236}">
              <a16:creationId xmlns:a16="http://schemas.microsoft.com/office/drawing/2014/main" id="{28B28F70-9691-4657-BF38-F54DF0C108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3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577" name="Picture@5C@" descr="@5C@">
          <a:extLst>
            <a:ext uri="{FF2B5EF4-FFF2-40B4-BE49-F238E27FC236}">
              <a16:creationId xmlns:a16="http://schemas.microsoft.com/office/drawing/2014/main" id="{0C2D50CD-3866-4204-B8A3-2780D744F2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201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578" name="Picture@5B@" descr="@5B@">
          <a:extLst>
            <a:ext uri="{FF2B5EF4-FFF2-40B4-BE49-F238E27FC236}">
              <a16:creationId xmlns:a16="http://schemas.microsoft.com/office/drawing/2014/main" id="{CDB7FF90-44A8-4CD0-AB4F-9166A9A5AB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9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579" name="Picture@5B@" descr="@5B@">
          <a:extLst>
            <a:ext uri="{FF2B5EF4-FFF2-40B4-BE49-F238E27FC236}">
              <a16:creationId xmlns:a16="http://schemas.microsoft.com/office/drawing/2014/main" id="{FEBFFC1F-C1E8-423A-A5BF-795308DCCA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36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580" name="Picture@5B@" descr="@5B@">
          <a:extLst>
            <a:ext uri="{FF2B5EF4-FFF2-40B4-BE49-F238E27FC236}">
              <a16:creationId xmlns:a16="http://schemas.microsoft.com/office/drawing/2014/main" id="{BA579901-BB45-4543-BB98-AEB224D7E7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4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6581" name="Picture@5B@" descr="@5B@">
          <a:extLst>
            <a:ext uri="{FF2B5EF4-FFF2-40B4-BE49-F238E27FC236}">
              <a16:creationId xmlns:a16="http://schemas.microsoft.com/office/drawing/2014/main" id="{333C32B5-187C-4C38-9AB6-9F298E4C59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2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6582" name="Picture@5B@" descr="@5B@">
          <a:extLst>
            <a:ext uri="{FF2B5EF4-FFF2-40B4-BE49-F238E27FC236}">
              <a16:creationId xmlns:a16="http://schemas.microsoft.com/office/drawing/2014/main" id="{79017153-F249-45E8-B4C0-EFF43291A4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0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6583" name="Picture@5B@" descr="@5B@">
          <a:extLst>
            <a:ext uri="{FF2B5EF4-FFF2-40B4-BE49-F238E27FC236}">
              <a16:creationId xmlns:a16="http://schemas.microsoft.com/office/drawing/2014/main" id="{9DD434FA-05E2-4EFE-9AFA-136982B74B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08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6584" name="Picture@5B@" descr="@5B@">
          <a:extLst>
            <a:ext uri="{FF2B5EF4-FFF2-40B4-BE49-F238E27FC236}">
              <a16:creationId xmlns:a16="http://schemas.microsoft.com/office/drawing/2014/main" id="{05283199-472D-4B74-8191-501C050821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5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6585" name="Picture@5C@" descr="@5C@">
          <a:extLst>
            <a:ext uri="{FF2B5EF4-FFF2-40B4-BE49-F238E27FC236}">
              <a16:creationId xmlns:a16="http://schemas.microsoft.com/office/drawing/2014/main" id="{3F9EE638-88CF-4679-BB46-418D40B2C9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43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6586" name="Picture@5B@" descr="@5B@">
          <a:extLst>
            <a:ext uri="{FF2B5EF4-FFF2-40B4-BE49-F238E27FC236}">
              <a16:creationId xmlns:a16="http://schemas.microsoft.com/office/drawing/2014/main" id="{92C9CE03-A458-45A2-AC01-964304A783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1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6587" name="Picture@5C@" descr="@5C@">
          <a:extLst>
            <a:ext uri="{FF2B5EF4-FFF2-40B4-BE49-F238E27FC236}">
              <a16:creationId xmlns:a16="http://schemas.microsoft.com/office/drawing/2014/main" id="{751406D9-D995-4895-8D7B-EBC984749D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79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6588" name="Picture@5B@" descr="@5B@">
          <a:extLst>
            <a:ext uri="{FF2B5EF4-FFF2-40B4-BE49-F238E27FC236}">
              <a16:creationId xmlns:a16="http://schemas.microsoft.com/office/drawing/2014/main" id="{DA13C7A1-399A-44DA-88E7-F96047B2C6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7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6589" name="Picture@5B@" descr="@5B@">
          <a:extLst>
            <a:ext uri="{FF2B5EF4-FFF2-40B4-BE49-F238E27FC236}">
              <a16:creationId xmlns:a16="http://schemas.microsoft.com/office/drawing/2014/main" id="{F1BF109F-DCBB-44BD-A8EA-E05C54A2C9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4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6590" name="Picture@5B@" descr="@5B@">
          <a:extLst>
            <a:ext uri="{FF2B5EF4-FFF2-40B4-BE49-F238E27FC236}">
              <a16:creationId xmlns:a16="http://schemas.microsoft.com/office/drawing/2014/main" id="{F7B3A0C7-54B0-458D-BD1A-2D20840653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2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6591" name="Picture@5B@" descr="@5B@">
          <a:extLst>
            <a:ext uri="{FF2B5EF4-FFF2-40B4-BE49-F238E27FC236}">
              <a16:creationId xmlns:a16="http://schemas.microsoft.com/office/drawing/2014/main" id="{D52A752A-EF60-46C3-B8B3-AFA255C43E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0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6592" name="Picture@5B@" descr="@5B@">
          <a:extLst>
            <a:ext uri="{FF2B5EF4-FFF2-40B4-BE49-F238E27FC236}">
              <a16:creationId xmlns:a16="http://schemas.microsoft.com/office/drawing/2014/main" id="{78186424-616A-42CD-9240-1B7D582E61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8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6593" name="Picture@5C@" descr="@5C@">
          <a:extLst>
            <a:ext uri="{FF2B5EF4-FFF2-40B4-BE49-F238E27FC236}">
              <a16:creationId xmlns:a16="http://schemas.microsoft.com/office/drawing/2014/main" id="{FBE632D5-3FBB-484E-B622-29E0B2E41F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85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6594" name="Picture@5B@" descr="@5B@">
          <a:extLst>
            <a:ext uri="{FF2B5EF4-FFF2-40B4-BE49-F238E27FC236}">
              <a16:creationId xmlns:a16="http://schemas.microsoft.com/office/drawing/2014/main" id="{8BEA7899-D6B9-47CC-AA25-2B7D520452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3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6595" name="Picture@5B@" descr="@5B@">
          <a:extLst>
            <a:ext uri="{FF2B5EF4-FFF2-40B4-BE49-F238E27FC236}">
              <a16:creationId xmlns:a16="http://schemas.microsoft.com/office/drawing/2014/main" id="{5BBB3BC0-C422-4BB0-A833-096C9F56DA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1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6596" name="Picture@5B@" descr="@5B@">
          <a:extLst>
            <a:ext uri="{FF2B5EF4-FFF2-40B4-BE49-F238E27FC236}">
              <a16:creationId xmlns:a16="http://schemas.microsoft.com/office/drawing/2014/main" id="{7B498E6B-F85F-40B5-9BE9-21F96F1905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6597" name="Picture@5B@" descr="@5B@">
          <a:extLst>
            <a:ext uri="{FF2B5EF4-FFF2-40B4-BE49-F238E27FC236}">
              <a16:creationId xmlns:a16="http://schemas.microsoft.com/office/drawing/2014/main" id="{BDDBF1F9-1C00-4693-B3F4-1BEBAB8C6F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7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6598" name="Picture@5C@" descr="@5C@">
          <a:extLst>
            <a:ext uri="{FF2B5EF4-FFF2-40B4-BE49-F238E27FC236}">
              <a16:creationId xmlns:a16="http://schemas.microsoft.com/office/drawing/2014/main" id="{34122029-3645-42AC-8339-90BDB95B05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74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6599" name="Picture@5B@" descr="@5B@">
          <a:extLst>
            <a:ext uri="{FF2B5EF4-FFF2-40B4-BE49-F238E27FC236}">
              <a16:creationId xmlns:a16="http://schemas.microsoft.com/office/drawing/2014/main" id="{8A431771-E5CD-4798-BEA9-439493C770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2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6600" name="Picture@5C@" descr="@5C@">
          <a:extLst>
            <a:ext uri="{FF2B5EF4-FFF2-40B4-BE49-F238E27FC236}">
              <a16:creationId xmlns:a16="http://schemas.microsoft.com/office/drawing/2014/main" id="{13EEEBE3-84C2-4F70-84D8-72AF10085F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63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6601" name="Picture@5B@" descr="@5B@">
          <a:extLst>
            <a:ext uri="{FF2B5EF4-FFF2-40B4-BE49-F238E27FC236}">
              <a16:creationId xmlns:a16="http://schemas.microsoft.com/office/drawing/2014/main" id="{F5733B85-4C0B-4C22-91AD-1B0EF6C22A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6602" name="Picture@5B@" descr="@5B@">
          <a:extLst>
            <a:ext uri="{FF2B5EF4-FFF2-40B4-BE49-F238E27FC236}">
              <a16:creationId xmlns:a16="http://schemas.microsoft.com/office/drawing/2014/main" id="{05E21450-6565-4A6D-9867-F11C284BE6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6603" name="Picture@5B@" descr="@5B@">
          <a:extLst>
            <a:ext uri="{FF2B5EF4-FFF2-40B4-BE49-F238E27FC236}">
              <a16:creationId xmlns:a16="http://schemas.microsoft.com/office/drawing/2014/main" id="{54160F3C-7DA5-4AD7-BD6E-D13C73F591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604" name="Picture@5B@" descr="@5B@">
          <a:extLst>
            <a:ext uri="{FF2B5EF4-FFF2-40B4-BE49-F238E27FC236}">
              <a16:creationId xmlns:a16="http://schemas.microsoft.com/office/drawing/2014/main" id="{55101B6C-DCA6-43A7-9E4E-F51BFA663B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6605" name="Picture@5B@" descr="@5B@">
          <a:extLst>
            <a:ext uri="{FF2B5EF4-FFF2-40B4-BE49-F238E27FC236}">
              <a16:creationId xmlns:a16="http://schemas.microsoft.com/office/drawing/2014/main" id="{8E53214A-B38C-4FB8-B119-5AB4B99765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6606" name="Picture@5B@" descr="@5B@">
          <a:extLst>
            <a:ext uri="{FF2B5EF4-FFF2-40B4-BE49-F238E27FC236}">
              <a16:creationId xmlns:a16="http://schemas.microsoft.com/office/drawing/2014/main" id="{0A826E76-8B1C-4ECB-A3C4-50B4ABED9C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6607" name="Picture@5B@" descr="@5B@">
          <a:extLst>
            <a:ext uri="{FF2B5EF4-FFF2-40B4-BE49-F238E27FC236}">
              <a16:creationId xmlns:a16="http://schemas.microsoft.com/office/drawing/2014/main" id="{0E566BE0-74DC-4A58-9665-82E416B932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6608" name="Picture@5B@" descr="@5B@">
          <a:extLst>
            <a:ext uri="{FF2B5EF4-FFF2-40B4-BE49-F238E27FC236}">
              <a16:creationId xmlns:a16="http://schemas.microsoft.com/office/drawing/2014/main" id="{C95A4B0A-EC96-40BF-B8EA-890571E516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6609" name="Picture@5B@" descr="@5B@">
          <a:extLst>
            <a:ext uri="{FF2B5EF4-FFF2-40B4-BE49-F238E27FC236}">
              <a16:creationId xmlns:a16="http://schemas.microsoft.com/office/drawing/2014/main" id="{FA58D3C8-85E0-4796-98AE-AB7ECCB013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6610" name="Picture@5B@" descr="@5B@">
          <a:extLst>
            <a:ext uri="{FF2B5EF4-FFF2-40B4-BE49-F238E27FC236}">
              <a16:creationId xmlns:a16="http://schemas.microsoft.com/office/drawing/2014/main" id="{4D9401FC-393F-4487-8601-D8104361A1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6611" name="Picture@5B@" descr="@5B@">
          <a:extLst>
            <a:ext uri="{FF2B5EF4-FFF2-40B4-BE49-F238E27FC236}">
              <a16:creationId xmlns:a16="http://schemas.microsoft.com/office/drawing/2014/main" id="{9D05BBB0-7A55-41D1-AF8E-B676F1696C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6612" name="Picture@5B@" descr="@5B@">
          <a:extLst>
            <a:ext uri="{FF2B5EF4-FFF2-40B4-BE49-F238E27FC236}">
              <a16:creationId xmlns:a16="http://schemas.microsoft.com/office/drawing/2014/main" id="{A5353424-9AEC-481F-9779-7FD04F8854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6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6613" name="Picture@5B@" descr="@5B@">
          <a:extLst>
            <a:ext uri="{FF2B5EF4-FFF2-40B4-BE49-F238E27FC236}">
              <a16:creationId xmlns:a16="http://schemas.microsoft.com/office/drawing/2014/main" id="{AB51CA2B-4D46-43F5-AC10-9989DF815E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6614" name="Picture@5B@" descr="@5B@">
          <a:extLst>
            <a:ext uri="{FF2B5EF4-FFF2-40B4-BE49-F238E27FC236}">
              <a16:creationId xmlns:a16="http://schemas.microsoft.com/office/drawing/2014/main" id="{0A48833D-4D53-4CAF-858E-04F156A29D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6615" name="Picture@5B@" descr="@5B@">
          <a:extLst>
            <a:ext uri="{FF2B5EF4-FFF2-40B4-BE49-F238E27FC236}">
              <a16:creationId xmlns:a16="http://schemas.microsoft.com/office/drawing/2014/main" id="{A2214ADF-9F0F-4A6A-959C-ADF1FEFD5C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0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6616" name="Picture@5B@" descr="@5B@">
          <a:extLst>
            <a:ext uri="{FF2B5EF4-FFF2-40B4-BE49-F238E27FC236}">
              <a16:creationId xmlns:a16="http://schemas.microsoft.com/office/drawing/2014/main" id="{24DCA607-D497-456B-9417-43E1C77CE3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6617" name="Picture@5B@" descr="@5B@">
          <a:extLst>
            <a:ext uri="{FF2B5EF4-FFF2-40B4-BE49-F238E27FC236}">
              <a16:creationId xmlns:a16="http://schemas.microsoft.com/office/drawing/2014/main" id="{27234ACA-EE44-4405-9019-65B807341E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5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6618" name="Picture@5B@" descr="@5B@">
          <a:extLst>
            <a:ext uri="{FF2B5EF4-FFF2-40B4-BE49-F238E27FC236}">
              <a16:creationId xmlns:a16="http://schemas.microsoft.com/office/drawing/2014/main" id="{0EA4A087-1B8E-40B6-8980-01F320FDBA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3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6619" name="Picture@5B@" descr="@5B@">
          <a:extLst>
            <a:ext uri="{FF2B5EF4-FFF2-40B4-BE49-F238E27FC236}">
              <a16:creationId xmlns:a16="http://schemas.microsoft.com/office/drawing/2014/main" id="{B610DCE3-7D68-4152-A12F-86D6026C1D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1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6620" name="Picture@5B@" descr="@5B@">
          <a:extLst>
            <a:ext uri="{FF2B5EF4-FFF2-40B4-BE49-F238E27FC236}">
              <a16:creationId xmlns:a16="http://schemas.microsoft.com/office/drawing/2014/main" id="{D71FD633-A87F-41F3-A299-2313AAC00E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9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6621" name="Picture@5B@" descr="@5B@">
          <a:extLst>
            <a:ext uri="{FF2B5EF4-FFF2-40B4-BE49-F238E27FC236}">
              <a16:creationId xmlns:a16="http://schemas.microsoft.com/office/drawing/2014/main" id="{0E1356C0-B222-44DF-A7AB-3D2040BA2B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6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6622" name="Picture@5B@" descr="@5B@">
          <a:extLst>
            <a:ext uri="{FF2B5EF4-FFF2-40B4-BE49-F238E27FC236}">
              <a16:creationId xmlns:a16="http://schemas.microsoft.com/office/drawing/2014/main" id="{3206CEBD-187D-484E-9BAF-A6C3268990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4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6623" name="Picture@5B@" descr="@5B@">
          <a:extLst>
            <a:ext uri="{FF2B5EF4-FFF2-40B4-BE49-F238E27FC236}">
              <a16:creationId xmlns:a16="http://schemas.microsoft.com/office/drawing/2014/main" id="{3B1B4805-BDF0-4653-8D35-8EBB5F1A2D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2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6624" name="Picture@5B@" descr="@5B@">
          <a:extLst>
            <a:ext uri="{FF2B5EF4-FFF2-40B4-BE49-F238E27FC236}">
              <a16:creationId xmlns:a16="http://schemas.microsoft.com/office/drawing/2014/main" id="{44DC3CAD-B1CF-48A4-BB1B-008298829B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0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6625" name="Picture@5B@" descr="@5B@">
          <a:extLst>
            <a:ext uri="{FF2B5EF4-FFF2-40B4-BE49-F238E27FC236}">
              <a16:creationId xmlns:a16="http://schemas.microsoft.com/office/drawing/2014/main" id="{6BF0B935-441C-443C-9C81-E3C0246211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8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6626" name="Picture@5B@" descr="@5B@">
          <a:extLst>
            <a:ext uri="{FF2B5EF4-FFF2-40B4-BE49-F238E27FC236}">
              <a16:creationId xmlns:a16="http://schemas.microsoft.com/office/drawing/2014/main" id="{FF069C06-70D8-49CC-A861-F5899D084F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5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6627" name="Picture@5B@" descr="@5B@">
          <a:extLst>
            <a:ext uri="{FF2B5EF4-FFF2-40B4-BE49-F238E27FC236}">
              <a16:creationId xmlns:a16="http://schemas.microsoft.com/office/drawing/2014/main" id="{A31E6115-1DF4-4DBC-BE94-5450133466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3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6628" name="Picture@5B@" descr="@5B@">
          <a:extLst>
            <a:ext uri="{FF2B5EF4-FFF2-40B4-BE49-F238E27FC236}">
              <a16:creationId xmlns:a16="http://schemas.microsoft.com/office/drawing/2014/main" id="{5D67F404-DF0B-4BA2-8325-3CB70E6709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1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6629" name="Picture@5B@" descr="@5B@">
          <a:extLst>
            <a:ext uri="{FF2B5EF4-FFF2-40B4-BE49-F238E27FC236}">
              <a16:creationId xmlns:a16="http://schemas.microsoft.com/office/drawing/2014/main" id="{AE8C217D-1B38-42B7-A7B8-865FD5CC3D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9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6630" name="Picture@5B@" descr="@5B@">
          <a:extLst>
            <a:ext uri="{FF2B5EF4-FFF2-40B4-BE49-F238E27FC236}">
              <a16:creationId xmlns:a16="http://schemas.microsoft.com/office/drawing/2014/main" id="{7A5CA38A-455A-4855-B868-0663EF788A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6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6631" name="Picture@5B@" descr="@5B@">
          <a:extLst>
            <a:ext uri="{FF2B5EF4-FFF2-40B4-BE49-F238E27FC236}">
              <a16:creationId xmlns:a16="http://schemas.microsoft.com/office/drawing/2014/main" id="{5324F861-D71E-44C2-8847-03E679B5C0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4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6632" name="Picture@5B@" descr="@5B@">
          <a:extLst>
            <a:ext uri="{FF2B5EF4-FFF2-40B4-BE49-F238E27FC236}">
              <a16:creationId xmlns:a16="http://schemas.microsoft.com/office/drawing/2014/main" id="{9C743FDC-3354-4D3E-AF3D-040FCF8AC0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2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6633" name="Picture@5B@" descr="@5B@">
          <a:extLst>
            <a:ext uri="{FF2B5EF4-FFF2-40B4-BE49-F238E27FC236}">
              <a16:creationId xmlns:a16="http://schemas.microsoft.com/office/drawing/2014/main" id="{DD1B86FF-AABE-449F-8657-9EDE5D3FE0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0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6634" name="Picture@5B@" descr="@5B@">
          <a:extLst>
            <a:ext uri="{FF2B5EF4-FFF2-40B4-BE49-F238E27FC236}">
              <a16:creationId xmlns:a16="http://schemas.microsoft.com/office/drawing/2014/main" id="{C58F2432-30D9-4DD1-AF9C-64113D1BB5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8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6635" name="Picture@5B@" descr="@5B@">
          <a:extLst>
            <a:ext uri="{FF2B5EF4-FFF2-40B4-BE49-F238E27FC236}">
              <a16:creationId xmlns:a16="http://schemas.microsoft.com/office/drawing/2014/main" id="{E04A6EB4-AED6-4874-89A3-1B85B9FF8A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5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6636" name="Picture@5B@" descr="@5B@">
          <a:extLst>
            <a:ext uri="{FF2B5EF4-FFF2-40B4-BE49-F238E27FC236}">
              <a16:creationId xmlns:a16="http://schemas.microsoft.com/office/drawing/2014/main" id="{7D7028A0-540C-481E-8F9A-0016420034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3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6637" name="Picture@5B@" descr="@5B@">
          <a:extLst>
            <a:ext uri="{FF2B5EF4-FFF2-40B4-BE49-F238E27FC236}">
              <a16:creationId xmlns:a16="http://schemas.microsoft.com/office/drawing/2014/main" id="{7E7AC0FE-1DAB-43E3-B766-4C0DC642FC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1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6638" name="Picture@5B@" descr="@5B@">
          <a:extLst>
            <a:ext uri="{FF2B5EF4-FFF2-40B4-BE49-F238E27FC236}">
              <a16:creationId xmlns:a16="http://schemas.microsoft.com/office/drawing/2014/main" id="{28F49EA4-B1FD-4E6B-A726-F740D8B84D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9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6639" name="Picture@5B@" descr="@5B@">
          <a:extLst>
            <a:ext uri="{FF2B5EF4-FFF2-40B4-BE49-F238E27FC236}">
              <a16:creationId xmlns:a16="http://schemas.microsoft.com/office/drawing/2014/main" id="{BA326309-F5A4-4681-B1AA-BFB9C66592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6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6640" name="Picture@5B@" descr="@5B@">
          <a:extLst>
            <a:ext uri="{FF2B5EF4-FFF2-40B4-BE49-F238E27FC236}">
              <a16:creationId xmlns:a16="http://schemas.microsoft.com/office/drawing/2014/main" id="{5BDE3517-A77E-482C-9026-E40AF18886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4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6641" name="Picture@5B@" descr="@5B@">
          <a:extLst>
            <a:ext uri="{FF2B5EF4-FFF2-40B4-BE49-F238E27FC236}">
              <a16:creationId xmlns:a16="http://schemas.microsoft.com/office/drawing/2014/main" id="{1A544EB4-8AF9-438E-90B5-157F03F9C3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2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6642" name="Picture@5B@" descr="@5B@">
          <a:extLst>
            <a:ext uri="{FF2B5EF4-FFF2-40B4-BE49-F238E27FC236}">
              <a16:creationId xmlns:a16="http://schemas.microsoft.com/office/drawing/2014/main" id="{DBB35CFB-195F-4821-BD1F-3D1BA57A3D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0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6643" name="Picture@5B@" descr="@5B@">
          <a:extLst>
            <a:ext uri="{FF2B5EF4-FFF2-40B4-BE49-F238E27FC236}">
              <a16:creationId xmlns:a16="http://schemas.microsoft.com/office/drawing/2014/main" id="{A2F8D220-0B31-4F14-A6D0-ABAA0D5BAC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8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6644" name="Picture@5B@" descr="@5B@">
          <a:extLst>
            <a:ext uri="{FF2B5EF4-FFF2-40B4-BE49-F238E27FC236}">
              <a16:creationId xmlns:a16="http://schemas.microsoft.com/office/drawing/2014/main" id="{33E4D88B-C4D2-43AA-9581-7B11EE2A4C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6645" name="Picture@5B@" descr="@5B@">
          <a:extLst>
            <a:ext uri="{FF2B5EF4-FFF2-40B4-BE49-F238E27FC236}">
              <a16:creationId xmlns:a16="http://schemas.microsoft.com/office/drawing/2014/main" id="{44B7613E-83A8-482E-B419-299339CF99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3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6646" name="Picture@5B@" descr="@5B@">
          <a:extLst>
            <a:ext uri="{FF2B5EF4-FFF2-40B4-BE49-F238E27FC236}">
              <a16:creationId xmlns:a16="http://schemas.microsoft.com/office/drawing/2014/main" id="{71973758-6F06-4CC8-9ED3-8F532A6882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81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6647" name="Picture@5B@" descr="@5B@">
          <a:extLst>
            <a:ext uri="{FF2B5EF4-FFF2-40B4-BE49-F238E27FC236}">
              <a16:creationId xmlns:a16="http://schemas.microsoft.com/office/drawing/2014/main" id="{6EEB6BDF-CAF1-4685-B466-8BEA8734D6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9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6648" name="Picture@5B@" descr="@5B@">
          <a:extLst>
            <a:ext uri="{FF2B5EF4-FFF2-40B4-BE49-F238E27FC236}">
              <a16:creationId xmlns:a16="http://schemas.microsoft.com/office/drawing/2014/main" id="{0DB4DB14-5629-4F58-AB3C-4EE4A66663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6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6649" name="Picture@5B@" descr="@5B@">
          <a:extLst>
            <a:ext uri="{FF2B5EF4-FFF2-40B4-BE49-F238E27FC236}">
              <a16:creationId xmlns:a16="http://schemas.microsoft.com/office/drawing/2014/main" id="{A9A0700F-7155-4212-A992-11D4B0FBC3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4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6650" name="Picture@5B@" descr="@5B@">
          <a:extLst>
            <a:ext uri="{FF2B5EF4-FFF2-40B4-BE49-F238E27FC236}">
              <a16:creationId xmlns:a16="http://schemas.microsoft.com/office/drawing/2014/main" id="{745DD4E0-AE1D-40D3-A4AD-9549C509C6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52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6651" name="Picture@5B@" descr="@5B@">
          <a:extLst>
            <a:ext uri="{FF2B5EF4-FFF2-40B4-BE49-F238E27FC236}">
              <a16:creationId xmlns:a16="http://schemas.microsoft.com/office/drawing/2014/main" id="{19C482DC-083D-4208-9E2D-C4AE28E86B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0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6652" name="Picture@5B@" descr="@5B@">
          <a:extLst>
            <a:ext uri="{FF2B5EF4-FFF2-40B4-BE49-F238E27FC236}">
              <a16:creationId xmlns:a16="http://schemas.microsoft.com/office/drawing/2014/main" id="{08318649-60B7-4B04-B2F5-C767E54F5F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8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6653" name="Picture@5B@" descr="@5B@">
          <a:extLst>
            <a:ext uri="{FF2B5EF4-FFF2-40B4-BE49-F238E27FC236}">
              <a16:creationId xmlns:a16="http://schemas.microsoft.com/office/drawing/2014/main" id="{0BDA3673-9436-4418-AD27-2A730B58E2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5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6654" name="Picture@5B@" descr="@5B@">
          <a:extLst>
            <a:ext uri="{FF2B5EF4-FFF2-40B4-BE49-F238E27FC236}">
              <a16:creationId xmlns:a16="http://schemas.microsoft.com/office/drawing/2014/main" id="{1C62FD13-78A8-421F-BD5E-9B99FD6D1B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3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6655" name="Picture@5B@" descr="@5B@">
          <a:extLst>
            <a:ext uri="{FF2B5EF4-FFF2-40B4-BE49-F238E27FC236}">
              <a16:creationId xmlns:a16="http://schemas.microsoft.com/office/drawing/2014/main" id="{CF283341-6AE2-4A6D-80A0-CF309F138E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1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6656" name="Picture@5B@" descr="@5B@">
          <a:extLst>
            <a:ext uri="{FF2B5EF4-FFF2-40B4-BE49-F238E27FC236}">
              <a16:creationId xmlns:a16="http://schemas.microsoft.com/office/drawing/2014/main" id="{2E874235-C06B-467B-A3A0-8A04DDC71D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9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6657" name="Picture@5C@" descr="@5C@">
          <a:extLst>
            <a:ext uri="{FF2B5EF4-FFF2-40B4-BE49-F238E27FC236}">
              <a16:creationId xmlns:a16="http://schemas.microsoft.com/office/drawing/2014/main" id="{61B92035-722E-424C-AA9A-6938951E32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076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6658" name="Picture@5B@" descr="@5B@">
          <a:extLst>
            <a:ext uri="{FF2B5EF4-FFF2-40B4-BE49-F238E27FC236}">
              <a16:creationId xmlns:a16="http://schemas.microsoft.com/office/drawing/2014/main" id="{6F6877A1-0747-4CC4-A367-566B8A0382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94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6659" name="Picture@5B@" descr="@5B@">
          <a:extLst>
            <a:ext uri="{FF2B5EF4-FFF2-40B4-BE49-F238E27FC236}">
              <a16:creationId xmlns:a16="http://schemas.microsoft.com/office/drawing/2014/main" id="{67B4A93B-E4D6-4B8C-9D4A-0BA1B83836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2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660" name="Picture@5B@" descr="@5B@">
          <a:extLst>
            <a:ext uri="{FF2B5EF4-FFF2-40B4-BE49-F238E27FC236}">
              <a16:creationId xmlns:a16="http://schemas.microsoft.com/office/drawing/2014/main" id="{BECB3610-7DEC-4FAD-B20C-32585C71B0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0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661" name="Picture@5B@" descr="@5B@">
          <a:extLst>
            <a:ext uri="{FF2B5EF4-FFF2-40B4-BE49-F238E27FC236}">
              <a16:creationId xmlns:a16="http://schemas.microsoft.com/office/drawing/2014/main" id="{0079AEE6-A61B-4D92-8503-81A5819C41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8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662" name="Picture@5B@" descr="@5B@">
          <a:extLst>
            <a:ext uri="{FF2B5EF4-FFF2-40B4-BE49-F238E27FC236}">
              <a16:creationId xmlns:a16="http://schemas.microsoft.com/office/drawing/2014/main" id="{AECAF056-2860-4319-BC24-AF0120D657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5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663" name="Picture@5B@" descr="@5B@">
          <a:extLst>
            <a:ext uri="{FF2B5EF4-FFF2-40B4-BE49-F238E27FC236}">
              <a16:creationId xmlns:a16="http://schemas.microsoft.com/office/drawing/2014/main" id="{7B1EC5E6-F30D-432E-BEA5-3C8F23C6B5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3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664" name="Picture@5B@" descr="@5B@">
          <a:extLst>
            <a:ext uri="{FF2B5EF4-FFF2-40B4-BE49-F238E27FC236}">
              <a16:creationId xmlns:a16="http://schemas.microsoft.com/office/drawing/2014/main" id="{3AAFF362-5120-4695-BED7-C4A55D0FFD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1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665" name="Picture@5B@" descr="@5B@">
          <a:extLst>
            <a:ext uri="{FF2B5EF4-FFF2-40B4-BE49-F238E27FC236}">
              <a16:creationId xmlns:a16="http://schemas.microsoft.com/office/drawing/2014/main" id="{3F8C80E5-1ECD-4566-B6E8-0E20591B4A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9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666" name="Picture@5B@" descr="@5B@">
          <a:extLst>
            <a:ext uri="{FF2B5EF4-FFF2-40B4-BE49-F238E27FC236}">
              <a16:creationId xmlns:a16="http://schemas.microsoft.com/office/drawing/2014/main" id="{5A10A617-6BE3-4B54-8422-084BD9E87D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36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667" name="Picture@5B@" descr="@5B@">
          <a:extLst>
            <a:ext uri="{FF2B5EF4-FFF2-40B4-BE49-F238E27FC236}">
              <a16:creationId xmlns:a16="http://schemas.microsoft.com/office/drawing/2014/main" id="{5E546BAD-EB8D-40E8-A3D1-AF9D602123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4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6668" name="Picture@5B@" descr="@5B@">
          <a:extLst>
            <a:ext uri="{FF2B5EF4-FFF2-40B4-BE49-F238E27FC236}">
              <a16:creationId xmlns:a16="http://schemas.microsoft.com/office/drawing/2014/main" id="{7711BA08-E272-4A1B-8A7F-CB68503A6A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2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6669" name="Picture@5B@" descr="@5B@">
          <a:extLst>
            <a:ext uri="{FF2B5EF4-FFF2-40B4-BE49-F238E27FC236}">
              <a16:creationId xmlns:a16="http://schemas.microsoft.com/office/drawing/2014/main" id="{79E2333E-24A1-41A5-A8E1-C71223A8FE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0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6670" name="Picture@5B@" descr="@5B@">
          <a:extLst>
            <a:ext uri="{FF2B5EF4-FFF2-40B4-BE49-F238E27FC236}">
              <a16:creationId xmlns:a16="http://schemas.microsoft.com/office/drawing/2014/main" id="{1C625564-88FE-4809-8EDE-A047B7F6BD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08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6671" name="Picture@5B@" descr="@5B@">
          <a:extLst>
            <a:ext uri="{FF2B5EF4-FFF2-40B4-BE49-F238E27FC236}">
              <a16:creationId xmlns:a16="http://schemas.microsoft.com/office/drawing/2014/main" id="{789AF9CD-2A02-4D86-9FEA-B40B3456DE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5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6672" name="Picture@5B@" descr="@5B@">
          <a:extLst>
            <a:ext uri="{FF2B5EF4-FFF2-40B4-BE49-F238E27FC236}">
              <a16:creationId xmlns:a16="http://schemas.microsoft.com/office/drawing/2014/main" id="{B080C157-DAAF-4DFB-860E-B8CBC0EB89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3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6673" name="Picture@5B@" descr="@5B@">
          <a:extLst>
            <a:ext uri="{FF2B5EF4-FFF2-40B4-BE49-F238E27FC236}">
              <a16:creationId xmlns:a16="http://schemas.microsoft.com/office/drawing/2014/main" id="{A53ADC2D-00A6-45D0-BCFD-D9E00CD166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1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6674" name="Picture@5C@" descr="@5C@">
          <a:extLst>
            <a:ext uri="{FF2B5EF4-FFF2-40B4-BE49-F238E27FC236}">
              <a16:creationId xmlns:a16="http://schemas.microsoft.com/office/drawing/2014/main" id="{92792C53-06CF-49C0-8B66-F45694145F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79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6675" name="Picture@5B@" descr="@5B@">
          <a:extLst>
            <a:ext uri="{FF2B5EF4-FFF2-40B4-BE49-F238E27FC236}">
              <a16:creationId xmlns:a16="http://schemas.microsoft.com/office/drawing/2014/main" id="{C84AF153-C901-435F-822F-A5040A4512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7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6676" name="Picture@5B@" descr="@5B@">
          <a:extLst>
            <a:ext uri="{FF2B5EF4-FFF2-40B4-BE49-F238E27FC236}">
              <a16:creationId xmlns:a16="http://schemas.microsoft.com/office/drawing/2014/main" id="{DE33484B-4851-4E18-A0AF-39013E143E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4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6677" name="Picture@5B@" descr="@5B@">
          <a:extLst>
            <a:ext uri="{FF2B5EF4-FFF2-40B4-BE49-F238E27FC236}">
              <a16:creationId xmlns:a16="http://schemas.microsoft.com/office/drawing/2014/main" id="{EB0CD296-EA95-4823-A1A9-A0B637CC00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2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6678" name="Picture@5B@" descr="@5B@">
          <a:extLst>
            <a:ext uri="{FF2B5EF4-FFF2-40B4-BE49-F238E27FC236}">
              <a16:creationId xmlns:a16="http://schemas.microsoft.com/office/drawing/2014/main" id="{D5721C78-80A7-4C48-B1F0-DBAC41DDEE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0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6679" name="Picture@5B@" descr="@5B@">
          <a:extLst>
            <a:ext uri="{FF2B5EF4-FFF2-40B4-BE49-F238E27FC236}">
              <a16:creationId xmlns:a16="http://schemas.microsoft.com/office/drawing/2014/main" id="{6DF2F72A-BEC2-4C03-87EB-51E34F2025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8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6680" name="Picture@5B@" descr="@5B@">
          <a:extLst>
            <a:ext uri="{FF2B5EF4-FFF2-40B4-BE49-F238E27FC236}">
              <a16:creationId xmlns:a16="http://schemas.microsoft.com/office/drawing/2014/main" id="{5C127F48-A342-4FD7-9767-0716A67B63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5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6681" name="Picture@5B@" descr="@5B@">
          <a:extLst>
            <a:ext uri="{FF2B5EF4-FFF2-40B4-BE49-F238E27FC236}">
              <a16:creationId xmlns:a16="http://schemas.microsoft.com/office/drawing/2014/main" id="{8BE4BB2D-79D0-4311-B9AA-F3E206BDC6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3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6682" name="Picture@5B@" descr="@5B@">
          <a:extLst>
            <a:ext uri="{FF2B5EF4-FFF2-40B4-BE49-F238E27FC236}">
              <a16:creationId xmlns:a16="http://schemas.microsoft.com/office/drawing/2014/main" id="{B7AFB967-BF38-4CC5-A3F5-763278FAEC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1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6683" name="Picture@5B@" descr="@5B@">
          <a:extLst>
            <a:ext uri="{FF2B5EF4-FFF2-40B4-BE49-F238E27FC236}">
              <a16:creationId xmlns:a16="http://schemas.microsoft.com/office/drawing/2014/main" id="{E3EC25A9-FD37-4EE7-AB36-C573045D2C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6684" name="Picture@5B@" descr="@5B@">
          <a:extLst>
            <a:ext uri="{FF2B5EF4-FFF2-40B4-BE49-F238E27FC236}">
              <a16:creationId xmlns:a16="http://schemas.microsoft.com/office/drawing/2014/main" id="{BE676528-A83B-4A4E-BA9A-76FF1E8787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7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6685" name="Picture@5B@" descr="@5B@">
          <a:extLst>
            <a:ext uri="{FF2B5EF4-FFF2-40B4-BE49-F238E27FC236}">
              <a16:creationId xmlns:a16="http://schemas.microsoft.com/office/drawing/2014/main" id="{FFE0F132-DBB7-4DE6-8D28-CC87083320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4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6686" name="Picture@5B@" descr="@5B@">
          <a:extLst>
            <a:ext uri="{FF2B5EF4-FFF2-40B4-BE49-F238E27FC236}">
              <a16:creationId xmlns:a16="http://schemas.microsoft.com/office/drawing/2014/main" id="{AE8C0BD1-560F-4239-A712-9291C0B4BD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2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6687" name="Picture@5B@" descr="@5B@">
          <a:extLst>
            <a:ext uri="{FF2B5EF4-FFF2-40B4-BE49-F238E27FC236}">
              <a16:creationId xmlns:a16="http://schemas.microsoft.com/office/drawing/2014/main" id="{C2E5AFE9-4F4C-41D1-ADD3-D60A77C7B3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10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6688" name="Picture@5B@" descr="@5B@">
          <a:extLst>
            <a:ext uri="{FF2B5EF4-FFF2-40B4-BE49-F238E27FC236}">
              <a16:creationId xmlns:a16="http://schemas.microsoft.com/office/drawing/2014/main" id="{2DABEDB2-1E55-46C6-88A0-A06DFDF13D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8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6689" name="Picture@5B@" descr="@5B@">
          <a:extLst>
            <a:ext uri="{FF2B5EF4-FFF2-40B4-BE49-F238E27FC236}">
              <a16:creationId xmlns:a16="http://schemas.microsoft.com/office/drawing/2014/main" id="{856C2153-FC8C-4168-A65F-99FB4359E8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5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6690" name="Picture@5B@" descr="@5B@">
          <a:extLst>
            <a:ext uri="{FF2B5EF4-FFF2-40B4-BE49-F238E27FC236}">
              <a16:creationId xmlns:a16="http://schemas.microsoft.com/office/drawing/2014/main" id="{14070134-5066-4086-9132-1CD7D719C1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3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6691" name="Picture@5B@" descr="@5B@">
          <a:extLst>
            <a:ext uri="{FF2B5EF4-FFF2-40B4-BE49-F238E27FC236}">
              <a16:creationId xmlns:a16="http://schemas.microsoft.com/office/drawing/2014/main" id="{10E0C377-6B5A-4E1D-AEF3-A7839D8F90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81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6692" name="Picture@5B@" descr="@5B@">
          <a:extLst>
            <a:ext uri="{FF2B5EF4-FFF2-40B4-BE49-F238E27FC236}">
              <a16:creationId xmlns:a16="http://schemas.microsoft.com/office/drawing/2014/main" id="{CBFF1FB6-2DB0-42FC-B345-F9CE9B5E94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9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6693" name="Picture@5B@" descr="@5B@">
          <a:extLst>
            <a:ext uri="{FF2B5EF4-FFF2-40B4-BE49-F238E27FC236}">
              <a16:creationId xmlns:a16="http://schemas.microsoft.com/office/drawing/2014/main" id="{06F871DE-9B88-4C3E-B373-BF85E0E241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7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6694" name="Picture@5B@" descr="@5B@">
          <a:extLst>
            <a:ext uri="{FF2B5EF4-FFF2-40B4-BE49-F238E27FC236}">
              <a16:creationId xmlns:a16="http://schemas.microsoft.com/office/drawing/2014/main" id="{672E0DFE-B0AD-4994-8786-548ABBFD5F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4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6695" name="Picture@5B@" descr="@5B@">
          <a:extLst>
            <a:ext uri="{FF2B5EF4-FFF2-40B4-BE49-F238E27FC236}">
              <a16:creationId xmlns:a16="http://schemas.microsoft.com/office/drawing/2014/main" id="{5AACE09A-E323-4279-9FA7-D154BD799D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52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6696" name="Picture@5B@" descr="@5B@">
          <a:extLst>
            <a:ext uri="{FF2B5EF4-FFF2-40B4-BE49-F238E27FC236}">
              <a16:creationId xmlns:a16="http://schemas.microsoft.com/office/drawing/2014/main" id="{18558535-FAE6-4244-AEBC-18F300A5EE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70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6697" name="Picture@5B@" descr="@5B@">
          <a:extLst>
            <a:ext uri="{FF2B5EF4-FFF2-40B4-BE49-F238E27FC236}">
              <a16:creationId xmlns:a16="http://schemas.microsoft.com/office/drawing/2014/main" id="{4541A6C9-C1E2-4C72-8A2F-B7D16A0521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8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6698" name="Picture@5B@" descr="@5B@">
          <a:extLst>
            <a:ext uri="{FF2B5EF4-FFF2-40B4-BE49-F238E27FC236}">
              <a16:creationId xmlns:a16="http://schemas.microsoft.com/office/drawing/2014/main" id="{D85AFEB1-CDE5-4182-A441-8218793C0B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5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6699" name="Picture@5B@" descr="@5B@">
          <a:extLst>
            <a:ext uri="{FF2B5EF4-FFF2-40B4-BE49-F238E27FC236}">
              <a16:creationId xmlns:a16="http://schemas.microsoft.com/office/drawing/2014/main" id="{1B5D0754-7877-4653-982A-59ADBE0E94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23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6700" name="Picture@5B@" descr="@5B@">
          <a:extLst>
            <a:ext uri="{FF2B5EF4-FFF2-40B4-BE49-F238E27FC236}">
              <a16:creationId xmlns:a16="http://schemas.microsoft.com/office/drawing/2014/main" id="{E1118FE0-81E4-45C1-AC8C-BA0EC13BAA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41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6701" name="Picture@5B@" descr="@5B@">
          <a:extLst>
            <a:ext uri="{FF2B5EF4-FFF2-40B4-BE49-F238E27FC236}">
              <a16:creationId xmlns:a16="http://schemas.microsoft.com/office/drawing/2014/main" id="{3EEC2317-E6F7-4433-9421-6D4EC6BFEC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59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6702" name="Picture@5B@" descr="@5B@">
          <a:extLst>
            <a:ext uri="{FF2B5EF4-FFF2-40B4-BE49-F238E27FC236}">
              <a16:creationId xmlns:a16="http://schemas.microsoft.com/office/drawing/2014/main" id="{70B5B0AB-8AD9-4620-9878-45F2EB3D76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7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6703" name="Picture@5B@" descr="@5B@">
          <a:extLst>
            <a:ext uri="{FF2B5EF4-FFF2-40B4-BE49-F238E27FC236}">
              <a16:creationId xmlns:a16="http://schemas.microsoft.com/office/drawing/2014/main" id="{75020088-1AB6-4279-BDE0-59D8ECB042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4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6704" name="Picture@5B@" descr="@5B@">
          <a:extLst>
            <a:ext uri="{FF2B5EF4-FFF2-40B4-BE49-F238E27FC236}">
              <a16:creationId xmlns:a16="http://schemas.microsoft.com/office/drawing/2014/main" id="{9B5D485A-AE49-499E-B9A4-0C4DB17285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12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6705" name="Picture@5B@" descr="@5B@">
          <a:extLst>
            <a:ext uri="{FF2B5EF4-FFF2-40B4-BE49-F238E27FC236}">
              <a16:creationId xmlns:a16="http://schemas.microsoft.com/office/drawing/2014/main" id="{4955A9E6-D2FB-4355-925C-6B51E59FDD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30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5B@" descr="@5B@">
          <a:extLst>
            <a:ext uri="{FF2B5EF4-FFF2-40B4-BE49-F238E27FC236}">
              <a16:creationId xmlns:a16="http://schemas.microsoft.com/office/drawing/2014/main" id="{A4C5A49A-ABBF-436F-9EDC-DC2A9F7B68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96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5B@" descr="@5B@">
          <a:extLst>
            <a:ext uri="{FF2B5EF4-FFF2-40B4-BE49-F238E27FC236}">
              <a16:creationId xmlns:a16="http://schemas.microsoft.com/office/drawing/2014/main" id="{31782318-074F-475B-8021-9BB2823859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10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5B@" descr="@5B@">
          <a:extLst>
            <a:ext uri="{FF2B5EF4-FFF2-40B4-BE49-F238E27FC236}">
              <a16:creationId xmlns:a16="http://schemas.microsoft.com/office/drawing/2014/main" id="{67AEA098-08C2-43A4-82C1-5300CF0DB6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25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5B@" descr="@5B@">
          <a:extLst>
            <a:ext uri="{FF2B5EF4-FFF2-40B4-BE49-F238E27FC236}">
              <a16:creationId xmlns:a16="http://schemas.microsoft.com/office/drawing/2014/main" id="{A17EEF54-C2E3-435F-831E-DF48A3EBBD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39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5B@" descr="@5B@">
          <a:extLst>
            <a:ext uri="{FF2B5EF4-FFF2-40B4-BE49-F238E27FC236}">
              <a16:creationId xmlns:a16="http://schemas.microsoft.com/office/drawing/2014/main" id="{70FCC73A-7AE9-41AF-BA00-FAE28CE8FD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954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5B@" descr="@5B@">
          <a:extLst>
            <a:ext uri="{FF2B5EF4-FFF2-40B4-BE49-F238E27FC236}">
              <a16:creationId xmlns:a16="http://schemas.microsoft.com/office/drawing/2014/main" id="{C73F32BB-418A-4DA7-8292-ADB160656C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68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5B@" descr="@5B@">
          <a:extLst>
            <a:ext uri="{FF2B5EF4-FFF2-40B4-BE49-F238E27FC236}">
              <a16:creationId xmlns:a16="http://schemas.microsoft.com/office/drawing/2014/main" id="{86427749-8EA5-4A3B-8A75-8F03E9EF46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383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5B@" descr="@5B@">
          <a:extLst>
            <a:ext uri="{FF2B5EF4-FFF2-40B4-BE49-F238E27FC236}">
              <a16:creationId xmlns:a16="http://schemas.microsoft.com/office/drawing/2014/main" id="{C479E846-CF14-4288-B669-B7C8F66E80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097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5C@" descr="@5C@">
          <a:extLst>
            <a:ext uri="{FF2B5EF4-FFF2-40B4-BE49-F238E27FC236}">
              <a16:creationId xmlns:a16="http://schemas.microsoft.com/office/drawing/2014/main" id="{12BF1206-45AE-4789-BF56-F3091E6221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1812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5B@" descr="@5B@">
          <a:extLst>
            <a:ext uri="{FF2B5EF4-FFF2-40B4-BE49-F238E27FC236}">
              <a16:creationId xmlns:a16="http://schemas.microsoft.com/office/drawing/2014/main" id="{837DB0DF-5CF3-4772-9D0B-DE4FFBDC52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526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22412</xdr:colOff>
      <xdr:row>10</xdr:row>
      <xdr:rowOff>156883</xdr:rowOff>
    </xdr:from>
    <xdr:to>
      <xdr:col>0</xdr:col>
      <xdr:colOff>174812</xdr:colOff>
      <xdr:row>11</xdr:row>
      <xdr:rowOff>110939</xdr:rowOff>
    </xdr:to>
    <xdr:pic>
      <xdr:nvPicPr>
        <xdr:cNvPr id="12" name="Picture@5B@" descr="@5B@">
          <a:extLst>
            <a:ext uri="{FF2B5EF4-FFF2-40B4-BE49-F238E27FC236}">
              <a16:creationId xmlns:a16="http://schemas.microsoft.com/office/drawing/2014/main" id="{FD4195D2-0F6E-4DFC-9B73-70D7225BF3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2412" y="2136589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5B@" descr="@5B@">
          <a:extLst>
            <a:ext uri="{FF2B5EF4-FFF2-40B4-BE49-F238E27FC236}">
              <a16:creationId xmlns:a16="http://schemas.microsoft.com/office/drawing/2014/main" id="{7B96B003-EA9D-45B5-BCDB-7383AAC6DD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955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5B@" descr="@5B@">
          <a:extLst>
            <a:ext uri="{FF2B5EF4-FFF2-40B4-BE49-F238E27FC236}">
              <a16:creationId xmlns:a16="http://schemas.microsoft.com/office/drawing/2014/main" id="{14D716EC-055D-41C4-AB0A-F33EFD47E0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670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5B@" descr="@5B@">
          <a:extLst>
            <a:ext uri="{FF2B5EF4-FFF2-40B4-BE49-F238E27FC236}">
              <a16:creationId xmlns:a16="http://schemas.microsoft.com/office/drawing/2014/main" id="{3EB0D103-FCD4-4F66-9A54-03BDF3192B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384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" name="Picture@5B@" descr="@5B@">
          <a:extLst>
            <a:ext uri="{FF2B5EF4-FFF2-40B4-BE49-F238E27FC236}">
              <a16:creationId xmlns:a16="http://schemas.microsoft.com/office/drawing/2014/main" id="{EB9C426D-BFED-4419-97AF-E5143525D2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099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7" name="Picture@5B@" descr="@5B@">
          <a:extLst>
            <a:ext uri="{FF2B5EF4-FFF2-40B4-BE49-F238E27FC236}">
              <a16:creationId xmlns:a16="http://schemas.microsoft.com/office/drawing/2014/main" id="{79A483B6-6A43-4EDA-B65F-82410076F0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813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8" name="Picture@5B@" descr="@5B@">
          <a:extLst>
            <a:ext uri="{FF2B5EF4-FFF2-40B4-BE49-F238E27FC236}">
              <a16:creationId xmlns:a16="http://schemas.microsoft.com/office/drawing/2014/main" id="{AE7CB68C-9438-41DE-B37C-54CE392047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528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9" name="Picture@5B@" descr="@5B@">
          <a:extLst>
            <a:ext uri="{FF2B5EF4-FFF2-40B4-BE49-F238E27FC236}">
              <a16:creationId xmlns:a16="http://schemas.microsoft.com/office/drawing/2014/main" id="{8D3427B6-E0AB-4F0C-BFAB-233CB0DF54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242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0" name="Picture@5B@" descr="@5B@">
          <a:extLst>
            <a:ext uri="{FF2B5EF4-FFF2-40B4-BE49-F238E27FC236}">
              <a16:creationId xmlns:a16="http://schemas.microsoft.com/office/drawing/2014/main" id="{A184B15E-C97B-49B9-B3CA-7DE750E136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957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1" name="Picture@5B@" descr="@5B@">
          <a:extLst>
            <a:ext uri="{FF2B5EF4-FFF2-40B4-BE49-F238E27FC236}">
              <a16:creationId xmlns:a16="http://schemas.microsoft.com/office/drawing/2014/main" id="{D4F149BE-895F-44BA-9855-0631BC2033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671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2" name="Picture@5B@" descr="@5B@">
          <a:extLst>
            <a:ext uri="{FF2B5EF4-FFF2-40B4-BE49-F238E27FC236}">
              <a16:creationId xmlns:a16="http://schemas.microsoft.com/office/drawing/2014/main" id="{A8FF0D28-D8C5-4987-8628-B64E06CB63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386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3" name="Picture@5B@" descr="@5B@">
          <a:extLst>
            <a:ext uri="{FF2B5EF4-FFF2-40B4-BE49-F238E27FC236}">
              <a16:creationId xmlns:a16="http://schemas.microsoft.com/office/drawing/2014/main" id="{AF652267-AEFF-432D-B758-9A9467E724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100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4" name="Picture@5B@" descr="@5B@">
          <a:extLst>
            <a:ext uri="{FF2B5EF4-FFF2-40B4-BE49-F238E27FC236}">
              <a16:creationId xmlns:a16="http://schemas.microsoft.com/office/drawing/2014/main" id="{3F99B10B-D0B5-4D70-A93C-F9E2FF6AAC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815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5" name="Picture@5B@" descr="@5B@">
          <a:extLst>
            <a:ext uri="{FF2B5EF4-FFF2-40B4-BE49-F238E27FC236}">
              <a16:creationId xmlns:a16="http://schemas.microsoft.com/office/drawing/2014/main" id="{7D8A7626-CD64-46C5-85A9-C503155C4D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529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6" name="Picture@5B@" descr="@5B@">
          <a:extLst>
            <a:ext uri="{FF2B5EF4-FFF2-40B4-BE49-F238E27FC236}">
              <a16:creationId xmlns:a16="http://schemas.microsoft.com/office/drawing/2014/main" id="{DEFF5CA8-78AA-41C9-83F8-2EBC9144B9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244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7" name="Picture@5B@" descr="@5B@">
          <a:extLst>
            <a:ext uri="{FF2B5EF4-FFF2-40B4-BE49-F238E27FC236}">
              <a16:creationId xmlns:a16="http://schemas.microsoft.com/office/drawing/2014/main" id="{1D80E793-9CDC-4D1B-A1FA-C9C2857EFA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958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8" name="Picture@5B@" descr="@5B@">
          <a:extLst>
            <a:ext uri="{FF2B5EF4-FFF2-40B4-BE49-F238E27FC236}">
              <a16:creationId xmlns:a16="http://schemas.microsoft.com/office/drawing/2014/main" id="{A5523F69-F712-4534-8ED3-680ECEF542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673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9" name="Picture@5B@" descr="@5B@">
          <a:extLst>
            <a:ext uri="{FF2B5EF4-FFF2-40B4-BE49-F238E27FC236}">
              <a16:creationId xmlns:a16="http://schemas.microsoft.com/office/drawing/2014/main" id="{9DD0F9E8-6B66-4B45-B9E1-A31F8BDE3B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387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0" name="Picture@5B@" descr="@5B@">
          <a:extLst>
            <a:ext uri="{FF2B5EF4-FFF2-40B4-BE49-F238E27FC236}">
              <a16:creationId xmlns:a16="http://schemas.microsoft.com/office/drawing/2014/main" id="{0ED5B60F-116E-4E80-BC0A-45FA77AA3B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102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1" name="Picture@5B@" descr="@5B@">
          <a:extLst>
            <a:ext uri="{FF2B5EF4-FFF2-40B4-BE49-F238E27FC236}">
              <a16:creationId xmlns:a16="http://schemas.microsoft.com/office/drawing/2014/main" id="{0C5684F2-4F01-4C23-8D96-1CB30D5A92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816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2" name="Picture@5B@" descr="@5B@">
          <a:extLst>
            <a:ext uri="{FF2B5EF4-FFF2-40B4-BE49-F238E27FC236}">
              <a16:creationId xmlns:a16="http://schemas.microsoft.com/office/drawing/2014/main" id="{3ACC5ECA-F7B2-49C0-8854-B36640E225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531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3" name="Picture@5B@" descr="@5B@">
          <a:extLst>
            <a:ext uri="{FF2B5EF4-FFF2-40B4-BE49-F238E27FC236}">
              <a16:creationId xmlns:a16="http://schemas.microsoft.com/office/drawing/2014/main" id="{02D0C6CB-747F-410E-8501-113B39FF4C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245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4" name="Picture@5C@" descr="@5C@">
          <a:extLst>
            <a:ext uri="{FF2B5EF4-FFF2-40B4-BE49-F238E27FC236}">
              <a16:creationId xmlns:a16="http://schemas.microsoft.com/office/drawing/2014/main" id="{940A2582-6D2E-49FC-87BB-6651ED1E8F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62960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5" name="Picture@5B@" descr="@5B@">
          <a:extLst>
            <a:ext uri="{FF2B5EF4-FFF2-40B4-BE49-F238E27FC236}">
              <a16:creationId xmlns:a16="http://schemas.microsoft.com/office/drawing/2014/main" id="{81100E01-236C-47EF-887E-9129F4C2B0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674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6" name="Picture@5B@" descr="@5B@">
          <a:extLst>
            <a:ext uri="{FF2B5EF4-FFF2-40B4-BE49-F238E27FC236}">
              <a16:creationId xmlns:a16="http://schemas.microsoft.com/office/drawing/2014/main" id="{1A7F2305-C94B-4CFE-A81E-9AD9790B51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389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7" name="Picture@5B@" descr="@5B@">
          <a:extLst>
            <a:ext uri="{FF2B5EF4-FFF2-40B4-BE49-F238E27FC236}">
              <a16:creationId xmlns:a16="http://schemas.microsoft.com/office/drawing/2014/main" id="{74234911-5DEB-4B64-90B3-D5A75309CB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103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8" name="Picture@5B@" descr="@5B@">
          <a:extLst>
            <a:ext uri="{FF2B5EF4-FFF2-40B4-BE49-F238E27FC236}">
              <a16:creationId xmlns:a16="http://schemas.microsoft.com/office/drawing/2014/main" id="{CE0CB4D7-BA32-4DA2-8DBC-18646F5E60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818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9" name="Picture@5B@" descr="@5B@">
          <a:extLst>
            <a:ext uri="{FF2B5EF4-FFF2-40B4-BE49-F238E27FC236}">
              <a16:creationId xmlns:a16="http://schemas.microsoft.com/office/drawing/2014/main" id="{A216E7E6-2356-4AAA-829C-F7C8C07296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32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0" name="Picture@5B@" descr="@5B@">
          <a:extLst>
            <a:ext uri="{FF2B5EF4-FFF2-40B4-BE49-F238E27FC236}">
              <a16:creationId xmlns:a16="http://schemas.microsoft.com/office/drawing/2014/main" id="{97F01939-3B61-4295-98EC-830CC46181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247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1" name="Picture@5B@" descr="@5B@">
          <a:extLst>
            <a:ext uri="{FF2B5EF4-FFF2-40B4-BE49-F238E27FC236}">
              <a16:creationId xmlns:a16="http://schemas.microsoft.com/office/drawing/2014/main" id="{800F72C8-B891-4D60-BA54-ECC336296F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4961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2" name="Picture@5B@" descr="@5B@">
          <a:extLst>
            <a:ext uri="{FF2B5EF4-FFF2-40B4-BE49-F238E27FC236}">
              <a16:creationId xmlns:a16="http://schemas.microsoft.com/office/drawing/2014/main" id="{B9DE30A1-3130-40AC-B148-03393C2244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676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3" name="Picture@5B@" descr="@5B@">
          <a:extLst>
            <a:ext uri="{FF2B5EF4-FFF2-40B4-BE49-F238E27FC236}">
              <a16:creationId xmlns:a16="http://schemas.microsoft.com/office/drawing/2014/main" id="{6F27C643-573C-4CF6-A406-5A547CBC5F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390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4" name="Picture@5B@" descr="@5B@">
          <a:extLst>
            <a:ext uri="{FF2B5EF4-FFF2-40B4-BE49-F238E27FC236}">
              <a16:creationId xmlns:a16="http://schemas.microsoft.com/office/drawing/2014/main" id="{BF647438-9120-4865-9329-4354228A6A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105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5" name="Picture@5B@" descr="@5B@">
          <a:extLst>
            <a:ext uri="{FF2B5EF4-FFF2-40B4-BE49-F238E27FC236}">
              <a16:creationId xmlns:a16="http://schemas.microsoft.com/office/drawing/2014/main" id="{C3A733AD-E813-4612-8BB3-0C0A3FB0C8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819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6" name="Picture@5B@" descr="@5B@">
          <a:extLst>
            <a:ext uri="{FF2B5EF4-FFF2-40B4-BE49-F238E27FC236}">
              <a16:creationId xmlns:a16="http://schemas.microsoft.com/office/drawing/2014/main" id="{89E70824-2C25-4E99-9DD9-FC52BB65E4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534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7" name="Picture@5B@" descr="@5B@">
          <a:extLst>
            <a:ext uri="{FF2B5EF4-FFF2-40B4-BE49-F238E27FC236}">
              <a16:creationId xmlns:a16="http://schemas.microsoft.com/office/drawing/2014/main" id="{CE10CE02-3960-4474-A261-1B42CAD8A9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248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8" name="Picture@5B@" descr="@5B@">
          <a:extLst>
            <a:ext uri="{FF2B5EF4-FFF2-40B4-BE49-F238E27FC236}">
              <a16:creationId xmlns:a16="http://schemas.microsoft.com/office/drawing/2014/main" id="{E6113D2E-F563-4335-B694-527E6C16EC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963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9" name="Picture@5B@" descr="@5B@">
          <a:extLst>
            <a:ext uri="{FF2B5EF4-FFF2-40B4-BE49-F238E27FC236}">
              <a16:creationId xmlns:a16="http://schemas.microsoft.com/office/drawing/2014/main" id="{A962B12D-C0D7-46ED-A8B8-469A4BCE6B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8677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0" name="Picture@5B@" descr="@5B@">
          <a:extLst>
            <a:ext uri="{FF2B5EF4-FFF2-40B4-BE49-F238E27FC236}">
              <a16:creationId xmlns:a16="http://schemas.microsoft.com/office/drawing/2014/main" id="{04548DD0-3BED-4EA9-B8AE-ED1565A5C1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392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51" name="Picture@5B@" descr="@5B@">
          <a:extLst>
            <a:ext uri="{FF2B5EF4-FFF2-40B4-BE49-F238E27FC236}">
              <a16:creationId xmlns:a16="http://schemas.microsoft.com/office/drawing/2014/main" id="{0502E81B-CF05-47A7-BDCE-D52FA05ADD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106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2" name="Picture@5B@" descr="@5B@">
          <a:extLst>
            <a:ext uri="{FF2B5EF4-FFF2-40B4-BE49-F238E27FC236}">
              <a16:creationId xmlns:a16="http://schemas.microsoft.com/office/drawing/2014/main" id="{90CF8FE1-7CE1-4A6C-AB41-75275A53D7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821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3" name="Picture@5B@" descr="@5B@">
          <a:extLst>
            <a:ext uri="{FF2B5EF4-FFF2-40B4-BE49-F238E27FC236}">
              <a16:creationId xmlns:a16="http://schemas.microsoft.com/office/drawing/2014/main" id="{03B7FD4B-D47C-4C84-8095-3C2841A588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5535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4" name="Picture@5B@" descr="@5B@">
          <a:extLst>
            <a:ext uri="{FF2B5EF4-FFF2-40B4-BE49-F238E27FC236}">
              <a16:creationId xmlns:a16="http://schemas.microsoft.com/office/drawing/2014/main" id="{64ACCE21-325D-4044-9CE0-9DFA081DB5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250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5" name="Picture@5B@" descr="@5B@">
          <a:extLst>
            <a:ext uri="{FF2B5EF4-FFF2-40B4-BE49-F238E27FC236}">
              <a16:creationId xmlns:a16="http://schemas.microsoft.com/office/drawing/2014/main" id="{66286730-ADDE-49F6-8356-01B56F29F7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964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6" name="Picture@5B@" descr="@5B@">
          <a:extLst>
            <a:ext uri="{FF2B5EF4-FFF2-40B4-BE49-F238E27FC236}">
              <a16:creationId xmlns:a16="http://schemas.microsoft.com/office/drawing/2014/main" id="{9EA47872-2936-445D-BD74-7D230D6879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679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7" name="Picture@5B@" descr="@5B@">
          <a:extLst>
            <a:ext uri="{FF2B5EF4-FFF2-40B4-BE49-F238E27FC236}">
              <a16:creationId xmlns:a16="http://schemas.microsoft.com/office/drawing/2014/main" id="{09DB9A38-E94F-4EF8-BF53-37FB9F07FB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393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8" name="Picture@5B@" descr="@5B@">
          <a:extLst>
            <a:ext uri="{FF2B5EF4-FFF2-40B4-BE49-F238E27FC236}">
              <a16:creationId xmlns:a16="http://schemas.microsoft.com/office/drawing/2014/main" id="{04B672B9-356D-4D57-8AC4-A031BD3693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108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9" name="Picture@5B@" descr="@5B@">
          <a:extLst>
            <a:ext uri="{FF2B5EF4-FFF2-40B4-BE49-F238E27FC236}">
              <a16:creationId xmlns:a16="http://schemas.microsoft.com/office/drawing/2014/main" id="{2CA5665B-D848-41CA-94F6-02FA06DFD0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822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60" name="Picture@5B@" descr="@5B@">
          <a:extLst>
            <a:ext uri="{FF2B5EF4-FFF2-40B4-BE49-F238E27FC236}">
              <a16:creationId xmlns:a16="http://schemas.microsoft.com/office/drawing/2014/main" id="{809CFC67-F8FE-4DEB-8BBA-C136156F27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537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61" name="Picture@5B@" descr="@5B@">
          <a:extLst>
            <a:ext uri="{FF2B5EF4-FFF2-40B4-BE49-F238E27FC236}">
              <a16:creationId xmlns:a16="http://schemas.microsoft.com/office/drawing/2014/main" id="{C96E4D2F-E33E-43DE-97F0-8900E9AD7C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9251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2" name="Picture@5B@" descr="@5B@">
          <a:extLst>
            <a:ext uri="{FF2B5EF4-FFF2-40B4-BE49-F238E27FC236}">
              <a16:creationId xmlns:a16="http://schemas.microsoft.com/office/drawing/2014/main" id="{608E1F35-B67B-4432-950F-6A0BBF520A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966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3" name="Picture@5B@" descr="@5B@">
          <a:extLst>
            <a:ext uri="{FF2B5EF4-FFF2-40B4-BE49-F238E27FC236}">
              <a16:creationId xmlns:a16="http://schemas.microsoft.com/office/drawing/2014/main" id="{C3A794AB-07B6-43B1-A85E-2B310DB878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2680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128" name="Picture@5B@" descr="@5B@">
          <a:extLst>
            <a:ext uri="{FF2B5EF4-FFF2-40B4-BE49-F238E27FC236}">
              <a16:creationId xmlns:a16="http://schemas.microsoft.com/office/drawing/2014/main" id="{CA07E0EB-C768-4F2D-AA3F-69A58E2449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395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129" name="Picture@5B@" descr="@5B@">
          <a:extLst>
            <a:ext uri="{FF2B5EF4-FFF2-40B4-BE49-F238E27FC236}">
              <a16:creationId xmlns:a16="http://schemas.microsoft.com/office/drawing/2014/main" id="{F7A1E092-4907-4E8F-BA0D-DB2CA4060A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109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130" name="Picture@5B@" descr="@5B@">
          <a:extLst>
            <a:ext uri="{FF2B5EF4-FFF2-40B4-BE49-F238E27FC236}">
              <a16:creationId xmlns:a16="http://schemas.microsoft.com/office/drawing/2014/main" id="{4FEBF500-E89E-44C8-9AC9-62006AE5BE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824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131" name="Picture@5B@" descr="@5B@">
          <a:extLst>
            <a:ext uri="{FF2B5EF4-FFF2-40B4-BE49-F238E27FC236}">
              <a16:creationId xmlns:a16="http://schemas.microsoft.com/office/drawing/2014/main" id="{5C1F50FD-25F9-494F-A254-6D7790436D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538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132" name="Picture@5C@" descr="@5C@">
          <a:extLst>
            <a:ext uri="{FF2B5EF4-FFF2-40B4-BE49-F238E27FC236}">
              <a16:creationId xmlns:a16="http://schemas.microsoft.com/office/drawing/2014/main" id="{50EB1A31-ABD4-40BF-BF5D-2851A3114A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21253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133" name="Picture@5B@" descr="@5B@">
          <a:extLst>
            <a:ext uri="{FF2B5EF4-FFF2-40B4-BE49-F238E27FC236}">
              <a16:creationId xmlns:a16="http://schemas.microsoft.com/office/drawing/2014/main" id="{32402B92-9CCA-4705-B4BA-A1A06FB92B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967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134" name="Picture@5B@" descr="@5B@">
          <a:extLst>
            <a:ext uri="{FF2B5EF4-FFF2-40B4-BE49-F238E27FC236}">
              <a16:creationId xmlns:a16="http://schemas.microsoft.com/office/drawing/2014/main" id="{0A8F2609-FDA7-4207-96ED-CBA4AFC63C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682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135" name="Picture@5B@" descr="@5B@">
          <a:extLst>
            <a:ext uri="{FF2B5EF4-FFF2-40B4-BE49-F238E27FC236}">
              <a16:creationId xmlns:a16="http://schemas.microsoft.com/office/drawing/2014/main" id="{5E802C25-E482-47E4-B482-0225A70CF4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6396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136" name="Picture@5B@" descr="@5B@">
          <a:extLst>
            <a:ext uri="{FF2B5EF4-FFF2-40B4-BE49-F238E27FC236}">
              <a16:creationId xmlns:a16="http://schemas.microsoft.com/office/drawing/2014/main" id="{B245CD93-F93E-4A45-B129-3EFEC0925F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8111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137" name="Picture@5B@" descr="@5B@">
          <a:extLst>
            <a:ext uri="{FF2B5EF4-FFF2-40B4-BE49-F238E27FC236}">
              <a16:creationId xmlns:a16="http://schemas.microsoft.com/office/drawing/2014/main" id="{903A369A-0F20-4E2E-9AD8-6CD7B6C7C7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825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138" name="Picture@5B@" descr="@5B@">
          <a:extLst>
            <a:ext uri="{FF2B5EF4-FFF2-40B4-BE49-F238E27FC236}">
              <a16:creationId xmlns:a16="http://schemas.microsoft.com/office/drawing/2014/main" id="{1BBD9435-254B-4CDE-823D-EB2DDA1CBD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540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139" name="Picture@5B@" descr="@5B@">
          <a:extLst>
            <a:ext uri="{FF2B5EF4-FFF2-40B4-BE49-F238E27FC236}">
              <a16:creationId xmlns:a16="http://schemas.microsoft.com/office/drawing/2014/main" id="{4D20708D-FDF9-42C8-BFF5-61DBE82C20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3254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140" name="Picture@5B@" descr="@5B@">
          <a:extLst>
            <a:ext uri="{FF2B5EF4-FFF2-40B4-BE49-F238E27FC236}">
              <a16:creationId xmlns:a16="http://schemas.microsoft.com/office/drawing/2014/main" id="{C334B101-A054-4649-8FA7-3813292459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969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141" name="Picture@5B@" descr="@5B@">
          <a:extLst>
            <a:ext uri="{FF2B5EF4-FFF2-40B4-BE49-F238E27FC236}">
              <a16:creationId xmlns:a16="http://schemas.microsoft.com/office/drawing/2014/main" id="{6D41985B-ADCE-4913-AC79-43D9348B3A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683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6706" name="Picture@5B@" descr="@5B@">
          <a:extLst>
            <a:ext uri="{FF2B5EF4-FFF2-40B4-BE49-F238E27FC236}">
              <a16:creationId xmlns:a16="http://schemas.microsoft.com/office/drawing/2014/main" id="{BAC016E1-6237-4367-A2E1-0777F89577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398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6707" name="Picture@5B@" descr="@5B@">
          <a:extLst>
            <a:ext uri="{FF2B5EF4-FFF2-40B4-BE49-F238E27FC236}">
              <a16:creationId xmlns:a16="http://schemas.microsoft.com/office/drawing/2014/main" id="{7E2BA8CE-6666-4016-879A-02908441CE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0112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6708" name="Picture@5B@" descr="@5B@">
          <a:extLst>
            <a:ext uri="{FF2B5EF4-FFF2-40B4-BE49-F238E27FC236}">
              <a16:creationId xmlns:a16="http://schemas.microsoft.com/office/drawing/2014/main" id="{9CFB1FFC-CD63-4906-9D40-0BF5057256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827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6709" name="Picture@5B@" descr="@5B@">
          <a:extLst>
            <a:ext uri="{FF2B5EF4-FFF2-40B4-BE49-F238E27FC236}">
              <a16:creationId xmlns:a16="http://schemas.microsoft.com/office/drawing/2014/main" id="{B16F1DF5-8FC9-4E25-8EEB-8321B82823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541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6710" name="Picture@5B@" descr="@5B@">
          <a:extLst>
            <a:ext uri="{FF2B5EF4-FFF2-40B4-BE49-F238E27FC236}">
              <a16:creationId xmlns:a16="http://schemas.microsoft.com/office/drawing/2014/main" id="{DD0A3117-12B5-46D7-853D-72641577A7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256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6711" name="Picture@5B@" descr="@5B@">
          <a:extLst>
            <a:ext uri="{FF2B5EF4-FFF2-40B4-BE49-F238E27FC236}">
              <a16:creationId xmlns:a16="http://schemas.microsoft.com/office/drawing/2014/main" id="{C25DE039-7BE1-411F-A3BB-67DEF2C219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970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6712" name="Picture@5B@" descr="@5B@">
          <a:extLst>
            <a:ext uri="{FF2B5EF4-FFF2-40B4-BE49-F238E27FC236}">
              <a16:creationId xmlns:a16="http://schemas.microsoft.com/office/drawing/2014/main" id="{38890A9F-F99F-4479-82BC-FBD1E2BC5D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685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6713" name="Picture@5B@" descr="@5B@">
          <a:extLst>
            <a:ext uri="{FF2B5EF4-FFF2-40B4-BE49-F238E27FC236}">
              <a16:creationId xmlns:a16="http://schemas.microsoft.com/office/drawing/2014/main" id="{4510D384-3D85-4B5B-8865-97D4E9085C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399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6714" name="Picture@5B@" descr="@5B@">
          <a:extLst>
            <a:ext uri="{FF2B5EF4-FFF2-40B4-BE49-F238E27FC236}">
              <a16:creationId xmlns:a16="http://schemas.microsoft.com/office/drawing/2014/main" id="{1EE9208B-AA3A-465B-A57D-84AC386544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114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6715" name="Picture@5B@" descr="@5B@">
          <a:extLst>
            <a:ext uri="{FF2B5EF4-FFF2-40B4-BE49-F238E27FC236}">
              <a16:creationId xmlns:a16="http://schemas.microsoft.com/office/drawing/2014/main" id="{38D88288-65DF-4ADA-935C-1C9963AF39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828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6716" name="Picture@5B@" descr="@5B@">
          <a:extLst>
            <a:ext uri="{FF2B5EF4-FFF2-40B4-BE49-F238E27FC236}">
              <a16:creationId xmlns:a16="http://schemas.microsoft.com/office/drawing/2014/main" id="{3C79E36C-E31E-4EF1-A03B-BF815CCC3D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543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6717" name="Picture@5B@" descr="@5B@">
          <a:extLst>
            <a:ext uri="{FF2B5EF4-FFF2-40B4-BE49-F238E27FC236}">
              <a16:creationId xmlns:a16="http://schemas.microsoft.com/office/drawing/2014/main" id="{7834459C-0E2A-491C-BCDD-30BA4F2685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257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6718" name="Picture@5B@" descr="@5B@">
          <a:extLst>
            <a:ext uri="{FF2B5EF4-FFF2-40B4-BE49-F238E27FC236}">
              <a16:creationId xmlns:a16="http://schemas.microsoft.com/office/drawing/2014/main" id="{1D2E99FC-16E9-4C14-B0FF-2883393B53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8972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6719" name="Picture@5B@" descr="@5B@">
          <a:extLst>
            <a:ext uri="{FF2B5EF4-FFF2-40B4-BE49-F238E27FC236}">
              <a16:creationId xmlns:a16="http://schemas.microsoft.com/office/drawing/2014/main" id="{A2E091FE-EA3E-422D-9336-226B52B2EC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686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6720" name="Picture@5B@" descr="@5B@">
          <a:extLst>
            <a:ext uri="{FF2B5EF4-FFF2-40B4-BE49-F238E27FC236}">
              <a16:creationId xmlns:a16="http://schemas.microsoft.com/office/drawing/2014/main" id="{D4A52EE8-065A-49F8-BE54-7852EB69EB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401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6721" name="Picture@5B@" descr="@5B@">
          <a:extLst>
            <a:ext uri="{FF2B5EF4-FFF2-40B4-BE49-F238E27FC236}">
              <a16:creationId xmlns:a16="http://schemas.microsoft.com/office/drawing/2014/main" id="{9AB4A2AA-7F0B-4963-8DB5-E220149320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115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6722" name="Picture@5B@" descr="@5B@">
          <a:extLst>
            <a:ext uri="{FF2B5EF4-FFF2-40B4-BE49-F238E27FC236}">
              <a16:creationId xmlns:a16="http://schemas.microsoft.com/office/drawing/2014/main" id="{6CF6EA37-4C0A-4F82-852D-64CC859E70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5830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6723" name="Picture@5B@" descr="@5B@">
          <a:extLst>
            <a:ext uri="{FF2B5EF4-FFF2-40B4-BE49-F238E27FC236}">
              <a16:creationId xmlns:a16="http://schemas.microsoft.com/office/drawing/2014/main" id="{BF0F268E-CB21-4F72-B1EF-4ADCA61C5D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544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6724" name="Picture@5B@" descr="@5B@">
          <a:extLst>
            <a:ext uri="{FF2B5EF4-FFF2-40B4-BE49-F238E27FC236}">
              <a16:creationId xmlns:a16="http://schemas.microsoft.com/office/drawing/2014/main" id="{02F8D8E3-6485-4590-AFC5-F50B228B98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259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6725" name="Picture@5B@" descr="@5B@">
          <a:extLst>
            <a:ext uri="{FF2B5EF4-FFF2-40B4-BE49-F238E27FC236}">
              <a16:creationId xmlns:a16="http://schemas.microsoft.com/office/drawing/2014/main" id="{1D15BDC0-D52D-45EC-A470-2402D8A1FD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973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6726" name="Picture@5B@" descr="@5B@">
          <a:extLst>
            <a:ext uri="{FF2B5EF4-FFF2-40B4-BE49-F238E27FC236}">
              <a16:creationId xmlns:a16="http://schemas.microsoft.com/office/drawing/2014/main" id="{F2A6CF6B-ED3C-4F21-8C65-E7110D9964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688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6727" name="Picture@5B@" descr="@5B@">
          <a:extLst>
            <a:ext uri="{FF2B5EF4-FFF2-40B4-BE49-F238E27FC236}">
              <a16:creationId xmlns:a16="http://schemas.microsoft.com/office/drawing/2014/main" id="{CE2B9244-3414-46A5-9A9E-3547D28FF0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402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6728" name="Picture@5B@" descr="@5B@">
          <a:extLst>
            <a:ext uri="{FF2B5EF4-FFF2-40B4-BE49-F238E27FC236}">
              <a16:creationId xmlns:a16="http://schemas.microsoft.com/office/drawing/2014/main" id="{5E3ABC73-CD58-4111-9868-761E205F8E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6117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6729" name="Picture@5B@" descr="@5B@">
          <a:extLst>
            <a:ext uri="{FF2B5EF4-FFF2-40B4-BE49-F238E27FC236}">
              <a16:creationId xmlns:a16="http://schemas.microsoft.com/office/drawing/2014/main" id="{12D411D5-B1F5-4E00-A42F-0C25668A67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7831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6730" name="Picture@5B@" descr="@5B@">
          <a:extLst>
            <a:ext uri="{FF2B5EF4-FFF2-40B4-BE49-F238E27FC236}">
              <a16:creationId xmlns:a16="http://schemas.microsoft.com/office/drawing/2014/main" id="{2E36B7C1-B2F7-4492-B213-B62DAB4196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9546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6731" name="Picture@5B@" descr="@5B@">
          <a:extLst>
            <a:ext uri="{FF2B5EF4-FFF2-40B4-BE49-F238E27FC236}">
              <a16:creationId xmlns:a16="http://schemas.microsoft.com/office/drawing/2014/main" id="{8738AC2B-6C44-4469-8B43-B853A6D455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1260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6732" name="Picture@5B@" descr="@5B@">
          <a:extLst>
            <a:ext uri="{FF2B5EF4-FFF2-40B4-BE49-F238E27FC236}">
              <a16:creationId xmlns:a16="http://schemas.microsoft.com/office/drawing/2014/main" id="{1B1DA2D7-A8A4-4E26-8C4B-B6DE0207B2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2975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6733" name="Picture@5B@" descr="@5B@">
          <a:extLst>
            <a:ext uri="{FF2B5EF4-FFF2-40B4-BE49-F238E27FC236}">
              <a16:creationId xmlns:a16="http://schemas.microsoft.com/office/drawing/2014/main" id="{81CB6404-8673-4664-8167-D29CAEA03C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4689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6734" name="Picture@5B@" descr="@5B@">
          <a:extLst>
            <a:ext uri="{FF2B5EF4-FFF2-40B4-BE49-F238E27FC236}">
              <a16:creationId xmlns:a16="http://schemas.microsoft.com/office/drawing/2014/main" id="{D00CDE5C-71EF-43AD-99D1-0765908A17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6404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6735" name="Picture@5B@" descr="@5B@">
          <a:extLst>
            <a:ext uri="{FF2B5EF4-FFF2-40B4-BE49-F238E27FC236}">
              <a16:creationId xmlns:a16="http://schemas.microsoft.com/office/drawing/2014/main" id="{7DEBB442-EBD7-444B-986B-41BC590987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8118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6736" name="Picture@5B@" descr="@5B@">
          <a:extLst>
            <a:ext uri="{FF2B5EF4-FFF2-40B4-BE49-F238E27FC236}">
              <a16:creationId xmlns:a16="http://schemas.microsoft.com/office/drawing/2014/main" id="{37762EA0-0FFE-4249-A6DB-DC250289B5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833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6737" name="Picture@5B@" descr="@5B@">
          <a:extLst>
            <a:ext uri="{FF2B5EF4-FFF2-40B4-BE49-F238E27FC236}">
              <a16:creationId xmlns:a16="http://schemas.microsoft.com/office/drawing/2014/main" id="{36E26FDC-7462-492F-A35C-308D8BC579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0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6738" name="Picture@5B@" descr="@5B@">
          <a:extLst>
            <a:ext uri="{FF2B5EF4-FFF2-40B4-BE49-F238E27FC236}">
              <a16:creationId xmlns:a16="http://schemas.microsoft.com/office/drawing/2014/main" id="{BADE067D-57FD-4289-B478-FA107CFA8F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6739" name="Picture@5B@" descr="@5B@">
          <a:extLst>
            <a:ext uri="{FF2B5EF4-FFF2-40B4-BE49-F238E27FC236}">
              <a16:creationId xmlns:a16="http://schemas.microsoft.com/office/drawing/2014/main" id="{82A836E3-E6C0-4CAD-AD30-C2DB603440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6740" name="Picture@5B@" descr="@5B@">
          <a:extLst>
            <a:ext uri="{FF2B5EF4-FFF2-40B4-BE49-F238E27FC236}">
              <a16:creationId xmlns:a16="http://schemas.microsoft.com/office/drawing/2014/main" id="{AF4FBE40-720E-499F-9C2E-260585D8A8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741" name="Picture@5B@" descr="@5B@">
          <a:extLst>
            <a:ext uri="{FF2B5EF4-FFF2-40B4-BE49-F238E27FC236}">
              <a16:creationId xmlns:a16="http://schemas.microsoft.com/office/drawing/2014/main" id="{4F176CD7-A6B6-41FF-89B2-8D43FE20C8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6742" name="Picture@5B@" descr="@5B@">
          <a:extLst>
            <a:ext uri="{FF2B5EF4-FFF2-40B4-BE49-F238E27FC236}">
              <a16:creationId xmlns:a16="http://schemas.microsoft.com/office/drawing/2014/main" id="{4024AD80-617B-4D9C-BF0C-65AF0DAFDB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6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6743" name="Picture@5B@" descr="@5B@">
          <a:extLst>
            <a:ext uri="{FF2B5EF4-FFF2-40B4-BE49-F238E27FC236}">
              <a16:creationId xmlns:a16="http://schemas.microsoft.com/office/drawing/2014/main" id="{0FACE0C2-38B4-448F-B16E-C7A38CECA4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2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6744" name="Picture@5B@" descr="@5B@">
          <a:extLst>
            <a:ext uri="{FF2B5EF4-FFF2-40B4-BE49-F238E27FC236}">
              <a16:creationId xmlns:a16="http://schemas.microsoft.com/office/drawing/2014/main" id="{FEE26F2F-EC5D-4D06-A33E-D4848D3EC4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7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6745" name="Picture@5B@" descr="@5B@">
          <a:extLst>
            <a:ext uri="{FF2B5EF4-FFF2-40B4-BE49-F238E27FC236}">
              <a16:creationId xmlns:a16="http://schemas.microsoft.com/office/drawing/2014/main" id="{02A4531E-2FF9-4363-8E4B-09C1349047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6746" name="Picture@5B@" descr="@5B@">
          <a:extLst>
            <a:ext uri="{FF2B5EF4-FFF2-40B4-BE49-F238E27FC236}">
              <a16:creationId xmlns:a16="http://schemas.microsoft.com/office/drawing/2014/main" id="{DA5DA81D-D597-42AD-B40C-38FFDEA203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6747" name="Picture@5B@" descr="@5B@">
          <a:extLst>
            <a:ext uri="{FF2B5EF4-FFF2-40B4-BE49-F238E27FC236}">
              <a16:creationId xmlns:a16="http://schemas.microsoft.com/office/drawing/2014/main" id="{DD2789B5-E518-4087-A401-6A7AB10B89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3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6748" name="Picture@5B@" descr="@5B@">
          <a:extLst>
            <a:ext uri="{FF2B5EF4-FFF2-40B4-BE49-F238E27FC236}">
              <a16:creationId xmlns:a16="http://schemas.microsoft.com/office/drawing/2014/main" id="{38BA906C-E423-49A8-BD6A-C209736ACC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6749" name="Picture@5B@" descr="@5B@">
          <a:extLst>
            <a:ext uri="{FF2B5EF4-FFF2-40B4-BE49-F238E27FC236}">
              <a16:creationId xmlns:a16="http://schemas.microsoft.com/office/drawing/2014/main" id="{AC6CCFF4-6BF2-4B62-A0F3-3B204F4AF5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3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6750" name="Picture@5B@" descr="@5B@">
          <a:extLst>
            <a:ext uri="{FF2B5EF4-FFF2-40B4-BE49-F238E27FC236}">
              <a16:creationId xmlns:a16="http://schemas.microsoft.com/office/drawing/2014/main" id="{96017A90-FBC9-4741-BE83-199DBC0EFB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8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6751" name="Picture@5B@" descr="@5B@">
          <a:extLst>
            <a:ext uri="{FF2B5EF4-FFF2-40B4-BE49-F238E27FC236}">
              <a16:creationId xmlns:a16="http://schemas.microsoft.com/office/drawing/2014/main" id="{3D742C31-E282-4E49-8F18-C0B4AD67E7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6752" name="Picture@5B@" descr="@5B@">
          <a:extLst>
            <a:ext uri="{FF2B5EF4-FFF2-40B4-BE49-F238E27FC236}">
              <a16:creationId xmlns:a16="http://schemas.microsoft.com/office/drawing/2014/main" id="{8A278372-951D-49AE-ABC4-95A0EC79E6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6753" name="Picture@5B@" descr="@5B@">
          <a:extLst>
            <a:ext uri="{FF2B5EF4-FFF2-40B4-BE49-F238E27FC236}">
              <a16:creationId xmlns:a16="http://schemas.microsoft.com/office/drawing/2014/main" id="{379E817F-C5C2-4C85-AE93-C22D314320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4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6754" name="Picture@5B@" descr="@5B@">
          <a:extLst>
            <a:ext uri="{FF2B5EF4-FFF2-40B4-BE49-F238E27FC236}">
              <a16:creationId xmlns:a16="http://schemas.microsoft.com/office/drawing/2014/main" id="{C70EF4B4-5D7D-4BED-BB3F-F2F13BD5FA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9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6755" name="Picture@5B@" descr="@5B@">
          <a:extLst>
            <a:ext uri="{FF2B5EF4-FFF2-40B4-BE49-F238E27FC236}">
              <a16:creationId xmlns:a16="http://schemas.microsoft.com/office/drawing/2014/main" id="{06AE97CA-4EC9-42DF-80B4-85ED353E55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5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6756" name="Picture@5C@" descr="@5C@">
          <a:extLst>
            <a:ext uri="{FF2B5EF4-FFF2-40B4-BE49-F238E27FC236}">
              <a16:creationId xmlns:a16="http://schemas.microsoft.com/office/drawing/2014/main" id="{671C8393-3A08-4B42-8737-A5F6C56262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0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6757" name="Picture@5B@" descr="@5B@">
          <a:extLst>
            <a:ext uri="{FF2B5EF4-FFF2-40B4-BE49-F238E27FC236}">
              <a16:creationId xmlns:a16="http://schemas.microsoft.com/office/drawing/2014/main" id="{6E2E542B-0C47-4BD8-9A81-C06B535D72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5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6758" name="Picture@5B@" descr="@5B@">
          <a:extLst>
            <a:ext uri="{FF2B5EF4-FFF2-40B4-BE49-F238E27FC236}">
              <a16:creationId xmlns:a16="http://schemas.microsoft.com/office/drawing/2014/main" id="{D68B8B84-8722-4E2D-ADE4-E61C8CB4D7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6759" name="Picture@5B@" descr="@5B@">
          <a:extLst>
            <a:ext uri="{FF2B5EF4-FFF2-40B4-BE49-F238E27FC236}">
              <a16:creationId xmlns:a16="http://schemas.microsoft.com/office/drawing/2014/main" id="{48A67288-DC74-4C82-8F0F-C105CD4232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6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6760" name="Picture@5B@" descr="@5B@">
          <a:extLst>
            <a:ext uri="{FF2B5EF4-FFF2-40B4-BE49-F238E27FC236}">
              <a16:creationId xmlns:a16="http://schemas.microsoft.com/office/drawing/2014/main" id="{C85D9770-35AC-49EA-9879-0DF41E07EA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1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6761" name="Picture@5B@" descr="@5B@">
          <a:extLst>
            <a:ext uri="{FF2B5EF4-FFF2-40B4-BE49-F238E27FC236}">
              <a16:creationId xmlns:a16="http://schemas.microsoft.com/office/drawing/2014/main" id="{1E6C70B9-9BE9-4908-88E1-752E2AADD2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6762" name="Picture@5B@" descr="@5B@">
          <a:extLst>
            <a:ext uri="{FF2B5EF4-FFF2-40B4-BE49-F238E27FC236}">
              <a16:creationId xmlns:a16="http://schemas.microsoft.com/office/drawing/2014/main" id="{7D55E136-044B-4509-9813-09E67AC031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2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6763" name="Picture@5B@" descr="@5B@">
          <a:extLst>
            <a:ext uri="{FF2B5EF4-FFF2-40B4-BE49-F238E27FC236}">
              <a16:creationId xmlns:a16="http://schemas.microsoft.com/office/drawing/2014/main" id="{8130BD3E-8C62-4083-A590-1DADBFB948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27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6764" name="Picture@5B@" descr="@5B@">
          <a:extLst>
            <a:ext uri="{FF2B5EF4-FFF2-40B4-BE49-F238E27FC236}">
              <a16:creationId xmlns:a16="http://schemas.microsoft.com/office/drawing/2014/main" id="{FADC5B72-7E18-4D83-AB35-D632E5C111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02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6765" name="Picture@5B@" descr="@5B@">
          <a:extLst>
            <a:ext uri="{FF2B5EF4-FFF2-40B4-BE49-F238E27FC236}">
              <a16:creationId xmlns:a16="http://schemas.microsoft.com/office/drawing/2014/main" id="{5FE09674-E417-4062-B3FC-9902526BEC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77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6766" name="Picture@5B@" descr="@5B@">
          <a:extLst>
            <a:ext uri="{FF2B5EF4-FFF2-40B4-BE49-F238E27FC236}">
              <a16:creationId xmlns:a16="http://schemas.microsoft.com/office/drawing/2014/main" id="{D4D77843-B823-402E-BA51-56CE13913B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6767" name="Picture@5B@" descr="@5B@">
          <a:extLst>
            <a:ext uri="{FF2B5EF4-FFF2-40B4-BE49-F238E27FC236}">
              <a16:creationId xmlns:a16="http://schemas.microsoft.com/office/drawing/2014/main" id="{F7D5BD4F-891B-485E-949D-5F28FD47E2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28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6768" name="Picture@5B@" descr="@5B@">
          <a:extLst>
            <a:ext uri="{FF2B5EF4-FFF2-40B4-BE49-F238E27FC236}">
              <a16:creationId xmlns:a16="http://schemas.microsoft.com/office/drawing/2014/main" id="{64DB584B-BBBD-4CC0-8C79-1F5A7ED162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03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6769" name="Picture@5B@" descr="@5B@">
          <a:extLst>
            <a:ext uri="{FF2B5EF4-FFF2-40B4-BE49-F238E27FC236}">
              <a16:creationId xmlns:a16="http://schemas.microsoft.com/office/drawing/2014/main" id="{754E0B6E-E38A-4759-9883-02AB4CE8FE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78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6770" name="Picture@5B@" descr="@5B@">
          <a:extLst>
            <a:ext uri="{FF2B5EF4-FFF2-40B4-BE49-F238E27FC236}">
              <a16:creationId xmlns:a16="http://schemas.microsoft.com/office/drawing/2014/main" id="{DFEDFBA9-FDE0-4D26-AE35-295F0A8659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54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6771" name="Picture@5B@" descr="@5B@">
          <a:extLst>
            <a:ext uri="{FF2B5EF4-FFF2-40B4-BE49-F238E27FC236}">
              <a16:creationId xmlns:a16="http://schemas.microsoft.com/office/drawing/2014/main" id="{1095FE89-F629-4F6B-802C-CB7C451995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6772" name="Picture@5B@" descr="@5B@">
          <a:extLst>
            <a:ext uri="{FF2B5EF4-FFF2-40B4-BE49-F238E27FC236}">
              <a16:creationId xmlns:a16="http://schemas.microsoft.com/office/drawing/2014/main" id="{FD85D5D2-DE1A-4983-B8B8-95EA10F319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4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6773" name="Picture@5B@" descr="@5B@">
          <a:extLst>
            <a:ext uri="{FF2B5EF4-FFF2-40B4-BE49-F238E27FC236}">
              <a16:creationId xmlns:a16="http://schemas.microsoft.com/office/drawing/2014/main" id="{1B2C8F41-235C-4212-BECD-DB8C8625FD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9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6774" name="Picture@5B@" descr="@5B@">
          <a:extLst>
            <a:ext uri="{FF2B5EF4-FFF2-40B4-BE49-F238E27FC236}">
              <a16:creationId xmlns:a16="http://schemas.microsoft.com/office/drawing/2014/main" id="{976C420D-EBCF-4098-92A7-025CBD192B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551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6775" name="Picture@5B@" descr="@5B@">
          <a:extLst>
            <a:ext uri="{FF2B5EF4-FFF2-40B4-BE49-F238E27FC236}">
              <a16:creationId xmlns:a16="http://schemas.microsoft.com/office/drawing/2014/main" id="{D6F7DD31-66CB-4724-A9ED-5588920C46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0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6776" name="Picture@5B@" descr="@5B@">
          <a:extLst>
            <a:ext uri="{FF2B5EF4-FFF2-40B4-BE49-F238E27FC236}">
              <a16:creationId xmlns:a16="http://schemas.microsoft.com/office/drawing/2014/main" id="{6ABB7856-3418-4BE4-A67D-92DEF1C81D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6777" name="Picture@5B@" descr="@5B@">
          <a:extLst>
            <a:ext uri="{FF2B5EF4-FFF2-40B4-BE49-F238E27FC236}">
              <a16:creationId xmlns:a16="http://schemas.microsoft.com/office/drawing/2014/main" id="{E40ED95A-AB00-4622-A318-7A50A299E8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809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6778" name="Picture@5B@" descr="@5B@">
          <a:extLst>
            <a:ext uri="{FF2B5EF4-FFF2-40B4-BE49-F238E27FC236}">
              <a16:creationId xmlns:a16="http://schemas.microsoft.com/office/drawing/2014/main" id="{C3974C6D-F23F-4858-B636-85DBECD414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562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6779" name="Picture@5B@" descr="@5B@">
          <a:extLst>
            <a:ext uri="{FF2B5EF4-FFF2-40B4-BE49-F238E27FC236}">
              <a16:creationId xmlns:a16="http://schemas.microsoft.com/office/drawing/2014/main" id="{64C13B17-F2F3-4F90-9760-58F4AF5F31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314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6780" name="Picture@5B@" descr="@5B@">
          <a:extLst>
            <a:ext uri="{FF2B5EF4-FFF2-40B4-BE49-F238E27FC236}">
              <a16:creationId xmlns:a16="http://schemas.microsoft.com/office/drawing/2014/main" id="{593DF00D-0CB4-44BC-9539-FD56463988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067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6781" name="Picture@5B@" descr="@5B@">
          <a:extLst>
            <a:ext uri="{FF2B5EF4-FFF2-40B4-BE49-F238E27FC236}">
              <a16:creationId xmlns:a16="http://schemas.microsoft.com/office/drawing/2014/main" id="{54902FFD-B778-441A-BF42-EA7DDD58E8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6782" name="Picture@5B@" descr="@5B@">
          <a:extLst>
            <a:ext uri="{FF2B5EF4-FFF2-40B4-BE49-F238E27FC236}">
              <a16:creationId xmlns:a16="http://schemas.microsoft.com/office/drawing/2014/main" id="{6FE59C80-36C4-4F27-B83F-51DD6E53C4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572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6783" name="Picture@5B@" descr="@5B@">
          <a:extLst>
            <a:ext uri="{FF2B5EF4-FFF2-40B4-BE49-F238E27FC236}">
              <a16:creationId xmlns:a16="http://schemas.microsoft.com/office/drawing/2014/main" id="{8B94ABD1-61A1-495F-AF7D-28FD08DCC0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325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6784" name="Picture@5B@" descr="@5B@">
          <a:extLst>
            <a:ext uri="{FF2B5EF4-FFF2-40B4-BE49-F238E27FC236}">
              <a16:creationId xmlns:a16="http://schemas.microsoft.com/office/drawing/2014/main" id="{F248A575-1510-4D0E-ADA1-2DDE37F807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077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6785" name="Picture@5B@" descr="@5B@">
          <a:extLst>
            <a:ext uri="{FF2B5EF4-FFF2-40B4-BE49-F238E27FC236}">
              <a16:creationId xmlns:a16="http://schemas.microsoft.com/office/drawing/2014/main" id="{6CCFE6A0-72A4-4B72-A48B-65C6EA4925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830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6786" name="Picture@5B@" descr="@5B@">
          <a:extLst>
            <a:ext uri="{FF2B5EF4-FFF2-40B4-BE49-F238E27FC236}">
              <a16:creationId xmlns:a16="http://schemas.microsoft.com/office/drawing/2014/main" id="{44BAB2F2-098A-4EAA-BB19-9CC429E68B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6787" name="Picture@5B@" descr="@5B@">
          <a:extLst>
            <a:ext uri="{FF2B5EF4-FFF2-40B4-BE49-F238E27FC236}">
              <a16:creationId xmlns:a16="http://schemas.microsoft.com/office/drawing/2014/main" id="{404C9040-B9E7-44DF-A2E9-F30835C517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335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6788" name="Picture@5B@" descr="@5B@">
          <a:extLst>
            <a:ext uri="{FF2B5EF4-FFF2-40B4-BE49-F238E27FC236}">
              <a16:creationId xmlns:a16="http://schemas.microsoft.com/office/drawing/2014/main" id="{EA4EDCAD-AA6C-4C18-BCDD-57D091A57F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088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6789" name="Picture@5B@" descr="@5B@">
          <a:extLst>
            <a:ext uri="{FF2B5EF4-FFF2-40B4-BE49-F238E27FC236}">
              <a16:creationId xmlns:a16="http://schemas.microsoft.com/office/drawing/2014/main" id="{7BC06626-0595-4B80-BF82-49EC09E92B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40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6790" name="Picture@5B@" descr="@5B@">
          <a:extLst>
            <a:ext uri="{FF2B5EF4-FFF2-40B4-BE49-F238E27FC236}">
              <a16:creationId xmlns:a16="http://schemas.microsoft.com/office/drawing/2014/main" id="{1EB9B6D6-EE15-4BAC-A6AD-63FF433851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593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6791" name="Picture@5B@" descr="@5B@">
          <a:extLst>
            <a:ext uri="{FF2B5EF4-FFF2-40B4-BE49-F238E27FC236}">
              <a16:creationId xmlns:a16="http://schemas.microsoft.com/office/drawing/2014/main" id="{20AB3BEC-B2DE-4A91-B89A-CBF590D72A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6792" name="Picture@5B@" descr="@5B@">
          <a:extLst>
            <a:ext uri="{FF2B5EF4-FFF2-40B4-BE49-F238E27FC236}">
              <a16:creationId xmlns:a16="http://schemas.microsoft.com/office/drawing/2014/main" id="{F70811B9-9FEA-4252-93C1-0AFEC9F481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098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6793" name="Picture@5B@" descr="@5B@">
          <a:extLst>
            <a:ext uri="{FF2B5EF4-FFF2-40B4-BE49-F238E27FC236}">
              <a16:creationId xmlns:a16="http://schemas.microsoft.com/office/drawing/2014/main" id="{89186216-6D67-4279-8F1A-3505638C70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851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6794" name="Picture@5B@" descr="@5B@">
          <a:extLst>
            <a:ext uri="{FF2B5EF4-FFF2-40B4-BE49-F238E27FC236}">
              <a16:creationId xmlns:a16="http://schemas.microsoft.com/office/drawing/2014/main" id="{7CA91FE2-FCD8-4CF2-94BC-EA9737EC3C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03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6795" name="Picture@5B@" descr="@5B@">
          <a:extLst>
            <a:ext uri="{FF2B5EF4-FFF2-40B4-BE49-F238E27FC236}">
              <a16:creationId xmlns:a16="http://schemas.microsoft.com/office/drawing/2014/main" id="{654F2989-1463-46AC-947C-33FEB01D03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356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6796" name="Picture@5B@" descr="@5B@">
          <a:extLst>
            <a:ext uri="{FF2B5EF4-FFF2-40B4-BE49-F238E27FC236}">
              <a16:creationId xmlns:a16="http://schemas.microsoft.com/office/drawing/2014/main" id="{73308A31-A2A0-43E2-9CAB-8679803A81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1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797" name="Picture@5B@" descr="@5B@">
          <a:extLst>
            <a:ext uri="{FF2B5EF4-FFF2-40B4-BE49-F238E27FC236}">
              <a16:creationId xmlns:a16="http://schemas.microsoft.com/office/drawing/2014/main" id="{3F958D34-3AA8-4C78-B604-801E41BD59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861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798" name="Picture@5B@" descr="@5B@">
          <a:extLst>
            <a:ext uri="{FF2B5EF4-FFF2-40B4-BE49-F238E27FC236}">
              <a16:creationId xmlns:a16="http://schemas.microsoft.com/office/drawing/2014/main" id="{6BACC86F-BE32-40F2-9154-E979D76D05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614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799" name="Picture@5B@" descr="@5B@">
          <a:extLst>
            <a:ext uri="{FF2B5EF4-FFF2-40B4-BE49-F238E27FC236}">
              <a16:creationId xmlns:a16="http://schemas.microsoft.com/office/drawing/2014/main" id="{3348004E-C6AA-4FDD-A1B8-F9F15C82C0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366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800" name="Picture@5C@" descr="@5C@">
          <a:extLst>
            <a:ext uri="{FF2B5EF4-FFF2-40B4-BE49-F238E27FC236}">
              <a16:creationId xmlns:a16="http://schemas.microsoft.com/office/drawing/2014/main" id="{3EE39A31-2D46-4595-8E6B-81894644CA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17119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801" name="Picture@5B@" descr="@5B@">
          <a:extLst>
            <a:ext uri="{FF2B5EF4-FFF2-40B4-BE49-F238E27FC236}">
              <a16:creationId xmlns:a16="http://schemas.microsoft.com/office/drawing/2014/main" id="{1A3DB254-B695-4460-929B-10F1275E1E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802" name="Picture@5B@" descr="@5B@">
          <a:extLst>
            <a:ext uri="{FF2B5EF4-FFF2-40B4-BE49-F238E27FC236}">
              <a16:creationId xmlns:a16="http://schemas.microsoft.com/office/drawing/2014/main" id="{9AF4590C-6AA5-4A9B-9355-77474A2073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624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803" name="Picture@5B@" descr="@5B@">
          <a:extLst>
            <a:ext uri="{FF2B5EF4-FFF2-40B4-BE49-F238E27FC236}">
              <a16:creationId xmlns:a16="http://schemas.microsoft.com/office/drawing/2014/main" id="{52070CC5-CE86-4F17-8667-8088955561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377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804" name="Picture@5B@" descr="@5B@">
          <a:extLst>
            <a:ext uri="{FF2B5EF4-FFF2-40B4-BE49-F238E27FC236}">
              <a16:creationId xmlns:a16="http://schemas.microsoft.com/office/drawing/2014/main" id="{7422F336-2466-44D6-8BB1-4EAB881CD2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129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6805" name="Picture@5B@" descr="@5B@">
          <a:extLst>
            <a:ext uri="{FF2B5EF4-FFF2-40B4-BE49-F238E27FC236}">
              <a16:creationId xmlns:a16="http://schemas.microsoft.com/office/drawing/2014/main" id="{D8FD1162-3FA1-4A57-AEBB-307F480A40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882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6806" name="Picture@5B@" descr="@5B@">
          <a:extLst>
            <a:ext uri="{FF2B5EF4-FFF2-40B4-BE49-F238E27FC236}">
              <a16:creationId xmlns:a16="http://schemas.microsoft.com/office/drawing/2014/main" id="{10E9557A-F28D-48A3-8092-C32642731C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6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6807" name="Picture@5B@" descr="@5B@">
          <a:extLst>
            <a:ext uri="{FF2B5EF4-FFF2-40B4-BE49-F238E27FC236}">
              <a16:creationId xmlns:a16="http://schemas.microsoft.com/office/drawing/2014/main" id="{8B293F28-84A2-46E9-BEC6-735286A55E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387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6808" name="Picture@5B@" descr="@5B@">
          <a:extLst>
            <a:ext uri="{FF2B5EF4-FFF2-40B4-BE49-F238E27FC236}">
              <a16:creationId xmlns:a16="http://schemas.microsoft.com/office/drawing/2014/main" id="{6D83BB84-7230-4525-A60F-1121DE4BD8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140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6809" name="Picture@5B@" descr="@5B@">
          <a:extLst>
            <a:ext uri="{FF2B5EF4-FFF2-40B4-BE49-F238E27FC236}">
              <a16:creationId xmlns:a16="http://schemas.microsoft.com/office/drawing/2014/main" id="{DC0E4427-389F-4C78-B326-3E00DB5722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892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6810" name="Picture@5B@" descr="@5B@">
          <a:extLst>
            <a:ext uri="{FF2B5EF4-FFF2-40B4-BE49-F238E27FC236}">
              <a16:creationId xmlns:a16="http://schemas.microsoft.com/office/drawing/2014/main" id="{645B2726-D15F-42E8-8CDA-7C5E8C1CBA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45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6811" name="Picture@5B@" descr="@5B@">
          <a:extLst>
            <a:ext uri="{FF2B5EF4-FFF2-40B4-BE49-F238E27FC236}">
              <a16:creationId xmlns:a16="http://schemas.microsoft.com/office/drawing/2014/main" id="{7F3613FA-056A-404B-90F0-8398478602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6812" name="Picture@5B@" descr="@5B@">
          <a:extLst>
            <a:ext uri="{FF2B5EF4-FFF2-40B4-BE49-F238E27FC236}">
              <a16:creationId xmlns:a16="http://schemas.microsoft.com/office/drawing/2014/main" id="{4B91525C-E22A-4967-BF93-0E96A33A51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150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6813" name="Picture@5B@" descr="@5B@">
          <a:extLst>
            <a:ext uri="{FF2B5EF4-FFF2-40B4-BE49-F238E27FC236}">
              <a16:creationId xmlns:a16="http://schemas.microsoft.com/office/drawing/2014/main" id="{1294FFB2-299A-43C6-8C5C-1E9035A702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903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6814" name="Picture@5B@" descr="@5B@">
          <a:extLst>
            <a:ext uri="{FF2B5EF4-FFF2-40B4-BE49-F238E27FC236}">
              <a16:creationId xmlns:a16="http://schemas.microsoft.com/office/drawing/2014/main" id="{4B5147CF-17ED-43BB-8F65-4852EFCFBE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655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6815" name="Picture@5B@" descr="@5B@">
          <a:extLst>
            <a:ext uri="{FF2B5EF4-FFF2-40B4-BE49-F238E27FC236}">
              <a16:creationId xmlns:a16="http://schemas.microsoft.com/office/drawing/2014/main" id="{D22C1976-7A11-4A47-93B0-F502801370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408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6816" name="Picture@5B@" descr="@5B@">
          <a:extLst>
            <a:ext uri="{FF2B5EF4-FFF2-40B4-BE49-F238E27FC236}">
              <a16:creationId xmlns:a16="http://schemas.microsoft.com/office/drawing/2014/main" id="{1C10185F-8343-4032-AD5E-3F34DCEA14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1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6817" name="Picture@5B@" descr="@5B@">
          <a:extLst>
            <a:ext uri="{FF2B5EF4-FFF2-40B4-BE49-F238E27FC236}">
              <a16:creationId xmlns:a16="http://schemas.microsoft.com/office/drawing/2014/main" id="{7C593D4B-B25D-4C7E-9362-D6E7C73C13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913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6818" name="Picture@5B@" descr="@5B@">
          <a:extLst>
            <a:ext uri="{FF2B5EF4-FFF2-40B4-BE49-F238E27FC236}">
              <a16:creationId xmlns:a16="http://schemas.microsoft.com/office/drawing/2014/main" id="{18A9956D-0163-4A44-99F7-CD7681D7AD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666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6819" name="Picture@5B@" descr="@5B@">
          <a:extLst>
            <a:ext uri="{FF2B5EF4-FFF2-40B4-BE49-F238E27FC236}">
              <a16:creationId xmlns:a16="http://schemas.microsoft.com/office/drawing/2014/main" id="{3F412FEA-D647-456C-80A0-C1ABC080FB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4188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6820" name="Picture@5B@" descr="@5B@">
          <a:extLst>
            <a:ext uri="{FF2B5EF4-FFF2-40B4-BE49-F238E27FC236}">
              <a16:creationId xmlns:a16="http://schemas.microsoft.com/office/drawing/2014/main" id="{E3C8205C-40EC-4277-94AC-E6C2BF0809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171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6821" name="Picture@5B@" descr="@5B@">
          <a:extLst>
            <a:ext uri="{FF2B5EF4-FFF2-40B4-BE49-F238E27FC236}">
              <a16:creationId xmlns:a16="http://schemas.microsoft.com/office/drawing/2014/main" id="{613834F8-B5D2-4DC0-A22C-97A3AF1AA9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6822" name="Picture@5B@" descr="@5B@">
          <a:extLst>
            <a:ext uri="{FF2B5EF4-FFF2-40B4-BE49-F238E27FC236}">
              <a16:creationId xmlns:a16="http://schemas.microsoft.com/office/drawing/2014/main" id="{C705F95D-0C08-440E-BA94-34E4F18E8F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6766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6823" name="Picture@5B@" descr="@5B@">
          <a:extLst>
            <a:ext uri="{FF2B5EF4-FFF2-40B4-BE49-F238E27FC236}">
              <a16:creationId xmlns:a16="http://schemas.microsoft.com/office/drawing/2014/main" id="{87E44A5D-03E3-4F87-94D6-DFD11B745C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4292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3016</xdr:colOff>
      <xdr:row>2</xdr:row>
      <xdr:rowOff>79216</xdr:rowOff>
    </xdr:to>
    <xdr:pic>
      <xdr:nvPicPr>
        <xdr:cNvPr id="2" name="Picture 17" descr="New Logo">
          <a:extLst>
            <a:ext uri="{FF2B5EF4-FFF2-40B4-BE49-F238E27FC236}">
              <a16:creationId xmlns:a16="http://schemas.microsoft.com/office/drawing/2014/main" id="{F6AEEC64-1CD0-4943-BFF2-D8DC528FF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270000" cy="500063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879052</xdr:colOff>
      <xdr:row>2</xdr:row>
      <xdr:rowOff>34126</xdr:rowOff>
    </xdr:to>
    <xdr:pic>
      <xdr:nvPicPr>
        <xdr:cNvPr id="2" name="Picture 17" descr="New Logo">
          <a:extLst>
            <a:ext uri="{FF2B5EF4-FFF2-40B4-BE49-F238E27FC236}">
              <a16:creationId xmlns:a16="http://schemas.microsoft.com/office/drawing/2014/main" id="{3E8B9529-5239-4DC8-BA8E-A45A6079A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878417" cy="362506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254000</xdr:rowOff>
    </xdr:from>
    <xdr:to>
      <xdr:col>0</xdr:col>
      <xdr:colOff>746396</xdr:colOff>
      <xdr:row>1</xdr:row>
      <xdr:rowOff>217309</xdr:rowOff>
    </xdr:to>
    <xdr:pic>
      <xdr:nvPicPr>
        <xdr:cNvPr id="2" name="Picture 17" descr="New Logo">
          <a:extLst>
            <a:ext uri="{FF2B5EF4-FFF2-40B4-BE49-F238E27FC236}">
              <a16:creationId xmlns:a16="http://schemas.microsoft.com/office/drawing/2014/main" id="{AA2B0B5D-67DA-43CA-A80F-5524009FD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54000"/>
          <a:ext cx="746396" cy="308023"/>
        </a:xfrm>
        <a:prstGeom prst="rect">
          <a:avLst/>
        </a:prstGeom>
        <a:noFill/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Ornithopoulos, Panagiotis" id="{0D6E7A06-82E8-4E0D-972B-0F5D3F93A30F}" userId="S::Panagiotis.Ornithopoulos@unilever.com::c79b80f5-7e23-450e-be82-1e41a253cf6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nagiotis.Ornithopo" refreshedDate="44407.425383796297" createdVersion="6" refreshedVersion="7" minRefreshableVersion="3" recordCount="1035" xr:uid="{86661CDA-D1AC-4F0E-9BBA-154E6C088A20}">
  <cacheSource type="worksheet">
    <worksheetSource ref="A1:AN826" sheet="S1P"/>
  </cacheSource>
  <cacheFields count="41">
    <cacheField name="A/A" numFmtId="0">
      <sharedItems containsSemiMixedTypes="0" containsString="0" containsNumber="1" containsInteger="1" minValue="1" maxValue="1034"/>
    </cacheField>
    <cacheField name="Key" numFmtId="0">
      <sharedItems/>
    </cacheField>
    <cacheField name="Date" numFmtId="14">
      <sharedItems containsSemiMixedTypes="0" containsNonDate="0" containsDate="1" containsString="0" minDate="2021-07-30T00:00:00" maxDate="2021-07-31T00:00:00"/>
    </cacheField>
    <cacheField name="Material" numFmtId="0">
      <sharedItems containsSemiMixedTypes="0" containsString="0" containsNumber="1" containsInteger="1" minValue="6153903" maxValue="68601128" count="175">
        <n v="6153903"/>
        <n v="6302303"/>
        <n v="10003604"/>
        <n v="11140704"/>
        <n v="11247103"/>
        <n v="11336407"/>
        <n v="11338403"/>
        <n v="11884201"/>
        <n v="11884801"/>
        <n v="11885401"/>
        <n v="11885802"/>
        <n v="11886301"/>
        <n v="11945301"/>
        <n v="12011702"/>
        <n v="12011802"/>
        <n v="12100503"/>
        <n v="12101903"/>
        <n v="12110202"/>
        <n v="12110903"/>
        <n v="12515601"/>
        <n v="12886001"/>
        <n v="12886101"/>
        <n v="13217307"/>
        <n v="13847601"/>
        <n v="14790302"/>
        <n v="15103501"/>
        <n v="15196603"/>
        <n v="15859202"/>
        <n v="15864602"/>
        <n v="15871501"/>
        <n v="15871901"/>
        <n v="15883201"/>
        <n v="15883701"/>
        <n v="15898501"/>
        <n v="15898701"/>
        <n v="15940702"/>
        <n v="16164101"/>
        <n v="16629507"/>
        <n v="16695603"/>
        <n v="16866501"/>
        <n v="16869301"/>
        <n v="17129301"/>
        <n v="17160703"/>
        <n v="17193101"/>
        <n v="17193201"/>
        <n v="17193301"/>
        <n v="17193401"/>
        <n v="17253003"/>
        <n v="18008401"/>
        <n v="18535702"/>
        <n v="18536102"/>
        <n v="18696502"/>
        <n v="18974102"/>
        <n v="19513602"/>
        <n v="19522701"/>
        <n v="19630501"/>
        <n v="19630701"/>
        <n v="19896603"/>
        <n v="22010602"/>
        <n v="22010702"/>
        <n v="22011902"/>
        <n v="22100403"/>
        <n v="22110402"/>
        <n v="23848001"/>
        <n v="25872001"/>
        <n v="25879301"/>
        <n v="25879601"/>
        <n v="25883301"/>
        <n v="28000701"/>
        <n v="28006601"/>
        <n v="28742201"/>
        <n v="29256601"/>
        <n v="29603001"/>
        <n v="36010201"/>
        <n v="39631001"/>
        <n v="67251846"/>
        <n v="67251848"/>
        <n v="67251850"/>
        <n v="67251853"/>
        <n v="67262254"/>
        <n v="67262258"/>
        <n v="67291280"/>
        <n v="67322596"/>
        <n v="67418234"/>
        <n v="67505008"/>
        <n v="67511967"/>
        <n v="67511991"/>
        <n v="67512194"/>
        <n v="67512327"/>
        <n v="67512406"/>
        <n v="67512459"/>
        <n v="67520282"/>
        <n v="67563952"/>
        <n v="67577421"/>
        <n v="67578557"/>
        <n v="67578599"/>
        <n v="67578611"/>
        <n v="67578692"/>
        <n v="67578696"/>
        <n v="67578698"/>
        <n v="67579751"/>
        <n v="67596227"/>
        <n v="67669453"/>
        <n v="67669455"/>
        <n v="67669457"/>
        <n v="67682348"/>
        <n v="67738206"/>
        <n v="67738211"/>
        <n v="67751002"/>
        <n v="67751022"/>
        <n v="67751196"/>
        <n v="67830530"/>
        <n v="67830533"/>
        <n v="67830535"/>
        <n v="67830537"/>
        <n v="67830539"/>
        <n v="67830541"/>
        <n v="67830543"/>
        <n v="67835093"/>
        <n v="67835095"/>
        <n v="67835097"/>
        <n v="67836693"/>
        <n v="67836694"/>
        <n v="67836695"/>
        <n v="29503501" u="1"/>
        <n v="13075707" u="1"/>
        <n v="67834894" u="1"/>
        <n v="68222641" u="1"/>
        <n v="14413801" u="1"/>
        <n v="68601121" u="1"/>
        <n v="6356601" u="1"/>
        <n v="67825762" u="1"/>
        <n v="67951728" u="1"/>
        <n v="68601123" u="1"/>
        <n v="11949401" u="1"/>
        <n v="67951730" u="1"/>
        <n v="68601125" u="1"/>
        <n v="11070503" u="1"/>
        <n v="67858755" u="1"/>
        <n v="13786702" u="1"/>
        <n v="67951734" u="1"/>
        <n v="67836696" u="1"/>
        <n v="67951736" u="1"/>
        <n v="67751029" u="1"/>
        <n v="67997436" u="1"/>
        <n v="17052404" u="1"/>
        <n v="17488803" u="1"/>
        <n v="67836698" u="1"/>
        <n v="67951738" u="1"/>
        <n v="16004802" u="1"/>
        <n v="67844430" u="1"/>
        <n v="68448706" u="1"/>
        <n v="67326020" u="1"/>
        <n v="67169652" u="1"/>
        <n v="67682357" u="1"/>
        <n v="67951742" u="1"/>
        <n v="68600926" u="1"/>
        <n v="18715401" u="1"/>
        <n v="67682359" u="1"/>
        <n v="67951744" u="1"/>
        <n v="68222639" u="1"/>
        <n v="67842610" u="1"/>
        <n v="67750998" u="1"/>
        <n v="67788245" u="1"/>
        <n v="14474403" u="1"/>
        <n v="13471204" u="1"/>
        <n v="67751000" u="1"/>
        <n v="68601128" u="1"/>
        <n v="67969831" u="1"/>
        <n v="67951754" u="1"/>
        <n v="67326015" u="1"/>
        <n v="68354045" u="1"/>
        <n v="67836697" u="1"/>
        <n v="10865401" u="1"/>
        <n v="67834890" u="1"/>
      </sharedItems>
    </cacheField>
    <cacheField name="Description" numFmtId="0">
      <sharedItems count="175">
        <s v="CDO CAKE COCOA 6X2X380G BOX EB IT"/>
        <s v="CDO TORTA AL COCO 6x1.68G IT"/>
        <s v="KN BOUILLON MUSHROOM 6X500G ECO EB IT GR"/>
        <s v="KNORR DSO ONION 6X565G ECO EB FRGRIT"/>
        <s v="KN COUS COUS TABOULE 6X625G PK EB GR IT"/>
        <s v="KN PAS MEP SAFFRON 2X800G ECO EB IT GR"/>
        <s v="KNORR ROUX LIGHT 3X1KG ECO EB ITGR"/>
        <s v="CDO TOPPING TOFFEE 6X1KG BOT EB IT GR"/>
        <s v="CDO TOPPING CHOCOLATE 6X1KG BOT EB IT GR"/>
        <s v="CDO TOPPING HAZELNUT 6X1KG BOT EB IT GR"/>
        <s v="CDO TOPPI FOREST FRUI 6X1KG BOT EB IT GR"/>
        <s v="CDO TOPPIN STRAWBERRY 6X1KG BOT EB IT GR"/>
        <s v="FS DRE HLMNS SWSAU HO&amp;MU 5X570ML NDC GR"/>
        <s v="KN PAS BOUIL CHICKEN 1X4KG BUC EB GR"/>
        <s v="KN PAS BOUIL BEEF 1X4KG BUC EB GR"/>
        <s v="HLMNS REAL MAYONNAISE 1X10L BUC EB GR"/>
        <s v="HLMNS REAL MAYO 1X5.5L BUC EB GR"/>
        <s v="HLMNS COCTAIL SAUCE 1X3L BUC EB GR"/>
        <s v="HLMNS MUSTARD SAUCE 1X3L BUC EB GR"/>
        <s v="LIPTON WOODEN CASE 84 ENV"/>
        <s v="HLMNS VINAIGR BASIL 6X1L BOT EB GR"/>
        <s v="HLMNS VINAIGRETTE CITRUS 6X1L BOT EB IT"/>
        <s v="HLMNS MAYO LIGHT 1X5L BUC EB GR"/>
        <s v="LIPTON GREEN TEA MINT RA 25CSEX6 EU_FS"/>
        <s v="KN DES MADEIRA 6X800G ECO EB FR-s"/>
        <s v="MAIZENA STARCH 4X2.5KG BOX EW ES"/>
        <s v="KN DSO CRM BOLETUS 6X850G ECO EB GR IT"/>
        <s v="KNORR DSO TOMATO 6X1KG ECO EB GR"/>
        <s v="Knorr Minestrone soup 900g GR Dwin"/>
        <s v="Lipton Tea 25s SEnv Box TchaiOrien 6x25g"/>
        <s v="Lipton Inf 25s SEnv Box Peppermint 6x40g"/>
        <s v="LIPTON GREEN TEA CITRUS RA 25CSEX6 EU_FS"/>
        <s v="LIPTON BLACKCURRANT 25CSEX6 EU_FS"/>
        <s v="Lipton Tea 25s SEnv Box Eng Bfast 6x50g"/>
        <s v="LIPTON GREEN TEA PURE RA 25CSEX6 EU_FS"/>
        <s v="HLMNS MILD MUSTARD 1X4.8KG BUC EB GR"/>
        <s v="KN DES CARBONARA 6X1KG ECO EB GR ES"/>
        <s v="KN BOUIL BEEF 1X3.5KG BUC EB PL GR HU-s"/>
        <s v="KN DES 4 CHEESE 6X775G ECO EB EU"/>
        <s v="Knorr Bearnaise sauce 900g GR"/>
        <s v="Knorr Curry sauce 1.4kg GR"/>
        <s v="KN PRIM PESTO 2X340G POT EB GR"/>
        <s v="HELLMAN'S MAYO REAL 6X2L -r"/>
        <s v="KN PRIM ROSEMARY 2X340G POT EB IT/GR"/>
        <s v="KN PRIM GARLIC 2X340G POT EB IT/GR"/>
        <s v="KN PRIM THYME 2X340G POT EB IT/GR"/>
        <s v="KN PRIM BASIL 2X340G POT EB IT/GR"/>
        <s v="KN FOND FISH PASTY 3X1KG ECO EB AT-r"/>
        <s v="KN SALSA AGRIDULCE 2.25LT (2) (E)(P7)NB"/>
        <s v="KNORR WSA BBQ 2X2.2L BOT (P7)NB GR"/>
        <s v="KNORR SAUCE JAR SALSA 2X2.20L GR(P7)NB"/>
        <s v="KN DSO CRE ASPARAGUS 6X900G ECO EB GR IT"/>
        <s v="Knorr Poultry cream soup 1040g GRIT Dwin"/>
        <s v="KN AROMAT 6X500G ECO EB IT GR"/>
        <s v="KN GF REG BOUIL CHICKEN 2X800G JAR DACH"/>
        <s v="KN PAS BOUIL VEGETABLE 6X1.2KG ECO EB GR"/>
        <s v="KN PAS BOUIL BEEF 6X1.2KG ECO EB GR"/>
        <s v="KN PAS BOUI CHICK 1X3.5KG BUC EB GR DS"/>
        <s v="KNORROX PAS BOUIL CHICKE 1X7KG BUC EB GR"/>
        <s v="KNORROX PAS BOUIL BEEF 1X7KG BUC EB GR"/>
        <s v="KN PAS BOUIL VEGETABLE 1X4KG BUC EB GR"/>
        <s v="HLMNS MAYONNAISE 1X5L BUC EB GR"/>
        <s v="HLMNS YOGHURT SAUCE 1X3L BUC EB GR"/>
        <s v="Lipton Inf 25s SEnv Box ForestFrt 6x25"/>
        <s v="Lipton Tea 25s SEnv Box Lemon 6x25"/>
        <s v="Lipton Tea 25s SEnv Box Earl Grey 6x25"/>
        <s v="Lipton Tea 25s SEnv Box Camomile6x25 EU"/>
        <s v="LIPTON STRAWBERRY 25CSEX6 EU_FS"/>
        <s v="HLMNS SLDDRE CAESAR 3x3L BUC EW GR"/>
        <s v="KNORR WSA CURRY 2X2.25L PBOT (P7)NB ES"/>
        <s v="KN FINE CHOPPED TOMATO 6X2.5KG POU EB GR"/>
        <s v="KN DSO CHICKEN BROTH 6X1KG ECO EB GR"/>
        <s v="KN BOU FO LIQ SHELFISH 6X1L BOT ES IT GR"/>
        <s v="HLMNS KETCHUP 3X4.8KG BOT EB GR"/>
        <s v="KN PAS BOUIL CHICKEN 6X1.2KG ECO EB GR"/>
        <s v="KNORR PROF DEMI GLACE 8X1L BRI EB EUR"/>
        <s v="KN PROF FOND LQ VEAL 8X1L BRI EB EUR"/>
        <s v="KN PROF FOND LQ SHELLFIS 8X1L BRI EB EUR"/>
        <s v="KN PROF FOND LQ CHICKEN 8X1L BRI EB EUR"/>
        <s v="KNORR SAMBAL MANIS 6X1L BOT EB IT GR"/>
        <s v="KNORR PANG GANG 6X1L BOT EB IT GR"/>
        <s v="HLMNS BARBEQ SAUC 3X4.8KG BOT EB GRIT"/>
        <s v="CDO TIRAMISU GF 6X2X245G BOX EB GRITES"/>
        <s v="KNORR TERYAKI ASIAN 6X1.23KG BOT EB"/>
        <s v="KNORR POTATO FLAKES 1X4KG BIB EB EUR"/>
        <s v="CDO CAKE PATISSERIE1X15KG BG EB GR"/>
        <s v="CDO CAKE SPONGE 1X20KG BG EB GR"/>
        <s v="CDO CAKE PANNACOTTA 1X10KG BG EB GR"/>
        <s v="CDO CREME BRULEE 1X10KG BG EB GR"/>
        <s v="CDO CAKE COCOA1X20KG BG EB GR"/>
        <s v="CDO CAKE VANILLA 1X20KG BG EB GR"/>
        <s v="KNORR POTATO FLAKES 1X20KG BAG EL ES/GR"/>
        <s v="KN SOYA SAUCE 6X1.3KG GLA EB RO GR HU RS"/>
        <s v="KN GFLF DES TOMATO GOUR 1X10KG BUC EB EU"/>
        <s v="LIPTON YELLOW LABEL 25CSEX6 MED_FS"/>
        <s v="LIPTON FGS YELLOW LABEL 100SERX12 MED FS"/>
        <s v="LIPTON FGS YELLOW LABEL 100CSEX12 MED FS"/>
        <s v="LIPTON FGS HIBISC PASFRUIT 25CSEX6 EU_FS"/>
        <s v="LIPTON FGS GREEN RED BERRS 25CSEX6 EU_FS"/>
        <s v="LIPTON FGS ROOIBOS 25CSEX6 EU_FS"/>
        <s v="LIPTON FGS GREEN PURE 100CSEX12 EU FS"/>
        <s v="KN DSO BROTH VEG 6X1.15KG ECO EB IT GR"/>
        <s v="KN DRM CousCous Carrot 4X610G EB IT"/>
        <s v="KN MK RedRice Almn Bro 4X550G EB IT"/>
        <s v="KN DRM QUI TOM CAR 4x548G POU EB IT"/>
        <s v="HELLMANN'S MUSTARD 198X10ML"/>
        <s v="KN DEMI GLACE 6X1.2KG ECO EB GR"/>
        <s v="KNORR DES DEMI GLACE 4KG BUC EB GR"/>
        <s v="HLMNS MUST SAU 6X880G BOT EB GR PT IT"/>
        <s v="HLMNS FRIES SAUCE 6X850G BOT EB GR PT IT"/>
        <s v="KN SAUCE BRATENJUS 6X1KG ECO EB GR"/>
        <s v="CDO CAKE COCOA1X5KG BUC EB GR"/>
        <s v="CDO CAKE VANILLA1X5KG BUC EB GR"/>
        <s v="CDO CREME BRULEE 6X2KG BG EB GR"/>
        <s v="CDO CAKE PANNACOTTA 6X2KG BG EB GR"/>
        <s v="CDO MOUSSEVANILLA 1X5KG BUC EB GR"/>
        <s v="CDO MOUSSE CHOCOLATE 1X5KG BUC EB GR"/>
        <s v="CDO MOUSSE STRAWBERRY 1X5KG BUC EB GR"/>
        <s v="LIPTON EXS GRN MANDARIN ORANGE 25SEX6 FS"/>
        <s v="LIPTON EXS GREEN TEA SENCHA 25SEX6 FS"/>
        <s v="LIPTON EXS INF DELICATE MINT 25SEX6 FS"/>
        <s v="LIPTON EXS BLACK PEACH MANGO 25SEX6 FS"/>
        <s v="LIPTON EXS INF AFRICAN ROOIBOS 25SEX6 FS"/>
        <s v="LIPT EXS BLK CLASSIC EARL GREY 25SEX6 FS"/>
        <s v="HLMNS KETCHUP 6X950G BOT EB GR PT IT" u="1"/>
        <s v="KNTOMSAUCE PIZZA PAS HOTP10KG BIB EB GR" u="1"/>
        <s v="PURE LEAF BIO BLA VANILLA 25PYRX6 EU FS" u="1"/>
        <s v="Hellmann's BBQ SAUCE 198x10ml" u="1"/>
        <s v="HELLMANN'S MAYO REAL 198X10ML" u="1"/>
        <s v="LIPN EXS Inf ChamomilLinden25SEX6 FS" u="1"/>
        <s v="HLMNS SLDDRE MUS HON 6X1L PBOT EL GR" u="1"/>
        <s v="KN DES GREEN PEPPER 6X840G ECO EB EU" u="1"/>
        <s v="HLMS 1000ISL 4x3L PETBOT EB BE GR NL PT" u="1"/>
        <s v="KN PRIM RED PESTO 2X340G POT EB DEAT-r" u="1"/>
        <s v="CDO PANNA COTTA 6X2X260G BOX EB UE" u="1"/>
        <s v="HLMNS KETCHUP 4X4KG BOT EB GR" u="1"/>
        <s v="HLMNS MUSTARD 4X4KG BOT EB GR" u="1"/>
        <s v="PURE LEAF BIO GINGERORANGE 20PYTX6 EU FS" u="1"/>
        <s v="FS DRE HLMNS SWSAU RBPEP 5X570ML NDC GR" u="1"/>
        <s v="PURE LEAF BIO ENG BREAKFAST25PYRX6 EU FS" u="1"/>
        <s v="PURE LEAF BIO GREEN GUNPOW 25PYRX6 EU FS" u="1"/>
        <s v="PURE LEAF BIO GREENJASMINE 25PYRX6 EU FS" u="1"/>
        <s v="HLMNS MAYONNAISE 5(20X33ML) JAR" u="1"/>
        <s v="PURE LEAF BIO SPECIA BLACK EG 25X6 EU FS" u="1"/>
        <s v="HLMNS MUSTARD 1X3KG BUC EB NEE" u="1"/>
        <s v="HLMNS KETCHUP 1X5KG BUC EB PL CZ SK GR" u="1"/>
        <s v="HLMNS MASTER SAUCE 1X3KG BUC EB GR" u="1"/>
        <s v="LIPT EXS BLK JUICY FORST FRUIT 25SEX6 FS" u="1"/>
        <s v="LIPTON EXS BLK ENGLISH BRKFAST 25SEX6 FS" u="1"/>
        <s v="LIPTON EXS BLK REFRESHIN LEMON 25SEX6 FS" u="1"/>
        <s v="KN WSA SUNSHIN CHIL 6X1L BOT EB ES PT GR" u="1"/>
        <s v="CDO PANCAKE-WAFFLE 6X2KG BG EB GR" u="1"/>
        <s v="HLMNS SLDDRE BAL OLIV 6X1L PBOT EB GR" u="1"/>
        <s v="HELLMANN'S KETCHUP 198X10ML" u="1"/>
        <s v="PURE LEAF BIO GREEN MINT 25PYRX6 EU FS" u="1"/>
        <s v="PURE LEAF BIO PEPPERMINT 20PYTX6 EU FS" u="1"/>
        <s v="KN DSO SMOOTH VEGET 6X940G ECO EB FRGRIT" u="1"/>
        <s v="CDO MOUSSE LEMON 6X3X188G BOX EB IT" u="1"/>
        <s v="HLMNS HOT SAUCE 12X95ML BOT EB EU" u="1"/>
        <s v="KNORR WORCESTER SCE 6X1.125KG BOT EB GR" u="1"/>
        <s v="CDO CREPE 6X2KG BG EB GR" u="1"/>
        <s v="HLMNS MAYO SAU 6X820G BOT EB GR PT IT" u="1"/>
        <s v="LIPT YELOW LBL SIGNATU BLEND 25SEX6FS" u="1"/>
        <s v="CDO CREMA CATALAN 6X3X172G BOX EB EU" u="1"/>
        <s v="KN GF REG BOUI CHICK 2X800G JAR EB GR IT" u="1"/>
        <s v="HLMNS BBQ SAUCE 6X950G BOT EB GR PT IT" u="1"/>
        <s v="KN DSO MEDITER FISH 6X1KG ECO EB FR" u="1"/>
        <s v="CDO CT6 MOUSSE COCONUT 3x225G UE" u="1"/>
        <s v="HELLMAN MAYO BUCKETVegan 1X2,5KG EU" u="1"/>
        <s v="KN DES HOLLANDAISE 6X825G ECO EB GR" u="1"/>
        <s v="KN PRIM GARDENHERB 2X340G GLA EB NL" u="1"/>
        <s v="HLMNS MAYONNAISE REAL 1x3KG BUC EB GR" u="1"/>
        <s v="KN COCONUT MILK POWDER 6X1KG POU EB EU" u="1"/>
        <s v="KN PROMIX MEAT LOAF 2X3KG BOX EB DE-r" u="1"/>
        <s v="HLMNS MUSTARD 5(20X33ML) JAR" u="1"/>
      </sharedItems>
    </cacheField>
    <cacheField name="Plant" numFmtId="0">
      <sharedItems/>
    </cacheField>
    <cacheField name="Storage location" numFmtId="0">
      <sharedItems/>
    </cacheField>
    <cacheField name="Batch" numFmtId="0">
      <sharedItems count="511">
        <s v="0010CUM84"/>
        <s v="0077AUM84"/>
        <s v="0335AUM84"/>
        <s v="110200803"/>
        <s v="1174ARC93"/>
        <s v="1141ARC93"/>
        <s v="1179ARC93"/>
        <s v="11690W098"/>
        <s v="107500803"/>
        <s v="117500803"/>
        <s v="118700803"/>
        <s v="119010M95"/>
        <s v="113720M95"/>
        <s v="109710M95"/>
        <s v="030920M95"/>
        <s v="115820M95"/>
        <s v="118710M95"/>
        <s v="116610M95"/>
        <s v="11740A817"/>
        <s v="11600Z098"/>
        <s v="11650Z098"/>
        <s v="11830Z098"/>
        <s v="11830G098"/>
        <s v="12010Z098"/>
        <s v="12020Z098"/>
        <s v="11860Z098"/>
        <s v="120307H96"/>
        <s v="120407H96"/>
        <s v="118807H96"/>
        <s v="120907H96"/>
        <s v="119607H96"/>
        <s v="120107H96"/>
        <s v="117007H96"/>
        <s v="116907H96"/>
        <s v="20210622"/>
        <s v="10670N757"/>
        <s v="11420N757"/>
        <s v="11450N757"/>
        <s v="11460N757"/>
        <s v="1156CL099"/>
        <s v="11592I620"/>
        <s v="11130Y776"/>
        <s v="1167ATM84"/>
        <s v="1167BTM84"/>
        <s v="1181ATM84"/>
        <s v="1188ATM84"/>
        <s v="1188BTM84"/>
        <s v="00710Y776"/>
        <s v="112700803"/>
        <s v="1126CP816"/>
        <s v="1183AP816"/>
        <s v="03011I620"/>
        <s v="11972I620"/>
        <s v="11703I620"/>
        <s v="11721I620"/>
        <s v="11722I620"/>
        <s v="00911I620"/>
        <s v="11583I620"/>
        <s v="11682I620"/>
        <s v="11751I620"/>
        <s v="11471I620"/>
        <s v="11603I620"/>
        <s v="11632I620"/>
        <s v="11981I620"/>
        <s v="118407H96"/>
        <s v="119707H96"/>
        <s v="108900803"/>
        <s v="116700803"/>
        <s v="L1097C5816"/>
        <s v="1148B5816"/>
        <s v="1167C5816"/>
        <s v="10740Y776"/>
        <s v="1181C4816"/>
        <s v="1169AN816"/>
        <s v="114800N39"/>
        <s v="L1070BL099"/>
        <s v="116500N39"/>
        <s v="115300N39"/>
        <s v="116600N39"/>
        <s v="116700N39"/>
        <s v="11130PM78"/>
        <s v="11260PM78"/>
        <s v="11470PM78"/>
        <s v="11270PM78"/>
        <s v="11740PM78"/>
        <s v="03230PM781"/>
        <s v="1183ARC93"/>
        <s v="1160A4816"/>
        <s v="1190A4816"/>
        <s v="11320I098"/>
        <s v="11720I098"/>
        <s v="11730039"/>
        <s v="117300N39"/>
        <s v="11690G098"/>
        <s v="11950G098"/>
        <s v="11960G098"/>
        <s v="11810G098"/>
        <s v="11820G098"/>
        <s v="1154BT816"/>
        <s v="1181B5816"/>
        <s v="1196A5816"/>
        <s v="11821Z098"/>
        <s v="11820Z098"/>
        <s v="11660Z098"/>
        <s v="12000Z098"/>
        <s v="119407H96"/>
        <s v="119507H96"/>
        <s v="120707H96"/>
        <s v="120807H96"/>
        <s v="113707H96"/>
        <s v="120007H96"/>
        <s v="11643I620"/>
        <s v="11821I620"/>
        <s v="11961I620"/>
        <s v="00923I620"/>
        <s v="00931I620"/>
        <s v="11902I620"/>
        <s v="12011I620"/>
        <s v="11683I620"/>
        <s v="11691I620"/>
        <s v="11243I620"/>
        <s v="11251I620"/>
        <s v="11411I620"/>
        <s v="11623I620"/>
        <s v="11631I620"/>
        <s v="11781I620"/>
        <s v="11982I620"/>
        <s v="11782I620"/>
        <s v="118907H96"/>
        <s v="119007H96"/>
        <s v="119107H96"/>
        <s v="120507H96"/>
        <s v="1190077H96"/>
        <s v="L10070PM78"/>
        <s v="10070PM78"/>
        <s v="1172"/>
        <s v="1175ARC93"/>
        <s v="117400650"/>
        <s v="1124S3K54"/>
        <s v="1134S3K54"/>
        <s v="1084S3K54"/>
        <s v="0345S3K54"/>
        <s v="1098S3K54"/>
        <s v="112683K54"/>
        <s v="114783K54"/>
        <s v="114400650"/>
        <s v="114500650"/>
        <s v="119807H96"/>
        <s v="1077BRM84"/>
        <s v="1153AT805"/>
        <s v="1182AT805"/>
        <s v="3210709168"/>
        <s v="3210707101"/>
        <s v="3210721122"/>
        <s v="3210601146"/>
        <s v="3210706149"/>
        <s v="3210602162"/>
        <s v="3210624117"/>
        <s v="3210715152"/>
        <s v="3210612105"/>
        <s v="3210706155"/>
        <s v="3210713168"/>
        <s v="1145AE805"/>
        <s v="113900A69"/>
        <s v="1163A2C93"/>
        <s v="1183A2C93"/>
        <s v="1196A2C93"/>
        <s v="11421I620"/>
        <s v="11652I620"/>
        <s v="10022O620"/>
        <s v="10743O620"/>
        <s v="10813G620"/>
        <s v="11783H620"/>
        <s v="11861H620"/>
        <s v="11853H620"/>
        <s v="11862H620"/>
        <s v="10113I620"/>
        <s v="02702I620"/>
        <s v="11663I620"/>
        <s v="12001I620"/>
        <s v="11882H620"/>
        <s v="116500803"/>
        <s v="112315M66"/>
        <s v="114115M66"/>
        <s v="112005M66"/>
        <s v="114105M66"/>
        <s v="115105M66"/>
        <s v="115125M66"/>
        <s v="11920P817"/>
        <s v="1198ARC93"/>
        <s v="1185A1C93"/>
        <s v="1188A1C93"/>
        <s v="1191A1C93"/>
        <s v="1197A1C93"/>
        <s v="1201A1C93"/>
        <s v="113903M51"/>
        <s v="111005M51"/>
        <s v="1148BN816"/>
        <s v="3210626345"/>
        <s v="3210720318"/>
        <s v="3210614343"/>
        <s v="3210424341"/>
        <s v="3210708319"/>
        <s v="3210720348"/>
        <s v="3210720355"/>
        <s v="3210722350"/>
        <s v="02541Q620"/>
        <s v="03433Q620"/>
        <s v="00222Q620"/>
        <s v="11423Q620"/>
        <s v="11443Q620"/>
        <s v="00543Q620"/>
        <s v="02733Q620"/>
        <s v="00703Q620"/>
        <s v="02753Q620"/>
        <s v="L00380Y776" u="1"/>
        <s v="02300Y776" u="1"/>
        <s v="0215AVC93" u="1"/>
        <s v="03020S817" u="1"/>
        <s v="02650A817" u="1"/>
        <s v="0352S3K54" u="1"/>
        <s v="03353Q620" u="1"/>
        <s v="03361Q620" u="1"/>
        <s v="03230PM78" u="1"/>
        <s v="034602M51" u="1"/>
        <s v="1035ATM84" u="1"/>
        <s v="00100DK38" u="1"/>
        <s v="L02030612A" u="1"/>
        <s v="0323S3K54" u="1"/>
        <s v="0343S3K54" u="1"/>
        <s v="03430S817" u="1"/>
        <s v="1006AVC93" u="1"/>
        <s v="L02040612A" u="1"/>
        <s v="L02101G809" u="1"/>
        <s v="0052CP816" u="1"/>
        <s v="91531I620" u="1"/>
        <s v="1007AVC93" u="1"/>
        <s v="1017AVC93" u="1"/>
        <s v="1027AVC93" u="1"/>
        <s v="3210224339" u="1"/>
        <s v="91533I620" u="1"/>
        <s v="91541I620" u="1"/>
        <s v="0315S3K54" u="1"/>
        <s v="03560Z098" u="1"/>
        <s v="L1028AL099" u="1"/>
        <s v="1008AVC93" u="1"/>
        <s v="1028AVC93" u="1"/>
        <s v="L00860Y776" u="1"/>
        <s v="0288ATC93" u="1"/>
        <s v="02540Y776" u="1"/>
        <s v="0289AVC93" u="1"/>
        <s v="0301ATC93" u="1"/>
        <s v="03570Z098" u="1"/>
        <s v="104246A98" u="1"/>
        <s v="105074A98" u="1"/>
        <s v="L02321B809" u="1"/>
        <s v="3210223359" u="1"/>
        <s v="0302AVC93" u="1"/>
        <s v="00401I620" u="1"/>
        <s v="0352AVC93" u="1"/>
        <s v="0332ATM84" u="1"/>
        <s v="0302ATC93" u="1"/>
        <s v="03580Z098" u="1"/>
        <s v="00702I620" u="1"/>
        <s v="01382H620" u="1"/>
        <s v="0303AVC93" u="1"/>
        <s v="0353AVC93" u="1"/>
        <s v="02000W098" u="1"/>
        <s v="1013BL099" u="1"/>
        <s v="0303ATC93" u="1"/>
        <s v="1033BL099" u="1"/>
        <s v="286224H29" u="1"/>
        <s v="0338S3K54" u="1"/>
        <s v="00612I620" u="1"/>
        <s v="1013CL099" u="1"/>
        <s v="00613I620" u="1"/>
        <s v="104444A98" u="1"/>
        <s v="00913I620" u="1"/>
        <s v="0364AVC93" u="1"/>
        <s v="3201209358" u="1"/>
        <s v="91993Q620" u="1"/>
        <s v="01990W098" u="1"/>
        <s v="00751Q620" u="1"/>
        <s v="0038CP816" u="1"/>
        <s v="00723I620" u="1"/>
        <s v="3200728162" u="1"/>
        <s v="L02471B809" u="1"/>
        <s v="00080FK38" u="1"/>
        <s v="00432I620" u="1"/>
        <s v="10280Y776" u="1"/>
        <s v="00353Q620" u="1"/>
        <s v="3210224363" u="1"/>
        <s v="104644A98" u="1"/>
        <s v="00733I620" u="1"/>
        <s v="00741I620" u="1"/>
        <s v="00833I620" u="1"/>
        <s v="00933I620" u="1"/>
        <s v="00941I620" u="1"/>
        <s v="02530W098" u="1"/>
        <s v="00442I620" u="1"/>
        <s v="102705M51" u="1"/>
        <s v="92251Q620" u="1"/>
        <s v="L011200A69" u="1"/>
        <s v="0307AVC93" u="1"/>
        <s v="00763Q620" u="1"/>
        <s v="024701M51" u="1"/>
        <s v="00943I620" u="1"/>
        <s v="20201109" u="1"/>
        <s v="10500G098" u="1"/>
        <s v="0308AVC93" u="1"/>
        <s v="00461I620" u="1"/>
        <s v="00553I620" u="1"/>
        <s v="00761I620" u="1"/>
        <s v="02110G098" u="1"/>
        <s v="L011500A69" u="1"/>
        <s v="102801M51" u="1"/>
        <s v="AG0036" u="1"/>
        <s v="93410DK38" u="1"/>
        <s v="026200803" u="1"/>
        <s v="00391Q620" u="1"/>
        <s v="0309AVC93" u="1"/>
        <s v="02060W098" u="1"/>
        <s v="9196ARM84" u="1"/>
        <s v="01540FK38" u="1"/>
        <s v="0232AT805" u="1"/>
        <s v="0066B4816" u="1"/>
        <s v="92361I620" u="1"/>
        <s v="1008A2C93" u="1"/>
        <s v="00581I620" u="1"/>
        <s v="01002I620" u="1"/>
        <s v="L011900A69" u="1"/>
        <s v="034900A69" u="1"/>
        <s v="01550FK38" u="1"/>
        <s v="3210212106" u="1"/>
        <s v="01011I620" u="1"/>
        <s v="10070W098" u="1"/>
        <s v="93430DK38" u="1"/>
        <s v="00483I620" u="1"/>
        <s v="104972A98" u="1"/>
        <s v="00691I620" u="1"/>
        <s v="03012H620" u="1"/>
        <s v="10040I098" u="1"/>
        <s v="93440FK38" u="1"/>
        <s v="93430BK38" u="1"/>
        <s v="L9273M64" u="1"/>
        <s v="0272AQC93" u="1"/>
        <s v="02831B809" u="1"/>
        <s v="00792I620" u="1"/>
        <s v="104007H96" u="1"/>
        <s v="03013H620" u="1"/>
        <s v="105007H96" u="1"/>
        <s v="106007H96" u="1"/>
        <s v="01121I620" u="1"/>
        <s v="00793I620" u="1"/>
        <s v="0073ARM84" u="1"/>
        <s v="00893I620" u="1"/>
        <s v="102500803" u="1"/>
        <s v="10050I098" u="1"/>
        <s v="93450FK38" u="1"/>
        <s v="32103033" u="1"/>
        <s v="32103053" u="1"/>
        <s v="0273AQC93" u="1"/>
        <s v="32011063" u="1"/>
        <s v="0073BRM84" u="1"/>
        <s v="104107H96" u="1"/>
        <s v="105107H96" u="1"/>
        <s v="106107H96" u="1"/>
        <s v="02400N757" u="1"/>
        <s v="3210217149" u="1"/>
        <s v="1019C5816" u="1"/>
        <s v="91511H620" u="1"/>
        <s v="00700Y776" u="1"/>
        <s v="3230PM78" u="1"/>
        <s v="106207H96" u="1"/>
        <s v="91512H620" u="1"/>
        <s v="0042AE805" u="1"/>
        <s v="00110Y776" u="1"/>
        <s v="93460BK38" u="1"/>
        <s v="02961B809" u="1"/>
        <s v="104307H96" u="1"/>
        <s v="105307H96" u="1"/>
        <s v="01051I620" u="1"/>
        <s v="01543I620" u="1"/>
        <s v="01551I620" u="1"/>
        <s v="028800803" u="1"/>
        <s v="3210212305" u="1"/>
        <s v="007130M95" u="1"/>
        <s v="100800803" u="1"/>
        <s v="0308AL099" u="1"/>
        <s v="00320Y776" u="1"/>
        <s v="031803M51" u="1"/>
        <s v="02171B809" u="1"/>
        <s v="L0317B5816" u="1"/>
        <s v="02901Q620" u="1"/>
        <s v="105407H96" u="1"/>
        <s v="01061I620" u="1"/>
        <s v="01950Z098" u="1"/>
        <s v="035205M66" u="1"/>
        <s v="034905M51" u="1"/>
        <s v="028900803" u="1"/>
        <s v="02730N757" u="1"/>
        <s v="3210212303" u="1"/>
        <s v="0076CRM84" u="1"/>
        <s v="03101B809" u="1"/>
        <s v="007310M95" u="1"/>
        <s v="00130Y776" u="1"/>
        <s v="027507H96" u="1"/>
        <s v="02581B809" u="1"/>
        <s v="02881B809" u="1"/>
        <s v="102507H96" u="1"/>
        <s v="93471Q620" u="1"/>
        <s v="033305M66" u="1"/>
        <s v="035305M66" u="1"/>
        <s v="10490G098" u="1"/>
        <s v="91343H620" u="1"/>
        <s v="01383O620" u="1"/>
        <s v="91351H620" u="1"/>
        <s v="01391O620" u="1"/>
        <s v="02791B809" u="1"/>
        <s v="102607H96" u="1"/>
        <s v="1035BGM84" u="1"/>
        <s v="103607H96" u="1"/>
        <s v="104607H96" u="1"/>
        <s v="105607H96" u="1"/>
        <s v="025400650" u="1"/>
        <s v="02650N757" u="1"/>
        <s v="03030G098" u="1"/>
        <s v="00550Y776" u="1"/>
        <s v="103707H96" u="1"/>
        <s v="104707H96" u="1"/>
        <s v="105707H96" u="1"/>
        <s v="022500650" u="1"/>
        <s v="106707H96" u="1"/>
        <s v="10400Z098" u="1"/>
        <s v="02660N757" u="1"/>
        <s v="0226CN816" u="1"/>
        <s v="0312AQC93" u="1"/>
        <s v="1047CT816" u="1"/>
        <s v="00460Y776" u="1"/>
        <s v="102807H96" u="1"/>
        <s v="0212A1C93" u="1"/>
        <s v="106807H96" u="1"/>
        <s v="0252A1C93" u="1"/>
        <s v="031107H96" u="1"/>
        <s v="10410Z098" u="1"/>
        <s v="00760CK38" u="1"/>
        <s v="10270N757" u="1"/>
        <s v="00470Y776" u="1"/>
        <s v="3210219355" u="1"/>
        <s v="0213A1C93" u="1"/>
        <s v="103907H96" u="1"/>
        <s v="104441A98" u="1"/>
        <s v="0253A1C93" u="1"/>
        <s v="031207H96" u="1"/>
        <s v="02820PM78" u="1"/>
        <s v="032207H96" u="1"/>
        <s v="00711T809" u="1"/>
        <s v="00380Y776" u="1"/>
        <s v="02553Q620" u="1"/>
        <s v="10130Z098" u="1"/>
        <s v="032307H96" u="1"/>
        <s v="02390N757" u="1"/>
        <s v="035307H96" u="1"/>
        <s v="02690N757" u="1"/>
        <s v="10333I620" u="1"/>
        <s v="10341I620" u="1"/>
        <s v="102706M51" u="1"/>
        <s v="006910M95" u="1"/>
        <s v="104643A98" u="1"/>
        <s v="102500H36" u="1"/>
        <s v="012120M95" u="1"/>
        <s v="102800650" u="1"/>
        <s v="10042I620" u="1"/>
        <s v="032100650" u="1"/>
        <s v="03020N757" u="1"/>
        <s v="02940PM78" u="1"/>
        <s v="93000Y776" u="1"/>
        <s v="02252I620" u="1"/>
        <s v="028614H29" u="1"/>
        <s v="032200650" u="1"/>
        <s v="028624H29" u="1"/>
        <s v="03181B809" u="1"/>
        <s v="032102M51" u="1"/>
        <s v="AG0035" u="1"/>
        <s v="10150S817" u="1"/>
        <s v="10271I620" u="1"/>
        <s v="0281AVC93" u="1"/>
        <s v="104771A98" u="1"/>
        <s v="02892Q620" u="1"/>
        <s v="1021AVC93" u="1"/>
        <s v="10470Z098" u="1"/>
        <s v="10570Z098" u="1"/>
        <s v="3201029119" u="1"/>
        <s v="L026900803" u="1"/>
        <s v="02880A803" u="1"/>
        <s v="02680Z098" u="1"/>
        <s v="031500650" u="1"/>
        <s v="10480Z098" u="1"/>
        <s v="93430CK38" u="1"/>
        <s v="L0265AL099" u="1"/>
        <s v="104971A98" u="1"/>
        <s v="02830A817" u="1"/>
        <s v="0218B4816" u="1"/>
        <s v="02490Z098" u="1"/>
        <s v="1013AVC93" u="1"/>
        <s v="033600650" u="1"/>
        <s v="L03280Y776" u="1"/>
        <s v="10490Z098" u="1"/>
        <s v="10193I620" u="1"/>
        <s v="0223BRM84" u="1"/>
        <s v="L03450Y776" u="1"/>
      </sharedItems>
    </cacheField>
    <cacheField name="Unrestricted stock" numFmtId="1">
      <sharedItems containsSemiMixedTypes="0" containsString="0" containsNumber="1" containsInteger="1" minValue="0" maxValue="384"/>
    </cacheField>
    <cacheField name="Restricted stock" numFmtId="1">
      <sharedItems containsSemiMixedTypes="0" containsString="0" containsNumber="1" containsInteger="1" minValue="0" maxValue="108"/>
    </cacheField>
    <cacheField name="Blocked stock" numFmtId="1">
      <sharedItems containsSemiMixedTypes="0" containsString="0" containsNumber="1" containsInteger="1" minValue="0" maxValue="0"/>
    </cacheField>
    <cacheField name="Quality inspection stock" numFmtId="1">
      <sharedItems containsSemiMixedTypes="0" containsString="0" containsNumber="1" containsInteger="1" minValue="0" maxValue="1"/>
    </cacheField>
    <cacheField name="Unit of measure" numFmtId="0">
      <sharedItems/>
    </cacheField>
    <cacheField name="Batch shelf life expiration date" numFmtId="14">
      <sharedItems containsSemiMixedTypes="0" containsNonDate="0" containsDate="1" containsString="0" minDate="2021-11-30T00:00:00" maxDate="2024-08-01T00:00:00"/>
    </cacheField>
    <cacheField name="Short shelf life date" numFmtId="14">
      <sharedItems containsSemiMixedTypes="0" containsNonDate="0" containsDate="1" containsString="0" minDate="2021-09-11T00:00:00" maxDate="2024-02-23T00:00:00" count="127">
        <d v="2021-10-23T00:00:00"/>
        <d v="2021-12-21T00:00:00"/>
        <d v="2022-08-22T00:00:00"/>
        <d v="2022-07-13T00:00:00"/>
        <d v="2022-10-12T00:00:00"/>
        <d v="2022-10-01T00:00:00"/>
        <d v="2022-11-01T00:00:00"/>
        <d v="2022-09-11T00:00:00"/>
        <d v="2022-11-11T00:00:00"/>
        <d v="2023-02-10T00:00:00"/>
        <d v="2023-03-13T00:00:00"/>
        <d v="2023-02-19T00:00:00"/>
        <d v="2022-12-28T00:00:00"/>
        <d v="2022-12-27T00:00:00"/>
        <d v="2022-01-04T00:00:00"/>
        <d v="2022-08-09T00:00:00"/>
        <d v="2022-09-08T00:00:00"/>
        <d v="2022-08-17T00:00:00"/>
        <d v="2022-01-30T00:00:00"/>
        <d v="2022-09-12T00:00:00"/>
        <d v="2022-09-14T00:00:00"/>
        <d v="2022-10-13T00:00:00"/>
        <d v="2022-09-17T00:00:00"/>
        <d v="2022-01-06T00:00:00"/>
        <d v="2022-01-07T00:00:00"/>
        <d v="2022-01-15T00:00:00"/>
        <d v="2022-01-12T00:00:00"/>
        <d v="2021-12-01T00:00:00"/>
        <d v="2021-10-30T00:00:00"/>
        <d v="2021-11-11T00:00:00"/>
        <d v="2021-09-14T00:00:00"/>
        <d v="2021-12-07T00:00:00"/>
        <d v="2021-12-02T00:00:00"/>
        <d v="2021-12-12T00:00:00"/>
        <d v="2024-01-22T00:00:00"/>
        <d v="2024-02-22T00:00:00"/>
        <d v="2023-01-31T00:00:00"/>
        <d v="2023-03-02T00:00:00"/>
        <d v="2022-09-01T00:00:00"/>
        <d v="2022-11-02T00:00:00"/>
        <d v="2022-06-13T00:00:00"/>
        <d v="2023-01-11T00:00:00"/>
        <d v="2023-01-20T00:00:00"/>
        <d v="2022-10-03T00:00:00"/>
        <d v="2022-03-12T00:00:00"/>
        <d v="2022-06-12T00:00:00"/>
        <d v="2022-07-23T00:00:00"/>
        <d v="2022-09-07T00:00:00"/>
        <d v="2022-04-01T00:00:00"/>
        <d v="2022-07-01T00:00:00"/>
        <d v="2022-04-20T00:00:00"/>
        <d v="2021-11-13T00:00:00"/>
        <d v="2022-05-31T00:00:00"/>
        <d v="2022-03-17T00:00:00"/>
        <d v="2022-10-23T00:00:00"/>
        <d v="2022-01-23T00:00:00"/>
        <d v="2022-03-01T00:00:00"/>
        <d v="2022-03-02T00:00:00"/>
        <d v="2021-09-11T00:00:00"/>
        <d v="2023-04-02T00:00:00"/>
        <d v="2022-09-02T00:00:00"/>
        <d v="2022-08-02T00:00:00"/>
        <d v="2022-04-21T00:00:00"/>
        <d v="2022-09-10T00:00:00"/>
        <d v="2022-09-21T00:00:00"/>
        <d v="2022-06-22T00:00:00"/>
        <d v="2022-09-13T00:00:00"/>
        <d v="2022-10-17T00:00:00"/>
        <d v="2022-11-06T00:00:00"/>
        <d v="2021-12-28T00:00:00"/>
        <d v="2021-12-29T00:00:00"/>
        <d v="2022-01-10T00:00:00"/>
        <d v="2022-01-11T00:00:00"/>
        <d v="2021-10-11T00:00:00"/>
        <d v="2021-11-30T00:00:00"/>
        <d v="2023-05-01T00:00:00"/>
        <d v="2023-06-01T00:00:00"/>
        <d v="2021-11-09T00:00:00"/>
        <d v="2021-11-10T00:00:00"/>
        <d v="2021-11-23T00:00:00"/>
        <d v="2021-11-24T00:00:00"/>
        <d v="2021-11-25T00:00:00"/>
        <d v="2021-11-12T00:00:00"/>
        <d v="2022-12-01T00:00:00"/>
        <d v="2022-07-02T00:00:00"/>
        <d v="2022-04-04T00:00:00"/>
        <d v="2022-01-24T00:00:00"/>
        <d v="2022-02-06T00:00:00"/>
        <d v="2022-02-08T00:00:00"/>
        <d v="2022-02-18T00:00:00"/>
        <d v="2022-04-06T00:00:00"/>
        <d v="2021-12-20T00:00:00"/>
        <d v="2022-01-03T00:00:00"/>
        <d v="2022-01-31T00:00:00"/>
        <d v="2022-02-21T00:00:00"/>
        <d v="2022-04-14T00:00:00"/>
        <d v="2022-02-24T00:00:00"/>
        <d v="2022-01-27T00:00:00"/>
        <d v="2022-02-09T00:00:00"/>
        <d v="2022-05-16T00:00:00"/>
        <d v="2022-04-10T00:00:00"/>
        <d v="2022-05-08T00:00:00"/>
        <d v="2022-05-22T00:00:00"/>
        <d v="2022-03-03T00:00:00"/>
        <d v="2022-04-07T00:00:00"/>
        <d v="2022-03-04T00:00:00"/>
        <d v="2022-03-26T00:00:00"/>
        <d v="2022-04-16T00:00:00"/>
        <d v="2022-03-14T00:00:00"/>
        <d v="2022-08-16T00:00:00"/>
        <d v="2023-01-21T00:00:00"/>
        <d v="2022-09-23T00:00:00"/>
        <d v="2022-11-21T00:00:00"/>
        <d v="2023-02-15T00:00:00"/>
        <d v="2022-12-12T00:00:00"/>
        <d v="2022-05-13T00:00:00"/>
        <d v="2022-03-11T00:00:00"/>
        <d v="2023-03-11T00:00:00"/>
        <d v="2022-02-04T00:00:00"/>
        <d v="2022-11-12T00:00:00"/>
        <d v="2021-11-17T00:00:00"/>
        <d v="2022-03-28T00:00:00"/>
        <d v="2022-03-16T00:00:00"/>
        <d v="2022-04-09T00:00:00"/>
        <d v="2022-04-23T00:00:00"/>
        <d v="2022-08-13T00:00:00"/>
        <d v="2021-09-13T00:00:00"/>
      </sharedItems>
      <fieldGroup par="40" base="14">
        <rangePr groupBy="months" startDate="2021-09-11T00:00:00" endDate="2024-02-23T00:00:00"/>
        <groupItems count="14">
          <s v="&lt;11/9/2021"/>
          <s v="Ιαν"/>
          <s v="Φεβ"/>
          <s v="Μαρ"/>
          <s v="Απρ"/>
          <s v="Μαϊ"/>
          <s v="Ιουν"/>
          <s v="Ιουλ"/>
          <s v="Αυγ"/>
          <s v="Σεπ"/>
          <s v="Οκτ"/>
          <s v="Νοε"/>
          <s v="Δεκ"/>
          <s v="&gt;23/2/2024"/>
        </groupItems>
      </fieldGroup>
    </cacheField>
    <cacheField name="Days till expired" numFmtId="0">
      <sharedItems containsSemiMixedTypes="0" containsString="0" containsNumber="1" containsInteger="1" minValue="123" maxValue="1097"/>
    </cacheField>
    <cacheField name="Days till SSL" numFmtId="0">
      <sharedItems containsSemiMixedTypes="0" containsString="0" containsNumber="1" containsInteger="1" minValue="43" maxValue="937"/>
    </cacheField>
    <cacheField name="SSCC" numFmtId="0">
      <sharedItems/>
    </cacheField>
    <cacheField name="Goods Receipt Date" numFmtId="0">
      <sharedItems containsSemiMixedTypes="0" containsDate="1" containsString="0" containsMixedTypes="1" minDate="2020-02-03T00:00:00" maxDate="2021-07-28T00:00:00"/>
    </cacheField>
    <cacheField name="Reason code" numFmtId="0">
      <sharedItems/>
    </cacheField>
    <cacheField name="Reason Description" numFmtId="0">
      <sharedItems/>
    </cacheField>
    <cacheField name="Total-Quantity" numFmtId="0">
      <sharedItems containsSemiMixedTypes="0" containsString="0" containsNumber="1" containsInteger="1" minValue="1" maxValue="384"/>
    </cacheField>
    <cacheField name="Total-Value" numFmtId="0">
      <sharedItems containsSemiMixedTypes="0" containsString="0" containsNumber="1" minValue="2.5099999999999998" maxValue="3217.67"/>
    </cacheField>
    <cacheField name="Total-Paletts" numFmtId="0">
      <sharedItems containsSemiMixedTypes="0" containsString="0" containsNumber="1" minValue="3.0000000000000001E-3" maxValue="1"/>
    </cacheField>
    <cacheField name="Material Type" numFmtId="0">
      <sharedItems/>
    </cacheField>
    <cacheField name="Idoc-Nr." numFmtId="0">
      <sharedItems/>
    </cacheField>
    <cacheField name="Advance warning time in days" numFmtId="0">
      <sharedItems/>
    </cacheField>
    <cacheField name="Remaining life period" numFmtId="0">
      <sharedItems/>
    </cacheField>
    <cacheField name="Segment-Nr." numFmtId="0">
      <sharedItems/>
    </cacheField>
    <cacheField name="Validity flag" numFmtId="0">
      <sharedItems/>
    </cacheField>
    <cacheField name="Error Message" numFmtId="0">
      <sharedItems/>
    </cacheField>
    <cacheField name="Production Date" numFmtId="0">
      <sharedItems containsSemiMixedTypes="0" containsDate="1" containsString="0" containsMixedTypes="1" minDate="2020-01-31T00:00:00" maxDate="2021-07-28T00:00:00"/>
    </cacheField>
    <cacheField name="Palletization Date" numFmtId="0">
      <sharedItems containsNonDate="0" containsString="0" containsBlank="1"/>
    </cacheField>
    <cacheField name="Average Sales H2 2019" numFmtId="0">
      <sharedItems containsMixedTypes="1" containsNumber="1" containsInteger="1" minValue="1" maxValue="279"/>
    </cacheField>
    <cacheField name="Stock Days" numFmtId="0">
      <sharedItems containsSemiMixedTypes="0" containsString="0" containsNumber="1" containsInteger="1" minValue="0" maxValue="288"/>
    </cacheField>
    <cacheField name="Calc Days" numFmtId="0">
      <sharedItems containsSemiMixedTypes="0" containsString="0" containsNumber="1" containsInteger="1" minValue="-23" maxValue="0"/>
    </cacheField>
    <cacheField name="Obsolete Risk" numFmtId="0">
      <sharedItems containsSemiMixedTypes="0" containsString="0" containsNumber="1" containsInteger="1" minValue="0" maxValue="252"/>
    </cacheField>
    <cacheField name="Final Obsolete Risk" numFmtId="0">
      <sharedItems containsSemiMixedTypes="0" containsString="0" containsNumber="1" containsInteger="1" minValue="0" maxValue="252"/>
    </cacheField>
    <cacheField name="Cost of Risk (standard price) " numFmtId="1">
      <sharedItems containsSemiMixedTypes="0" containsString="0" containsNumber="1" minValue="0" maxValue="2815.4612500000003"/>
    </cacheField>
    <cacheField name="Category" numFmtId="0">
      <sharedItems count="21">
        <s v="ΕΠΙΔΟΡΠΙΑ"/>
        <s v="ΖΩΜΟΙ"/>
        <s v="ΣΟΥΠΕΣ "/>
        <s v="ΓΑΡΝΙΤΟΥΡΕΣ"/>
        <s v="ΒΟΗΘ. ΖΑΧΑΡΟΠΛΑΣΤΙΚΗΣ ΜΑΓΕΙΡΙΚΗΣ "/>
        <s v="ΣΙΡΟΠΙΑ"/>
        <s v="ΣΑΛΤΣΕΣ ΣΑΝΤΟΥΪΤΣ"/>
        <s v="ΜΑΓΙΟΝΕΖΑ"/>
        <s v="DRESSINGS"/>
        <s v=" LIPTON ΤΣΑΪ"/>
        <s v="ΣΑΛΤΣΕΣ"/>
        <s v="ΜΟΥΣΤΑΡΔΑ"/>
        <s v="SEASONINGS"/>
        <s v="ΥΓΡΕΣ ΣΑΛΤΣΕΣ"/>
        <s v="ΤΟΜΑΤΟΕΙΔΗ"/>
        <s v="ΚΕΤΣΑΠ"/>
        <s v="WORLD CUISINES"/>
        <s v="CARTE DOR BUFFET"/>
        <s v="LIPTON ΠΥΡΑΜΙΔΑ"/>
        <s v="PURE LEAF ΠΥΡΑΜΙΔΑ" u="1"/>
        <e v="#N/A" u="1"/>
      </sharedItems>
    </cacheField>
    <cacheField name="Years" numFmtId="0" databaseField="0">
      <fieldGroup base="14">
        <rangePr groupBy="years" startDate="2021-09-11T00:00:00" endDate="2024-02-23T00:00:00"/>
        <groupItems count="6">
          <s v="&lt;11/9/2021"/>
          <s v="2021"/>
          <s v="2022"/>
          <s v="2023"/>
          <s v="2024"/>
          <s v="&gt;23/2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rnithopoulos, Panagiotis" refreshedDate="45994.4593306713" createdVersion="5" refreshedVersion="8" minRefreshableVersion="3" recordCount="0" supportSubquery="1" supportAdvancedDrill="1" xr:uid="{4640F410-D697-4F51-A4DF-B5788A8B0E35}">
  <cacheSource type="external" connectionId="1"/>
  <cacheFields count="164">
    <cacheField name="[Product].[Category].[Category]" caption="Category" numFmtId="0" hierarchy="163" level="1" mappingCount="2">
      <sharedItems count="10">
        <s v="[Product].[Category].&amp;[2]" c="CONDIMENT"/>
        <s v="[Product].[Category].&amp;[4]" c="COOKING AID"/>
        <s v="[Product].[Category].&amp;[18]" c="MINI MEAL"/>
        <s v="[Product].[Category].&amp;[24]" c="OTH FOOD"/>
        <s v="[Product].[Category].&amp;[8]" c="PLANT BASED MEAT"/>
        <s v="[Product].[Category].&amp;[16]" u="1" c="SKIN CLEANSING"/>
        <s v="[Product].[Category].&amp;[9]" u="1" c="CONDIMENT"/>
        <s v="[Product].[Category].&amp;[15]" u="1" c="COOKING AID"/>
        <s v="[Product].[Category].&amp;[13]" u="1" c="OTH FOOD"/>
        <s v="[Product].[Category].&amp;[17]" u="1" c="BEVERAGE"/>
      </sharedItems>
      <mpMap v="1"/>
      <mpMap v="2"/>
    </cacheField>
    <cacheField name="[Product].[Category].[Category].[Category Code]" caption="Category Code" propertyName="Category Code" numFmtId="0" hierarchy="163" level="1" memberPropertyField="1">
      <sharedItems count="5">
        <s v="0002116342"/>
        <s v="0002116348"/>
        <s v="0002883611"/>
        <s v="0002116346"/>
        <s v="0002883610"/>
      </sharedItems>
    </cacheField>
    <cacheField name="[Product].[Category].[Category].[Subdivision 2]" caption="Subdivision 2" propertyName="Subdivision 2" numFmtId="0" hierarchy="163" level="1" memberPropertyField="1">
      <sharedItems count="1">
        <s v="FOODS"/>
      </sharedItems>
    </cacheField>
    <cacheField name="[Business Unit].[Business Unit].[Business Unit]" caption="Business Unit" numFmtId="0" hierarchy="75" level="1">
      <sharedItems containsSemiMixedTypes="0" containsString="0"/>
    </cacheField>
    <cacheField name="[Business Unit].[Business Unit].[Business Unit].[Business Unit Code]" caption="Business Unit Code" propertyName="Business Unit Code" numFmtId="0" hierarchy="75" level="1" memberPropertyField="1">
      <sharedItems containsSemiMixedTypes="0" containsString="0"/>
    </cacheField>
    <cacheField name="[Customer Channel].[Customer Channel Code].[Customer Channel Code]" caption="Customer Channel Code" numFmtId="0" hierarchy="137" level="1">
      <sharedItems containsSemiMixedTypes="0" containsString="0"/>
    </cacheField>
    <cacheField name="[Bom Flag].[Bom Flag].[Bom Flag]" caption="Bom Flag" numFmtId="0">
      <sharedItems containsSemiMixedTypes="0" containsString="0"/>
    </cacheField>
    <cacheField name="[Calendar Date].[Date Month View].[Year]" caption="Year" numFmtId="0" hierarchy="78" level="1">
      <sharedItems containsSemiMixedTypes="0" containsString="0"/>
    </cacheField>
    <cacheField name="[Calendar Date].[Date Month View].[Half Year]" caption="Half Year" numFmtId="0" hierarchy="78" level="2">
      <sharedItems containsSemiMixedTypes="0" containsString="0"/>
    </cacheField>
    <cacheField name="[Calendar Date].[Date Month View].[Quarter]" caption="Quarter" numFmtId="0" hierarchy="78" level="3">
      <sharedItems containsSemiMixedTypes="0" containsString="0"/>
    </cacheField>
    <cacheField name="[Calendar Date].[Date Month View].[Month]" caption="Month" numFmtId="0" hierarchy="78" level="4">
      <sharedItems containsSemiMixedTypes="0" containsString="0"/>
    </cacheField>
    <cacheField name="[Calendar Date].[Date Month View].[Subweek]" caption="Subweek" numFmtId="0" hierarchy="78" level="5">
      <sharedItems containsSemiMixedTypes="0" containsString="0"/>
    </cacheField>
    <cacheField name="[Calendar Date].[Date Month View].[Date]" caption="Date" numFmtId="0" hierarchy="78" level="6">
      <sharedItems containsSemiMixedTypes="0" containsString="0"/>
    </cacheField>
    <cacheField name="[Calendar Date].[Date Month View].[Half Year].[Bi-Annual]" caption="Bi-Annual" propertyName="Bi-Annual" numFmtId="0" hierarchy="78" level="2" memberPropertyField="1">
      <sharedItems containsSemiMixedTypes="0" containsString="0"/>
    </cacheField>
    <cacheField name="[Calendar Date].[Date Month View].[Half Year].[Year Month Hierarchy]" caption="Year Month Hierarchy" propertyName="Year Month Hierarchy" numFmtId="0" hierarchy="78" level="2" memberPropertyField="1">
      <sharedItems containsSemiMixedTypes="0" containsString="0"/>
    </cacheField>
    <cacheField name="[Calendar Date].[Date Month View].[Quarter].[Quarter]" caption="Quarter" propertyName="Quarter" numFmtId="0" hierarchy="78" level="3" memberPropertyField="1">
      <sharedItems containsSemiMixedTypes="0" containsString="0"/>
    </cacheField>
    <cacheField name="[Calendar Date].[Date Month View].[Quarter].[Year Half Year]" caption="Year Half Year" propertyName="Year Half Year" numFmtId="0" hierarchy="78" level="3" memberPropertyField="1">
      <sharedItems containsSemiMixedTypes="0" containsString="0"/>
    </cacheField>
    <cacheField name="[Calendar Date].[Date Month View].[Month].[Month]" caption="Month" propertyName="Month" numFmtId="0" hierarchy="78" level="4" memberPropertyField="1">
      <sharedItems containsSemiMixedTypes="0" containsString="0"/>
    </cacheField>
    <cacheField name="[Calendar Date].[Date Month View].[Month].[Month Num]" caption="Month Num" propertyName="Month Num" numFmtId="0" hierarchy="78" level="4" memberPropertyField="1">
      <sharedItems containsSemiMixedTypes="0" containsString="0"/>
    </cacheField>
    <cacheField name="[Calendar Date].[Date Month View].[Month].[Year Quarter]" caption="Year Quarter" propertyName="Year Quarter" numFmtId="0" hierarchy="78" level="4" memberPropertyField="1">
      <sharedItems containsSemiMixedTypes="0" containsString="0"/>
    </cacheField>
    <cacheField name="[Calendar Date].[Date Month View].[Subweek].[Year Month]" caption="Year Month" propertyName="Year Month" numFmtId="0" hierarchy="78" level="5" memberPropertyField="1">
      <sharedItems containsSemiMixedTypes="0" containsString="0"/>
    </cacheField>
    <cacheField name="[Calendar Date].[Date Month View].[Date].[Current Day Indicator]" caption="Current Day Indicator" propertyName="Current Day Indicator" numFmtId="0" hierarchy="78" level="6" memberPropertyField="1">
      <sharedItems containsSemiMixedTypes="0" containsString="0"/>
    </cacheField>
    <cacheField name="[Calendar Date].[Date Month View].[Date].[Year Subweek]" caption="Year Subweek" propertyName="Year Subweek" numFmtId="0" hierarchy="78" level="6" memberPropertyField="1">
      <sharedItems containsSemiMixedTypes="0" containsString="0"/>
    </cacheField>
    <cacheField name="[Calendar Date].[Date Month View].[Date].[Year Week]" caption="Year Week" propertyName="Year Week" numFmtId="0" hierarchy="78" level="6" memberPropertyField="1">
      <sharedItems containsSemiMixedTypes="0" containsString="0"/>
    </cacheField>
    <cacheField name="[Calendar Date].[Month].[Month]" caption="Month" numFmtId="0" hierarchy="80" level="1">
      <sharedItems count="12">
        <s v="[Calendar Date].[Month].&amp;[1]" c="1"/>
        <s v="[Calendar Date].[Month].&amp;[2]" c="2"/>
        <s v="[Calendar Date].[Month].&amp;[3]" c="3"/>
        <s v="[Calendar Date].[Month].&amp;[4]" c="4"/>
        <s v="[Calendar Date].[Month].&amp;[5]" c="5"/>
        <s v="[Calendar Date].[Month].&amp;[6]" c="6"/>
        <s v="[Calendar Date].[Month].&amp;[7]" c="7"/>
        <s v="[Calendar Date].[Month].&amp;[8]" c="8"/>
        <s v="[Calendar Date].[Month].&amp;[9]" c="9"/>
        <s v="[Calendar Date].[Month].&amp;[10]" c="10"/>
        <s v="[Calendar Date].[Month].&amp;[11]" c="11"/>
        <s v="[Calendar Date].[Month].&amp;[12]" c="12"/>
      </sharedItems>
    </cacheField>
    <cacheField name="[Measures].[Case]" caption="Case" numFmtId="0" hierarchy="494" level="32767"/>
    <cacheField name="[Customer].[Country Customer Hierarchy].[Total Customer]" caption="Total Customer" numFmtId="0" hierarchy="87" level="1">
      <sharedItems containsSemiMixedTypes="0" containsString="0"/>
    </cacheField>
    <cacheField name="[Customer].[Country Customer Hierarchy].[European Customer]" caption="European Customer" numFmtId="0" hierarchy="87" level="2">
      <sharedItems containsSemiMixedTypes="0" containsString="0"/>
    </cacheField>
    <cacheField name="[Customer].[Country Customer Hierarchy].[Planning Reporting Customer]" caption="Planning Reporting Customer" numFmtId="0" hierarchy="87" level="3">
      <sharedItems containsSemiMixedTypes="0" containsString="0"/>
    </cacheField>
    <cacheField name="[Customer].[Country Customer Hierarchy].[National Banner]" caption="National Banner" numFmtId="0" hierarchy="87" level="4">
      <sharedItems containsSemiMixedTypes="0" containsString="0"/>
    </cacheField>
    <cacheField name="[Customer].[Country Customer Hierarchy].[Local Sub-Reporting 1]" caption="Local Sub-Reporting 1" numFmtId="0" hierarchy="87" level="5">
      <sharedItems containsSemiMixedTypes="0" containsString="0"/>
    </cacheField>
    <cacheField name="[Customer].[Country Customer Hierarchy].[Local Sub-Reporting 2]" caption="Local Sub-Reporting 2" numFmtId="0" hierarchy="87" level="6">
      <sharedItems containsSemiMixedTypes="0" containsString="0"/>
    </cacheField>
    <cacheField name="[Customer].[Country Customer Hierarchy].[Local Sub-Reporting 3]" caption="Local Sub-Reporting 3" numFmtId="0" hierarchy="87" level="7">
      <sharedItems containsSemiMixedTypes="0" containsString="0"/>
    </cacheField>
    <cacheField name="[Customer].[Country Customer Hierarchy].[Sold-to Transaction]" caption="Sold-to Transaction" numFmtId="0" hierarchy="87" level="8">
      <sharedItems containsSemiMixedTypes="0" containsString="0"/>
    </cacheField>
    <cacheField name="[Customer].[Country Customer Hierarchy].[Sold-to Ship-to]" caption="Sold-to Ship-to" numFmtId="0" hierarchy="87" level="9">
      <sharedItems containsSemiMixedTypes="0" containsString="0"/>
    </cacheField>
    <cacheField name="[Customer].[Country Customer Hierarchy].[Total Customer].[Total Customer L1 Code]" caption="Total Customer L1 Code" propertyName="Total Customer L1 Code" numFmtId="0" hierarchy="87" level="1" memberPropertyField="1">
      <sharedItems containsSemiMixedTypes="0" containsString="0"/>
    </cacheField>
    <cacheField name="[Customer].[Country Customer Hierarchy].[European Customer].[European Customer L2 Code]" caption="European Customer L2 Code" propertyName="European Customer L2 Code" numFmtId="0" hierarchy="87" level="2" memberPropertyField="1">
      <sharedItems containsSemiMixedTypes="0" containsString="0"/>
    </cacheField>
    <cacheField name="[Customer].[Country Customer Hierarchy].[European Customer].[Total Customer L1]" caption="Total Customer L1" propertyName="Total Customer L1" numFmtId="0" hierarchy="87" level="2" memberPropertyField="1">
      <sharedItems containsSemiMixedTypes="0" containsString="0"/>
    </cacheField>
    <cacheField name="[Customer].[Country Customer Hierarchy].[Planning Reporting Customer].[European Customer L2]" caption="European Customer L2" propertyName="European Customer L2" numFmtId="0" hierarchy="87" level="3" memberPropertyField="1">
      <sharedItems containsSemiMixedTypes="0" containsString="0"/>
    </cacheField>
    <cacheField name="[Customer].[Country Customer Hierarchy].[Planning Reporting Customer].[European Euro Customer]" caption="European Euro Customer" propertyName="European Euro Customer" numFmtId="0" hierarchy="87" level="3" memberPropertyField="1">
      <sharedItems containsSemiMixedTypes="0" containsString="0"/>
    </cacheField>
    <cacheField name="[Customer].[Country Customer Hierarchy].[Planning Reporting Customer].[Planning Customer L3 Code]" caption="Planning Customer L3 Code" propertyName="Planning Customer L3 Code" numFmtId="0" hierarchy="87" level="3" memberPropertyField="1">
      <sharedItems containsSemiMixedTypes="0" containsString="0"/>
    </cacheField>
    <cacheField name="[Customer].[Country Customer Hierarchy].[National Banner].[National Banner Code]" caption="National Banner Code" propertyName="National Banner Code" numFmtId="0" hierarchy="87" level="4" memberPropertyField="1">
      <sharedItems containsSemiMixedTypes="0" containsString="0"/>
    </cacheField>
    <cacheField name="[Customer].[Country Customer Hierarchy].[National Banner].[Planning Customer L3]" caption="Planning Customer L3" propertyName="Planning Customer L3" numFmtId="0" hierarchy="87" level="4" memberPropertyField="1">
      <sharedItems containsSemiMixedTypes="0" containsString="0"/>
    </cacheField>
    <cacheField name="[Customer].[Country Customer Hierarchy].[Local Sub-Reporting 1].[Local Customer 1 L5 Code]" caption="Local Customer 1 L5 Code" propertyName="Local Customer 1 L5 Code" numFmtId="0" hierarchy="87" level="5" memberPropertyField="1">
      <sharedItems containsSemiMixedTypes="0" containsString="0"/>
    </cacheField>
    <cacheField name="[Customer].[Country Customer Hierarchy].[Local Sub-Reporting 1].[National Banner]" caption="National Banner" propertyName="National Banner" numFmtId="0" hierarchy="87" level="5" memberPropertyField="1">
      <sharedItems containsSemiMixedTypes="0" containsString="0"/>
    </cacheField>
    <cacheField name="[Customer].[Country Customer Hierarchy].[Local Sub-Reporting 2].[Local Customer 1 L5]" caption="Local Customer 1 L5" propertyName="Local Customer 1 L5" numFmtId="0" hierarchy="87" level="6" memberPropertyField="1">
      <sharedItems containsSemiMixedTypes="0" containsString="0"/>
    </cacheField>
    <cacheField name="[Customer].[Country Customer Hierarchy].[Local Sub-Reporting 2].[Local Customer 2 L6 Code]" caption="Local Customer 2 L6 Code" propertyName="Local Customer 2 L6 Code" numFmtId="0" hierarchy="87" level="6" memberPropertyField="1">
      <sharedItems containsSemiMixedTypes="0" containsString="0"/>
    </cacheField>
    <cacheField name="[Customer].[Country Customer Hierarchy].[Local Sub-Reporting 3].[Local Customer 2 L6]" caption="Local Customer 2 L6" propertyName="Local Customer 2 L6" numFmtId="0" hierarchy="87" level="7" memberPropertyField="1">
      <sharedItems containsSemiMixedTypes="0" containsString="0"/>
    </cacheField>
    <cacheField name="[Customer].[Country Customer Hierarchy].[Local Sub-Reporting 3].[Local Customer 3 L7 Code]" caption="Local Customer 3 L7 Code" propertyName="Local Customer 3 L7 Code" numFmtId="0" hierarchy="87" level="7" memberPropertyField="1">
      <sharedItems containsSemiMixedTypes="0" containsString="0"/>
    </cacheField>
    <cacheField name="[Customer].[Country Customer Hierarchy].[Sold-to Transaction].[Customer Code SOLD TO Transaction]" caption="Customer Code SOLD TO Transaction" propertyName="Customer Code SOLD TO Transaction" numFmtId="0" hierarchy="87" level="8" memberPropertyField="1">
      <sharedItems containsSemiMixedTypes="0" containsString="0"/>
    </cacheField>
    <cacheField name="[Customer].[Country Customer Hierarchy].[Sold-to Transaction].[Local Customer 3 L7]" caption="Local Customer 3 L7" propertyName="Local Customer 3 L7" numFmtId="0" hierarchy="87" level="8" memberPropertyField="1">
      <sharedItems containsSemiMixedTypes="0" containsString="0"/>
    </cacheField>
    <cacheField name="[Customer].[Country Customer Hierarchy].[Sold-to Transaction].[Sales Office]" caption="Sales Office" propertyName="Sales Office" numFmtId="0" hierarchy="87" level="8" memberPropertyField="1">
      <sharedItems containsSemiMixedTypes="0" containsString="0"/>
    </cacheField>
    <cacheField name="[Customer].[Country Customer Hierarchy].[Sold-to Ship-to].[Company Industry Sector Name SHIP TO]" caption="Company Industry Sector Name SHIP TO" propertyName="Company Industry Sector Name SHIP TO" numFmtId="0" hierarchy="87" level="9" memberPropertyField="1">
      <sharedItems containsSemiMixedTypes="0" containsString="0"/>
    </cacheField>
    <cacheField name="[Customer].[Country Customer Hierarchy].[Sold-to Ship-to].[Customer Block Reason code]" caption="Customer Block Reason code" propertyName="Customer Block Reason code" numFmtId="0" hierarchy="87" level="9" memberPropertyField="1">
      <sharedItems containsSemiMixedTypes="0" containsString="0"/>
    </cacheField>
    <cacheField name="[Customer].[Country Customer Hierarchy].[Sold-to Ship-to].[Customer Buying Group Code SHIP TO]" caption="Customer Buying Group Code SHIP TO" propertyName="Customer Buying Group Code SHIP TO" numFmtId="0" hierarchy="87" level="9" memberPropertyField="1">
      <sharedItems containsSemiMixedTypes="0" containsString="0"/>
    </cacheField>
    <cacheField name="[Customer].[Country Customer Hierarchy].[Sold-to Ship-to].[Customer Buying Group Name SHIP TO]" caption="Customer Buying Group Name SHIP TO" propertyName="Customer Buying Group Name SHIP TO" numFmtId="0" hierarchy="87" level="9" memberPropertyField="1">
      <sharedItems containsSemiMixedTypes="0" containsString="0"/>
    </cacheField>
    <cacheField name="[Customer].[Country Customer Hierarchy].[Sold-to Ship-to].[Customer City SHIP TO]" caption="Customer City SHIP TO" propertyName="Customer City SHIP TO" numFmtId="0" hierarchy="87" level="9" memberPropertyField="1">
      <sharedItems containsSemiMixedTypes="0" containsString="0"/>
    </cacheField>
    <cacheField name="[Customer].[Country Customer Hierarchy].[Sold-to Ship-to].[Customer Code  SHIP TO]" caption="Customer Code  SHIP TO" propertyName="Customer Code  SHIP TO" numFmtId="0" hierarchy="87" level="9" memberPropertyField="1">
      <sharedItems containsSemiMixedTypes="0" containsString="0"/>
    </cacheField>
    <cacheField name="[Customer].[Country Customer Hierarchy].[Sold-to Ship-to].[Customer Code SHIP TO]" caption="Customer Code SHIP TO" propertyName="Customer Code SHIP TO" numFmtId="0" hierarchy="87" level="9" memberPropertyField="1">
      <sharedItems containsSemiMixedTypes="0" containsString="0"/>
    </cacheField>
    <cacheField name="[Customer].[Country Customer Hierarchy].[Sold-to Ship-to].[Customer Group 2 Name SHIP TO]" caption="Customer Group 2 Name SHIP TO" propertyName="Customer Group 2 Name SHIP TO" numFmtId="0" hierarchy="87" level="9" memberPropertyField="1">
      <sharedItems containsSemiMixedTypes="0" containsString="0"/>
    </cacheField>
    <cacheField name="[Customer].[Country Customer Hierarchy].[Sold-to Ship-to].[Customer Group Code SHIP TO]" caption="Customer Group Code SHIP TO" propertyName="Customer Group Code SHIP TO" numFmtId="0" hierarchy="87" level="9" memberPropertyField="1">
      <sharedItems containsSemiMixedTypes="0" containsString="0"/>
    </cacheField>
    <cacheField name="[Customer].[Country Customer Hierarchy].[Sold-to Ship-to].[Customer Name 2]" caption="Customer Name 2" propertyName="Customer Name 2" numFmtId="0" hierarchy="87" level="9" memberPropertyField="1">
      <sharedItems containsSemiMixedTypes="0" containsString="0"/>
    </cacheField>
    <cacheField name="[Customer].[Country Customer Hierarchy].[Sold-to Ship-to].[Customer Postcode SHIP TO]" caption="Customer Postcode SHIP TO" propertyName="Customer Postcode SHIP TO" numFmtId="0" hierarchy="87" level="9" memberPropertyField="1">
      <sharedItems containsSemiMixedTypes="0" containsString="0"/>
    </cacheField>
    <cacheField name="[Customer].[Country Customer Hierarchy].[Sold-to Ship-to].[Customer Postcode SOLD TO]" caption="Customer Postcode SOLD TO" propertyName="Customer Postcode SOLD TO" numFmtId="0" hierarchy="87" level="9" memberPropertyField="1">
      <sharedItems containsSemiMixedTypes="0" containsString="0"/>
    </cacheField>
    <cacheField name="[Customer].[Country Customer Hierarchy].[Sold-to Ship-to].[Customer SHIP TO]" caption="Customer SHIP TO" propertyName="Customer SHIP TO" numFmtId="0" hierarchy="87" level="9" memberPropertyField="1">
      <sharedItems containsSemiMixedTypes="0" containsString="0"/>
    </cacheField>
    <cacheField name="[Customer].[Country Customer Hierarchy].[Sold-to Ship-to].[Customer SOLD TO Reporting]" caption="Customer SOLD TO Reporting" propertyName="Customer SOLD TO Reporting" numFmtId="0" hierarchy="87" level="9" memberPropertyField="1">
      <sharedItems containsSemiMixedTypes="0" containsString="0"/>
    </cacheField>
    <cacheField name="[Customer].[Country Customer Hierarchy].[Sold-to Ship-to].[Customer SOLD TO Transaction]" caption="Customer SOLD TO Transaction" propertyName="Customer SOLD TO Transaction" numFmtId="0" hierarchy="87" level="9" memberPropertyField="1">
      <sharedItems containsSemiMixedTypes="0" containsString="0"/>
    </cacheField>
    <cacheField name="[Customer].[Country Customer Hierarchy].[Sold-to Ship-to].[Customer Street SHIP TO]" caption="Customer Street SHIP TO" propertyName="Customer Street SHIP TO" numFmtId="0" hierarchy="87" level="9" memberPropertyField="1">
      <sharedItems containsSemiMixedTypes="0" containsString="0"/>
    </cacheField>
    <cacheField name="[Customer].[Country Customer Hierarchy].[Sold-to Ship-to].[Payer]" caption="Payer" propertyName="Payer" numFmtId="0" hierarchy="87" level="9" memberPropertyField="1">
      <sharedItems containsSemiMixedTypes="0" containsString="0"/>
    </cacheField>
    <cacheField name="[Customer].[Country Customer Hierarchy].[Sold-to Ship-to].[Sales Group Description]" caption="Sales Group Description" propertyName="Sales Group Description" numFmtId="0" hierarchy="87" level="9" memberPropertyField="1">
      <sharedItems containsSemiMixedTypes="0" containsString="0"/>
    </cacheField>
    <cacheField name="[Customer].[Country Customer Hierarchy].[Sold-to Ship-to].[VP Description SHIP TO]" caption="VP Description SHIP TO" propertyName="VP Description SHIP TO" numFmtId="0" hierarchy="87" level="9" memberPropertyField="1">
      <sharedItems containsSemiMixedTypes="0" containsString="0"/>
    </cacheField>
    <cacheField name="[Customer].[Country Customer Hierarchy].[Sold-to Ship-to].[VP Number SHIP TO]" caption="VP Number SHIP TO" propertyName="VP Number SHIP TO" numFmtId="0" hierarchy="87" level="9" memberPropertyField="1">
      <sharedItems containsSemiMixedTypes="0" containsString="0"/>
    </cacheField>
    <cacheField name="[Customer].[Country Customer Hierarchy].[Sold-to Ship-to].[Wholesaler OOH]" caption="Wholesaler OOH" propertyName="Wholesaler OOH" numFmtId="0" hierarchy="87" level="9" memberPropertyField="1">
      <sharedItems containsSemiMixedTypes="0" containsString="0"/>
    </cacheField>
    <cacheField name="[Product].[European Category Hierarchy].[Division]" caption="Division" numFmtId="0" hierarchy="169" level="1">
      <sharedItems containsSemiMixedTypes="0" containsString="0"/>
    </cacheField>
    <cacheField name="[Product].[European Category Hierarchy].[Subdivision 1]" caption="Subdivision 1" numFmtId="0" hierarchy="169" level="2">
      <sharedItems containsSemiMixedTypes="0" containsString="0"/>
    </cacheField>
    <cacheField name="[Product].[European Category Hierarchy].[Subdivision 2]" caption="Subdivision 2" numFmtId="0" hierarchy="169" level="3">
      <sharedItems containsSemiMixedTypes="0" containsString="0"/>
    </cacheField>
    <cacheField name="[Product].[European Category Hierarchy].[Category]" caption="Category" numFmtId="0" hierarchy="169" level="4">
      <sharedItems containsSemiMixedTypes="0" containsString="0"/>
    </cacheField>
    <cacheField name="[Product].[European Category Hierarchy].[Market]" caption="Market" numFmtId="0" hierarchy="169" level="5">
      <sharedItems containsSemiMixedTypes="0" containsString="0"/>
    </cacheField>
    <cacheField name="[Product].[European Category Hierarchy].[Sector]" caption="Sector" numFmtId="0" hierarchy="169" level="6">
      <sharedItems containsSemiMixedTypes="0" containsString="0"/>
    </cacheField>
    <cacheField name="[Product].[European Category Hierarchy].[Subsector]" caption="Subsector" numFmtId="0" hierarchy="169" level="7">
      <sharedItems containsSemiMixedTypes="0" containsString="0"/>
    </cacheField>
    <cacheField name="[Product].[European Category Hierarchy].[Segment]" caption="Segment" numFmtId="0" hierarchy="169" level="8">
      <sharedItems containsSemiMixedTypes="0" containsString="0"/>
    </cacheField>
    <cacheField name="[Product].[European Category Hierarchy].[Form]" caption="Form" numFmtId="0" hierarchy="169" level="9">
      <sharedItems containsSemiMixedTypes="0" containsString="0"/>
    </cacheField>
    <cacheField name="[Product].[European Category Hierarchy].[Subform]" caption="Subform" numFmtId="0" hierarchy="169" level="10">
      <sharedItems containsSemiMixedTypes="0" containsString="0"/>
    </cacheField>
    <cacheField name="[Product].[European Category Hierarchy].[Brand Form]" caption="Brand Form" numFmtId="0" hierarchy="169" level="11">
      <sharedItems containsSemiMixedTypes="0" containsString="0"/>
    </cacheField>
    <cacheField name="[Product].[European Category Hierarchy].[SPF]" caption="SPF" numFmtId="0" hierarchy="169" level="12">
      <sharedItems containsSemiMixedTypes="0" containsString="0"/>
    </cacheField>
    <cacheField name="[Product].[European Category Hierarchy].[SPFV]" caption="SPFV" numFmtId="0" hierarchy="169" level="13">
      <sharedItems containsSemiMixedTypes="0" containsString="0"/>
    </cacheField>
    <cacheField name="[Product].[European Category Hierarchy].[SKU]" caption="SKU" numFmtId="0" hierarchy="169" level="14">
      <sharedItems containsSemiMixedTypes="0" containsString="0"/>
    </cacheField>
    <cacheField name="[Product].[European Category Hierarchy].[Division].[Division Code]" caption="Division Code" propertyName="Division Code" numFmtId="0" hierarchy="169" level="1" memberPropertyField="1">
      <sharedItems containsSemiMixedTypes="0" containsString="0"/>
    </cacheField>
    <cacheField name="[Product].[European Category Hierarchy].[Subdivision 1].[Division]" caption="Division" propertyName="Division" numFmtId="0" hierarchy="169" level="2" memberPropertyField="1">
      <sharedItems containsSemiMixedTypes="0" containsString="0"/>
    </cacheField>
    <cacheField name="[Product].[European Category Hierarchy].[Subdivision 1].[Subdivision 1 Code]" caption="Subdivision 1 Code" propertyName="Subdivision 1 Code" numFmtId="0" hierarchy="169" level="2" memberPropertyField="1">
      <sharedItems containsSemiMixedTypes="0" containsString="0"/>
    </cacheField>
    <cacheField name="[Product].[European Category Hierarchy].[Subdivision 2].[Subdivision 1]" caption="Subdivision 1" propertyName="Subdivision 1" numFmtId="0" hierarchy="169" level="3" memberPropertyField="1">
      <sharedItems containsSemiMixedTypes="0" containsString="0"/>
    </cacheField>
    <cacheField name="[Product].[European Category Hierarchy].[Subdivision 2].[Subdivision 2 Code]" caption="Subdivision 2 Code" propertyName="Subdivision 2 Code" numFmtId="0" hierarchy="169" level="3" memberPropertyField="1">
      <sharedItems containsSemiMixedTypes="0" containsString="0"/>
    </cacheField>
    <cacheField name="[Product].[European Category Hierarchy].[Category].[Category Code]" caption="Category Code" propertyName="Category Code" numFmtId="0" hierarchy="169" level="4" memberPropertyField="1">
      <sharedItems containsSemiMixedTypes="0" containsString="0"/>
    </cacheField>
    <cacheField name="[Product].[European Category Hierarchy].[Category].[Subdivision 2]" caption="Subdivision 2" propertyName="Subdivision 2" numFmtId="0" hierarchy="169" level="4" memberPropertyField="1">
      <sharedItems containsSemiMixedTypes="0" containsString="0"/>
    </cacheField>
    <cacheField name="[Product].[European Category Hierarchy].[Market].[Category]" caption="Category" propertyName="Category" numFmtId="0" hierarchy="169" level="5" memberPropertyField="1">
      <sharedItems containsSemiMixedTypes="0" containsString="0"/>
    </cacheField>
    <cacheField name="[Product].[European Category Hierarchy].[Market].[Market Code]" caption="Market Code" propertyName="Market Code" numFmtId="0" hierarchy="169" level="5" memberPropertyField="1">
      <sharedItems containsSemiMixedTypes="0" containsString="0"/>
    </cacheField>
    <cacheField name="[Product].[European Category Hierarchy].[Sector].[Market]" caption="Market" propertyName="Market" numFmtId="0" hierarchy="169" level="6" memberPropertyField="1">
      <sharedItems containsSemiMixedTypes="0" containsString="0"/>
    </cacheField>
    <cacheField name="[Product].[European Category Hierarchy].[Sector].[Sector Code]" caption="Sector Code" propertyName="Sector Code" numFmtId="0" hierarchy="169" level="6" memberPropertyField="1">
      <sharedItems containsSemiMixedTypes="0" containsString="0"/>
    </cacheField>
    <cacheField name="[Product].[European Category Hierarchy].[Subsector].[Sector]" caption="Sector" propertyName="Sector" numFmtId="0" hierarchy="169" level="7" memberPropertyField="1">
      <sharedItems containsSemiMixedTypes="0" containsString="0"/>
    </cacheField>
    <cacheField name="[Product].[European Category Hierarchy].[Subsector].[Subsector Code]" caption="Subsector Code" propertyName="Subsector Code" numFmtId="0" hierarchy="169" level="7" memberPropertyField="1">
      <sharedItems containsSemiMixedTypes="0" containsString="0"/>
    </cacheField>
    <cacheField name="[Product].[European Category Hierarchy].[Segment].[Segment Code]" caption="Segment Code" propertyName="Segment Code" numFmtId="0" hierarchy="169" level="8" memberPropertyField="1">
      <sharedItems containsSemiMixedTypes="0" containsString="0"/>
    </cacheField>
    <cacheField name="[Product].[European Category Hierarchy].[Segment].[Subsector]" caption="Subsector" propertyName="Subsector" numFmtId="0" hierarchy="169" level="8" memberPropertyField="1">
      <sharedItems containsSemiMixedTypes="0" containsString="0"/>
    </cacheField>
    <cacheField name="[Product].[European Category Hierarchy].[Form].[Form Code]" caption="Form Code" propertyName="Form Code" numFmtId="0" hierarchy="169" level="9" memberPropertyField="1">
      <sharedItems containsSemiMixedTypes="0" containsString="0"/>
    </cacheField>
    <cacheField name="[Product].[European Category Hierarchy].[Form].[Segment]" caption="Segment" propertyName="Segment" numFmtId="0" hierarchy="169" level="9" memberPropertyField="1">
      <sharedItems containsSemiMixedTypes="0" containsString="0"/>
    </cacheField>
    <cacheField name="[Product].[European Category Hierarchy].[Subform].[Form]" caption="Form" propertyName="Form" numFmtId="0" hierarchy="169" level="10" memberPropertyField="1">
      <sharedItems containsSemiMixedTypes="0" containsString="0"/>
    </cacheField>
    <cacheField name="[Product].[European Category Hierarchy].[Subform].[Subform Code]" caption="Subform Code" propertyName="Subform Code" numFmtId="0" hierarchy="169" level="10" memberPropertyField="1">
      <sharedItems containsSemiMixedTypes="0" containsString="0"/>
    </cacheField>
    <cacheField name="[Product].[European Category Hierarchy].[Brand Form].[Brand Form Code]" caption="Brand Form Code" propertyName="Brand Form Code" numFmtId="0" hierarchy="169" level="11" memberPropertyField="1">
      <sharedItems containsSemiMixedTypes="0" containsString="0"/>
    </cacheField>
    <cacheField name="[Product].[European Category Hierarchy].[Brand Form].[Corporate Product Group]" caption="Corporate Product Group" propertyName="Corporate Product Group" numFmtId="0" hierarchy="169" level="11" memberPropertyField="1">
      <sharedItems containsSemiMixedTypes="0" containsString="0"/>
    </cacheField>
    <cacheField name="[Product].[European Category Hierarchy].[Brand Form].[Subform]" caption="Subform" propertyName="Subform" numFmtId="0" hierarchy="169" level="11" memberPropertyField="1">
      <sharedItems containsSemiMixedTypes="0" containsString="0"/>
    </cacheField>
    <cacheField name="[Product].[European Category Hierarchy].[SPF].[Brand Form]" caption="Brand Form" propertyName="Brand Form" numFmtId="0" hierarchy="169" level="12" memberPropertyField="1">
      <sharedItems containsSemiMixedTypes="0" containsString="0"/>
    </cacheField>
    <cacheField name="[Product].[European Category Hierarchy].[SPF].[Size Pack Form Code]" caption="Size Pack Form Code" propertyName="Size Pack Form Code" numFmtId="0" hierarchy="169" level="12" memberPropertyField="1">
      <sharedItems containsSemiMixedTypes="0" containsString="0"/>
    </cacheField>
    <cacheField name="[Product].[European Category Hierarchy].[SPFV].[Size Pack Form]" caption="Size Pack Form" propertyName="Size Pack Form" numFmtId="0" hierarchy="169" level="13" memberPropertyField="1">
      <sharedItems containsSemiMixedTypes="0" containsString="0"/>
    </cacheField>
    <cacheField name="[Product].[European Category Hierarchy].[SPFV].[Size Pack Form Variant Code]" caption="Size Pack Form Variant Code" propertyName="Size Pack Form Variant Code" numFmtId="0" hierarchy="169" level="13" memberPropertyField="1">
      <sharedItems containsSemiMixedTypes="0" containsString="0"/>
    </cacheField>
    <cacheField name="[Product].[European Category Hierarchy].[SKU].[Base Unit of Measure]" caption="Base Unit of Measure" propertyName="Base Unit of Measure" numFmtId="0" hierarchy="169" level="14" memberPropertyField="1">
      <sharedItems containsSemiMixedTypes="0" containsString="0"/>
    </cacheField>
    <cacheField name="[Product].[European Category Hierarchy].[SKU].[BOM SKU ID]" caption="BOM SKU ID" propertyName="BOM SKU ID" numFmtId="0" hierarchy="169" level="14" memberPropertyField="1">
      <sharedItems containsSemiMixedTypes="0" containsString="0"/>
    </cacheField>
    <cacheField name="[Product].[European Category Hierarchy].[SKU].[Product EAN for CS]" caption="Product EAN for CS" propertyName="Product EAN for CS" numFmtId="0" hierarchy="169" level="14" memberPropertyField="1">
      <sharedItems containsSemiMixedTypes="0" containsString="0"/>
    </cacheField>
    <cacheField name="[Product].[European Category Hierarchy].[SKU].[Product EAN for ZCU]" caption="Product EAN for ZCU" propertyName="Product EAN for ZCU" numFmtId="0" hierarchy="169" level="14" memberPropertyField="1">
      <sharedItems containsSemiMixedTypes="0" containsString="0"/>
    </cacheField>
    <cacheField name="[Product].[European Category Hierarchy].[SKU].[Product EAN for ZUN]" caption="Product EAN for ZUN" propertyName="Product EAN for ZUN" numFmtId="0" hierarchy="169" level="14" memberPropertyField="1">
      <sharedItems containsSemiMixedTypes="0" containsString="0"/>
    </cacheField>
    <cacheField name="[Product].[European Category Hierarchy].[SKU].[Product Gross Weight Factor]" caption="Product Gross Weight Factor" propertyName="Product Gross Weight Factor" numFmtId="0" hierarchy="169" level="14" memberPropertyField="1">
      <sharedItems containsSemiMixedTypes="0" containsString="0"/>
    </cacheField>
    <cacheField name="[Product].[European Category Hierarchy].[SKU].[Product Net Weight Factor]" caption="Product Net Weight Factor" propertyName="Product Net Weight Factor" numFmtId="0" hierarchy="169" level="14" memberPropertyField="1">
      <sharedItems containsSemiMixedTypes="0" containsString="0"/>
    </cacheField>
    <cacheField name="[Product].[European Category Hierarchy].[SKU].[Product Pack Nature Name]" caption="Product Pack Nature Name" propertyName="Product Pack Nature Name" numFmtId="0" hierarchy="169" level="14" memberPropertyField="1">
      <sharedItems containsSemiMixedTypes="0" containsString="0"/>
    </cacheField>
    <cacheField name="[Product].[European Category Hierarchy].[SKU].[Product Pack Type Name]" caption="Product Pack Type Name" propertyName="Product Pack Type Name" numFmtId="0" hierarchy="169" level="14" memberPropertyField="1">
      <sharedItems containsSemiMixedTypes="0" containsString="0"/>
    </cacheField>
    <cacheField name="[Product].[European Category Hierarchy].[SKU].[Product Type Name]" caption="Product Type Name" propertyName="Product Type Name" numFmtId="0" hierarchy="169" level="14" memberPropertyField="1">
      <sharedItems containsSemiMixedTypes="0" containsString="0"/>
    </cacheField>
    <cacheField name="[Product].[European Category Hierarchy].[SKU].[Size Pack Form Variant]" caption="Size Pack Form Variant" propertyName="Size Pack Form Variant" numFmtId="0" hierarchy="169" level="14" memberPropertyField="1">
      <sharedItems containsSemiMixedTypes="0" containsString="0"/>
    </cacheField>
    <cacheField name="[Product].[European Category Hierarchy].[SKU].[SKU Code]" caption="SKU Code" propertyName="SKU Code" numFmtId="0" hierarchy="169" level="14" memberPropertyField="1">
      <sharedItems containsSemiMixedTypes="0" containsString="0"/>
    </cacheField>
    <cacheField name="[Customer].[Country Customer Hierarchy].[Sold-to Ship-to].[Local Customer 3 L7  Code]" caption="Local Customer 3 L7  Code" propertyName="Local Customer 3 L7  Code" numFmtId="0" hierarchy="87" level="9" memberPropertyField="1">
      <sharedItems containsSemiMixedTypes="0" containsString="0"/>
    </cacheField>
    <cacheField name="[Customer].[Country Customer Hierarchy].[Sold-to Ship-to].[National Banner  Code]" caption="National Banner  Code" propertyName="National Banner  Code" numFmtId="0" hierarchy="87" level="9" memberPropertyField="1">
      <sharedItems containsSemiMixedTypes="0" containsString="0"/>
    </cacheField>
    <cacheField name="[Customer].[Country Customer Hierarchy].[Sold-to Ship-to].[Planning Customer L3  Code]" caption="Planning Customer L3  Code" propertyName="Planning Customer L3  Code" numFmtId="0" hierarchy="87" level="9" memberPropertyField="1">
      <sharedItems containsSemiMixedTypes="0" containsString="0"/>
    </cacheField>
    <cacheField name="[Product].[SKU Code].[SKU Code]" caption="SKU Code" numFmtId="0" hierarchy="223" level="1" mappingCount="1">
      <sharedItems count="359">
        <s v="[Product].[SKU Code].&amp;[1900]&amp;[000000000006302303]" c="000000000006302303"/>
        <s v="[Product].[SKU Code].&amp;[1900]&amp;[000000000010052704]" c="000000000010052704"/>
        <s v="[Product].[SKU Code].&amp;[1900]&amp;[000000000010865401]" c="000000000010865401"/>
        <s v="[Product].[SKU Code].&amp;[1900]&amp;[000000000011140704]" c="000000000011140704"/>
        <s v="[Product].[SKU Code].&amp;[1900]&amp;[000000000011247103]" c="000000000011247103"/>
        <s v="[Product].[SKU Code].&amp;[1900]&amp;[000000000011338403]" c="000000000011338403"/>
        <s v="[Product].[SKU Code].&amp;[1900]&amp;[000000000011884201]" c="000000000011884201"/>
        <s v="[Product].[SKU Code].&amp;[1900]&amp;[000000000011884801]" c="000000000011884801"/>
        <s v="[Product].[SKU Code].&amp;[1900]&amp;[000000000011885802]" c="000000000011885802"/>
        <s v="[Product].[SKU Code].&amp;[1900]&amp;[000000000011886301]" c="000000000011886301"/>
        <s v="[Product].[SKU Code].&amp;[1900]&amp;[000000000012011702]" c="000000000012011702"/>
        <s v="[Product].[SKU Code].&amp;[1900]&amp;[000000000012011802]" c="000000000012011802"/>
        <s v="[Product].[SKU Code].&amp;[1900]&amp;[000000000012100503]" c="000000000012100503"/>
        <s v="[Product].[SKU Code].&amp;[1900]&amp;[000000000012110202]" c="000000000012110202"/>
        <s v="[Product].[SKU Code].&amp;[1900]&amp;[000000000012110903]" c="000000000012110903"/>
        <s v="[Product].[SKU Code].&amp;[1900]&amp;[000000000012886001]" c="000000000012886001"/>
        <s v="[Product].[SKU Code].&amp;[1900]&amp;[000000000012886101]" c="000000000012886101"/>
        <s v="[Product].[SKU Code].&amp;[1900]&amp;[000000000013217307]" c="000000000013217307"/>
        <s v="[Product].[SKU Code].&amp;[1900]&amp;[000000000014413801]" c="000000000014413801"/>
        <s v="[Product].[SKU Code].&amp;[1900]&amp;[000000000014790302]" c="000000000014790302"/>
        <s v="[Product].[SKU Code].&amp;[1900]&amp;[000000000015196603]" c="000000000015196603"/>
        <s v="[Product].[SKU Code].&amp;[1900]&amp;[000000000015653102]" c="000000000015653102"/>
        <s v="[Product].[SKU Code].&amp;[1900]&amp;[000000000015655003]" c="000000000015655003"/>
        <s v="[Product].[SKU Code].&amp;[1900]&amp;[000000000015859202]" c="000000000015859202"/>
        <s v="[Product].[SKU Code].&amp;[1900]&amp;[000000000015864602]" c="000000000015864602"/>
        <s v="[Product].[SKU Code].&amp;[1900]&amp;[000000000015940702]" c="000000000015940702"/>
        <s v="[Product].[SKU Code].&amp;[1900]&amp;[000000000016087302]" c="000000000016087302"/>
        <s v="[Product].[SKU Code].&amp;[1900]&amp;[000000000016151003]" c="000000000016151003"/>
        <s v="[Product].[SKU Code].&amp;[1900]&amp;[000000000016164101]" c="000000000016164101"/>
        <s v="[Product].[SKU Code].&amp;[1900]&amp;[000000000016629507]" c="000000000016629507"/>
        <s v="[Product].[SKU Code].&amp;[1900]&amp;[000000000016695603]" c="000000000016695603"/>
        <s v="[Product].[SKU Code].&amp;[1900]&amp;[000000000016866501]" c="000000000016866501"/>
        <s v="[Product].[SKU Code].&amp;[1900]&amp;[000000000016869301]" c="000000000016869301"/>
        <s v="[Product].[SKU Code].&amp;[1900]&amp;[000000000017052404]" c="000000000017052404"/>
        <s v="[Product].[SKU Code].&amp;[1900]&amp;[000000000017129301]" c="000000000017129301"/>
        <s v="[Product].[SKU Code].&amp;[1900]&amp;[000000000017160703]" c="000000000017160703"/>
        <s v="[Product].[SKU Code].&amp;[1900]&amp;[000000000017193101]" c="000000000017193101"/>
        <s v="[Product].[SKU Code].&amp;[1900]&amp;[000000000017193201]" c="000000000017193201"/>
        <s v="[Product].[SKU Code].&amp;[1900]&amp;[000000000017193301]" c="000000000017193301"/>
        <s v="[Product].[SKU Code].&amp;[1900]&amp;[000000000017193401]" c="000000000017193401"/>
        <s v="[Product].[SKU Code].&amp;[1900]&amp;[000000000017253003]" c="000000000017253003"/>
        <s v="[Product].[SKU Code].&amp;[1900]&amp;[000000000017338101]" c="000000000017338101"/>
        <s v="[Product].[SKU Code].&amp;[1900]&amp;[000000000017356701]" c="000000000017356701"/>
        <s v="[Product].[SKU Code].&amp;[1900]&amp;[000000000017356801]" c="000000000017356801"/>
        <s v="[Product].[SKU Code].&amp;[1900]&amp;[000000000018008401]" c="000000000018008401"/>
        <s v="[Product].[SKU Code].&amp;[1900]&amp;[000000000018535702]" c="000000000018535702"/>
        <s v="[Product].[SKU Code].&amp;[1900]&amp;[000000000018696502]" c="000000000018696502"/>
        <s v="[Product].[SKU Code].&amp;[1900]&amp;[000000000018900805]" c="000000000018900805"/>
        <s v="[Product].[SKU Code].&amp;[1900]&amp;[000000000018974102]" c="000000000018974102"/>
        <s v="[Product].[SKU Code].&amp;[1900]&amp;[000000000019485901]" c="000000000019485901"/>
        <s v="[Product].[SKU Code].&amp;[1900]&amp;[000000000019486001]" c="000000000019486001"/>
        <s v="[Product].[SKU Code].&amp;[1900]&amp;[000000000019513602]" c="000000000019513602"/>
        <s v="[Product].[SKU Code].&amp;[1900]&amp;[000000000019522701]" c="000000000019522701"/>
        <s v="[Product].[SKU Code].&amp;[1900]&amp;[000000000019630501]" c="000000000019630501"/>
        <s v="[Product].[SKU Code].&amp;[1900]&amp;[000000000019630701]" c="000000000019630701"/>
        <s v="[Product].[SKU Code].&amp;[1900]&amp;[000000000019854501]" c="000000000019854501"/>
        <s v="[Product].[SKU Code].&amp;[1900]&amp;[000000000019896603]" c="000000000019896603"/>
        <s v="[Product].[SKU Code].&amp;[1900]&amp;[000000000022010602]" c="000000000022010602"/>
        <s v="[Product].[SKU Code].&amp;[1900]&amp;[000000000022011902]" c="000000000022011902"/>
        <s v="[Product].[SKU Code].&amp;[1900]&amp;[000000000022100403]" c="000000000022100403"/>
        <s v="[Product].[SKU Code].&amp;[1900]&amp;[000000000022110402]" c="000000000022110402"/>
        <s v="[Product].[SKU Code].&amp;[1900]&amp;[000000000028000701]" c="000000000028000701"/>
        <s v="[Product].[SKU Code].&amp;[1900]&amp;[000000000028742201]" c="000000000028742201"/>
        <s v="[Product].[SKU Code].&amp;[1900]&amp;[000000000029256601]" c="000000000029256601"/>
        <s v="[Product].[SKU Code].&amp;[1900]&amp;[000000000029503501]" c="000000000029503501"/>
        <s v="[Product].[SKU Code].&amp;[1900]&amp;[000000000029603001]" c="000000000029603001"/>
        <s v="[Product].[SKU Code].&amp;[1900]&amp;[000000000031132401]" c="000000000031132401"/>
        <s v="[Product].[SKU Code].&amp;[1900]&amp;[000000000031132501]" c="000000000031132501"/>
        <s v="[Product].[SKU Code].&amp;[1900]&amp;[000000000031132601]" c="000000000031132601"/>
        <s v="[Product].[SKU Code].&amp;[1900]&amp;[000000000036010201]" c="000000000036010201"/>
        <s v="[Product].[SKU Code].&amp;[1900]&amp;[000000000037018702]" c="000000000037018702"/>
        <s v="[Product].[SKU Code].&amp;[1900]&amp;[000000000039495401]" c="000000000039495401"/>
        <s v="[Product].[SKU Code].&amp;[1900]&amp;[000000000039631001]" c="000000000039631001"/>
        <s v="[Product].[SKU Code].&amp;[1900]&amp;[000000000046033501]" c="000000000046033501"/>
        <s v="[Product].[SKU Code].&amp;[1900]&amp;[000000000062678655]" c="000000000062678655"/>
        <s v="[Product].[SKU Code].&amp;[1900]&amp;[000000000062710832]" c="000000000062710832"/>
        <s v="[Product].[SKU Code].&amp;[1900]&amp;[000000000062724322]" c="000000000062724322"/>
        <s v="[Product].[SKU Code].&amp;[1900]&amp;[000000000062739289]" c="000000000062739289"/>
        <s v="[Product].[SKU Code].&amp;[1900]&amp;[000000000062748741]" c="000000000062748741"/>
        <s v="[Product].[SKU Code].&amp;[1900]&amp;[000000000062751906]" c="000000000062751906"/>
        <s v="[Product].[SKU Code].&amp;[1900]&amp;[000000000062765970]" c="000000000062765970"/>
        <s v="[Product].[SKU Code].&amp;[1900]&amp;[000000000064303850]" c="000000000064303850"/>
        <s v="[Product].[SKU Code].&amp;[1900]&amp;[000000000064303966]" c="000000000064303966"/>
        <s v="[Product].[SKU Code].&amp;[1900]&amp;[000000000064308055]" c="000000000064308055"/>
        <s v="[Product].[SKU Code].&amp;[1900]&amp;[000000000064312722]" c="000000000064312722"/>
        <s v="[Product].[SKU Code].&amp;[1900]&amp;[000000000064313588]" c="000000000064313588"/>
        <s v="[Product].[SKU Code].&amp;[1900]&amp;[000000000064314621]" c="000000000064314621"/>
        <s v="[Product].[SKU Code].&amp;[1900]&amp;[000000000064315194]" c="000000000064315194"/>
        <s v="[Product].[SKU Code].&amp;[1900]&amp;[000000000064320650]" c="000000000064320650"/>
        <s v="[Product].[SKU Code].&amp;[1900]&amp;[000000000064324725]" c="000000000064324725"/>
        <s v="[Product].[SKU Code].&amp;[1900]&amp;[000000000064324731]" c="000000000064324731"/>
        <s v="[Product].[SKU Code].&amp;[1900]&amp;[000000000064326137]" c="000000000064326137"/>
        <s v="[Product].[SKU Code].&amp;[1900]&amp;[000000000064344801]" c="000000000064344801"/>
        <s v="[Product].[SKU Code].&amp;[1900]&amp;[000000000064344810]" c="000000000064344810"/>
        <s v="[Product].[SKU Code].&amp;[1900]&amp;[000000000064345461]" c="000000000064345461"/>
        <s v="[Product].[SKU Code].&amp;[1900]&amp;[000000000064345464]" c="000000000064345464"/>
        <s v="[Product].[SKU Code].&amp;[1900]&amp;[000000000064345480]" c="000000000064345480"/>
        <s v="[Product].[SKU Code].&amp;[1900]&amp;[000000000064360280]" c="000000000064360280"/>
        <s v="[Product].[SKU Code].&amp;[1900]&amp;[000000000064383213]" c="000000000064383213"/>
        <s v="[Product].[SKU Code].&amp;[1900]&amp;[000000000064390879]" c="000000000064390879"/>
        <s v="[Product].[SKU Code].&amp;[1900]&amp;[000000000064397176]" c="000000000064397176"/>
        <s v="[Product].[SKU Code].&amp;[1900]&amp;[000000000064409871]" c="000000000064409871"/>
        <s v="[Product].[SKU Code].&amp;[1900]&amp;[000000000064764703]" c="000000000064764703"/>
        <s v="[Product].[SKU Code].&amp;[1900]&amp;[000000000064766001]" c="000000000064766001"/>
        <s v="[Product].[SKU Code].&amp;[1900]&amp;[000000000064773377]" c="000000000064773377"/>
        <s v="[Product].[SKU Code].&amp;[1900]&amp;[000000000064773378]" c="000000000064773378"/>
        <s v="[Product].[SKU Code].&amp;[1900]&amp;[000000000064794990]" c="000000000064794990"/>
        <s v="[Product].[SKU Code].&amp;[1900]&amp;[000000000064813343]" c="000000000064813343"/>
        <s v="[Product].[SKU Code].&amp;[1900]&amp;[000000000064813347]" c="000000000064813347"/>
        <s v="[Product].[SKU Code].&amp;[1900]&amp;[000000000064813348]" c="000000000064813348"/>
        <s v="[Product].[SKU Code].&amp;[1900]&amp;[000000000064845275]" c="000000000064845275"/>
        <s v="[Product].[SKU Code].&amp;[1900]&amp;[000000000064860925]" c="000000000064860925"/>
        <s v="[Product].[SKU Code].&amp;[1900]&amp;[000000000064866771]" c="000000000064866771"/>
        <s v="[Product].[SKU Code].&amp;[1900]&amp;[000000000064886744]" c="000000000064886744"/>
        <s v="[Product].[SKU Code].&amp;[1900]&amp;[000000000064897767]" c="000000000064897767"/>
        <s v="[Product].[SKU Code].&amp;[1900]&amp;[000000000064902224]" c="000000000064902224"/>
        <s v="[Product].[SKU Code].&amp;[1900]&amp;[000000000064919934]" c="000000000064919934"/>
        <s v="[Product].[SKU Code].&amp;[1900]&amp;[000000000064919936]" c="000000000064919936"/>
        <s v="[Product].[SKU Code].&amp;[1900]&amp;[000000000064919937]" c="000000000064919937"/>
        <s v="[Product].[SKU Code].&amp;[1900]&amp;[000000000064922041]" c="000000000064922041"/>
        <s v="[Product].[SKU Code].&amp;[1900]&amp;[000000000064928335]" c="000000000064928335"/>
        <s v="[Product].[SKU Code].&amp;[1900]&amp;[000000000064929594]" c="000000000064929594"/>
        <s v="[Product].[SKU Code].&amp;[1900]&amp;[000000000064950156]" c="000000000064950156"/>
        <s v="[Product].[SKU Code].&amp;[1900]&amp;[000000000067169652]" c="000000000067169652"/>
        <s v="[Product].[SKU Code].&amp;[1900]&amp;[000000000067262258]" c="000000000067262258"/>
        <s v="[Product].[SKU Code].&amp;[1900]&amp;[000000000067274391]" c="000000000067274391"/>
        <s v="[Product].[SKU Code].&amp;[1900]&amp;[000000000067291280]" c="000000000067291280"/>
        <s v="[Product].[SKU Code].&amp;[1900]&amp;[000000000067338745]" c="000000000067338745"/>
        <s v="[Product].[SKU Code].&amp;[1900]&amp;[000000000067418234]" c="000000000067418234"/>
        <s v="[Product].[SKU Code].&amp;[1900]&amp;[000000000067505008]" c="000000000067505008"/>
        <s v="[Product].[SKU Code].&amp;[1900]&amp;[000000000067511967]" c="000000000067511967"/>
        <s v="[Product].[SKU Code].&amp;[1900]&amp;[000000000067511991]" c="000000000067511991"/>
        <s v="[Product].[SKU Code].&amp;[1900]&amp;[000000000067512194]" c="000000000067512194"/>
        <s v="[Product].[SKU Code].&amp;[1900]&amp;[000000000067512327]" c="000000000067512327"/>
        <s v="[Product].[SKU Code].&amp;[1900]&amp;[000000000067512406]" c="000000000067512406"/>
        <s v="[Product].[SKU Code].&amp;[1900]&amp;[000000000067512459]" c="000000000067512459"/>
        <s v="[Product].[SKU Code].&amp;[1900]&amp;[000000000067563952]" c="000000000067563952"/>
        <s v="[Product].[SKU Code].&amp;[1900]&amp;[000000000067577421]" c="000000000067577421"/>
        <s v="[Product].[SKU Code].&amp;[1900]&amp;[000000000067596227]" c="000000000067596227"/>
        <s v="[Product].[SKU Code].&amp;[1900]&amp;[000000000067597645]" c="000000000067597645"/>
        <s v="[Product].[SKU Code].&amp;[1900]&amp;[000000000067601585]" c="000000000067601585"/>
        <s v="[Product].[SKU Code].&amp;[1900]&amp;[000000000067658716]" c="000000000067658716"/>
        <s v="[Product].[SKU Code].&amp;[1900]&amp;[000000000067669453]" c="000000000067669453"/>
        <s v="[Product].[SKU Code].&amp;[1900]&amp;[000000000067669455]" c="000000000067669455"/>
        <s v="[Product].[SKU Code].&amp;[1900]&amp;[000000000067669457]" c="000000000067669457"/>
        <s v="[Product].[SKU Code].&amp;[1900]&amp;[000000000067682348]" c="000000000067682348"/>
        <s v="[Product].[SKU Code].&amp;[1900]&amp;[000000000067682357]" c="000000000067682357"/>
        <s v="[Product].[SKU Code].&amp;[1900]&amp;[000000000067682359]" c="000000000067682359"/>
        <s v="[Product].[SKU Code].&amp;[1900]&amp;[000000000067716381]" c="000000000067716381"/>
        <s v="[Product].[SKU Code].&amp;[1900]&amp;[000000000067716383]" c="000000000067716383"/>
        <s v="[Product].[SKU Code].&amp;[1900]&amp;[000000000067720652]" c="000000000067720652"/>
        <s v="[Product].[SKU Code].&amp;[1900]&amp;[000000000067738206]" c="000000000067738206"/>
        <s v="[Product].[SKU Code].&amp;[1900]&amp;[000000000067738211]" c="000000000067738211"/>
        <s v="[Product].[SKU Code].&amp;[1900]&amp;[000000000067750998]" c="000000000067750998"/>
        <s v="[Product].[SKU Code].&amp;[1900]&amp;[000000000067751000]" c="000000000067751000"/>
        <s v="[Product].[SKU Code].&amp;[1900]&amp;[000000000067751002]" c="000000000067751002"/>
        <s v="[Product].[SKU Code].&amp;[1900]&amp;[000000000067751022]" c="000000000067751022"/>
        <s v="[Product].[SKU Code].&amp;[1900]&amp;[000000000067751029]" c="000000000067751029"/>
        <s v="[Product].[SKU Code].&amp;[1900]&amp;[000000000067751196]" c="000000000067751196"/>
        <s v="[Product].[SKU Code].&amp;[1900]&amp;[000000000067824782]" c="000000000067824782"/>
        <s v="[Product].[SKU Code].&amp;[1900]&amp;[000000000067830530]" c="000000000067830530"/>
        <s v="[Product].[SKU Code].&amp;[1900]&amp;[000000000067830533]" c="000000000067830533"/>
        <s v="[Product].[SKU Code].&amp;[1900]&amp;[000000000067830535]" c="000000000067830535"/>
        <s v="[Product].[SKU Code].&amp;[1900]&amp;[000000000067830537]" c="000000000067830537"/>
        <s v="[Product].[SKU Code].&amp;[1900]&amp;[000000000067830539]" c="000000000067830539"/>
        <s v="[Product].[SKU Code].&amp;[1900]&amp;[000000000067830541]" c="000000000067830541"/>
        <s v="[Product].[SKU Code].&amp;[1900]&amp;[000000000067830543]" c="000000000067830543"/>
        <s v="[Product].[SKU Code].&amp;[1900]&amp;[000000000067858755]" c="000000000067858755"/>
        <s v="[Product].[SKU Code].&amp;[1900]&amp;[000000000067930505]" c="000000000067930505"/>
        <s v="[Product].[SKU Code].&amp;[1900]&amp;[000000000067969831]" c="000000000067969831"/>
        <s v="[Product].[SKU Code].&amp;[1900]&amp;[000000000067997436]" c="000000000067997436"/>
        <s v="[Product].[SKU Code].&amp;[1900]&amp;[000000000068222639]" c="000000000068222639"/>
        <s v="[Product].[SKU Code].&amp;[1900]&amp;[000000000068222641]" c="000000000068222641"/>
        <s v="[Product].[SKU Code].&amp;[1900]&amp;[000000000068279251]" c="000000000068279251"/>
        <s v="[Product].[SKU Code].&amp;[1900]&amp;[000000000068354045]" c="000000000068354045"/>
        <s v="[Product].[SKU Code].&amp;[1900]&amp;[000000000068359537]" c="000000000068359537"/>
        <s v="[Product].[SKU Code].&amp;[1900]&amp;[000000000068422852]" c="000000000068422852"/>
        <s v="[Product].[SKU Code].&amp;[1900]&amp;[000000000068429197]" c="000000000068429197"/>
        <s v="[Product].[SKU Code].&amp;[1900]&amp;[000000000068448695]" c="000000000068448695"/>
        <s v="[Product].[SKU Code].&amp;[1900]&amp;[000000000068448698]" c="000000000068448698"/>
        <s v="[Product].[SKU Code].&amp;[1900]&amp;[000000000068448705]" c="000000000068448705"/>
        <s v="[Product].[SKU Code].&amp;[1900]&amp;[000000000068448706]" c="000000000068448706"/>
        <s v="[Product].[SKU Code].&amp;[1900]&amp;[000000000068448709]" c="000000000068448709"/>
        <s v="[Product].[SKU Code].&amp;[1900]&amp;[000000000068512242]" c="000000000068512242"/>
        <s v="[Product].[SKU Code].&amp;[1900]&amp;[000000000068535245]" c="000000000068535245"/>
        <s v="[Product].[SKU Code].&amp;[1900]&amp;[000000000068558207]" c="000000000068558207"/>
        <s v="[Product].[SKU Code].&amp;[1900]&amp;[000000000068566045]" c="000000000068566045"/>
        <s v="[Product].[SKU Code].&amp;[1900]&amp;[000000000068591791]" c="000000000068591791"/>
        <s v="[Product].[SKU Code].&amp;[1900]&amp;[000000000068601121]" c="000000000068601121"/>
        <s v="[Product].[SKU Code].&amp;[1900]&amp;[000000000068601123]" c="000000000068601123"/>
        <s v="[Product].[SKU Code].&amp;[1900]&amp;[000000000068601125]" c="000000000068601125"/>
        <s v="[Product].[SKU Code].&amp;[1900]&amp;[000000000068608109]" c="000000000068608109"/>
        <s v="[Product].[SKU Code].&amp;[1900]&amp;[000000000068618703]" c="000000000068618703"/>
        <s v="[Product].[SKU Code].&amp;[1900]&amp;[000000000068636654]" c="000000000068636654"/>
        <s v="[Product].[SKU Code].&amp;[1900]&amp;[000000000068660152]" c="000000000068660152"/>
        <s v="[Product].[SKU Code].&amp;[1900]&amp;[000000000068681398]" c="000000000068681398"/>
        <s v="[Product].[SKU Code].&amp;[1900]&amp;[000000000068691814]" c="000000000068691814"/>
        <s v="[Product].[SKU Code].&amp;[1900]&amp;[000000000068703091]" c="000000000068703091"/>
        <s v="[Product].[SKU Code].&amp;[1900]&amp;[000000000068706527]" c="000000000068706527"/>
        <s v="[Product].[SKU Code].&amp;[1900]&amp;[000000000068729734]" c="000000000068729734"/>
        <s v="[Product].[SKU Code].&amp;[1900]&amp;[000000000068731560]" c="000000000068731560"/>
        <s v="[Product].[SKU Code].&amp;[1900]&amp;[000000000068741828]" c="000000000068741828"/>
        <s v="[Product].[SKU Code].&amp;[1900]&amp;[000000000068755990]" c="000000000068755990"/>
        <s v="[Product].[SKU Code].&amp;[1900]&amp;[000000000068757869]" c="000000000068757869"/>
        <s v="[Product].[SKU Code].&amp;[1900]&amp;[000000000068760225]" c="000000000068760225"/>
        <s v="[Product].[SKU Code].&amp;[1900]&amp;[000000000068761777]" c="000000000068761777"/>
        <s v="[Product].[SKU Code].&amp;[1900]&amp;[000000000068764357]" c="000000000068764357"/>
        <s v="[Product].[SKU Code].&amp;[1900]&amp;[000000000068768919]" c="000000000068768919"/>
        <s v="[Product].[SKU Code].&amp;[1900]&amp;[000000000068770058]" c="000000000068770058"/>
        <s v="[Product].[SKU Code].&amp;[1900]&amp;[000000000068770074]" c="000000000068770074"/>
        <s v="[Product].[SKU Code].&amp;[1900]&amp;[000000000068801090]" c="000000000068801090"/>
        <s v="[Product].[SKU Code].&amp;[1900]&amp;[000000000068812954]" c="000000000068812954"/>
        <s v="[Product].[SKU Code].&amp;[1900]&amp;[000000000068812955]" c="000000000068812955"/>
        <s v="[Product].[SKU Code].&amp;[1900]&amp;[000000000068818167]" c="000000000068818167"/>
        <s v="[Product].[SKU Code].&amp;[1900]&amp;[000000000068847867]" c="000000000068847867"/>
        <s v="[Product].[SKU Code].&amp;[1900]&amp;[000000000068932868]" c="000000000068932868"/>
        <s v="[Product].[SKU Code].&amp;[1900]&amp;[000000000068932872]" c="000000000068932872"/>
        <s v="[Product].[SKU Code].&amp;[1900]&amp;[000000000068932874]" c="000000000068932874"/>
        <s v="[Product].[SKU Code].&amp;[1900]&amp;[000000000069636758]" c="000000000069636758"/>
        <s v="[Product].[SKU Code].&amp;[1900]&amp;[000000000069681118]" c="000000000069681118"/>
        <s v="[Product].[SKU Code].&amp;[1900]&amp;[000000000069696158]" c="000000000069696158"/>
        <s v="[Product].[SKU Code].&amp;[1900]&amp;[000000000069716514]" c="000000000069716514"/>
        <s v="[Product].[SKU Code].&amp;[1900]&amp;[000000000069717422]" c="000000000069717422"/>
        <s v="[Product].[SKU Code].&amp;[1900]&amp;[000000000069726352]" c="000000000069726352"/>
        <s v="[Product].[SKU Code].&amp;[1900]&amp;[000000000069726501]" c="000000000069726501"/>
        <s v="[Product].[SKU Code].&amp;[1900]&amp;[000000000069732307]" c="000000000069732307"/>
        <s v="[Product].[SKU Code].&amp;[1900]&amp;[000000000069755866]" c="000000000069755866"/>
        <s v="[Product].[SKU Code].&amp;[1900]&amp;[000000000069755942]" c="000000000069755942"/>
        <s v="[Product].[SKU Code].&amp;[1900]&amp;[000000000069770544]" c="000000000069770544"/>
        <s v="[Product].[SKU Code].&amp;[1900]&amp;[000000000069773296]" c="000000000069773296"/>
        <s v="[Product].[SKU Code].&amp;[1900]&amp;[000000000069780131]" c="000000000069780131"/>
        <s v="[Product].[SKU Code].&amp;[1900]&amp;[000000000069996173]" c="000000000069996173"/>
        <s v="[Product].[SKU Code].&amp;[1900]&amp;[000000000081334801]" c="000000000081334801"/>
        <s v="[Product].[SKU Code].&amp;[1900]&amp;[000000000011037703]" u="1" c="000000000011037703"/>
        <s v="[Product].[SKU Code].&amp;[1900]&amp;[000000000016087402]" u="1" c="000000000016087402"/>
        <s v="[Product].[SKU Code].&amp;[1900]&amp;[000000000016087502]" u="1" c="000000000016087502"/>
        <s v="[Product].[SKU Code].&amp;[1900]&amp;[000000000017335601]" u="1" c="000000000017335601"/>
        <s v="[Product].[SKU Code].&amp;[1900]&amp;[000000000019540202]" u="1" c="000000000019540202"/>
        <s v="[Product].[SKU Code].&amp;[1900]&amp;[000000000025832601]" u="1" c="000000000025832601"/>
        <s v="[Product].[SKU Code].&amp;[1900]&amp;[000000000027443701]" u="1" c="000000000027443701"/>
        <s v="[Product].[SKU Code].&amp;[1900]&amp;[000000000029791301]" u="1" c="000000000029791301"/>
        <s v="[Product].[SKU Code].&amp;[1900]&amp;[000000000031122501]" u="1" c="000000000031122501"/>
        <s v="[Product].[SKU Code].&amp;[1900]&amp;[000000000035937701]" u="1" c="000000000035937701"/>
        <s v="[Product].[SKU Code].&amp;[1900]&amp;[000000000035938201]" u="1" c="000000000035938201"/>
        <s v="[Product].[SKU Code].&amp;[1900]&amp;[000000000067476258]" u="1" c="000000000067476258"/>
        <s v="[Product].[SKU Code].&amp;[1900]&amp;[000000000067930503]" u="1" c="000000000067930503"/>
        <s v="[Product].[SKU Code].&amp;[1900]&amp;[000000000013075707]" u="1" c="000000000013075707"/>
        <s v="[Product].[SKU Code].&amp;[1900]&amp;[000000000018536102]" u="1" c="000000000018536102"/>
        <s v="[Product].[SKU Code].&amp;[1900]&amp;[000000000067251846]" u="1" c="000000000067251846"/>
        <s v="[Product].[SKU Code].&amp;[1900]&amp;[000000000011949401]" u="1" c="000000000011949401"/>
        <s v="[Product].[SKU Code].&amp;[1900]&amp;[000000000022010702]" u="1" c="000000000022010702"/>
        <s v="[Product].[SKU Code].&amp;[1900]&amp;[000000000028587902]" u="1" c="000000000028587902"/>
        <s v="[Product].[SKU Code].&amp;[1900]&amp;[000000000067262254]" u="1" c="000000000067262254"/>
        <s v="[Product].[SKU Code].&amp;[1900]&amp;[000000000067520282]" u="1" c="000000000067520282"/>
        <s v="[Product].[SKU Code].&amp;[1900]&amp;[000000000067834890]" u="1" c="000000000067834890"/>
        <s v="[Product].[SKU Code].&amp;[1900]&amp;[000000000067834892]" u="1" c="000000000067834892"/>
        <s v="[Product].[SKU Code].&amp;[1900]&amp;[000000000067834894]" u="1" c="000000000067834894"/>
        <s v="[Product].[SKU Code].&amp;[1900]&amp;[000000000011945301]" u="1" c="000000000011945301"/>
        <s v="[Product].[SKU Code].&amp;[1900]&amp;[000000000012101903]" u="1" c="000000000012101903"/>
        <s v="[Product].[SKU Code].&amp;[1900]&amp;[000000000019801203]" u="1" c="000000000019801203"/>
        <s v="[Product].[SKU Code].&amp;[1900]&amp;[000000000019801303]" u="1" c="000000000019801303"/>
        <s v="[Product].[SKU Code].&amp;[1900]&amp;[000000000067251853]" u="1" c="000000000067251853"/>
        <s v="[Product].[SKU Code].&amp;[1900]&amp;[000000000011178801]" u="1" c="000000000011178801"/>
        <s v="[Product].[SKU Code].&amp;[1900]&amp;[000000000011179001]" u="1" c="000000000011179001"/>
        <s v="[Product].[SKU Code].&amp;[1900]&amp;[000000000012515601]" u="1" c="000000000012515601"/>
        <s v="[Product].[SKU Code].&amp;[1900]&amp;[000000000025879301]" u="1" c="000000000025879301"/>
        <s v="[Product].[SKU Code].&amp;[1900]&amp;[000000000067323572]" u="1" c="000000000067323572"/>
        <s v="[Product].[SKU Code].&amp;[1900]&amp;[000000000067361909]" u="1" c="000000000067361909"/>
        <s v="[Product].[SKU Code].&amp;[1900]&amp;[000000000067578557]" u="1" c="000000000067578557"/>
        <s v="[Product].[SKU Code].&amp;[1900]&amp;[000000000067578599]" u="1" c="000000000067578599"/>
        <s v="[Product].[SKU Code].&amp;[1900]&amp;[000000000067578611]" u="1" c="000000000067578611"/>
        <s v="[Product].[SKU Code].&amp;[1900]&amp;[000000000067579751]" u="1" c="000000000067579751"/>
        <s v="[Product].[SKU Code].&amp;[1900]&amp;[000000000067835095]" u="1" c="000000000067835095"/>
        <s v="[Product].[SKU Code].&amp;[1900]&amp;[000000000067836693]" u="1" c="000000000067836693"/>
        <s v="[Product].[SKU Code].&amp;[1900]&amp;[000000000067836695]" u="1" c="000000000067836695"/>
        <s v="[Product].[SKU Code].&amp;[1900]&amp;[000000000067836698]" u="1" c="000000000067836698"/>
        <s v="[Product].[SKU Code].&amp;[1900]&amp;[000000000010003604]" u="1" c="000000000010003604"/>
        <s v="[Product].[SKU Code].&amp;[1900]&amp;[000000000011336407]" u="1" c="000000000011336407"/>
        <s v="[Product].[SKU Code].&amp;[1900]&amp;[000000000015103501]" u="1" c="000000000015103501"/>
        <s v="[Product].[SKU Code].&amp;[1900]&amp;[000000000015883201]" u="1" c="000000000015883201"/>
        <s v="[Product].[SKU Code].&amp;[1900]&amp;[000000000016004802]" u="1" c="000000000016004802"/>
        <s v="[Product].[SKU Code].&amp;[1900]&amp;[000000000019950901]" u="1" c="000000000019950901"/>
        <s v="[Product].[SKU Code].&amp;[1900]&amp;[000000000025824601]" u="1" c="000000000025824601"/>
        <s v="[Product].[SKU Code].&amp;[1900]&amp;[000000000067251848]" u="1" c="000000000067251848"/>
        <s v="[Product].[SKU Code].&amp;[1900]&amp;[000000000067251850]" u="1" c="000000000067251850"/>
        <s v="[Product].[SKU Code].&amp;[1900]&amp;[000000000067578696]" u="1" c="000000000067578696"/>
        <s v="[Product].[SKU Code].&amp;[1900]&amp;[000000000067578698]" u="1" c="000000000067578698"/>
        <s v="[Product].[SKU Code].&amp;[1900]&amp;[000000000011070503]" u="1" c="000000000011070503"/>
        <s v="[Product].[SKU Code].&amp;[1900]&amp;[000000000011886601]" u="1" c="000000000011886601"/>
        <s v="[Product].[SKU Code].&amp;[1900]&amp;[000000000011945501]" u="1" c="000000000011945501"/>
        <s v="[Product].[SKU Code].&amp;[1900]&amp;[000000000013072002]" u="1" c="000000000013072002"/>
        <s v="[Product].[SKU Code].&amp;[1900]&amp;[000000000013471204]" u="1" c="000000000013471204"/>
        <s v="[Product].[SKU Code].&amp;[1900]&amp;[000000000013786702]" u="1" c="000000000013786702"/>
        <s v="[Product].[SKU Code].&amp;[1900]&amp;[000000000013847601]" u="1" c="000000000013847601"/>
        <s v="[Product].[SKU Code].&amp;[1900]&amp;[000000000014474403]" u="1" c="000000000014474403"/>
        <s v="[Product].[SKU Code].&amp;[1900]&amp;[000000000015452704]" u="1" c="000000000015452704"/>
        <s v="[Product].[SKU Code].&amp;[1900]&amp;[000000000015871501]" u="1" c="000000000015871501"/>
        <s v="[Product].[SKU Code].&amp;[1900]&amp;[000000000015871901]" u="1" c="000000000015871901"/>
        <s v="[Product].[SKU Code].&amp;[1900]&amp;[000000000015883701]" u="1" c="000000000015883701"/>
        <s v="[Product].[SKU Code].&amp;[1900]&amp;[000000000015898501]" u="1" c="000000000015898501"/>
        <s v="[Product].[SKU Code].&amp;[1900]&amp;[000000000015898701]" u="1" c="000000000015898701"/>
        <s v="[Product].[SKU Code].&amp;[1900]&amp;[000000000017488803]" u="1" c="000000000017488803"/>
        <s v="[Product].[SKU Code].&amp;[1900]&amp;[000000000017696201]" u="1" c="000000000017696201"/>
        <s v="[Product].[SKU Code].&amp;[1900]&amp;[000000000018715401]" u="1" c="000000000018715401"/>
        <s v="[Product].[SKU Code].&amp;[1900]&amp;[000000000019502801]" u="1" c="000000000019502801"/>
        <s v="[Product].[SKU Code].&amp;[1900]&amp;[000000000019503901]" u="1" c="000000000019503901"/>
        <s v="[Product].[SKU Code].&amp;[1900]&amp;[000000000019801103]" u="1" c="000000000019801103"/>
        <s v="[Product].[SKU Code].&amp;[1900]&amp;[000000000019952301]" u="1" c="000000000019952301"/>
        <s v="[Product].[SKU Code].&amp;[1900]&amp;[000000000023848001]" u="1" c="000000000023848001"/>
        <s v="[Product].[SKU Code].&amp;[1900]&amp;[000000000024478301]" u="1" c="000000000024478301"/>
        <s v="[Product].[SKU Code].&amp;[1900]&amp;[000000000025872001]" u="1" c="000000000025872001"/>
        <s v="[Product].[SKU Code].&amp;[1900]&amp;[000000000025879601]" u="1" c="000000000025879601"/>
        <s v="[Product].[SKU Code].&amp;[1900]&amp;[000000000025883301]" u="1" c="000000000025883301"/>
        <s v="[Product].[SKU Code].&amp;[1900]&amp;[000000000028006601]" u="1" c="000000000028006601"/>
        <s v="[Product].[SKU Code].&amp;[1900]&amp;[000000000030402101]" u="1" c="000000000030402101"/>
        <s v="[Product].[SKU Code].&amp;[1900]&amp;[000000000030402501]" u="1" c="000000000030402501"/>
        <s v="[Product].[SKU Code].&amp;[1900]&amp;[000000000067262251]" u="1" c="000000000067262251"/>
        <s v="[Product].[SKU Code].&amp;[1900]&amp;[000000000067296448]" u="1" c="000000000067296448"/>
        <s v="[Product].[SKU Code].&amp;[1900]&amp;[000000000067326015]" u="1" c="000000000067326015"/>
        <s v="[Product].[SKU Code].&amp;[1900]&amp;[000000000067326020]" u="1" c="000000000067326020"/>
        <s v="[Product].[SKU Code].&amp;[1900]&amp;[000000000067361899]" u="1" c="000000000067361899"/>
        <s v="[Product].[SKU Code].&amp;[1900]&amp;[000000000067578688]" u="1" c="000000000067578688"/>
        <s v="[Product].[SKU Code].&amp;[1900]&amp;[000000000067578692]" u="1" c="000000000067578692"/>
        <s v="[Product].[SKU Code].&amp;[1900]&amp;[000000000067704991]" u="1" c="000000000067704991"/>
        <s v="[Product].[SKU Code].&amp;[1900]&amp;[000000000067788245]" u="1" c="000000000067788245"/>
        <s v="[Product].[SKU Code].&amp;[1900]&amp;[000000000001015527]" u="1" c="000000000001015527"/>
        <s v="[Product].[SKU Code].&amp;[1900]&amp;[000000000010223601]" u="1" c="000000000010223601"/>
        <s v="[Product].[SKU Code].&amp;[1900]&amp;[000000000018633405]" u="1" c="000000000018633405"/>
        <s v="[Product].[SKU Code].&amp;[1900]&amp;[000000000019298705]" u="1" c="000000000019298705"/>
        <s v="[Product].[SKU Code].&amp;[1900]&amp;[000000000067730510]" u="1" c="000000000067730510"/>
        <s v="[Product].[SKU Code].&amp;[1900]&amp;[000000000006153903]" u="1" c="000000000006153903"/>
        <s v="[Product].[SKU Code].&amp;[1900]&amp;[000000000010223501]" u="1" c="000000000010223501"/>
        <s v="[Product].[SKU Code].&amp;[1900]&amp;[000000000010480602]" u="1" c="000000000010480602"/>
        <s v="[Product].[SKU Code].&amp;[1900]&amp;[000000000010808302]" u="1" c="000000000010808302"/>
        <s v="[Product].[SKU Code].&amp;[1900]&amp;[000000000012734101]" u="1" c="000000000012734101"/>
        <s v="[Product].[SKU Code].&amp;[1900]&amp;[000000000016947702]" u="1" c="000000000016947702"/>
        <s v="[Product].[SKU Code].&amp;[1900]&amp;[000000000017696301]" u="1" c="000000000017696301"/>
        <s v="[Product].[SKU Code].&amp;[1900]&amp;[000000000017696401]" u="1" c="000000000017696401"/>
        <s v="[Product].[SKU Code].&amp;[1900]&amp;[000000000018535102]" u="1" c="000000000018535102"/>
        <s v="[Product].[SKU Code].&amp;[1900]&amp;[000000000019096104]" u="1" c="000000000019096104"/>
        <s v="[Product].[SKU Code].&amp;[1900]&amp;[000000000019950301]" u="1" c="000000000019950301"/>
        <s v="[Product].[SKU Code].&amp;[1900]&amp;[000000000019951101]" u="1" c="000000000019951101"/>
        <s v="[Product].[SKU Code].&amp;[1900]&amp;[000000000019951501]" u="1" c="000000000019951501"/>
        <s v="[Product].[SKU Code].&amp;[1900]&amp;[000000000019952101]" u="1" c="000000000019952101"/>
        <s v="[Product].[SKU Code].&amp;[1900]&amp;[000000000030010801]" u="1" c="000000000030010801"/>
        <s v="[Product].[SKU Code].&amp;[1900]&amp;[000000000039590401]" u="1" c="000000000039590401"/>
        <s v="[Product].[SKU Code].&amp;[1900]&amp;[000000000046010402]" u="1" c="000000000046010402"/>
        <s v="[Product].[SKU Code].&amp;[1900]&amp;[000000000067351079]" u="1" c="000000000067351079"/>
        <s v="[Product].[SKU Code].&amp;[1900]&amp;[000000000067352039]" u="1" c="000000000067352039"/>
        <s v="[Product].[SKU Code].&amp;[1900]&amp;[000000000067361894]" u="1" c="000000000067361894"/>
        <s v="[Product].[SKU Code].&amp;[1900]&amp;[000000000067369725]" u="1" c="000000000067369725"/>
        <s v="[Product].[SKU Code].&amp;[1900]&amp;[000000000067449912]" u="1" c="000000000067449912"/>
        <s v="[Product].[SKU Code].&amp;[1900]&amp;[000000000067457185]" u="1" c="000000000067457185"/>
        <s v="[Product].[SKU Code].&amp;[1900]&amp;[000000000067498279]" u="1" c="000000000067498279"/>
        <s v="[Product].[SKU Code].&amp;[1900]&amp;[000000000067552030]" u="1" c="000000000067552030"/>
        <s v="[Product].[SKU Code].&amp;[1900]&amp;[000000000067680951]" u="1" c="000000000067680951"/>
        <s v="[Product].[SKU Code].&amp;[1900]&amp;[000000000067849713]" u="1" c="000000000067849713"/>
        <s v="[Product].[SKU Code].&amp;[1900]&amp;[000000000067889086]" u="1" c="000000000067889086"/>
        <s v="[Product].[SKU Code].&amp;[1900]&amp;[000000000067965036]" u="1" c="000000000067965036"/>
      </sharedItems>
      <mpMap v="129"/>
    </cacheField>
    <cacheField name="[Product].[SKU Code].[SKU Code].[Product SKU Country Specific Language 1]" caption="Product SKU Country Specific Language 1" propertyName="Product SKU Country Specific Language 1" numFmtId="0" hierarchy="223" level="1" memberPropertyField="1">
      <sharedItems count="205">
        <s v="CDO ΜΙΓΜΑ ΓΙΑ ΚΕΙΚ ΚΑΡΥΔΑΣ 6Χ1,680ΚΙΛΑ"/>
        <s v="ZWAN ΛΑΝΤΣΙΟΝ ΜΗΤ 24X200 ΓΡ"/>
        <s v="HELLMANN'S ΝΤΡΕΣΙΝΓΚ ΜΕΛΙ&amp;ΜΟΥΣΤΑΡΔΑ 6Χ1Λ"/>
        <s v="KNORR ΚΡΕΜΜΥΔΟΣΟΥΠΑ 6Χ565G"/>
        <s v="KNΟRR ΑΦΥΔ. ΣΑΛΑΤΑ ΤΑΜΠΟΥΛΕ 6Χ625 ΓΡ."/>
        <s v="KNORR ROUX ΛΕΥΚΟ 3Χ1KG"/>
        <s v="CDO ΣΙΡΟΠΙ ΓΕΥΣΗ ΚΑΡAMEΛΑ TOFFEE 6X1L"/>
        <s v="CDO ΣΙΡΟΠΙ ΓΕΥΣΗ ΣΟΚΟΛΑΤΑ 6Χ1L"/>
        <s v="CDO ΣΙΡΟΠΙ ΦΡΟΥΤΑ ΤΟΥ ΔΑΣΟΥΣ 6Χ1L"/>
        <s v="CDO ΣΙΡΟΠΙ ΦΡΑΟΥΛΑ 6Χ1L"/>
        <s v="KNORR ΖΩΜΟΣ ΚΟΤΑΣ 1X4 ΚΙΛ."/>
        <s v="KNORR ΖΩΜΟΣ ΒΟΔΙΝΟΥ 1X4 ΚΙΛ."/>
        <s v="HLMNS ΜΑΓΙΟΝΕΖΑ REAL 10Λ"/>
        <s v="HLMNS ΣΑΛΤΣΑ ΚΟΚΤΕΙΛ 3Λ"/>
        <s v="HLMNS ΣΑΛΤΣΑ ΜΟΥΣΤΑΡΔΑΣ 3Λ"/>
        <s v="HLMNS BINΕΓΚΡΕΤ ΒΑΣΙΛΙΚΟΥ FS 6Χ1ΛIT"/>
        <s v="HELLMANNS ΒΙΝΕΓΚΡΕΤ ΕΣΠΕΡΙΔΟΕΙΔΗ 6Χ1ΛIT"/>
        <s v="HELLMANNS ΑΝΑΠΛΗΡΩΜΑ ΜΑΓΙΟΝΕΖΑΣ 1Χ5Λ"/>
        <s v="KNORR ΠΙΚΑΝΤΙΚΗ ΣΑΛΤΣΑ ΜΕ ΤΣΙΛΙ 6X1ΛΤ"/>
        <s v="KN ΣΑΛΤΣΑ MADEIRA 6X800ΓΡ"/>
        <s v="KNORR ΜΑΝΙΤΑΡOΣΟΥΠΑ 6X850G"/>
        <s v="MAILLE WHOLEGRAIN ΜΟΥΣΤΑΡΔΑ 6X210ΓΡ"/>
        <s v="MAILLE ΜΟΥΣΤΑΡΔΑ DIJON ORIGINALE 6X215 Γ"/>
        <s v="KNORR ΤΟΜΑΤΟΣΟΥΠΑ 6Χ1ΚΛ"/>
        <s v="KNORR ΣΟΥΠΑ MINEΣTΡONE 6X900ΓΡ"/>
        <s v="HLMNS ΑΠΑΛΗ ΜΟΥΣΤΑΡΔΑ 4,8ΚΙΛ"/>
        <s v="KNORR ΣΠΙΤΙΚΟΣ ΖΩΜΟΣ ΚΟΤΑΣ 8Χ112 ΓΡ"/>
        <s v="HELLMANN'S ΜΑΓΙΟΝΕΖΑ LIGHT 12X450ML"/>
        <s v="KNORR CARBONARA SAUCE 6X1ΚΛ"/>
        <s v="KNORR 123 ΖΩΜΟΣ ΓΕΥΣΗ ΒΟΔΙΝΟ 1Χ3,5 ΚΙΛ"/>
        <s v="KNORR ΣΑΛΤΣΑ 4 ΤΥΡΙΑ 6Χ775 ΓΡ"/>
        <s v="KNORR ΣΑΛΤΣΑ ΜΠΕΑΡΝΕΖ 6Χ900ΓΡ"/>
        <s v="KNORR ΣΑΛΤΣΑ ΚΑΡΡΥ 6Χ1400ΓΡ"/>
        <s v="HELLMANN'S ΝΤΡΕΣΙΝΓΚ BΑΛΣΑΜΙΚΟ 6Χ1Λ"/>
        <s v="KNORR PRIMERBA ΠΕΣΤΟ ΜΕ ΚΟΥΚΟΥΝΑΡΙ2Χ340Γ"/>
        <s v="HELLMAN'S ΜΑΓΙΟΝΕΖΑ 6Χ2 ΛΙΤΡΑ"/>
        <s v="KNORR PRIMERBA ΠΑΣΤΑ ΔΕΝΔΡΟΛΙΒΑΝΟ 2Χ340Γ"/>
        <s v="KNORR PRIMERBA ΠΑΣΤΑ ΣΚΟΡΔΟ 2Χ340 ΓΡ."/>
        <s v="KNORR PRIMERBA ΠΑΣΤΑ ΘΥΜΑΡΙ 2Χ340 ΓΡ."/>
        <s v="KNORR PRIMERBA ΠΑΣΤΑ ΒΑΣΙΛΙΚΟΥ 2Χ340 ΓΡ."/>
        <s v="ΚΝΟRR ΖΩΜΟΣ ΨΑΡΙΟΥ 3Χ1 ΚΙΛ."/>
        <s v="HELLMANN’S REAL ΜΑΓΙΟΝΕΖΑ 12Χ650 ML"/>
        <s v="CALVE ΦΥΣΤΙΚΟΒΟΥΤΥΡΟ 12X350 ΓΡ"/>
        <s v="CALVE ΦΥΣΤΙΚΟΒΟΥΤΥΡΟ ΚΟΚΚΩΔΕΣ 12X350 ΓΡ"/>
        <s v="KNORR ΣΑΛΤΣΑ ΓΛΥΚΟΞΙΝΗ 2Χ2,5ΛΤ"/>
        <s v="KNORR ΣΑΛΤΣΑ BBQ 2X2.2ΛΤ"/>
        <s v="KNORR ΣΠΑΡΑΓΓΟΣΟΥΠΑ ΚΡΕΜΑ 6Χ900G"/>
        <s v="HELLMANN'S 1000 ΝΗΣΙΑ DRESSING 4X3LT"/>
        <s v="KNORR ΚΟΤΟΣΟΥΠΑ ΚΡΕΜΑ 6X1,040 KΙΛ"/>
        <s v="HELLMANN’S ΜΟΥΣΤΑΡΔΑ ΜΙΝΙ ΒΑΖ. 1X80X33ML"/>
        <s v="HELLMANN’S ΚΕΤΣΑΠ MINI ΒΑΖ. 1X80X33ML"/>
        <s v="KNORR ΑΡΩΜΑΤ 6X500G"/>
        <s v="KN ΕΠΑΓΓΕΛΜΑΤΙΚΟΣ ΖΩΜΟΣ ΚΟΤΟΠΟΥΛΟ2X800ΓΡ"/>
        <s v="KNORR ΖΩΜΌΣ ΛΑΧΑΝΙΚΩΝ 6Χ1,2 ΚΙΛ"/>
        <s v="KNORR ΖΩΜΌΣ ΒΟΔΙΝΟ 6Χ1,2 ΚΙΛ"/>
        <s v="HELLMANN'S ΜΟΥΣΤAΡΔΑ ΑΠΑΛΗ ΤΟΠΝΤ 12Χ265Γ"/>
        <s v="KNORR 123 ΖΩΜΟΣ ΓΕΥΣΗ ΚΟΤΑ 1X3,5 KΙΛ"/>
        <s v="KNORROX ΖΩΜΟΣ ΚΟΤΑΣ 1x7 ΚΙΛ."/>
        <s v="KNORR ΖΩΜΟΣ ΛΑΧΑΝΙΚΩΝ 1X4 ΚΙΛ."/>
        <s v="HLMNS ΜΑΓΙΟΝΕΖΑ REAL 5Λ"/>
        <s v="HLMNS ΣΑΛΤΣΑ ΜΕ ΓΕΥΣΗ ΓΙΑΟΥΡΤΙΟΥ 3Λ"/>
        <s v="HELLMANN'S ΣΙΖΑΡΣ DRESSING 3X3 lt."/>
        <s v="KNORR ΨΙΛΟΚ.ΠΕΡΑΣΤΗ ΤΟΜΑΤΑ 6Χ2,5 ΚΙΛΑ"/>
        <s v="ΚΝ ΖΩΜΟΣ ΚΟΤΑΣ ΣΕ ΚΟΚΚΟΥΣ 6Χ1 ΚΙΛ."/>
        <s v="KN ΕΠΑΓΓΕΛΜΑΤΙΚΟΣ ΖΩΜΟΣ ΚΟΤΟΠΟΥΛΟ 2X800G"/>
        <s v="KN ΥΓΡΟΣ ΖΩΜΟΣ ΟΣΤΡΑΚΟΕΙΔΩΝ 6Χ1L"/>
        <s v="HELLMANN'S ΑΠΑΛΗ ΜΟΥΣΤΑΡΔΑ 12X500 ΓΡ"/>
        <s v="HELLMANN'S ΠΙΚΑΝΤΙΚΗ ΜΟΥΣΤΑΡΔ 12Χ250ΓΡ"/>
        <s v="HELLMANN'S ΠΙΚΑΝΤΙΚΗ ΜΟΥΣΤΑΡΔ 12Χ500ΓΡ"/>
        <s v="HELLMANN'S ΚΕΤΣΑΠ 3Χ4,8 ΚΙΛΑ"/>
        <s v="ZWAN ΛΑΝΤΣΙΟΝ ΜΗΤ ΚΟΤΟΠΟΥΛΟ 24Χ200gr."/>
        <s v="HELLMANN’S ΜΑΓΙΟΝΕΖΑ ΜΙΝΙ ΒΑΖ. 1X80X33ML"/>
        <s v="KNORR ΖΩΜΌΣ ΚΟΤΑΣ 6Χ1,2 ΚΙΛ"/>
        <s v="HELLMANN'S DIJONNAISE 12X240 ΓΡ"/>
        <s v="HELLMANN’S REAL MAΓΙΟΝΕΖΑ ΤΟΠΝΤΑ 6X750ML"/>
        <s v="KN ΣΑΛΤΣΑ ΤΟΜΑΤΑΣ 1x10KΙΛ"/>
        <s v="HELLMANN'S ΚΕΤΣΑΠ ΚΛΑΣΣΙΚΗ TD 12X550 ΓΡ"/>
        <s v="MAILLE DIJONNAISE 6X185 ΓΡ"/>
        <s v="HELLMANN’S PROFESSIONAL 1X5Λ"/>
        <s v="HELLMAN'S ΜΑΓΙΟΝΕΖΑ 1Χ2 ΛΙΤΡΑ BUC"/>
        <s v="HELLMANN’S ΜΑΓΙΟΝΕΖΑ ΜΕ ΤΡΟΥΦΑ 8X250 ML"/>
        <s v="KNORR PRIMERBA ΠΑΣΤΑ ΜΑΝΙΤΑΡΙ 2Χ340 ΓΡ"/>
        <s v="HELLMANN’S VEGAN ΜΑΓ 1X3Λ"/>
        <s v="Calve Φυστικοβούτυρο 6x1 kg"/>
        <s v="HELLMANN'S ΝΤΡΕΣΙΝΓΚ ΒΑΛΣΑΜΙΚΟ 6x1ΛΙΤ"/>
        <s v="HELLMANN’S ΝΤΡΕΣΙΝΓΚ CHIV&amp;PARSL 6x1Λ"/>
        <s v="KNORR ΣΑΛΤΣΑ ΓΛΥΚΟΞΙΝΗ 2Χ2,2ΛΤ"/>
        <s v="HELLMANN'S ΝΤΡΕΣΙΝΓΚ 1000 ΝΗΣΙΑ 6x1Λ"/>
        <s v="HELLMANN’S ΝΤΡΕΣΙΝΓΚ CLASSIC 6x1Λ"/>
        <s v="KNORR ΣΑΛΤΣΑ BBQ 2X2,2ΛΤ"/>
        <s v="HELLMANN'S ΣΑΛΤΣΑ BARBECUE ΜΕΛΙ 8X250ML"/>
        <s v="KNORR ROUX ΛΕΥΚΟ 6Χ1KG"/>
        <s v="HELLMANN’S VEGAN  6x320ΓΡ"/>
        <s v="KN PROF DEMI GLACE 5x1L DOY"/>
        <s v="TVB NoChicken Chunks ΠΑΡ.ΣΟΓΙΑΣ1x1,75kg"/>
        <s v="KNORR ΣΑΛΤΣΑ ΚΑΡΡΥ 2 x 2,2 ΛΤ"/>
        <s v="KNORR ΤΟΜΑΤΟΣΟΥΠΑ ΜΕ ΜΟΤΣΑΡΕΛΑ 15x96ΓΡ"/>
        <s v="HLMNS ΣΑΛΤΣΑ ΜΟΥΣΤΑΡΔΑΣ 6X880ΓΡ"/>
        <s v="HELLMANN’S VEGAN ΜΑΓΙΟΝΕΖΑ 6X330ΓΡ"/>
        <s v="KNORR ΣΠΙΤΙΚΟΣ ΖΩΜΟΣ ΛΑΧΑΝΙΚΩΝ 8Χ224 ΓΡ"/>
        <s v="CALVE ΦΥΣΤΙΚΟΒΟΥΤΥΡΟ 6Χ1 ΚΛ"/>
        <s v="KNORR ΣΑΛΤΣΑ ΠΙΠΕΡΙΟΥ 6Χ1,2ΚΙΛ"/>
        <s v="Maille Ντιζόν Μουστάρδα 8x1K"/>
        <s v="KNORR ΥΓΡΗ ΣΑΛΤΣΑ ΜΠΕΑΡΝΕΖ 6Χ1 ΛΙΤΡΟ"/>
        <s v="KNORR ΥΓΡΗ ΣΑΛΤΣΑ TΥΡΙΩΝ 6Χ1 ΛΙΤΡΟ"/>
        <s v="KNORR ΥΓΡΗ ΣΑΛΤΣΑ HOLLANDAISE 6Χ1 ΛΙΤΡΟ"/>
        <s v="HELLMANN'S ΣΑΛΤΣΑ ΜΠΑΡΜΠΕΚΙΟΥ 3X4,8 ΚΙΛΑ"/>
        <s v="KNORR ΑΦΥΔΑΤΩΜΕΝΟ ΓΑΛΑ ΚΑΡΥΔΑΣ 6X1KΙΛ"/>
        <s v="KN ΠΙΚΑΝΤ.ΣΑΛΤΣΑ ΜΕ ΤΣΙΛΙ,TOMATA 6Χ1ΛΤ"/>
        <s v="HELLMANN’S ΛΑΪΤ ΜΑΓΙΟ ΤΟΠ ΝΤΑΟΥΝ 8Χ430ML"/>
        <s v="ΚΝΟRR ΣΑΛΤΣΑ ΤΕΡΙΓΙΑΚΙ 6x1,23ΚΙΛ."/>
        <s v="KNORR ΝΙΦΑΔΕΣ ΠΑΤΑΤΑΣ 1Χ4ΚΙΛ"/>
        <s v="CDO CRÈME PATISSERRIE1X15KG "/>
        <s v="CDO ΜΕΙΓΜΑ ΓΙΑ ΠΑΝΤΕΣΠΑΝΙ 1X20KG"/>
        <s v="CDO ΜΕΙΓΜΑ ΓΙΑ PANNA COTTA 1X10KG"/>
        <s v="CDO ΜΕΙΓΜΑ ΓΙΑ CRÈME CARAMEL/BRULE1X10KG"/>
        <s v="CDO ΚΕΙΚ ΜΕ ΓΕΥΣΗ ΣΟΚΟΛΑΤΑ 1Χ20ΚΙΛ"/>
        <s v="CDO ΚΕΙΚ ΜΕ ΓΕΥΣΗ ΒΑΝΙΛΙΑΣ 1X20KG "/>
        <s v="KNORR ΣΑΛΤΣΑ ΣΟΓΙΑΣ 6Χ1,3 ΚΙΛΑ"/>
        <s v="KNORR ΣΑΛΤΣΑ ΤΟΜΑΤΑΣ 1Χ10 ΚΙΛ FS"/>
        <s v="KNORR ΖΩΜΟΣ ΛΑΧΑΝ ΣΕ ΚΟΚΚΟΥΣ 6Χ1,15 ΚΙΛ"/>
        <s v="KNORR ΚΥΒΟΙ ΚΟΤΑΣ 12 Χ 6 ΛΤ"/>
        <s v="KNORR ΚΥΒΟΙ ΚΟΤΑΣ 24 Χ 3 ΛΤ"/>
        <s v="KNORR EXTRA ΓΕΥΣΗ ΓΙΑ ΚΡΕΑΣ 10Χ132ΓΡ"/>
        <s v="ΚΝ ΚΟΥΣ ΚΟΥΣ,ΚΟΛΟΚ,ΚΑΡΟΤ,ΕΣΠΕΡ 4X610ΓΡ"/>
        <s v="KN KOKKINO ΡΥΖΙ,ΜΠΡΟΚ,ΑΜΥΓΔ 4Χ550ΓΡ"/>
        <s v="KN KINOA,TOM,ΚΑΡ,ΕΛΙΕΣ,ΚΑΠΑΡΗ 4X548ΓΡ"/>
        <s v="HELLMANN'S ΜΕΡΙΔΕΣ ΜΟΥΣΤΑΡΔΑΣ 198x10ML"/>
        <s v="HELLMANN'S ΜΕΡΙΔΕΣ ΜΑΓΙΟΝΕΖΑΣ 198x10ML"/>
        <s v="HELLMANN'S ΜΕΡΙΔΕΣ ΚΕΤΣΑΠ 198x10ML"/>
        <s v="KNORR ΚΥΒΟΙ ΓΙΑ ΒΟΔΙΝΟ 24 Χ 3 ΛΤ"/>
        <s v="KNORR ΚΥΒΟΙ ΓΙΑ ΒΟΔΙΝΟ 12 Χ 6 ΛΤ"/>
        <s v="HELLMANN'S VEGAN 6X270 ΓΡ"/>
        <s v="KNORR ΣΑΛΤΣΑ ΝΤΕΜΙ ΓΚΛΑΣ 6Χ1,2 ΚΙΛ"/>
        <s v="KNORR ΣΑΛΤΣΑ ΝΤΕΜΙΓΚΛΑΣ 1Χ4 ΚΙΛ."/>
        <s v="HLMNS ΑΝΑΠ.ΜΑΓΙΟΝΕΖΑΣ 6Χ820ΓΡ"/>
        <s v="HLMNS ΚΕΤΣΑΠ 6Χ950ΓΡ"/>
        <s v="HLMNS ΣΑΛΤΣΑ DELUXE ΓΙΑ ΠΑΤΑΤ. 6Χ850ΓΡ"/>
        <s v="HLMNS ΣΑΛΤΣΑ ΜΠΑΡΜΠΕΚΙΟΥ 6Χ950ΓΡ"/>
        <s v="KNORR ΣΑΛΤΣΑ ΜΠΡΑΤΕΝΖΟΥΣ 6Χ1 ΚΙΛ"/>
        <s v="MAILLE ΜΟΥΣΤΑΡΔΑ ΜΕ ΜΕΛΙ 12Χ230ΓΡ"/>
        <s v="CDO ΚΕΙΚ ΜΕ ΓΕΥΣΗ ΚΑΚΑΟ 1X5KG"/>
        <s v="CDO ΚΕΙΚ ΜΕ ΓΕΥΣΗ ΒΑΝΙΛΙΑΣ 1X5KG"/>
        <s v="CDO ΜΕΙΓΜΑ CRÈME CARAMEL/BRULEE 6X2KG"/>
        <s v="CDO ΜΕΙΓΜΑ ΓΙΑ PANNA COTTA 6X2 KG"/>
        <s v="CDO ΜΟΥΣ ΜΕ ΓΕΥΣΗ ΒΑΝΙΛΙΑΣ 1X5KG"/>
        <s v="CDO ΜΟΥΣ ΜΕ ΓΕΥΣΗ ΣΟΚΟΛΑΤΑΣ 1X5KG"/>
        <s v="CDO ΜΟΥΣ ΜΕ ΓΕΥΣΗ ΦΡΑΟΥΛΑΣ 1X5KG"/>
        <s v="HELLMANN’S ΣΑΛΤΣΑ ΚΑΥΤ.ΠΙΠΕΡΙΑΣ 12Χ95ML"/>
        <s v="HELLMANN’S ΜΑΓΙΟΝΕΖΑ ΜΕ ΤΡΟΥΦΑ 12X235 ΓΡ"/>
        <s v="HELLMANN'S ΜΕΡΙΔΕΣ ΜΠΑΡΜΠΕΚΙΟΥ 198x10ML"/>
        <s v="HELLMANN'S VEGAN 1X2,5KG EU"/>
        <s v="CDO ΜΕΙΓΜΑ ΓΙΑ ΚΡΕΠΑ 6X2KG"/>
        <s v="CDO ΜΕΙΓΜΑ ΓΙΑ ΠΑΝΚΕΪΚ/ΒΑΦΛΑ 6X2KG"/>
        <s v="KNORR ΣΠΙΤΙΚΟΣ ΖΩΜΟΣ ΓΙΑ ΒΟΔΙΝΟ 8x112ΓΡ"/>
        <s v="HELLMANN'S ΝΤΡΕΣΙΝΓΚ 1000 ΝΗΣΙΑ 4x3 ΛΙΤ"/>
        <s v="TVB NoChicken Nuggets ΠΑΡ.ΣΟΓΙΑΣ1x1,75kg"/>
        <s v="HLMNS ΝΤΡΕΣΙΝΓΚ ΜΕΛΙ &amp; ΜΟΥΣΤΑΡΔΑ 6x1 ΛΙΤ"/>
        <s v="ΜΠΟΥΚΕΤΟ ΜΥΡΩΔΙΚΩΝ ΤΟΥ ΑΓΡΟΥ 2X340gr"/>
        <s v="KN ΕΠΑΓΓΕΛΜΑΤΙΚΟΣ ΖΩΜΟΣ ΒΟΔΙΝΟΥ 2X800G"/>
        <s v="PRIMERBA ΠΕΣΤΟ ΙΤΑΛΙΚ.ΜΥΡΩΔΙΚΩΝ 2Χ340 ΓΡ"/>
        <s v="KN ΣΑΛΤΣΑ ΗOLLANDAISE 6X825ΓΡ"/>
        <s v="KN ΕΠΑΓΓΕΛΜΑΤΙΚΟΣ ΖΩΜΟΣ ΛΑΧΑΝΙΚΩΝ2X800ΓΡ"/>
        <s v="HELLMANN'S ΚΕΤΣΑΠ ΚΛΑΣΣΙΚΗ TD 12X468 ΓΡ"/>
        <s v="CARTE D'OR ΣΙΡΟΠΙ ΒΥΣΣΙΝΟ 6Χ1ΚΙΛ"/>
        <s v="KNORR ΣΑΛΤΣΑ ΑΓΓΛΙΚ.WORCESTER 6X1,125 ΚΛ"/>
        <s v="HELLMANN’S ΣΑΛΤΣΑ ΜΕ ΤΣΕΝΤΑΡ 8Χ250 ΓΡ"/>
        <s v="KNORR ΣΟΥΠΑ ΛΑΧΑΝΙΚΩΝ ΜΕ ΖΥΜ.ABC 14x82ΓΡ"/>
        <s v="HLMNS ΜΑΣΤΕΡ ΣΑΛΤΣΑ1Χ3ΚΙΛ."/>
        <s v="HLMNS ΜΟΥΣΤΑΡΔΑ 4Χ4ΚΙΛ."/>
        <s v="HLMNS ΚΕΤΣΑΠ 4Χ4ΚΙΛ."/>
        <s v="KN ΖΩΜΟΣ ΓΕΥΣΗ ΚΟΤΑ ΣΕ ΣΚΟΝΗ 1X3,5 KΙΛ"/>
        <s v="KNORR ΚΥΒΟΙ ΚΟΤΑΣ 20 Χ 12ΛΤ"/>
        <s v="KNORR ΚΥΒΟΙ ΓΙΑ ΒΟΔΙΝΟ 20 Χ 12ΛΤ"/>
        <s v="KN ΖΩΜΟΣ ΓΕΥΣΗ ΒΟΔΙΝΟΥ ΣΕ ΣΚΟΝΗ1Χ3,5 ΚΙΛ"/>
        <s v="KN PRIMERBA PESTO ROSSO ΤΟΜ&amp;ΒΑΣΙΛ2X340gr"/>
        <s v="KNORR ΖΩΜΟΣ ΣΑΦΡΑΝ 2Χ800G"/>
        <s v="KNORR ΖΩΜΌΣ ΜΑΝΙΤΑΡΙ ΜΕ PORCINI 6Χ500ΓΡ"/>
        <s v="TVB NoChicken Chunks ΠΑΡ.ΣΟΓΙΑΣ1x1,75kg"/>
        <s v="ΚΝ ΖΩΜΟΣ ΚΟΤΑΣ ΣΕ ΣΚΟΝΗ 6Χ1 ΚΙΛ."/>
        <s v="KNORR ΣΑΛΤΣΑ 4 ΤΥΡΙΑ 24Χ44 ΓΡ"/>
        <s v="ΜΑΙΖΕΝΑ ΚΟΡΝ ΦΛΑΟΥΡ 4Χ2,5 ΚΙΛΑ"/>
        <s v="KN ΖΩΜΟΣ ΒΟΔΙΝΟΥ 1x7 ΚΙΛ."/>
        <s v="KNORR ΖΩΜΟΣ ΛΑΧΑΝ ΣΕ ΣΚΟΝΗ 6Χ1,25 ΚΙΛ"/>
        <s v="HELLMAN'S ΜΑΓΙΟΝΕΖΑ 1Χ2 ΛΙΤΡΑ BUCKET"/>
        <s v="KNORR ΖΩΜOΣ ΛΑΧΑΝΙΚΩΝ 6Χ1,5 ΚΙΛ"/>
        <s v="TVB R.NoBeef Βurger ΠΑΡ.ΣΟΓΙΑΣ1x20x113g"/>
        <s v="KNORR ΚΥΒΟΙ ΛΑΧΑΝΙΚΩΝ 12 Χ 6ΛΤ"/>
        <s v="KNORR ΚΥΒΟΙ ΛΑΧΑΝΙΚΩΝ 24 Χ 3 ΛΤ"/>
        <s v="HELLMANNS ΣΑΛΤΣΑ AVOCADO 8X250ML"/>
        <s v="KNORR ASIA NOODLES AYΓΟY 12x250ΓΡ"/>
        <s v="KNORR ΣΠΙΤΙΚΟΣ ΖΩΜΟΣ ΓΙΑ ΒΟΔΙΝΟ 8x224ΓΡ"/>
        <s v="KNORR ΣΠΙΤΙΚΟΣ ΖΩΜΟΣ ΚΟΤΑΣ 8Χ224 ΓΡ"/>
        <s v="KNORR ΚΥΒΟΙ ΛΑΧΑΝΙΚΩΝ 20 Χ 12ΛΤ"/>
        <s v="HELLMANN’S ΜΑΓΙΟΝ XLIGHT ΤΟΠΝΤΑ 8x430ML"/>
        <s v="KNORR ΝΙΦΑΔΕΣ ΠΑΤΑΤΑΣ ΣΑΚΚΟΣ 1Χ20ΚΙΛ"/>
        <s v="KNORR ΜΑΝΙΤΑΡΟΣΟΥΠΑ 15x85ΓΡ"/>
        <s v="HELLMANN’S ΚΕΤΣΑΠ ΣΤΕΒΙΑ 12X520 ΓΡ"/>
        <s v="HELLMANN’S ΜΑΓΙΟ ΡΙΑΛ ΤΟΠΝΤΑΟΥΝ 8Χ430ml"/>
        <s v="HELLMANN’S ΚΕΤΣΑΠ ΣΚΟΥΗΖΥ 12X540 ΓΡ"/>
        <s v="KNORR ΣΟΥΠΑ MINEΣTΡONE 6X1.045kg"/>
        <s v="KNORR SNACK POT ΜΠΟΛΟΝΕΖ 8x60ΓΡ"/>
        <s v="Hellmanns Delicate 1x5 Buc"/>
        <s v="KNORR SNACK POT MAC &amp; CHEESE 8x62GR"/>
        <s v="KNORR PRIMERBA ΨΗΜΕΝΟ ΚΡΕΜΜΥΔΙ 2Χ340 ΓΡ."/>
      </sharedItems>
    </cacheField>
    <cacheField name="[Product].[Product Country Specific Language 1].[Product Country Specific Language 1]" caption="Product Country Specific Language 1" numFmtId="0" hierarchy="195" level="1">
      <sharedItems count="526">
        <s v="[Product].[Product Country Specific Language 1].&amp;[CDO ΜΙΓΜΑ ΓΙΑ ΚΕΙΚ ΚΑΡΥΔΑΣ 6Χ1,680ΚΙΛΑ]" c="CDO ΜΙΓΜΑ ΓΙΑ ΚΕΙΚ ΚΑΡΥΔΑΣ 6Χ1,680ΚΙΛΑ"/>
        <s v="[Product].[Product Country Specific Language 1].&amp;[ZWAN ΛΑΝΤΣΙΟΝ ΜΗΤ 24X200 ΓΡ]" c="ZWAN ΛΑΝΤΣΙΟΝ ΜΗΤ 24X200 ΓΡ"/>
        <s v="[Product].[Product Country Specific Language 1].&amp;[HELLMANN'S ΝΤΡΕΣΙΝΓΚ ΜΕΛΙ&amp;ΜΟΥΣΤΑΡΔΑ 6Χ1Λ]" c="HELLMANN'S ΝΤΡΕΣΙΝΓΚ ΜΕΛΙ&amp;ΜΟΥΣΤΑΡΔΑ 6Χ1Λ"/>
        <s v="[Product].[Product Country Specific Language 1].&amp;[KNORR ΚΡΕΜΜΥΔΟΣΟΥΠΑ 6Χ565G]" c="KNORR ΚΡΕΜΜΥΔΟΣΟΥΠΑ 6Χ565G"/>
        <s v="[Product].[Product Country Specific Language 1].&amp;[KNΟRR ΑΦΥΔ. ΣΑΛΑΤΑ ΤΑΜΠΟΥΛΕ 6Χ625 ΓΡ.]" c="KNΟRR ΑΦΥΔ. ΣΑΛΑΤΑ ΤΑΜΠΟΥΛΕ 6Χ625 ΓΡ."/>
        <s v="[Product].[Product Country Specific Language 1].&amp;[KNORR ROUX ΛΕΥΚΟ 3Χ1KG]" c="KNORR ROUX ΛΕΥΚΟ 3Χ1KG"/>
        <s v="[Product].[Product Country Specific Language 1].&amp;[CDO ΣΙΡΟΠΙ ΓΕΥΣΗ ΚΑΡAMEΛΑ TOFFEE 6X1L]" c="CDO ΣΙΡΟΠΙ ΓΕΥΣΗ ΚΑΡAMEΛΑ TOFFEE 6X1L"/>
        <s v="[Product].[Product Country Specific Language 1].&amp;[CDO ΣΙΡΟΠΙ ΓΕΥΣΗ ΣΟΚΟΛΑΤΑ 6Χ1L]" c="CDO ΣΙΡΟΠΙ ΓΕΥΣΗ ΣΟΚΟΛΑΤΑ 6Χ1L"/>
        <s v="[Product].[Product Country Specific Language 1].&amp;[CDO ΣΙΡΟΠΙ ΦΡΟΥΤΑ ΤΟΥ ΔΑΣΟΥΣ 6Χ1L]" c="CDO ΣΙΡΟΠΙ ΦΡΟΥΤΑ ΤΟΥ ΔΑΣΟΥΣ 6Χ1L"/>
        <s v="[Product].[Product Country Specific Language 1].&amp;[CDO ΣΙΡΟΠΙ ΦΡΑΟΥΛΑ 6Χ1L]" c="CDO ΣΙΡΟΠΙ ΦΡΑΟΥΛΑ 6Χ1L"/>
        <s v="[Product].[Product Country Specific Language 1].&amp;[KNORR ΖΩΜΟΣ ΚΟΤΑΣ 1X4 ΚΙΛ.]" c="KNORR ΖΩΜΟΣ ΚΟΤΑΣ 1X4 ΚΙΛ."/>
        <s v="[Product].[Product Country Specific Language 1].&amp;[KNORR ΖΩΜΟΣ ΒΟΔΙΝΟΥ 1X4 ΚΙΛ.]" c="KNORR ΖΩΜΟΣ ΒΟΔΙΝΟΥ 1X4 ΚΙΛ."/>
        <s v="[Product].[Product Country Specific Language 1].&amp;[HLMNS ΜΑΓΙΟΝΕΖΑ REAL 10Λ]" c="HLMNS ΜΑΓΙΟΝΕΖΑ REAL 10Λ"/>
        <s v="[Product].[Product Country Specific Language 1].&amp;[HLMNS ΣΑΛΤΣΑ ΚΟΚΤΕΙΛ 3Λ]" c="HLMNS ΣΑΛΤΣΑ ΚΟΚΤΕΙΛ 3Λ"/>
        <s v="[Product].[Product Country Specific Language 1].&amp;[HLMNS ΣΑΛΤΣΑ ΜΟΥΣΤΑΡΔΑΣ 3Λ]" c="HLMNS ΣΑΛΤΣΑ ΜΟΥΣΤΑΡΔΑΣ 3Λ"/>
        <s v="[Product].[Product Country Specific Language 1].&amp;[HLMNS BINΕΓΚΡΕΤ ΒΑΣΙΛΙΚΟΥ FS 6Χ1ΛIT]" c="HLMNS BINΕΓΚΡΕΤ ΒΑΣΙΛΙΚΟΥ FS 6Χ1ΛIT"/>
        <s v="[Product].[Product Country Specific Language 1].&amp;[HELLMANNS ΒΙΝΕΓΚΡΕΤ ΕΣΠΕΡΙΔΟΕΙΔΗ 6Χ1ΛIT]" c="HELLMANNS ΒΙΝΕΓΚΡΕΤ ΕΣΠΕΡΙΔΟΕΙΔΗ 6Χ1ΛIT"/>
        <s v="[Product].[Product Country Specific Language 1].&amp;[HELLMANNS ΑΝΑΠΛΗΡΩΜΑ ΜΑΓΙΟΝΕΖΑΣ 1Χ5Λ]" c="HELLMANNS ΑΝΑΠΛΗΡΩΜΑ ΜΑΓΙΟΝΕΖΑΣ 1Χ5Λ"/>
        <s v="[Product].[Product Country Specific Language 1].&amp;[KNORR ΠΙΚΑΝΤΙΚΗ ΣΑΛΤΣΑ ΜΕ ΤΣΙΛΙ 6X1ΛΤ]" c="KNORR ΠΙΚΑΝΤΙΚΗ ΣΑΛΤΣΑ ΜΕ ΤΣΙΛΙ 6X1ΛΤ"/>
        <s v="[Product].[Product Country Specific Language 1].&amp;[KN ΣΑΛΤΣΑ MADEIRA 6X800ΓΡ]" c="KN ΣΑΛΤΣΑ MADEIRA 6X800ΓΡ"/>
        <s v="[Product].[Product Country Specific Language 1].&amp;[KNORR ΜΑΝΙΤΑΡOΣΟΥΠΑ 6X850G]" c="KNORR ΜΑΝΙΤΑΡOΣΟΥΠΑ 6X850G"/>
        <s v="[Product].[Product Country Specific Language 1].&amp;[MAILLE WHOLEGRAIN ΜΟΥΣΤΑΡΔΑ 6X210ΓΡ]" c="MAILLE WHOLEGRAIN ΜΟΥΣΤΑΡΔΑ 6X210ΓΡ"/>
        <s v="[Product].[Product Country Specific Language 1].&amp;[MAILLE ΜΟΥΣΤΑΡΔΑ DIJON ORIGINALE 6X215 Γ]" c="MAILLE ΜΟΥΣΤΑΡΔΑ DIJON ORIGINALE 6X215 Γ"/>
        <s v="[Product].[Product Country Specific Language 1].&amp;[KNORR ΤΟΜΑΤΟΣΟΥΠΑ 6Χ1ΚΛ]" c="KNORR ΤΟΜΑΤΟΣΟΥΠΑ 6Χ1ΚΛ"/>
        <s v="[Product].[Product Country Specific Language 1].&amp;[KNORR ΣΟΥΠΑ MINEΣTΡONE 6X900ΓΡ]" c="KNORR ΣΟΥΠΑ MINEΣTΡONE 6X900ΓΡ"/>
        <s v="[Product].[Product Country Specific Language 1].&amp;[HLMNS ΑΠΑΛΗ ΜΟΥΣΤΑΡΔΑ 4,8ΚΙΛ]" c="HLMNS ΑΠΑΛΗ ΜΟΥΣΤΑΡΔΑ 4,8ΚΙΛ"/>
        <s v="[Product].[Product Country Specific Language 1].&amp;[KNORR ΣΠΙΤΙΚΟΣ ΖΩΜΟΣ ΚΟΤΑΣ 8Χ112 ΓΡ]" c="KNORR ΣΠΙΤΙΚΟΣ ΖΩΜΟΣ ΚΟΤΑΣ 8Χ112 ΓΡ"/>
        <s v="[Product].[Product Country Specific Language 1].&amp;[HELLMANN'S ΜΑΓΙΟΝΕΖΑ LIGHT 12X450ML]" c="HELLMANN'S ΜΑΓΙΟΝΕΖΑ LIGHT 12X450ML"/>
        <s v="[Product].[Product Country Specific Language 1].&amp;[KNORR CARBONARA SAUCE 6X1ΚΛ]" c="KNORR CARBONARA SAUCE 6X1ΚΛ"/>
        <s v="[Product].[Product Country Specific Language 1].&amp;[KNORR 123 ΖΩΜΟΣ ΓΕΥΣΗ ΒΟΔΙΝΟ 1Χ3,5 ΚΙΛ]" c="KNORR 123 ΖΩΜΟΣ ΓΕΥΣΗ ΒΟΔΙΝΟ 1Χ3,5 ΚΙΛ"/>
        <s v="[Product].[Product Country Specific Language 1].&amp;[KNORR ΣΑΛΤΣΑ 4 ΤΥΡΙΑ 6Χ775 ΓΡ]" c="KNORR ΣΑΛΤΣΑ 4 ΤΥΡΙΑ 6Χ775 ΓΡ"/>
        <s v="[Product].[Product Country Specific Language 1].&amp;[KNORR ΣΑΛΤΣΑ ΜΠΕΑΡΝΕΖ 6Χ900ΓΡ]" c="KNORR ΣΑΛΤΣΑ ΜΠΕΑΡΝΕΖ 6Χ900ΓΡ"/>
        <s v="[Product].[Product Country Specific Language 1].&amp;[KNORR ΣΑΛΤΣΑ ΚΑΡΡΥ 6Χ1400ΓΡ]" c="KNORR ΣΑΛΤΣΑ ΚΑΡΡΥ 6Χ1400ΓΡ"/>
        <s v="[Product].[Product Country Specific Language 1].&amp;[HELLMANN'S ΝΤΡΕΣΙΝΓΚ BΑΛΣΑΜΙΚΟ 6Χ1Λ]" c="HELLMANN'S ΝΤΡΕΣΙΝΓΚ BΑΛΣΑΜΙΚΟ 6Χ1Λ"/>
        <s v="[Product].[Product Country Specific Language 1].&amp;[KNORR PRIMERBA ΠΕΣΤΟ ΜΕ ΚΟΥΚΟΥΝΑΡΙ2Χ340Γ]" c="KNORR PRIMERBA ΠΕΣΤΟ ΜΕ ΚΟΥΚΟΥΝΑΡΙ2Χ340Γ"/>
        <s v="[Product].[Product Country Specific Language 1].&amp;[HELLMAN'S ΜΑΓΙΟΝΕΖΑ 6Χ2 ΛΙΤΡΑ]" c="HELLMAN'S ΜΑΓΙΟΝΕΖΑ 6Χ2 ΛΙΤΡΑ"/>
        <s v="[Product].[Product Country Specific Language 1].&amp;[KNORR PRIMERBA ΠΑΣΤΑ ΔΕΝΔΡΟΛΙΒΑΝΟ 2Χ340Γ]" c="KNORR PRIMERBA ΠΑΣΤΑ ΔΕΝΔΡΟΛΙΒΑΝΟ 2Χ340Γ"/>
        <s v="[Product].[Product Country Specific Language 1].&amp;[KNORR PRIMERBA ΠΑΣΤΑ ΣΚΟΡΔΟ 2Χ340 ΓΡ.]" c="KNORR PRIMERBA ΠΑΣΤΑ ΣΚΟΡΔΟ 2Χ340 ΓΡ."/>
        <s v="[Product].[Product Country Specific Language 1].&amp;[KNORR PRIMERBA ΠΑΣΤΑ ΘΥΜΑΡΙ 2Χ340 ΓΡ.]" c="KNORR PRIMERBA ΠΑΣΤΑ ΘΥΜΑΡΙ 2Χ340 ΓΡ."/>
        <s v="[Product].[Product Country Specific Language 1].&amp;[KNORR PRIMERBA ΠΑΣΤΑ ΒΑΣΙΛΙΚΟΥ 2Χ340 ΓΡ.]" c="KNORR PRIMERBA ΠΑΣΤΑ ΒΑΣΙΛΙΚΟΥ 2Χ340 ΓΡ."/>
        <s v="[Product].[Product Country Specific Language 1].&amp;[ΚΝΟRR ΖΩΜΟΣ ΨΑΡΙΟΥ 3Χ1 ΚΙΛ.]" c="ΚΝΟRR ΖΩΜΟΣ ΨΑΡΙΟΥ 3Χ1 ΚΙΛ."/>
        <s v="[Product].[Product Country Specific Language 1].&amp;[HELLMANN’S REAL ΜΑΓΙΟΝΕΖΑ 12Χ650 ML]" c="HELLMANN’S REAL ΜΑΓΙΟΝΕΖΑ 12Χ650 ML"/>
        <s v="[Product].[Product Country Specific Language 1].&amp;[CALVE ΦΥΣΤΙΚΟΒΟΥΤΥΡΟ 12X350 ΓΡ]" c="CALVE ΦΥΣΤΙΚΟΒΟΥΤΥΡΟ 12X350 ΓΡ"/>
        <s v="[Product].[Product Country Specific Language 1].&amp;[CALVE ΦΥΣΤΙΚΟΒΟΥΤΥΡΟ ΚΟΚΚΩΔΕΣ 12X350 ΓΡ]" c="CALVE ΦΥΣΤΙΚΟΒΟΥΤΥΡΟ ΚΟΚΚΩΔΕΣ 12X350 ΓΡ"/>
        <s v="[Product].[Product Country Specific Language 1].&amp;[KNORR ΣΑΛΤΣΑ ΓΛΥΚΟΞΙΝΗ 2Χ2,5ΛΤ]" c="KNORR ΣΑΛΤΣΑ ΓΛΥΚΟΞΙΝΗ 2Χ2,5ΛΤ"/>
        <s v="[Product].[Product Country Specific Language 1].&amp;[KNORR ΣΑΛΤΣΑ BBQ 2X2.2ΛΤ]" c="KNORR ΣΑΛΤΣΑ BBQ 2X2.2ΛΤ"/>
        <s v="[Product].[Product Country Specific Language 1].&amp;[KNORR ΣΠΑΡΑΓΓΟΣΟΥΠΑ ΚΡΕΜΑ 6Χ900G]" c="KNORR ΣΠΑΡΑΓΓΟΣΟΥΠΑ ΚΡΕΜΑ 6Χ900G"/>
        <s v="[Product].[Product Country Specific Language 1].&amp;[HELLMANN'S 1000 ΝΗΣΙΑ DRESSING 4X3LT]" c="HELLMANN'S 1000 ΝΗΣΙΑ DRESSING 4X3LT"/>
        <s v="[Product].[Product Country Specific Language 1].&amp;[KNORR ΚΟΤΟΣΟΥΠΑ ΚΡΕΜΑ 6X1,040 KΙΛ]" c="KNORR ΚΟΤΟΣΟΥΠΑ ΚΡΕΜΑ 6X1,040 KΙΛ"/>
        <s v="[Product].[Product Country Specific Language 1].&amp;[HELLMANN’S ΜΟΥΣΤΑΡΔΑ ΜΙΝΙ ΒΑΖ. 1X80X33ML]" c="HELLMANN’S ΜΟΥΣΤΑΡΔΑ ΜΙΝΙ ΒΑΖ. 1X80X33ML"/>
        <s v="[Product].[Product Country Specific Language 1].&amp;[HELLMANN’S ΚΕΤΣΑΠ MINI ΒΑΖ. 1X80X33ML]" c="HELLMANN’S ΚΕΤΣΑΠ MINI ΒΑΖ. 1X80X33ML"/>
        <s v="[Product].[Product Country Specific Language 1].&amp;[KNORR ΑΡΩΜΑΤ 6X500G]" c="KNORR ΑΡΩΜΑΤ 6X500G"/>
        <s v="[Product].[Product Country Specific Language 1].&amp;[KN ΕΠΑΓΓΕΛΜΑΤΙΚΟΣ ΖΩΜΟΣ ΚΟΤΟΠΟΥΛΟ2X800ΓΡ]" c="KN ΕΠΑΓΓΕΛΜΑΤΙΚΟΣ ΖΩΜΟΣ ΚΟΤΟΠΟΥΛΟ2X800ΓΡ"/>
        <s v="[Product].[Product Country Specific Language 1].&amp;[KNORR ΖΩΜΌΣ ΛΑΧΑΝΙΚΩΝ 6Χ1,2 ΚΙΛ]" c="KNORR ΖΩΜΌΣ ΛΑΧΑΝΙΚΩΝ 6Χ1,2 ΚΙΛ"/>
        <s v="[Product].[Product Country Specific Language 1].&amp;[KNORR ΖΩΜΌΣ ΒΟΔΙΝΟ 6Χ1,2 ΚΙΛ]" c="KNORR ΖΩΜΌΣ ΒΟΔΙΝΟ 6Χ1,2 ΚΙΛ"/>
        <s v="[Product].[Product Country Specific Language 1].&amp;[HELLMANN'S ΜΟΥΣΤAΡΔΑ ΑΠΑΛΗ ΤΟΠΝΤ 12Χ265Γ]" c="HELLMANN'S ΜΟΥΣΤAΡΔΑ ΑΠΑΛΗ ΤΟΠΝΤ 12Χ265Γ"/>
        <s v="[Product].[Product Country Specific Language 1].&amp;[KNORR 123 ΖΩΜΟΣ ΓΕΥΣΗ ΚΟΤΑ 1X3,5 KΙΛ]" c="KNORR 123 ΖΩΜΟΣ ΓΕΥΣΗ ΚΟΤΑ 1X3,5 KΙΛ"/>
        <s v="[Product].[Product Country Specific Language 1].&amp;[KNORROX ΖΩΜΟΣ ΚΟΤΑΣ 1x7 ΚΙΛ.]" c="KNORROX ΖΩΜΟΣ ΚΟΤΑΣ 1x7 ΚΙΛ."/>
        <s v="[Product].[Product Country Specific Language 1].&amp;[KNORR ΖΩΜΟΣ ΛΑΧΑΝΙΚΩΝ 1X4 ΚΙΛ.]" c="KNORR ΖΩΜΟΣ ΛΑΧΑΝΙΚΩΝ 1X4 ΚΙΛ."/>
        <s v="[Product].[Product Country Specific Language 1].&amp;[HLMNS ΜΑΓΙΟΝΕΖΑ REAL 5Λ]" c="HLMNS ΜΑΓΙΟΝΕΖΑ REAL 5Λ"/>
        <s v="[Product].[Product Country Specific Language 1].&amp;[HLMNS ΣΑΛΤΣΑ ΜΕ ΓΕΥΣΗ ΓΙΑΟΥΡΤΙΟΥ 3Λ]" c="HLMNS ΣΑΛΤΣΑ ΜΕ ΓΕΥΣΗ ΓΙΑΟΥΡΤΙΟΥ 3Λ"/>
        <s v="[Product].[Product Country Specific Language 1].&amp;[HELLMANN'S ΣΙΖΑΡΣ DRESSING 3X3 lt.]" c="HELLMANN'S ΣΙΖΑΡΣ DRESSING 3X3 lt."/>
        <s v="[Product].[Product Country Specific Language 1].&amp;[KNORR ΨΙΛΟΚ.ΠΕΡΑΣΤΗ ΤΟΜΑΤΑ 6Χ2,5 ΚΙΛΑ]" c="KNORR ΨΙΛΟΚ.ΠΕΡΑΣΤΗ ΤΟΜΑΤΑ 6Χ2,5 ΚΙΛΑ"/>
        <s v="[Product].[Product Country Specific Language 1].&amp;[ΚΝ ΖΩΜΟΣ ΚΟΤΑΣ ΣΕ ΚΟΚΚΟΥΣ 6Χ1 ΚΙΛ.]" c="ΚΝ ΖΩΜΟΣ ΚΟΤΑΣ ΣΕ ΚΟΚΚΟΥΣ 6Χ1 ΚΙΛ."/>
        <s v="[Product].[Product Country Specific Language 1].&amp;[KN ΕΠΑΓΓΕΛΜΑΤΙΚΟΣ ΖΩΜΟΣ ΚΟΤΟΠΟΥΛΟ 2X800G]" c="KN ΕΠΑΓΓΕΛΜΑΤΙΚΟΣ ΖΩΜΟΣ ΚΟΤΟΠΟΥΛΟ 2X800G"/>
        <s v="[Product].[Product Country Specific Language 1].&amp;[KN ΥΓΡΟΣ ΖΩΜΟΣ ΟΣΤΡΑΚΟΕΙΔΩΝ 6Χ1L]" c="KN ΥΓΡΟΣ ΖΩΜΟΣ ΟΣΤΡΑΚΟΕΙΔΩΝ 6Χ1L"/>
        <s v="[Product].[Product Country Specific Language 1].&amp;[HELLMANN'S ΑΠΑΛΗ ΜΟΥΣΤΑΡΔΑ 12X500 ΓΡ]" c="HELLMANN'S ΑΠΑΛΗ ΜΟΥΣΤΑΡΔΑ 12X500 ΓΡ"/>
        <s v="[Product].[Product Country Specific Language 1].&amp;[HELLMANN'S ΠΙΚΑΝΤΙΚΗ ΜΟΥΣΤΑΡΔ 12Χ250ΓΡ]" c="HELLMANN'S ΠΙΚΑΝΤΙΚΗ ΜΟΥΣΤΑΡΔ 12Χ250ΓΡ"/>
        <s v="[Product].[Product Country Specific Language 1].&amp;[HELLMANN'S ΠΙΚΑΝΤΙΚΗ ΜΟΥΣΤΑΡΔ 12Χ500ΓΡ]" c="HELLMANN'S ΠΙΚΑΝΤΙΚΗ ΜΟΥΣΤΑΡΔ 12Χ500ΓΡ"/>
        <s v="[Product].[Product Country Specific Language 1].&amp;[HELLMANN'S ΚΕΤΣΑΠ 3Χ4,8 ΚΙΛΑ]" c="HELLMANN'S ΚΕΤΣΑΠ 3Χ4,8 ΚΙΛΑ"/>
        <s v="[Product].[Product Country Specific Language 1].&amp;[ZWAN ΛΑΝΤΣΙΟΝ ΜΗΤ ΚΟΤΟΠΟΥΛΟ 24Χ200gr.]" c="ZWAN ΛΑΝΤΣΙΟΝ ΜΗΤ ΚΟΤΟΠΟΥΛΟ 24Χ200gr."/>
        <s v="[Product].[Product Country Specific Language 1].&amp;[HELLMANN’S ΜΑΓΙΟΝΕΖΑ ΜΙΝΙ ΒΑΖ. 1X80X33ML]" c="HELLMANN’S ΜΑΓΙΟΝΕΖΑ ΜΙΝΙ ΒΑΖ. 1X80X33ML"/>
        <s v="[Product].[Product Country Specific Language 1].&amp;[KNORR ΖΩΜΌΣ ΚΟΤΑΣ 6Χ1,2 ΚΙΛ]" c="KNORR ΖΩΜΌΣ ΚΟΤΑΣ 6Χ1,2 ΚΙΛ"/>
        <s v="[Product].[Product Country Specific Language 1].&amp;[HELLMANN'S DIJONNAISE 12X240 ΓΡ]" c="HELLMANN'S DIJONNAISE 12X240 ΓΡ"/>
        <s v="[Product].[Product Country Specific Language 1].&amp;[HELLMANN’S REAL MAΓΙΟΝΕΖΑ ΤΟΠΝΤΑ 6X750ML]" c="HELLMANN’S REAL MAΓΙΟΝΕΖΑ ΤΟΠΝΤΑ 6X750ML"/>
        <s v="[Product].[Product Country Specific Language 1].&amp;[KN ΣΑΛΤΣΑ ΤΟΜΑΤΑΣ 1x10KΙΛ]" c="KN ΣΑΛΤΣΑ ΤΟΜΑΤΑΣ 1x10KΙΛ"/>
        <s v="[Product].[Product Country Specific Language 1].&amp;[HELLMANN'S ΚΕΤΣΑΠ ΚΛΑΣΣΙΚΗ TD 12X550 ΓΡ]" c="HELLMANN'S ΚΕΤΣΑΠ ΚΛΑΣΣΙΚΗ TD 12X550 ΓΡ"/>
        <s v="[Product].[Product Country Specific Language 1].&amp;[MAILLE DIJONNAISE 6X185 ΓΡ]" c="MAILLE DIJONNAISE 6X185 ΓΡ"/>
        <s v="[Product].[Product Country Specific Language 1].&amp;[HELLMANN’S PROFESSIONAL 1X5Λ]" c="HELLMANN’S PROFESSIONAL 1X5Λ"/>
        <s v="[Product].[Product Country Specific Language 1].&amp;[HELLMAN'S ΜΑΓΙΟΝΕΖΑ 1Χ2 ΛΙΤΡΑ BUC]" c="HELLMAN'S ΜΑΓΙΟΝΕΖΑ 1Χ2 ΛΙΤΡΑ BUC"/>
        <s v="[Product].[Product Country Specific Language 1].&amp;[HELLMANN’S ΜΑΓΙΟΝΕΖΑ ΜΕ ΤΡΟΥΦΑ 8X250 ML]" c="HELLMANN’S ΜΑΓΙΟΝΕΖΑ ΜΕ ΤΡΟΥΦΑ 8X250 ML"/>
        <s v="[Product].[Product Country Specific Language 1].&amp;[KNORR PRIMERBA ΠΑΣΤΑ ΜΑΝΙΤΑΡΙ 2Χ340 ΓΡ]" c="KNORR PRIMERBA ΠΑΣΤΑ ΜΑΝΙΤΑΡΙ 2Χ340 ΓΡ"/>
        <s v="[Product].[Product Country Specific Language 1].&amp;[HELLMANN’S VEGAN ΜΑΓ 1X3Λ]" c="HELLMANN’S VEGAN ΜΑΓ 1X3Λ"/>
        <s v="[Product].[Product Country Specific Language 1].&amp;[Calve Φυστικοβούτυρο 6x1 kg]" c="Calve Φυστικοβούτυρο 6x1 kg"/>
        <s v="[Product].[Product Country Specific Language 1].&amp;[HELLMANN'S ΝΤΡΕΣΙΝΓΚ ΒΑΛΣΑΜΙΚΟ 6x1ΛΙΤ]" c="HELLMANN'S ΝΤΡΕΣΙΝΓΚ ΒΑΛΣΑΜΙΚΟ 6x1ΛΙΤ"/>
        <s v="[Product].[Product Country Specific Language 1].&amp;[HELLMANN’S ΝΤΡΕΣΙΝΓΚ CHIV&amp;PARSL 6x1Λ]" c="HELLMANN’S ΝΤΡΕΣΙΝΓΚ CHIV&amp;PARSL 6x1Λ"/>
        <s v="[Product].[Product Country Specific Language 1].&amp;[KNORR ΣΑΛΤΣΑ ΓΛΥΚΟΞΙΝΗ 2Χ2,2ΛΤ]" c="KNORR ΣΑΛΤΣΑ ΓΛΥΚΟΞΙΝΗ 2Χ2,2ΛΤ"/>
        <s v="[Product].[Product Country Specific Language 1].&amp;[HELLMANN'S ΝΤΡΕΣΙΝΓΚ 1000 ΝΗΣΙΑ 6x1Λ]" c="HELLMANN'S ΝΤΡΕΣΙΝΓΚ 1000 ΝΗΣΙΑ 6x1Λ"/>
        <s v="[Product].[Product Country Specific Language 1].&amp;[HELLMANN’S ΝΤΡΕΣΙΝΓΚ CLASSIC 6x1Λ]" c="HELLMANN’S ΝΤΡΕΣΙΝΓΚ CLASSIC 6x1Λ"/>
        <s v="[Product].[Product Country Specific Language 1].&amp;[KNORR ΣΑΛΤΣΑ BBQ 2X2,2ΛΤ]" c="KNORR ΣΑΛΤΣΑ BBQ 2X2,2ΛΤ"/>
        <s v="[Product].[Product Country Specific Language 1].&amp;[HELLMANN'S ΣΑΛΤΣΑ BARBECUE ΜΕΛΙ 8X250ML]" c="HELLMANN'S ΣΑΛΤΣΑ BARBECUE ΜΕΛΙ 8X250ML"/>
        <s v="[Product].[Product Country Specific Language 1].&amp;[KNORR ROUX ΛΕΥΚΟ 6Χ1KG]" c="KNORR ROUX ΛΕΥΚΟ 6Χ1KG"/>
        <s v="[Product].[Product Country Specific Language 1].&amp;[HELLMANN’S VEGAN  6x320ΓΡ]" c="HELLMANN’S VEGAN  6x320ΓΡ"/>
        <s v="[Product].[Product Country Specific Language 1].&amp;[KN PROF DEMI GLACE 5x1L DOY]" c="KN PROF DEMI GLACE 5x1L DOY"/>
        <s v="[Product].[Product Country Specific Language 1].&amp;[TVB NoChicken Chunks ΠΑΡ.ΣΟΓΙΑΣ1x1,75kg]" c="TVB NoChicken Chunks ΠΑΡ.ΣΟΓΙΑΣ1x1,75kg"/>
        <s v="[Product].[Product Country Specific Language 1].&amp;[KNORR ΣΑΛΤΣΑ ΚΑΡΡΥ 2 x 2,2 ΛΤ]" c="KNORR ΣΑΛΤΣΑ ΚΑΡΡΥ 2 x 2,2 ΛΤ"/>
        <s v="[Product].[Product Country Specific Language 1].&amp;[KNORR ΤΟΜΑΤΟΣΟΥΠΑ ΜΕ ΜΟΤΣΑΡΕΛΑ 15x96ΓΡ]" c="KNORR ΤΟΜΑΤΟΣΟΥΠΑ ΜΕ ΜΟΤΣΑΡΕΛΑ 15x96ΓΡ"/>
        <s v="[Product].[Product Country Specific Language 1].&amp;[HLMNS ΣΑΛΤΣΑ ΜΟΥΣΤΑΡΔΑΣ 6X880ΓΡ]" c="HLMNS ΣΑΛΤΣΑ ΜΟΥΣΤΑΡΔΑΣ 6X880ΓΡ"/>
        <s v="[Product].[Product Country Specific Language 1].&amp;[HELLMANN’S VEGAN ΜΑΓΙΟΝΕΖΑ 6X330ΓΡ]" c="HELLMANN’S VEGAN ΜΑΓΙΟΝΕΖΑ 6X330ΓΡ"/>
        <s v="[Product].[Product Country Specific Language 1].&amp;[KNORR ΣΠΙΤΙΚΟΣ ΖΩΜΟΣ ΛΑΧΑΝΙΚΩΝ 8Χ224 ΓΡ]" c="KNORR ΣΠΙΤΙΚΟΣ ΖΩΜΟΣ ΛΑΧΑΝΙΚΩΝ 8Χ224 ΓΡ"/>
        <s v="[Product].[Product Country Specific Language 1].&amp;[CALVE ΦΥΣΤΙΚΟΒΟΥΤΥΡΟ 6Χ1 ΚΛ]" c="CALVE ΦΥΣΤΙΚΟΒΟΥΤΥΡΟ 6Χ1 ΚΛ"/>
        <s v="[Product].[Product Country Specific Language 1].&amp;[KNORR ΣΑΛΤΣΑ ΠΙΠΕΡΙΟΥ 6Χ1,2ΚΙΛ]" c="KNORR ΣΑΛΤΣΑ ΠΙΠΕΡΙΟΥ 6Χ1,2ΚΙΛ"/>
        <s v="[Product].[Product Country Specific Language 1].&amp;[Maille Ντιζόν Μουστάρδα 8x1K]" c="Maille Ντιζόν Μουστάρδα 8x1K"/>
        <s v="[Product].[Product Country Specific Language 1].&amp;[KNORR ΥΓΡΗ ΣΑΛΤΣΑ ΜΠΕΑΡΝΕΖ 6Χ1 ΛΙΤΡΟ]" c="KNORR ΥΓΡΗ ΣΑΛΤΣΑ ΜΠΕΑΡΝΕΖ 6Χ1 ΛΙΤΡΟ"/>
        <s v="[Product].[Product Country Specific Language 1].&amp;[KNORR ΥΓΡΗ ΣΑΛΤΣΑ TΥΡΙΩΝ 6Χ1 ΛΙΤΡΟ]" c="KNORR ΥΓΡΗ ΣΑΛΤΣΑ TΥΡΙΩΝ 6Χ1 ΛΙΤΡΟ"/>
        <s v="[Product].[Product Country Specific Language 1].&amp;[KNORR ΥΓΡΗ ΣΑΛΤΣΑ HOLLANDAISE 6Χ1 ΛΙΤΡΟ]" c="KNORR ΥΓΡΗ ΣΑΛΤΣΑ HOLLANDAISE 6Χ1 ΛΙΤΡΟ"/>
        <s v="[Product].[Product Country Specific Language 1].&amp;[HELLMANN'S ΣΑΛΤΣΑ ΜΠΑΡΜΠΕΚΙΟΥ 3X4,8 ΚΙΛΑ]" c="HELLMANN'S ΣΑΛΤΣΑ ΜΠΑΡΜΠΕΚΙΟΥ 3X4,8 ΚΙΛΑ"/>
        <s v="[Product].[Product Country Specific Language 1].&amp;[KNORR ΑΦΥΔΑΤΩΜΕΝΟ ΓΑΛΑ ΚΑΡΥΔΑΣ 6X1KΙΛ]" c="KNORR ΑΦΥΔΑΤΩΜΕΝΟ ΓΑΛΑ ΚΑΡΥΔΑΣ 6X1KΙΛ"/>
        <s v="[Product].[Product Country Specific Language 1].&amp;[KN ΠΙΚΑΝΤ.ΣΑΛΤΣΑ ΜΕ ΤΣΙΛΙ,TOMATA 6Χ1ΛΤ]" c="KN ΠΙΚΑΝΤ.ΣΑΛΤΣΑ ΜΕ ΤΣΙΛΙ,TOMATA 6Χ1ΛΤ"/>
        <s v="[Product].[Product Country Specific Language 1].&amp;[HELLMANN’S ΛΑΪΤ ΜΑΓΙΟ ΤΟΠ ΝΤΑΟΥΝ 8Χ430ML]" c="HELLMANN’S ΛΑΪΤ ΜΑΓΙΟ ΤΟΠ ΝΤΑΟΥΝ 8Χ430ML"/>
        <s v="[Product].[Product Country Specific Language 1].&amp;[ΚΝΟRR ΣΑΛΤΣΑ ΤΕΡΙΓΙΑΚΙ 6x1,23ΚΙΛ.]" c="ΚΝΟRR ΣΑΛΤΣΑ ΤΕΡΙΓΙΑΚΙ 6x1,23ΚΙΛ."/>
        <s v="[Product].[Product Country Specific Language 1].&amp;[KNORR ΝΙΦΑΔΕΣ ΠΑΤΑΤΑΣ 1Χ4ΚΙΛ]" c="KNORR ΝΙΦΑΔΕΣ ΠΑΤΑΤΑΣ 1Χ4ΚΙΛ"/>
        <s v="[Product].[Product Country Specific Language 1].&amp;[CDO CRÈME PATISSERRIE1X15KG ]" c="CDO CRÈME PATISSERRIE1X15KG "/>
        <s v="[Product].[Product Country Specific Language 1].&amp;[CDO ΜΕΙΓΜΑ ΓΙΑ ΠΑΝΤΕΣΠΑΝΙ 1X20KG]" c="CDO ΜΕΙΓΜΑ ΓΙΑ ΠΑΝΤΕΣΠΑΝΙ 1X20KG"/>
        <s v="[Product].[Product Country Specific Language 1].&amp;[CDO ΜΕΙΓΜΑ ΓΙΑ PANNA COTTA 1X10KG]" c="CDO ΜΕΙΓΜΑ ΓΙΑ PANNA COTTA 1X10KG"/>
        <s v="[Product].[Product Country Specific Language 1].&amp;[CDO ΜΕΙΓΜΑ ΓΙΑ CRÈME CARAMEL/BRULE1X10KG]" c="CDO ΜΕΙΓΜΑ ΓΙΑ CRÈME CARAMEL/BRULE1X10KG"/>
        <s v="[Product].[Product Country Specific Language 1].&amp;[CDO ΚΕΙΚ ΜΕ ΓΕΥΣΗ ΣΟΚΟΛΑΤΑ 1Χ20ΚΙΛ]" c="CDO ΚΕΙΚ ΜΕ ΓΕΥΣΗ ΣΟΚΟΛΑΤΑ 1Χ20ΚΙΛ"/>
        <s v="[Product].[Product Country Specific Language 1].&amp;[CDO ΚΕΙΚ ΜΕ ΓΕΥΣΗ ΒΑΝΙΛΙΑΣ 1X20KG ]" c="CDO ΚΕΙΚ ΜΕ ΓΕΥΣΗ ΒΑΝΙΛΙΑΣ 1X20KG "/>
        <s v="[Product].[Product Country Specific Language 1].&amp;[KNORR ΣΑΛΤΣΑ ΣΟΓΙΑΣ 6Χ1,3 ΚΙΛΑ]" c="KNORR ΣΑΛΤΣΑ ΣΟΓΙΑΣ 6Χ1,3 ΚΙΛΑ"/>
        <s v="[Product].[Product Country Specific Language 1].&amp;[KNORR ΣΑΛΤΣΑ ΤΟΜΑΤΑΣ 1Χ10 ΚΙΛ FS]" c="KNORR ΣΑΛΤΣΑ ΤΟΜΑΤΑΣ 1Χ10 ΚΙΛ FS"/>
        <s v="[Product].[Product Country Specific Language 1].&amp;[KNORR ΖΩΜΟΣ ΛΑΧΑΝ ΣΕ ΚΟΚΚΟΥΣ 6Χ1,15 ΚΙΛ]" c="KNORR ΖΩΜΟΣ ΛΑΧΑΝ ΣΕ ΚΟΚΚΟΥΣ 6Χ1,15 ΚΙΛ"/>
        <s v="[Product].[Product Country Specific Language 1].&amp;[KNORR ΚΥΒΟΙ ΚΟΤΑΣ 12 Χ 6 ΛΤ]" c="KNORR ΚΥΒΟΙ ΚΟΤΑΣ 12 Χ 6 ΛΤ"/>
        <s v="[Product].[Product Country Specific Language 1].&amp;[KNORR ΚΥΒΟΙ ΚΟΤΑΣ 24 Χ 3 ΛΤ]" c="KNORR ΚΥΒΟΙ ΚΟΤΑΣ 24 Χ 3 ΛΤ"/>
        <s v="[Product].[Product Country Specific Language 1].&amp;[KNORR EXTRA ΓΕΥΣΗ ΓΙΑ ΚΡΕΑΣ 10Χ132ΓΡ]" c="KNORR EXTRA ΓΕΥΣΗ ΓΙΑ ΚΡΕΑΣ 10Χ132ΓΡ"/>
        <s v="[Product].[Product Country Specific Language 1].&amp;[ΚΝ ΚΟΥΣ ΚΟΥΣ,ΚΟΛΟΚ,ΚΑΡΟΤ,ΕΣΠΕΡ 4X610ΓΡ]" c="ΚΝ ΚΟΥΣ ΚΟΥΣ,ΚΟΛΟΚ,ΚΑΡΟΤ,ΕΣΠΕΡ 4X610ΓΡ"/>
        <s v="[Product].[Product Country Specific Language 1].&amp;[KN KOKKINO ΡΥΖΙ,ΜΠΡΟΚ,ΑΜΥΓΔ 4Χ550ΓΡ]" c="KN KOKKINO ΡΥΖΙ,ΜΠΡΟΚ,ΑΜΥΓΔ 4Χ550ΓΡ"/>
        <s v="[Product].[Product Country Specific Language 1].&amp;[KN KINOA,TOM,ΚΑΡ,ΕΛΙΕΣ,ΚΑΠΑΡΗ 4X548ΓΡ]" c="KN KINOA,TOM,ΚΑΡ,ΕΛΙΕΣ,ΚΑΠΑΡΗ 4X548ΓΡ"/>
        <s v="[Product].[Product Country Specific Language 1].&amp;[HELLMANN'S ΜΕΡΙΔΕΣ ΜΟΥΣΤΑΡΔΑΣ 198x10ML]" c="HELLMANN'S ΜΕΡΙΔΕΣ ΜΟΥΣΤΑΡΔΑΣ 198x10ML"/>
        <s v="[Product].[Product Country Specific Language 1].&amp;[HELLMANN'S ΜΕΡΙΔΕΣ ΜΑΓΙΟΝΕΖΑΣ 198x10ML]" c="HELLMANN'S ΜΕΡΙΔΕΣ ΜΑΓΙΟΝΕΖΑΣ 198x10ML"/>
        <s v="[Product].[Product Country Specific Language 1].&amp;[HELLMANN'S ΜΕΡΙΔΕΣ ΚΕΤΣΑΠ 198x10ML]" c="HELLMANN'S ΜΕΡΙΔΕΣ ΚΕΤΣΑΠ 198x10ML"/>
        <s v="[Product].[Product Country Specific Language 1].&amp;[KNORR ΚΥΒΟΙ ΓΙΑ ΒΟΔΙΝΟ 24 Χ 3 ΛΤ]" c="KNORR ΚΥΒΟΙ ΓΙΑ ΒΟΔΙΝΟ 24 Χ 3 ΛΤ"/>
        <s v="[Product].[Product Country Specific Language 1].&amp;[KNORR ΚΥΒΟΙ ΓΙΑ ΒΟΔΙΝΟ 12 Χ 6 ΛΤ]" c="KNORR ΚΥΒΟΙ ΓΙΑ ΒΟΔΙΝΟ 12 Χ 6 ΛΤ"/>
        <s v="[Product].[Product Country Specific Language 1].&amp;[HELLMANN'S VEGAN 6X270 ΓΡ]" c="HELLMANN'S VEGAN 6X270 ΓΡ"/>
        <s v="[Product].[Product Country Specific Language 1].&amp;[KNORR ΣΑΛΤΣΑ ΝΤΕΜΙ ΓΚΛΑΣ 6Χ1,2 ΚΙΛ]" c="KNORR ΣΑΛΤΣΑ ΝΤΕΜΙ ΓΚΛΑΣ 6Χ1,2 ΚΙΛ"/>
        <s v="[Product].[Product Country Specific Language 1].&amp;[KNORR ΣΑΛΤΣΑ ΝΤΕΜΙΓΚΛΑΣ 1Χ4 ΚΙΛ.]" c="KNORR ΣΑΛΤΣΑ ΝΤΕΜΙΓΚΛΑΣ 1Χ4 ΚΙΛ."/>
        <s v="[Product].[Product Country Specific Language 1].&amp;[HLMNS ΑΝΑΠ.ΜΑΓΙΟΝΕΖΑΣ 6Χ820ΓΡ]" c="HLMNS ΑΝΑΠ.ΜΑΓΙΟΝΕΖΑΣ 6Χ820ΓΡ"/>
        <s v="[Product].[Product Country Specific Language 1].&amp;[HLMNS ΚΕΤΣΑΠ 6Χ950ΓΡ]" c="HLMNS ΚΕΤΣΑΠ 6Χ950ΓΡ"/>
        <s v="[Product].[Product Country Specific Language 1].&amp;[HLMNS ΣΑΛΤΣΑ DELUXE ΓΙΑ ΠΑΤΑΤ. 6Χ850ΓΡ]" c="HLMNS ΣΑΛΤΣΑ DELUXE ΓΙΑ ΠΑΤΑΤ. 6Χ850ΓΡ"/>
        <s v="[Product].[Product Country Specific Language 1].&amp;[HLMNS ΣΑΛΤΣΑ ΜΠΑΡΜΠΕΚΙΟΥ 6Χ950ΓΡ]" c="HLMNS ΣΑΛΤΣΑ ΜΠΑΡΜΠΕΚΙΟΥ 6Χ950ΓΡ"/>
        <s v="[Product].[Product Country Specific Language 1].&amp;[KNORR ΣΑΛΤΣΑ ΜΠΡΑΤΕΝΖΟΥΣ 6Χ1 ΚΙΛ]" c="KNORR ΣΑΛΤΣΑ ΜΠΡΑΤΕΝΖΟΥΣ 6Χ1 ΚΙΛ"/>
        <s v="[Product].[Product Country Specific Language 1].&amp;[MAILLE ΜΟΥΣΤΑΡΔΑ ΜΕ ΜΕΛΙ 12Χ230ΓΡ]" c="MAILLE ΜΟΥΣΤΑΡΔΑ ΜΕ ΜΕΛΙ 12Χ230ΓΡ"/>
        <s v="[Product].[Product Country Specific Language 1].&amp;[CDO ΚΕΙΚ ΜΕ ΓΕΥΣΗ ΚΑΚΑΟ 1X5KG]" c="CDO ΚΕΙΚ ΜΕ ΓΕΥΣΗ ΚΑΚΑΟ 1X5KG"/>
        <s v="[Product].[Product Country Specific Language 1].&amp;[CDO ΚΕΙΚ ΜΕ ΓΕΥΣΗ ΒΑΝΙΛΙΑΣ 1X5KG]" c="CDO ΚΕΙΚ ΜΕ ΓΕΥΣΗ ΒΑΝΙΛΙΑΣ 1X5KG"/>
        <s v="[Product].[Product Country Specific Language 1].&amp;[CDO ΜΕΙΓΜΑ CRÈME CARAMEL/BRULEE 6X2KG]" c="CDO ΜΕΙΓΜΑ CRÈME CARAMEL/BRULEE 6X2KG"/>
        <s v="[Product].[Product Country Specific Language 1].&amp;[CDO ΜΕΙΓΜΑ ΓΙΑ PANNA COTTA 6X2 KG]" c="CDO ΜΕΙΓΜΑ ΓΙΑ PANNA COTTA 6X2 KG"/>
        <s v="[Product].[Product Country Specific Language 1].&amp;[CDO ΜΟΥΣ ΜΕ ΓΕΥΣΗ ΒΑΝΙΛΙΑΣ 1X5KG]" c="CDO ΜΟΥΣ ΜΕ ΓΕΥΣΗ ΒΑΝΙΛΙΑΣ 1X5KG"/>
        <s v="[Product].[Product Country Specific Language 1].&amp;[CDO ΜΟΥΣ ΜΕ ΓΕΥΣΗ ΣΟΚΟΛΑΤΑΣ 1X5KG]" c="CDO ΜΟΥΣ ΜΕ ΓΕΥΣΗ ΣΟΚΟΛΑΤΑΣ 1X5KG"/>
        <s v="[Product].[Product Country Specific Language 1].&amp;[CDO ΜΟΥΣ ΜΕ ΓΕΥΣΗ ΦΡΑΟΥΛΑΣ 1X5KG]" c="CDO ΜΟΥΣ ΜΕ ΓΕΥΣΗ ΦΡΑΟΥΛΑΣ 1X5KG"/>
        <s v="[Product].[Product Country Specific Language 1].&amp;[HELLMANN’S ΣΑΛΤΣΑ ΚΑΥΤ.ΠΙΠΕΡΙΑΣ 12Χ95ML]" c="HELLMANN’S ΣΑΛΤΣΑ ΚΑΥΤ.ΠΙΠΕΡΙΑΣ 12Χ95ML"/>
        <s v="[Product].[Product Country Specific Language 1].&amp;[HELLMANN’S ΜΑΓΙΟΝΕΖΑ ΜΕ ΤΡΟΥΦΑ 12X235 ΓΡ]" c="HELLMANN’S ΜΑΓΙΟΝΕΖΑ ΜΕ ΤΡΟΥΦΑ 12X235 ΓΡ"/>
        <s v="[Product].[Product Country Specific Language 1].&amp;[HELLMANN'S ΜΕΡΙΔΕΣ ΜΠΑΡΜΠΕΚΙΟΥ 198x10ML]" c="HELLMANN'S ΜΕΡΙΔΕΣ ΜΠΑΡΜΠΕΚΙΟΥ 198x10ML"/>
        <s v="[Product].[Product Country Specific Language 1].&amp;[HELLMANN'S VEGAN 1X2,5KG EU]" c="HELLMANN'S VEGAN 1X2,5KG EU"/>
        <s v="[Product].[Product Country Specific Language 1].&amp;[CDO ΜΕΙΓΜΑ ΓΙΑ ΚΡΕΠΑ 6X2KG]" c="CDO ΜΕΙΓΜΑ ΓΙΑ ΚΡΕΠΑ 6X2KG"/>
        <s v="[Product].[Product Country Specific Language 1].&amp;[CDO ΜΕΙΓΜΑ ΓΙΑ ΠΑΝΚΕΪΚ/ΒΑΦΛΑ 6X2KG]" c="CDO ΜΕΙΓΜΑ ΓΙΑ ΠΑΝΚΕΪΚ/ΒΑΦΛΑ 6X2KG"/>
        <s v="[Product].[Product Country Specific Language 1].&amp;[KNORR ΣΠΙΤΙΚΟΣ ΖΩΜΟΣ ΓΙΑ ΒΟΔΙΝΟ 8x112ΓΡ]" c="KNORR ΣΠΙΤΙΚΟΣ ΖΩΜΟΣ ΓΙΑ ΒΟΔΙΝΟ 8x112ΓΡ"/>
        <s v="[Product].[Product Country Specific Language 1].&amp;[HELLMANN'S ΝΤΡΕΣΙΝΓΚ 1000 ΝΗΣΙΑ 4x3 ΛΙΤ]" c="HELLMANN'S ΝΤΡΕΣΙΝΓΚ 1000 ΝΗΣΙΑ 4x3 ΛΙΤ"/>
        <s v="[Product].[Product Country Specific Language 1].&amp;[TVB NoChicken Nuggets ΠΑΡ.ΣΟΓΙΑΣ1x1,75kg]" c="TVB NoChicken Nuggets ΠΑΡ.ΣΟΓΙΑΣ1x1,75kg"/>
        <s v="[Product].[Product Country Specific Language 1].&amp;[HLMNS ΝΤΡΕΣΙΝΓΚ ΜΕΛΙ &amp; ΜΟΥΣΤΑΡΔΑ 6x1 ΛΙΤ]" c="HLMNS ΝΤΡΕΣΙΝΓΚ ΜΕΛΙ &amp; ΜΟΥΣΤΑΡΔΑ 6x1 ΛΙΤ"/>
        <s v="[Product].[Product Country Specific Language 1].&amp;[ΜΠΟΥΚΕΤΟ ΜΥΡΩΔΙΚΩΝ ΤΟΥ ΑΓΡΟΥ 2X340gr]" c="ΜΠΟΥΚΕΤΟ ΜΥΡΩΔΙΚΩΝ ΤΟΥ ΑΓΡΟΥ 2X340gr"/>
        <s v="[Product].[Product Country Specific Language 1].&amp;[KN ΕΠΑΓΓΕΛΜΑΤΙΚΟΣ ΖΩΜΟΣ ΒΟΔΙΝΟΥ 2X800G]" c="KN ΕΠΑΓΓΕΛΜΑΤΙΚΟΣ ΖΩΜΟΣ ΒΟΔΙΝΟΥ 2X800G"/>
        <s v="[Product].[Product Country Specific Language 1].&amp;[PRIMERBA ΠΕΣΤΟ ΙΤΑΛΙΚ.ΜΥΡΩΔΙΚΩΝ 2Χ340 ΓΡ]" c="PRIMERBA ΠΕΣΤΟ ΙΤΑΛΙΚ.ΜΥΡΩΔΙΚΩΝ 2Χ340 ΓΡ"/>
        <s v="[Product].[Product Country Specific Language 1].&amp;[KN ΣΑΛΤΣΑ ΗOLLANDAISE 6X825ΓΡ]" c="KN ΣΑΛΤΣΑ ΗOLLANDAISE 6X825ΓΡ"/>
        <s v="[Product].[Product Country Specific Language 1].&amp;[KN ΕΠΑΓΓΕΛΜΑΤΙΚΟΣ ΖΩΜΟΣ ΛΑΧΑΝΙΚΩΝ2X800ΓΡ]" c="KN ΕΠΑΓΓΕΛΜΑΤΙΚΟΣ ΖΩΜΟΣ ΛΑΧΑΝΙΚΩΝ2X800ΓΡ"/>
        <s v="[Product].[Product Country Specific Language 1].&amp;[HELLMANN'S ΚΕΤΣΑΠ ΚΛΑΣΣΙΚΗ TD 12X468 ΓΡ]" c="HELLMANN'S ΚΕΤΣΑΠ ΚΛΑΣΣΙΚΗ TD 12X468 ΓΡ"/>
        <s v="[Product].[Product Country Specific Language 1].&amp;[CARTE D'OR ΣΙΡΟΠΙ ΒΥΣΣΙΝΟ 6Χ1ΚΙΛ]" c="CARTE D'OR ΣΙΡΟΠΙ ΒΥΣΣΙΝΟ 6Χ1ΚΙΛ"/>
        <s v="[Product].[Product Country Specific Language 1].&amp;[KNORR ΣΑΛΤΣΑ ΑΓΓΛΙΚ.WORCESTER 6X1,125 ΚΛ]" c="KNORR ΣΑΛΤΣΑ ΑΓΓΛΙΚ.WORCESTER 6X1,125 ΚΛ"/>
        <s v="[Product].[Product Country Specific Language 1].&amp;[HELLMANN’S ΣΑΛΤΣΑ ΜΕ ΤΣΕΝΤΑΡ 8Χ250 ΓΡ]" c="HELLMANN’S ΣΑΛΤΣΑ ΜΕ ΤΣΕΝΤΑΡ 8Χ250 ΓΡ"/>
        <s v="[Product].[Product Country Specific Language 1].&amp;[KNORR ΣΟΥΠΑ ΛΑΧΑΝΙΚΩΝ ΜΕ ΖΥΜ.ABC 14x82ΓΡ]" c="KNORR ΣΟΥΠΑ ΛΑΧΑΝΙΚΩΝ ΜΕ ΖΥΜ.ABC 14x82ΓΡ"/>
        <s v="[Product].[Product Country Specific Language 1].&amp;[HLMNS ΜΑΣΤΕΡ ΣΑΛΤΣΑ1Χ3ΚΙΛ.]" c="HLMNS ΜΑΣΤΕΡ ΣΑΛΤΣΑ1Χ3ΚΙΛ."/>
        <s v="[Product].[Product Country Specific Language 1].&amp;[HLMNS ΜΟΥΣΤΑΡΔΑ 4Χ4ΚΙΛ.]" c="HLMNS ΜΟΥΣΤΑΡΔΑ 4Χ4ΚΙΛ."/>
        <s v="[Product].[Product Country Specific Language 1].&amp;[HLMNS ΚΕΤΣΑΠ 4Χ4ΚΙΛ.]" c="HLMNS ΚΕΤΣΑΠ 4Χ4ΚΙΛ."/>
        <s v="[Product].[Product Country Specific Language 1].&amp;[KN ΖΩΜΟΣ ΓΕΥΣΗ ΚΟΤΑ ΣΕ ΣΚΟΝΗ 1X3,5 KΙΛ]" c="KN ΖΩΜΟΣ ΓΕΥΣΗ ΚΟΤΑ ΣΕ ΣΚΟΝΗ 1X3,5 KΙΛ"/>
        <s v="[Product].[Product Country Specific Language 1].&amp;[KNORR ΚΥΒΟΙ ΚΟΤΑΣ 20 Χ 12ΛΤ]" c="KNORR ΚΥΒΟΙ ΚΟΤΑΣ 20 Χ 12ΛΤ"/>
        <s v="[Product].[Product Country Specific Language 1].&amp;[KNORR ΚΥΒΟΙ ΓΙΑ ΒΟΔΙΝΟ 20 Χ 12ΛΤ]" c="KNORR ΚΥΒΟΙ ΓΙΑ ΒΟΔΙΝΟ 20 Χ 12ΛΤ"/>
        <s v="[Product].[Product Country Specific Language 1].&amp;[KN ΖΩΜΟΣ ΓΕΥΣΗ ΒΟΔΙΝΟΥ ΣΕ ΣΚΟΝΗ1Χ3,5 ΚΙΛ]" c="KN ΖΩΜΟΣ ΓΕΥΣΗ ΒΟΔΙΝΟΥ ΣΕ ΣΚΟΝΗ1Χ3,5 ΚΙΛ"/>
        <s v="[Product].[Product Country Specific Language 1].&amp;[KN PRIMERBA PESTO ROSSO ΤΟΜ&amp;ΒΑΣΙΛ2X340gr]" c="KN PRIMERBA PESTO ROSSO ΤΟΜ&amp;ΒΑΣΙΛ2X340gr"/>
        <s v="[Product].[Product Country Specific Language 1].&amp;[KNORR ΖΩΜΟΣ ΣΑΦΡΑΝ 2Χ800G]" c="KNORR ΖΩΜΟΣ ΣΑΦΡΑΝ 2Χ800G"/>
        <s v="[Product].[Product Country Specific Language 1].&amp;[KNORR ΖΩΜΌΣ ΜΑΝΙΤΑΡΙ ΜΕ PORCINI 6Χ500ΓΡ]" c="KNORR ΖΩΜΌΣ ΜΑΝΙΤΑΡΙ ΜΕ PORCINI 6Χ500ΓΡ"/>
        <s v="[Product].[Product Country Specific Language 1].&amp;[TVB NoChicken Chunks ΠΑΡ.ΣΟΓΙΑΣ1x1,75kg]" c="TVB NoChicken Chunks ΠΑΡ.ΣΟΓΙΑΣ1x1,75kg"/>
        <s v="[Product].[Product Country Specific Language 1].&amp;[ΚΝ ΖΩΜΟΣ ΚΟΤΑΣ ΣΕ ΣΚΟΝΗ 6Χ1 ΚΙΛ.]" c="ΚΝ ΖΩΜΟΣ ΚΟΤΑΣ ΣΕ ΣΚΟΝΗ 6Χ1 ΚΙΛ."/>
        <s v="[Product].[Product Country Specific Language 1].&amp;[KNORR ΣΑΛΤΣΑ 4 ΤΥΡΙΑ 24Χ44 ΓΡ]" c="KNORR ΣΑΛΤΣΑ 4 ΤΥΡΙΑ 24Χ44 ΓΡ"/>
        <s v="[Product].[Product Country Specific Language 1].&amp;[ΜΑΙΖΕΝΑ ΚΟΡΝ ΦΛΑΟΥΡ 4Χ2,5 ΚΙΛΑ]" c="ΜΑΙΖΕΝΑ ΚΟΡΝ ΦΛΑΟΥΡ 4Χ2,5 ΚΙΛΑ"/>
        <s v="[Product].[Product Country Specific Language 1].&amp;[KN ΖΩΜΟΣ ΒΟΔΙΝΟΥ 1x7 ΚΙΛ.]" c="KN ΖΩΜΟΣ ΒΟΔΙΝΟΥ 1x7 ΚΙΛ."/>
        <s v="[Product].[Product Country Specific Language 1].&amp;[KNORR ΖΩΜΟΣ ΛΑΧΑΝ ΣΕ ΣΚΟΝΗ 6Χ1,25 ΚΙΛ]" c="KNORR ΖΩΜΟΣ ΛΑΧΑΝ ΣΕ ΣΚΟΝΗ 6Χ1,25 ΚΙΛ"/>
        <s v="[Product].[Product Country Specific Language 1].&amp;[HELLMAN'S ΜΑΓΙΟΝΕΖΑ 1Χ2 ΛΙΤΡΑ BUCKET]" c="HELLMAN'S ΜΑΓΙΟΝΕΖΑ 1Χ2 ΛΙΤΡΑ BUCKET"/>
        <s v="[Product].[Product Country Specific Language 1].&amp;[KNORR ΖΩΜOΣ ΛΑΧΑΝΙΚΩΝ 6Χ1,5 ΚΙΛ]" c="KNORR ΖΩΜOΣ ΛΑΧΑΝΙΚΩΝ 6Χ1,5 ΚΙΛ"/>
        <s v="[Product].[Product Country Specific Language 1].&amp;[TVB R.NoBeef Βurger ΠΑΡ.ΣΟΓΙΑΣ1x20x113g]" c="TVB R.NoBeef Βurger ΠΑΡ.ΣΟΓΙΑΣ1x20x113g"/>
        <s v="[Product].[Product Country Specific Language 1].&amp;[KNORR ΚΥΒΟΙ ΛΑΧΑΝΙΚΩΝ 12 Χ 6ΛΤ]" c="KNORR ΚΥΒΟΙ ΛΑΧΑΝΙΚΩΝ 12 Χ 6ΛΤ"/>
        <s v="[Product].[Product Country Specific Language 1].&amp;[KNORR ΚΥΒΟΙ ΛΑΧΑΝΙΚΩΝ 24 Χ 3 ΛΤ]" c="KNORR ΚΥΒΟΙ ΛΑΧΑΝΙΚΩΝ 24 Χ 3 ΛΤ"/>
        <s v="[Product].[Product Country Specific Language 1].&amp;[HELLMANNS ΣΑΛΤΣΑ AVOCADO 8X250ML]" c="HELLMANNS ΣΑΛΤΣΑ AVOCADO 8X250ML"/>
        <s v="[Product].[Product Country Specific Language 1].&amp;[KNORR ASIA NOODLES AYΓΟY 12x250ΓΡ]" c="KNORR ASIA NOODLES AYΓΟY 12x250ΓΡ"/>
        <s v="[Product].[Product Country Specific Language 1].&amp;[KNORR ΣΠΙΤΙΚΟΣ ΖΩΜΟΣ ΓΙΑ ΒΟΔΙΝΟ 8x224ΓΡ]" c="KNORR ΣΠΙΤΙΚΟΣ ΖΩΜΟΣ ΓΙΑ ΒΟΔΙΝΟ 8x224ΓΡ"/>
        <s v="[Product].[Product Country Specific Language 1].&amp;[KNORR ΣΠΙΤΙΚΟΣ ΖΩΜΟΣ ΚΟΤΑΣ 8Χ224 ΓΡ]" c="KNORR ΣΠΙΤΙΚΟΣ ΖΩΜΟΣ ΚΟΤΑΣ 8Χ224 ΓΡ"/>
        <s v="[Product].[Product Country Specific Language 1].&amp;[KNORR ΚΥΒΟΙ ΛΑΧΑΝΙΚΩΝ 20 Χ 12ΛΤ]" c="KNORR ΚΥΒΟΙ ΛΑΧΑΝΙΚΩΝ 20 Χ 12ΛΤ"/>
        <s v="[Product].[Product Country Specific Language 1].&amp;[HELLMANN’S ΜΑΓΙΟΝ XLIGHT ΤΟΠΝΤΑ 8x430ML]" c="HELLMANN’S ΜΑΓΙΟΝ XLIGHT ΤΟΠΝΤΑ 8x430ML"/>
        <s v="[Product].[Product Country Specific Language 1].&amp;[KNORR ΝΙΦΑΔΕΣ ΠΑΤΑΤΑΣ ΣΑΚΚΟΣ 1Χ20ΚΙΛ]" c="KNORR ΝΙΦΑΔΕΣ ΠΑΤΑΤΑΣ ΣΑΚΚΟΣ 1Χ20ΚΙΛ"/>
        <s v="[Product].[Product Country Specific Language 1].&amp;[KNORR ΜΑΝΙΤΑΡΟΣΟΥΠΑ 15x85ΓΡ]" c="KNORR ΜΑΝΙΤΑΡΟΣΟΥΠΑ 15x85ΓΡ"/>
        <s v="[Product].[Product Country Specific Language 1].&amp;[HELLMANN’S ΚΕΤΣΑΠ ΣΤΕΒΙΑ 12X520 ΓΡ]" c="HELLMANN’S ΚΕΤΣΑΠ ΣΤΕΒΙΑ 12X520 ΓΡ"/>
        <s v="[Product].[Product Country Specific Language 1].&amp;[HELLMANN’S ΜΑΓΙΟ ΡΙΑΛ ΤΟΠΝΤΑΟΥΝ 8Χ430ml]" c="HELLMANN’S ΜΑΓΙΟ ΡΙΑΛ ΤΟΠΝΤΑΟΥΝ 8Χ430ml"/>
        <s v="[Product].[Product Country Specific Language 1].&amp;[HELLMANN’S ΚΕΤΣΑΠ ΣΚΟΥΗΖΥ 12X540 ΓΡ]" c="HELLMANN’S ΚΕΤΣΑΠ ΣΚΟΥΗΖΥ 12X540 ΓΡ"/>
        <s v="[Product].[Product Country Specific Language 1].&amp;[KNORR ΣΟΥΠΑ MINEΣTΡONE 6X1.045kg]" c="KNORR ΣΟΥΠΑ MINEΣTΡONE 6X1.045kg"/>
        <s v="[Product].[Product Country Specific Language 1].&amp;[KNORR SNACK POT ΜΠΟΛΟΝΕΖ 8x60ΓΡ]" c="KNORR SNACK POT ΜΠΟΛΟΝΕΖ 8x60ΓΡ"/>
        <s v="[Product].[Product Country Specific Language 1].&amp;[Hellmanns Delicate 1x5 Buc]" c="Hellmanns Delicate 1x5 Buc"/>
        <s v="[Product].[Product Country Specific Language 1].&amp;[KNORR SNACK POT MAC &amp; CHEESE 8x62GR]" c="KNORR SNACK POT MAC &amp; CHEESE 8x62GR"/>
        <s v="[Product].[Product Country Specific Language 1].&amp;[KNORR PRIMERBA ΨΗΜΕΝΟ ΚΡΕΜΜΥΔΙ 2Χ340 ΓΡ.]" c="KNORR PRIMERBA ΨΗΜΕΝΟ ΚΡΕΜΜΥΔΙ 2Χ340 ΓΡ."/>
        <s v="[Product].[Product Country Specific Language 1].&amp;[CDO ??G?? G?? ???? ??????S 6?1,680????]" u="1" c="CDO ??G?? G?? ???? ??????S 6?1,680????"/>
        <s v="[Product].[Product Country Specific Language 1].&amp;[ZWAN ????S??? ??? 24X200 G?]" u="1" c="ZWAN ????S??? ??? 24X200 G?"/>
        <s v="[Product].[Product Country Specific Language 1].&amp;[HELLMANN'S ????S??G? ????&amp;???S????? 6?1?]" u="1" c="HELLMANN'S ????S??G? ????&amp;???S????? 6?1?"/>
        <s v="[Product].[Product Country Specific Language 1].&amp;[KNORR ????????S???? 6?565G]" u="1" c="KNORR ????????S???? 6?565G"/>
        <s v="[Product].[Product Country Specific Language 1].&amp;[KN?RR ?F??. S????? ???????? 6?625 G?.]" u="1" c="KN?RR ?F??. S????? ???????? 6?625 G?."/>
        <s v="[Product].[Product Country Specific Language 1].&amp;[KNORR ROUX ????? 3?1KG]" u="1" c="KNORR ROUX ????? 3?1KG"/>
        <s v="[Product].[Product Country Specific Language 1].&amp;[CDO S????? G??S? ???AME?? TOFFEE 6X1L]" u="1" c="CDO S????? G??S? ???AME?? TOFFEE 6X1L"/>
        <s v="[Product].[Product Country Specific Language 1].&amp;[CDO S????? G??S? S??????? 6?1L]" u="1" c="CDO S????? G??S? S??????? 6?1L"/>
        <s v="[Product].[Product Country Specific Language 1].&amp;[CDO S????? F????? ??? ??S??S 6?1L]" u="1" c="CDO S????? F????? ??? ??S??S 6?1L"/>
        <s v="[Product].[Product Country Specific Language 1].&amp;[CDO S????? F?????? 6?1L]" u="1" c="CDO S????? F?????? 6?1L"/>
        <s v="[Product].[Product Country Specific Language 1].&amp;[KNORR ?O??S ????S 1X4 ???.]" u="1" c="KNORR ?O??S ????S 1X4 ???."/>
        <s v="[Product].[Product Country Specific Language 1].&amp;[KNORR ?O??S ??????? 1X4 ???.]" u="1" c="KNORR ?O??S ??????? 1X4 ???."/>
        <s v="[Product].[Product Country Specific Language 1].&amp;[HLMNS ??G?????? REAL 10?]" u="1" c="HLMNS ??G?????? REAL 10?"/>
        <s v="[Product].[Product Country Specific Language 1].&amp;[HLMNS S???S? ??????? 3?]" u="1" c="HLMNS S???S? ??????? 3?"/>
        <s v="[Product].[Product Country Specific Language 1].&amp;[HLMNS S???S? ???S?????S 3?]" u="1" c="HLMNS S???S? ???S?????S 3?"/>
        <s v="[Product].[Product Country Specific Language 1].&amp;[HLMNS BIN?G???? ??S?????? FS 6?1?IT]" u="1" c="HLMNS BIN?G???? ??S?????? FS 6?1?IT"/>
        <s v="[Product].[Product Country Specific Language 1].&amp;[HELLMANNS ????G???? ?S?????????? 6?1?IT]" u="1" c="HELLMANNS ????G???? ?S?????????? 6?1?IT"/>
        <s v="[Product].[Product Country Specific Language 1].&amp;[HELLMANNS ???????O?? ??G??????S 1?5?]" u="1" c="HELLMANNS ???????O?? ??G??????S 1?5?"/>
        <s v="[Product].[Product Country Specific Language 1].&amp;[KNORR ????????? S???S? ?? ?S??? 6X1??]" u="1" c="KNORR ????????? S???S? ?? ?S??? 6X1??"/>
        <s v="[Product].[Product Country Specific Language 1].&amp;[KN S???S? MADEIRA 6X800G?]" u="1" c="KN S???S? MADEIRA 6X800G?"/>
        <s v="[Product].[Product Country Specific Language 1].&amp;[KNORR ???????OS???? 6X850G]" u="1" c="KNORR ???????OS???? 6X850G"/>
        <s v="[Product].[Product Country Specific Language 1].&amp;[MAILLE WHOLEGRAIN ???S????? 6X210G?]" u="1" c="MAILLE WHOLEGRAIN ???S????? 6X210G?"/>
        <s v="[Product].[Product Country Specific Language 1].&amp;[MAILLE ???S????? DIJON ORIGINALE 6X215 G]" u="1" c="MAILLE ???S????? DIJON ORIGINALE 6X215 G"/>
        <s v="[Product].[Product Country Specific Language 1].&amp;[KNORR ??????S???? 6?1??]" u="1" c="KNORR ??????S???? 6?1??"/>
        <s v="[Product].[Product Country Specific Language 1].&amp;[KNORR S???? MINEST?ONE 6X900G?]" u="1" c="KNORR S???? MINEST?ONE 6X900G?"/>
        <s v="[Product].[Product Country Specific Language 1].&amp;[HLMNS ????? ???S????? 4,8???]" u="1" c="HLMNS ????? ???S????? 4,8???"/>
        <s v="[Product].[Product Country Specific Language 1].&amp;[KNORR S??????S ?O??S ????S 8?112 G?]" u="1" c="KNORR S??????S ?O??S ????S 8?112 G?"/>
        <s v="[Product].[Product Country Specific Language 1].&amp;[KNORR CARBONARA SAUCE 6X1??]" u="1" c="KNORR CARBONARA SAUCE 6X1??"/>
        <s v="[Product].[Product Country Specific Language 1].&amp;[KNORR 123 ?O??S G??S? ?????? 1?3,5 ???]" u="1" c="KNORR 123 ?O??S G??S? ?????? 1?3,5 ???"/>
        <s v="[Product].[Product Country Specific Language 1].&amp;[KNORR S???S? 4 ????? 6?775 G?]" u="1" c="KNORR S???S? 4 ????? 6?775 G?"/>
        <s v="[Product].[Product Country Specific Language 1].&amp;[KNORR S???S? ???????? 6?900G?]" u="1" c="KNORR S???S? ???????? 6?900G?"/>
        <s v="[Product].[Product Country Specific Language 1].&amp;[KNORR S???S? ????? 6?1400G?]" u="1" c="KNORR S???S? ????? 6?1400G?"/>
        <s v="[Product].[Product Country Specific Language 1].&amp;[HELLMANN'S ????S??G? B??S????? 6?1?]" u="1" c="HELLMANN'S ????S??G? B??S????? 6?1?"/>
        <s v="[Product].[Product Country Specific Language 1].&amp;[KNORR PRIMERBA ??S?? ?? ??????????2?340G]" u="1" c="KNORR PRIMERBA ??S?? ?? ??????????2?340G"/>
        <s v="[Product].[Product Country Specific Language 1].&amp;[HELLMAN'S ??G?????? 6?2 ?????]" u="1" c="HELLMAN'S ??G?????? 6?2 ?????"/>
        <s v="[Product].[Product Country Specific Language 1].&amp;[KNORR PRIMERBA ??S?? ???????????? 2?340G]" u="1" c="KNORR PRIMERBA ??S?? ???????????? 2?340G"/>
        <s v="[Product].[Product Country Specific Language 1].&amp;[KNORR PRIMERBA ??S?? S????? 2?340 G?.]" u="1" c="KNORR PRIMERBA ??S?? S????? 2?340 G?."/>
        <s v="[Product].[Product Country Specific Language 1].&amp;[KNORR PRIMERBA ??S?? T????? 2?340 G?.]" u="1" c="KNORR PRIMERBA ??S?? T????? 2?340 G?."/>
        <s v="[Product].[Product Country Specific Language 1].&amp;[KNORR PRIMERBA ??S?? ??S?????? 2?340 G?.]" u="1" c="KNORR PRIMERBA ??S?? ??S?????? 2?340 G?."/>
        <s v="[Product].[Product Country Specific Language 1].&amp;[???RR ?O??S ?????? 3?1 ???.]" u="1" c="???RR ?O??S ?????? 3?1 ???."/>
        <s v="[Product].[Product Country Specific Language 1].&amp;[HELLMANN’S REAL ??G?????? 12?650 ML]" u="1" c="HELLMANN’S REAL ??G?????? 12?650 ML"/>
        <s v="[Product].[Product Country Specific Language 1].&amp;[CALVE F?S??????????? 12X350 G?]" u="1" c="CALVE F?S??????????? 12X350 G?"/>
        <s v="[Product].[Product Country Specific Language 1].&amp;[CALVE F?S??????????? ????O??S 12X350 G?]" u="1" c="CALVE F?S??????????? ????O??S 12X350 G?"/>
        <s v="[Product].[Product Country Specific Language 1].&amp;[KNORR S???S? G???????? 2?2,5??]" u="1" c="KNORR S???S? G???????? 2?2,5??"/>
        <s v="[Product].[Product Country Specific Language 1].&amp;[KNORR S???S? BBQ 2X2.2??]" u="1" c="KNORR S???S? BBQ 2X2.2??"/>
        <s v="[Product].[Product Country Specific Language 1].&amp;[KNORR S????GG?S???? ????? 6?900G]" u="1" c="KNORR S????GG?S???? ????? 6?900G"/>
        <s v="[Product].[Product Country Specific Language 1].&amp;[HELLMANN'S 1000 ??S?? DRESSING 4X3LT]" u="1" c="HELLMANN'S 1000 ??S?? DRESSING 4X3LT"/>
        <s v="[Product].[Product Country Specific Language 1].&amp;[KNORR ????S???? ????? 6X1,040 K??]" u="1" c="KNORR ????S???? ????? 6X1,040 K??"/>
        <s v="[Product].[Product Country Specific Language 1].&amp;[HELLMANN’S ???S????? ???? ???. 1X80X33ML]" u="1" c="HELLMANN’S ???S????? ???? ???. 1X80X33ML"/>
        <s v="[Product].[Product Country Specific Language 1].&amp;[HELLMANN’S ???S?? MINI ???. 1X80X33ML]" u="1" c="HELLMANN’S ???S?? MINI ???. 1X80X33ML"/>
        <s v="[Product].[Product Country Specific Language 1].&amp;[KNORR ??O??? 6X500G]" u="1" c="KNORR ??O??? 6X500G"/>
        <s v="[Product].[Product Country Specific Language 1].&amp;[KN ???GG????????S ?O??S ?????????2X800G?]" u="1" c="KN ???GG????????S ?O??S ?????????2X800G?"/>
        <s v="[Product].[Product Country Specific Language 1].&amp;[KNORR ?O??S ???????O? 6?1,2 ???]" u="1" c="KNORR ?O??S ???????O? 6?1,2 ???"/>
        <s v="[Product].[Product Country Specific Language 1].&amp;[KNORR ?O??S ?????? 6?1,2 ???]" u="1" c="KNORR ?O??S ?????? 6?1,2 ???"/>
        <s v="[Product].[Product Country Specific Language 1].&amp;[HELLMANN'S ???S?A??? ????? ????? 12?265G]" u="1" c="HELLMANN'S ???S?A??? ????? ????? 12?265G"/>
        <s v="[Product].[Product Country Specific Language 1].&amp;[KNORR 123 ?O??S G??S? ???? 1X3,5 K??]" u="1" c="KNORR 123 ?O??S G??S? ???? 1X3,5 K??"/>
        <s v="[Product].[Product Country Specific Language 1].&amp;[KNORROX ?O??S ????S 1x7 ???.]" u="1" c="KNORROX ?O??S ????S 1x7 ???."/>
        <s v="[Product].[Product Country Specific Language 1].&amp;[KNORR ?O??S ???????O? 1X4 ???.]" u="1" c="KNORR ?O??S ???????O? 1X4 ???."/>
        <s v="[Product].[Product Country Specific Language 1].&amp;[HLMNS ??G?????? REAL 5?]" u="1" c="HLMNS ??G?????? REAL 5?"/>
        <s v="[Product].[Product Country Specific Language 1].&amp;[HLMNS S???S? ?? G??S? G????????? 3?]" u="1" c="HLMNS S???S? ?? G??S? G????????? 3?"/>
        <s v="[Product].[Product Country Specific Language 1].&amp;[HELLMANN'S S????S DRESSING 3X3 lt.]" u="1" c="HELLMANN'S S????S DRESSING 3X3 lt."/>
        <s v="[Product].[Product Country Specific Language 1].&amp;[KNORR ?????.????S?? ?????? 6?2,5 ????]" u="1" c="KNORR ?????.????S?? ?????? 6?2,5 ????"/>
        <s v="[Product].[Product Country Specific Language 1].&amp;[?? ?O??S ????S S? ??????S 6?1 ???.]" u="1" c="?? ?O??S ????S S? ??????S 6?1 ???."/>
        <s v="[Product].[Product Country Specific Language 1].&amp;[KN ???GG????????S ?O??S ????????? 2X800G]" u="1" c="KN ???GG????????S ?O??S ????????? 2X800G"/>
        <s v="[Product].[Product Country Specific Language 1].&amp;[KN ?G??S ?O??S ?S????????O? 6?1L]" u="1" c="KN ?G??S ?O??S ?S????????O? 6?1L"/>
        <s v="[Product].[Product Country Specific Language 1].&amp;[HELLMANN'S ????? ???S????? 12X500 G?]" u="1" c="HELLMANN'S ????? ???S????? 12X500 G?"/>
        <s v="[Product].[Product Country Specific Language 1].&amp;[HELLMANN'S ????????? ???S???? 12?250G?]" u="1" c="HELLMANN'S ????????? ???S???? 12?250G?"/>
        <s v="[Product].[Product Country Specific Language 1].&amp;[HELLMANN'S ????????? ???S???? 12?500G?]" u="1" c="HELLMANN'S ????????? ???S???? 12?500G?"/>
        <s v="[Product].[Product Country Specific Language 1].&amp;[HELLMANN'S ???S?? 3?4,8 ????]" u="1" c="HELLMANN'S ???S?? 3?4,8 ????"/>
        <s v="[Product].[Product Country Specific Language 1].&amp;[ZWAN ????S??? ??? ????????? 24?200gr.]" u="1" c="ZWAN ????S??? ??? ????????? 24?200gr."/>
        <s v="[Product].[Product Country Specific Language 1].&amp;[HELLMANN’S ??G?????? ???? ???. 1X80X33ML]" u="1" c="HELLMANN’S ??G?????? ???? ???. 1X80X33ML"/>
        <s v="[Product].[Product Country Specific Language 1].&amp;[KNORR ?O??S ????S 6?1,2 ???]" u="1" c="KNORR ?O??S ????S 6?1,2 ???"/>
        <s v="[Product].[Product Country Specific Language 1].&amp;[HELLMANN'S DIJONNAISE 12X240 G?]" u="1" c="HELLMANN'S DIJONNAISE 12X240 G?"/>
        <s v="[Product].[Product Country Specific Language 1].&amp;[HELLMANN’S REAL MAG?????? ?????? 6X750ML]" u="1" c="HELLMANN’S REAL MAG?????? ?????? 6X750ML"/>
        <s v="[Product].[Product Country Specific Language 1].&amp;[KN S???S? ??????S 1x10K??]" u="1" c="KN S???S? ??????S 1x10K??"/>
        <s v="[Product].[Product Country Specific Language 1].&amp;[HELLMANN'S ???S?? ???SS??? TD 12X550 G?]" u="1" c="HELLMANN'S ???S?? ???SS??? TD 12X550 G?"/>
        <s v="[Product].[Product Country Specific Language 1].&amp;[MAILLE DIJONNAISE 6X185 G?]" u="1" c="MAILLE DIJONNAISE 6X185 G?"/>
        <s v="[Product].[Product Country Specific Language 1].&amp;[HELLMANN’S PROFESSIONAL 1X5?]" u="1" c="HELLMANN’S PROFESSIONAL 1X5?"/>
        <s v="[Product].[Product Country Specific Language 1].&amp;[HELLMAN'S ??G?????? 1?2 ????? BUC]" u="1" c="HELLMAN'S ??G?????? 1?2 ????? BUC"/>
        <s v="[Product].[Product Country Specific Language 1].&amp;[HELLMANN’S ??G?????? ?? ????F? 8X250 ML]" u="1" c="HELLMANN’S ??G?????? ?? ????F? 8X250 ML"/>
        <s v="[Product].[Product Country Specific Language 1].&amp;[KNORR PRIMERBA ??S?? ???????? 2?340 G?]" u="1" c="KNORR PRIMERBA ??S?? ???????? 2?340 G?"/>
        <s v="[Product].[Product Country Specific Language 1].&amp;[HELLMANN’S VEGAN ??G 1X3?]" u="1" c="HELLMANN’S VEGAN ??G 1X3?"/>
        <s v="[Product].[Product Country Specific Language 1].&amp;[Calve F?st???ß??t??? 6x1 kg]" u="1" c="Calve F?st???ß??t??? 6x1 kg"/>
        <s v="[Product].[Product Country Specific Language 1].&amp;[HELLMANN'S ????S??G? ???S????? 6x1???]" u="1" c="HELLMANN'S ????S??G? ???S????? 6x1???"/>
        <s v="[Product].[Product Country Specific Language 1].&amp;[HELLMANN’S ????S??G? CHIV&amp;PARSL 6x1?]" u="1" c="HELLMANN’S ????S??G? CHIV&amp;PARSL 6x1?"/>
        <s v="[Product].[Product Country Specific Language 1].&amp;[KNORR S???S? G???????? 2?2,2??]" u="1" c="KNORR S???S? G???????? 2?2,2??"/>
        <s v="[Product].[Product Country Specific Language 1].&amp;[HELLMANN'S ????S??G? 1000 ??S?? 6x1?]" u="1" c="HELLMANN'S ????S??G? 1000 ??S?? 6x1?"/>
        <s v="[Product].[Product Country Specific Language 1].&amp;[HELLMANN’S ????S??G? CLASSIC 6x1?]" u="1" c="HELLMANN’S ????S??G? CLASSIC 6x1?"/>
        <s v="[Product].[Product Country Specific Language 1].&amp;[KNORR S???S? BBQ 2X2,2??]" u="1" c="KNORR S???S? BBQ 2X2,2??"/>
        <s v="[Product].[Product Country Specific Language 1].&amp;[HELLMANN'S S???S? BARBECUE ???? 8X250ML]" u="1" c="HELLMANN'S S???S? BARBECUE ???? 8X250ML"/>
        <s v="[Product].[Product Country Specific Language 1].&amp;[KNORR ROUX ????? 6?1KG]" u="1" c="KNORR ROUX ????? 6?1KG"/>
        <s v="[Product].[Product Country Specific Language 1].&amp;[HELLMANN’S VEGAN  6x320G?]" u="1" c="HELLMANN’S VEGAN  6x320G?"/>
        <s v="[Product].[Product Country Specific Language 1].&amp;[TVB NoChicken Chunks ???.S?G??S1x1,75kg]" u="1" c="TVB NoChicken Chunks ???.S?G??S1x1,75kg"/>
        <s v="[Product].[Product Country Specific Language 1].&amp;[KNORR S???S? ????? 2 x 2,2 ??]" u="1" c="KNORR S???S? ????? 2 x 2,2 ??"/>
        <s v="[Product].[Product Country Specific Language 1].&amp;[HELLMANN’S VEGAN ??G?????? 6X330G?]" u="1" c="HELLMANN’S VEGAN ??G?????? 6X330G?"/>
        <s v="[Product].[Product Country Specific Language 1].&amp;[KNORR S??????S ?O??S ???????O? 8?224 G?]" u="1" c="KNORR S??????S ?O??S ???????O? 8?224 G?"/>
        <s v="[Product].[Product Country Specific Language 1].&amp;[CALVE F?S??????????? 6?1 ??]" u="1" c="CALVE F?S??????????? 6?1 ??"/>
        <s v="[Product].[Product Country Specific Language 1].&amp;[KNORR S???S? ???????? 6?1,2???]" u="1" c="KNORR S???S? ???????? 6?1,2???"/>
        <s v="[Product].[Product Country Specific Language 1].&amp;[Maille ?t???? ???st??da 8x1K]" u="1" c="Maille ?t???? ???st??da 8x1K"/>
        <s v="[Product].[Product Country Specific Language 1].&amp;[KNORR ?G?? S???S? ???????? 6?1 ?????]" u="1" c="KNORR ?G?? S???S? ???????? 6?1 ?????"/>
        <s v="[Product].[Product Country Specific Language 1].&amp;[KNORR ?G?? S???S? T???O? 6?1 ?????]" u="1" c="KNORR ?G?? S???S? T???O? 6?1 ?????"/>
        <s v="[Product].[Product Country Specific Language 1].&amp;[KNORR ?G?? S???S? HOLLANDAISE 6?1 ?????]" u="1" c="KNORR ?G?? S???S? HOLLANDAISE 6?1 ?????"/>
        <s v="[Product].[Product Country Specific Language 1].&amp;[HELLMANN'S S???S? ??????????? 3X4,8 ????]" u="1" c="HELLMANN'S S???S? ??????????? 3X4,8 ????"/>
        <s v="[Product].[Product Country Specific Language 1].&amp;[KNORR ?F????O???? G??? ??????S 6X1K??]" u="1" c="KNORR ?F????O???? G??? ??????S 6X1K??"/>
        <s v="[Product].[Product Country Specific Language 1].&amp;[KN ??????.S???S? ?? ?S???,TOMATA 6?1??]" u="1" c="KN ??????.S???S? ?? ?S???,TOMATA 6?1??"/>
        <s v="[Product].[Product Country Specific Language 1].&amp;[HELLMANN’S ???? ??G?? ??? ?????? 8?430ML]" u="1" c="HELLMANN’S ???? ??G?? ??? ?????? 8?430ML"/>
        <s v="[Product].[Product Country Specific Language 1].&amp;[???RR S???S? ????G???? 6x1,23???.]" u="1" c="???RR S???S? ????G???? 6x1,23???."/>
        <s v="[Product].[Product Country Specific Language 1].&amp;[KNORR ??F???S ??????S 1?4???]" u="1" c="KNORR ??F???S ??????S 1?4???"/>
        <s v="[Product].[Product Country Specific Language 1].&amp;[CDO ???G?? G?? ?????S???? 1X20KG]" u="1" c="CDO ???G?? G?? ?????S???? 1X20KG"/>
        <s v="[Product].[Product Country Specific Language 1].&amp;[CDO ???G?? G?? PANNA COTTA 1X10KG]" u="1" c="CDO ???G?? G?? PANNA COTTA 1X10KG"/>
        <s v="[Product].[Product Country Specific Language 1].&amp;[CDO ???G?? G?? CRÈME CARAMEL/BRULE1X10KG]" u="1" c="CDO ???G?? G?? CRÈME CARAMEL/BRULE1X10KG"/>
        <s v="[Product].[Product Country Specific Language 1].&amp;[CDO ???? ?? G??S? S??????? 1?20???]" u="1" c="CDO ???? ?? G??S? S??????? 1?20???"/>
        <s v="[Product].[Product Country Specific Language 1].&amp;[CDO ???? ?? G??S? ???????S 1X20KG ]" u="1" c="CDO ???? ?? G??S? ???????S 1X20KG "/>
        <s v="[Product].[Product Country Specific Language 1].&amp;[KNORR S???S? S?G??S 6?1,3 ????]" u="1" c="KNORR S???S? S?G??S 6?1,3 ????"/>
        <s v="[Product].[Product Country Specific Language 1].&amp;[KNORR S???S? ??????S 1?10 ??? FS]" u="1" c="KNORR S???S? ??????S 1?10 ??? FS"/>
        <s v="[Product].[Product Country Specific Language 1].&amp;[KNORR ?O??S ????? S? ??????S 6?1,15 ???]" u="1" c="KNORR ?O??S ????? S? ??????S 6?1,15 ???"/>
        <s v="[Product].[Product Country Specific Language 1].&amp;[KNORR ????? ????S 12 ? 6 ??]" u="1" c="KNORR ????? ????S 12 ? 6 ??"/>
        <s v="[Product].[Product Country Specific Language 1].&amp;[KNORR ????? ????S 24 ? 3 ??]" u="1" c="KNORR ????? ????S 24 ? 3 ??"/>
        <s v="[Product].[Product Country Specific Language 1].&amp;[KNORR EXTRA G??S? G?? ????S 10?132G?]" u="1" c="KNORR EXTRA G??S? G?? ????S 10?132G?"/>
        <s v="[Product].[Product Country Specific Language 1].&amp;[?? ???S ???S,?????,?????,?S??? 4X610G?]" u="1" c="?? ???S ???S,?????,?????,?S??? 4X610G?"/>
        <s v="[Product].[Product Country Specific Language 1].&amp;[KN KOKKINO ????,?????,???G? 4?550G?]" u="1" c="KN KOKKINO ????,?????,???G? 4?550G?"/>
        <s v="[Product].[Product Country Specific Language 1].&amp;[KN KINOA,TOM,???,????S,?????? 4X548G?]" u="1" c="KN KINOA,TOM,???,????S,?????? 4X548G?"/>
        <s v="[Product].[Product Country Specific Language 1].&amp;[HELLMANN'S ??????S ???S?????S 198x10ML]" u="1" c="HELLMANN'S ??????S ???S?????S 198x10ML"/>
        <s v="[Product].[Product Country Specific Language 1].&amp;[HELLMANN'S ??????S ??G??????S 198x10ML]" u="1" c="HELLMANN'S ??????S ??G??????S 198x10ML"/>
        <s v="[Product].[Product Country Specific Language 1].&amp;[HELLMANN'S ??????S ???S?? 198x10ML]" u="1" c="HELLMANN'S ??????S ???S?? 198x10ML"/>
        <s v="[Product].[Product Country Specific Language 1].&amp;[KNORR ????? G?? ?????? 24 ? 3 ??]" u="1" c="KNORR ????? G?? ?????? 24 ? 3 ??"/>
        <s v="[Product].[Product Country Specific Language 1].&amp;[KNORR ????? G?? ?????? 12 ? 6 ??]" u="1" c="KNORR ????? G?? ?????? 12 ? 6 ??"/>
        <s v="[Product].[Product Country Specific Language 1].&amp;[HELLMANN'S VEGAN 6X270 G?]" u="1" c="HELLMANN'S VEGAN 6X270 G?"/>
        <s v="[Product].[Product Country Specific Language 1].&amp;[KNORR S???S? ????? G???S 6?1,2 ???]" u="1" c="KNORR S???S? ????? G???S 6?1,2 ???"/>
        <s v="[Product].[Product Country Specific Language 1].&amp;[KNORR S???S? ?????G???S 1?4 ???.]" u="1" c="KNORR S???S? ?????G???S 1?4 ???."/>
        <s v="[Product].[Product Country Specific Language 1].&amp;[HLMNS ????.??G??????S 6?820G?]" u="1" c="HLMNS ????.??G??????S 6?820G?"/>
        <s v="[Product].[Product Country Specific Language 1].&amp;[HLMNS ???S?? 6?950G?]" u="1" c="HLMNS ???S?? 6?950G?"/>
        <s v="[Product].[Product Country Specific Language 1].&amp;[HLMNS S???S? ???S?????S 6X880G?]" u="1" c="HLMNS S???S? ???S?????S 6X880G?"/>
        <s v="[Product].[Product Country Specific Language 1].&amp;[HLMNS S???S? DELUXE G?? ?????. 6?850G?]" u="1" c="HLMNS S???S? DELUXE G?? ?????. 6?850G?"/>
        <s v="[Product].[Product Country Specific Language 1].&amp;[HLMNS S???S? ??????????? 6?950G?]" u="1" c="HLMNS S???S? ??????????? 6?950G?"/>
        <s v="[Product].[Product Country Specific Language 1].&amp;[KNORR S???S? ??????????S 6?1 ???]" u="1" c="KNORR S???S? ??????????S 6?1 ???"/>
        <s v="[Product].[Product Country Specific Language 1].&amp;[MAILLE ???S????? ?? ???? 12?230G?]" u="1" c="MAILLE ???S????? ?? ???? 12?230G?"/>
        <s v="[Product].[Product Country Specific Language 1].&amp;[CDO ???? ?? G??S? ????? 1X5KG]" u="1" c="CDO ???? ?? G??S? ????? 1X5KG"/>
        <s v="[Product].[Product Country Specific Language 1].&amp;[CDO ???? ?? G??S? ???????S 1X5KG]" u="1" c="CDO ???? ?? G??S? ???????S 1X5KG"/>
        <s v="[Product].[Product Country Specific Language 1].&amp;[CDO ???G?? CRÈME CARAMEL/BRULEE 6X2KG]" u="1" c="CDO ???G?? CRÈME CARAMEL/BRULEE 6X2KG"/>
        <s v="[Product].[Product Country Specific Language 1].&amp;[CDO ???G?? G?? PANNA COTTA 6X2 KG]" u="1" c="CDO ???G?? G?? PANNA COTTA 6X2 KG"/>
        <s v="[Product].[Product Country Specific Language 1].&amp;[CDO ???S ?? G??S? ???????S 1X5KG]" u="1" c="CDO ???S ?? G??S? ???????S 1X5KG"/>
        <s v="[Product].[Product Country Specific Language 1].&amp;[CDO ???S ?? G??S? S???????S 1X5KG]" u="1" c="CDO ???S ?? G??S? S???????S 1X5KG"/>
        <s v="[Product].[Product Country Specific Language 1].&amp;[CDO ???S ?? G??S? F??????S 1X5KG]" u="1" c="CDO ???S ?? G??S? F??????S 1X5KG"/>
        <s v="[Product].[Product Country Specific Language 1].&amp;[HELLMANN’S S???S? ????.???????S 12?95ML]" u="1" c="HELLMANN’S S???S? ????.???????S 12?95ML"/>
        <s v="[Product].[Product Country Specific Language 1].&amp;[HELLMANN’S ??G?????? ?? ????F? 12X235 G?]" u="1" c="HELLMANN’S ??G?????? ?? ????F? 12X235 G?"/>
        <s v="[Product].[Product Country Specific Language 1].&amp;[HELLMANN'S ??????S ??????????? 198x10ML]" u="1" c="HELLMANN'S ??????S ??????????? 198x10ML"/>
        <s v="[Product].[Product Country Specific Language 1].&amp;[CDO ???G?? G?? ????? 6X2KG]" u="1" c="CDO ???G?? G?? ????? 6X2KG"/>
        <s v="[Product].[Product Country Specific Language 1].&amp;[CDO ???G?? G?? ???????/??F?? 6X2KG]" u="1" c="CDO ???G?? G?? ???????/??F?? 6X2KG"/>
        <s v="[Product].[Product Country Specific Language 1].&amp;[KNORR S??????S ?O??S G?? ?????? 8x112G?]" u="1" c="KNORR S??????S ?O??S G?? ?????? 8x112G?"/>
        <s v="[Product].[Product Country Specific Language 1].&amp;[HELLMANN'S ????S??G? 1000 ??S?? 4x3 ???]" u="1" c="HELLMANN'S ????S??G? 1000 ??S?? 4x3 ???"/>
        <s v="[Product].[Product Country Specific Language 1].&amp;[TVB NoChicken Nuggets ???.S?G??S1x1,75kg]" u="1" c="TVB NoChicken Nuggets ???.S?G??S1x1,75kg"/>
        <s v="[Product].[Product Country Specific Language 1].&amp;[HLMNS ????S??G? ???? &amp; ???S????? 6x1 ???]" u="1" c="HLMNS ????S??G? ???? &amp; ???S????? 6x1 ???"/>
        <s v="[Product].[Product Country Specific Language 1].&amp;[???????? ???O???O? ??? ?G??? 2X340gr]" u="1" c="???????? ???O???O? ??? ?G??? 2X340gr"/>
        <s v="[Product].[Product Country Specific Language 1].&amp;[KN ???GG????????S ?O??S ??????? 2X800G]" u="1" c="KN ???GG????????S ?O??S ??????? 2X800G"/>
        <s v="[Product].[Product Country Specific Language 1].&amp;[PRIMERBA ??S?? ??????.???O???O? 2?340 G?]" u="1" c="PRIMERBA ??S?? ??????.???O???O? 2?340 G?"/>
        <s v="[Product].[Product Country Specific Language 1].&amp;[KN S???S? ?OLLANDAISE 6X825G?]" u="1" c="KN S???S? ?OLLANDAISE 6X825G?"/>
        <s v="[Product].[Product Country Specific Language 1].&amp;[KN ???GG????????S ?O??S ???????O?2X800G?]" u="1" c="KN ???GG????????S ?O??S ???????O?2X800G?"/>
        <s v="[Product].[Product Country Specific Language 1].&amp;[HELLMANN'S ???S?? ???SS??? TD 12X468 G?]" u="1" c="HELLMANN'S ???S?? ???SS??? TD 12X468 G?"/>
        <s v="[Product].[Product Country Specific Language 1].&amp;[CARTE D'OR S????? ??SS??? 6?1???]" u="1" c="CARTE D'OR S????? ??SS??? 6?1???"/>
        <s v="[Product].[Product Country Specific Language 1].&amp;[KNORR S???S? ?GG???.WORCESTER 6X1,125 ??]" u="1" c="KNORR S???S? ?GG???.WORCESTER 6X1,125 ??"/>
        <s v="[Product].[Product Country Specific Language 1].&amp;[HELLMANN’S S???S? ?? ?S????? 8?250 G?]" u="1" c="HELLMANN’S S???S? ?? ?S????? 8?250 G?"/>
        <s v="[Product].[Product Country Specific Language 1].&amp;[KNORR S???? ???????O? ?? ???.ABC 14x82G?]" u="1" c="KNORR S???? ???????O? ?? ???.ABC 14x82G?"/>
        <s v="[Product].[Product Country Specific Language 1].&amp;[HLMNS ??S??? S???S?1?3???.]" u="1" c="HLMNS ??S??? S???S?1?3???."/>
        <s v="[Product].[Product Country Specific Language 1].&amp;[HLMNS ???S????? 4?4???.]" u="1" c="HLMNS ???S????? 4?4???."/>
        <s v="[Product].[Product Country Specific Language 1].&amp;[HLMNS ???S?? 4?4???.]" u="1" c="HLMNS ???S?? 4?4???."/>
        <s v="[Product].[Product Country Specific Language 1].&amp;[KN ?O??S G??S? ???? S? S???? 1X3,5 K??]" u="1" c="KN ?O??S G??S? ???? S? S???? 1X3,5 K??"/>
        <s v="[Product].[Product Country Specific Language 1].&amp;[KNORR ????? ????S 20 ? 12??]" u="1" c="KNORR ????? ????S 20 ? 12??"/>
        <s v="[Product].[Product Country Specific Language 1].&amp;[KNORR ????? G?? ?????? 20 ? 12??]" u="1" c="KNORR ????? G?? ?????? 20 ? 12??"/>
        <s v="[Product].[Product Country Specific Language 1].&amp;[KN ?O??S G??S? ??????? S? S????1?3,5 ???]" u="1" c="KN ?O??S G??S? ??????? S? S????1?3,5 ???"/>
        <s v="[Product].[Product Country Specific Language 1].&amp;[KN PRIMERBA PESTO ROSSO ???&amp;??S??2X340gr]" u="1" c="KN PRIMERBA PESTO ROSSO ???&amp;??S??2X340gr"/>
        <s v="[Product].[Product Country Specific Language 1].&amp;[KNORR ?O??S S?F??? 2?800G]" u="1" c="KNORR ?O??S S?F??? 2?800G"/>
        <s v="[Product].[Product Country Specific Language 1].&amp;[KNORR ?O??S ???????? ?? PORCINI 6?500G?]" u="1" c="KNORR ?O??S ???????? ?? PORCINI 6?500G?"/>
        <s v="[Product].[Product Country Specific Language 1].&amp;[TVB NoChicken Chunks ???.S?G??S1x1,75kg]" u="1" c="TVB NoChicken Chunks ???.S?G??S1x1,75kg"/>
        <s v="[Product].[Product Country Specific Language 1].&amp;[?? ?O??S ????S S? S???? 6?1 ???.]" u="1" c="?? ?O??S ????S S? S???? 6?1 ???."/>
        <s v="[Product].[Product Country Specific Language 1].&amp;[KNORR S???S? 4 ????? 24?44 G?]" u="1" c="KNORR S???S? 4 ????? 24?44 G?"/>
        <s v="[Product].[Product Country Specific Language 1].&amp;[??????? ???? F????? 4?2,5 ????]" u="1" c="??????? ???? F????? 4?2,5 ????"/>
        <s v="[Product].[Product Country Specific Language 1].&amp;[KN ?O??S ??????? 1x7 ???.]" u="1" c="KN ?O??S ??????? 1x7 ???."/>
        <s v="[Product].[Product Country Specific Language 1].&amp;[KNORR ?O??S ????? S? S???? 6?1,25 ???]" u="1" c="KNORR ?O??S ????? S? S???? 6?1,25 ???"/>
        <s v="[Product].[Product Country Specific Language 1].&amp;[HELLMAN'S ??G?????? 1?2 ????? BUCKET]" u="1" c="HELLMAN'S ??G?????? 1?2 ????? BUCKET"/>
        <s v="[Product].[Product Country Specific Language 1].&amp;[KNORR ?O?OS ???????O? 6?1,5 ???]" u="1" c="KNORR ?O?OS ???????O? 6?1,5 ???"/>
        <s v="[Product].[Product Country Specific Language 1].&amp;[TVB R.NoBeef ?urger ???.S?G??S1x20x113g]" u="1" c="TVB R.NoBeef ?urger ???.S?G??S1x20x113g"/>
        <s v="[Product].[Product Country Specific Language 1].&amp;[KNORR ????? ???????O? 12 ? 6??]" u="1" c="KNORR ????? ???????O? 12 ? 6??"/>
        <s v="[Product].[Product Country Specific Language 1].&amp;[KNORR ????? ???????O? 24 ? 3 ??]" u="1" c="KNORR ????? ???????O? 24 ? 3 ??"/>
        <s v="[Product].[Product Country Specific Language 1].&amp;[HELLMANNS S???S? AVOCADO 8X250ML]" u="1" c="HELLMANNS S???S? AVOCADO 8X250ML"/>
        <s v="[Product].[Product Country Specific Language 1].&amp;[KNORR ASIA NOODLES AYG?Y 12x250G?]" u="1" c="KNORR ASIA NOODLES AYG?Y 12x250G?"/>
        <s v="[Product].[Product Country Specific Language 1].&amp;[KNORR S??????S ?O??S G?? ?????? 8x224G?]" u="1" c="KNORR S??????S ?O??S G?? ?????? 8x224G?"/>
        <s v="[Product].[Product Country Specific Language 1].&amp;[KNORR S??????S ?O??S ????S 8?224 G?]" u="1" c="KNORR S??????S ?O??S ????S 8?224 G?"/>
        <s v="[Product].[Product Country Specific Language 1].&amp;[KNORR ????? ???????O? 20 ? 12??]" u="1" c="KNORR ????? ???????O? 20 ? 12??"/>
        <s v="[Product].[Product Country Specific Language 1].&amp;[HELLMANN’S ??G??? XLIGHT ?????? 8x430ML]" u="1" c="HELLMANN’S ??G??? XLIGHT ?????? 8x430ML"/>
        <s v="[Product].[Product Country Specific Language 1].&amp;[KNORR ??F???S ??????S S????S 1?20???]" u="1" c="KNORR ??F???S ??????S S????S 1?20???"/>
        <s v="[Product].[Product Country Specific Language 1].&amp;[KNORR ??????S???? ?? ???S????? 15x96G?]" u="1" c="KNORR ??????S???? ?? ???S????? 15x96G?"/>
        <s v="[Product].[Product Country Specific Language 1].&amp;[KNORR ????????S???? 15x85G?]" u="1" c="KNORR ????????S???? 15x85G?"/>
        <s v="[Product].[Product Country Specific Language 1].&amp;[HELLMANN’S ???S?? S????? 12X520 G?]" u="1" c="HELLMANN’S ???S?? S????? 12X520 G?"/>
        <s v="[Product].[Product Country Specific Language 1].&amp;[HELLMANN’S ??G?? ???? ????????? 8?430ml]" u="1" c="HELLMANN’S ??G?? ???? ????????? 8?430ml"/>
        <s v="[Product].[Product Country Specific Language 1].&amp;[HELLMANN’S ???S?? S?????? 12X540 G?]" u="1" c="HELLMANN’S ???S?? S?????? 12X540 G?"/>
        <s v="[Product].[Product Country Specific Language 1].&amp;[KNORR S???? MINEST?ONE 6X1.045kg]" u="1" c="KNORR S???? MINEST?ONE 6X1.045kg"/>
        <s v="[Product].[Product Country Specific Language 1].&amp;[KNORR SNACK POT ???????? 8x60G?]" u="1" c="KNORR SNACK POT ???????? 8x60G?"/>
        <s v="[Product].[Product Country Specific Language 1].&amp;[KNORR PRIMERBA ?????? ???????? 2?340 G?.]" u="1" c="KNORR PRIMERBA ?????? ???????? 2?340 G?."/>
        <s v="[Product].[Product Country Specific Language 1].&amp;[HELLMANN'S DRESS.HONEY &amp; MUSTARD 8X210ML]" u="1" c="HELLMANN'S DRESS.HONEY &amp; MUSTARD 8X210ML"/>
        <s v="[Product].[Product Country Specific Language 1].&amp;[PESTO ROSSO ΜΕ ΤΟΜΑΤΑ &amp; ΒΑΣΙΛΙΚΟ 2X340gr]" u="1" c="PESTO ROSSO ΜΕ ΤΟΜΑΤΑ &amp; ΒΑΣΙΛΙΚΟ 2X340gr"/>
        <s v="[Product].[Product Country Specific Language 1].&amp;[KNORR ΣΑΛΤΣΑ SALSA 2X2.20ΛΤ]" u="1" c="KNORR ΣΑΛΤΣΑ SALSA 2X2.20ΛΤ"/>
        <s v="[Product].[Product Country Specific Language 1].&amp;[HELLMANN'S ΚΕΤΣΑΠ ΣΚΟΥΗΖΥ 12Χ560Γ]" u="1" c="HELLMANN'S ΚΕΤΣΑΠ ΣΚΟΥΗΖΥ 12Χ560Γ"/>
        <s v="[Product].[Product Country Specific Language 1].&amp;[KNORR ΣΑΛΤΣΑ DEMI GLACE 8Χ1ΛΙΤ]" u="1" c="KNORR ΣΑΛΤΣΑ DEMI GLACE 8Χ1ΛΙΤ"/>
        <s v="[Product].[Product Country Specific Language 1].&amp;[FS DRE HLMNS ΣΑΛΤΣΑ ΣΑΝΤ.ΠΙΠΕΡ 5X570ML]" u="1" c="FS DRE HLMNS ΣΑΛΤΣΑ ΣΑΝΤ.ΠΙΠΕΡ 5X570ML"/>
        <s v="[Product].[Product Country Specific Language 1].&amp;[KNORROX ΖΩΜΟΣ ΒΟΔΙΝΟΥ 1x7 ΚΙΛ.]" u="1" c="KNORROX ΖΩΜΟΣ ΒΟΔΙΝΟΥ 1x7 ΚΙΛ."/>
        <s v="[Product].[Product Country Specific Language 1].&amp;[KN ΠΙΚΑΝΤ.ΣΑΛΤΣΑ ΜΕ ΤΣΙΛΙ,ΣΟΓΙΑ&amp;ΛΑΧ.6Χ1Λ]" u="1" c="KN ΠΙΚΑΝΤ.ΣΑΛΤΣΑ ΜΕ ΤΣΙΛΙ,ΣΟΓΙΑ&amp;ΛΑΧ.6Χ1Λ"/>
        <s v="[Product].[Product Country Specific Language 1].&amp;[HLMNS MAYONNAISE 5(20X33ML) JAR]" u="1" c="HLMNS MAYONNAISE 5(20X33ML) JAR"/>
        <s v="[Product].[Product Country Specific Language 1].&amp;[HLMNS KETCHUP 5(20X33ML) JAR]" u="1" c="HLMNS KETCHUP 5(20X33ML) JAR"/>
        <s v="[Product].[Product Country Specific Language 1].&amp;[HLMNS MUSTARD 5(20X33ML) JAR]" u="1" c="HLMNS MUSTARD 5(20X33ML) JAR"/>
        <s v="[Product].[Product Country Specific Language 1].&amp;[FS DRE HLMNS ΣΑΛΤΣΑ ΣΑΝT.MOYΣΤ 5Χ570ΜL]" u="1" c="FS DRE HLMNS ΣΑΛΤΣΑ ΣΑΝT.MOYΣΤ 5Χ570ΜL"/>
        <s v="[Product].[Product Country Specific Language 1].&amp;[HLMNS ΜΑΓΙΟΝΕΖΑ REAL 5Λ+500ML ΔΩΡΟ]" u="1" c="HLMNS ΜΑΓΙΟΝΕΖΑ REAL 5Λ+500ML ΔΩΡΟ"/>
        <s v="[Product].[Product Country Specific Language 1].&amp;[KNORR ΣΠΙΤΙΚΟΣ ΖΩΜΟΣ ΚΟΤΑΣ 8Χ224 ΓΡ.]" u="1" c="KNORR ΣΠΙΤΙΚΟΣ ΖΩΜΟΣ ΚΟΤΑΣ 8Χ224 ΓΡ."/>
        <s v="[Product].[Product Country Specific Language 1].&amp;[KNORR ΥΓΡΟΣ ΖΩΜΟΣ ΚΟΤΟΠΟΥΛΟΥ 8X1L]" u="1" c="KNORR ΥΓΡΟΣ ΖΩΜΟΣ ΚΟΤΟΠΟΥΛΟΥ 8X1L"/>
        <s v="[Product].[Product Country Specific Language 1].&amp;[LIPTON ICE TEA ΦΑΚΕΛ ΛΕΜΟΝΙ 25Χ125ΓΡ]" u="1" c="LIPTON ICE TEA ΦΑΚΕΛ ΛΕΜΟΝΙ 25Χ125ΓΡ"/>
        <s v="[Product].[Product Country Specific Language 1].&amp;[LIPTON ICE TEA ΦΑΚΕΛ ΡΟΔΑΚΙΝΟ 25Χ125ΓΡ]" u="1" c="LIPTON ICE TEA ΦΑΚΕΛ ΡΟΔΑΚΙΝΟ 25Χ125ΓΡ"/>
        <s v="[Product].[Product Country Specific Language 1].&amp;[ΞΥΛΙΝΗ ΚΑΣΕΤΙΝΑ LIPTON 84 ΦΑΚΕΛΛΑ]" u="1" c="ΞΥΛΙΝΗ ΚΑΣΕΤΙΝΑ LIPTON 84 ΦΑΚΕΛΛΑ"/>
        <s v="[Product].[Product Country Specific Language 1].&amp;[LIPTON EARL GREY 25CSEX6 EU]" u="1" c="LIPTON EARL GREY 25CSEX6 EU"/>
        <s v="[Product].[Product Country Specific Language 1].&amp;[LIPTON ΜΑΥΡΟ ΤΣΑΙ ΚΙΤΡΙΝΑ ΦΑΚ 6Χ25Χ1,5ΓΡ]" u="1" c="LIPTON ΜΑΥΡΟ ΤΣΑΙ ΚΙΤΡΙΝΑ ΦΑΚ 6Χ25Χ1,5ΓΡ"/>
        <s v="[Product].[Product Country Specific Language 1].&amp;[LIPTON ΤΣΑΙ 12X100X1,5ΓΡ.ΦΑΚ.(SERV.BAGS)]" u="1" c="LIPTON ΤΣΑΙ 12X100X1,5ΓΡ.ΦΑΚ.(SERV.BAGS)"/>
        <s v="[Product].[Product Country Specific Language 1].&amp;[LIPTON ΜΑΥΡΟ ΤΣΑΙ ΚΙΤΡ ΦΑΚ 12Χ100Χ1,5ΓΡ]" u="1" c="LIPTON ΜΑΥΡΟ ΤΣΑΙ ΚΙΤΡ ΦΑΚ 12Χ100Χ1,5ΓΡ"/>
        <s v="[Product].[Product Country Specific Language 1].&amp;[LIPTON ΠΡΑΣΙΝΟ ΤΣΑΙ 100Χ12x1,3ΓΡ]" u="1" c="LIPTON ΠΡΑΣΙΝΟ ΤΣΑΙ 100Χ12x1,3ΓΡ"/>
        <s v="[Product].[Product Country Specific Language 1].&amp;[LIPTON ΠΥΡΑΜ ΠΡΑΣΙΝΤΣΑΙ 25SEX(6x1,8g)FS]" u="1" c="LIPTON ΠΥΡΑΜ ΠΡΑΣΙΝΤΣΑΙ 25SEX(6x1,8g)FS"/>
        <s v="[Product].[Product Country Specific Language 1].&amp;[LIPTON ΠΥΡΑΜΙΔΑ ΡΟΔ-ΜΑΝΓΚ 6x(25x1,8g)FS]" u="1" c="LIPTON ΠΥΡΑΜΙΔΑ ΡΟΔ-ΜΑΝΓΚ 6x(25x1,8g)FS"/>
        <s v="[Product].[Product Country Specific Language 1].&amp;[LIPTON ROOIBOS ΡΟΦΗΜΑ ΠΥΡΑΜΙΔΑ6X(25Χ2ΓΡ)]" u="1" c="LIPTON ROOIBOS ΡΟΦΗΜΑ ΠΥΡΑΜΙΔΑ6X(25Χ2ΓΡ)"/>
        <s v="[Product].[Product Country Specific Language 1].&amp;[LIPTON ΠΥΡΑΜΙΔΑ EARL GREY 6x(25x1,8g)FS]" u="1" c="LIPTON ΠΥΡΑΜΙΔΑ EARL GREY 6x(25x1,8g)FS"/>
        <s v="[Product].[Product Country Specific Language 1].&amp;[LIPTON ΠΥΡΑΜΙΔΑ ΦΡ ΔΑΣΟΥΣ 6x(25x1,7)FS]" u="1" c="LIPTON ΠΥΡΑΜΙΔΑ ΦΡ ΔΑΣΟΥΣ 6x(25x1,7)FS"/>
        <s v="[Product].[Product Country Specific Language 1].&amp;[LIPTON ΠΥΡΑΜΙΔΑ ΛΕΜΟΝΙ 25SEX6 FS]" u="1" c="LIPTON ΠΥΡΑΜΙΔΑ ΛΕΜΟΝΙ 25SEX6 FS"/>
        <s v="[Product].[Product Country Specific Language 1].&amp;[LIPTON ΠΥΡΑΜΙΔΑ ENGL BREAKF 6x(25x2g)FS]" u="1" c="LIPTON ΠΥΡΑΜΙΔΑ ENGL BREAKF 6x(25x2g)FS"/>
        <s v="[Product].[Product Country Specific Language 1].&amp;[LIPTON ΠΥΡΑΜ.ΜΑΥΡΟ ΤΣΑΙ SIGN6x(25x2ΓΡ)FS]" u="1" c="LIPTON ΠΥΡΑΜ.ΜΑΥΡΟ ΤΣΑΙ SIGN6x(25x2ΓΡ)FS"/>
        <s v="[Product].[Product Country Specific Language 1].&amp;[LIPTON ΑΦΕΨ. ΜΗΛΟ-ΚΑΝΕΛΑ 12Χ(20Χ2,2)ΓΡ]" u="1" c="LIPTON ΑΦΕΨ. ΜΗΛΟ-ΚΑΝΕΛΑ 12Χ(20Χ2,2)ΓΡ"/>
        <s v="[Product].[Product Country Specific Language 1].&amp;[LIPTON ΜΑΥΡΟ ΤΣΑΙ ΦΡΑΟΥΛΑ 6X25X1,6Γ]" u="1" c="LIPTON ΜΑΥΡΟ ΤΣΑΙ ΦΡΑΟΥΛΑ 6X25X1,6Γ"/>
        <s v="[Product].[Product Country Specific Language 1].&amp;[LIPTON ΠΡΑΣ ΤΣΑΙ ΕΣΠΕΡΙΔΟΕΙΔΗ 6X25X1,3Γ]" u="1" c="LIPTON ΠΡΑΣ ΤΣΑΙ ΕΣΠΕΡΙΔΟΕΙΔΗ 6X25X1,3Γ"/>
        <s v="[Product].[Product Country Specific Language 1].&amp;[LIPTON ΠΡΑΣ ΤΣΑΙ ΜΠΑΧΑΡ ΑΝΑΤΟΛ 6Χ25Χ1,3Γ]" u="1" c="LIPTON ΠΡΑΣ ΤΣΑΙ ΜΠΑΧΑΡ ΑΝΑΤΟΛ 6Χ25Χ1,3Γ"/>
        <s v="[Product].[Product Country Specific Language 1].&amp;[LIPTON ΤΣΑΙ ΦΡΑΓΚΟΣΤΑΦΥΛΟ ΦΑΚ 6X25X1,6Γ]" u="1" c="LIPTON ΤΣΑΙ ΦΡΑΓΚΟΣΤΑΦΥΛΟ ΦΑΚ 6X25X1,6Γ"/>
        <s v="[Product].[Product Country Specific Language 1].&amp;[LIPTON ΜΑΥΡ.ΤΣΑΙ ΦΡ.ΠΑΘΟΥΣ ΙΒΙΣ25Χ6Χ1,6Γ]" u="1" c="LIPTON ΜΑΥΡ.ΤΣΑΙ ΦΡ.ΠΑΘΟΥΣ ΙΒΙΣ25Χ6Χ1,6Γ"/>
        <s v="[Product].[Product Country Specific Language 1].&amp;[KNORR ΖΩΜΟΣ ΣΑΦΡΑΝ 2Χ0,8 ΚΙΛ.]" u="1" c="KNORR ΖΩΜΟΣ ΣΑΦΡΑΝ 2Χ0,8 ΚΙΛ."/>
        <s v="[Product].[Product Country Specific Language 1].&amp;[HELLMANN’S ΜΟΥΣΤΑΡΔΑ ΜΕ ΜΕΛΙ 8Χ260ΓΡ]" u="1" c="HELLMANN’S ΜΟΥΣΤΑΡΔΑ ΜΕ ΜΕΛΙ 8Χ260ΓΡ"/>
        <s v="[Product].[Product Country Specific Language 1].&amp;[KNORR ΥΓΡΟΣ ΖΩΜΟΣ ΜΟΣΧΑΡΙ 8X1L]" u="1" c="KNORR ΥΓΡΟΣ ΖΩΜΟΣ ΜΟΣΧΑΡΙ 8X1L"/>
        <s v="[Product].[Product Country Specific Language 1].&amp;[KNORR ΥΓΡΟΣ ΖΩΜΟΣ ΟΣΤΡΑΚΟΕΙΔΩΝ 8X1L]" u="1" c="KNORR ΥΓΡΟΣ ΖΩΜΟΣ ΟΣΤΡΑΚΟΕΙΔΩΝ 8X1L"/>
        <s v="[Product].[Product Country Specific Language 1].&amp;[LIPTON ΠΡΑΣ.ΚΟΚΚΙΝΑ ΜΟΥΡΑ 25Χ6Χ1,4ΓΡ]" u="1" c="LIPTON ΠΡΑΣ.ΚΟΚΚΙΝΑ ΜΟΥΡΑ 25Χ6Χ1,4ΓΡ"/>
        <s v="[Product].[Product Country Specific Language 1].&amp;[LIPTON ΜΑΥΡO ΤΣΑΙ ΑΡΩΜ.ΜΠΑΧΑΡ.6Χ25Χ1,6ΓΡ]" u="1" c="LIPTON ΜΑΥΡO ΤΣΑΙ ΑΡΩΜ.ΜΠΑΧΑΡ.6Χ25Χ1,6ΓΡ"/>
        <s v="[Product].[Product Country Specific Language 1].&amp;[ΚNORR ΣΟΥΠΑ ΛΑΧΑΝΙΚΩΝ ΚΡΕΜΑ 6Χ940G]" u="1" c="ΚNORR ΣΟΥΠΑ ΛΑΧΑΝΙΚΩΝ ΚΡΕΜΑ 6Χ940G"/>
        <s v="[Product].[Product Country Specific Language 1].&amp;[FS DRE HLMNS ΣΑΛΤΣΑ ΣΑΝΤ.ΛΙΑΣΤΗ 5X570ML]" u="1" c="FS DRE HLMNS ΣΑΛΤΣΑ ΣΑΝΤ.ΛΙΑΣΤΗ 5X570ML"/>
        <s v="[Product].[Product Country Specific Language 1].&amp;[KNORR PRIMERBA ΠΑΣΤΑ ΑΝΗΘΟΣ 2Χ340 ΓΡ.]" u="1" c="KNORR PRIMERBA ΠΑΣΤΑ ΑΝΗΘΟΣ 2Χ340 ΓΡ."/>
        <s v="[Product].[Product Country Specific Language 1].&amp;[KN PROFIMIX ΓΙΑ ΜΠΙΦΤΕΚΙΑ 2Χ3 ΚΙΛΑ]" u="1" c="KN PROFIMIX ΓΙΑ ΜΠΙΦΤΕΚΙΑ 2Χ3 ΚΙΛΑ"/>
        <s v="[Product].[Product Country Specific Language 1].&amp;[HLMNS MOYΣΤΑΡΔΑ  1Χ3KG BUCKET]" u="1" c="HLMNS MOYΣΤΑΡΔΑ  1Χ3KG BUCKET"/>
        <s v="[Product].[Product Country Specific Language 1].&amp;[ΜΠΟΥΚΕΤΟ ΜΥΡΩΔΙΚΩΝ ΤΟΥ ΑΓΡΟΥ 2X340gr.]" u="1" c="ΜΠΟΥΚΕΤΟ ΜΥΡΩΔΙΚΩΝ ΤΟΥ ΑΓΡΟΥ 2X340gr."/>
        <s v="[Product].[Product Country Specific Language 1].&amp;[KNORR ΣΑΛΤΣΑ ΜΠΕΣΑΜΕΛ 3Χ1.05KΙΛ]" u="1" c="KNORR ΣΑΛΤΣΑ ΜΠΕΣΑΜΕΛ 3Χ1.05KΙΛ"/>
        <s v="[Product].[Product Country Specific Language 1].&amp;[LIPTON ΠΡΑΣΙΝΟ ΤΣΑΙ 6Χ25Χ1.3ΓΡ]" u="1" c="LIPTON ΠΡΑΣΙΝΟ ΤΣΑΙ 6Χ25Χ1.3ΓΡ"/>
        <s v="[Product].[Product Country Specific Language 1].&amp;[KNORR ΣΟΥΠΑ ΨΑΡΙ ΟΣΤΡΑΚΟΕΙΔΗ 6Χ1ΚΙΛ.]" u="1" c="KNORR ΣΟΥΠΑ ΨΑΡΙ ΟΣΤΡΑΚΟΕΙΔΗ 6Χ1ΚΙΛ."/>
        <s v="[Product].[Product Country Specific Language 1].&amp;[CDO ΜΟΥΣ ΚΑΡΥΔΑ 6Χ(3Χ225ΓΡ.)]" u="1" c="CDO ΜΟΥΣ ΚΑΡΥΔΑ 6Χ(3Χ225ΓΡ.)"/>
        <s v="[Product].[Product Country Specific Language 1].&amp;[KN ΕΠΑΓΓΕΛΜΑΤΙΚΟΣ ΖΩΜΟΣ ΛΑΧΑΝΙΚΩΝ 2X800G]" u="1" c="KN ΕΠΑΓΓΕΛΜΑΤΙΚΟΣ ΖΩΜΟΣ ΛΑΧΑΝΙΚΩΝ 2X800G"/>
        <s v="[Product].[Product Country Specific Language 1].&amp;[HELLMANN'S MAX ΚΕΤΣΑΠΙΤΟ 12x460g]" u="1" c="HELLMANN'S MAX ΚΕΤΣΑΠΙΤΟ 12x460g"/>
        <s v="[Product].[Product Country Specific Language 1].&amp;[KNORR ΣΠΙΤΙΚΟΣ ΖΩΜΟΣ ΒΟΔΙΝΟΥ 8Χ224 ΓΡ.]" u="1" c="KNORR ΣΠΙΤΙΚΟΣ ΖΩΜΟΣ ΒΟΔΙΝΟΥ 8Χ224 ΓΡ."/>
        <s v="[Product].[Product Country Specific Language 1].&amp;[KNORR ΣΑΛΤΣΑ ΚΑΡΡΥ 2Χ2,25ΛΤ]" u="1" c="KNORR ΣΑΛΤΣΑ ΚΑΡΡΥ 2Χ2,25ΛΤ"/>
        <s v="[Product].[Product Country Specific Language 1].&amp;[PUMMARO PASS ΚΛΑΣ.ΕΛ.ΣΥΜΠ.ΤΟΜ 24X500ΓΡ]" u="1" c="PUMMARO PASS ΚΛΑΣ.ΕΛ.ΣΥΜΠ.ΤΟΜ 24X500ΓΡ"/>
        <s v="[Product].[Product Country Specific Language 1].&amp;[PUMMARO PASSATA CLAS.SLIG.ΣΥΜΠ. 12X1KG]" u="1" c="PUMMARO PASSATA CLAS.SLIG.ΣΥΜΠ. 12X1KG"/>
        <s v="[Product].[Product Country Specific Language 1].&amp;[KNORR ΓΛΥΚΙΑ ΣΑΛΤΣΑ ΣΟΓΙΑΣ 6X1ΛΤ]" u="1" c="KNORR ΓΛΥΚΙΑ ΣΑΛΤΣΑ ΣΟΓΙΑΣ 6X1ΛΤ"/>
        <s v="[Product].[Product Country Specific Language 1].&amp;[KNORR ΚΙΤΡΙΝΟ ΚΑΡΥ 6X850ΓΡ]" u="1" c="KNORR ΚΙΤΡΙΝΟ ΚΑΡΥ 6X850ΓΡ"/>
        <s v="[Product].[Product Country Specific Language 1].&amp;[CDO PANNACOTTA 6Χ(2Χ260ΓΡ.)]" u="1" c="CDO PANNACOTTA 6Χ(2Χ260ΓΡ.)"/>
        <s v="[Product].[Product Country Specific Language 1].&amp;[CDO ΚΡΕΜΑ CATALANA 6Χ(3Χ172ΓΡ.)]" u="1" c="CDO ΚΡΕΜΑ CATALANA 6Χ(3Χ172ΓΡ.)"/>
        <s v="[Product].[Product Country Specific Language 1].&amp;[LIPTON ΠΟΡΤΟΚΑΛΙ ΚΑΝΕΛΛΑ 25Χ6Χ1,6ΓΡ]" u="1" c="LIPTON ΠΟΡΤΟΚΑΛΙ ΚΑΝΕΛΛΑ 25Χ6Χ1,6ΓΡ"/>
        <s v="[Product].[Product Country Specific Language 1].&amp;[HLMNS KΕΤΣΑΠ 1Χ5ΚG BUCKET]" u="1" c="HLMNS KΕΤΣΑΠ 1Χ5ΚG BUCKET"/>
        <s v="[Product].[Product Country Specific Language 1].&amp;[KNORR ΣΑΛΤΣΑ ΠΙΠΕΡΙΟΥ 6Χ840ΓΡ]" u="1" c="KNORR ΣΑΛΤΣΑ ΠΙΠΕΡΙΟΥ 6Χ840ΓΡ"/>
        <s v="[Product].[Product Country Specific Language 1].&amp;[HELLMANN’S ΚΕΤΣΑΠ ΜΕ ΘΥΜ ΜΕΛΙ 12X340 ΓΡ]" u="1" c="HELLMANN’S ΚΕΤΣΑΠ ΜΕ ΘΥΜ ΜΕΛΙ 12X340 ΓΡ"/>
        <s v="[Product].[Product Country Specific Language 1].&amp;[LIPTON YELLOW LABEL TΣΑΙ 60Χ(10Χ1,5)ΓΡ]" u="1" c="LIPTON YELLOW LABEL TΣΑΙ 60Χ(10Χ1,5)ΓΡ"/>
        <s v="[Product].[Product Country Specific Language 1].&amp;[HELLMANNS ΣΑΛΤΣΑ ΜΠΕΡΓΚΕΡ 8Χ250ML]" u="1" c="HELLMANNS ΣΑΛΤΣΑ ΜΠΕΡΓΚΕΡ 8Χ250ML"/>
        <s v="[Product].[Product Country Specific Language 1].&amp;[HELLMANN'S ΚΕΤΣΑΠ ΣΤΕΒΙΑ TOPDOWN 12X465Γ]" u="1" c="HELLMANN'S ΚΕΤΣΑΠ ΣΤΕΒΙΑ TOPDOWN 12X465Γ"/>
        <s v="[Product].[Product Country Specific Language 1].&amp;[HELLMANN’S ΜΟΥΣΤΑΡΔΑ YELLOW 8X260ΓΡ]" u="1" c="HELLMANN’S ΜΟΥΣΤΑΡΔΑ YELLOW 8X260ΓΡ"/>
        <s v="[Product].[Product Country Specific Language 1].&amp;[KNORR ΕΤΟΙΜΗ ΣΑΛΤΣΑ ΚΑΡΜΠΟΝΑΡΑ 6Χ400ΓΡ]" u="1" c="KNORR ΕΤΟΙΜΗ ΣΑΛΤΣΑ ΚΑΡΜΠΟΝΑΡΑ 6Χ400ΓΡ"/>
        <s v="[Product].[Product Country Specific Language 1].&amp;[HELLMANN’S ΣΑΛΤΣΑ ΜΕ ΑΒΟΚΑΝΤΟ 6Χ215ml]" u="1" c="HELLMANN’S ΣΑΛΤΣΑ ΜΕ ΑΒΟΚΑΝΤΟ 6Χ215ml"/>
        <s v="[Product].[Product Country Specific Language 1].&amp;[LIPTON EARL GREY 25 ΦΑΚ 12Χ(25X1,6) ΓΡ]" u="1" c="LIPTON EARL GREY 25 ΦΑΚ 12Χ(25X1,6) ΓΡ"/>
        <s v="[Product].[Product Country Specific Language 1].&amp;[HELLMANN'S ΜΑΓΙΟΝΕΖΑ 6X880ML]" u="1" c="HELLMANN'S ΜΑΓΙΟΝΕΖΑ 6X880ML"/>
        <s v="[Product].[Product Country Specific Language 1].&amp;[CDO ΜΙΓΜΑ ΓΙΑ ΚΕΙΚ ΚΑΚΑΟ 6Χ760ΓΡ.]" u="1" c="CDO ΜΙΓΜΑ ΓΙΑ ΚΕΙΚ ΚΑΚΑΟ 6Χ760ΓΡ."/>
        <s v="[Product].[Product Country Specific Language 1].&amp;[CDO ΣΙΡΟΠΙ ΤΡΑΓΑΝΗ ΓΑΡΝΙΤ ΚΑΚΑΟ 6Χ900ΓΡ]" u="1" c="CDO ΣΙΡΟΠΙ ΤΡΑΓΑΝΗ ΓΑΡΝΙΤ ΚΑΚΑΟ 6Χ900ΓΡ"/>
        <s v="[Product].[Product Country Specific Language 1].&amp;[HELLMAN.ΑΠΑΛΗ ΜΟΥΣΤΑΡΔΑ 12Χ500 ΓΡ.]" u="1" c="HELLMAN.ΑΠΑΛΗ ΜΟΥΣΤΑΡΔΑ 12Χ500 ΓΡ."/>
        <s v="[Product].[Product Country Specific Language 1].&amp;[HELLMANN’S ΤΥΡΙ ΚΡΕΜΑ ΧΩΡΙΣ ΛΑΚΤ.1x1.5kg]" u="1" c="HELLMANN’S ΤΥΡΙ ΚΡΕΜΑ ΧΩΡΙΣ ΛΑΚΤ.1x1.5kg"/>
        <s v="[Product].[Product Country Specific Language 1].&amp;[HELLMANN'S VEGAN 6X270 ΓΡ]" u="1" c="HELLMANN'S VEGAN 6X270 ΓΡ"/>
        <s v="[Product].[Product Country Specific Language 1].&amp;[HELLMANNS ΚΕΤΣΑΠ ΧΟΤ ΤΟΠΝΤΑΟΥΝ 12Χ477ΓΡ]" u="1" c="HELLMANNS ΚΕΤΣΑΠ ΧΟΤ ΤΟΠΝΤΑΟΥΝ 12Χ477ΓΡ"/>
        <s v="[Product].[Product Country Specific Language 1].&amp;[HELLMANNS ΜΑΓΙΟΝΕΖΑ REAL 12Χ450ML]" u="1" c="HELLMANNS ΜΑΓΙΟΝΕΖΑ REAL 12Χ450ML"/>
        <s v="[Product].[Product Country Specific Language 1].&amp;[HELLMANNS ΜΑΓΙΟΝΕΖΑ REAL12X225ML]" u="1" c="HELLMANNS ΜΑΓΙΟΝΕΖΑ REAL12X225ML"/>
        <s v="[Product].[Product Country Specific Language 1].&amp;[HELLMANN'S ΜΕΡΙΔΕΣ ΚΕΤΣΑΠ 200x10ML]" u="1" c="HELLMANN'S ΜΕΡΙΔΕΣ ΚΕΤΣΑΠ 200x10ML"/>
        <s v="[Product].[Product Country Specific Language 1].&amp;[HELLMANN'S ΜΕΡΙΔΕΣ ΚΕΤΣΑΠ 6X(198x10ML)]" u="1" c="HELLMANN'S ΜΕΡΙΔΕΣ ΚΕΤΣΑΠ 6X(198x10ML)"/>
        <s v="[Product].[Product Country Specific Language 1].&amp;[HELLMANN'S ΜΕΡΙΔΕΣ ΜΟΥΣΤΑΡΔΑΣ 200x10ML]" u="1" c="HELLMANN'S ΜΕΡΙΔΕΣ ΜΟΥΣΤΑΡΔΑΣ 200x10ML"/>
        <s v="[Product].[Product Country Specific Language 1].&amp;[HELLMANN'S ΝΤΙΖΟΝΕΖ 12Χ240G]" u="1" c="HELLMANN'S ΝΤΙΖΟΝΕΖ 12Χ240G"/>
        <s v="[Product].[Product Country Specific Language 1].&amp;[HLMNS MAΓΙΟΝΕΖΑ ΡΙΑΛ ΤΟΠ ΝΤΑΟΥΝ 8X430ML]" u="1" c="HLMNS MAΓΙΟΝΕΖΑ ΡΙΑΛ ΤΟΠ ΝΤΑΟΥΝ 8X430ML"/>
        <s v="[Product].[Product Country Specific Language 1].&amp;[HLMNS ΒΑΣΗ ΜΑΓΙΟΝΕΖΑΣ 3% ΛΙΠ 1Χ5Λ]" u="1" c="HLMNS ΒΑΣΗ ΜΑΓΙΟΝΕΖΑΣ 3% ΛΙΠ 1Χ5Λ"/>
        <s v="[Product].[Product Country Specific Language 1].&amp;[HLMNS ΛΑΙΤ ΜΑΓΙΟΝΕΖΑ ΤΟΠ ΝΤΑΟΥΝ 8Χ430ML]" u="1" c="HLMNS ΛΑΙΤ ΜΑΓΙΟΝΕΖΑ ΤΟΠ ΝΤΑΟΥΝ 8Χ430ML"/>
        <s v="[Product].[Product Country Specific Language 1].&amp;[HLMNS ΣΑΛΤΣΑ ΚΑΥΤ.ΠΙΠΕΡΙΑΣ 12Χ95ML]" u="1" c="HLMNS ΣΑΛΤΣΑ ΚΑΥΤ.ΠΙΠΕΡΙΑΣ 12Χ95ML"/>
        <s v="[Product].[Product Country Specific Language 1].&amp;[HLMNS ΣΑΛΤΣΑ ΜΕΛΙ ΜΠΑΡΜΠΕΚΙΟΥ 8Χ250ML]" u="1" c="HLMNS ΣΑΛΤΣΑ ΜΕΛΙ ΜΠΑΡΜΠΕΚΙΟΥ 8Χ250ML"/>
        <s v="[Product].[Product Country Specific Language 1].&amp;[KNORR ΣΑΛΤΣΑ ΤΣΙΛΛΙ 2X2.20ΛΤ]" u="1" c="KNORR ΣΑΛΤΣΑ ΤΣΙΛΛΙ 2X2.20ΛΤ"/>
        <s v="[Product].[Product Country Specific Language 1].&amp;[LIPTON CAMOMILE 25CSEX6 EU]" u="1" c="LIPTON CAMOMILE 25CSEX6 EU"/>
        <s v="[Product].[Product Country Specific Language 1].&amp;[LIPTON ENGLISH BREAKFAST 25CSEX6 EU]" u="1" c="LIPTON ENGLISH BREAKFAST 25CSEX6 EU"/>
        <s v="[Product].[Product Country Specific Language 1].&amp;[LIPTON FOREST FRUIT 25CSEX6 EU]" u="1" c="LIPTON FOREST FRUIT 25CSEX6 EU"/>
        <s v="[Product].[Product Country Specific Language 1].&amp;[LIPTON GREEN TEA MINT 25CSEX6 EU]" u="1" c="LIPTON GREEN TEA MINT 25CSEX6 EU"/>
        <s v="[Product].[Product Country Specific Language 1].&amp;[LIPTON LEMON 25CSEX6 EU]" u="1" c="LIPTON LEMON 25CSEX6 EU"/>
        <s v="[Product].[Product Country Specific Language 1].&amp;[LIPTON PEPPERMINT 25CSEX6 EU]" u="1" c="LIPTON PEPPERMINT 25CSEX6 EU"/>
        <s v="[Product].[Product Country Specific Language 1].&amp;[LIPTON ΠΥΡΑΜ ΧΑΜΟΜΗΛΙ ΚΑΙ ΜΕΛΙ 30SEX6 FS]" u="1" c="LIPTON ΠΥΡΑΜ ΧΑΜΟΜΗΛΙ ΚΑΙ ΜΕΛΙ 30SEX6 FS"/>
        <s v="[Product].[Product Country Specific Language 1].&amp;[LIPTON ΠΥΡΑΜΙΔΑ MENTA 6X(30x1,1g) FS]" u="1" c="LIPTON ΠΥΡΑΜΙΔΑ MENTA 6X(30x1,1g) FS"/>
        <s v="[Product].[Product Country Specific Language 1].&amp;[LIPTON ΠΥΡΑΜΙΔΑ ΜΑΝΤ-ΠΟΡΤ 6x(30x1,8g)FS]" u="1" c="LIPTON ΠΥΡΑΜΙΔΑ ΜΑΝΤ-ΠΟΡΤ 6x(30x1,8g)FS"/>
        <s v="[Product].[Product Country Specific Language 1].&amp;[Maille Wholegrain Μουστάρδα 6x210γρ.]" u="1" c="Maille Wholegrain Μουστάρδα 6x210γρ."/>
        <s v="[Product].[Product Country Specific Language 1].&amp;[ΚNORR ΣΟΥΠΑ ΚΡΕΜΑ ΜΕ ΜΠΙΖΕΛΙ 6Χ990G]" u="1" c="ΚNORR ΣΟΥΠΑ ΚΡΕΜΑ ΜΕ ΜΠΙΖΕΛΙ 6Χ990G"/>
        <s v="[Product].[Product Country Specific Language 1].&amp;[ΚΕΤΣΑΠ ΚΛΑΣΙΚ Τ/Ο 24Χ340 ΓΡ]" u="1" c="ΚΕΤΣΑΠ ΚΛΑΣΙΚ Τ/Ο 24Χ340 ΓΡ"/>
        <s v="[Product].[Product Country Specific Language 1].&amp;[KN ΣΠΙΤΙΚΟΣ ΖΩΜΟΣ ΒΟΔΙΝΟΥ 8Χ112ΓΡ]" u="1" c="KN ΣΠΙΤΙΚΟΣ ΖΩΜΟΣ ΒΟΔΙΝΟΥ 8Χ112ΓΡ"/>
        <s v="[Product].[Product Country Specific Language 1].&amp;[KN ΣΠΙΤΙΚΟΣ ΖΩΜΟΣ ΚΟΤΑΣ 8Χ112ΓΡ]" u="1" c="KN ΣΠΙΤΙΚΟΣ ΖΩΜΟΣ ΚΟΤΑΣ 8Χ112ΓΡ"/>
        <s v="[Product].[Product Country Specific Language 1].&amp;[KNORR ΚΛ.ΙΤΑΛ.ΕΤ.ΣΑΛΤΣΑ ΓΙΑ ΖΥΜ.6Χ400 ΓΡ]" u="1" c="KNORR ΚΛ.ΙΤΑΛ.ΕΤ.ΣΑΛΤΣΑ ΓΙΑ ΖΥΜ.6Χ400 ΓΡ"/>
        <s v="[Product].[Product Country Specific Language 1].&amp;[KN ΣΠΙΤΙΚΟΣ ΖΩΜΟΣ ΛΑΧΑΝΙΚΩΝ 8Χ112ΓΡ]" u="1" c="KN ΣΠΙΤΙΚΟΣ ΖΩΜΟΣ ΛΑΧΑΝΙΚΩΝ 8Χ112ΓΡ"/>
        <s v="[Product].[Product Country Specific Language 1].&amp;[LIPTON GREEN TEA CLASSIC 12Χ(20Χ1,3)ΓΡ]" u="1" c="LIPTON GREEN TEA CLASSIC 12Χ(20Χ1,3)ΓΡ"/>
        <s v="[Product].[Product Country Specific Language 1].&amp;[LIPTON GREEN TEA ORIENT 12Χ(20Χ1,3)ΓΡ]" u="1" c="LIPTON GREEN TEA ORIENT 12Χ(20Χ1,3)ΓΡ"/>
        <s v="[Product].[Product Country Specific Language 1].&amp;[LIPTON GREEN TEA ΚΙΤΡΟ 12Χ(20Χ1,3)ΓΡ]" u="1" c="LIPTON GREEN TEA ΚΙΤΡΟ 12Χ(20Χ1,3)ΓΡ"/>
        <s v="[Product].[Product Country Specific Language 1].&amp;[LIPTON YELLOW LABEL TΣΑΙ 10Χ(100Χ1,5)ΓΡ]" u="1" c="LIPTON YELLOW LABEL TΣΑΙ 10Χ(100Χ1,5)ΓΡ"/>
        <s v="[Product].[Product Country Specific Language 1].&amp;[LIPTON YELLOW LABEL TΣΑΙ 12Χ(20Χ1,5)ΓΡ]" u="1" c="LIPTON YELLOW LABEL TΣΑΙ 12Χ(20Χ1,5)ΓΡ"/>
        <s v="[Product].[Product Country Specific Language 1].&amp;[LIPTON ΑΦΕΨ. ΚΑΛΟΚ. ΦΡΟΥΤΑ 12Χ(20Χ2)ΓΡ]" u="1" c="LIPTON ΑΦΕΨ. ΚΑΛΟΚ. ΦΡΟΥΤΑ 12Χ(20Χ2)ΓΡ"/>
        <s v="[Product].[Product Country Specific Language 1].&amp;[LIPTON ΑΦΕΨ. ΜΕΝΤΑ 12Χ(20Χ1,1)ΓΡ]" u="1" c="LIPTON ΑΦΕΨ. ΜΕΝΤΑ 12Χ(20Χ1,1)ΓΡ"/>
        <s v="[Product].[Product Country Specific Language 1].&amp;[LIPTON ΑΦΕΨ. ΤΙΛΙΟ 30Χ(10Χ1,6)ΓΡ]" u="1" c="LIPTON ΑΦΕΨ. ΤΙΛΙΟ 30Χ(10Χ1,6)ΓΡ"/>
        <s v="[Product].[Product Country Specific Language 1].&amp;[LIPTON ΜΑΥΡΟ ΒΑΝΙΛ-ΚΑΡΑΜ. 12Χ(20Χ1,7)ΓΡ]" u="1" c="LIPTON ΜΑΥΡΟ ΒΑΝΙΛ-ΚΑΡΑΜ. 12Χ(20Χ1,7)ΓΡ"/>
        <s v="[Product].[Product Country Specific Language 1].&amp;[LIPTON ΜΑΥΡΟ ΤΣΑΙ ΛΕΜΟΝΙ 12Χ(20Χ1,7)ΓΡ]" u="1" c="LIPTON ΜΑΥΡΟ ΤΣΑΙ ΛΕΜΟΝΙ 12Χ(20Χ1,7)ΓΡ"/>
        <s v="[Product].[Product Country Specific Language 1].&amp;[LIPTON ΜΑΥΡΟ ΦΡΟΥΤΑ ΔΑΣΟΥΣ 12Χ(20Χ1,7)ΓΡ]" u="1" c="LIPTON ΜΑΥΡΟ ΦΡΟΥΤΑ ΔΑΣΟΥΣ 12Χ(20Χ1,7)ΓΡ"/>
        <s v="[Product].[Product Country Specific Language 1].&amp;[LIPTON ΧΑΜΟΜΗΛΙ 12Χ(20Χ1)ΓΡ]" u="1" c="LIPTON ΧΑΜΟΜΗΛΙ 12Χ(20Χ1)ΓΡ"/>
        <s v="[Product].[Product Country Specific Language 1].&amp;[LIPTON ΧΑΜΟΜΗΛΙ 30Χ(10Χ1)ΓΡ]" u="1" c="LIPTON ΧΑΜΟΜΗΛΙ 30Χ(10Χ1)ΓΡ"/>
      </sharedItems>
    </cacheField>
    <cacheField name="[Management Unit].[Management Unit Hierarchy].[Mangement Unit Level 0]" caption="Mangement Unit Level 0" numFmtId="0" hierarchy="146" level="1">
      <sharedItems containsSemiMixedTypes="0" containsString="0"/>
    </cacheField>
    <cacheField name="[Management Unit].[Management Unit Hierarchy].[Management Unit Level 1]" caption="Management Unit Level 1" numFmtId="0" hierarchy="146" level="2">
      <sharedItems containsSemiMixedTypes="0" containsString="0"/>
    </cacheField>
    <cacheField name="[Management Unit].[Management Unit Hierarchy].[Management Unit Level 2]" caption="Management Unit Level 2" numFmtId="0" hierarchy="146" level="3">
      <sharedItems containsSemiMixedTypes="0" containsString="0"/>
    </cacheField>
    <cacheField name="[Management Unit].[Management Unit Hierarchy].[Management Unit Level 3]" caption="Management Unit Level 3" numFmtId="0" hierarchy="146" level="4">
      <sharedItems containsSemiMixedTypes="0" containsString="0"/>
    </cacheField>
    <cacheField name="[Management Unit].[Management Unit Hierarchy].[Management Unit Level 4]" caption="Management Unit Level 4" numFmtId="0" hierarchy="146" level="5">
      <sharedItems containsSemiMixedTypes="0" containsString="0"/>
    </cacheField>
    <cacheField name="[Management Unit].[Management Unit Hierarchy].[Management Unit Level 5]" caption="Management Unit Level 5" numFmtId="0" hierarchy="146" level="6">
      <sharedItems containsSemiMixedTypes="0" containsString="0"/>
    </cacheField>
    <cacheField name="[Management Unit].[Management Unit Hierarchy].[Management Unit]" caption="Management Unit" numFmtId="0" hierarchy="146" level="7">
      <sharedItems containsSemiMixedTypes="0" containsString="0"/>
    </cacheField>
    <cacheField name="[Management Unit].[Management Unit Hierarchy].[Global Business Unit]" caption="Global Business Unit" numFmtId="0" hierarchy="146" level="8">
      <sharedItems containsSemiMixedTypes="0" containsString="0"/>
    </cacheField>
    <cacheField name="[Management Unit].[Management Unit Hierarchy].[Mangement Unit Level 0].[Management Unit Level 0 Code]" caption="Management Unit Level 0 Code" propertyName="Management Unit Level 0 Code" numFmtId="0" hierarchy="146" level="1" memberPropertyField="1">
      <sharedItems containsSemiMixedTypes="0" containsString="0"/>
    </cacheField>
    <cacheField name="[Management Unit].[Management Unit Hierarchy].[Management Unit Level 1].[Management Unit Level 1 Code]" caption="Management Unit Level 1 Code" propertyName="Management Unit Level 1 Code" numFmtId="0" hierarchy="146" level="2" memberPropertyField="1">
      <sharedItems containsSemiMixedTypes="0" containsString="0"/>
    </cacheField>
    <cacheField name="[Management Unit].[Management Unit Hierarchy].[Management Unit Level 1].[Mangement Unit Level 0]" caption="Mangement Unit Level 0" propertyName="Mangement Unit Level 0" numFmtId="0" hierarchy="146" level="2" memberPropertyField="1">
      <sharedItems containsSemiMixedTypes="0" containsString="0"/>
    </cacheField>
    <cacheField name="[Management Unit].[Management Unit Hierarchy].[Management Unit Level 2].[Management Unit Level 1]" caption="Management Unit Level 1" propertyName="Management Unit Level 1" numFmtId="0" hierarchy="146" level="3" memberPropertyField="1">
      <sharedItems containsSemiMixedTypes="0" containsString="0"/>
    </cacheField>
    <cacheField name="[Management Unit].[Management Unit Hierarchy].[Management Unit Level 2].[Management Unit Level 2 Code]" caption="Management Unit Level 2 Code" propertyName="Management Unit Level 2 Code" numFmtId="0" hierarchy="146" level="3" memberPropertyField="1">
      <sharedItems containsSemiMixedTypes="0" containsString="0"/>
    </cacheField>
    <cacheField name="[Management Unit].[Management Unit Hierarchy].[Management Unit Level 3].[Management Unit Level 2]" caption="Management Unit Level 2" propertyName="Management Unit Level 2" numFmtId="0" hierarchy="146" level="4" memberPropertyField="1">
      <sharedItems containsSemiMixedTypes="0" containsString="0"/>
    </cacheField>
    <cacheField name="[Management Unit].[Management Unit Hierarchy].[Management Unit Level 3].[Management Unit Level 3 Code]" caption="Management Unit Level 3 Code" propertyName="Management Unit Level 3 Code" numFmtId="0" hierarchy="146" level="4" memberPropertyField="1">
      <sharedItems containsSemiMixedTypes="0" containsString="0"/>
    </cacheField>
    <cacheField name="[Management Unit].[Management Unit Hierarchy].[Management Unit Level 4].[Management Unit Level 3]" caption="Management Unit Level 3" propertyName="Management Unit Level 3" numFmtId="0" hierarchy="146" level="5" memberPropertyField="1">
      <sharedItems containsSemiMixedTypes="0" containsString="0"/>
    </cacheField>
    <cacheField name="[Management Unit].[Management Unit Hierarchy].[Management Unit Level 4].[Management Unit Level 4 Code]" caption="Management Unit Level 4 Code" propertyName="Management Unit Level 4 Code" numFmtId="0" hierarchy="146" level="5" memberPropertyField="1">
      <sharedItems containsSemiMixedTypes="0" containsString="0"/>
    </cacheField>
    <cacheField name="[Management Unit].[Management Unit Hierarchy].[Management Unit Level 5].[Management Unit Level 4]" caption="Management Unit Level 4" propertyName="Management Unit Level 4" numFmtId="0" hierarchy="146" level="6" memberPropertyField="1">
      <sharedItems containsSemiMixedTypes="0" containsString="0"/>
    </cacheField>
    <cacheField name="[Management Unit].[Management Unit Hierarchy].[Management Unit Level 5].[Management Unit Level 5 Code]" caption="Management Unit Level 5 Code" propertyName="Management Unit Level 5 Code" numFmtId="0" hierarchy="146" level="6" memberPropertyField="1">
      <sharedItems containsSemiMixedTypes="0" containsString="0"/>
    </cacheField>
    <cacheField name="[Management Unit].[Management Unit Hierarchy].[Management Unit].[Management Unit Code]" caption="Management Unit Code" propertyName="Management Unit Code" numFmtId="0" hierarchy="146" level="7" memberPropertyField="1">
      <sharedItems containsSemiMixedTypes="0" containsString="0"/>
    </cacheField>
    <cacheField name="[Management Unit].[Management Unit Hierarchy].[Management Unit].[Management Unit Level 5]" caption="Management Unit Level 5" propertyName="Management Unit Level 5" numFmtId="0" hierarchy="146" level="7" memberPropertyField="1">
      <sharedItems containsSemiMixedTypes="0" containsString="0"/>
    </cacheField>
    <cacheField name="[Management Unit].[Management Unit Hierarchy].[Global Business Unit].[Global Business Unit  Code]" caption="Global Business Unit  Code" propertyName="Global Business Unit  Code" numFmtId="0" hierarchy="146" level="8" memberPropertyField="1">
      <sharedItems containsSemiMixedTypes="0" containsString="0"/>
    </cacheField>
    <cacheField name="[Management Unit].[Management Unit Hierarchy].[Global Business Unit].[Global Business Unit Code]" caption="Global Business Unit Code" propertyName="Global Business Unit Code" numFmtId="0" hierarchy="146" level="8" memberPropertyField="1">
      <sharedItems containsSemiMixedTypes="0" containsString="0"/>
    </cacheField>
    <cacheField name="[Management Unit].[Management Unit Hierarchy].[Global Business Unit].[Management Unit]" caption="Management Unit" propertyName="Management Unit" numFmtId="0" hierarchy="146" level="8" memberPropertyField="1">
      <sharedItems containsSemiMixedTypes="0" containsString="0"/>
    </cacheField>
    <cacheField name="[Management Unit].[Management Unit Hierarchy].[Global Business Unit].[Management Unit  Code]" caption="Management Unit  Code" propertyName="Management Unit  Code" numFmtId="0" hierarchy="146" level="8" memberPropertyField="1">
      <sharedItems containsSemiMixedTypes="0" containsString="0"/>
    </cacheField>
    <cacheField name="[Product].[European Category Hierarchy].[SKU].[Primary repack form]" caption="Primary repack form" propertyName="Primary repack form" numFmtId="0" hierarchy="169" level="14" memberPropertyField="1">
      <sharedItems containsSemiMixedTypes="0" containsString="0"/>
    </cacheField>
    <cacheField name="[Product].[European Category Hierarchy].[SKU].[Secondary repack form]" caption="Secondary repack form" propertyName="Secondary repack form" numFmtId="0" hierarchy="169" level="14" memberPropertyField="1">
      <sharedItems containsSemiMixedTypes="0" containsString="0"/>
    </cacheField>
    <cacheField name="[Calendar Date].[Year].[Year]" caption="Year" numFmtId="0" hierarchy="83" level="1">
      <sharedItems count="4">
        <s v="[Calendar Date].[Year].&amp;[2024]" c="2024"/>
        <s v="[Calendar Date].[Year].&amp;[2025]" c="2025"/>
        <s v="[Calendar Date].[Year].&amp;[2023]" u="1" c="2023"/>
        <s v="[Calendar Date].[Year].&amp;[2022]" u="1" c="2022"/>
      </sharedItems>
    </cacheField>
    <cacheField name="[Management Unit].[Global Business Unit].[Global Business Unit]" caption="Global Business Unit" numFmtId="0" hierarchy="142" level="1">
      <sharedItems containsSemiMixedTypes="0" containsString="0"/>
    </cacheField>
    <cacheField name="[Management Unit].[Global Business Unit].[Global Business Unit].[Global Business Unit  Code]" caption="Global Business Unit  Code" propertyName="Global Business Unit  Code" numFmtId="0" hierarchy="142" level="1" memberPropertyField="1">
      <sharedItems containsSemiMixedTypes="0" containsString="0"/>
    </cacheField>
    <cacheField name="[Management Unit].[Global Business Unit].[Global Business Unit].[Global Business Unit Code]" caption="Global Business Unit Code" propertyName="Global Business Unit Code" numFmtId="0" hierarchy="142" level="1" memberPropertyField="1">
      <sharedItems containsSemiMixedTypes="0" containsString="0"/>
    </cacheField>
    <cacheField name="[Management Unit].[Global Business Unit].[Global Business Unit].[Management Unit]" caption="Management Unit" propertyName="Management Unit" numFmtId="0" hierarchy="142" level="1" memberPropertyField="1">
      <sharedItems containsSemiMixedTypes="0" containsString="0"/>
    </cacheField>
    <cacheField name="[Management Unit].[Global Business Unit].[Global Business Unit].[Management Unit  Code]" caption="Management Unit  Code" propertyName="Management Unit  Code" numFmtId="0" hierarchy="142" level="1" memberPropertyField="1">
      <sharedItems containsSemiMixedTypes="0" containsString="0"/>
    </cacheField>
  </cacheFields>
  <cacheHierarchies count="1708">
    <cacheHierarchy uniqueName="[Bom Flag].[Bom Flag]" caption="Bom Flag" attribute="1" keyAttribute="1" defaultMemberUniqueName="[Bom Flag].[Bom Flag].&amp;[5]" dimensionUniqueName="[Bom Flag]" displayFolder="" count="1" unbalanced="0">
      <fieldsUsage count="1">
        <fieldUsage x="6"/>
      </fieldsUsage>
    </cacheHierarchy>
    <cacheHierarchy uniqueName="[BOM Product].[Base Unit of Measure]" caption="BOM Product.Base Unit of Measure" attribute="1" defaultMemberUniqueName="[BOM Product].[Base Unit of Measure].[All]" allUniqueName="[BOM Product].[Base Unit of Measure].[All]" dimensionUniqueName="[BOM Product]" displayFolder="" count="0" unbalanced="0"/>
    <cacheHierarchy uniqueName="[BOM Product].[BOM SKU ID]" caption="BOM Product.BOM SKU ID" attribute="1" defaultMemberUniqueName="[BOM Product].[BOM SKU ID].[All]" allUniqueName="[BOM Product].[BOM SKU ID].[All]" dimensionUniqueName="[BOM Product]" displayFolder="" count="0" unbalanced="0"/>
    <cacheHierarchy uniqueName="[BOM Product].[Brand]" caption="BOM Product.Brand" attribute="1" defaultMemberUniqueName="[BOM Product].[Brand].[All]" allUniqueName="[BOM Product].[Brand].[All]" dimensionUniqueName="[BOM Product]" displayFolder="" count="0" unbalanced="0"/>
    <cacheHierarchy uniqueName="[BOM Product].[Brand Category]" caption="BOM Product.Brand Category" attribute="1" defaultMemberUniqueName="[BOM Product].[Brand Category].[All]" allUniqueName="[BOM Product].[Brand Category].[All]" dimensionUniqueName="[BOM Product]" displayFolder="" count="0" unbalanced="0"/>
    <cacheHierarchy uniqueName="[BOM Product].[Brand Form]" caption="BOM Product.Brand Form" attribute="1" defaultMemberUniqueName="[BOM Product].[Brand Form].[All]" allUniqueName="[BOM Product].[Brand Form].[All]" dimensionUniqueName="[BOM Product]" displayFolder="" count="0" unbalanced="0"/>
    <cacheHierarchy uniqueName="[BOM Product].[Brand Form  Code]" caption="BOM Product.Brand Form  Code" attribute="1" defaultMemberUniqueName="[BOM Product].[Brand Form  Code].[All]" allUniqueName="[BOM Product].[Brand Form  Code].[All]" dimensionUniqueName="[BOM Product]" displayFolder="" count="0" unbalanced="0"/>
    <cacheHierarchy uniqueName="[BOM Product].[Brand Market]" caption="BOM Product.Brand Market" attribute="1" defaultMemberUniqueName="[BOM Product].[Brand Market].[All]" allUniqueName="[BOM Product].[Brand Market].[All]" dimensionUniqueName="[BOM Product]" displayFolder="" count="0" unbalanced="0"/>
    <cacheHierarchy uniqueName="[BOM Product].[Brand Subsector]" caption="BOM Product.Brand Subsector" attribute="1" defaultMemberUniqueName="[BOM Product].[Brand Subsector].[All]" allUniqueName="[BOM Product].[Brand Subsector].[All]" dimensionUniqueName="[BOM Product]" displayFolder="" count="0" unbalanced="0"/>
    <cacheHierarchy uniqueName="[BOM Product].[Category]" caption="BOM Product.Category" attribute="1" defaultMemberUniqueName="[BOM Product].[Category].[All]" allUniqueName="[BOM Product].[Category].[All]" dimensionUniqueName="[BOM Product]" displayFolder="" count="0" unbalanced="0"/>
    <cacheHierarchy uniqueName="[BOM Product].[Category  Code]" caption="BOM Product.Category  Code" attribute="1" defaultMemberUniqueName="[BOM Product].[Category  Code].[All]" allUniqueName="[BOM Product].[Category  Code].[All]" dimensionUniqueName="[BOM Product]" displayFolder="" count="0" unbalanced="0"/>
    <cacheHierarchy uniqueName="[BOM Product].[Corporate Product Group]" caption="BOM Product.Corporate Product Group" attribute="1" defaultMemberUniqueName="[BOM Product].[Corporate Product Group].[All]" allUniqueName="[BOM Product].[Corporate Product Group].[All]" dimensionUniqueName="[BOM Product]" displayFolder="" count="0" unbalanced="0"/>
    <cacheHierarchy uniqueName="[BOM Product].[Corporate Product Group  Code]" caption="BOM Product.Corporate Product Group  Code" attribute="1" defaultMemberUniqueName="[BOM Product].[Corporate Product Group  Code].[All]" allUniqueName="[BOM Product].[Corporate Product Group  Code].[All]" dimensionUniqueName="[BOM Product]" displayFolder="" count="0" unbalanced="0"/>
    <cacheHierarchy uniqueName="[BOM Product].[Division]" caption="BOM Product.Division" attribute="1" defaultMemberUniqueName="[BOM Product].[Division].[All]" allUniqueName="[BOM Product].[Division].[All]" dimensionUniqueName="[BOM Product]" displayFolder="" count="0" unbalanced="0"/>
    <cacheHierarchy uniqueName="[BOM Product].[European Brand Hierarchy]" caption="BOM Product.European Brand Hierarchy" defaultMemberUniqueName="[BOM Product].[European Brand Hierarchy].[All]" allUniqueName="[BOM Product].[European Brand Hierarchy].[All]" dimensionUniqueName="[BOM Product]" displayFolder="" count="0" unbalanced="0"/>
    <cacheHierarchy uniqueName="[BOM Product].[European Category Hierarchy]" caption="BOM Product.European Category Hierarchy" defaultMemberUniqueName="[BOM Product].[European Category Hierarchy].[All]" allUniqueName="[BOM Product].[European Category Hierarchy].[All]" dimensionUniqueName="[BOM Product]" displayFolder="" count="0" unbalanced="0"/>
    <cacheHierarchy uniqueName="[BOM Product].[Form]" caption="BOM Product.Form" attribute="1" defaultMemberUniqueName="[BOM Product].[Form].[All]" allUniqueName="[BOM Product].[Form].[All]" dimensionUniqueName="[BOM Product]" displayFolder="" count="0" unbalanced="0"/>
    <cacheHierarchy uniqueName="[BOM Product].[Item Category Group]" caption="BOM Product.Item Category Group" attribute="1" defaultMemberUniqueName="[BOM Product].[Item Category Group].[All]" allUniqueName="[BOM Product].[Item Category Group].[All]" dimensionUniqueName="[BOM Product]" displayFolder="" count="0" unbalanced="0"/>
    <cacheHierarchy uniqueName="[BOM Product].[LBF Level 1]" caption="BOM Product.LBF Level 1" attribute="1" defaultMemberUniqueName="[BOM Product].[LBF Level 1].[All]" allUniqueName="[BOM Product].[LBF Level 1].[All]" dimensionUniqueName="[BOM Product]" displayFolder="" count="0" unbalanced="0"/>
    <cacheHierarchy uniqueName="[BOM Product].[LBF Level 2]" caption="BOM Product.LBF Level 2" attribute="1" defaultMemberUniqueName="[BOM Product].[LBF Level 2].[All]" allUniqueName="[BOM Product].[LBF Level 2].[All]" dimensionUniqueName="[BOM Product]" displayFolder="" count="0" unbalanced="0"/>
    <cacheHierarchy uniqueName="[BOM Product].[LBF Level 3]" caption="BOM Product.LBF Level 3" attribute="1" defaultMemberUniqueName="[BOM Product].[LBF Level 3].[All]" allUniqueName="[BOM Product].[LBF Level 3].[All]" dimensionUniqueName="[BOM Product]" displayFolder="" count="0" unbalanced="0"/>
    <cacheHierarchy uniqueName="[BOM Product].[LBF Level 4]" caption="BOM Product.LBF Level 4" attribute="1" defaultMemberUniqueName="[BOM Product].[LBF Level 4].[All]" allUniqueName="[BOM Product].[LBF Level 4].[All]" dimensionUniqueName="[BOM Product]" displayFolder="" count="0" unbalanced="0"/>
    <cacheHierarchy uniqueName="[BOM Product].[LBF Level 5]" caption="BOM Product.LBF Level 5" attribute="1" defaultMemberUniqueName="[BOM Product].[LBF Level 5].[All]" allUniqueName="[BOM Product].[LBF Level 5].[All]" dimensionUniqueName="[BOM Product]" displayFolder="" count="0" unbalanced="0"/>
    <cacheHierarchy uniqueName="[BOM Product].[LBF Level 6]" caption="BOM Product.LBF Level 6" attribute="1" defaultMemberUniqueName="[BOM Product].[LBF Level 6].[All]" allUniqueName="[BOM Product].[LBF Level 6].[All]" dimensionUniqueName="[BOM Product]" displayFolder="" count="0" unbalanced="0"/>
    <cacheHierarchy uniqueName="[BOM Product].[LBF Level 7]" caption="BOM Product.LBF Level 7" attribute="1" defaultMemberUniqueName="[BOM Product].[LBF Level 7].[All]" allUniqueName="[BOM Product].[LBF Level 7].[All]" dimensionUniqueName="[BOM Product]" displayFolder="" count="0" unbalanced="0"/>
    <cacheHierarchy uniqueName="[BOM Product].[LBF Level 8]" caption="BOM Product.LBF Level 8" attribute="1" defaultMemberUniqueName="[BOM Product].[LBF Level 8].[All]" allUniqueName="[BOM Product].[LBF Level 8].[All]" dimensionUniqueName="[BOM Product]" displayFolder="" count="0" unbalanced="0"/>
    <cacheHierarchy uniqueName="[BOM Product].[LBF Level 9]" caption="BOM Product.LBF Level 9" attribute="1" defaultMemberUniqueName="[BOM Product].[LBF Level 9].[All]" allUniqueName="[BOM Product].[LBF Level 9].[All]" dimensionUniqueName="[BOM Product]" displayFolder="" count="0" unbalanced="0"/>
    <cacheHierarchy uniqueName="[BOM Product].[LBF MCO]" caption="BOM Product.LBF MCO" attribute="1" defaultMemberUniqueName="[BOM Product].[LBF MCO].[All]" allUniqueName="[BOM Product].[LBF MCO].[All]" dimensionUniqueName="[BOM Product]" displayFolder="" count="0" unbalanced="0"/>
    <cacheHierarchy uniqueName="[BOM Product].[Local Brand Form Hierarchy]" caption="BOM Product.Local Brand Form Hierarchy" defaultMemberUniqueName="[BOM Product].[Local Brand Form Hierarchy].[All]" allUniqueName="[BOM Product].[Local Brand Form Hierarchy].[All]" dimensionUniqueName="[BOM Product]" displayFolder="" count="0" unbalanced="0"/>
    <cacheHierarchy uniqueName="[BOM Product].[Local Pricing Hierarchy]" caption="BOM Product.Local Pricing Hierarchy" defaultMemberUniqueName="[BOM Product].[Local Pricing Hierarchy].[All]" allUniqueName="[BOM Product].[Local Pricing Hierarchy].[All]" dimensionUniqueName="[BOM Product]" displayFolder="" count="0" unbalanced="0"/>
    <cacheHierarchy uniqueName="[BOM Product].[Market]" caption="BOM Product.Market" attribute="1" defaultMemberUniqueName="[BOM Product].[Market].[All]" allUniqueName="[BOM Product].[Market].[All]" dimensionUniqueName="[BOM Product]" displayFolder="" count="0" unbalanced="0"/>
    <cacheHierarchy uniqueName="[BOM Product].[Market  Code]" caption="BOM Product.Market  Code" attribute="1" defaultMemberUniqueName="[BOM Product].[Market  Code].[All]" allUniqueName="[BOM Product].[Market  Code].[All]" dimensionUniqueName="[BOM Product]" displayFolder="" count="0" unbalanced="0"/>
    <cacheHierarchy uniqueName="[BOM Product].[Owned by Unilever Flag]" caption="BOM Product.Owned by Unilever Flag" attribute="1" defaultMemberUniqueName="[BOM Product].[Owned by Unilever Flag].[All]" allUniqueName="[BOM Product].[Owned by Unilever Flag].[All]" dimensionUniqueName="[BOM Product]" displayFolder="" count="0" unbalanced="0"/>
    <cacheHierarchy uniqueName="[BOM Product].[Pricing Level 1]" caption="BOM Product.Pricing Level 1" attribute="1" defaultMemberUniqueName="[BOM Product].[Pricing Level 1].[All]" allUniqueName="[BOM Product].[Pricing Level 1].[All]" dimensionUniqueName="[BOM Product]" displayFolder="" count="0" unbalanced="0"/>
    <cacheHierarchy uniqueName="[BOM Product].[Pricing Level 1 Code]" caption="BOM Product.Pricing Level 1 Code" attribute="1" defaultMemberUniqueName="[BOM Product].[Pricing Level 1 Code].[All]" allUniqueName="[BOM Product].[Pricing Level 1 Code].[All]" dimensionUniqueName="[BOM Product]" displayFolder="" count="0" unbalanced="0"/>
    <cacheHierarchy uniqueName="[BOM Product].[Pricing Level 2]" caption="BOM Product.Pricing Level 2" attribute="1" defaultMemberUniqueName="[BOM Product].[Pricing Level 2].[All]" allUniqueName="[BOM Product].[Pricing Level 2].[All]" dimensionUniqueName="[BOM Product]" displayFolder="" count="0" unbalanced="0"/>
    <cacheHierarchy uniqueName="[BOM Product].[Pricing Level 2 Code]" caption="BOM Product.Pricing Level 2 Code" attribute="1" defaultMemberUniqueName="[BOM Product].[Pricing Level 2 Code].[All]" allUniqueName="[BOM Product].[Pricing Level 2 Code].[All]" dimensionUniqueName="[BOM Product]" displayFolder="" count="0" unbalanced="0"/>
    <cacheHierarchy uniqueName="[BOM Product].[Pricing Level 3]" caption="BOM Product.Pricing Level 3" attribute="1" defaultMemberUniqueName="[BOM Product].[Pricing Level 3].[All]" allUniqueName="[BOM Product].[Pricing Level 3].[All]" dimensionUniqueName="[BOM Product]" displayFolder="" count="0" unbalanced="0"/>
    <cacheHierarchy uniqueName="[BOM Product].[Pricing Level 3 Code]" caption="BOM Product.Pricing Level 3 Code" attribute="1" defaultMemberUniqueName="[BOM Product].[Pricing Level 3 Code].[All]" allUniqueName="[BOM Product].[Pricing Level 3 Code].[All]" dimensionUniqueName="[BOM Product]" displayFolder="" count="0" unbalanced="0"/>
    <cacheHierarchy uniqueName="[BOM Product].[Primary repack form]" caption="BOM Product.Primary repack form" attribute="1" defaultMemberUniqueName="[BOM Product].[Primary repack form].[All]" allUniqueName="[BOM Product].[Primary repack form].[All]" dimensionUniqueName="[BOM Product]" displayFolder="" count="0" unbalanced="0"/>
    <cacheHierarchy uniqueName="[BOM Product].[Product Communication Code]" caption="BOM Product.Product Communication Code" attribute="1" defaultMemberUniqueName="[BOM Product].[Product Communication Code].[All]" allUniqueName="[BOM Product].[Product Communication Code].[All]" dimensionUniqueName="[BOM Product]" displayFolder="" count="0" unbalanced="0"/>
    <cacheHierarchy uniqueName="[BOM Product].[Product Communication Description]" caption="BOM Product.Product Communication Description" attribute="1" defaultMemberUniqueName="[BOM Product].[Product Communication Description].[All]" allUniqueName="[BOM Product].[Product Communication Description].[All]" dimensionUniqueName="[BOM Product]" displayFolder="" count="0" unbalanced="0"/>
    <cacheHierarchy uniqueName="[BOM Product].[Product Country Specific Language 1]" caption="BOM Product.Product Country Specific Language 1" attribute="1" defaultMemberUniqueName="[BOM Product].[Product Country Specific Language 1].[All]" allUniqueName="[BOM Product].[Product Country Specific Language 1].[All]" dimensionUniqueName="[BOM Product]" displayFolder="" count="0" unbalanced="0"/>
    <cacheHierarchy uniqueName="[BOM Product].[Product Country Specific Language 2]" caption="BOM Product.Product Country Specific Language 2" attribute="1" defaultMemberUniqueName="[BOM Product].[Product Country Specific Language 2].[All]" allUniqueName="[BOM Product].[Product Country Specific Language 2].[All]" dimensionUniqueName="[BOM Product]" displayFolder="" count="0" unbalanced="0"/>
    <cacheHierarchy uniqueName="[BOM Product].[Product Current Attribute 5]" caption="BOM Product.Product Current Attribute 5" attribute="1" defaultMemberUniqueName="[BOM Product].[Product Current Attribute 5].[All]" allUniqueName="[BOM Product].[Product Current Attribute 5].[All]" dimensionUniqueName="[BOM Product]" displayFolder="" count="0" unbalanced="0"/>
    <cacheHierarchy uniqueName="[BOM Product].[Product Current Attribute 5 Code]" caption="BOM Product.Product Current Attribute 5 Code" attribute="1" defaultMemberUniqueName="[BOM Product].[Product Current Attribute 5 Code].[All]" allUniqueName="[BOM Product].[Product Current Attribute 5 Code].[All]" dimensionUniqueName="[BOM Product]" displayFolder="" count="0" unbalanced="0"/>
    <cacheHierarchy uniqueName="[BOM Product].[Product EAN for CS]" caption="BOM Product.Product EAN for CS" attribute="1" defaultMemberUniqueName="[BOM Product].[Product EAN for CS].[All]" allUniqueName="[BOM Product].[Product EAN for CS].[All]" dimensionUniqueName="[BOM Product]" displayFolder="" count="0" unbalanced="0"/>
    <cacheHierarchy uniqueName="[BOM Product].[Product EAN for ZCU]" caption="BOM Product.Product EAN for ZCU" attribute="1" defaultMemberUniqueName="[BOM Product].[Product EAN for ZCU].[All]" allUniqueName="[BOM Product].[Product EAN for ZCU].[All]" dimensionUniqueName="[BOM Product]" displayFolder="" count="0" unbalanced="0"/>
    <cacheHierarchy uniqueName="[BOM Product].[Product EAN for ZUN]" caption="BOM Product.Product EAN for ZUN" attribute="1" defaultMemberUniqueName="[BOM Product].[Product EAN for ZUN].[All]" allUniqueName="[BOM Product].[Product EAN for ZUN].[All]" dimensionUniqueName="[BOM Product]" displayFolder="" count="0" unbalanced="0"/>
    <cacheHierarchy uniqueName="[BOM Product].[Product Gross Weight Factor]" caption="BOM Product.Product Gross Weight Factor" attribute="1" defaultMemberUniqueName="[BOM Product].[Product Gross Weight Factor].[All]" allUniqueName="[BOM Product].[Product Gross Weight Factor].[All]" dimensionUniqueName="[BOM Product]" displayFolder="" count="0" unbalanced="0"/>
    <cacheHierarchy uniqueName="[BOM Product].[Product Group 3 Name]" caption="BOM Product.Product Group 3 Name" attribute="1" defaultMemberUniqueName="[BOM Product].[Product Group 3 Name].[All]" allUniqueName="[BOM Product].[Product Group 3 Name].[All]" dimensionUniqueName="[BOM Product]" displayFolder="" count="0" unbalanced="0"/>
    <cacheHierarchy uniqueName="[BOM Product].[Product Net Weight Factor]" caption="BOM Product.Product Net Weight Factor" attribute="1" defaultMemberUniqueName="[BOM Product].[Product Net Weight Factor].[All]" allUniqueName="[BOM Product].[Product Net Weight Factor].[All]" dimensionUniqueName="[BOM Product]" displayFolder="" count="0" unbalanced="0"/>
    <cacheHierarchy uniqueName="[BOM Product].[Product Pack Nature Name]" caption="BOM Product.Product Pack Nature Name" attribute="1" defaultMemberUniqueName="[BOM Product].[Product Pack Nature Name].[All]" allUniqueName="[BOM Product].[Product Pack Nature Name].[All]" dimensionUniqueName="[BOM Product]" displayFolder="" count="0" unbalanced="0"/>
    <cacheHierarchy uniqueName="[BOM Product].[Product Pack Type Name]" caption="BOM Product.Product Pack Type Name" attribute="1" defaultMemberUniqueName="[BOM Product].[Product Pack Type Name].[All]" allUniqueName="[BOM Product].[Product Pack Type Name].[All]" dimensionUniqueName="[BOM Product]" displayFolder="" count="0" unbalanced="0"/>
    <cacheHierarchy uniqueName="[BOM Product].[Product Pricing Group Code]" caption="BOM Product.Product Pricing Group Code" attribute="1" defaultMemberUniqueName="[BOM Product].[Product Pricing Group Code].[All]" allUniqueName="[BOM Product].[Product Pricing Group Code].[All]" dimensionUniqueName="[BOM Product]" displayFolder="" count="0" unbalanced="0"/>
    <cacheHierarchy uniqueName="[BOM Product].[Product Pricing Group Name]" caption="BOM Product.Product Pricing Group Name" attribute="1" defaultMemberUniqueName="[BOM Product].[Product Pricing Group Name].[All]" allUniqueName="[BOM Product].[Product Pricing Group Name].[All]" dimensionUniqueName="[BOM Product]" displayFolder="" count="0" unbalanced="0"/>
    <cacheHierarchy uniqueName="[BOM Product].[Product Rebate Group Code]" caption="BOM Product.Product Rebate Group Code" attribute="1" defaultMemberUniqueName="[BOM Product].[Product Rebate Group Code].[All]" allUniqueName="[BOM Product].[Product Rebate Group Code].[All]" dimensionUniqueName="[BOM Product]" displayFolder="" count="0" unbalanced="0"/>
    <cacheHierarchy uniqueName="[BOM Product].[Product Rebate Group Name]" caption="BOM Product.Product Rebate Group Name" attribute="1" defaultMemberUniqueName="[BOM Product].[Product Rebate Group Name].[All]" allUniqueName="[BOM Product].[Product Rebate Group Name].[All]" dimensionUniqueName="[BOM Product]" displayFolder="" count="0" unbalanced="0"/>
    <cacheHierarchy uniqueName="[BOM Product].[Product Type Name]" caption="BOM Product.Product Type Name" attribute="1" defaultMemberUniqueName="[BOM Product].[Product Type Name].[All]" allUniqueName="[BOM Product].[Product Type Name].[All]" dimensionUniqueName="[BOM Product]" displayFolder="" count="0" unbalanced="0"/>
    <cacheHierarchy uniqueName="[BOM Product].[Promo SKU]" caption="BOM Product.Promo SKU" attribute="1" defaultMemberUniqueName="[BOM Product].[Promo SKU].[All]" allUniqueName="[BOM Product].[Promo SKU].[All]" dimensionUniqueName="[BOM Product]" displayFolder="" count="0" unbalanced="0"/>
    <cacheHierarchy uniqueName="[BOM Product].[Sales Organisation]" caption="BOM Product.Sales Organisation" attribute="1" defaultMemberUniqueName="[BOM Product].[Sales Organisation].[All]" allUniqueName="[BOM Product].[Sales Organisation].[All]" dimensionUniqueName="[BOM Product]" displayFolder="" count="0" unbalanced="0"/>
    <cacheHierarchy uniqueName="[BOM Product].[Secondary repack form]" caption="BOM Product.Secondary repack form" attribute="1" defaultMemberUniqueName="[BOM Product].[Secondary repack form].[All]" allUniqueName="[BOM Product].[Secondary repack form].[All]" dimensionUniqueName="[BOM Product]" displayFolder="" count="0" unbalanced="0"/>
    <cacheHierarchy uniqueName="[BOM Product].[Sector]" caption="BOM Product.Sector" attribute="1" defaultMemberUniqueName="[BOM Product].[Sector].[All]" allUniqueName="[BOM Product].[Sector].[All]" dimensionUniqueName="[BOM Product]" displayFolder="" count="0" unbalanced="0"/>
    <cacheHierarchy uniqueName="[BOM Product].[Sector Code]" caption="BOM Product.Sector Code" attribute="1" defaultMemberUniqueName="[BOM Product].[Sector Code].[All]" allUniqueName="[BOM Product].[Sector Code].[All]" dimensionUniqueName="[BOM Product]" displayFolder="" count="0" unbalanced="0"/>
    <cacheHierarchy uniqueName="[BOM Product].[Segment]" caption="BOM Product.Segment" attribute="1" defaultMemberUniqueName="[BOM Product].[Segment].[All]" allUniqueName="[BOM Product].[Segment].[All]" dimensionUniqueName="[BOM Product]" displayFolder="" count="0" unbalanced="0"/>
    <cacheHierarchy uniqueName="[BOM Product].[Size Pack Form]" caption="BOM Product.Size Pack Form" attribute="1" defaultMemberUniqueName="[BOM Product].[Size Pack Form].[All]" allUniqueName="[BOM Product].[Size Pack Form].[All]" dimensionUniqueName="[BOM Product]" displayFolder="" count="0" unbalanced="0"/>
    <cacheHierarchy uniqueName="[BOM Product].[Size Pack Form  Code]" caption="BOM Product.Size Pack Form  Code" attribute="1" defaultMemberUniqueName="[BOM Product].[Size Pack Form  Code].[All]" allUniqueName="[BOM Product].[Size Pack Form  Code].[All]" dimensionUniqueName="[BOM Product]" displayFolder="" count="0" unbalanced="0"/>
    <cacheHierarchy uniqueName="[BOM Product].[Size Pack Form Variant]" caption="BOM Product.Size Pack Form Variant" attribute="1" defaultMemberUniqueName="[BOM Product].[Size Pack Form Variant].[All]" allUniqueName="[BOM Product].[Size Pack Form Variant].[All]" dimensionUniqueName="[BOM Product]" displayFolder="" count="0" unbalanced="0"/>
    <cacheHierarchy uniqueName="[BOM Product].[Size Pack Form Variant  Code]" caption="BOM Product.Size Pack Form Variant  Code" attribute="1" defaultMemberUniqueName="[BOM Product].[Size Pack Form Variant  Code].[All]" allUniqueName="[BOM Product].[Size Pack Form Variant  Code].[All]" dimensionUniqueName="[BOM Product]" displayFolder="" count="0" unbalanced="0"/>
    <cacheHierarchy uniqueName="[BOM Product].[SKU]" caption="BOM Product.SKU" attribute="1" defaultMemberUniqueName="[BOM Product].[SKU].[All]" allUniqueName="[BOM Product].[SKU].[All]" dimensionUniqueName="[BOM Product]" displayFolder="" count="0" unbalanced="0"/>
    <cacheHierarchy uniqueName="[BOM Product].[SKU Code]" caption="BOM Product.SKU Code" attribute="1" defaultMemberUniqueName="[BOM Product].[SKU Code].[All]" allUniqueName="[BOM Product].[SKU Code].[All]" dimensionUniqueName="[BOM Product]" displayFolder="" count="0" unbalanced="0"/>
    <cacheHierarchy uniqueName="[BOM Product].[Subdivision 1]" caption="BOM Product.Subdivision 1" attribute="1" defaultMemberUniqueName="[BOM Product].[Subdivision 1].[All]" allUniqueName="[BOM Product].[Subdivision 1].[All]" dimensionUniqueName="[BOM Product]" displayFolder="" count="0" unbalanced="0"/>
    <cacheHierarchy uniqueName="[BOM Product].[Subdivision 2]" caption="BOM Product.Subdivision 2" attribute="1" defaultMemberUniqueName="[BOM Product].[Subdivision 2].[All]" allUniqueName="[BOM Product].[Subdivision 2].[All]" dimensionUniqueName="[BOM Product]" displayFolder="" count="0" unbalanced="0"/>
    <cacheHierarchy uniqueName="[BOM Product].[Subform]" caption="BOM Product.Subform" attribute="1" defaultMemberUniqueName="[BOM Product].[Subform].[All]" allUniqueName="[BOM Product].[Subform].[All]" dimensionUniqueName="[BOM Product]" displayFolder="" count="0" unbalanced="0"/>
    <cacheHierarchy uniqueName="[BOM Product].[Subsector]" caption="BOM Product.Subsector" attribute="1" defaultMemberUniqueName="[BOM Product].[Subsector].[All]" allUniqueName="[BOM Product].[Subsector].[All]" dimensionUniqueName="[BOM Product]" displayFolder="" count="0" unbalanced="0"/>
    <cacheHierarchy uniqueName="[Business Unit].[Business Unit]" caption="Business Unit" attribute="1" keyAttribute="1" defaultMemberUniqueName="[Business Unit].[Business Unit].[All]" allUniqueName="[Business Unit].[Business Unit].[All]" dimensionUniqueName="[Business Unit]" displayFolder="" count="2" unbalanced="0">
      <fieldsUsage count="2">
        <fieldUsage x="-1"/>
        <fieldUsage x="3"/>
      </fieldsUsage>
    </cacheHierarchy>
    <cacheHierarchy uniqueName="[Calendar Date].[Bi-Annual]" caption="Bi-Annual" attribute="1" time="1" defaultMemberUniqueName="[Calendar Date].[Bi-Annual].[All]" allUniqueName="[Calendar Date].[Bi-Annual].[All]" dimensionUniqueName="[Calendar Date]" displayFolder="" count="0" unbalanced="0"/>
    <cacheHierarchy uniqueName="[Calendar Date].[Date]" caption="Date" attribute="1" time="1" defaultMemberUniqueName="[Calendar Date].[Date].[All]" allUniqueName="[Calendar Date].[Date].[All]" dimensionUniqueName="[Calendar Date]" displayFolder="" count="0" unbalanced="0"/>
    <cacheHierarchy uniqueName="[Calendar Date].[Date Month View]" caption="Date Month View" time="1" defaultMemberUniqueName="[Calendar Date].[Date Month View].[All]" allUniqueName="[Calendar Date].[Date Month View].[All]" dimensionUniqueName="[Calendar Date]" displayFolder="" count="7" unbalanced="0">
      <fieldsUsage count="7">
        <fieldUsage x="-1"/>
        <fieldUsage x="7"/>
        <fieldUsage x="8"/>
        <fieldUsage x="9"/>
        <fieldUsage x="10"/>
        <fieldUsage x="11"/>
        <fieldUsage x="12"/>
      </fieldsUsage>
    </cacheHierarchy>
    <cacheHierarchy uniqueName="[Calendar Date].[Date Week View]" caption="Date Week View" time="1" defaultMemberUniqueName="[Calendar Date].[Date Week View].[All]" allUniqueName="[Calendar Date].[Date Week View].[All]" dimensionUniqueName="[Calendar Date]" displayFolder="" count="0" unbalanced="0"/>
    <cacheHierarchy uniqueName="[Calendar Date].[Month]" caption="Month" attribute="1" time="1" defaultMemberUniqueName="[Calendar Date].[Month].[All]" allUniqueName="[Calendar Date].[Month].[All]" dimensionUniqueName="[Calendar Date]" displayFolder="" count="2" unbalanced="0">
      <fieldsUsage count="2">
        <fieldUsage x="-1"/>
        <fieldUsage x="24"/>
      </fieldsUsage>
    </cacheHierarchy>
    <cacheHierarchy uniqueName="[Calendar Date].[Quarter]" caption="Quarter" attribute="1" time="1" defaultMemberUniqueName="[Calendar Date].[Quarter].[All]" allUniqueName="[Calendar Date].[Quarter].[All]" dimensionUniqueName="[Calendar Date]" displayFolder="" count="0" unbalanced="0"/>
    <cacheHierarchy uniqueName="[Calendar Date].[Week]" caption="Week" attribute="1" time="1" defaultMemberUniqueName="[Calendar Date].[Week].[All]" allUniqueName="[Calendar Date].[Week].[All]" dimensionUniqueName="[Calendar Date]" displayFolder="" count="0" unbalanced="0"/>
    <cacheHierarchy uniqueName="[Calendar Date].[Year]" caption="Year" attribute="1" time="1" defaultMemberUniqueName="[Calendar Date].[Year].[All]" allUniqueName="[Calendar Date].[Year].[All]" dimensionUniqueName="[Calendar Date]" displayFolder="" count="2" unbalanced="0">
      <fieldsUsage count="2">
        <fieldUsage x="-1"/>
        <fieldUsage x="158"/>
      </fieldsUsage>
    </cacheHierarchy>
    <cacheHierarchy uniqueName="[Currency].[Currency]" caption="Currency" attribute="1" keyAttribute="1" defaultMemberUniqueName="[Currency].[Currency].&amp;[7]" allUniqueName="[Currency].[Currency].[All]" dimensionUniqueName="[Currency]" displayFolder="" count="0" unbalanced="0"/>
    <cacheHierarchy uniqueName="[Customer].[Company Industry Sector Name SHIP TO]" caption="Company Industry Sector Name SHIP TO" attribute="1" defaultMemberUniqueName="[Customer].[Company Industry Sector Name SHIP TO].[All]" allUniqueName="[Customer].[Company Industry Sector Name SHIP TO].[All]" dimensionUniqueName="[Customer]" displayFolder="" count="0" unbalanced="0"/>
    <cacheHierarchy uniqueName="[Customer].[Company Industry Sector Name SOLD TO]" caption="Company Industry Sector Name SOLD TO" attribute="1" defaultMemberUniqueName="[Customer].[Company Industry Sector Name SOLD TO].[All]" allUniqueName="[Customer].[Company Industry Sector Name SOLD TO].[All]" dimensionUniqueName="[Customer]" displayFolder="" count="0" unbalanced="0"/>
    <cacheHierarchy uniqueName="[Customer].[Country Customer Hierarchy]" caption="Country Customer Hierarchy" defaultMemberUniqueName="[Customer].[Country Customer Hierarchy].[All]" allUniqueName="[Customer].[Country Customer Hierarchy].[All]" dimensionUniqueName="[Customer]" displayFolder="" count="10" unbalanced="0">
      <fieldsUsage count="10">
        <fieldUsage x="-1"/>
        <fieldUsage x="26"/>
        <fieldUsage x="27"/>
        <fieldUsage x="28"/>
        <fieldUsage x="29"/>
        <fieldUsage x="30"/>
        <fieldUsage x="31"/>
        <fieldUsage x="32"/>
        <fieldUsage x="33"/>
        <fieldUsage x="34"/>
      </fieldsUsage>
    </cacheHierarchy>
    <cacheHierarchy uniqueName="[Customer].[Customer Block Reason code]" caption="Customer Block Reason code" attribute="1" defaultMemberUniqueName="[Customer].[Customer Block Reason code].[All]" allUniqueName="[Customer].[Customer Block Reason code].[All]" dimensionUniqueName="[Customer]" displayFolder="" count="0" unbalanced="0"/>
    <cacheHierarchy uniqueName="[Customer].[Customer Buying Group Code SHIP TO]" caption="Customer Buying Group Code SHIP TO" attribute="1" defaultMemberUniqueName="[Customer].[Customer Buying Group Code SHIP TO].[All]" allUniqueName="[Customer].[Customer Buying Group Code SHIP TO].[All]" dimensionUniqueName="[Customer]" displayFolder="" count="0" unbalanced="0"/>
    <cacheHierarchy uniqueName="[Customer].[Customer Buying Group Code SOLD TO]" caption="Customer Buying Group Code SOLD TO" attribute="1" defaultMemberUniqueName="[Customer].[Customer Buying Group Code SOLD TO].[All]" allUniqueName="[Customer].[Customer Buying Group Code SOLD TO].[All]" dimensionUniqueName="[Customer]" displayFolder="" count="0" unbalanced="0"/>
    <cacheHierarchy uniqueName="[Customer].[Customer Buying Group Name SHIP TO]" caption="Customer Buying Group Name SHIP TO" attribute="1" defaultMemberUniqueName="[Customer].[Customer Buying Group Name SHIP TO].[All]" allUniqueName="[Customer].[Customer Buying Group Name SHIP TO].[All]" dimensionUniqueName="[Customer]" displayFolder="" count="0" unbalanced="0"/>
    <cacheHierarchy uniqueName="[Customer].[Customer Buying Group Name SOLD TO]" caption="Customer Buying Group Name SOLD TO" attribute="1" defaultMemberUniqueName="[Customer].[Customer Buying Group Name SOLD TO].[All]" allUniqueName="[Customer].[Customer Buying Group Name SOLD TO].[All]" dimensionUniqueName="[Customer]" displayFolder="" count="0" unbalanced="0"/>
    <cacheHierarchy uniqueName="[Customer].[Customer Channel SOLD TO]" caption="Customer Channel SOLD TO" attribute="1" defaultMemberUniqueName="[Customer].[Customer Channel SOLD TO].[All]" allUniqueName="[Customer].[Customer Channel SOLD TO].[All]" dimensionUniqueName="[Customer]" displayFolder="" count="0" unbalanced="0"/>
    <cacheHierarchy uniqueName="[Customer].[Customer City SHIP TO]" caption="Customer City SHIP TO" attribute="1" defaultMemberUniqueName="[Customer].[Customer City SHIP TO].[All]" allUniqueName="[Customer].[Customer City SHIP TO].[All]" dimensionUniqueName="[Customer]" displayFolder="" count="0" unbalanced="0"/>
    <cacheHierarchy uniqueName="[Customer].[Customer City SOLD TO]" caption="Customer City SOLD TO" attribute="1" defaultMemberUniqueName="[Customer].[Customer City SOLD TO].[All]" allUniqueName="[Customer].[Customer City SOLD TO].[All]" dimensionUniqueName="[Customer]" displayFolder="" count="0" unbalanced="0"/>
    <cacheHierarchy uniqueName="[Customer].[Customer Code  SHIP TO]" caption="Customer Code  SHIP TO" attribute="1" defaultMemberUniqueName="[Customer].[Customer Code  SHIP TO].[All]" allUniqueName="[Customer].[Customer Code  SHIP TO].[All]" dimensionUniqueName="[Customer]" displayFolder="" count="0" unbalanced="0"/>
    <cacheHierarchy uniqueName="[Customer].[Customer Code SHIP TO]" caption="Customer Code SHIP TO" attribute="1" defaultMemberUniqueName="[Customer].[Customer Code SHIP TO].[All]" allUniqueName="[Customer].[Customer Code SHIP TO].[All]" dimensionUniqueName="[Customer]" displayFolder="" count="0" unbalanced="0"/>
    <cacheHierarchy uniqueName="[Customer].[Customer Code SOLD TO Reporting]" caption="Customer Code SOLD TO Reporting" attribute="1" defaultMemberUniqueName="[Customer].[Customer Code SOLD TO Reporting].[All]" allUniqueName="[Customer].[Customer Code SOLD TO Reporting].[All]" dimensionUniqueName="[Customer]" displayFolder="" count="0" unbalanced="0"/>
    <cacheHierarchy uniqueName="[Customer].[Customer Code SOLD TO Transaction]" caption="Customer Code SOLD TO Transaction" attribute="1" defaultMemberUniqueName="[Customer].[Customer Code SOLD TO Transaction].[All]" allUniqueName="[Customer].[Customer Code SOLD TO Transaction].[All]" dimensionUniqueName="[Customer]" displayFolder="" count="0" unbalanced="0"/>
    <cacheHierarchy uniqueName="[Customer].[Customer Country SOLD TO]" caption="Customer Country SOLD TO" attribute="1" defaultMemberUniqueName="[Customer].[Customer Country SOLD TO].[All]" allUniqueName="[Customer].[Customer Country SOLD TO].[All]" dimensionUniqueName="[Customer]" displayFolder="" count="0" unbalanced="0"/>
    <cacheHierarchy uniqueName="[Customer].[Customer Group 2 Name SHIP TO]" caption="Customer Group 2 Name SHIP TO" attribute="1" defaultMemberUniqueName="[Customer].[Customer Group 2 Name SHIP TO].[All]" allUniqueName="[Customer].[Customer Group 2 Name SHIP TO].[All]" dimensionUniqueName="[Customer]" displayFolder="" count="0" unbalanced="0"/>
    <cacheHierarchy uniqueName="[Customer].[Customer Group 2 Name SOLD TO]" caption="Customer Group 2 Name SOLD TO" attribute="1" defaultMemberUniqueName="[Customer].[Customer Group 2 Name SOLD TO].[All]" allUniqueName="[Customer].[Customer Group 2 Name SOLD TO].[All]" dimensionUniqueName="[Customer]" displayFolder="" count="0" unbalanced="0"/>
    <cacheHierarchy uniqueName="[Customer].[Customer Group Code SHIP TO]" caption="Customer Group Code SHIP TO" attribute="1" defaultMemberUniqueName="[Customer].[Customer Group Code SHIP TO].[All]" allUniqueName="[Customer].[Customer Group Code SHIP TO].[All]" dimensionUniqueName="[Customer]" displayFolder="" count="0" unbalanced="0"/>
    <cacheHierarchy uniqueName="[Customer].[Customer Group Code SOLD TO]" caption="Customer Group Code SOLD TO" attribute="1" defaultMemberUniqueName="[Customer].[Customer Group Code SOLD TO].[All]" allUniqueName="[Customer].[Customer Group Code SOLD TO].[All]" dimensionUniqueName="[Customer]" displayFolder="" count="0" unbalanced="0"/>
    <cacheHierarchy uniqueName="[Customer].[Customer Name 2]" caption="Customer Name 2" attribute="1" defaultMemberUniqueName="[Customer].[Customer Name 2].[All]" allUniqueName="[Customer].[Customer Name 2].[All]" dimensionUniqueName="[Customer]" displayFolder="" count="0" unbalanced="0"/>
    <cacheHierarchy uniqueName="[Customer].[Customer Postcode SHIP TO]" caption="Customer Postcode SHIP TO" attribute="1" defaultMemberUniqueName="[Customer].[Customer Postcode SHIP TO].[All]" allUniqueName="[Customer].[Customer Postcode SHIP TO].[All]" dimensionUniqueName="[Customer]" displayFolder="" count="0" unbalanced="0"/>
    <cacheHierarchy uniqueName="[Customer].[Customer Postcode SOLD TO]" caption="Customer Postcode SOLD TO" attribute="1" defaultMemberUniqueName="[Customer].[Customer Postcode SOLD TO].[All]" allUniqueName="[Customer].[Customer Postcode SOLD TO].[All]" dimensionUniqueName="[Customer]" displayFolder="" count="0" unbalanced="0"/>
    <cacheHierarchy uniqueName="[Customer].[Customer Postcode SOLD TO Reporting]" caption="Customer Postcode SOLD TO Reporting" attribute="1" defaultMemberUniqueName="[Customer].[Customer Postcode SOLD TO Reporting].[All]" allUniqueName="[Customer].[Customer Postcode SOLD TO Reporting].[All]" dimensionUniqueName="[Customer]" displayFolder="" count="0" unbalanced="0"/>
    <cacheHierarchy uniqueName="[Customer].[Customer SHIP TO]" caption="Customer SHIP TO" attribute="1" defaultMemberUniqueName="[Customer].[Customer SHIP TO].[All]" allUniqueName="[Customer].[Customer SHIP TO].[All]" dimensionUniqueName="[Customer]" displayFolder="" count="0" unbalanced="0"/>
    <cacheHierarchy uniqueName="[Customer].[Customer SOLD TO Reporting]" caption="Customer SOLD TO Reporting" attribute="1" defaultMemberUniqueName="[Customer].[Customer SOLD TO Reporting].[All]" allUniqueName="[Customer].[Customer SOLD TO Reporting].[All]" dimensionUniqueName="[Customer]" displayFolder="" count="0" unbalanced="0"/>
    <cacheHierarchy uniqueName="[Customer].[Customer SOLD TO Transaction]" caption="Customer SOLD TO Transaction" attribute="1" defaultMemberUniqueName="[Customer].[Customer SOLD TO Transaction].[All]" allUniqueName="[Customer].[Customer SOLD TO Transaction].[All]" dimensionUniqueName="[Customer]" displayFolder="" count="0" unbalanced="0"/>
    <cacheHierarchy uniqueName="[Customer].[Customer Street SHIP TO]" caption="Customer Street SHIP TO" attribute="1" defaultMemberUniqueName="[Customer].[Customer Street SHIP TO].[All]" allUniqueName="[Customer].[Customer Street SHIP TO].[All]" dimensionUniqueName="[Customer]" displayFolder="" count="0" unbalanced="0"/>
    <cacheHierarchy uniqueName="[Customer].[Customer Street SOLD TO]" caption="Customer Street SOLD TO" attribute="1" defaultMemberUniqueName="[Customer].[Customer Street SOLD TO].[All]" allUniqueName="[Customer].[Customer Street SOLD TO].[All]" dimensionUniqueName="[Customer]" displayFolder="" count="0" unbalanced="0"/>
    <cacheHierarchy uniqueName="[Customer].[Customer Telephone Number SOLD TO]" caption="Customer Telephone Number SOLD TO" attribute="1" defaultMemberUniqueName="[Customer].[Customer Telephone Number SOLD TO].[All]" allUniqueName="[Customer].[Customer Telephone Number SOLD TO].[All]" dimensionUniqueName="[Customer]" displayFolder="" count="0" unbalanced="0"/>
    <cacheHierarchy uniqueName="[Customer].[European Customer L2]" caption="European Customer L2" attribute="1" defaultMemberUniqueName="[Customer].[European Customer L2].[All]" allUniqueName="[Customer].[European Customer L2].[All]" dimensionUniqueName="[Customer]" displayFolder="" count="0" unbalanced="0"/>
    <cacheHierarchy uniqueName="[Customer].[European Euro Customer]" caption="European Euro Customer" attribute="1" defaultMemberUniqueName="[Customer].[European Euro Customer].[All]" allUniqueName="[Customer].[European Euro Customer].[All]" dimensionUniqueName="[Customer]" displayFolder="" count="0" unbalanced="0"/>
    <cacheHierarchy uniqueName="[Customer].[Global Customer]" caption="Global Customer" attribute="1" defaultMemberUniqueName="[Customer].[Global Customer].[All]" allUniqueName="[Customer].[Global Customer].[All]" dimensionUniqueName="[Customer]" displayFolder="" count="0" unbalanced="0"/>
    <cacheHierarchy uniqueName="[Customer].[Local Customer 1 L5]" caption="Local Customer 1 L5" attribute="1" defaultMemberUniqueName="[Customer].[Local Customer 1 L5].[All]" allUniqueName="[Customer].[Local Customer 1 L5].[All]" dimensionUniqueName="[Customer]" displayFolder="" count="0" unbalanced="0"/>
    <cacheHierarchy uniqueName="[Customer].[Local Customer 2 L6]" caption="Local Customer 2 L6" attribute="1" defaultMemberUniqueName="[Customer].[Local Customer 2 L6].[All]" allUniqueName="[Customer].[Local Customer 2 L6].[All]" dimensionUniqueName="[Customer]" displayFolder="" count="0" unbalanced="0"/>
    <cacheHierarchy uniqueName="[Customer].[Local Customer 3 L7]" caption="Local Customer 3 L7" attribute="1" defaultMemberUniqueName="[Customer].[Local Customer 3 L7].[All]" allUniqueName="[Customer].[Local Customer 3 L7].[All]" dimensionUniqueName="[Customer]" displayFolder="" count="0" unbalanced="0"/>
    <cacheHierarchy uniqueName="[Customer].[Local Customer 3 L7  Code]" caption="Local Customer 3 L7  Code" attribute="1" defaultMemberUniqueName="[Customer].[Local Customer 3 L7  Code].[All]" allUniqueName="[Customer].[Local Customer 3 L7  Code].[All]" dimensionUniqueName="[Customer]" displayFolder="" count="0" unbalanced="0"/>
    <cacheHierarchy uniqueName="[Customer].[National Banner]" caption="National Banner" attribute="1" defaultMemberUniqueName="[Customer].[National Banner].[All]" allUniqueName="[Customer].[National Banner].[All]" dimensionUniqueName="[Customer]" displayFolder="" count="0" unbalanced="0"/>
    <cacheHierarchy uniqueName="[Customer].[National Banner  Code]" caption="National Banner  Code" attribute="1" defaultMemberUniqueName="[Customer].[National Banner  Code].[All]" allUniqueName="[Customer].[National Banner  Code].[All]" dimensionUniqueName="[Customer]" displayFolder="" count="0" unbalanced="0"/>
    <cacheHierarchy uniqueName="[Customer].[PAN European Hierarchy]" caption="PAN European Hierarchy" defaultMemberUniqueName="[Customer].[PAN European Hierarchy].[All]" allUniqueName="[Customer].[PAN European Hierarchy].[All]" dimensionUniqueName="[Customer]" displayFolder="" count="0" unbalanced="0"/>
    <cacheHierarchy uniqueName="[Customer].[Payer]" caption="Payer" attribute="1" defaultMemberUniqueName="[Customer].[Payer].[All]" allUniqueName="[Customer].[Payer].[All]" dimensionUniqueName="[Customer]" displayFolder="" count="0" unbalanced="0"/>
    <cacheHierarchy uniqueName="[Customer].[Planning Customer L3]" caption="Planning Customer L3" attribute="1" defaultMemberUniqueName="[Customer].[Planning Customer L3].[All]" allUniqueName="[Customer].[Planning Customer L3].[All]" dimensionUniqueName="[Customer]" displayFolder="" count="0" unbalanced="0"/>
    <cacheHierarchy uniqueName="[Customer].[Planning Customer L3  Code]" caption="Planning Customer L3  Code" attribute="1" defaultMemberUniqueName="[Customer].[Planning Customer L3  Code].[All]" allUniqueName="[Customer].[Planning Customer L3  Code].[All]" dimensionUniqueName="[Customer]" displayFolder="" count="0" unbalanced="0"/>
    <cacheHierarchy uniqueName="[Customer].[Sales Group Description]" caption="Sales Group Description" attribute="1" defaultMemberUniqueName="[Customer].[Sales Group Description].[All]" allUniqueName="[Customer].[Sales Group Description].[All]" dimensionUniqueName="[Customer]" displayFolder="" count="0" unbalanced="0"/>
    <cacheHierarchy uniqueName="[Customer].[Sales Office]" caption="Sales Office" attribute="1" defaultMemberUniqueName="[Customer].[Sales Office].[All]" allUniqueName="[Customer].[Sales Office].[All]" dimensionUniqueName="[Customer]" displayFolder="" count="0" unbalanced="0"/>
    <cacheHierarchy uniqueName="[Customer].[Total Customer L1]" caption="Total Customer L1" attribute="1" defaultMemberUniqueName="[Customer].[Total Customer L1].[All]" allUniqueName="[Customer].[Total Customer L1].[All]" dimensionUniqueName="[Customer]" displayFolder="" count="0" unbalanced="0"/>
    <cacheHierarchy uniqueName="[Customer].[Total Europe Customer]" caption="Total Europe Customer" attribute="1" defaultMemberUniqueName="[Customer].[Total Europe Customer].[All]" allUniqueName="[Customer].[Total Europe Customer].[All]" dimensionUniqueName="[Customer]" displayFolder="" count="0" unbalanced="0"/>
    <cacheHierarchy uniqueName="[Customer].[VP Description SHIP TO]" caption="VP Description SHIP TO" attribute="1" defaultMemberUniqueName="[Customer].[VP Description SHIP TO].[All]" allUniqueName="[Customer].[VP Description SHIP TO].[All]" dimensionUniqueName="[Customer]" displayFolder="" count="0" unbalanced="0"/>
    <cacheHierarchy uniqueName="[Customer].[VP Description SOLD TO]" caption="VP Description SOLD TO" attribute="1" defaultMemberUniqueName="[Customer].[VP Description SOLD TO].[All]" allUniqueName="[Customer].[VP Description SOLD TO].[All]" dimensionUniqueName="[Customer]" displayFolder="" count="0" unbalanced="0"/>
    <cacheHierarchy uniqueName="[Customer].[VP Number SHIP TO]" caption="VP Number SHIP TO" attribute="1" defaultMemberUniqueName="[Customer].[VP Number SHIP TO].[All]" allUniqueName="[Customer].[VP Number SHIP TO].[All]" dimensionUniqueName="[Customer]" displayFolder="" count="0" unbalanced="0"/>
    <cacheHierarchy uniqueName="[Customer].[VP Number SOLD TO]" caption="VP Number SOLD TO" attribute="1" defaultMemberUniqueName="[Customer].[VP Number SOLD TO].[All]" allUniqueName="[Customer].[VP Number SOLD TO].[All]" dimensionUniqueName="[Customer]" displayFolder="" count="0" unbalanced="0"/>
    <cacheHierarchy uniqueName="[Customer].[Wholesaler OOH]" caption="Wholesaler OOH" attribute="1" defaultMemberUniqueName="[Customer].[Wholesaler OOH].[All]" allUniqueName="[Customer].[Wholesaler OOH].[All]" dimensionUniqueName="[Customer]" displayFolder="" count="0" unbalanced="0"/>
    <cacheHierarchy uniqueName="[Customer Channel].[Customer Channel Code]" caption="Customer Channel Code" attribute="1" defaultMemberUniqueName="[Customer Channel].[Customer Channel Code].[All]" allUniqueName="[Customer Channel].[Customer Channel Code].[All]" dimensionUniqueName="[Customer Channel]" displayFolder="" count="2" unbalanced="0">
      <fieldsUsage count="2">
        <fieldUsage x="-1"/>
        <fieldUsage x="5"/>
      </fieldsUsage>
    </cacheHierarchy>
    <cacheHierarchy uniqueName="[Date Comparison].[Date Comparison]" caption="Date Comparison" attribute="1" keyAttribute="1" defaultMemberUniqueName="[Date Comparison].[Date Comparison].&amp;[1]" dimensionUniqueName="[Date Comparison]" displayFolder="" count="0" unbalanced="0"/>
    <cacheHierarchy uniqueName="[Distribution Channel].[Distribution Channel]" caption="Distribution Channel" attribute="1" keyAttribute="1" defaultMemberUniqueName="[Distribution Channel].[Distribution Channel].[Total Unilever]" allUniqueName="[Distribution Channel].[Distribution Channel].[Total Unilever]" dimensionUniqueName="[Distribution Channel]" displayFolder="" count="0" unbalanced="0"/>
    <cacheHierarchy uniqueName="[Free Product Identifier].[Free Item Flag]" caption="Free Item Flag" attribute="1" keyAttribute="1" defaultMemberUniqueName="[Free Product Identifier].[Free Item Flag].[All]" allUniqueName="[Free Product Identifier].[Free Item Flag].[All]" dimensionUniqueName="[Free Product Identifier]" displayFolder="" count="0" unbalanced="0"/>
    <cacheHierarchy uniqueName="[Indirect Flag].[Indirect Flag]" caption="Indirect Flag" attribute="1" keyAttribute="1" defaultMemberUniqueName="[Indirect Flag].[Indirect Flag].&amp;[3]" allUniqueName="[Indirect Flag].[Indirect Flag].[All]" dimensionUniqueName="[Indirect Flag]" displayFolder="" count="0" unbalanced="0"/>
    <cacheHierarchy uniqueName="[Management Unit].[Global Business Unit]" caption="Global Business Unit" attribute="1" keyAttribute="1" defaultMemberUniqueName="[Management Unit].[Global Business Unit].[All]" allUniqueName="[Management Unit].[Global Business Unit].[All]" dimensionUniqueName="[Management Unit]" displayFolder="" count="2" unbalanced="0">
      <fieldsUsage count="2">
        <fieldUsage x="-1"/>
        <fieldUsage x="159"/>
      </fieldsUsage>
    </cacheHierarchy>
    <cacheHierarchy uniqueName="[Management Unit].[Global Business Unit  Code]" caption="Global Business Unit  Code" attribute="1" defaultMemberUniqueName="[Management Unit].[Global Business Unit  Code].[All]" allUniqueName="[Management Unit].[Global Business Unit  Code].[All]" dimensionUniqueName="[Management Unit]" displayFolder="" count="0" unbalanced="0"/>
    <cacheHierarchy uniqueName="[Management Unit].[Management Unit]" caption="Management Unit" attribute="1" defaultMemberUniqueName="[Management Unit].[Management Unit].[All]" allUniqueName="[Management Unit].[Management Unit].[All]" dimensionUniqueName="[Management Unit]" displayFolder="" count="0" unbalanced="0"/>
    <cacheHierarchy uniqueName="[Management Unit].[Management Unit  Code]" caption="Management Unit  Code" attribute="1" defaultMemberUniqueName="[Management Unit].[Management Unit  Code].[All]" allUniqueName="[Management Unit].[Management Unit  Code].[All]" dimensionUniqueName="[Management Unit]" displayFolder="" count="0" unbalanced="0"/>
    <cacheHierarchy uniqueName="[Management Unit].[Management Unit Hierarchy]" caption="Management Unit Hierarchy" defaultMemberUniqueName="[Management Unit].[Management Unit Hierarchy].[Mangement Unit Level 0].&amp;[1]" allUniqueName="[Management Unit].[Management Unit Hierarchy].[All]" dimensionUniqueName="[Management Unit]" displayFolder="" count="9" unbalanced="0">
      <fieldsUsage count="9">
        <fieldUsage x="-1"/>
        <fieldUsage x="131"/>
        <fieldUsage x="132"/>
        <fieldUsage x="133"/>
        <fieldUsage x="134"/>
        <fieldUsage x="135"/>
        <fieldUsage x="136"/>
        <fieldUsage x="137"/>
        <fieldUsage x="138"/>
      </fieldsUsage>
    </cacheHierarchy>
    <cacheHierarchy uniqueName="[Management Unit].[Management Unit Level 1]" caption="Management Unit Level 1" attribute="1" defaultMemberUniqueName="[Management Unit].[Management Unit Level 1].[All]" allUniqueName="[Management Unit].[Management Unit Level 1].[All]" dimensionUniqueName="[Management Unit]" displayFolder="" count="0" unbalanced="0"/>
    <cacheHierarchy uniqueName="[Management Unit].[Management Unit Level 2]" caption="Management Unit Level 2" attribute="1" defaultMemberUniqueName="[Management Unit].[Management Unit Level 2].[All]" allUniqueName="[Management Unit].[Management Unit Level 2].[All]" dimensionUniqueName="[Management Unit]" displayFolder="" count="0" unbalanced="0"/>
    <cacheHierarchy uniqueName="[Management Unit].[Management Unit Level 3]" caption="Management Unit Level 3" attribute="1" defaultMemberUniqueName="[Management Unit].[Management Unit Level 3].[All]" allUniqueName="[Management Unit].[Management Unit Level 3].[All]" dimensionUniqueName="[Management Unit]" displayFolder="" count="0" unbalanced="0"/>
    <cacheHierarchy uniqueName="[Management Unit].[Management Unit Level 4]" caption="Management Unit Level 4" attribute="1" defaultMemberUniqueName="[Management Unit].[Management Unit Level 4].[All]" allUniqueName="[Management Unit].[Management Unit Level 4].[All]" dimensionUniqueName="[Management Unit]" displayFolder="" count="0" unbalanced="0"/>
    <cacheHierarchy uniqueName="[Management Unit].[Management Unit Level 5]" caption="Management Unit Level 5" attribute="1" defaultMemberUniqueName="[Management Unit].[Management Unit Level 5].[All]" allUniqueName="[Management Unit].[Management Unit Level 5].[All]" dimensionUniqueName="[Management Unit]" displayFolder="" count="0" unbalanced="0"/>
    <cacheHierarchy uniqueName="[Management Unit].[Mangement Unit Level 0]" caption="Mangement Unit Level 0" attribute="1" defaultMemberUniqueName="[Management Unit].[Mangement Unit Level 0].&amp;[1]" allUniqueName="[Management Unit].[Mangement Unit Level 0].[All]" dimensionUniqueName="[Management Unit]" displayFolder="" count="0" unbalanced="0"/>
    <cacheHierarchy uniqueName="[Measure].[PnL Hierarchy]" caption="PnL Hierarchy" defaultMemberUniqueName="[Measure].[PnL Hierarchy].[All]" allUniqueName="[Measure].[PnL Hierarchy].[All]" dimensionUniqueName="[Measure]" displayFolder="" count="0" unbalanced="0"/>
    <cacheHierarchy uniqueName="[Measure].[TTS Hierarchy]" caption="TTS Hierarchy" defaultMemberUniqueName="[Measure].[TTS Hierarchy].[All]" allUniqueName="[Measure].[TTS Hierarchy].[All]" dimensionUniqueName="[Measure]" displayFolder="" count="0" unbalanced="0"/>
    <cacheHierarchy uniqueName="[Product].[Base Unit of Measure]" caption="Product.Base Unit of Measure" attribute="1" defaultMemberUniqueName="[Product].[Base Unit of Measure].[All]" allUniqueName="[Product].[Base Unit of Measure].[All]" dimensionUniqueName="[Product]" displayFolder="" count="0" unbalanced="0"/>
    <cacheHierarchy uniqueName="[Product].[BOM SKU ID]" caption="Product.BOM SKU ID" attribute="1" defaultMemberUniqueName="[Product].[BOM SKU ID].[All]" allUniqueName="[Product].[BOM SKU ID].[All]" dimensionUniqueName="[Product]" displayFolder="" count="0" unbalanced="0"/>
    <cacheHierarchy uniqueName="[Product].[Brand]" caption="Product.Brand" attribute="1" defaultMemberUniqueName="[Product].[Brand].[All]" allUniqueName="[Product].[Brand].[All]" dimensionUniqueName="[Product]" displayFolder="" count="0" unbalanced="0"/>
    <cacheHierarchy uniqueName="[Product].[Brand Category]" caption="Product.Brand Category" attribute="1" defaultMemberUniqueName="[Product].[Brand Category].[All]" allUniqueName="[Product].[Brand Category].[All]" dimensionUniqueName="[Product]" displayFolder="" count="0" unbalanced="0"/>
    <cacheHierarchy uniqueName="[Product].[Brand Form]" caption="Product.Brand Form" attribute="1" defaultMemberUniqueName="[Product].[Brand Form].[All]" allUniqueName="[Product].[Brand Form].[All]" dimensionUniqueName="[Product]" displayFolder="" count="0" unbalanced="0"/>
    <cacheHierarchy uniqueName="[Product].[Brand Form  Code]" caption="Product.Brand Form  Code" attribute="1" defaultMemberUniqueName="[Product].[Brand Form  Code].[All]" allUniqueName="[Product].[Brand Form  Code].[All]" dimensionUniqueName="[Product]" displayFolder="" count="0" unbalanced="0"/>
    <cacheHierarchy uniqueName="[Product].[Brand Market]" caption="Product.Brand Market" attribute="1" defaultMemberUniqueName="[Product].[Brand Market].[All]" allUniqueName="[Product].[Brand Market].[All]" dimensionUniqueName="[Product]" displayFolder="" count="0" unbalanced="0"/>
    <cacheHierarchy uniqueName="[Product].[Brand Subsector]" caption="Product.Brand Subsector" attribute="1" defaultMemberUniqueName="[Product].[Brand Subsector].[All]" allUniqueName="[Product].[Brand Subsector].[All]" dimensionUniqueName="[Product]" displayFolder="" count="0" unbalanced="0"/>
    <cacheHierarchy uniqueName="[Product].[Category]" caption="Product.Category" attribute="1" defaultMemberUniqueName="[Product].[Category].[All]" allUniqueName="[Product].[Category].[All]" dimensionUniqueName="[Product]" displayFolder="" count="2" unbalanced="0">
      <fieldsUsage count="2">
        <fieldUsage x="-1"/>
        <fieldUsage x="0"/>
      </fieldsUsage>
    </cacheHierarchy>
    <cacheHierarchy uniqueName="[Product].[Category  Code]" caption="Product.Category  Code" attribute="1" defaultMemberUniqueName="[Product].[Category  Code].[All]" allUniqueName="[Product].[Category  Code].[All]" dimensionUniqueName="[Product]" displayFolder="" count="0" unbalanced="0"/>
    <cacheHierarchy uniqueName="[Product].[Corporate Product Group]" caption="Product.Corporate Product Group" attribute="1" defaultMemberUniqueName="[Product].[Corporate Product Group].[All]" allUniqueName="[Product].[Corporate Product Group].[All]" dimensionUniqueName="[Product]" displayFolder="" count="0" unbalanced="0"/>
    <cacheHierarchy uniqueName="[Product].[Corporate Product Group  Code]" caption="Product.Corporate Product Group  Code" attribute="1" defaultMemberUniqueName="[Product].[Corporate Product Group  Code].[All]" allUniqueName="[Product].[Corporate Product Group  Code].[All]" dimensionUniqueName="[Product]" displayFolder="" count="0" unbalanced="0"/>
    <cacheHierarchy uniqueName="[Product].[Division]" caption="Product.Division" attribute="1" defaultMemberUniqueName="[Product].[Division].[All]" allUniqueName="[Product].[Division].[All]" dimensionUniqueName="[Product]" displayFolder="" count="0" unbalanced="0"/>
    <cacheHierarchy uniqueName="[Product].[European Brand Hierarchy]" caption="Product.European Brand Hierarchy" defaultMemberUniqueName="[Product].[European Brand Hierarchy].[All]" allUniqueName="[Product].[European Brand Hierarchy].[All]" dimensionUniqueName="[Product]" displayFolder="" count="0" unbalanced="0"/>
    <cacheHierarchy uniqueName="[Product].[European Category Hierarchy]" caption="Product.European Category Hierarchy" defaultMemberUniqueName="[Product].[European Category Hierarchy].[All]" allUniqueName="[Product].[European Category Hierarchy].[All]" dimensionUniqueName="[Product]" displayFolder="" count="15" unbalanced="0">
      <fieldsUsage count="15">
        <fieldUsage x="-1"/>
        <fieldUsage x="73"/>
        <fieldUsage x="74"/>
        <fieldUsage x="75"/>
        <fieldUsage x="76"/>
        <fieldUsage x="77"/>
        <fieldUsage x="78"/>
        <fieldUsage x="79"/>
        <fieldUsage x="80"/>
        <fieldUsage x="81"/>
        <fieldUsage x="82"/>
        <fieldUsage x="83"/>
        <fieldUsage x="84"/>
        <fieldUsage x="85"/>
        <fieldUsage x="86"/>
      </fieldsUsage>
    </cacheHierarchy>
    <cacheHierarchy uniqueName="[Product].[Form]" caption="Product.Form" attribute="1" defaultMemberUniqueName="[Product].[Form].[All]" allUniqueName="[Product].[Form].[All]" dimensionUniqueName="[Product]" displayFolder="" count="0" unbalanced="0"/>
    <cacheHierarchy uniqueName="[Product].[Item Category Group]" caption="Product.Item Category Group" attribute="1" defaultMemberUniqueName="[Product].[Item Category Group].[All]" allUniqueName="[Product].[Item Category Group].[All]" dimensionUniqueName="[Product]" displayFolder="" count="0" unbalanced="0"/>
    <cacheHierarchy uniqueName="[Product].[LBF Level 1]" caption="Product.LBF Level 1" attribute="1" defaultMemberUniqueName="[Product].[LBF Level 1].[All]" allUniqueName="[Product].[LBF Level 1].[All]" dimensionUniqueName="[Product]" displayFolder="" count="0" unbalanced="0"/>
    <cacheHierarchy uniqueName="[Product].[LBF Level 2]" caption="Product.LBF Level 2" attribute="1" defaultMemberUniqueName="[Product].[LBF Level 2].[All]" allUniqueName="[Product].[LBF Level 2].[All]" dimensionUniqueName="[Product]" displayFolder="" count="0" unbalanced="0"/>
    <cacheHierarchy uniqueName="[Product].[LBF Level 3]" caption="Product.LBF Level 3" attribute="1" defaultMemberUniqueName="[Product].[LBF Level 3].[All]" allUniqueName="[Product].[LBF Level 3].[All]" dimensionUniqueName="[Product]" displayFolder="" count="0" unbalanced="0"/>
    <cacheHierarchy uniqueName="[Product].[LBF Level 4]" caption="Product.LBF Level 4" attribute="1" defaultMemberUniqueName="[Product].[LBF Level 4].[All]" allUniqueName="[Product].[LBF Level 4].[All]" dimensionUniqueName="[Product]" displayFolder="" count="0" unbalanced="0"/>
    <cacheHierarchy uniqueName="[Product].[LBF Level 5]" caption="Product.LBF Level 5" attribute="1" defaultMemberUniqueName="[Product].[LBF Level 5].[All]" allUniqueName="[Product].[LBF Level 5].[All]" dimensionUniqueName="[Product]" displayFolder="" count="0" unbalanced="0"/>
    <cacheHierarchy uniqueName="[Product].[LBF Level 6]" caption="Product.LBF Level 6" attribute="1" defaultMemberUniqueName="[Product].[LBF Level 6].[All]" allUniqueName="[Product].[LBF Level 6].[All]" dimensionUniqueName="[Product]" displayFolder="" count="0" unbalanced="0"/>
    <cacheHierarchy uniqueName="[Product].[LBF Level 7]" caption="Product.LBF Level 7" attribute="1" defaultMemberUniqueName="[Product].[LBF Level 7].[All]" allUniqueName="[Product].[LBF Level 7].[All]" dimensionUniqueName="[Product]" displayFolder="" count="0" unbalanced="0"/>
    <cacheHierarchy uniqueName="[Product].[LBF Level 8]" caption="Product.LBF Level 8" attribute="1" defaultMemberUniqueName="[Product].[LBF Level 8].[All]" allUniqueName="[Product].[LBF Level 8].[All]" dimensionUniqueName="[Product]" displayFolder="" count="0" unbalanced="0"/>
    <cacheHierarchy uniqueName="[Product].[LBF Level 9]" caption="Product.LBF Level 9" attribute="1" defaultMemberUniqueName="[Product].[LBF Level 9].[All]" allUniqueName="[Product].[LBF Level 9].[All]" dimensionUniqueName="[Product]" displayFolder="" count="0" unbalanced="0"/>
    <cacheHierarchy uniqueName="[Product].[LBF MCO]" caption="Product.LBF MCO" attribute="1" defaultMemberUniqueName="[Product].[LBF MCO].[All]" allUniqueName="[Product].[LBF MCO].[All]" dimensionUniqueName="[Product]" displayFolder="" count="0" unbalanced="0"/>
    <cacheHierarchy uniqueName="[Product].[Local Pricing Hierarchy]" caption="Product.Local Pricing Hierarchy" defaultMemberUniqueName="[Product].[Local Pricing Hierarchy].[All]" allUniqueName="[Product].[Local Pricing Hierarchy].[All]" dimensionUniqueName="[Product]" displayFolder="" count="0" unbalanced="0"/>
    <cacheHierarchy uniqueName="[Product].[Market]" caption="Product.Market" attribute="1" defaultMemberUniqueName="[Product].[Market].[All]" allUniqueName="[Product].[Market].[All]" dimensionUniqueName="[Product]" displayFolder="" count="0" unbalanced="0"/>
    <cacheHierarchy uniqueName="[Product].[Market  Code]" caption="Product.Market  Code" attribute="1" defaultMemberUniqueName="[Product].[Market  Code].[All]" allUniqueName="[Product].[Market  Code].[All]" dimensionUniqueName="[Product]" displayFolder="" count="0" unbalanced="0"/>
    <cacheHierarchy uniqueName="[Product].[Owned by Unilever Flag]" caption="Product.Owned by Unilever Flag" attribute="1" defaultMemberUniqueName="[Product].[Owned by Unilever Flag].[All]" allUniqueName="[Product].[Owned by Unilever Flag].[All]" dimensionUniqueName="[Product]" displayFolder="" count="0" unbalanced="0"/>
    <cacheHierarchy uniqueName="[Product].[Pricing Level 1]" caption="Product.Pricing Level 1" attribute="1" defaultMemberUniqueName="[Product].[Pricing Level 1].[All]" allUniqueName="[Product].[Pricing Level 1].[All]" dimensionUniqueName="[Product]" displayFolder="" count="0" unbalanced="0"/>
    <cacheHierarchy uniqueName="[Product].[Pricing Level 1 Code]" caption="Product.Pricing Level 1 Code" attribute="1" defaultMemberUniqueName="[Product].[Pricing Level 1 Code].[All]" allUniqueName="[Product].[Pricing Level 1 Code].[All]" dimensionUniqueName="[Product]" displayFolder="" count="0" unbalanced="0"/>
    <cacheHierarchy uniqueName="[Product].[Pricing Level 2]" caption="Product.Pricing Level 2" attribute="1" defaultMemberUniqueName="[Product].[Pricing Level 2].[All]" allUniqueName="[Product].[Pricing Level 2].[All]" dimensionUniqueName="[Product]" displayFolder="" count="0" unbalanced="0"/>
    <cacheHierarchy uniqueName="[Product].[Pricing Level 2 Code]" caption="Product.Pricing Level 2 Code" attribute="1" defaultMemberUniqueName="[Product].[Pricing Level 2 Code].[All]" allUniqueName="[Product].[Pricing Level 2 Code].[All]" dimensionUniqueName="[Product]" displayFolder="" count="0" unbalanced="0"/>
    <cacheHierarchy uniqueName="[Product].[Pricing Level 3]" caption="Product.Pricing Level 3" attribute="1" defaultMemberUniqueName="[Product].[Pricing Level 3].[All]" allUniqueName="[Product].[Pricing Level 3].[All]" dimensionUniqueName="[Product]" displayFolder="" count="0" unbalanced="0"/>
    <cacheHierarchy uniqueName="[Product].[Pricing Level 3 Code]" caption="Product.Pricing Level 3 Code" attribute="1" defaultMemberUniqueName="[Product].[Pricing Level 3 Code].[All]" allUniqueName="[Product].[Pricing Level 3 Code].[All]" dimensionUniqueName="[Product]" displayFolder="" count="0" unbalanced="0"/>
    <cacheHierarchy uniqueName="[Product].[Primary repack form]" caption="Product.Primary repack form" attribute="1" defaultMemberUniqueName="[Product].[Primary repack form].[All]" allUniqueName="[Product].[Primary repack form].[All]" dimensionUniqueName="[Product]" displayFolder="" count="0" unbalanced="0"/>
    <cacheHierarchy uniqueName="[Product].[Product Communication Code]" caption="Product.Product Communication Code" attribute="1" defaultMemberUniqueName="[Product].[Product Communication Code].[All]" allUniqueName="[Product].[Product Communication Code].[All]" dimensionUniqueName="[Product]" displayFolder="" count="0" unbalanced="0"/>
    <cacheHierarchy uniqueName="[Product].[Product Communication Description]" caption="Product.Product Communication Description" attribute="1" defaultMemberUniqueName="[Product].[Product Communication Description].[All]" allUniqueName="[Product].[Product Communication Description].[All]" dimensionUniqueName="[Product]" displayFolder="" count="0" unbalanced="0"/>
    <cacheHierarchy uniqueName="[Product].[Product Country Specific Language 1]" caption="Product.Product Country Specific Language 1" attribute="1" defaultMemberUniqueName="[Product].[Product Country Specific Language 1].[All]" allUniqueName="[Product].[Product Country Specific Language 1].[All]" dimensionUniqueName="[Product]" displayFolder="" count="2" unbalanced="0">
      <fieldsUsage count="2">
        <fieldUsage x="-1"/>
        <fieldUsage x="130"/>
      </fieldsUsage>
    </cacheHierarchy>
    <cacheHierarchy uniqueName="[Product].[Product Country Specific Language 2]" caption="Product.Product Country Specific Language 2" attribute="1" defaultMemberUniqueName="[Product].[Product Country Specific Language 2].[All]" allUniqueName="[Product].[Product Country Specific Language 2].[All]" dimensionUniqueName="[Product]" displayFolder="" count="0" unbalanced="0"/>
    <cacheHierarchy uniqueName="[Product].[Product Current Attribute 5]" caption="Product.Product Current Attribute 5" attribute="1" defaultMemberUniqueName="[Product].[Product Current Attribute 5].[All]" allUniqueName="[Product].[Product Current Attribute 5].[All]" dimensionUniqueName="[Product]" displayFolder="" count="0" unbalanced="0"/>
    <cacheHierarchy uniqueName="[Product].[Product Current Attribute 5 Code]" caption="Product.Product Current Attribute 5 Code" attribute="1" defaultMemberUniqueName="[Product].[Product Current Attribute 5 Code].[All]" allUniqueName="[Product].[Product Current Attribute 5 Code].[All]" dimensionUniqueName="[Product]" displayFolder="" count="0" unbalanced="0"/>
    <cacheHierarchy uniqueName="[Product].[Product EAN for CS]" caption="Product.Product EAN for CS" attribute="1" defaultMemberUniqueName="[Product].[Product EAN for CS].[All]" allUniqueName="[Product].[Product EAN for CS].[All]" dimensionUniqueName="[Product]" displayFolder="" count="0" unbalanced="0"/>
    <cacheHierarchy uniqueName="[Product].[Product EAN for ZCU]" caption="Product.Product EAN for ZCU" attribute="1" defaultMemberUniqueName="[Product].[Product EAN for ZCU].[All]" allUniqueName="[Product].[Product EAN for ZCU].[All]" dimensionUniqueName="[Product]" displayFolder="" count="0" unbalanced="0"/>
    <cacheHierarchy uniqueName="[Product].[Product EAN for ZUN]" caption="Product.Product EAN for ZUN" attribute="1" defaultMemberUniqueName="[Product].[Product EAN for ZUN].[All]" allUniqueName="[Product].[Product EAN for ZUN].[All]" dimensionUniqueName="[Product]" displayFolder="" count="0" unbalanced="0"/>
    <cacheHierarchy uniqueName="[Product].[Product Gross Weight Factor]" caption="Product.Product Gross Weight Factor" attribute="1" defaultMemberUniqueName="[Product].[Product Gross Weight Factor].[All]" allUniqueName="[Product].[Product Gross Weight Factor].[All]" dimensionUniqueName="[Product]" displayFolder="" count="0" unbalanced="0"/>
    <cacheHierarchy uniqueName="[Product].[Product Group 3 Name]" caption="Product.Product Group 3 Name" attribute="1" defaultMemberUniqueName="[Product].[Product Group 3 Name].[All]" allUniqueName="[Product].[Product Group 3 Name].[All]" dimensionUniqueName="[Product]" displayFolder="" count="0" unbalanced="0"/>
    <cacheHierarchy uniqueName="[Product].[Product Net Weight Factor]" caption="Product.Product Net Weight Factor" attribute="1" defaultMemberUniqueName="[Product].[Product Net Weight Factor].[All]" allUniqueName="[Product].[Product Net Weight Factor].[All]" dimensionUniqueName="[Product]" displayFolder="" count="0" unbalanced="0"/>
    <cacheHierarchy uniqueName="[Product].[Product Pack Nature Name]" caption="Product.Product Pack Nature Name" attribute="1" defaultMemberUniqueName="[Product].[Product Pack Nature Name].[All]" allUniqueName="[Product].[Product Pack Nature Name].[All]" dimensionUniqueName="[Product]" displayFolder="" count="0" unbalanced="0"/>
    <cacheHierarchy uniqueName="[Product].[Product Pack Type Name]" caption="Product.Product Pack Type Name" attribute="1" defaultMemberUniqueName="[Product].[Product Pack Type Name].[All]" allUniqueName="[Product].[Product Pack Type Name].[All]" dimensionUniqueName="[Product]" displayFolder="" count="0" unbalanced="0"/>
    <cacheHierarchy uniqueName="[Product].[Product Pricing Group Code]" caption="Product.Product Pricing Group Code" attribute="1" defaultMemberUniqueName="[Product].[Product Pricing Group Code].[All]" allUniqueName="[Product].[Product Pricing Group Code].[All]" dimensionUniqueName="[Product]" displayFolder="" count="0" unbalanced="0"/>
    <cacheHierarchy uniqueName="[Product].[Product Pricing Group Name]" caption="Product.Product Pricing Group Name" attribute="1" defaultMemberUniqueName="[Product].[Product Pricing Group Name].[All]" allUniqueName="[Product].[Product Pricing Group Name].[All]" dimensionUniqueName="[Product]" displayFolder="" count="0" unbalanced="0"/>
    <cacheHierarchy uniqueName="[Product].[Product Rebate Group Code]" caption="Product.Product Rebate Group Code" attribute="1" defaultMemberUniqueName="[Product].[Product Rebate Group Code].[All]" allUniqueName="[Product].[Product Rebate Group Code].[All]" dimensionUniqueName="[Product]" displayFolder="" count="0" unbalanced="0"/>
    <cacheHierarchy uniqueName="[Product].[Product Rebate Group Name]" caption="Product.Product Rebate Group Name" attribute="1" defaultMemberUniqueName="[Product].[Product Rebate Group Name].[All]" allUniqueName="[Product].[Product Rebate Group Name].[All]" dimensionUniqueName="[Product]" displayFolder="" count="0" unbalanced="0"/>
    <cacheHierarchy uniqueName="[Product].[Product Type Name]" caption="Product.Product Type Name" attribute="1" defaultMemberUniqueName="[Product].[Product Type Name].[All]" allUniqueName="[Product].[Product Type Name].[All]" dimensionUniqueName="[Product]" displayFolder="" count="0" unbalanced="0"/>
    <cacheHierarchy uniqueName="[Product].[Promo SKU]" caption="Product.Promo SKU" attribute="1" defaultMemberUniqueName="[Product].[Promo SKU].[All]" allUniqueName="[Product].[Promo SKU].[All]" dimensionUniqueName="[Product]" displayFolder="" count="0" unbalanced="0"/>
    <cacheHierarchy uniqueName="[Product].[Sales Organisation]" caption="Product.Sales Organisation" attribute="1" defaultMemberUniqueName="[Product].[Sales Organisation].[All]" allUniqueName="[Product].[Sales Organisation].[All]" dimensionUniqueName="[Product]" displayFolder="" count="0" unbalanced="0"/>
    <cacheHierarchy uniqueName="[Product].[Secondary repack form]" caption="Product.Secondary repack form" attribute="1" defaultMemberUniqueName="[Product].[Secondary repack form].[All]" allUniqueName="[Product].[Secondary repack form].[All]" dimensionUniqueName="[Product]" displayFolder="" count="0" unbalanced="0"/>
    <cacheHierarchy uniqueName="[Product].[Sector]" caption="Product.Sector" attribute="1" defaultMemberUniqueName="[Product].[Sector].[All]" allUniqueName="[Product].[Sector].[All]" dimensionUniqueName="[Product]" displayFolder="" count="0" unbalanced="0"/>
    <cacheHierarchy uniqueName="[Product].[Sector Code]" caption="Product.Sector Code" attribute="1" defaultMemberUniqueName="[Product].[Sector Code].[All]" allUniqueName="[Product].[Sector Code].[All]" dimensionUniqueName="[Product]" displayFolder="" count="0" unbalanced="0"/>
    <cacheHierarchy uniqueName="[Product].[Segment]" caption="Product.Segment" attribute="1" defaultMemberUniqueName="[Product].[Segment].[All]" allUniqueName="[Product].[Segment].[All]" dimensionUniqueName="[Product]" displayFolder="" count="0" unbalanced="0"/>
    <cacheHierarchy uniqueName="[Product].[Size Pack Form]" caption="Product.Size Pack Form" attribute="1" defaultMemberUniqueName="[Product].[Size Pack Form].[All]" allUniqueName="[Product].[Size Pack Form].[All]" dimensionUniqueName="[Product]" displayFolder="" count="0" unbalanced="0"/>
    <cacheHierarchy uniqueName="[Product].[Size Pack Form  Code]" caption="Product.Size Pack Form  Code" attribute="1" defaultMemberUniqueName="[Product].[Size Pack Form  Code].[All]" allUniqueName="[Product].[Size Pack Form  Code].[All]" dimensionUniqueName="[Product]" displayFolder="" count="0" unbalanced="0"/>
    <cacheHierarchy uniqueName="[Product].[Size Pack Form Variant]" caption="Product.Size Pack Form Variant" attribute="1" defaultMemberUniqueName="[Product].[Size Pack Form Variant].[All]" allUniqueName="[Product].[Size Pack Form Variant].[All]" dimensionUniqueName="[Product]" displayFolder="" count="0" unbalanced="0"/>
    <cacheHierarchy uniqueName="[Product].[Size Pack Form Variant  Code]" caption="Product.Size Pack Form Variant  Code" attribute="1" defaultMemberUniqueName="[Product].[Size Pack Form Variant  Code].[All]" allUniqueName="[Product].[Size Pack Form Variant  Code].[All]" dimensionUniqueName="[Product]" displayFolder="" count="0" unbalanced="0"/>
    <cacheHierarchy uniqueName="[Product].[SKU]" caption="Product.SKU" attribute="1" defaultMemberUniqueName="[Product].[SKU].[All]" allUniqueName="[Product].[SKU].[All]" dimensionUniqueName="[Product]" displayFolder="" count="0" unbalanced="0"/>
    <cacheHierarchy uniqueName="[Product].[SKU Code]" caption="Product.SKU Code" attribute="1" defaultMemberUniqueName="[Product].[SKU Code].[All]" allUniqueName="[Product].[SKU Code].[All]" dimensionUniqueName="[Product]" displayFolder="" count="2" unbalanced="0">
      <fieldsUsage count="2">
        <fieldUsage x="-1"/>
        <fieldUsage x="128"/>
      </fieldsUsage>
    </cacheHierarchy>
    <cacheHierarchy uniqueName="[Product].[Subdivision 1]" caption="Product.Subdivision 1" attribute="1" defaultMemberUniqueName="[Product].[Subdivision 1].[All]" allUniqueName="[Product].[Subdivision 1].[All]" dimensionUniqueName="[Product]" displayFolder="" count="0" unbalanced="0"/>
    <cacheHierarchy uniqueName="[Product].[Subdivision 2]" caption="Product.Subdivision 2" attribute="1" defaultMemberUniqueName="[Product].[Subdivision 2].[All]" allUniqueName="[Product].[Subdivision 2].[All]" dimensionUniqueName="[Product]" displayFolder="" count="0" unbalanced="0"/>
    <cacheHierarchy uniqueName="[Product].[Subform]" caption="Product.Subform" attribute="1" defaultMemberUniqueName="[Product].[Subform].[All]" allUniqueName="[Product].[Subform].[All]" dimensionUniqueName="[Product]" displayFolder="" count="0" unbalanced="0"/>
    <cacheHierarchy uniqueName="[Product].[Subsector]" caption="Product.Subsector" attribute="1" defaultMemberUniqueName="[Product].[Subsector].[All]" allUniqueName="[Product].[Subsector].[All]" dimensionUniqueName="[Product]" displayFolder="" count="0" unbalanced="0"/>
    <cacheHierarchy uniqueName="[Promo Flag].[Promotion]" caption="Promotion" attribute="1" keyAttribute="1" defaultMemberUniqueName="[Promo Flag].[Promotion].[Total Unilever]" allUniqueName="[Promo Flag].[Promotion].[Total Unilever]" dimensionUniqueName="[Promo Flag]" displayFolder="" count="0" unbalanced="0"/>
    <cacheHierarchy uniqueName="[Rebuying Flag].[Rebuying Flag]" caption="Rebuying Flag" attribute="1" keyAttribute="1" defaultMemberUniqueName="[Rebuying Flag].[Rebuying Flag].[All]" allUniqueName="[Rebuying Flag].[Rebuying Flag].[All]" dimensionUniqueName="[Rebuying Flag]" displayFolder="" count="0" unbalanced="0"/>
    <cacheHierarchy uniqueName="[Sales Rep - AS IS].[Sales Office]" caption="Sales Office" attribute="1" defaultMemberUniqueName="[Sales Rep - AS IS].[Sales Office].[All]" allUniqueName="[Sales Rep - AS IS].[Sales Office].[All]" dimensionUniqueName="[Sales Rep - AS IS]" displayFolder="" count="0" unbalanced="0"/>
    <cacheHierarchy uniqueName="[Sales Rep - AS IS].[Sales Rep - AS IS]" caption="Sales Rep - AS IS" defaultMemberUniqueName="[Sales Rep - AS IS].[Sales Rep - AS IS].[All]" allUniqueName="[Sales Rep - AS IS].[Sales Rep - AS IS].[All]" dimensionUniqueName="[Sales Rep - AS IS]" displayFolder="" count="0" unbalanced="0"/>
    <cacheHierarchy uniqueName="[Sales Rep - AS IS].[Sales Rep AS IS]" caption="Sales Rep AS IS" attribute="1" defaultMemberUniqueName="[Sales Rep - AS IS].[Sales Rep AS IS].[All]" allUniqueName="[Sales Rep - AS IS].[Sales Rep AS IS].[All]" dimensionUniqueName="[Sales Rep - AS IS]" displayFolder="" count="0" unbalanced="0"/>
    <cacheHierarchy uniqueName="[Sales Rep - AS IS].[Unilever Account Coordinator]" caption="Unilever Account Coordinator" attribute="1" defaultMemberUniqueName="[Sales Rep - AS IS].[Unilever Account Coordinator].[All]" allUniqueName="[Sales Rep - AS IS].[Unilever Account Coordinator].[All]" dimensionUniqueName="[Sales Rep - AS IS]" displayFolder="" count="0" unbalanced="0"/>
    <cacheHierarchy uniqueName="[Sales Rep - AS IS].[Unilever Account Manager]" caption="Unilever Account Manager" attribute="1" defaultMemberUniqueName="[Sales Rep - AS IS].[Unilever Account Manager].[All]" allUniqueName="[Sales Rep - AS IS].[Unilever Account Manager].[All]" dimensionUniqueName="[Sales Rep - AS IS]" displayFolder="" count="0" unbalanced="0"/>
    <cacheHierarchy uniqueName="[Sales Rep - AS WAS].[Sales Office]" caption="Sales Office" attribute="1" defaultMemberUniqueName="[Sales Rep - AS WAS].[Sales Office].[All]" allUniqueName="[Sales Rep - AS WAS].[Sales Office].[All]" dimensionUniqueName="[Sales Rep - AS WAS]" displayFolder="" count="0" unbalanced="0"/>
    <cacheHierarchy uniqueName="[Sales Rep - AS WAS].[Sales Rep As Was]" caption="Sales Rep As Was" attribute="1" keyAttribute="1" defaultMemberUniqueName="[Sales Rep - AS WAS].[Sales Rep As Was].[All]" allUniqueName="[Sales Rep - AS WAS].[Sales Rep As Was].[All]" dimensionUniqueName="[Sales Rep - AS WAS]" displayFolder="" count="0" unbalanced="0"/>
    <cacheHierarchy uniqueName="[Sales Rep - AS WAS].[Sales Rep As Was Hierarchy]" caption="Sales Rep As Was Hierarchy" defaultMemberUniqueName="[Sales Rep - AS WAS].[Sales Rep As Was Hierarchy].[All]" allUniqueName="[Sales Rep - AS WAS].[Sales Rep As Was Hierarchy].[All]" dimensionUniqueName="[Sales Rep - AS WAS]" displayFolder="" count="0" unbalanced="0"/>
    <cacheHierarchy uniqueName="[Sales Type].[Sales Type]" caption="Sales Type" attribute="1" keyAttribute="1" defaultMemberUniqueName="[Sales Type].[Sales Type].[All]" allUniqueName="[Sales Type].[Sales Type].[All]" dimensionUniqueName="[Sales Type]" displayFolder="" count="0" unbalanced="0"/>
    <cacheHierarchy uniqueName="[Service Rendered Date].[SRD - Bi-Annual]" caption="SRD - Bi-Annual" attribute="1" time="1" defaultMemberUniqueName="[Service Rendered Date].[SRD - Bi-Annual].[All]" allUniqueName="[Service Rendered Date].[SRD - Bi-Annual].[All]" dimensionUniqueName="[Service Rendered Date]" displayFolder="" count="0" unbalanced="0"/>
    <cacheHierarchy uniqueName="[Service Rendered Date].[SRD - Date]" caption="SRD - Date" attribute="1" time="1" defaultMemberUniqueName="[Service Rendered Date].[SRD - Date].[All]" allUniqueName="[Service Rendered Date].[SRD - Date].[All]" dimensionUniqueName="[Service Rendered Date]" displayFolder="" count="0" unbalanced="0"/>
    <cacheHierarchy uniqueName="[Service Rendered Date].[SRD - Date Month View]" caption="SRD - Date Month View" time="1" defaultMemberUniqueName="[Service Rendered Date].[SRD - Date Month View].[All]" allUniqueName="[Service Rendered Date].[SRD - Date Month View].[All]" dimensionUniqueName="[Service Rendered Date]" displayFolder="" count="0" unbalanced="0"/>
    <cacheHierarchy uniqueName="[Service Rendered Date].[SRD - Date Week View]" caption="SRD - Date Week View" time="1" defaultMemberUniqueName="[Service Rendered Date].[SRD - Date Week View].[All]" allUniqueName="[Service Rendered Date].[SRD - Date Week View].[All]" dimensionUniqueName="[Service Rendered Date]" displayFolder="" count="0" unbalanced="0"/>
    <cacheHierarchy uniqueName="[Service Rendered Date].[SRD - Month]" caption="SRD - Month" attribute="1" time="1" defaultMemberUniqueName="[Service Rendered Date].[SRD - Month].[All]" allUniqueName="[Service Rendered Date].[SRD - Month].[All]" dimensionUniqueName="[Service Rendered Date]" displayFolder="" count="0" unbalanced="0"/>
    <cacheHierarchy uniqueName="[Service Rendered Date].[SRD - Quarter]" caption="SRD - Quarter" attribute="1" time="1" defaultMemberUniqueName="[Service Rendered Date].[SRD - Quarter].[All]" allUniqueName="[Service Rendered Date].[SRD - Quarter].[All]" dimensionUniqueName="[Service Rendered Date]" displayFolder="" count="0" unbalanced="0"/>
    <cacheHierarchy uniqueName="[Service Rendered Date].[SRD - Week]" caption="SRD - Week" attribute="1" time="1" defaultMemberUniqueName="[Service Rendered Date].[SRD - Week].[All]" allUniqueName="[Service Rendered Date].[SRD - Week].[All]" dimensionUniqueName="[Service Rendered Date]" displayFolder="" count="0" unbalanced="0"/>
    <cacheHierarchy uniqueName="[Service Rendered Date].[SRD - Year]" caption="SRD - Year" attribute="1" time="1" defaultMemberUniqueName="[Service Rendered Date].[SRD - Year].[All]" allUniqueName="[Service Rendered Date].[SRD - Year].[All]" dimensionUniqueName="[Service Rendered Date]" displayFolder="" count="0" unbalanced="0"/>
    <cacheHierarchy uniqueName="[Unit of Measure].[Unit of Measure]" caption="Unit of Measure" attribute="1" keyAttribute="1" defaultMemberUniqueName="[Unit of Measure].[Unit of Measure].[All]" allUniqueName="[Unit of Measure].[Unit of Measure].[All]" dimensionUniqueName="[Unit of Measure]" displayFolder="" count="0" unbalanced="0"/>
    <cacheHierarchy uniqueName="[BOM Product].[European Brand Forecast]" caption="BOM Product.European Brand Forecast" defaultMemberUniqueName="[BOM Product].[European Brand Forecast].[All]" allUniqueName="[BOM Product].[European Brand Forecast].[All]" dimensionUniqueName="[BOM Product]" displayFolder="" count="0" unbalanced="0" hidden="1"/>
    <cacheHierarchy uniqueName="[BOM Product].[European Category Forecast]" caption="BOM Product.European Category Forecast" defaultMemberUniqueName="[BOM Product].[European Category Forecast].[All]" allUniqueName="[BOM Product].[European Category Forecast].[All]" dimensionUniqueName="[BOM Product]" displayFolder="" count="0" unbalanced="0" hidden="1"/>
    <cacheHierarchy uniqueName="[BOM Product].[SKU SK]" caption="BOM Product.SKU SK" attribute="1" keyAttribute="1" defaultMemberUniqueName="[BOM Product].[SKU SK].[All]" allUniqueName="[BOM Product].[SKU SK].[All]" dimensionUniqueName="[BOM Product]" displayFolder="" count="0" unbalanced="0" hidden="1"/>
    <cacheHierarchy uniqueName="[Calendar Date].[Calendar Date]" caption="Calendar Date" attribute="1" time="1" keyAttribute="1" defaultMemberUniqueName="[Calendar Date].[Calendar Date].[All]" allUniqueName="[Calendar Date].[Calendar Date].[All]" dimensionUniqueName="[Calendar Date]" displayFolder="" count="0" memberValueDatatype="7" unbalanced="0" hidden="1"/>
    <cacheHierarchy uniqueName="[Calendar Date].[Date Month Hidden]" caption="Date Month Hidden" time="1" defaultMemberUniqueName="[Calendar Date].[Date Month Hidden].[All]" allUniqueName="[Calendar Date].[Date Month Hidden].[All]" dimensionUniqueName="[Calendar Date]" displayFolder="" count="0" unbalanced="0" hidden="1"/>
    <cacheHierarchy uniqueName="[Calendar Date].[Year Half Year]" caption="Year Half Year" attribute="1" time="1" defaultMemberUniqueName="[Calendar Date].[Year Half Year].[All]" allUniqueName="[Calendar Date].[Year Half Year].[All]" dimensionUniqueName="[Calendar Date]" displayFolder="" count="0" unbalanced="0" hidden="1"/>
    <cacheHierarchy uniqueName="[Calendar Date].[Year Month]" caption="Year Month" attribute="1" time="1" defaultMemberUniqueName="[Calendar Date].[Year Month].[All]" allUniqueName="[Calendar Date].[Year Month].[All]" dimensionUniqueName="[Calendar Date]" displayFolder="" count="0" unbalanced="0" hidden="1"/>
    <cacheHierarchy uniqueName="[Calendar Date].[Year Month Hierarchy]" caption="Year Month Hierarchy" attribute="1" time="1" defaultMemberUniqueName="[Calendar Date].[Year Month Hierarchy].[All]" allUniqueName="[Calendar Date].[Year Month Hierarchy].[All]" dimensionUniqueName="[Calendar Date]" displayFolder="" count="0" unbalanced="0" hidden="1"/>
    <cacheHierarchy uniqueName="[Calendar Date].[Year Quarter]" caption="Year Quarter" attribute="1" time="1" defaultMemberUniqueName="[Calendar Date].[Year Quarter].[All]" allUniqueName="[Calendar Date].[Year Quarter].[All]" dimensionUniqueName="[Calendar Date]" displayFolder="" count="0" unbalanced="0" hidden="1"/>
    <cacheHierarchy uniqueName="[Calendar Date].[Year Subweek]" caption="Year Subweek" attribute="1" time="1" defaultMemberUniqueName="[Calendar Date].[Year Subweek].[All]" allUniqueName="[Calendar Date].[Year Subweek].[All]" dimensionUniqueName="[Calendar Date]" displayFolder="" count="0" unbalanced="0" hidden="1"/>
    <cacheHierarchy uniqueName="[Calendar Date].[Year Week]" caption="Year Week" attribute="1" time="1" defaultMemberUniqueName="[Calendar Date].[Year Week].[All]" allUniqueName="[Calendar Date].[Year Week].[All]" dimensionUniqueName="[Calendar Date]" displayFolder="" count="0" unbalanced="0" hidden="1"/>
    <cacheHierarchy uniqueName="[Calendar Date].[Year Week Hierarchy]" caption="Year Week Hierarchy" attribute="1" time="1" defaultMemberUniqueName="[Calendar Date].[Year Week Hierarchy].[All]" allUniqueName="[Calendar Date].[Year Week Hierarchy].[All]" dimensionUniqueName="[Calendar Date]" displayFolder="" count="0" unbalanced="0" hidden="1"/>
    <cacheHierarchy uniqueName="[Customer].[Customer SHIP TO H]" caption="Customer SHIP TO H" attribute="1" keyAttribute="1" defaultMemberUniqueName="[Customer].[Customer SHIP TO H].[All]" allUniqueName="[Customer].[Customer SHIP TO H].[All]" dimensionUniqueName="[Customer]" displayFolder="" count="0" unbalanced="0" hidden="1"/>
    <cacheHierarchy uniqueName="[Customer Channel].[Customer Channel Key]" caption="Customer Channel Key" attribute="1" keyAttribute="1" defaultMemberUniqueName="[Customer Channel].[Customer Channel Key].[All]" allUniqueName="[Customer Channel].[Customer Channel Key].[All]" dimensionUniqueName="[Customer Channel]" displayFolder="" count="0" unbalanced="0" hidden="1"/>
    <cacheHierarchy uniqueName="[Measure].[Level 8]" caption="Level 8" attribute="1" keyAttribute="1" defaultMemberUniqueName="[Measure].[Level 8].[All]" allUniqueName="[Measure].[Level 8].[All]" dimensionUniqueName="[Measure]" displayFolder="" count="0" unbalanced="0" hidden="1"/>
    <cacheHierarchy uniqueName="[Measure].[Level 8 Order]" caption="Level 8 Order" attribute="1" defaultMemberUniqueName="[Measure].[Level 8 Order].[All]" allUniqueName="[Measure].[Level 8 Order].[All]" dimensionUniqueName="[Measure]" displayFolder="" count="0" unbalanced="0" hidden="1"/>
    <cacheHierarchy uniqueName="[Measure].[PnL Level 1]" caption="PnL Level 1" attribute="1" defaultMemberUniqueName="[Measure].[PnL Level 1].[All]" allUniqueName="[Measure].[PnL Level 1].[All]" dimensionUniqueName="[Measure]" displayFolder="" count="0" unbalanced="0" hidden="1"/>
    <cacheHierarchy uniqueName="[Measure].[PnL Level 2]" caption="PnL Level 2" attribute="1" defaultMemberUniqueName="[Measure].[PnL Level 2].[All]" allUniqueName="[Measure].[PnL Level 2].[All]" dimensionUniqueName="[Measure]" displayFolder="" count="0" unbalanced="0" hidden="1"/>
    <cacheHierarchy uniqueName="[Measure].[PnL Level 3]" caption="PnL Level 3" attribute="1" defaultMemberUniqueName="[Measure].[PnL Level 3].[All]" allUniqueName="[Measure].[PnL Level 3].[All]" dimensionUniqueName="[Measure]" displayFolder="" count="0" unbalanced="0" hidden="1"/>
    <cacheHierarchy uniqueName="[Measure].[PnL Level 4]" caption="PnL Level 4" attribute="1" defaultMemberUniqueName="[Measure].[PnL Level 4].[All]" allUniqueName="[Measure].[PnL Level 4].[All]" dimensionUniqueName="[Measure]" displayFolder="" count="0" unbalanced="0" hidden="1"/>
    <cacheHierarchy uniqueName="[Measure].[PnL Level 5]" caption="PnL Level 5" attribute="1" defaultMemberUniqueName="[Measure].[PnL Level 5].[All]" allUniqueName="[Measure].[PnL Level 5].[All]" dimensionUniqueName="[Measure]" displayFolder="" count="0" unbalanced="0" hidden="1"/>
    <cacheHierarchy uniqueName="[Measure].[PnL Level 6]" caption="PnL Level 6" attribute="1" defaultMemberUniqueName="[Measure].[PnL Level 6].[All]" allUniqueName="[Measure].[PnL Level 6].[All]" dimensionUniqueName="[Measure]" displayFolder="" count="0" unbalanced="0" hidden="1"/>
    <cacheHierarchy uniqueName="[Measure].[PnL Level 7]" caption="PnL Level 7" attribute="1" defaultMemberUniqueName="[Measure].[PnL Level 7].[All]" allUniqueName="[Measure].[PnL Level 7].[All]" dimensionUniqueName="[Measure]" displayFolder="" count="0" unbalanced="0" hidden="1"/>
    <cacheHierarchy uniqueName="[Measure].[TTS Level 1]" caption="TTS Level 1" attribute="1" defaultMemberUniqueName="[Measure].[TTS Level 1].[All]" allUniqueName="[Measure].[TTS Level 1].[All]" dimensionUniqueName="[Measure]" displayFolder="" count="0" unbalanced="0" hidden="1"/>
    <cacheHierarchy uniqueName="[Measure].[TTS Level 2]" caption="TTS Level 2" attribute="1" defaultMemberUniqueName="[Measure].[TTS Level 2].[All]" allUniqueName="[Measure].[TTS Level 2].[All]" dimensionUniqueName="[Measure]" displayFolder="" count="0" unbalanced="0" hidden="1"/>
    <cacheHierarchy uniqueName="[Measure].[TTS Level 3]" caption="TTS Level 3" attribute="1" defaultMemberUniqueName="[Measure].[TTS Level 3].[All]" allUniqueName="[Measure].[TTS Level 3].[All]" dimensionUniqueName="[Measure]" displayFolder="" count="0" unbalanced="0" hidden="1"/>
    <cacheHierarchy uniqueName="[Measure].[TTS Level 4]" caption="TTS Level 4" attribute="1" defaultMemberUniqueName="[Measure].[TTS Level 4].[All]" allUniqueName="[Measure].[TTS Level 4].[All]" dimensionUniqueName="[Measure]" displayFolder="" count="0" unbalanced="0" hidden="1"/>
    <cacheHierarchy uniqueName="[Measure].[TTS Level 5]" caption="TTS Level 5" attribute="1" defaultMemberUniqueName="[Measure].[TTS Level 5].[All]" allUniqueName="[Measure].[TTS Level 5].[All]" dimensionUniqueName="[Measure]" displayFolder="" count="0" unbalanced="0" hidden="1"/>
    <cacheHierarchy uniqueName="[Measure].[TTS Level 6]" caption="TTS Level 6" attribute="1" defaultMemberUniqueName="[Measure].[TTS Level 6].[All]" allUniqueName="[Measure].[TTS Level 6].[All]" dimensionUniqueName="[Measure]" displayFolder="" count="0" unbalanced="0" hidden="1"/>
    <cacheHierarchy uniqueName="[Measure].[TTS Level 7]" caption="TTS Level 7" attribute="1" defaultMemberUniqueName="[Measure].[TTS Level 7].[All]" allUniqueName="[Measure].[TTS Level 7].[All]" dimensionUniqueName="[Measure]" displayFolder="" count="0" unbalanced="0" hidden="1"/>
    <cacheHierarchy uniqueName="[Product].[European Brand Forecast]" caption="Product.European Brand Forecast" defaultMemberUniqueName="[Product].[European Brand Forecast].[All]" allUniqueName="[Product].[European Brand Forecast].[All]" dimensionUniqueName="[Product]" displayFolder="" count="0" unbalanced="0" hidden="1"/>
    <cacheHierarchy uniqueName="[Product].[European Category Forecast]" caption="Product.European Category Forecast" defaultMemberUniqueName="[Product].[European Category Forecast].[All]" allUniqueName="[Product].[European Category Forecast].[All]" dimensionUniqueName="[Product]" displayFolder="" count="0" unbalanced="0" hidden="1"/>
    <cacheHierarchy uniqueName="[Product].[Local Brand Form Hierarchy]" caption="Product.Local Brand Form Hierarchy" defaultMemberUniqueName="[Product].[Local Brand Form Hierarchy].[All]" allUniqueName="[Product].[Local Brand Form Hierarchy].[All]" dimensionUniqueName="[Product]" displayFolder="" count="0" unbalanced="0" hidden="1"/>
    <cacheHierarchy uniqueName="[Product].[SKU SK]" caption="Product.SKU SK" attribute="1" keyAttribute="1" defaultMemberUniqueName="[Product].[SKU SK].[All]" allUniqueName="[Product].[SKU SK].[All]" dimensionUniqueName="[Product]" displayFolder="" count="0" unbalanced="0" hidden="1"/>
    <cacheHierarchy uniqueName="[Sales Rep - AS IS].[Sales Portfolio]" caption="Sales Portfolio" attribute="1" keyAttribute="1" defaultMemberUniqueName="[Sales Rep - AS IS].[Sales Portfolio].[All]" allUniqueName="[Sales Rep - AS IS].[Sales Portfolio].[All]" dimensionUniqueName="[Sales Rep - AS IS]" displayFolder="" count="0" unbalanced="0" hidden="1"/>
    <cacheHierarchy uniqueName="[Service Rendered Date].[Calendar Date]" caption="Calendar Date" attribute="1" time="1" keyAttribute="1" defaultMemberUniqueName="[Service Rendered Date].[Calendar Date].[All]" allUniqueName="[Service Rendered Date].[Calendar Date].[All]" dimensionUniqueName="[Service Rendered Date]" displayFolder="" count="0" memberValueDatatype="7" unbalanced="0" hidden="1"/>
    <cacheHierarchy uniqueName="[Service Rendered Date].[Date Month Hidden]" caption="Date Month Hidden" time="1" defaultMemberUniqueName="[Service Rendered Date].[Date Month Hidden].[All]" allUniqueName="[Service Rendered Date].[Date Month Hidden].[All]" dimensionUniqueName="[Service Rendered Date]" displayFolder="" count="0" unbalanced="0" hidden="1"/>
    <cacheHierarchy uniqueName="[Service Rendered Date].[Year Half Year]" caption="Year Half Year" attribute="1" time="1" defaultMemberUniqueName="[Service Rendered Date].[Year Half Year].[All]" allUniqueName="[Service Rendered Date].[Year Half Year].[All]" dimensionUniqueName="[Service Rendered Date]" displayFolder="" count="0" unbalanced="0" hidden="1"/>
    <cacheHierarchy uniqueName="[Service Rendered Date].[Year Month]" caption="Year Month" attribute="1" time="1" defaultMemberUniqueName="[Service Rendered Date].[Year Month].[All]" allUniqueName="[Service Rendered Date].[Year Month].[All]" dimensionUniqueName="[Service Rendered Date]" displayFolder="" count="0" unbalanced="0" hidden="1"/>
    <cacheHierarchy uniqueName="[Service Rendered Date].[Year Month Hierarchy]" caption="Year Month Hierarchy" attribute="1" time="1" defaultMemberUniqueName="[Service Rendered Date].[Year Month Hierarchy].[All]" allUniqueName="[Service Rendered Date].[Year Month Hierarchy].[All]" dimensionUniqueName="[Service Rendered Date]" displayFolder="" count="0" unbalanced="0" hidden="1"/>
    <cacheHierarchy uniqueName="[Service Rendered Date].[Year Quarter]" caption="Year Quarter" attribute="1" time="1" defaultMemberUniqueName="[Service Rendered Date].[Year Quarter].[All]" allUniqueName="[Service Rendered Date].[Year Quarter].[All]" dimensionUniqueName="[Service Rendered Date]" displayFolder="" count="0" unbalanced="0" hidden="1"/>
    <cacheHierarchy uniqueName="[Service Rendered Date].[Year Subweek]" caption="Year Subweek" attribute="1" time="1" defaultMemberUniqueName="[Service Rendered Date].[Year Subweek].[All]" allUniqueName="[Service Rendered Date].[Year Subweek].[All]" dimensionUniqueName="[Service Rendered Date]" displayFolder="" count="0" unbalanced="0" hidden="1"/>
    <cacheHierarchy uniqueName="[Service Rendered Date].[Year Week]" caption="Year Week" attribute="1" time="1" defaultMemberUniqueName="[Service Rendered Date].[Year Week].[All]" allUniqueName="[Service Rendered Date].[Year Week].[All]" dimensionUniqueName="[Service Rendered Date]" displayFolder="" count="0" unbalanced="0" hidden="1"/>
    <cacheHierarchy uniqueName="[Service Rendered Date].[Year Week Hierarchy]" caption="Year Week Hierarchy" attribute="1" time="1" defaultMemberUniqueName="[Service Rendered Date].[Year Week Hierarchy].[All]" allUniqueName="[Service Rendered Date].[Year Week Hierarchy].[All]" dimensionUniqueName="[Service Rendered Date]" displayFolder="" count="0" unbalanced="0" hidden="1"/>
    <cacheHierarchy uniqueName="[Measures].[Exp Trad Days]" caption="Exp Trad Days" measure="1" displayFolder="" measureGroup="Fact Trading Day" count="0"/>
    <cacheHierarchy uniqueName="[Measures].[Tot Trad Days]" caption="Tot Trad Days" measure="1" displayFolder="" measureGroup="Fact Trading Day" count="0"/>
    <cacheHierarchy uniqueName="[Measures].[Value]" caption="Value" measure="1" displayFolder="" measureGroup="Fact Value" count="0"/>
    <cacheHierarchy uniqueName="[Measures].[% Expired]" caption="% Expired" measure="1" displayFolder="" measureGroup="Fact Trading Day" count="0"/>
    <cacheHierarchy uniqueName="[Measures].[GSV]" caption="GSV" measure="1" displayFolder="01 - Value" count="0"/>
    <cacheHierarchy uniqueName="[Measures].[NIV]" caption="NIV" measure="1" displayFolder="01 - Value" count="0"/>
    <cacheHierarchy uniqueName="[Measures].[TO]" caption="TO" measure="1" displayFolder="01 - Value" count="0"/>
    <cacheHierarchy uniqueName="[Measures].[Tot_On]" caption="Tot_On" measure="1" displayFolder="01 - Value" count="0"/>
    <cacheHierarchy uniqueName="[Measures].[Tot_Off]" caption="Tot_Off" measure="1" displayFolder="01 - Value" count="0"/>
    <cacheHierarchy uniqueName="[Measures].[BBTOT]" caption="BBTOT" measure="1" displayFolder="03 - Value Others" count="0"/>
    <cacheHierarchy uniqueName="[Measures].[NIP]" caption="NIP" measure="1" displayFolder="03 - Value Others" count="0"/>
    <cacheHierarchy uniqueName="[Measures].[BL_for_Rebate]" caption="BL_for_Rebate" measure="1" displayFolder="03 - Value Others" count="0"/>
    <cacheHierarchy uniqueName="[Measures].[CPP]" caption="CPP" measure="1" displayFolder="03 - Value Others" count="0"/>
    <cacheHierarchy uniqueName="[Measures].[Efficient_Operation_Terms]" caption="Efficient_Operation_Terms" measure="1" displayFolder="03 - Value Others" count="0"/>
    <cacheHierarchy uniqueName="[Measures].[Other_Terms]" caption="Other_Terms" measure="1" displayFolder="03 - Value Others" count="0"/>
    <cacheHierarchy uniqueName="[Measures].[CPP_On]" caption="CPP_On" measure="1" displayFolder="03 - Value Others" count="0"/>
    <cacheHierarchy uniqueName="[Measures].[CPP_Off]" caption="CPP_Off" measure="1" displayFolder="03 - Value Others" count="0"/>
    <cacheHierarchy uniqueName="[Measures].[BBT_On]" caption="BBT_On" measure="1" displayFolder="03 - Value Others" count="0"/>
    <cacheHierarchy uniqueName="[Measures].[BBT_Off]" caption="BBT_Off" measure="1" displayFolder="03 - Value Others" count="0"/>
    <cacheHierarchy uniqueName="[Measures].[EOT_On]" caption="EOT_On" measure="1" displayFolder="03 - Value Others" count="0"/>
    <cacheHierarchy uniqueName="[Measures].[EOT_Off]" caption="EOT_Off" measure="1" displayFolder="03 - Value Others" count="0"/>
    <cacheHierarchy uniqueName="[Measures].[OT_On]" caption="OT_On" measure="1" displayFolder="03 - Value Others" count="0"/>
    <cacheHierarchy uniqueName="[Measures].[OT_Off]" caption="OT_Off" measure="1" displayFolder="03 - Value Others" count="0"/>
    <cacheHierarchy uniqueName="[Measures].[BBTOT%GSV]" caption="BBTOT%GSV" measure="1" displayFolder="03 - Value Others" count="0"/>
    <cacheHierarchy uniqueName="[Measures].[EV]" caption="EV" measure="1" displayFolder="03 - Value Others" count="0"/>
    <cacheHierarchy uniqueName="[Measures].[Base_TO]" caption="Base_TO" measure="1" displayFolder="03 - Value Others" count="0"/>
    <cacheHierarchy uniqueName="[Measures].[Promo_TO]" caption="Promo_TO" measure="1" displayFolder="03 - Value Others" count="0"/>
    <cacheHierarchy uniqueName="[Measures].[Base_GSV]" caption="Base_GSV" measure="1" displayFolder="03 - Value Others" count="0"/>
    <cacheHierarchy uniqueName="[Measures].[Promo_GSV]" caption="Promo_GSV" measure="1" displayFolder="03 - Value Others" count="0"/>
    <cacheHierarchy uniqueName="[Measures].[Base_NIV]" caption="Base_NIV" measure="1" displayFolder="03 - Value Others" count="0"/>
    <cacheHierarchy uniqueName="[Measures].[Promo_NIV]" caption="Promo_NIV" measure="1" displayFolder="03 - Value Others" count="0"/>
    <cacheHierarchy uniqueName="[Measures].[Base_NIP]" caption="Base_NIP" measure="1" displayFolder="03 - Value Others" count="0"/>
    <cacheHierarchy uniqueName="[Measures].[Promo_NIP]" caption="Promo_NIP" measure="1" displayFolder="03 - Value Others" count="0"/>
    <cacheHierarchy uniqueName="[Measures].[Promo_Share_Promo_Folder_On]" caption="Promo_Share_Promo_Folder_On" measure="1" displayFolder="03 - Value Others" count="0"/>
    <cacheHierarchy uniqueName="[Measures].[Promo_Share_Promo_Folder_Off]" caption="Promo_Share_Promo_Folder_Off" measure="1" displayFolder="03 - Value Others" count="0"/>
    <cacheHierarchy uniqueName="[Measures].[COGS Total Bought in Products UK]" caption="COGS Total Bought in Products UK" measure="1" displayFolder="05 - Value Local Measures" count="0"/>
    <cacheHierarchy uniqueName="[Measures].[Sales Gross Profit UK]" caption="Sales Gross Profit UK" measure="1" displayFolder="05 - Value Local Measures" count="0"/>
    <cacheHierarchy uniqueName="[Measures].[Sales Gross Margin UK]" caption="Sales Gross Margin UK" measure="1" displayFolder="05 - Value Local Measures" count="0"/>
    <cacheHierarchy uniqueName="[Measures].[Payment_Off]" caption="Payment_Off" measure="1" displayFolder="05 - Value Local Measures" count="0"/>
    <cacheHierarchy uniqueName="[Measures].[Logistics_Off]" caption="Logistics_Off" measure="1" displayFolder="05 - Value Local Measures" count="0"/>
    <cacheHierarchy uniqueName="[Measures].[Marketing_TPRs_On]" caption="Marketing_TPRs_On" measure="1" displayFolder="05 - Value Local Measures" count="0"/>
    <cacheHierarchy uniqueName="[Measures].[Sales_CPPs_On]" caption="Sales_CPPs_On" measure="1" displayFolder="05 - Value Local Measures" count="0"/>
    <cacheHierarchy uniqueName="[Measures].[Sales_CPPs_Off]" caption="Sales_CPPs_Off" measure="1" displayFolder="05 - Value Local Measures" count="0"/>
    <cacheHierarchy uniqueName="[Measures].[Trade_Fee_Off]" caption="Trade_Fee_Off" measure="1" displayFolder="05 - Value Local Measures" count="0"/>
    <cacheHierarchy uniqueName="[Measures].[Trade_Fee_On]" caption="Trade_Fee_On" measure="1" displayFolder="05 - Value Local Measures" count="0"/>
    <cacheHierarchy uniqueName="[Measures].[Payment_On]" caption="Payment_On" measure="1" displayFolder="05 - Value Local Measures" count="0"/>
    <cacheHierarchy uniqueName="[Measures].[Sell_off_Short_Shelf_Life_On]" caption="Sell_off_Short_Shelf_Life_On" measure="1" displayFolder="05 - Value Local Measures" count="0"/>
    <cacheHierarchy uniqueName="[Measures].[Payment_Off_CYACT]" caption="Payment_Off_CYACT" measure="1" displayFolder="06 - Value Local Measures DateComparison\Payment_Off" count="0"/>
    <cacheHierarchy uniqueName="[Measures].[Payment_Off_LYACT]" caption="Payment_Off_LYACT" measure="1" displayFolder="06 - Value Local Measures DateComparison\Payment_Off" count="0"/>
    <cacheHierarchy uniqueName="[Measures].[Payment_Off_ACT_CYvsLY]" caption="Payment_Off_ACT_CYvsLY" measure="1" displayFolder="06 - Value Local Measures DateComparison\Payment_Off" count="0"/>
    <cacheHierarchy uniqueName="[Measures].[Payment_Off_CYMTD]" caption="Payment_Off_CYMTD" measure="1" displayFolder="06 - Value Local Measures DateComparison\Payment_Off" count="0"/>
    <cacheHierarchy uniqueName="[Measures].[Payment_Off_LYMTD]" caption="Payment_Off_LYMTD" measure="1" displayFolder="06 - Value Local Measures DateComparison\Payment_Off" count="0"/>
    <cacheHierarchy uniqueName="[Measures].[Payment_Off_MTD_CYvsLY]" caption="Payment_Off_MTD_CYvsLY" measure="1" displayFolder="06 - Value Local Measures DateComparison\Payment_Off" count="0"/>
    <cacheHierarchy uniqueName="[Measures].[Payment_Off_YTDCY]" caption="Payment_Off_YTDCY" measure="1" displayFolder="06 - Value Local Measures DateComparison\Payment_Off" count="0"/>
    <cacheHierarchy uniqueName="[Measures].[Payment_Off_YTDLY]" caption="Payment_Off_YTDLY" measure="1" displayFolder="06 - Value Local Measures DateComparison\Payment_Off" count="0"/>
    <cacheHierarchy uniqueName="[Measures].[Payment_Off_YTD_CYvsLY]" caption="Payment_Off_YTD_CYvsLY" measure="1" displayFolder="06 - Value Local Measures DateComparison\Payment_Off" count="0"/>
    <cacheHierarchy uniqueName="[Measures].[Payment_Off_RY_ACT]" caption="Payment_Off_RY_ACT" measure="1" displayFolder="06 - Value Local Measures DateComparison\Payment_Off" count="0"/>
    <cacheHierarchy uniqueName="[Measures].[Logistics_Off_CYACT]" caption="Logistics_Off_CYACT" measure="1" displayFolder="06 - Value Local Measures DateComparison\Logistics_Off" count="0"/>
    <cacheHierarchy uniqueName="[Measures].[Logistics_Off_LYACT]" caption="Logistics_Off_LYACT" measure="1" displayFolder="06 - Value Local Measures DateComparison\Logistics_Off" count="0"/>
    <cacheHierarchy uniqueName="[Measures].[Logistics_Off_ACT_CYvsLY]" caption="Logistics_Off_ACT_CYvsLY" measure="1" displayFolder="06 - Value Local Measures DateComparison\Logistics_Off" count="0"/>
    <cacheHierarchy uniqueName="[Measures].[Logistics_Off_CYMTD]" caption="Logistics_Off_CYMTD" measure="1" displayFolder="06 - Value Local Measures DateComparison\Logistics_Off" count="0"/>
    <cacheHierarchy uniqueName="[Measures].[Logistics_Off_LYMTD]" caption="Logistics_Off_LYMTD" measure="1" displayFolder="06 - Value Local Measures DateComparison\Logistics_Off" count="0"/>
    <cacheHierarchy uniqueName="[Measures].[Logistics_Off_MTD_CYvsLY]" caption="Logistics_Off_MTD_CYvsLY" measure="1" displayFolder="06 - Value Local Measures DateComparison\Logistics_Off" count="0"/>
    <cacheHierarchy uniqueName="[Measures].[Logistics_Off_YTDCY]" caption="Logistics_Off_YTDCY" measure="1" displayFolder="06 - Value Local Measures DateComparison\Logistics_Off" count="0"/>
    <cacheHierarchy uniqueName="[Measures].[Logistics_Off_YTDLY]" caption="Logistics_Off_YTDLY" measure="1" displayFolder="06 - Value Local Measures DateComparison\Logistics_Off" count="0"/>
    <cacheHierarchy uniqueName="[Measures].[Logistics_Off_YTD_CYvsLY]" caption="Logistics_Off_YTD_CYvsLY" measure="1" displayFolder="06 - Value Local Measures DateComparison\Logistics_Off" count="0"/>
    <cacheHierarchy uniqueName="[Measures].[Logistics_Off_RY_ACT]" caption="Logistics_Off_RY_ACT" measure="1" displayFolder="06 - Value Local Measures DateComparison\Logistics_Off" count="0"/>
    <cacheHierarchy uniqueName="[Measures].[Marketing_TPRs_On_CYACT]" caption="Marketing_TPRs_On_CYACT" measure="1" displayFolder="06 - Value Local Measures DateComparison\Marketing_TPRs_On" count="0"/>
    <cacheHierarchy uniqueName="[Measures].[Marketing_TPRs_On_LYACT]" caption="Marketing_TPRs_On_LYACT" measure="1" displayFolder="06 - Value Local Measures DateComparison\Marketing_TPRs_On" count="0"/>
    <cacheHierarchy uniqueName="[Measures].[Marketing_TPRs_On_ACT_CYvsLY]" caption="Marketing_TPRs_On_ACT_CYvsLY" measure="1" displayFolder="06 - Value Local Measures DateComparison\Marketing_TPRs_On" count="0"/>
    <cacheHierarchy uniqueName="[Measures].[Marketing_TPRs_On_CYMTD]" caption="Marketing_TPRs_On_CYMTD" measure="1" displayFolder="06 - Value Local Measures DateComparison\Marketing_TPRs_On" count="0"/>
    <cacheHierarchy uniqueName="[Measures].[Marketing_TPRs_On_LYMTD]" caption="Marketing_TPRs_On_LYMTD" measure="1" displayFolder="06 - Value Local Measures DateComparison\Marketing_TPRs_On" count="0"/>
    <cacheHierarchy uniqueName="[Measures].[Marketing_TPRs_On_MTD_CYvsLY]" caption="Marketing_TPRs_On_MTD_CYvsLY" measure="1" displayFolder="06 - Value Local Measures DateComparison\Marketing_TPRs_On" count="0"/>
    <cacheHierarchy uniqueName="[Measures].[Marketing_TPRs_On_YTDCY]" caption="Marketing_TPRs_On_YTDCY" measure="1" displayFolder="06 - Value Local Measures DateComparison\Marketing_TPRs_On" count="0"/>
    <cacheHierarchy uniqueName="[Measures].[Marketing_TPRs_On_YTDLY]" caption="Marketing_TPRs_On_YTDLY" measure="1" displayFolder="06 - Value Local Measures DateComparison\Marketing_TPRs_On" count="0"/>
    <cacheHierarchy uniqueName="[Measures].[Marketing_TPRs_On_YTD_CYvsLY]" caption="Marketing_TPRs_On_YTD_CYvsLY" measure="1" displayFolder="06 - Value Local Measures DateComparison\Marketing_TPRs_On" count="0"/>
    <cacheHierarchy uniqueName="[Measures].[Marketing_TPRs_On_RY_ACT]" caption="Marketing_TPRs_On_RY_ACT" measure="1" displayFolder="06 - Value Local Measures DateComparison\Marketing_TPRs_On" count="0"/>
    <cacheHierarchy uniqueName="[Measures].[Sales_CPPs_On_CYACT]" caption="Sales_CPPs_On_CYACT" measure="1" displayFolder="06 - Value Local Measures DateComparison\Sales_CPPs_On" count="0"/>
    <cacheHierarchy uniqueName="[Measures].[Sales_CPPs_On_LYACT]" caption="Sales_CPPs_On_LYACT" measure="1" displayFolder="06 - Value Local Measures DateComparison\Sales_CPPs_On" count="0"/>
    <cacheHierarchy uniqueName="[Measures].[Sales_CPPs_On_ACT_CYvsLY]" caption="Sales_CPPs_On_ACT_CYvsLY" measure="1" displayFolder="06 - Value Local Measures DateComparison\Sales_CPPs_On" count="0"/>
    <cacheHierarchy uniqueName="[Measures].[Sales_CPPs_On_CYMTD]" caption="Sales_CPPs_On_CYMTD" measure="1" displayFolder="06 - Value Local Measures DateComparison\Sales_CPPs_On" count="0"/>
    <cacheHierarchy uniqueName="[Measures].[Sales_CPPs_On_LYMTD]" caption="Sales_CPPs_On_LYMTD" measure="1" displayFolder="06 - Value Local Measures DateComparison\Sales_CPPs_On" count="0"/>
    <cacheHierarchy uniqueName="[Measures].[Sales_CPPs_On_MTD_CYvsLY]" caption="Sales_CPPs_On_MTD_CYvsLY" measure="1" displayFolder="06 - Value Local Measures DateComparison\Sales_CPPs_On" count="0"/>
    <cacheHierarchy uniqueName="[Measures].[Sales_CPPs_On_YTDCY]" caption="Sales_CPPs_On_YTDCY" measure="1" displayFolder="06 - Value Local Measures DateComparison\Sales_CPPs_On" count="0"/>
    <cacheHierarchy uniqueName="[Measures].[Sales_CPPs_On_YTDLY]" caption="Sales_CPPs_On_YTDLY" measure="1" displayFolder="06 - Value Local Measures DateComparison\Sales_CPPs_On" count="0"/>
    <cacheHierarchy uniqueName="[Measures].[Sales_CPPs_On_YTD_CYvsLY]" caption="Sales_CPPs_On_YTD_CYvsLY" measure="1" displayFolder="06 - Value Local Measures DateComparison\Sales_CPPs_On" count="0"/>
    <cacheHierarchy uniqueName="[Measures].[Sales_CPPs_On_RY_ACT]" caption="Sales_CPPs_On_RY_ACT" measure="1" displayFolder="06 - Value Local Measures DateComparison\Sales_CPPs_On" count="0"/>
    <cacheHierarchy uniqueName="[Measures].[Sales_CPPs_Off_CYACT]" caption="Sales_CPPs_Off_CYACT" measure="1" displayFolder="06 - Value Local Measures DateComparison\Sales_CPPs_Off" count="0"/>
    <cacheHierarchy uniqueName="[Measures].[Sales_CPPs_Off_LYACT]" caption="Sales_CPPs_Off_LYACT" measure="1" displayFolder="06 - Value Local Measures DateComparison\Sales_CPPs_Off" count="0"/>
    <cacheHierarchy uniqueName="[Measures].[Sales_CPPs_Off_ACT_CYvsLY]" caption="Sales_CPPs_Off_ACT_CYvsLY" measure="1" displayFolder="06 - Value Local Measures DateComparison\Sales_CPPs_Off" count="0"/>
    <cacheHierarchy uniqueName="[Measures].[Sales_CPPs_Off_CYMTD]" caption="Sales_CPPs_Off_CYMTD" measure="1" displayFolder="06 - Value Local Measures DateComparison\Sales_CPPs_Off" count="0"/>
    <cacheHierarchy uniqueName="[Measures].[Sales_CPPs_Off_LYMTD]" caption="Sales_CPPs_Off_LYMTD" measure="1" displayFolder="06 - Value Local Measures DateComparison\Sales_CPPs_Off" count="0"/>
    <cacheHierarchy uniqueName="[Measures].[Sales_CPPs_Off_MTD_CYvsLY]" caption="Sales_CPPs_Off_MTD_CYvsLY" measure="1" displayFolder="06 - Value Local Measures DateComparison\Sales_CPPs_Off" count="0"/>
    <cacheHierarchy uniqueName="[Measures].[Sales_CPPs_Off_YTDCY]" caption="Sales_CPPs_Off_YTDCY" measure="1" displayFolder="06 - Value Local Measures DateComparison\Sales_CPPs_Off" count="0"/>
    <cacheHierarchy uniqueName="[Measures].[Sales_CPPs_Off_YTDLY]" caption="Sales_CPPs_Off_YTDLY" measure="1" displayFolder="06 - Value Local Measures DateComparison\Sales_CPPs_Off" count="0"/>
    <cacheHierarchy uniqueName="[Measures].[Sales_CPPs_Off_YTD_CYvsLY]" caption="Sales_CPPs_Off_YTD_CYvsLY" measure="1" displayFolder="06 - Value Local Measures DateComparison\Sales_CPPs_Off" count="0"/>
    <cacheHierarchy uniqueName="[Measures].[Sales_CPPs_Off_RY_ACT]" caption="Sales_CPPs_Off_RY_ACT" measure="1" displayFolder="06 - Value Local Measures DateComparison\Sales_CPPs_Off" count="0"/>
    <cacheHierarchy uniqueName="[Measures].[Trade_Fee_Off_CYACT]" caption="Trade_Fee_Off_CYACT" measure="1" displayFolder="06 - Value Local Measures DateComparison\Trade_Fee_Off" count="0"/>
    <cacheHierarchy uniqueName="[Measures].[Trade_Fee_Off_LYACT]" caption="Trade_Fee_Off_LYACT" measure="1" displayFolder="06 - Value Local Measures DateComparison\Trade_Fee_Off" count="0"/>
    <cacheHierarchy uniqueName="[Measures].[Trade_Fee_Off_ACT_CYvsLY]" caption="Trade_Fee_Off_ACT_CYvsLY" measure="1" displayFolder="06 - Value Local Measures DateComparison\Trade_Fee_Off" count="0"/>
    <cacheHierarchy uniqueName="[Measures].[Trade_Fee_Off_CYMTD]" caption="Trade_Fee_Off_CYMTD" measure="1" displayFolder="06 - Value Local Measures DateComparison\Trade_Fee_Off" count="0"/>
    <cacheHierarchy uniqueName="[Measures].[Trade_Fee_Off_LYMTD]" caption="Trade_Fee_Off_LYMTD" measure="1" displayFolder="06 - Value Local Measures DateComparison\Trade_Fee_Off" count="0"/>
    <cacheHierarchy uniqueName="[Measures].[Trade_Fee_Off_MTD_CYvsLY]" caption="Trade_Fee_Off_MTD_CYvsLY" measure="1" displayFolder="06 - Value Local Measures DateComparison\Trade_Fee_Off" count="0"/>
    <cacheHierarchy uniqueName="[Measures].[Trade_Fee_Off_YTDCY]" caption="Trade_Fee_Off_YTDCY" measure="1" displayFolder="06 - Value Local Measures DateComparison\Trade_Fee_Off" count="0"/>
    <cacheHierarchy uniqueName="[Measures].[Trade_Fee_Off_YTDLY]" caption="Trade_Fee_Off_YTDLY" measure="1" displayFolder="06 - Value Local Measures DateComparison\Trade_Fee_Off" count="0"/>
    <cacheHierarchy uniqueName="[Measures].[Trade_Fee_Off_YTD_CYvsLY]" caption="Trade_Fee_Off_YTD_CYvsLY" measure="1" displayFolder="06 - Value Local Measures DateComparison\Trade_Fee_Off" count="0"/>
    <cacheHierarchy uniqueName="[Measures].[Trade_Fee_Off_RY_ACT]" caption="Trade_Fee_Off_RY_ACT" measure="1" displayFolder="06 - Value Local Measures DateComparison\Trade_Fee_Off" count="0"/>
    <cacheHierarchy uniqueName="[Measures].[Trade_Fee_On_CYACT]" caption="Trade_Fee_On_CYACT" measure="1" displayFolder="06 - Value Local Measures DateComparison\Trade_Fee_On" count="0"/>
    <cacheHierarchy uniqueName="[Measures].[Trade_Fee_On_LYACT]" caption="Trade_Fee_On_LYACT" measure="1" displayFolder="06 - Value Local Measures DateComparison\Trade_Fee_On" count="0"/>
    <cacheHierarchy uniqueName="[Measures].[Trade_Fee_On_ACT_CYvsLY]" caption="Trade_Fee_On_ACT_CYvsLY" measure="1" displayFolder="06 - Value Local Measures DateComparison\Trade_Fee_On" count="0"/>
    <cacheHierarchy uniqueName="[Measures].[Trade_Fee_On_CYMTD]" caption="Trade_Fee_On_CYMTD" measure="1" displayFolder="06 - Value Local Measures DateComparison\Trade_Fee_On" count="0"/>
    <cacheHierarchy uniqueName="[Measures].[Trade_Fee_On_LYMTD]" caption="Trade_Fee_On_LYMTD" measure="1" displayFolder="06 - Value Local Measures DateComparison\Trade_Fee_On" count="0"/>
    <cacheHierarchy uniqueName="[Measures].[Trade_Fee_On_MTD_CYvsLY]" caption="Trade_Fee_On_MTD_CYvsLY" measure="1" displayFolder="06 - Value Local Measures DateComparison\Trade_Fee_On" count="0"/>
    <cacheHierarchy uniqueName="[Measures].[Trade_Fee_On_YTDCY]" caption="Trade_Fee_On_YTDCY" measure="1" displayFolder="06 - Value Local Measures DateComparison\Trade_Fee_On" count="0"/>
    <cacheHierarchy uniqueName="[Measures].[Trade_Fee_On_YTDLY]" caption="Trade_Fee_On_YTDLY" measure="1" displayFolder="06 - Value Local Measures DateComparison\Trade_Fee_On" count="0"/>
    <cacheHierarchy uniqueName="[Measures].[Trade_Fee_On_YTD_CYvsLY]" caption="Trade_Fee_On_YTD_CYvsLY" measure="1" displayFolder="06 - Value Local Measures DateComparison\Trade_Fee_On" count="0"/>
    <cacheHierarchy uniqueName="[Measures].[Trade_Fee_On_RY_ACT]" caption="Trade_Fee_On_RY_ACT" measure="1" displayFolder="06 - Value Local Measures DateComparison\Trade_Fee_On" count="0"/>
    <cacheHierarchy uniqueName="[Measures].[Payment_On_CYACT]" caption="Payment_On_CYACT" measure="1" displayFolder="06 - Value Local Measures DateComparison\Payment_On" count="0"/>
    <cacheHierarchy uniqueName="[Measures].[Payment_On_LYACT]" caption="Payment_On_LYACT" measure="1" displayFolder="06 - Value Local Measures DateComparison\Payment_On" count="0"/>
    <cacheHierarchy uniqueName="[Measures].[Payment_On_ACT_CYvsLY]" caption="Payment_On_ACT_CYvsLY" measure="1" displayFolder="06 - Value Local Measures DateComparison\Payment_On" count="0"/>
    <cacheHierarchy uniqueName="[Measures].[Payment_On_CYMTD]" caption="Payment_On_CYMTD" measure="1" displayFolder="06 - Value Local Measures DateComparison\Payment_On" count="0"/>
    <cacheHierarchy uniqueName="[Measures].[Payment_On_LYMTD]" caption="Payment_On_LYMTD" measure="1" displayFolder="06 - Value Local Measures DateComparison\Payment_On" count="0"/>
    <cacheHierarchy uniqueName="[Measures].[Payment_On_MTD_CYvsLY]" caption="Payment_On_MTD_CYvsLY" measure="1" displayFolder="06 - Value Local Measures DateComparison\Payment_On" count="0"/>
    <cacheHierarchy uniqueName="[Measures].[Payment_On_YTDCY]" caption="Payment_On_YTDCY" measure="1" displayFolder="06 - Value Local Measures DateComparison\Payment_On" count="0"/>
    <cacheHierarchy uniqueName="[Measures].[Payment_On_YTDLY]" caption="Payment_On_YTDLY" measure="1" displayFolder="06 - Value Local Measures DateComparison\Payment_On" count="0"/>
    <cacheHierarchy uniqueName="[Measures].[Payment_On_YTD_CYvsLY]" caption="Payment_On_YTD_CYvsLY" measure="1" displayFolder="06 - Value Local Measures DateComparison\Payment_On" count="0"/>
    <cacheHierarchy uniqueName="[Measures].[Payment_On_RY_ACT]" caption="Payment_On_RY_ACT" measure="1" displayFolder="06 - Value Local Measures DateComparison\Payment_On" count="0"/>
    <cacheHierarchy uniqueName="[Measures].[Sell_off_Short_Shelf_Life_On_CYACT]" caption="Sell_off_Short_Shelf_Life_On_CYACT" measure="1" displayFolder="06 - Value Local Measures DateComparison\Sell_off_Short_Shelf_Life_On" count="0"/>
    <cacheHierarchy uniqueName="[Measures].[Sell_off_Short_Shelf_Life_On_LYACT]" caption="Sell_off_Short_Shelf_Life_On_LYACT" measure="1" displayFolder="06 - Value Local Measures DateComparison\Sell_off_Short_Shelf_Life_On" count="0"/>
    <cacheHierarchy uniqueName="[Measures].[Sell_off_Short_Shelf_Life_On_ACT_CYvsLY]" caption="Sell_off_Short_Shelf_Life_On_ACT_CYvsLY" measure="1" displayFolder="06 - Value Local Measures DateComparison\Sell_off_Short_Shelf_Life_On" count="0"/>
    <cacheHierarchy uniqueName="[Measures].[Sell_off_Short_Shelf_Life_On_CYMTD]" caption="Sell_off_Short_Shelf_Life_On_CYMTD" measure="1" displayFolder="06 - Value Local Measures DateComparison\Sell_off_Short_Shelf_Life_On" count="0"/>
    <cacheHierarchy uniqueName="[Measures].[Sell_off_Short_Shelf_Life_On_LYMTD]" caption="Sell_off_Short_Shelf_Life_On_LYMTD" measure="1" displayFolder="06 - Value Local Measures DateComparison\Sell_off_Short_Shelf_Life_On" count="0"/>
    <cacheHierarchy uniqueName="[Measures].[Sell_off_Short_Shelf_Life_On_MTD_CYvsLY]" caption="Sell_off_Short_Shelf_Life_On_MTD_CYvsLY" measure="1" displayFolder="06 - Value Local Measures DateComparison\Sell_off_Short_Shelf_Life_On" count="0"/>
    <cacheHierarchy uniqueName="[Measures].[Sell_off_Short_Shelf_Life_On_YTDCY]" caption="Sell_off_Short_Shelf_Life_On_YTDCY" measure="1" displayFolder="06 - Value Local Measures DateComparison\Sell_off_Short_Shelf_Life_On" count="0"/>
    <cacheHierarchy uniqueName="[Measures].[Sell_off_Short_Shelf_Life_On_YTDLY]" caption="Sell_off_Short_Shelf_Life_On_YTDLY" measure="1" displayFolder="06 - Value Local Measures DateComparison\Sell_off_Short_Shelf_Life_On" count="0"/>
    <cacheHierarchy uniqueName="[Measures].[Sell_off_Short_Shelf_Life_On_YTD_CYvsLY]" caption="Sell_off_Short_Shelf_Life_On_YTD_CYvsLY" measure="1" displayFolder="06 - Value Local Measures DateComparison\Sell_off_Short_Shelf_Life_On" count="0"/>
    <cacheHierarchy uniqueName="[Measures].[Sell_off_Short_Shelf_Life_On_RY_ACT]" caption="Sell_off_Short_Shelf_Life_On_RY_ACT" measure="1" displayFolder="06 - Value Local Measures DateComparison\Sell_off_Short_Shelf_Life_On" count="0"/>
    <cacheHierarchy uniqueName="[Measures].[Payment_Off_ACT_CYvsLY_%]" caption="Payment_Off_ACT_CYvsLY_%" measure="1" displayFolder="06 - Value Local Measures DateComparison\Payment_Off" count="0"/>
    <cacheHierarchy uniqueName="[Measures].[Payment_Off_ACT_CY-LY/LY_%]" caption="Payment_Off_ACT_CY-LY/LY_%" measure="1" displayFolder="06 - Value Local Measures DateComparison\Payment_Off" count="0"/>
    <cacheHierarchy uniqueName="[Measures].[Payment_Off_MTD_CYvsLY_%]" caption="Payment_Off_MTD_CYvsLY_%" measure="1" displayFolder="06 - Value Local Measures DateComparison\Payment_Off" count="0"/>
    <cacheHierarchy uniqueName="[Measures].[Payment_Off_MTD_CY-LY/LY_%]" caption="Payment_Off_MTD_CY-LY/LY_%" measure="1" displayFolder="06 - Value Local Measures DateComparison\Payment_Off" count="0"/>
    <cacheHierarchy uniqueName="[Measures].[Payment_Off_YTD_CYvsLY_%]" caption="Payment_Off_YTD_CYvsLY_%" measure="1" displayFolder="06 - Value Local Measures DateComparison\Payment_Off" count="0"/>
    <cacheHierarchy uniqueName="[Measures].[Payment_Off_YTD_CY-LY/LY_%]" caption="Payment_Off_YTD_CY-LY/LY_%" measure="1" displayFolder="06 - Value Local Measures DateComparison\Payment_Off" count="0"/>
    <cacheHierarchy uniqueName="[Measures].[Logistics_Off_ACT_CYvsLY_%]" caption="Logistics_Off_ACT_CYvsLY_%" measure="1" displayFolder="06 - Value Local Measures DateComparison\Logistics_Off" count="0"/>
    <cacheHierarchy uniqueName="[Measures].[Logistics_Off_ACT_CY-LY/LY_%]" caption="Logistics_Off_ACT_CY-LY/LY_%" measure="1" displayFolder="06 - Value Local Measures DateComparison\Logistics_Off" count="0"/>
    <cacheHierarchy uniqueName="[Measures].[Logistics_Off_MTD_CYvsLY_%]" caption="Logistics_Off_MTD_CYvsLY_%" measure="1" displayFolder="06 - Value Local Measures DateComparison\Logistics_Off" count="0"/>
    <cacheHierarchy uniqueName="[Measures].[Logistics_Off_MTD_CY-LY/LY_%]" caption="Logistics_Off_MTD_CY-LY/LY_%" measure="1" displayFolder="06 - Value Local Measures DateComparison\Logistics_Off" count="0"/>
    <cacheHierarchy uniqueName="[Measures].[Logistics_Off_YTD_CYvsLY_%]" caption="Logistics_Off_YTD_CYvsLY_%" measure="1" displayFolder="06 - Value Local Measures DateComparison\Logistics_Off" count="0"/>
    <cacheHierarchy uniqueName="[Measures].[Logistics_Off_YTD_CY-LY/LY_%]" caption="Logistics_Off_YTD_CY-LY/LY_%" measure="1" displayFolder="06 - Value Local Measures DateComparison\Logistics_Off" count="0"/>
    <cacheHierarchy uniqueName="[Measures].[Marketing_TPRs_On_ACT_CYvsLY_%]" caption="Marketing_TPRs_On_ACT_CYvsLY_%" measure="1" displayFolder="06 - Value Local Measures DateComparison\Marketing_TPRs_On" count="0"/>
    <cacheHierarchy uniqueName="[Measures].[Marketing_TPRs_On_ACT_CY-LY/LY_%]" caption="Marketing_TPRs_On_ACT_CY-LY/LY_%" measure="1" displayFolder="06 - Value Local Measures DateComparison\Marketing_TPRs_On" count="0"/>
    <cacheHierarchy uniqueName="[Measures].[Marketing_TPRs_On_MTD_CYvsLY_%]" caption="Marketing_TPRs_On_MTD_CYvsLY_%" measure="1" displayFolder="06 - Value Local Measures DateComparison\Marketing_TPRs_On" count="0"/>
    <cacheHierarchy uniqueName="[Measures].[Marketing_TPRs_On_MTD_CY-LY/LY_%]" caption="Marketing_TPRs_On_MTD_CY-LY/LY_%" measure="1" displayFolder="06 - Value Local Measures DateComparison\Marketing_TPRs_On" count="0"/>
    <cacheHierarchy uniqueName="[Measures].[Marketing_TPRs_On_YTD_CYvsLY_%]" caption="Marketing_TPRs_On_YTD_CYvsLY_%" measure="1" displayFolder="06 - Value Local Measures DateComparison\Marketing_TPRs_On" count="0"/>
    <cacheHierarchy uniqueName="[Measures].[Marketing_TPRs_On_YTD_CY-LY/LY_%]" caption="Marketing_TPRs_On_YTD_CY-LY/LY_%" measure="1" displayFolder="06 - Value Local Measures DateComparison\Marketing_TPRs_On" count="0"/>
    <cacheHierarchy uniqueName="[Measures].[Sales_CPPs_On_ACT_CYvsLY_%]" caption="Sales_CPPs_On_ACT_CYvsLY_%" measure="1" displayFolder="06 - Value Local Measures DateComparison\Sales_CPPs_On" count="0"/>
    <cacheHierarchy uniqueName="[Measures].[Sales_CPPs_On_ACT_CY-LY/LY_%]" caption="Sales_CPPs_On_ACT_CY-LY/LY_%" measure="1" displayFolder="06 - Value Local Measures DateComparison\Sales_CPPs_On" count="0"/>
    <cacheHierarchy uniqueName="[Measures].[Sales_CPPs_On_MTD_CYvsLY_%]" caption="Sales_CPPs_On_MTD_CYvsLY_%" measure="1" displayFolder="06 - Value Local Measures DateComparison\Sales_CPPs_On" count="0"/>
    <cacheHierarchy uniqueName="[Measures].[Sales_CPPs_On_MTD_CY-LY/LY_%]" caption="Sales_CPPs_On_MTD_CY-LY/LY_%" measure="1" displayFolder="06 - Value Local Measures DateComparison\Sales_CPPs_On" count="0"/>
    <cacheHierarchy uniqueName="[Measures].[Sales_CPPs_On_YTD_CYvsLY_%]" caption="Sales_CPPs_On_YTD_CYvsLY_%" measure="1" displayFolder="06 - Value Local Measures DateComparison\Sales_CPPs_On" count="0"/>
    <cacheHierarchy uniqueName="[Measures].[Sales_CPPs_On_YTD_CY-LY/LY_%]" caption="Sales_CPPs_On_YTD_CY-LY/LY_%" measure="1" displayFolder="06 - Value Local Measures DateComparison\Sales_CPPs_On" count="0"/>
    <cacheHierarchy uniqueName="[Measures].[Sales_CPPs_Off_ACT_CYvsLY_%]" caption="Sales_CPPs_Off_ACT_CYvsLY_%" measure="1" displayFolder="06 - Value Local Measures DateComparison\Sales_CPPs_Off" count="0"/>
    <cacheHierarchy uniqueName="[Measures].[Sales_CPPs_Off_ACT_CY-LY/LY_%]" caption="Sales_CPPs_Off_ACT_CY-LY/LY_%" measure="1" displayFolder="06 - Value Local Measures DateComparison\Sales_CPPs_Off" count="0"/>
    <cacheHierarchy uniqueName="[Measures].[Sales_CPPs_Off_MTD_CYvsLY_%]" caption="Sales_CPPs_Off_MTD_CYvsLY_%" measure="1" displayFolder="06 - Value Local Measures DateComparison\Sales_CPPs_Off" count="0"/>
    <cacheHierarchy uniqueName="[Measures].[Sales_CPPs_Off_MTD_CY-LY/LY_%]" caption="Sales_CPPs_Off_MTD_CY-LY/LY_%" measure="1" displayFolder="06 - Value Local Measures DateComparison\Sales_CPPs_Off" count="0"/>
    <cacheHierarchy uniqueName="[Measures].[Sales_CPPs_Off_YTD_CYvsLY_%]" caption="Sales_CPPs_Off_YTD_CYvsLY_%" measure="1" displayFolder="06 - Value Local Measures DateComparison\Sales_CPPs_Off" count="0"/>
    <cacheHierarchy uniqueName="[Measures].[Sales_CPPs_Off_YTD_CY-LY/LY_%]" caption="Sales_CPPs_Off_YTD_CY-LY/LY_%" measure="1" displayFolder="06 - Value Local Measures DateComparison\Sales_CPPs_Off" count="0"/>
    <cacheHierarchy uniqueName="[Measures].[Trade_Fee_Off_ACT_CYvsLY_%]" caption="Trade_Fee_Off_ACT_CYvsLY_%" measure="1" displayFolder="06 - Value Local Measures DateComparison\Trade_Fee_Off" count="0"/>
    <cacheHierarchy uniqueName="[Measures].[Trade_Fee_Off_ACT_CY-LY/LY_%]" caption="Trade_Fee_Off_ACT_CY-LY/LY_%" measure="1" displayFolder="06 - Value Local Measures DateComparison\Trade_Fee_Off" count="0"/>
    <cacheHierarchy uniqueName="[Measures].[Trade_Fee_Off_MTD_CYvsLY_%]" caption="Trade_Fee_Off_MTD_CYvsLY_%" measure="1" displayFolder="06 - Value Local Measures DateComparison\Trade_Fee_Off" count="0"/>
    <cacheHierarchy uniqueName="[Measures].[Trade_Fee_Off_MTD_CY-LY/LY_%]" caption="Trade_Fee_Off_MTD_CY-LY/LY_%" measure="1" displayFolder="06 - Value Local Measures DateComparison\Trade_Fee_Off" count="0"/>
    <cacheHierarchy uniqueName="[Measures].[Trade_Fee_Off_YTD_CYvsLY_%]" caption="Trade_Fee_Off_YTD_CYvsLY_%" measure="1" displayFolder="06 - Value Local Measures DateComparison\Trade_Fee_Off" count="0"/>
    <cacheHierarchy uniqueName="[Measures].[Trade_Fee_Off_YTD_CY-LY/LY_%]" caption="Trade_Fee_Off_YTD_CY-LY/LY_%" measure="1" displayFolder="06 - Value Local Measures DateComparison\Trade_Fee_Off" count="0"/>
    <cacheHierarchy uniqueName="[Measures].[Trade_Fee_On_ACT_CYvsLY_%]" caption="Trade_Fee_On_ACT_CYvsLY_%" measure="1" displayFolder="06 - Value Local Measures DateComparison\Trade_Fee_On" count="0"/>
    <cacheHierarchy uniqueName="[Measures].[Trade_Fee_On_ACT_CY-LY/LY_%]" caption="Trade_Fee_On_ACT_CY-LY/LY_%" measure="1" displayFolder="06 - Value Local Measures DateComparison\Trade_Fee_On" count="0"/>
    <cacheHierarchy uniqueName="[Measures].[Trade_Fee_On_MTD_CYvsLY_%]" caption="Trade_Fee_On_MTD_CYvsLY_%" measure="1" displayFolder="06 - Value Local Measures DateComparison\Trade_Fee_On" count="0"/>
    <cacheHierarchy uniqueName="[Measures].[Trade_Fee_On_MTD_CY-LY/LY_%]" caption="Trade_Fee_On_MTD_CY-LY/LY_%" measure="1" displayFolder="06 - Value Local Measures DateComparison\Trade_Fee_On" count="0"/>
    <cacheHierarchy uniqueName="[Measures].[Trade_Fee_On_YTD_CYvsLY_%]" caption="Trade_Fee_On_YTD_CYvsLY_%" measure="1" displayFolder="06 - Value Local Measures DateComparison\Trade_Fee_On" count="0"/>
    <cacheHierarchy uniqueName="[Measures].[Trade_Fee_On_YTD_CY-LY/LY_%]" caption="Trade_Fee_On_YTD_CY-LY/LY_%" measure="1" displayFolder="06 - Value Local Measures DateComparison\Trade_Fee_On" count="0"/>
    <cacheHierarchy uniqueName="[Measures].[Payment_On_ACT_CYvsLY_%]" caption="Payment_On_ACT_CYvsLY_%" measure="1" displayFolder="06 - Value Local Measures DateComparison\Payment_On" count="0"/>
    <cacheHierarchy uniqueName="[Measures].[Payment_On_ACT_CY-LY/LY_%]" caption="Payment_On_ACT_CY-LY/LY_%" measure="1" displayFolder="06 - Value Local Measures DateComparison\Payment_On" count="0"/>
    <cacheHierarchy uniqueName="[Measures].[Payment_On_MTD_CYvsLY_%]" caption="Payment_On_MTD_CYvsLY_%" measure="1" displayFolder="06 - Value Local Measures DateComparison\Payment_On" count="0"/>
    <cacheHierarchy uniqueName="[Measures].[Payment_On_MTD_CY-LY/LY_%]" caption="Payment_On_MTD_CY-LY/LY_%" measure="1" displayFolder="06 - Value Local Measures DateComparison\Payment_On" count="0"/>
    <cacheHierarchy uniqueName="[Measures].[Payment_On_YTD_CYvsLY_%]" caption="Payment_On_YTD_CYvsLY_%" measure="1" displayFolder="06 - Value Local Measures DateComparison\Payment_On" count="0"/>
    <cacheHierarchy uniqueName="[Measures].[Payment_On_YTD_CY-LY/LY_%]" caption="Payment_On_YTD_CY-LY/LY_%" measure="1" displayFolder="06 - Value Local Measures DateComparison\Payment_On" count="0"/>
    <cacheHierarchy uniqueName="[Measures].[Sell_off_Short_Shelf_Life_On_ACT_CYvsLY_%]" caption="Sell_off_Short_Shelf_Life_On_ACT_CYvsLY_%" measure="1" displayFolder="06 - Value Local Measures DateComparison\Sell_off_Short_Shelf_Life_On" count="0"/>
    <cacheHierarchy uniqueName="[Measures].[Sell_off_Short_Shelf_Life_On_ACT_CY-LY/LY_%]" caption="Sell_off_Short_Shelf_Life_On_ACT_CY-LY/LY_%" measure="1" displayFolder="06 - Value Local Measures DateComparison\Sell_off_Short_Shelf_Life_On" count="0"/>
    <cacheHierarchy uniqueName="[Measures].[Sell_off_Short_Shelf_Life_On_MTD_CYvsLY_%]" caption="Sell_off_Short_Shelf_Life_On_MTD_CYvsLY_%" measure="1" displayFolder="06 - Value Local Measures DateComparison\Sell_off_Short_Shelf_Life_On" count="0"/>
    <cacheHierarchy uniqueName="[Measures].[Sell_off_Short_Shelf_Life_On_MTD_CY-LY/LY_%]" caption="Sell_off_Short_Shelf_Life_On_MTD_CY-LY/LY_%" measure="1" displayFolder="06 - Value Local Measures DateComparison\Sell_off_Short_Shelf_Life_On" count="0"/>
    <cacheHierarchy uniqueName="[Measures].[Sell_off_Short_Shelf_Life_On_YTD_CYvsLY_%]" caption="Sell_off_Short_Shelf_Life_On_YTD_CYvsLY_%" measure="1" displayFolder="06 - Value Local Measures DateComparison\Sell_off_Short_Shelf_Life_On" count="0"/>
    <cacheHierarchy uniqueName="[Measures].[Sell_off_Short_Shelf_Life_On_YTD_CY-LY/LY_%]" caption="Sell_off_Short_Shelf_Life_On_YTD_CY-LY/LY_%" measure="1" displayFolder="06 - Value Local Measures DateComparison\Sell_off_Short_Shelf_Life_On" count="0"/>
    <cacheHierarchy uniqueName="[Measures].[SBCD]" caption="SBCD" measure="1" displayFolder="05 - Value Local Measures" count="0"/>
    <cacheHierarchy uniqueName="[Measures].[NIV_NL]" caption="NIV_NL" measure="1" displayFolder="05 - Value Local Measures" count="0"/>
    <cacheHierarchy uniqueName="[Measures].[BL_for_Rebate_FR]" caption="BL_for_Rebate_FR" measure="1" displayFolder="05 - Value Local Measures" count="0"/>
    <cacheHierarchy uniqueName="[Measures].[NIV_exc._ RMRC_&amp;_LME]" caption="NIV_exc._ RMRC_&amp;_LME" measure="1" displayFolder="05 - Value Local Measures" count="0"/>
    <cacheHierarchy uniqueName="[Measures].[NIV_exc._ RMRC]" caption="NIV_exc._ RMRC" measure="1" displayFolder="05 - Value Local Measures" count="0"/>
    <cacheHierarchy uniqueName="[Measures].[Base_NIV_NL]" caption="Base_NIV_NL" measure="1" displayFolder="05 - Value Local Measures" count="0"/>
    <cacheHierarchy uniqueName="[Measures].[Promo_NIV_NL]" caption="Promo_NIV_NL" measure="1" displayFolder="05 - Value Local Measures" count="0"/>
    <cacheHierarchy uniqueName="[Measures].[Fixed_Terms_NL]" caption="Fixed_Terms_NL" measure="1" displayFolder="05 - Value Local Measures" count="0"/>
    <cacheHierarchy uniqueName="[Measures].[GSV - Eco Tax - Local Tax]" caption="GSV - Eco Tax - Local Tax" measure="1" displayFolder="05 - Value Local Measures" count="0"/>
    <cacheHierarchy uniqueName="[Measures].[NIV - Eco Tax - Local Tax]" caption="NIV - Eco Tax - Local Tax" measure="1" displayFolder="05 - Value Local Measures" count="0"/>
    <cacheHierarchy uniqueName="[Measures].[TO - Eco Tax - Local Tax]" caption="TO - Eco Tax - Local Tax" measure="1" displayFolder="05 - Value Local Measures" count="0"/>
    <cacheHierarchy uniqueName="[Measures].[Case]" caption="Case" measure="1" displayFolder="50 - Quantity" count="0" oneField="1">
      <fieldsUsage count="1">
        <fieldUsage x="25"/>
      </fieldsUsage>
    </cacheHierarchy>
    <cacheHierarchy uniqueName="[Measures].[Consumer_unit]" caption="Consumer_unit" measure="1" displayFolder="50 - Quantity" count="0"/>
    <cacheHierarchy uniqueName="[Measures].[Layer]" caption="Layer" measure="1" displayFolder="50 - Quantity" count="0"/>
    <cacheHierarchy uniqueName="[Measures].[Pallet]" caption="Pallet" measure="1" displayFolder="50 - Quantity" count="0"/>
    <cacheHierarchy uniqueName="[Measures].[Piece]" caption="Piece" measure="1" displayFolder="50 - Quantity" count="0"/>
    <cacheHierarchy uniqueName="[Measures].[LiterKilo]" caption="LiterKilo" measure="1" displayFolder="50 - Quantity" count="0"/>
    <cacheHierarchy uniqueName="[Measures].[Liton]" caption="Liton" measure="1" displayFolder="50 - Quantity" count="0"/>
    <cacheHierarchy uniqueName="[Measures].[ZUN]" caption="ZUN" measure="1" displayFolder="50 - Quantity" count="0"/>
    <cacheHierarchy uniqueName="[Measures].[Volume]" caption="Volume" measure="1" displayFolder="50 - Quantity" count="0"/>
    <cacheHierarchy uniqueName="[Measures].[Net_Weight]" caption="Net_Weight" measure="1" displayFolder="50 - Quantity" count="0"/>
    <cacheHierarchy uniqueName="[Measures].[Gross_Weight]" caption="Gross_Weight" measure="1" displayFolder="50 - Quantity" count="0"/>
    <cacheHierarchy uniqueName="[Measures].[Portions]" caption="Portions" measure="1" displayFolder="50 - Quantity" count="0"/>
    <cacheHierarchy uniqueName="[Measures].[Base_Case]" caption="Base_Case" measure="1" displayFolder="50 - Quantity" count="0"/>
    <cacheHierarchy uniqueName="[Measures].[Promo_Case]" caption="Promo_Case" measure="1" displayFolder="50 - Quantity" count="0"/>
    <cacheHierarchy uniqueName="[Measures].[Base_Consumer_Unit]" caption="Base_Consumer_Unit" measure="1" displayFolder="50 - Quantity" count="0"/>
    <cacheHierarchy uniqueName="[Measures].[Promo_Consumer_Unit]" caption="Promo_Consumer_Unit" measure="1" displayFolder="50 - Quantity" count="0"/>
    <cacheHierarchy uniqueName="[Measures].[Base_Piece]" caption="Base_Piece" measure="1" displayFolder="50 - Quantity" count="0"/>
    <cacheHierarchy uniqueName="[Measures].[Base_Reporting_Unit]" caption="Base_Reporting_Unit" measure="1" displayFolder="50 - Quantity" count="0"/>
    <cacheHierarchy uniqueName="[Measures].[Promo_Reporting_Unit]" caption="Promo_Reporting_Unit" measure="1" displayFolder="50 - Quantity" count="0"/>
    <cacheHierarchy uniqueName="[Measures].[OO_GSV]" caption="OO_GSV" measure="1" displayFolder="07 - Value Open Orders" count="0"/>
    <cacheHierarchy uniqueName="[Measures].[OO_NIV]" caption="OO_NIV" measure="1" displayFolder="07 - Value Open Orders" count="0"/>
    <cacheHierarchy uniqueName="[Measures].[OO_SBCD]" caption="OO_SBCD" measure="1" displayFolder="07 - Value Open Orders" count="0"/>
    <cacheHierarchy uniqueName="[Measures].[OO_Case]" caption="OO_Case" measure="1" displayFolder="52 - Quantity Open Orders" count="0"/>
    <cacheHierarchy uniqueName="[Measures].[OO_Consumer_unit]" caption="OO_Consumer_unit" measure="1" displayFolder="52 - Quantity Open Orders" count="0"/>
    <cacheHierarchy uniqueName="[Measures].[OO_Pallet]" caption="OO_Pallet" measure="1" displayFolder="52 - Quantity Open Orders" count="0"/>
    <cacheHierarchy uniqueName="[Measures].[GSV_CYACT]" caption="GSV_CYACT" measure="1" displayFolder="02 - Value DateComparison\GSV" count="0"/>
    <cacheHierarchy uniqueName="[Measures].[GSV_LYACT]" caption="GSV_LYACT" measure="1" displayFolder="02 - Value DateComparison\GSV" count="0"/>
    <cacheHierarchy uniqueName="[Measures].[GSV_ACT_CYvsLY]" caption="GSV_ACT_CYvsLY" measure="1" displayFolder="02 - Value DateComparison\GSV" count="0"/>
    <cacheHierarchy uniqueName="[Measures].[GSV_ACT_CYvsLY_%]" caption="GSV_ACT_CYvsLY_%" measure="1" displayFolder="02 - Value DateComparison\GSV" count="0"/>
    <cacheHierarchy uniqueName="[Measures].[GSV_ACT_CY-LY/LY_%]" caption="GSV_ACT_CY-LY/LY_%" measure="1" displayFolder="02 - Value DateComparison\GSV" count="0"/>
    <cacheHierarchy uniqueName="[Measures].[GSV_YTDCY]" caption="GSV_YTDCY" measure="1" displayFolder="02 - Value DateComparison\GSV" count="0"/>
    <cacheHierarchy uniqueName="[Measures].[GSV_YTDLY]" caption="GSV_YTDLY" measure="1" displayFolder="02 - Value DateComparison\GSV" count="0"/>
    <cacheHierarchy uniqueName="[Measures].[GSV_YTD_CYvsLY]" caption="GSV_YTD_CYvsLY" measure="1" displayFolder="02 - Value DateComparison\GSV" count="0"/>
    <cacheHierarchy uniqueName="[Measures].[GSV_YTD_CYvsLY_%]" caption="GSV_YTD_CYvsLY_%" measure="1" displayFolder="02 - Value DateComparison\GSV" count="0"/>
    <cacheHierarchy uniqueName="[Measures].[GSV_YTD_CY-LY/LY_%]" caption="GSV_YTD_CY-LY/LY_%" measure="1" displayFolder="02 - Value DateComparison\GSV" count="0"/>
    <cacheHierarchy uniqueName="[Measures].[GSV_CYMTD]" caption="GSV_CYMTD" measure="1" displayFolder="02 - Value DateComparison\GSV" count="0"/>
    <cacheHierarchy uniqueName="[Measures].[GSV_LYMTD]" caption="GSV_LYMTD" measure="1" displayFolder="02 - Value DateComparison\GSV" count="0"/>
    <cacheHierarchy uniqueName="[Measures].[GSV_MTD_CYvsLY]" caption="GSV_MTD_CYvsLY" measure="1" displayFolder="02 - Value DateComparison\GSV" count="0"/>
    <cacheHierarchy uniqueName="[Measures].[GSV_MTD_CYvsLY_%]" caption="GSV_MTD_CYvsLY_%" measure="1" displayFolder="02 - Value DateComparison\GSV" count="0"/>
    <cacheHierarchy uniqueName="[Measures].[GSV_MTD_CY-LY/LY_%]" caption="GSV_MTD_CY-LY/LY_%" measure="1" displayFolder="02 - Value DateComparison\GSV" count="0"/>
    <cacheHierarchy uniqueName="[Measures].[NIV_CYACT]" caption="NIV_CYACT" measure="1" displayFolder="02 - Value DateComparison\NIV" count="0"/>
    <cacheHierarchy uniqueName="[Measures].[NIV_LYACT]" caption="NIV_LYACT" measure="1" displayFolder="02 - Value DateComparison\NIV" count="0"/>
    <cacheHierarchy uniqueName="[Measures].[NIV_ACT_CYvsLY]" caption="NIV_ACT_CYvsLY" measure="1" displayFolder="02 - Value DateComparison\NIV" count="0"/>
    <cacheHierarchy uniqueName="[Measures].[NIV_ACT_CYvsLY_%]" caption="NIV_ACT_CYvsLY_%" measure="1" displayFolder="02 - Value DateComparison\NIV" count="0"/>
    <cacheHierarchy uniqueName="[Measures].[NIV_ACT_CY-LY/LY_%]" caption="NIV_ACT_CY-LY/LY_%" measure="1" displayFolder="02 - Value DateComparison\NIV" count="0"/>
    <cacheHierarchy uniqueName="[Measures].[NIV_YTDCY]" caption="NIV_YTDCY" measure="1" displayFolder="02 - Value DateComparison\NIV" count="0"/>
    <cacheHierarchy uniqueName="[Measures].[NIV_YTDLY]" caption="NIV_YTDLY" measure="1" displayFolder="02 - Value DateComparison\NIV" count="0"/>
    <cacheHierarchy uniqueName="[Measures].[NIV_YTD_CYvsLY]" caption="NIV_YTD_CYvsLY" measure="1" displayFolder="02 - Value DateComparison\NIV" count="0"/>
    <cacheHierarchy uniqueName="[Measures].[NIV_YTD_CYvsLY_%]" caption="NIV_YTD_CYvsLY_%" measure="1" displayFolder="02 - Value DateComparison\NIV" count="0"/>
    <cacheHierarchy uniqueName="[Measures].[NIV_YTD_CY-LY/LY_%]" caption="NIV_YTD_CY-LY/LY_%" measure="1" displayFolder="02 - Value DateComparison\NIV" count="0"/>
    <cacheHierarchy uniqueName="[Measures].[NIV_CYMTD]" caption="NIV_CYMTD" measure="1" displayFolder="02 - Value DateComparison\NIV" count="0"/>
    <cacheHierarchy uniqueName="[Measures].[NIV_LYMTD]" caption="NIV_LYMTD" measure="1" displayFolder="02 - Value DateComparison\NIV" count="0"/>
    <cacheHierarchy uniqueName="[Measures].[NIV_MTD_CYvsLY]" caption="NIV_MTD_CYvsLY" measure="1" displayFolder="02 - Value DateComparison\NIV" count="0"/>
    <cacheHierarchy uniqueName="[Measures].[NIV_MTD_CYvsLY_%]" caption="NIV_MTD_CYvsLY_%" measure="1" displayFolder="02 - Value DateComparison\NIV" count="0"/>
    <cacheHierarchy uniqueName="[Measures].[NIV_MTD_CY-LY/LY_%]" caption="NIV_MTD_CY-LY/LY_%" measure="1" displayFolder="02 - Value DateComparison\NIV" count="0"/>
    <cacheHierarchy uniqueName="[Measures].[NIV Target]" caption="NIV Target" measure="1" displayFolder="02 - Value DateComparison\NIV" count="0"/>
    <cacheHierarchy uniqueName="[Measures].[NIV Actual vs NIV Target]" caption="NIV Actual vs NIV Target" measure="1" displayFolder="02 - Value DateComparison\NIV" count="0"/>
    <cacheHierarchy uniqueName="[Measures].[NIV Actual vs NIV Target (%)]" caption="NIV Actual vs NIV Target (%)" measure="1" displayFolder="02 - Value DateComparison\NIV" count="0"/>
    <cacheHierarchy uniqueName="[Measures].[TO_CYACT]" caption="TO_CYACT" measure="1" displayFolder="02 - Value DateComparison\TO" count="0"/>
    <cacheHierarchy uniqueName="[Measures].[TO_LYACT]" caption="TO_LYACT" measure="1" displayFolder="02 - Value DateComparison\TO" count="0"/>
    <cacheHierarchy uniqueName="[Measures].[TO_ACT_CYvsLY]" caption="TO_ACT_CYvsLY" measure="1" displayFolder="02 - Value DateComparison\TO" count="0"/>
    <cacheHierarchy uniqueName="[Measures].[TO_ACT_CYvsLY_%]" caption="TO_ACT_CYvsLY_%" measure="1" displayFolder="02 - Value DateComparison\TO" count="0"/>
    <cacheHierarchy uniqueName="[Measures].[TO_ACT_CY-LY/LY_%]" caption="TO_ACT_CY-LY/LY_%" measure="1" displayFolder="02 - Value DateComparison\TO" count="0"/>
    <cacheHierarchy uniqueName="[Measures].[TO_YTDCY]" caption="TO_YTDCY" measure="1" displayFolder="02 - Value DateComparison\TO" count="0"/>
    <cacheHierarchy uniqueName="[Measures].[TO_YTDLY]" caption="TO_YTDLY" measure="1" displayFolder="02 - Value DateComparison\TO" count="0"/>
    <cacheHierarchy uniqueName="[Measures].[TO_YTD_CYvsLY]" caption="TO_YTD_CYvsLY" measure="1" displayFolder="02 - Value DateComparison\TO" count="0"/>
    <cacheHierarchy uniqueName="[Measures].[TO_YTD_CYvsLY_%]" caption="TO_YTD_CYvsLY_%" measure="1" displayFolder="02 - Value DateComparison\TO" count="0"/>
    <cacheHierarchy uniqueName="[Measures].[TO_YTD_CY-LY/LY_%]" caption="TO_YTD_CY-LY/LY_%" measure="1" displayFolder="02 - Value DateComparison\TO" count="0"/>
    <cacheHierarchy uniqueName="[Measures].[TO_CYMTD]" caption="TO_CYMTD" measure="1" displayFolder="02 - Value DateComparison\TO" count="0"/>
    <cacheHierarchy uniqueName="[Measures].[TO_LYMTD]" caption="TO_LYMTD" measure="1" displayFolder="02 - Value DateComparison\TO" count="0"/>
    <cacheHierarchy uniqueName="[Measures].[TO_MTD_CYvsLY]" caption="TO_MTD_CYvsLY" measure="1" displayFolder="02 - Value DateComparison\TO" count="0"/>
    <cacheHierarchy uniqueName="[Measures].[TO_MTD_CYvsLY_%]" caption="TO_MTD_CYvsLY_%" measure="1" displayFolder="02 - Value DateComparison\TO" count="0"/>
    <cacheHierarchy uniqueName="[Measures].[TO_MTD_CY-LY/LY_%]" caption="TO_MTD_CY-LY/LY_%" measure="1" displayFolder="02 - Value DateComparison\TO" count="0"/>
    <cacheHierarchy uniqueName="[Measures].[TO Forecast]" caption="TO Forecast" measure="1" displayFolder="02 - Value DateComparison\TO" count="0"/>
    <cacheHierarchy uniqueName="[Measures].[TO Actual vs TO Forecast]" caption="TO Actual vs TO Forecast" measure="1" displayFolder="02 - Value DateComparison\TO" count="0"/>
    <cacheHierarchy uniqueName="[Measures].[TO Actual vs TO Forecast (%)]" caption="TO Actual vs TO Forecast (%)" measure="1" displayFolder="02 - Value DateComparison\TO" count="0"/>
    <cacheHierarchy uniqueName="[Measures].[Forecasted USG]" caption="Forecasted USG" measure="1" displayFolder="02 - Value DateComparison\TO" count="0"/>
    <cacheHierarchy uniqueName="[Measures].[TO Target]" caption="TO Target" measure="1" displayFolder="02 - Value DateComparison\TO" count="0"/>
    <cacheHierarchy uniqueName="[Measures].[TO Actual vs TO Target]" caption="TO Actual vs TO Target" measure="1" displayFolder="02 - Value DateComparison\TO" count="0"/>
    <cacheHierarchy uniqueName="[Measures].[TO Actual vs TO Target (%)]" caption="TO Actual vs TO Target (%)" measure="1" displayFolder="02 - Value DateComparison\TO" count="0"/>
    <cacheHierarchy uniqueName="[Measures].[Tot_On_CYACT]" caption="Tot_On_CYACT" measure="1" displayFolder="02 - Value DateComparison\Tot_On" count="0"/>
    <cacheHierarchy uniqueName="[Measures].[Tot_On_LYACT]" caption="Tot_On_LYACT" measure="1" displayFolder="02 - Value DateComparison\Tot_On" count="0"/>
    <cacheHierarchy uniqueName="[Measures].[Tot_On_ACT_CYvsLY]" caption="Tot_On_ACT_CYvsLY" measure="1" displayFolder="02 - Value DateComparison\Tot_On" count="0"/>
    <cacheHierarchy uniqueName="[Measures].[Tot_On_ACT_CYvsLY_%]" caption="Tot_On_ACT_CYvsLY_%" measure="1" displayFolder="02 - Value DateComparison\Tot_On" count="0"/>
    <cacheHierarchy uniqueName="[Measures].[Tot_On_ACT_CY-LY/LY_%]" caption="Tot_On_ACT_CY-LY/LY_%" measure="1" displayFolder="02 - Value DateComparison\Tot_On" count="0"/>
    <cacheHierarchy uniqueName="[Measures].[Tot_On_YTDCY]" caption="Tot_On_YTDCY" measure="1" displayFolder="02 - Value DateComparison\Tot_On" count="0"/>
    <cacheHierarchy uniqueName="[Measures].[Tot_On_YTDLY]" caption="Tot_On_YTDLY" measure="1" displayFolder="02 - Value DateComparison\Tot_On" count="0"/>
    <cacheHierarchy uniqueName="[Measures].[Tot_On_YTD_CYvsLY]" caption="Tot_On_YTD_CYvsLY" measure="1" displayFolder="02 - Value DateComparison\Tot_On" count="0"/>
    <cacheHierarchy uniqueName="[Measures].[Tot_On_YTD_CYvsLY_%]" caption="Tot_On_YTD_CYvsLY_%" measure="1" displayFolder="02 - Value DateComparison\Tot_On" count="0"/>
    <cacheHierarchy uniqueName="[Measures].[Tot_On_YTD_CY-LY/LY_%]" caption="Tot_On_YTD_CY-LY/LY_%" measure="1" displayFolder="02 - Value DateComparison\Tot_On" count="0"/>
    <cacheHierarchy uniqueName="[Measures].[Tot_On_CYMTD]" caption="Tot_On_CYMTD" measure="1" displayFolder="02 - Value DateComparison\Tot_On" count="0"/>
    <cacheHierarchy uniqueName="[Measures].[Tot_On_LYMTD]" caption="Tot_On_LYMTD" measure="1" displayFolder="02 - Value DateComparison\Tot_On" count="0"/>
    <cacheHierarchy uniqueName="[Measures].[Tot_On_MTD_CYvsLY]" caption="Tot_On_MTD_CYvsLY" measure="1" displayFolder="02 - Value DateComparison\Tot_On" count="0"/>
    <cacheHierarchy uniqueName="[Measures].[Tot_On_MTD_CYvsLY_%]" caption="Tot_On_MTD_CYvsLY_%" measure="1" displayFolder="02 - Value DateComparison\Tot_On" count="0"/>
    <cacheHierarchy uniqueName="[Measures].[Tot_On_MTD_CY-LY/LY_%]" caption="Tot_On_MTD_CY-LY/LY_%" measure="1" displayFolder="02 - Value DateComparison\Tot_On" count="0"/>
    <cacheHierarchy uniqueName="[Measures].[Tot_Off_CYACT]" caption="Tot_Off_CYACT" measure="1" displayFolder="02 - Value DateComparison\Tot_Off" count="0"/>
    <cacheHierarchy uniqueName="[Measures].[Tot_Off_LYACT]" caption="Tot_Off_LYACT" measure="1" displayFolder="02 - Value DateComparison\Tot_Off" count="0"/>
    <cacheHierarchy uniqueName="[Measures].[Tot_Off_ACT_CYvsLY]" caption="Tot_Off_ACT_CYvsLY" measure="1" displayFolder="02 - Value DateComparison\Tot_Off" count="0"/>
    <cacheHierarchy uniqueName="[Measures].[Tot_Off_ACT_CYvsLY_%]" caption="Tot_Off_ACT_CYvsLY_%" measure="1" displayFolder="02 - Value DateComparison\Tot_Off" count="0"/>
    <cacheHierarchy uniqueName="[Measures].[Tot_Off_ACT_CY-LY/LY_%]" caption="Tot_Off_ACT_CY-LY/LY_%" measure="1" displayFolder="02 - Value DateComparison\Tot_Off" count="0"/>
    <cacheHierarchy uniqueName="[Measures].[Tot_Off_YTDCY]" caption="Tot_Off_YTDCY" measure="1" displayFolder="02 - Value DateComparison\Tot_Off" count="0"/>
    <cacheHierarchy uniqueName="[Measures].[Tot_Off_YTDLY]" caption="Tot_Off_YTDLY" measure="1" displayFolder="02 - Value DateComparison\Tot_Off" count="0"/>
    <cacheHierarchy uniqueName="[Measures].[Tot_Off_YTD_CYvsLY]" caption="Tot_Off_YTD_CYvsLY" measure="1" displayFolder="02 - Value DateComparison\Tot_Off" count="0"/>
    <cacheHierarchy uniqueName="[Measures].[Tot_Off_YTD_CYvsLY_%]" caption="Tot_Off_YTD_CYvsLY_%" measure="1" displayFolder="02 - Value DateComparison\Tot_Off" count="0"/>
    <cacheHierarchy uniqueName="[Measures].[Tot_Off_YTD_CY-LY/LY_%]" caption="Tot_Off_YTD_CY-LY/LY_%" measure="1" displayFolder="02 - Value DateComparison\Tot_Off" count="0"/>
    <cacheHierarchy uniqueName="[Measures].[Tot_Off_CYMTD]" caption="Tot_Off_CYMTD" measure="1" displayFolder="02 - Value DateComparison\Tot_Off" count="0"/>
    <cacheHierarchy uniqueName="[Measures].[Tot_Off_LYMTD]" caption="Tot_Off_LYMTD" measure="1" displayFolder="02 - Value DateComparison\Tot_Off" count="0"/>
    <cacheHierarchy uniqueName="[Measures].[Tot_Off_MTD_CYvsLY]" caption="Tot_Off_MTD_CYvsLY" measure="1" displayFolder="02 - Value DateComparison\Tot_Off" count="0"/>
    <cacheHierarchy uniqueName="[Measures].[Tot_Off_MTD_CYvsLY_%]" caption="Tot_Off_MTD_CYvsLY_%" measure="1" displayFolder="02 - Value DateComparison\Tot_Off" count="0"/>
    <cacheHierarchy uniqueName="[Measures].[Tot_Off_MTD_CY-LY/LY_%]" caption="Tot_Off_MTD_CY-LY/LY_%" measure="1" displayFolder="02 - Value DateComparison\Tot_Off" count="0"/>
    <cacheHierarchy uniqueName="[Measures].[GSV_RY_ACT]" caption="GSV_RY_ACT" measure="1" displayFolder="02 - Value DateComparison\GSV" count="0"/>
    <cacheHierarchy uniqueName="[Measures].[NIV_RY_ACT]" caption="NIV_RY_ACT" measure="1" displayFolder="02 - Value DateComparison\NIV" count="0"/>
    <cacheHierarchy uniqueName="[Measures].[TO_RY_ACT]" caption="TO_RY_ACT" measure="1" displayFolder="02 - Value DateComparison\TO" count="0"/>
    <cacheHierarchy uniqueName="[Measures].[Tot_On_RY_ACT]" caption="Tot_On_RY_ACT" measure="1" displayFolder="02 - Value DateComparison\Tot_On" count="0"/>
    <cacheHierarchy uniqueName="[Measures].[Tot_Off_RY_ACT]" caption="Tot_Off_RY_ACT" measure="1" displayFolder="02 - Value DateComparison\Tot_Off" count="0"/>
    <cacheHierarchy uniqueName="[Measures].[BBTOT_CYACT]" caption="BBTOT_CYACT" measure="1" displayFolder="04 - Value Others DateComparison\BBTOT" count="0"/>
    <cacheHierarchy uniqueName="[Measures].[BBTOT_LYACT]" caption="BBTOT_LYACT" measure="1" displayFolder="04 - Value Others DateComparison\BBTOT" count="0"/>
    <cacheHierarchy uniqueName="[Measures].[BBTOT_ACT_CYvsLY]" caption="BBTOT_ACT_CYvsLY" measure="1" displayFolder="04 - Value Others DateComparison\BBTOT" count="0"/>
    <cacheHierarchy uniqueName="[Measures].[BBTOT_ACT_CYvsLY_%]" caption="BBTOT_ACT_CYvsLY_%" measure="1" displayFolder="04 - Value Others DateComparison\BBTOT" count="0"/>
    <cacheHierarchy uniqueName="[Measures].[BBTOT_ACT_CY-LY/LY_%]" caption="BBTOT_ACT_CY-LY/LY_%" measure="1" displayFolder="04 - Value Others DateComparison\BBTOT" count="0"/>
    <cacheHierarchy uniqueName="[Measures].[BBTOT_YTDCY]" caption="BBTOT_YTDCY" measure="1" displayFolder="04 - Value Others DateComparison\BBTOT" count="0"/>
    <cacheHierarchy uniqueName="[Measures].[BBTOT_YTDLY]" caption="BBTOT_YTDLY" measure="1" displayFolder="04 - Value Others DateComparison\BBTOT" count="0"/>
    <cacheHierarchy uniqueName="[Measures].[BBTOT_YTD_CYvsLY]" caption="BBTOT_YTD_CYvsLY" measure="1" displayFolder="04 - Value Others DateComparison\BBTOT" count="0"/>
    <cacheHierarchy uniqueName="[Measures].[BBTOT_YTD_CYvsLY_%]" caption="BBTOT_YTD_CYvsLY_%" measure="1" displayFolder="04 - Value Others DateComparison\BBTOT" count="0"/>
    <cacheHierarchy uniqueName="[Measures].[BBTOT_YTD_CY-LY/LY_%]" caption="BBTOT_YTD_CY-LY/LY_%" measure="1" displayFolder="04 - Value Others DateComparison\BBTOT" count="0"/>
    <cacheHierarchy uniqueName="[Measures].[BBTOT_CYMTD]" caption="BBTOT_CYMTD" measure="1" displayFolder="04 - Value Others DateComparison\BBTOT" count="0"/>
    <cacheHierarchy uniqueName="[Measures].[BBTOT_LYMTD]" caption="BBTOT_LYMTD" measure="1" displayFolder="04 - Value Others DateComparison\BBTOT" count="0"/>
    <cacheHierarchy uniqueName="[Measures].[BBTOT_MTD_CYvsLY]" caption="BBTOT_MTD_CYvsLY" measure="1" displayFolder="04 - Value Others DateComparison\BBTOT" count="0"/>
    <cacheHierarchy uniqueName="[Measures].[BBTOT_MTD_CYvsLY_%]" caption="BBTOT_MTD_CYvsLY_%" measure="1" displayFolder="04 - Value Others DateComparison\BBTOT" count="0"/>
    <cacheHierarchy uniqueName="[Measures].[BBTOT_MTD_CY-LY/LY_%]" caption="BBTOT_MTD_CY-LY/LY_%" measure="1" displayFolder="04 - Value Others DateComparison\BBTOT" count="0"/>
    <cacheHierarchy uniqueName="[Measures].[NIP_CYACT]" caption="NIP_CYACT" measure="1" displayFolder="04 - Value Others DateComparison\NIP" count="0"/>
    <cacheHierarchy uniqueName="[Measures].[NIP_LYACT]" caption="NIP_LYACT" measure="1" displayFolder="04 - Value Others DateComparison\NIP" count="0"/>
    <cacheHierarchy uniqueName="[Measures].[NIP_ACT_CYvsLY]" caption="NIP_ACT_CYvsLY" measure="1" displayFolder="04 - Value Others DateComparison\NIP" count="0"/>
    <cacheHierarchy uniqueName="[Measures].[NIP_ACT_CYvsLY_%]" caption="NIP_ACT_CYvsLY_%" measure="1" displayFolder="04 - Value Others DateComparison\NIP" count="0"/>
    <cacheHierarchy uniqueName="[Measures].[NIP_ACT_CY-LY/LY_%]" caption="NIP_ACT_CY-LY/LY_%" measure="1" displayFolder="04 - Value Others DateComparison\NIP" count="0"/>
    <cacheHierarchy uniqueName="[Measures].[NIP_YTDCY]" caption="NIP_YTDCY" measure="1" displayFolder="04 - Value Others DateComparison\NIP" count="0"/>
    <cacheHierarchy uniqueName="[Measures].[NIP_YTDLY]" caption="NIP_YTDLY" measure="1" displayFolder="04 - Value Others DateComparison\NIP" count="0"/>
    <cacheHierarchy uniqueName="[Measures].[NIP_YTD_CYvsLY]" caption="NIP_YTD_CYvsLY" measure="1" displayFolder="04 - Value Others DateComparison\NIP" count="0"/>
    <cacheHierarchy uniqueName="[Measures].[NIP_YTD_CYvsLY_%]" caption="NIP_YTD_CYvsLY_%" measure="1" displayFolder="04 - Value Others DateComparison\NIP" count="0"/>
    <cacheHierarchy uniqueName="[Measures].[NIP_YTD_CY-LY/LY_%]" caption="NIP_YTD_CY-LY/LY_%" measure="1" displayFolder="04 - Value Others DateComparison\NIP" count="0"/>
    <cacheHierarchy uniqueName="[Measures].[NIP_CYMTD]" caption="NIP_CYMTD" measure="1" displayFolder="04 - Value Others DateComparison\NIP" count="0"/>
    <cacheHierarchy uniqueName="[Measures].[NIP_LYMTD]" caption="NIP_LYMTD" measure="1" displayFolder="04 - Value Others DateComparison\NIP" count="0"/>
    <cacheHierarchy uniqueName="[Measures].[NIP_MTD_CYvsLY]" caption="NIP_MTD_CYvsLY" measure="1" displayFolder="04 - Value Others DateComparison\NIP" count="0"/>
    <cacheHierarchy uniqueName="[Measures].[NIP_MTD_CYvsLY_%]" caption="NIP_MTD_CYvsLY_%" measure="1" displayFolder="04 - Value Others DateComparison\NIP" count="0"/>
    <cacheHierarchy uniqueName="[Measures].[NIP_MTD_CY-LY/LY_%]" caption="NIP_MTD_CY-LY/LY_%" measure="1" displayFolder="04 - Value Others DateComparison\NIP" count="0"/>
    <cacheHierarchy uniqueName="[Measures].[CPP_CYACT]" caption="CPP_CYACT" measure="1" displayFolder="04 - Value Others DateComparison\CPP" count="0"/>
    <cacheHierarchy uniqueName="[Measures].[CPP_LYACT]" caption="CPP_LYACT" measure="1" displayFolder="04 - Value Others DateComparison\CPP" count="0"/>
    <cacheHierarchy uniqueName="[Measures].[CPP_ACT_CYvsLY]" caption="CPP_ACT_CYvsLY" measure="1" displayFolder="04 - Value Others DateComparison\CPP" count="0"/>
    <cacheHierarchy uniqueName="[Measures].[CPP_ACT_CYvsLY_%]" caption="CPP_ACT_CYvsLY_%" measure="1" displayFolder="04 - Value Others DateComparison\CPP" count="0"/>
    <cacheHierarchy uniqueName="[Measures].[CPP_ACT_CY-LY/LY_%]" caption="CPP_ACT_CY-LY/LY_%" measure="1" displayFolder="04 - Value Others DateComparison\CPP" count="0"/>
    <cacheHierarchy uniqueName="[Measures].[CPP_YTDCY]" caption="CPP_YTDCY" measure="1" displayFolder="04 - Value Others DateComparison\CPP" count="0"/>
    <cacheHierarchy uniqueName="[Measures].[CPP_YTDLY]" caption="CPP_YTDLY" measure="1" displayFolder="04 - Value Others DateComparison\CPP" count="0"/>
    <cacheHierarchy uniqueName="[Measures].[CPP_YTD_CYvsLY]" caption="CPP_YTD_CYvsLY" measure="1" displayFolder="04 - Value Others DateComparison\CPP" count="0"/>
    <cacheHierarchy uniqueName="[Measures].[CPP_YTD_CYvsLY_%]" caption="CPP_YTD_CYvsLY_%" measure="1" displayFolder="04 - Value Others DateComparison\CPP" count="0"/>
    <cacheHierarchy uniqueName="[Measures].[CPP_YTD_CY-LY/LY_%]" caption="CPP_YTD_CY-LY/LY_%" measure="1" displayFolder="04 - Value Others DateComparison\CPP" count="0"/>
    <cacheHierarchy uniqueName="[Measures].[CPP_CYMTD]" caption="CPP_CYMTD" measure="1" displayFolder="04 - Value Others DateComparison\CPP" count="0"/>
    <cacheHierarchy uniqueName="[Measures].[CPP_LYMTD]" caption="CPP_LYMTD" measure="1" displayFolder="04 - Value Others DateComparison\CPP" count="0"/>
    <cacheHierarchy uniqueName="[Measures].[CPP_MTD_CYvsLY]" caption="CPP_MTD_CYvsLY" measure="1" displayFolder="04 - Value Others DateComparison\CPP" count="0"/>
    <cacheHierarchy uniqueName="[Measures].[CPP_MTD_CYvsLY_%]" caption="CPP_MTD_CYvsLY_%" measure="1" displayFolder="04 - Value Others DateComparison\CPP" count="0"/>
    <cacheHierarchy uniqueName="[Measures].[CPP_MTD_CY-LY/LY_%]" caption="CPP_MTD_CY-LY/LY_%" measure="1" displayFolder="04 - Value Others DateComparison\CPP" count="0"/>
    <cacheHierarchy uniqueName="[Measures].[CPP_RY_ACT]" caption="CPP_RY_ACT" measure="1" displayFolder="04 - Value Others DateComparison\CPP" count="0"/>
    <cacheHierarchy uniqueName="[Measures].[BBTOT_RY_ACT]" caption="BBTOT_RY_ACT" measure="1" displayFolder="04 - Value Others DateComparison\BBTOT" count="0"/>
    <cacheHierarchy uniqueName="[Measures].[NIP_RY_ACT]" caption="NIP_RY_ACT" measure="1" displayFolder="04 - Value Others DateComparison\NIP" count="0"/>
    <cacheHierarchy uniqueName="[Measures].[BL_for_Rebate_CYACT]" caption="BL_for_Rebate_CYACT" measure="1" displayFolder="04 - Value Others DateComparison\Rebate" count="0"/>
    <cacheHierarchy uniqueName="[Measures].[BL_for_Rebate_LYACT]" caption="BL_for_Rebate_LYACT" measure="1" displayFolder="04 - Value Others DateComparison\Rebate" count="0"/>
    <cacheHierarchy uniqueName="[Measures].[BL_for_Rebate_ACT_CYvsLY]" caption="BL_for_Rebate_ACT_CYvsLY" measure="1" displayFolder="04 - Value Others DateComparison\Rebate" count="0"/>
    <cacheHierarchy uniqueName="[Measures].[BL_for_Rebate_ACT_CYvsLY_%]" caption="BL_for_Rebate_ACT_CYvsLY_%" measure="1" displayFolder="04 - Value Others DateComparison\Rebate" count="0"/>
    <cacheHierarchy uniqueName="[Measures].[BL_for_Rebate_ACT_CY-LY/LY_%]" caption="BL_for_Rebate_ACT_CY-LY/LY_%" measure="1" displayFolder="04 - Value Others DateComparison\Rebate" count="0"/>
    <cacheHierarchy uniqueName="[Measures].[BL_for_Rebate_YTDCY]" caption="BL_for_Rebate_YTDCY" measure="1" displayFolder="04 - Value Others DateComparison\Rebate" count="0"/>
    <cacheHierarchy uniqueName="[Measures].[BL_for_Rebate_YTDLY]" caption="BL_for_Rebate_YTDLY" measure="1" displayFolder="04 - Value Others DateComparison\Rebate" count="0"/>
    <cacheHierarchy uniqueName="[Measures].[BL_for_Rebate_YTD_CYvsLY]" caption="BL_for_Rebate_YTD_CYvsLY" measure="1" displayFolder="04 - Value Others DateComparison\Rebate" count="0"/>
    <cacheHierarchy uniqueName="[Measures].[BL_for_Rebate_YTD_CYvsLY_%]" caption="BL_for_Rebate_YTD_CYvsLY_%" measure="1" displayFolder="04 - Value Others DateComparison\Rebate" count="0"/>
    <cacheHierarchy uniqueName="[Measures].[BL_for_Rebate_YTD_CY-LY/LY_%]" caption="BL_for_Rebate_YTD_CY-LY/LY_%" measure="1" displayFolder="04 - Value Others DateComparison\Rebate" count="0"/>
    <cacheHierarchy uniqueName="[Measures].[BL_for_Rebate_CYMTD]" caption="BL_for_Rebate_CYMTD" measure="1" displayFolder="04 - Value Others DateComparison\Rebate" count="0"/>
    <cacheHierarchy uniqueName="[Measures].[BL_for_Rebate_LYMTD]" caption="BL_for_Rebate_LYMTD" measure="1" displayFolder="04 - Value Others DateComparison\Rebate" count="0"/>
    <cacheHierarchy uniqueName="[Measures].[BL_for_Rebate_MTD_CYvsLY]" caption="BL_for_Rebate_MTD_CYvsLY" measure="1" displayFolder="04 - Value Others DateComparison\Rebate" count="0"/>
    <cacheHierarchy uniqueName="[Measures].[BL_for_Rebate_MTD_CYvsLY_%]" caption="BL_for_Rebate_MTD_CYvsLY_%" measure="1" displayFolder="04 - Value Others DateComparison\Rebate" count="0"/>
    <cacheHierarchy uniqueName="[Measures].[BL_for_Rebate_MTD_CY-LY/LY_%]" caption="BL_for_Rebate_MTD_CY-LY/LY_%" measure="1" displayFolder="04 - Value Others DateComparison\Rebate" count="0"/>
    <cacheHierarchy uniqueName="[Measures].[EOT_CYACT]" caption="EOT_CYACT" measure="1" displayFolder="04 - Value Others DateComparison\EOT" count="0"/>
    <cacheHierarchy uniqueName="[Measures].[EOT_LYACT]" caption="EOT_LYACT" measure="1" displayFolder="04 - Value Others DateComparison\EOT" count="0"/>
    <cacheHierarchy uniqueName="[Measures].[EOT_ACT_CYvsLY]" caption="EOT_ACT_CYvsLY" measure="1" displayFolder="04 - Value Others DateComparison\EOT" count="0"/>
    <cacheHierarchy uniqueName="[Measures].[EOT_ACT_CYvsLY_%]" caption="EOT_ACT_CYvsLY_%" measure="1" displayFolder="04 - Value Others DateComparison\EOT" count="0"/>
    <cacheHierarchy uniqueName="[Measures].[EOT_ACT_CY-LY/LY_%]" caption="EOT_ACT_CY-LY/LY_%" measure="1" displayFolder="04 - Value Others DateComparison\EOT" count="0"/>
    <cacheHierarchy uniqueName="[Measures].[EOT_YTDCY]" caption="EOT_YTDCY" measure="1" displayFolder="04 - Value Others DateComparison\EOT" count="0"/>
    <cacheHierarchy uniqueName="[Measures].[EOT_YTDLY]" caption="EOT_YTDLY" measure="1" displayFolder="04 - Value Others DateComparison\EOT" count="0"/>
    <cacheHierarchy uniqueName="[Measures].[EOT_YTD_CYvsLY]" caption="EOT_YTD_CYvsLY" measure="1" displayFolder="04 - Value Others DateComparison\EOT" count="0"/>
    <cacheHierarchy uniqueName="[Measures].[EOT_YTD_CYvsLY_%]" caption="EOT_YTD_CYvsLY_%" measure="1" displayFolder="04 - Value Others DateComparison\EOT" count="0"/>
    <cacheHierarchy uniqueName="[Measures].[EOT_YTD_CY-LY/LY_%]" caption="EOT_YTD_CY-LY/LY_%" measure="1" displayFolder="04 - Value Others DateComparison\EOT" count="0"/>
    <cacheHierarchy uniqueName="[Measures].[EOT_CYMTD]" caption="EOT_CYMTD" measure="1" displayFolder="04 - Value Others DateComparison\EOT" count="0"/>
    <cacheHierarchy uniqueName="[Measures].[EOT_LYMTD]" caption="EOT_LYMTD" measure="1" displayFolder="04 - Value Others DateComparison\EOT" count="0"/>
    <cacheHierarchy uniqueName="[Measures].[EOT_MTD_CYvsLY]" caption="EOT_MTD_CYvsLY" measure="1" displayFolder="04 - Value Others DateComparison\EOT" count="0"/>
    <cacheHierarchy uniqueName="[Measures].[EOT_MTD_CYvsLY_%]" caption="EOT_MTD_CYvsLY_%" measure="1" displayFolder="04 - Value Others DateComparison\EOT" count="0"/>
    <cacheHierarchy uniqueName="[Measures].[EOT_MTD_CY-LY/LY_%]" caption="EOT_MTD_CY-LY/LY_%" measure="1" displayFolder="04 - Value Others DateComparison\EOT" count="0"/>
    <cacheHierarchy uniqueName="[Measures].[EOT_RY_ACT]" caption="EOT_RY_ACT" measure="1" displayFolder="04 - Value Others DateComparison\EOT" count="0"/>
    <cacheHierarchy uniqueName="[Measures].[OT_CYACT]" caption="OT_CYACT" measure="1" displayFolder="04 - Value Others DateComparison\OT" count="0"/>
    <cacheHierarchy uniqueName="[Measures].[OT_LYACT]" caption="OT_LYACT" measure="1" displayFolder="04 - Value Others DateComparison\OT" count="0"/>
    <cacheHierarchy uniqueName="[Measures].[OT_ACT_CYvsLY]" caption="OT_ACT_CYvsLY" measure="1" displayFolder="04 - Value Others DateComparison\OT" count="0"/>
    <cacheHierarchy uniqueName="[Measures].[OT_ACT_CYvsLY_%]" caption="OT_ACT_CYvsLY_%" measure="1" displayFolder="04 - Value Others DateComparison\OT" count="0"/>
    <cacheHierarchy uniqueName="[Measures].[OT_ACT_CY-LY/LY_%]" caption="OT_ACT_CY-LY/LY_%" measure="1" displayFolder="04 - Value Others DateComparison\OT" count="0"/>
    <cacheHierarchy uniqueName="[Measures].[OT_YTDCY]" caption="OT_YTDCY" measure="1" displayFolder="04 - Value Others DateComparison\OT" count="0"/>
    <cacheHierarchy uniqueName="[Measures].[OT_YTDLY]" caption="OT_YTDLY" measure="1" displayFolder="04 - Value Others DateComparison\OT" count="0"/>
    <cacheHierarchy uniqueName="[Measures].[OT_YTD_CYvsLY]" caption="OT_YTD_CYvsLY" measure="1" displayFolder="04 - Value Others DateComparison\OT" count="0"/>
    <cacheHierarchy uniqueName="[Measures].[OT_YTD_CYvsLY_%]" caption="OT_YTD_CYvsLY_%" measure="1" displayFolder="04 - Value Others DateComparison\OT" count="0"/>
    <cacheHierarchy uniqueName="[Measures].[OT_YTD_CY-LY/LY_%]" caption="OT_YTD_CY-LY/LY_%" measure="1" displayFolder="04 - Value Others DateComparison\OT" count="0"/>
    <cacheHierarchy uniqueName="[Measures].[OT_CYMTD]" caption="OT_CYMTD" measure="1" displayFolder="04 - Value Others DateComparison\OT" count="0"/>
    <cacheHierarchy uniqueName="[Measures].[OT_LYMTD]" caption="OT_LYMTD" measure="1" displayFolder="04 - Value Others DateComparison\OT" count="0"/>
    <cacheHierarchy uniqueName="[Measures].[OT_MTD_CYvsLY]" caption="OT_MTD_CYvsLY" measure="1" displayFolder="04 - Value Others DateComparison\OT" count="0"/>
    <cacheHierarchy uniqueName="[Measures].[OT_MTD_CYvsLY_%]" caption="OT_MTD_CYvsLY_%" measure="1" displayFolder="04 - Value Others DateComparison\OT" count="0"/>
    <cacheHierarchy uniqueName="[Measures].[OT_MTD_CY-LY/LY_%]" caption="OT_MTD_CY-LY/LY_%" measure="1" displayFolder="04 - Value Others DateComparison\OT" count="0"/>
    <cacheHierarchy uniqueName="[Measures].[OT_RY_ACT]" caption="OT_RY_ACT" measure="1" displayFolder="04 - Value Others DateComparison\OT" count="0"/>
    <cacheHierarchy uniqueName="[Measures].[BL_for_Rebate_RY_ACT]" caption="BL_for_Rebate_RY_ACT" measure="1" displayFolder="04 - Value Others DateComparison\Rebate" count="0"/>
    <cacheHierarchy uniqueName="[Measures].[CPP_On_CYACT]" caption="CPP_On_CYACT" measure="1" displayFolder="04 - Value Others DateComparison\CPP_On" count="0"/>
    <cacheHierarchy uniqueName="[Measures].[CPP_On_LYACT]" caption="CPP_On_LYACT" measure="1" displayFolder="04 - Value Others DateComparison\CPP_On" count="0"/>
    <cacheHierarchy uniqueName="[Measures].[CPP_On_ACT_CYvsLY]" caption="CPP_On_ACT_CYvsLY" measure="1" displayFolder="04 - Value Others DateComparison\CPP_On" count="0"/>
    <cacheHierarchy uniqueName="[Measures].[CPP_On_ACT_CYvsLY_%]" caption="CPP_On_ACT_CYvsLY_%" measure="1" displayFolder="04 - Value Others DateComparison\CPP_On" count="0"/>
    <cacheHierarchy uniqueName="[Measures].[CPP_On_ACT_CY-LY/LY_%]" caption="CPP_On_ACT_CY-LY/LY_%" measure="1" displayFolder="04 - Value Others DateComparison\CPP_On" count="0"/>
    <cacheHierarchy uniqueName="[Measures].[CPP_On_CYMTD]" caption="CPP_On_CYMTD" measure="1" displayFolder="04 - Value Others DateComparison\CPP_On" count="0"/>
    <cacheHierarchy uniqueName="[Measures].[CPP_On_LYMTD]" caption="CPP_On_LYMTD" measure="1" displayFolder="04 - Value Others DateComparison\CPP_On" count="0"/>
    <cacheHierarchy uniqueName="[Measures].[CPP_On_MTD_CYvsLY]" caption="CPP_On_MTD_CYvsLY" measure="1" displayFolder="04 - Value Others DateComparison\CPP_On" count="0"/>
    <cacheHierarchy uniqueName="[Measures].[CPP_On_MTD_CYvsLY_%]" caption="CPP_On_MTD_CYvsLY_%" measure="1" displayFolder="04 - Value Others DateComparison\CPP_On" count="0"/>
    <cacheHierarchy uniqueName="[Measures].[CPP_On_MTD_CY-LY/LY_%]" caption="CPP_On_MTD_CY-LY/LY_%" measure="1" displayFolder="04 - Value Others DateComparison\CPP_On" count="0"/>
    <cacheHierarchy uniqueName="[Measures].[CPP_On_YTDCY]" caption="CPP_On_YTDCY" measure="1" displayFolder="04 - Value Others DateComparison\CPP_On" count="0"/>
    <cacheHierarchy uniqueName="[Measures].[CPP_On_YTDLY]" caption="CPP_On_YTDLY" measure="1" displayFolder="04 - Value Others DateComparison\CPP_On" count="0"/>
    <cacheHierarchy uniqueName="[Measures].[CPP_On_YTD_CYvsLY]" caption="CPP_On_YTD_CYvsLY" measure="1" displayFolder="04 - Value Others DateComparison\CPP_On" count="0"/>
    <cacheHierarchy uniqueName="[Measures].[CPP_On_YTD_CYvsLY_%]" caption="CPP_On_YTD_CYvsLY_%" measure="1" displayFolder="04 - Value Others DateComparison\CPP_On" count="0"/>
    <cacheHierarchy uniqueName="[Measures].[CPP_On_YTD_CY-LY/LY_%]" caption="CPP_On_YTD_CY-LY/LY_%" measure="1" displayFolder="04 - Value Others DateComparison\CPP_On" count="0"/>
    <cacheHierarchy uniqueName="[Measures].[CPP_On_RY_ACT]" caption="CPP_On_RY_ACT" measure="1" displayFolder="04 - Value Others DateComparison\CPP_On" count="0"/>
    <cacheHierarchy uniqueName="[Measures].[CPP_Off_CYACT]" caption="CPP_Off_CYACT" measure="1" displayFolder="04 - Value Others DateComparison\CPP_Off" count="0"/>
    <cacheHierarchy uniqueName="[Measures].[CPP_Off_LYACT]" caption="CPP_Off_LYACT" measure="1" displayFolder="04 - Value Others DateComparison\CPP_Off" count="0"/>
    <cacheHierarchy uniqueName="[Measures].[CPP_Off_ACT_CYvsLY]" caption="CPP_Off_ACT_CYvsLY" measure="1" displayFolder="04 - Value Others DateComparison\CPP_Off" count="0"/>
    <cacheHierarchy uniqueName="[Measures].[CPP_Off_ACT_CYvsLY_%]" caption="CPP_Off_ACT_CYvsLY_%" measure="1" displayFolder="04 - Value Others DateComparison\CPP_Off" count="0"/>
    <cacheHierarchy uniqueName="[Measures].[CPP_Off_ACT_CY-LY/LY_%]" caption="CPP_Off_ACT_CY-LY/LY_%" measure="1" displayFolder="04 - Value Others DateComparison\CPP_Off" count="0"/>
    <cacheHierarchy uniqueName="[Measures].[CPP_Off_CYMTD]" caption="CPP_Off_CYMTD" measure="1" displayFolder="04 - Value Others DateComparison\CPP_Off" count="0"/>
    <cacheHierarchy uniqueName="[Measures].[CPP_Off_LYMTD]" caption="CPP_Off_LYMTD" measure="1" displayFolder="04 - Value Others DateComparison\CPP_Off" count="0"/>
    <cacheHierarchy uniqueName="[Measures].[CPP_Off_MTD_CYvsLY]" caption="CPP_Off_MTD_CYvsLY" measure="1" displayFolder="04 - Value Others DateComparison\CPP_Off" count="0"/>
    <cacheHierarchy uniqueName="[Measures].[CPP_Off_MTD_CYvsLY_%]" caption="CPP_Off_MTD_CYvsLY_%" measure="1" displayFolder="04 - Value Others DateComparison\CPP_Off" count="0"/>
    <cacheHierarchy uniqueName="[Measures].[CPP_Off_MTD_CY-LY/LY_%]" caption="CPP_Off_MTD_CY-LY/LY_%" measure="1" displayFolder="04 - Value Others DateComparison\CPP_Off" count="0"/>
    <cacheHierarchy uniqueName="[Measures].[CPP_Off_YTDCY]" caption="CPP_Off_YTDCY" measure="1" displayFolder="04 - Value Others DateComparison\CPP_Off" count="0"/>
    <cacheHierarchy uniqueName="[Measures].[CPP_Off_YTDLY]" caption="CPP_Off_YTDLY" measure="1" displayFolder="04 - Value Others DateComparison\CPP_Off" count="0"/>
    <cacheHierarchy uniqueName="[Measures].[CPP_Off_YTD_CYvsLY]" caption="CPP_Off_YTD_CYvsLY" measure="1" displayFolder="04 - Value Others DateComparison\CPP_Off" count="0"/>
    <cacheHierarchy uniqueName="[Measures].[CPP_Off_YTD_CYvsLY_%]" caption="CPP_Off_YTD_CYvsLY_%" measure="1" displayFolder="04 - Value Others DateComparison\CPP_Off" count="0"/>
    <cacheHierarchy uniqueName="[Measures].[CPP_Off_YTD_CY-LY/LY_%]" caption="CPP_Off_YTD_CY-LY/LY_%" measure="1" displayFolder="04 - Value Others DateComparison\CPP_Off" count="0"/>
    <cacheHierarchy uniqueName="[Measures].[CPP_Off_RY_ACT]" caption="CPP_Off_RY_ACT" measure="1" displayFolder="04 - Value Others DateComparison\CPP_Off" count="0"/>
    <cacheHierarchy uniqueName="[Measures].[BBT_On_CYACT]" caption="BBT_On_CYACT" measure="1" displayFolder="04 - Value Others DateComparison\BBT_On" count="0"/>
    <cacheHierarchy uniqueName="[Measures].[BBT_On_LYACT]" caption="BBT_On_LYACT" measure="1" displayFolder="04 - Value Others DateComparison\BBT_On" count="0"/>
    <cacheHierarchy uniqueName="[Measures].[BBT_On_ACT_CYvsLY]" caption="BBT_On_ACT_CYvsLY" measure="1" displayFolder="04 - Value Others DateComparison\BBT_On" count="0"/>
    <cacheHierarchy uniqueName="[Measures].[BBT_On_ACT_CYvsLY_%]" caption="BBT_On_ACT_CYvsLY_%" measure="1" displayFolder="04 - Value Others DateComparison\BBT_On" count="0"/>
    <cacheHierarchy uniqueName="[Measures].[BBT_On_ACT_CY-LY/LY_%]" caption="BBT_On_ACT_CY-LY/LY_%" measure="1" displayFolder="04 - Value Others DateComparison\BBT_On" count="0"/>
    <cacheHierarchy uniqueName="[Measures].[BBT_On_CYMTD]" caption="BBT_On_CYMTD" measure="1" displayFolder="04 - Value Others DateComparison\BBT_On" count="0"/>
    <cacheHierarchy uniqueName="[Measures].[BBT_On_LYMTD]" caption="BBT_On_LYMTD" measure="1" displayFolder="04 - Value Others DateComparison\BBT_On" count="0"/>
    <cacheHierarchy uniqueName="[Measures].[BBT_On_MTD_CYvsLY]" caption="BBT_On_MTD_CYvsLY" measure="1" displayFolder="04 - Value Others DateComparison\BBT_On" count="0"/>
    <cacheHierarchy uniqueName="[Measures].[BBT_On_MTD_CYvsLY_%]" caption="BBT_On_MTD_CYvsLY_%" measure="1" displayFolder="04 - Value Others DateComparison\BBT_On" count="0"/>
    <cacheHierarchy uniqueName="[Measures].[BBT_On_MTD_CY-LY/LY_%]" caption="BBT_On_MTD_CY-LY/LY_%" measure="1" displayFolder="04 - Value Others DateComparison\BBT_On" count="0"/>
    <cacheHierarchy uniqueName="[Measures].[BBT_On_YTDCY]" caption="BBT_On_YTDCY" measure="1" displayFolder="04 - Value Others DateComparison\BBT_On" count="0"/>
    <cacheHierarchy uniqueName="[Measures].[BBT_On_YTDLY]" caption="BBT_On_YTDLY" measure="1" displayFolder="04 - Value Others DateComparison\BBT_On" count="0"/>
    <cacheHierarchy uniqueName="[Measures].[BBT_On_YTD_CYvsLY]" caption="BBT_On_YTD_CYvsLY" measure="1" displayFolder="04 - Value Others DateComparison\BBT_On" count="0"/>
    <cacheHierarchy uniqueName="[Measures].[BBT_On_YTD_CYvsLY_%]" caption="BBT_On_YTD_CYvsLY_%" measure="1" displayFolder="04 - Value Others DateComparison\BBT_On" count="0"/>
    <cacheHierarchy uniqueName="[Measures].[BBT_On_YTD_CY-LY/LY_%]" caption="BBT_On_YTD_CY-LY/LY_%" measure="1" displayFolder="04 - Value Others DateComparison\BBT_On" count="0"/>
    <cacheHierarchy uniqueName="[Measures].[BBT_On_RY_ACT]" caption="BBT_On_RY_ACT" measure="1" displayFolder="04 - Value Others DateComparison\BBT_On" count="0"/>
    <cacheHierarchy uniqueName="[Measures].[BBT_Off_CYACT]" caption="BBT_Off_CYACT" measure="1" displayFolder="04 - Value Others DateComparison\BBT_Off" count="0"/>
    <cacheHierarchy uniqueName="[Measures].[BBT_Off_LYACT]" caption="BBT_Off_LYACT" measure="1" displayFolder="04 - Value Others DateComparison\BBT_Off" count="0"/>
    <cacheHierarchy uniqueName="[Measures].[BBT_Off_ACT_CYvsLY]" caption="BBT_Off_ACT_CYvsLY" measure="1" displayFolder="04 - Value Others DateComparison\BBT_Off" count="0"/>
    <cacheHierarchy uniqueName="[Measures].[BBT_Off_ACT_CYvsLY_%]" caption="BBT_Off_ACT_CYvsLY_%" measure="1" displayFolder="04 - Value Others DateComparison\BBT_Off" count="0"/>
    <cacheHierarchy uniqueName="[Measures].[BBT_Off_ACT_CY-LY/LY_%]" caption="BBT_Off_ACT_CY-LY/LY_%" measure="1" displayFolder="04 - Value Others DateComparison\BBT_Off" count="0"/>
    <cacheHierarchy uniqueName="[Measures].[BBT_Off_CYMTD]" caption="BBT_Off_CYMTD" measure="1" displayFolder="04 - Value Others DateComparison\BBT_Off" count="0"/>
    <cacheHierarchy uniqueName="[Measures].[BBT_Off_LYMTD]" caption="BBT_Off_LYMTD" measure="1" displayFolder="04 - Value Others DateComparison\BBT_Off" count="0"/>
    <cacheHierarchy uniqueName="[Measures].[BBT_Off_MTD_CYvsLY]" caption="BBT_Off_MTD_CYvsLY" measure="1" displayFolder="04 - Value Others DateComparison\BBT_Off" count="0"/>
    <cacheHierarchy uniqueName="[Measures].[BBT_Off_MTD_CYvsLY_%]" caption="BBT_Off_MTD_CYvsLY_%" measure="1" displayFolder="04 - Value Others DateComparison\BBT_Off" count="0"/>
    <cacheHierarchy uniqueName="[Measures].[BBT_Off_MTD_CY-LY/LY_%]" caption="BBT_Off_MTD_CY-LY/LY_%" measure="1" displayFolder="04 - Value Others DateComparison\BBT_Off" count="0"/>
    <cacheHierarchy uniqueName="[Measures].[BBT_Off_YTDCY]" caption="BBT_Off_YTDCY" measure="1" displayFolder="04 - Value Others DateComparison\BBT_Off" count="0"/>
    <cacheHierarchy uniqueName="[Measures].[BBT_Off_YTDLY]" caption="BBT_Off_YTDLY" measure="1" displayFolder="04 - Value Others DateComparison\BBT_Off" count="0"/>
    <cacheHierarchy uniqueName="[Measures].[BBT_Off_YTD_CYvsLY]" caption="BBT_Off_YTD_CYvsLY" measure="1" displayFolder="04 - Value Others DateComparison\BBT_Off" count="0"/>
    <cacheHierarchy uniqueName="[Measures].[BBT_Off_YTD_CYvsLY_%]" caption="BBT_Off_YTD_CYvsLY_%" measure="1" displayFolder="04 - Value Others DateComparison\BBT_Off" count="0"/>
    <cacheHierarchy uniqueName="[Measures].[BBT_Off_YTD_CY-LY/LY_%]" caption="BBT_Off_YTD_CY-LY/LY_%" measure="1" displayFolder="04 - Value Others DateComparison\BBT_Off" count="0"/>
    <cacheHierarchy uniqueName="[Measures].[BBT_Off_RY_ACT]" caption="BBT_Off_RY_ACT" measure="1" displayFolder="04 - Value Others DateComparison\BBT_Off" count="0"/>
    <cacheHierarchy uniqueName="[Measures].[EOT_On_CYACT]" caption="EOT_On_CYACT" measure="1" displayFolder="04 - Value Others DateComparison\EOT_On" count="0"/>
    <cacheHierarchy uniqueName="[Measures].[EOT_On_LYACT]" caption="EOT_On_LYACT" measure="1" displayFolder="04 - Value Others DateComparison\EOT_On" count="0"/>
    <cacheHierarchy uniqueName="[Measures].[EOT_On_ACT_CYvsLY]" caption="EOT_On_ACT_CYvsLY" measure="1" displayFolder="04 - Value Others DateComparison\EOT_On" count="0"/>
    <cacheHierarchy uniqueName="[Measures].[EOT_On_ACT_CYvsLY_%]" caption="EOT_On_ACT_CYvsLY_%" measure="1" displayFolder="04 - Value Others DateComparison\EOT_On" count="0"/>
    <cacheHierarchy uniqueName="[Measures].[EOT_On_ACT_CY-LY/LY_%]" caption="EOT_On_ACT_CY-LY/LY_%" measure="1" displayFolder="04 - Value Others DateComparison\EOT_On" count="0"/>
    <cacheHierarchy uniqueName="[Measures].[EOT_On_CYMTD]" caption="EOT_On_CYMTD" measure="1" displayFolder="04 - Value Others DateComparison\EOT_On" count="0"/>
    <cacheHierarchy uniqueName="[Measures].[EOT_On_LYMTD]" caption="EOT_On_LYMTD" measure="1" displayFolder="04 - Value Others DateComparison\EOT_On" count="0"/>
    <cacheHierarchy uniqueName="[Measures].[EOT_On_MTD_CYvsLY]" caption="EOT_On_MTD_CYvsLY" measure="1" displayFolder="04 - Value Others DateComparison\EOT_On" count="0"/>
    <cacheHierarchy uniqueName="[Measures].[EOT_On_MTD_CYvsLY_%]" caption="EOT_On_MTD_CYvsLY_%" measure="1" displayFolder="04 - Value Others DateComparison\EOT_On" count="0"/>
    <cacheHierarchy uniqueName="[Measures].[EOT_On_MTD_CY-LY/LY_%]" caption="EOT_On_MTD_CY-LY/LY_%" measure="1" displayFolder="04 - Value Others DateComparison\EOT_On" count="0"/>
    <cacheHierarchy uniqueName="[Measures].[EOT_On_YTDCY]" caption="EOT_On_YTDCY" measure="1" displayFolder="04 - Value Others DateComparison\EOT_On" count="0"/>
    <cacheHierarchy uniqueName="[Measures].[EOT_On_YTDLY]" caption="EOT_On_YTDLY" measure="1" displayFolder="04 - Value Others DateComparison\EOT_On" count="0"/>
    <cacheHierarchy uniqueName="[Measures].[EOT_On_YTD_CYvsLY]" caption="EOT_On_YTD_CYvsLY" measure="1" displayFolder="04 - Value Others DateComparison\EOT_On" count="0"/>
    <cacheHierarchy uniqueName="[Measures].[EOT_On_YTD_CYvsLY_%]" caption="EOT_On_YTD_CYvsLY_%" measure="1" displayFolder="04 - Value Others DateComparison\EOT_On" count="0"/>
    <cacheHierarchy uniqueName="[Measures].[EOT_On_YTD_CY-LY/LY_%]" caption="EOT_On_YTD_CY-LY/LY_%" measure="1" displayFolder="04 - Value Others DateComparison\EOT_On" count="0"/>
    <cacheHierarchy uniqueName="[Measures].[EOT_On_RY_ACT]" caption="EOT_On_RY_ACT" measure="1" displayFolder="04 - Value Others DateComparison\EOT_On" count="0"/>
    <cacheHierarchy uniqueName="[Measures].[EOT_Off_CYACT]" caption="EOT_Off_CYACT" measure="1" displayFolder="04 - Value Others DateComparison\EOT_Off" count="0"/>
    <cacheHierarchy uniqueName="[Measures].[EOT_Off_LYACT]" caption="EOT_Off_LYACT" measure="1" displayFolder="04 - Value Others DateComparison\EOT_Off" count="0"/>
    <cacheHierarchy uniqueName="[Measures].[EOT_Off_ACT_CYvsLY]" caption="EOT_Off_ACT_CYvsLY" measure="1" displayFolder="04 - Value Others DateComparison\EOT_Off" count="0"/>
    <cacheHierarchy uniqueName="[Measures].[EOT_Off_ACT_CYvsLY_%]" caption="EOT_Off_ACT_CYvsLY_%" measure="1" displayFolder="04 - Value Others DateComparison\EOT_Off" count="0"/>
    <cacheHierarchy uniqueName="[Measures].[EOT_Off_ACT_CY-LY/LY_%]" caption="EOT_Off_ACT_CY-LY/LY_%" measure="1" displayFolder="04 - Value Others DateComparison\EOT_Off" count="0"/>
    <cacheHierarchy uniqueName="[Measures].[EOT_Off_CYMTD]" caption="EOT_Off_CYMTD" measure="1" displayFolder="04 - Value Others DateComparison\EOT_Off" count="0"/>
    <cacheHierarchy uniqueName="[Measures].[EOT_Off_LYMTD]" caption="EOT_Off_LYMTD" measure="1" displayFolder="04 - Value Others DateComparison\EOT_Off" count="0"/>
    <cacheHierarchy uniqueName="[Measures].[EOT_Off_MTD_CYvsLY]" caption="EOT_Off_MTD_CYvsLY" measure="1" displayFolder="04 - Value Others DateComparison\EOT_Off" count="0"/>
    <cacheHierarchy uniqueName="[Measures].[EOT_Off_MTD_CYvsLY_%]" caption="EOT_Off_MTD_CYvsLY_%" measure="1" displayFolder="04 - Value Others DateComparison\EOT_Off" count="0"/>
    <cacheHierarchy uniqueName="[Measures].[EOT_Off_MTD_CY-LY/LY_%]" caption="EOT_Off_MTD_CY-LY/LY_%" measure="1" displayFolder="04 - Value Others DateComparison\EOT_Off" count="0"/>
    <cacheHierarchy uniqueName="[Measures].[EOT_Off_YTDCY]" caption="EOT_Off_YTDCY" measure="1" displayFolder="04 - Value Others DateComparison\EOT_Off" count="0"/>
    <cacheHierarchy uniqueName="[Measures].[EOT_Off_YTDLY]" caption="EOT_Off_YTDLY" measure="1" displayFolder="04 - Value Others DateComparison\EOT_Off" count="0"/>
    <cacheHierarchy uniqueName="[Measures].[EOT_Off_YTD_CYvsLY]" caption="EOT_Off_YTD_CYvsLY" measure="1" displayFolder="04 - Value Others DateComparison\EOT_Off" count="0"/>
    <cacheHierarchy uniqueName="[Measures].[EOT_Off_YTD_CYvsLY_%]" caption="EOT_Off_YTD_CYvsLY_%" measure="1" displayFolder="04 - Value Others DateComparison\EOT_Off" count="0"/>
    <cacheHierarchy uniqueName="[Measures].[EOT_Off_YTD_CY-LY/LY_%]" caption="EOT_Off_YTD_CY-LY/LY_%" measure="1" displayFolder="04 - Value Others DateComparison\EOT_Off" count="0"/>
    <cacheHierarchy uniqueName="[Measures].[EOT_Off_RY_ACT]" caption="EOT_Off_RY_ACT" measure="1" displayFolder="04 - Value Others DateComparison\EOT_Off" count="0"/>
    <cacheHierarchy uniqueName="[Measures].[OT_On_CYACT]" caption="OT_On_CYACT" measure="1" displayFolder="04 - Value Others DateComparison\OT_On" count="0"/>
    <cacheHierarchy uniqueName="[Measures].[OT_On_LYACT]" caption="OT_On_LYACT" measure="1" displayFolder="04 - Value Others DateComparison\OT_On" count="0"/>
    <cacheHierarchy uniqueName="[Measures].[OT_On_ACT_CYvsLY]" caption="OT_On_ACT_CYvsLY" measure="1" displayFolder="04 - Value Others DateComparison\OT_On" count="0"/>
    <cacheHierarchy uniqueName="[Measures].[OT_On_ACT_CYvsLY_%]" caption="OT_On_ACT_CYvsLY_%" measure="1" displayFolder="04 - Value Others DateComparison\OT_On" count="0"/>
    <cacheHierarchy uniqueName="[Measures].[OT_On_ACT_CY-LY/LY_%]" caption="OT_On_ACT_CY-LY/LY_%" measure="1" displayFolder="04 - Value Others DateComparison\OT_On" count="0"/>
    <cacheHierarchy uniqueName="[Measures].[OT_On_CYMTD]" caption="OT_On_CYMTD" measure="1" displayFolder="04 - Value Others DateComparison\OT_On" count="0"/>
    <cacheHierarchy uniqueName="[Measures].[OT_On_LYMTD]" caption="OT_On_LYMTD" measure="1" displayFolder="04 - Value Others DateComparison\OT_On" count="0"/>
    <cacheHierarchy uniqueName="[Measures].[OT_On_MTD_CYvsLY]" caption="OT_On_MTD_CYvsLY" measure="1" displayFolder="04 - Value Others DateComparison\OT_On" count="0"/>
    <cacheHierarchy uniqueName="[Measures].[OT_On_MTD_CYvsLY_%]" caption="OT_On_MTD_CYvsLY_%" measure="1" displayFolder="04 - Value Others DateComparison\OT_On" count="0"/>
    <cacheHierarchy uniqueName="[Measures].[OT_On_MTD_CY-LY/LY_%]" caption="OT_On_MTD_CY-LY/LY_%" measure="1" displayFolder="04 - Value Others DateComparison\OT_On" count="0"/>
    <cacheHierarchy uniqueName="[Measures].[OT_On_YTDCY]" caption="OT_On_YTDCY" measure="1" displayFolder="04 - Value Others DateComparison\OT_On" count="0"/>
    <cacheHierarchy uniqueName="[Measures].[OT_On_YTDLY]" caption="OT_On_YTDLY" measure="1" displayFolder="04 - Value Others DateComparison\OT_On" count="0"/>
    <cacheHierarchy uniqueName="[Measures].[OT_On_YTD_CYvsLY]" caption="OT_On_YTD_CYvsLY" measure="1" displayFolder="04 - Value Others DateComparison\OT_On" count="0"/>
    <cacheHierarchy uniqueName="[Measures].[OT_On_YTD_CYvsLY_%]" caption="OT_On_YTD_CYvsLY_%" measure="1" displayFolder="04 - Value Others DateComparison\OT_On" count="0"/>
    <cacheHierarchy uniqueName="[Measures].[OT_On_YTD_CY-LY/LY_%]" caption="OT_On_YTD_CY-LY/LY_%" measure="1" displayFolder="04 - Value Others DateComparison\OT_On" count="0"/>
    <cacheHierarchy uniqueName="[Measures].[OT_On_RY_ACT]" caption="OT_On_RY_ACT" measure="1" displayFolder="04 - Value Others DateComparison\OT_On" count="0"/>
    <cacheHierarchy uniqueName="[Measures].[OT_Off_CYACT]" caption="OT_Off_CYACT" measure="1" displayFolder="04 - Value Others DateComparison\OT_Off" count="0"/>
    <cacheHierarchy uniqueName="[Measures].[OT_Off_LYACT]" caption="OT_Off_LYACT" measure="1" displayFolder="04 - Value Others DateComparison\OT_Off" count="0"/>
    <cacheHierarchy uniqueName="[Measures].[OT_Off_ACT_CYvsLY]" caption="OT_Off_ACT_CYvsLY" measure="1" displayFolder="04 - Value Others DateComparison\OT_Off" count="0"/>
    <cacheHierarchy uniqueName="[Measures].[OT_Off_ACT_CYvsLY_%]" caption="OT_Off_ACT_CYvsLY_%" measure="1" displayFolder="04 - Value Others DateComparison\OT_Off" count="0"/>
    <cacheHierarchy uniqueName="[Measures].[OT_Off_ACT_CY-LY/LY_%]" caption="OT_Off_ACT_CY-LY/LY_%" measure="1" displayFolder="04 - Value Others DateComparison\OT_Off" count="0"/>
    <cacheHierarchy uniqueName="[Measures].[OT_Off_CYMTD]" caption="OT_Off_CYMTD" measure="1" displayFolder="04 - Value Others DateComparison\OT_Off" count="0"/>
    <cacheHierarchy uniqueName="[Measures].[OT_Off_LYMTD]" caption="OT_Off_LYMTD" measure="1" displayFolder="04 - Value Others DateComparison\OT_Off" count="0"/>
    <cacheHierarchy uniqueName="[Measures].[OT_Off_MTD_CYvsLY]" caption="OT_Off_MTD_CYvsLY" measure="1" displayFolder="04 - Value Others DateComparison\OT_Off" count="0"/>
    <cacheHierarchy uniqueName="[Measures].[OT_Off_MTD_CYvsLY_%]" caption="OT_Off_MTD_CYvsLY_%" measure="1" displayFolder="04 - Value Others DateComparison\OT_Off" count="0"/>
    <cacheHierarchy uniqueName="[Measures].[OT_Off_MTD_CY-LY/LY_%]" caption="OT_Off_MTD_CY-LY/LY_%" measure="1" displayFolder="04 - Value Others DateComparison\OT_Off" count="0"/>
    <cacheHierarchy uniqueName="[Measures].[OT_Off_YTDCY]" caption="OT_Off_YTDCY" measure="1" displayFolder="04 - Value Others DateComparison\OT_Off" count="0"/>
    <cacheHierarchy uniqueName="[Measures].[OT_Off_YTDLY]" caption="OT_Off_YTDLY" measure="1" displayFolder="04 - Value Others DateComparison\OT_Off" count="0"/>
    <cacheHierarchy uniqueName="[Measures].[OT_Off_YTD_CYvsLY]" caption="OT_Off_YTD_CYvsLY" measure="1" displayFolder="04 - Value Others DateComparison\OT_Off" count="0"/>
    <cacheHierarchy uniqueName="[Measures].[OT_Off_YTD_CYvsLY_%]" caption="OT_Off_YTD_CYvsLY_%" measure="1" displayFolder="04 - Value Others DateComparison\OT_Off" count="0"/>
    <cacheHierarchy uniqueName="[Measures].[OT_Off_YTD_CY-LY/LY_%]" caption="OT_Off_YTD_CY-LY/LY_%" measure="1" displayFolder="04 - Value Others DateComparison\OT_Off" count="0"/>
    <cacheHierarchy uniqueName="[Measures].[OT_Off_RY_ACT]" caption="OT_Off_RY_ACT" measure="1" displayFolder="04 - Value Others DateComparison\OT_Off" count="0"/>
    <cacheHierarchy uniqueName="[Measures].[BBTOT%GSV_CYACT]" caption="BBTOT%GSV_CYACT" measure="1" displayFolder="04 - Value Others DateComparison\BBTOT%GSV" count="0"/>
    <cacheHierarchy uniqueName="[Measures].[BBTOT%GSV_LYACT]" caption="BBTOT%GSV_LYACT" measure="1" displayFolder="04 - Value Others DateComparison\BBTOT%GSV" count="0"/>
    <cacheHierarchy uniqueName="[Measures].[BBTOT%GSV_ACT_CYvsLY]" caption="BBTOT%GSV_ACT_CYvsLY" measure="1" displayFolder="04 - Value Others DateComparison\BBTOT%GSV" count="0"/>
    <cacheHierarchy uniqueName="[Measures].[BBTOT%GSV_ACT_CYvsLY_%]" caption="BBTOT%GSV_ACT_CYvsLY_%" measure="1" displayFolder="04 - Value Others DateComparison\BBTOT%GSV" count="0"/>
    <cacheHierarchy uniqueName="[Measures].[BBTOT%GSV_ACT_CY-LY/LY_%]" caption="BBTOT%GSV_ACT_CY-LY/LY_%" measure="1" displayFolder="04 - Value Others DateComparison\BBTOT%GSV" count="0"/>
    <cacheHierarchy uniqueName="[Measures].[BBTOT%GSV_CYMTD]" caption="BBTOT%GSV_CYMTD" measure="1" displayFolder="04 - Value Others DateComparison\BBTOT%GSV" count="0"/>
    <cacheHierarchy uniqueName="[Measures].[BBTOT%GSV_LYMTD]" caption="BBTOT%GSV_LYMTD" measure="1" displayFolder="04 - Value Others DateComparison\BBTOT%GSV" count="0"/>
    <cacheHierarchy uniqueName="[Measures].[BBTOT%GSV_MTD_CYvsLY]" caption="BBTOT%GSV_MTD_CYvsLY" measure="1" displayFolder="04 - Value Others DateComparison\BBTOT%GSV" count="0"/>
    <cacheHierarchy uniqueName="[Measures].[BBTOT%GSV_MTD_CYvsLY_%]" caption="BBTOT%GSV_MTD_CYvsLY_%" measure="1" displayFolder="04 - Value Others DateComparison\BBTOT%GSV" count="0"/>
    <cacheHierarchy uniqueName="[Measures].[BBTOT%GSV_MTD_CY-LY/LY_%]" caption="BBTOT%GSV_MTD_CY-LY/LY_%" measure="1" displayFolder="04 - Value Others DateComparison\BBTOT%GSV" count="0"/>
    <cacheHierarchy uniqueName="[Measures].[BBTOT%GSV_YTDCY]" caption="BBTOT%GSV_YTDCY" measure="1" displayFolder="04 - Value Others DateComparison\BBTOT%GSV" count="0"/>
    <cacheHierarchy uniqueName="[Measures].[BBTOT%GSV_YTDLY]" caption="BBTOT%GSV_YTDLY" measure="1" displayFolder="04 - Value Others DateComparison\BBTOT%GSV" count="0"/>
    <cacheHierarchy uniqueName="[Measures].[BBTOT%GSV_YTD_CYvsLY]" caption="BBTOT%GSV_YTD_CYvsLY" measure="1" displayFolder="04 - Value Others DateComparison\BBTOT%GSV" count="0"/>
    <cacheHierarchy uniqueName="[Measures].[BBTOT%GSV_YTD_CYvsLY_%]" caption="BBTOT%GSV_YTD_CYvsLY_%" measure="1" displayFolder="04 - Value Others DateComparison\BBTOT%GSV" count="0"/>
    <cacheHierarchy uniqueName="[Measures].[BBTOT%GSV_YTD_CY-LY/LY_%]" caption="BBTOT%GSV_YTD_CY-LY/LY_%" measure="1" displayFolder="04 - Value Others DateComparison\BBTOT%GSV" count="0"/>
    <cacheHierarchy uniqueName="[Measures].[BBTOT%GSV_RY_ACT]" caption="BBTOT%GSV_RY_ACT" measure="1" displayFolder="04 - Value Others DateComparison\BBTOT%GSV" count="0"/>
    <cacheHierarchy uniqueName="[Measures].[EV_CYACT]" caption="EV_CYACT" measure="1" displayFolder="04 - Value Others DateComparison\EV" count="0"/>
    <cacheHierarchy uniqueName="[Measures].[EV_LYACT]" caption="EV_LYACT" measure="1" displayFolder="04 - Value Others DateComparison\EV" count="0"/>
    <cacheHierarchy uniqueName="[Measures].[EV_ACT_CYvsLY]" caption="EV_ACT_CYvsLY" measure="1" displayFolder="04 - Value Others DateComparison\EV" count="0"/>
    <cacheHierarchy uniqueName="[Measures].[EV_ACT_CYvsLY_%]" caption="EV_ACT_CYvsLY_%" measure="1" displayFolder="04 - Value Others DateComparison\EV" count="0"/>
    <cacheHierarchy uniqueName="[Measures].[EV_ACT_CY-LY/LY_%]" caption="EV_ACT_CY-LY/LY_%" measure="1" displayFolder="04 - Value Others DateComparison\EV" count="0"/>
    <cacheHierarchy uniqueName="[Measures].[EV_CYMTD]" caption="EV_CYMTD" measure="1" displayFolder="04 - Value Others DateComparison\EV" count="0"/>
    <cacheHierarchy uniqueName="[Measures].[EV_LYMTD]" caption="EV_LYMTD" measure="1" displayFolder="04 - Value Others DateComparison\EV" count="0"/>
    <cacheHierarchy uniqueName="[Measures].[EV_MTD_CYvsLY]" caption="EV_MTD_CYvsLY" measure="1" displayFolder="04 - Value Others DateComparison\EV" count="0"/>
    <cacheHierarchy uniqueName="[Measures].[EV_MTD_CYvsLY_%]" caption="EV_MTD_CYvsLY_%" measure="1" displayFolder="04 - Value Others DateComparison\EV" count="0"/>
    <cacheHierarchy uniqueName="[Measures].[EV_MTD_CY-LY/LY_%]" caption="EV_MTD_CY-LY/LY_%" measure="1" displayFolder="04 - Value Others DateComparison\EV" count="0"/>
    <cacheHierarchy uniqueName="[Measures].[EV_YTDCY]" caption="EV_YTDCY" measure="1" displayFolder="04 - Value Others DateComparison\EV" count="0"/>
    <cacheHierarchy uniqueName="[Measures].[EV_YTDLY]" caption="EV_YTDLY" measure="1" displayFolder="04 - Value Others DateComparison\EV" count="0"/>
    <cacheHierarchy uniqueName="[Measures].[EV_YTD_CYvsLY]" caption="EV_YTD_CYvsLY" measure="1" displayFolder="04 - Value Others DateComparison\EV" count="0"/>
    <cacheHierarchy uniqueName="[Measures].[EV_YTD_CYvsLY_%]" caption="EV_YTD_CYvsLY_%" measure="1" displayFolder="04 - Value Others DateComparison\EV" count="0"/>
    <cacheHierarchy uniqueName="[Measures].[EV_YTD_CY-LY/LY_%]" caption="EV_YTD_CY-LY/LY_%" measure="1" displayFolder="04 - Value Others DateComparison\EV" count="0"/>
    <cacheHierarchy uniqueName="[Measures].[EV_RY_ACT]" caption="EV_RY_ACT" measure="1" displayFolder="04 - Value Others DateComparison\EV" count="0"/>
    <cacheHierarchy uniqueName="[Measures].[Base_TO_CYACT]" caption="Base_TO_CYACT" measure="1" displayFolder="04 - Value Others DateComparison\Base_TO" count="0"/>
    <cacheHierarchy uniqueName="[Measures].[Base_TO_LYACT]" caption="Base_TO_LYACT" measure="1" displayFolder="04 - Value Others DateComparison\Base_TO" count="0"/>
    <cacheHierarchy uniqueName="[Measures].[Base_TO_ACT_CYvsLY]" caption="Base_TO_ACT_CYvsLY" measure="1" displayFolder="04 - Value Others DateComparison\Base_TO" count="0"/>
    <cacheHierarchy uniqueName="[Measures].[Base_TO_ACT_CYvsLY_%]" caption="Base_TO_ACT_CYvsLY_%" measure="1" displayFolder="04 - Value Others DateComparison\Base_TO" count="0"/>
    <cacheHierarchy uniqueName="[Measures].[Base_TO_ACT_CY-LY/LY_%]" caption="Base_TO_ACT_CY-LY/LY_%" measure="1" displayFolder="04 - Value Others DateComparison\Base_TO" count="0"/>
    <cacheHierarchy uniqueName="[Measures].[Base_TO_CYMTD]" caption="Base_TO_CYMTD" measure="1" displayFolder="04 - Value Others DateComparison\Base_TO" count="0"/>
    <cacheHierarchy uniqueName="[Measures].[Base_TO_LYMTD]" caption="Base_TO_LYMTD" measure="1" displayFolder="04 - Value Others DateComparison\Base_TO" count="0"/>
    <cacheHierarchy uniqueName="[Measures].[Base_TO_MTD_CYvsLY]" caption="Base_TO_MTD_CYvsLY" measure="1" displayFolder="04 - Value Others DateComparison\Base_TO" count="0"/>
    <cacheHierarchy uniqueName="[Measures].[Base_TO_MTD_CYvsLY_%]" caption="Base_TO_MTD_CYvsLY_%" measure="1" displayFolder="04 - Value Others DateComparison\Base_TO" count="0"/>
    <cacheHierarchy uniqueName="[Measures].[Base_TO_MTD_CY-LY/LY_%]" caption="Base_TO_MTD_CY-LY/LY_%" measure="1" displayFolder="04 - Value Others DateComparison\Base_TO" count="0"/>
    <cacheHierarchy uniqueName="[Measures].[Base_TO_YTDCY]" caption="Base_TO_YTDCY" measure="1" displayFolder="04 - Value Others DateComparison\Base_TO" count="0"/>
    <cacheHierarchy uniqueName="[Measures].[Base_TO_YTDLY]" caption="Base_TO_YTDLY" measure="1" displayFolder="04 - Value Others DateComparison\Base_TO" count="0"/>
    <cacheHierarchy uniqueName="[Measures].[Base_TO_YTD_CYvsLY]" caption="Base_TO_YTD_CYvsLY" measure="1" displayFolder="04 - Value Others DateComparison\Base_TO" count="0"/>
    <cacheHierarchy uniqueName="[Measures].[Base_TO_YTD_CYvsLY_%]" caption="Base_TO_YTD_CYvsLY_%" measure="1" displayFolder="04 - Value Others DateComparison\Base_TO" count="0"/>
    <cacheHierarchy uniqueName="[Measures].[Base_TO_YTD_CY-LY/LY_%]" caption="Base_TO_YTD_CY-LY/LY_%" measure="1" displayFolder="04 - Value Others DateComparison\Base_TO" count="0"/>
    <cacheHierarchy uniqueName="[Measures].[Base_TO_RY_ACT]" caption="Base_TO_RY_ACT" measure="1" displayFolder="04 - Value Others DateComparison\Base_TO" count="0"/>
    <cacheHierarchy uniqueName="[Measures].[Promo_TO_CYACT]" caption="Promo_TO_CYACT" measure="1" displayFolder="04 - Value Others DateComparison\Promo_TO" count="0"/>
    <cacheHierarchy uniqueName="[Measures].[Promo_TO_LYACT]" caption="Promo_TO_LYACT" measure="1" displayFolder="04 - Value Others DateComparison\Promo_TO" count="0"/>
    <cacheHierarchy uniqueName="[Measures].[Promo_TO_ACT_CYvsLY]" caption="Promo_TO_ACT_CYvsLY" measure="1" displayFolder="04 - Value Others DateComparison\Promo_TO" count="0"/>
    <cacheHierarchy uniqueName="[Measures].[Promo_TO_ACT_CYvsLY_%]" caption="Promo_TO_ACT_CYvsLY_%" measure="1" displayFolder="04 - Value Others DateComparison\Promo_TO" count="0"/>
    <cacheHierarchy uniqueName="[Measures].[Promo_TO_ACT_CY-LY/LY_%]" caption="Promo_TO_ACT_CY-LY/LY_%" measure="1" displayFolder="04 - Value Others DateComparison\Promo_TO" count="0"/>
    <cacheHierarchy uniqueName="[Measures].[Promo_TO_CYMTD]" caption="Promo_TO_CYMTD" measure="1" displayFolder="04 - Value Others DateComparison\Promo_TO" count="0"/>
    <cacheHierarchy uniqueName="[Measures].[Promo_TO_LYMTD]" caption="Promo_TO_LYMTD" measure="1" displayFolder="04 - Value Others DateComparison\Promo_TO" count="0"/>
    <cacheHierarchy uniqueName="[Measures].[Promo_TO_MTD_CYvsLY]" caption="Promo_TO_MTD_CYvsLY" measure="1" displayFolder="04 - Value Others DateComparison\Promo_TO" count="0"/>
    <cacheHierarchy uniqueName="[Measures].[Promo_TO_MTD_CYvsLY_%]" caption="Promo_TO_MTD_CYvsLY_%" measure="1" displayFolder="04 - Value Others DateComparison\Promo_TO" count="0"/>
    <cacheHierarchy uniqueName="[Measures].[Promo_TO_MTD_CY-LY/LY_%]" caption="Promo_TO_MTD_CY-LY/LY_%" measure="1" displayFolder="04 - Value Others DateComparison\Promo_TO" count="0"/>
    <cacheHierarchy uniqueName="[Measures].[Promo_TO_YTDCY]" caption="Promo_TO_YTDCY" measure="1" displayFolder="04 - Value Others DateComparison\Promo_TO" count="0"/>
    <cacheHierarchy uniqueName="[Measures].[Promo_TO_YTDLY]" caption="Promo_TO_YTDLY" measure="1" displayFolder="04 - Value Others DateComparison\Promo_TO" count="0"/>
    <cacheHierarchy uniqueName="[Measures].[Promo_TO_YTD_CYvsLY]" caption="Promo_TO_YTD_CYvsLY" measure="1" displayFolder="04 - Value Others DateComparison\Promo_TO" count="0"/>
    <cacheHierarchy uniqueName="[Measures].[Promo_TO_YTD_CYvsLY_%]" caption="Promo_TO_YTD_CYvsLY_%" measure="1" displayFolder="04 - Value Others DateComparison\Promo_TO" count="0"/>
    <cacheHierarchy uniqueName="[Measures].[Promo_TO_YTD_CY-LY/LY_%]" caption="Promo_TO_YTD_CY-LY/LY_%" measure="1" displayFolder="04 - Value Others DateComparison\Promo_TO" count="0"/>
    <cacheHierarchy uniqueName="[Measures].[Promo_TO_RY_ACT]" caption="Promo_TO_RY_ACT" measure="1" displayFolder="04 - Value Others DateComparison\Promo_TO" count="0"/>
    <cacheHierarchy uniqueName="[Measures].[Base_GSV_CYACT]" caption="Base_GSV_CYACT" measure="1" displayFolder="04 - Value Others DateComparison\Base_GSV" count="0"/>
    <cacheHierarchy uniqueName="[Measures].[Base_GSV_LYACT]" caption="Base_GSV_LYACT" measure="1" displayFolder="04 - Value Others DateComparison\Base_GSV" count="0"/>
    <cacheHierarchy uniqueName="[Measures].[Base_GSV_ACT_CYvsLY]" caption="Base_GSV_ACT_CYvsLY" measure="1" displayFolder="04 - Value Others DateComparison\Base_GSV" count="0"/>
    <cacheHierarchy uniqueName="[Measures].[Base_GSV_ACT_CYvsLY_%]" caption="Base_GSV_ACT_CYvsLY_%" measure="1" displayFolder="04 - Value Others DateComparison\Base_GSV" count="0"/>
    <cacheHierarchy uniqueName="[Measures].[Base_GSV_ACT_CY-LY/LY_%]" caption="Base_GSV_ACT_CY-LY/LY_%" measure="1" displayFolder="04 - Value Others DateComparison\Base_GSV" count="0"/>
    <cacheHierarchy uniqueName="[Measures].[Base_GSV_CYMTD]" caption="Base_GSV_CYMTD" measure="1" displayFolder="04 - Value Others DateComparison\Base_GSV" count="0"/>
    <cacheHierarchy uniqueName="[Measures].[Base_GSV_LYMTD]" caption="Base_GSV_LYMTD" measure="1" displayFolder="04 - Value Others DateComparison\Base_GSV" count="0"/>
    <cacheHierarchy uniqueName="[Measures].[Base_GSV_MTD_CYvsLY]" caption="Base_GSV_MTD_CYvsLY" measure="1" displayFolder="04 - Value Others DateComparison\Base_GSV" count="0"/>
    <cacheHierarchy uniqueName="[Measures].[Base_GSV_MTD_CYvsLY_%]" caption="Base_GSV_MTD_CYvsLY_%" measure="1" displayFolder="04 - Value Others DateComparison\Base_GSV" count="0"/>
    <cacheHierarchy uniqueName="[Measures].[Base_GSV_MTD_CY-LY/LY_%]" caption="Base_GSV_MTD_CY-LY/LY_%" measure="1" displayFolder="04 - Value Others DateComparison\Base_GSV" count="0"/>
    <cacheHierarchy uniqueName="[Measures].[Base_GSV_YTDCY]" caption="Base_GSV_YTDCY" measure="1" displayFolder="04 - Value Others DateComparison\Base_GSV" count="0"/>
    <cacheHierarchy uniqueName="[Measures].[Base_GSV_YTDLY]" caption="Base_GSV_YTDLY" measure="1" displayFolder="04 - Value Others DateComparison\Base_GSV" count="0"/>
    <cacheHierarchy uniqueName="[Measures].[Base_GSV_YTD_CYvsLY]" caption="Base_GSV_YTD_CYvsLY" measure="1" displayFolder="04 - Value Others DateComparison\Base_GSV" count="0"/>
    <cacheHierarchy uniqueName="[Measures].[Base_GSV_YTD_CYvsLY_%]" caption="Base_GSV_YTD_CYvsLY_%" measure="1" displayFolder="04 - Value Others DateComparison\Base_GSV" count="0"/>
    <cacheHierarchy uniqueName="[Measures].[Base_GSV_YTD_CY-LY/LY_%]" caption="Base_GSV_YTD_CY-LY/LY_%" measure="1" displayFolder="04 - Value Others DateComparison\Base_GSV" count="0"/>
    <cacheHierarchy uniqueName="[Measures].[Base_GSV_RY_ACT]" caption="Base_GSV_RY_ACT" measure="1" displayFolder="04 - Value Others DateComparison\Base_GSV" count="0"/>
    <cacheHierarchy uniqueName="[Measures].[Promo_GSV_CYACT]" caption="Promo_GSV_CYACT" measure="1" displayFolder="04 - Value Others DateComparison\Promo_GSV" count="0"/>
    <cacheHierarchy uniqueName="[Measures].[Promo_GSV_LYACT]" caption="Promo_GSV_LYACT" measure="1" displayFolder="04 - Value Others DateComparison\Promo_GSV" count="0"/>
    <cacheHierarchy uniqueName="[Measures].[Promo_GSV_ACT_CYvsLY]" caption="Promo_GSV_ACT_CYvsLY" measure="1" displayFolder="04 - Value Others DateComparison\Promo_GSV" count="0"/>
    <cacheHierarchy uniqueName="[Measures].[Promo_GSV_ACT_CYvsLY_%]" caption="Promo_GSV_ACT_CYvsLY_%" measure="1" displayFolder="04 - Value Others DateComparison\Promo_GSV" count="0"/>
    <cacheHierarchy uniqueName="[Measures].[Promo_GSV_ACT_CY-LY/LY_%]" caption="Promo_GSV_ACT_CY-LY/LY_%" measure="1" displayFolder="04 - Value Others DateComparison\Promo_GSV" count="0"/>
    <cacheHierarchy uniqueName="[Measures].[Promo_GSV_CYMTD]" caption="Promo_GSV_CYMTD" measure="1" displayFolder="04 - Value Others DateComparison\Promo_GSV" count="0"/>
    <cacheHierarchy uniqueName="[Measures].[Promo_GSV_LYMTD]" caption="Promo_GSV_LYMTD" measure="1" displayFolder="04 - Value Others DateComparison\Promo_GSV" count="0"/>
    <cacheHierarchy uniqueName="[Measures].[Promo_GSV_MTD_CYvsLY]" caption="Promo_GSV_MTD_CYvsLY" measure="1" displayFolder="04 - Value Others DateComparison\Promo_GSV" count="0"/>
    <cacheHierarchy uniqueName="[Measures].[Promo_GSV_MTD_CYvsLY_%]" caption="Promo_GSV_MTD_CYvsLY_%" measure="1" displayFolder="04 - Value Others DateComparison\Promo_GSV" count="0"/>
    <cacheHierarchy uniqueName="[Measures].[Promo_GSV_MTD_CY-LY/LY_%]" caption="Promo_GSV_MTD_CY-LY/LY_%" measure="1" displayFolder="04 - Value Others DateComparison\Promo_GSV" count="0"/>
    <cacheHierarchy uniqueName="[Measures].[Promo_GSV_YTDCY]" caption="Promo_GSV_YTDCY" measure="1" displayFolder="04 - Value Others DateComparison\Promo_GSV" count="0"/>
    <cacheHierarchy uniqueName="[Measures].[Promo_GSV_YTDLY]" caption="Promo_GSV_YTDLY" measure="1" displayFolder="04 - Value Others DateComparison\Promo_GSV" count="0"/>
    <cacheHierarchy uniqueName="[Measures].[Promo_GSV_YTD_CYvsLY]" caption="Promo_GSV_YTD_CYvsLY" measure="1" displayFolder="04 - Value Others DateComparison\Promo_GSV" count="0"/>
    <cacheHierarchy uniqueName="[Measures].[Promo_GSV_YTD_CYvsLY_%]" caption="Promo_GSV_YTD_CYvsLY_%" measure="1" displayFolder="04 - Value Others DateComparison\Promo_GSV" count="0"/>
    <cacheHierarchy uniqueName="[Measures].[Promo_GSV_YTD_CY-LY/LY_%]" caption="Promo_GSV_YTD_CY-LY/LY_%" measure="1" displayFolder="04 - Value Others DateComparison\Promo_GSV" count="0"/>
    <cacheHierarchy uniqueName="[Measures].[Promo_GSV_RY_ACT]" caption="Promo_GSV_RY_ACT" measure="1" displayFolder="04 - Value Others DateComparison\Promo_GSV" count="0"/>
    <cacheHierarchy uniqueName="[Measures].[Base_NIV_CYACT]" caption="Base_NIV_CYACT" measure="1" displayFolder="04 - Value Others DateComparison\Base_NIV" count="0"/>
    <cacheHierarchy uniqueName="[Measures].[Base_NIV_LYACT]" caption="Base_NIV_LYACT" measure="1" displayFolder="04 - Value Others DateComparison\Base_NIV" count="0"/>
    <cacheHierarchy uniqueName="[Measures].[Base_NIV_ACT_CYvsLY]" caption="Base_NIV_ACT_CYvsLY" measure="1" displayFolder="04 - Value Others DateComparison\Base_NIV" count="0"/>
    <cacheHierarchy uniqueName="[Measures].[Base_NIV_ACT_CYvsLY_%]" caption="Base_NIV_ACT_CYvsLY_%" measure="1" displayFolder="04 - Value Others DateComparison\Base_NIV" count="0"/>
    <cacheHierarchy uniqueName="[Measures].[Base_NIV_ACT_CY-LY/LY_%]" caption="Base_NIV_ACT_CY-LY/LY_%" measure="1" displayFolder="04 - Value Others DateComparison\Base_NIV" count="0"/>
    <cacheHierarchy uniqueName="[Measures].[Base_NIV_CYMTD]" caption="Base_NIV_CYMTD" measure="1" displayFolder="04 - Value Others DateComparison\Base_NIV" count="0"/>
    <cacheHierarchy uniqueName="[Measures].[Base_NIV_LYMTD]" caption="Base_NIV_LYMTD" measure="1" displayFolder="04 - Value Others DateComparison\Base_NIV" count="0"/>
    <cacheHierarchy uniqueName="[Measures].[Base_NIV_MTD_CYvsLY]" caption="Base_NIV_MTD_CYvsLY" measure="1" displayFolder="04 - Value Others DateComparison\Base_NIV" count="0"/>
    <cacheHierarchy uniqueName="[Measures].[Base_NIV_MTD_CYvsLY_%]" caption="Base_NIV_MTD_CYvsLY_%" measure="1" displayFolder="04 - Value Others DateComparison\Base_NIV" count="0"/>
    <cacheHierarchy uniqueName="[Measures].[Base_NIV_MTD_CY-LY/LY_%]" caption="Base_NIV_MTD_CY-LY/LY_%" measure="1" displayFolder="04 - Value Others DateComparison\Base_NIV" count="0"/>
    <cacheHierarchy uniqueName="[Measures].[Base_NIV_YTDCY]" caption="Base_NIV_YTDCY" measure="1" displayFolder="04 - Value Others DateComparison\Base_NIV" count="0"/>
    <cacheHierarchy uniqueName="[Measures].[Base_NIV_YTDLY]" caption="Base_NIV_YTDLY" measure="1" displayFolder="04 - Value Others DateComparison\Base_NIV" count="0"/>
    <cacheHierarchy uniqueName="[Measures].[Base_NIV_YTD_CYvsLY]" caption="Base_NIV_YTD_CYvsLY" measure="1" displayFolder="04 - Value Others DateComparison\Base_NIV" count="0"/>
    <cacheHierarchy uniqueName="[Measures].[Base_NIV_YTD_CYvsLY_%]" caption="Base_NIV_YTD_CYvsLY_%" measure="1" displayFolder="04 - Value Others DateComparison\Base_NIV" count="0"/>
    <cacheHierarchy uniqueName="[Measures].[Base_NIV_YTD_CY-LY/LY_%]" caption="Base_NIV_YTD_CY-LY/LY_%" measure="1" displayFolder="04 - Value Others DateComparison\Base_NIV" count="0"/>
    <cacheHierarchy uniqueName="[Measures].[Base_NIV_RY_ACT]" caption="Base_NIV_RY_ACT" measure="1" displayFolder="04 - Value Others DateComparison\Base_NIV" count="0"/>
    <cacheHierarchy uniqueName="[Measures].[Promo_NIV_CYACT]" caption="Promo_NIV_CYACT" measure="1" displayFolder="04 - Value Others DateComparison\Promo_NIV" count="0"/>
    <cacheHierarchy uniqueName="[Measures].[Promo_NIV_LYACT]" caption="Promo_NIV_LYACT" measure="1" displayFolder="04 - Value Others DateComparison\Promo_NIV" count="0"/>
    <cacheHierarchy uniqueName="[Measures].[Promo_NIV_ACT_CYvsLY]" caption="Promo_NIV_ACT_CYvsLY" measure="1" displayFolder="04 - Value Others DateComparison\Promo_NIV" count="0"/>
    <cacheHierarchy uniqueName="[Measures].[Promo_NIV_ACT_CYvsLY_%]" caption="Promo_NIV_ACT_CYvsLY_%" measure="1" displayFolder="04 - Value Others DateComparison\Promo_NIV" count="0"/>
    <cacheHierarchy uniqueName="[Measures].[Promo_NIV_ACT_CY-LY/LY_%]" caption="Promo_NIV_ACT_CY-LY/LY_%" measure="1" displayFolder="04 - Value Others DateComparison\Promo_NIV" count="0"/>
    <cacheHierarchy uniqueName="[Measures].[Promo_NIV_CYMTD]" caption="Promo_NIV_CYMTD" measure="1" displayFolder="04 - Value Others DateComparison\Promo_NIV" count="0"/>
    <cacheHierarchy uniqueName="[Measures].[Promo_NIV_LYMTD]" caption="Promo_NIV_LYMTD" measure="1" displayFolder="04 - Value Others DateComparison\Promo_NIV" count="0"/>
    <cacheHierarchy uniqueName="[Measures].[Promo_NIV_MTD_CYvsLY]" caption="Promo_NIV_MTD_CYvsLY" measure="1" displayFolder="04 - Value Others DateComparison\Promo_NIV" count="0"/>
    <cacheHierarchy uniqueName="[Measures].[Promo_NIV_MTD_CYvsLY_%]" caption="Promo_NIV_MTD_CYvsLY_%" measure="1" displayFolder="04 - Value Others DateComparison\Promo_NIV" count="0"/>
    <cacheHierarchy uniqueName="[Measures].[Promo_NIV_MTD_CY-LY/LY_%]" caption="Promo_NIV_MTD_CY-LY/LY_%" measure="1" displayFolder="04 - Value Others DateComparison\Promo_NIV" count="0"/>
    <cacheHierarchy uniqueName="[Measures].[Promo_NIV_YTDCY]" caption="Promo_NIV_YTDCY" measure="1" displayFolder="04 - Value Others DateComparison\Promo_NIV" count="0"/>
    <cacheHierarchy uniqueName="[Measures].[Promo_NIV_YTDLY]" caption="Promo_NIV_YTDLY" measure="1" displayFolder="04 - Value Others DateComparison\Promo_NIV" count="0"/>
    <cacheHierarchy uniqueName="[Measures].[Promo_NIV_YTD_CYvsLY]" caption="Promo_NIV_YTD_CYvsLY" measure="1" displayFolder="04 - Value Others DateComparison\Promo_NIV" count="0"/>
    <cacheHierarchy uniqueName="[Measures].[Promo_NIV_YTD_CYvsLY_%]" caption="Promo_NIV_YTD_CYvsLY_%" measure="1" displayFolder="04 - Value Others DateComparison\Promo_NIV" count="0"/>
    <cacheHierarchy uniqueName="[Measures].[Promo_NIV_YTD_CY-LY/LY_%]" caption="Promo_NIV_YTD_CY-LY/LY_%" measure="1" displayFolder="04 - Value Others DateComparison\Promo_NIV" count="0"/>
    <cacheHierarchy uniqueName="[Measures].[Promo_NIV_RY_ACT]" caption="Promo_NIV_RY_ACT" measure="1" displayFolder="04 - Value Others DateComparison\Promo_NIV" count="0"/>
    <cacheHierarchy uniqueName="[Measures].[Base_NIP_CYACT]" caption="Base_NIP_CYACT" measure="1" displayFolder="04 - Value Others DateComparison\Base_NIP" count="0"/>
    <cacheHierarchy uniqueName="[Measures].[Base_NIP_LYACT]" caption="Base_NIP_LYACT" measure="1" displayFolder="04 - Value Others DateComparison\Base_NIP" count="0"/>
    <cacheHierarchy uniqueName="[Measures].[Base_NIP_ACT_CYvsLY]" caption="Base_NIP_ACT_CYvsLY" measure="1" displayFolder="04 - Value Others DateComparison\Base_NIP" count="0"/>
    <cacheHierarchy uniqueName="[Measures].[Base_NIP_ACT_CYvsLY_%]" caption="Base_NIP_ACT_CYvsLY_%" measure="1" displayFolder="04 - Value Others DateComparison\Base_NIP" count="0"/>
    <cacheHierarchy uniqueName="[Measures].[Base_NIP_ACT_CY-LY/LY_%]" caption="Base_NIP_ACT_CY-LY/LY_%" measure="1" displayFolder="04 - Value Others DateComparison\Base_NIP" count="0"/>
    <cacheHierarchy uniqueName="[Measures].[Base_NIP_CYMTD]" caption="Base_NIP_CYMTD" measure="1" displayFolder="04 - Value Others DateComparison\Base_NIP" count="0"/>
    <cacheHierarchy uniqueName="[Measures].[Base_NIP_LYMTD]" caption="Base_NIP_LYMTD" measure="1" displayFolder="04 - Value Others DateComparison\Base_NIP" count="0"/>
    <cacheHierarchy uniqueName="[Measures].[Base_NIP_MTD_CYvsLY]" caption="Base_NIP_MTD_CYvsLY" measure="1" displayFolder="04 - Value Others DateComparison\Base_NIP" count="0"/>
    <cacheHierarchy uniqueName="[Measures].[Base_NIP_MTD_CYvsLY_%]" caption="Base_NIP_MTD_CYvsLY_%" measure="1" displayFolder="04 - Value Others DateComparison\Base_NIP" count="0"/>
    <cacheHierarchy uniqueName="[Measures].[Base_NIP_MTD_CY-LY/LY_%]" caption="Base_NIP_MTD_CY-LY/LY_%" measure="1" displayFolder="04 - Value Others DateComparison\Base_NIP" count="0"/>
    <cacheHierarchy uniqueName="[Measures].[Base_NIP_YTDCY]" caption="Base_NIP_YTDCY" measure="1" displayFolder="04 - Value Others DateComparison\Base_NIP" count="0"/>
    <cacheHierarchy uniqueName="[Measures].[Base_NIP_YTDLY]" caption="Base_NIP_YTDLY" measure="1" displayFolder="04 - Value Others DateComparison\Base_NIP" count="0"/>
    <cacheHierarchy uniqueName="[Measures].[Base_NIP_YTD_CYvsLY]" caption="Base_NIP_YTD_CYvsLY" measure="1" displayFolder="04 - Value Others DateComparison\Base_NIP" count="0"/>
    <cacheHierarchy uniqueName="[Measures].[Base_NIP_YTD_CYvsLY_%]" caption="Base_NIP_YTD_CYvsLY_%" measure="1" displayFolder="04 - Value Others DateComparison\Base_NIP" count="0"/>
    <cacheHierarchy uniqueName="[Measures].[Base_NIP_YTD_CY-LY/LY_%]" caption="Base_NIP_YTD_CY-LY/LY_%" measure="1" displayFolder="04 - Value Others DateComparison\Base_NIP" count="0"/>
    <cacheHierarchy uniqueName="[Measures].[Base_NIP_RY_ACT]" caption="Base_NIP_RY_ACT" measure="1" displayFolder="04 - Value Others DateComparison\Base_NIP" count="0"/>
    <cacheHierarchy uniqueName="[Measures].[Promo_NIP_CYACT]" caption="Promo_NIP_CYACT" measure="1" displayFolder="04 - Value Others DateComparison\Promo_NIP" count="0"/>
    <cacheHierarchy uniqueName="[Measures].[Promo_NIP_LYACT]" caption="Promo_NIP_LYACT" measure="1" displayFolder="04 - Value Others DateComparison\Promo_NIP" count="0"/>
    <cacheHierarchy uniqueName="[Measures].[Promo_NIP_ACT_CYvsLY]" caption="Promo_NIP_ACT_CYvsLY" measure="1" displayFolder="04 - Value Others DateComparison\Promo_NIP" count="0"/>
    <cacheHierarchy uniqueName="[Measures].[Promo_NIP_ACT_CYvsLY_%]" caption="Promo_NIP_ACT_CYvsLY_%" measure="1" displayFolder="04 - Value Others DateComparison\Promo_NIP" count="0"/>
    <cacheHierarchy uniqueName="[Measures].[Promo_NIP_ACT_CY-LY/LY_%]" caption="Promo_NIP_ACT_CY-LY/LY_%" measure="1" displayFolder="04 - Value Others DateComparison\Promo_NIP" count="0"/>
    <cacheHierarchy uniqueName="[Measures].[Promo_NIP_CYMTD]" caption="Promo_NIP_CYMTD" measure="1" displayFolder="04 - Value Others DateComparison\Promo_NIP" count="0"/>
    <cacheHierarchy uniqueName="[Measures].[Promo_NIP_LYMTD]" caption="Promo_NIP_LYMTD" measure="1" displayFolder="04 - Value Others DateComparison\Promo_NIP" count="0"/>
    <cacheHierarchy uniqueName="[Measures].[Promo_NIP_MTD_CYvsLY]" caption="Promo_NIP_MTD_CYvsLY" measure="1" displayFolder="04 - Value Others DateComparison\Promo_NIP" count="0"/>
    <cacheHierarchy uniqueName="[Measures].[Promo_NIP_MTD_CYvsLY_%]" caption="Promo_NIP_MTD_CYvsLY_%" measure="1" displayFolder="04 - Value Others DateComparison\Promo_NIP" count="0"/>
    <cacheHierarchy uniqueName="[Measures].[Promo_NIP_MTD_CY-LY/LY_%]" caption="Promo_NIP_MTD_CY-LY/LY_%" measure="1" displayFolder="04 - Value Others DateComparison\Promo_NIP" count="0"/>
    <cacheHierarchy uniqueName="[Measures].[Promo_NIP_YTDCY]" caption="Promo_NIP_YTDCY" measure="1" displayFolder="04 - Value Others DateComparison\Promo_NIP" count="0"/>
    <cacheHierarchy uniqueName="[Measures].[Promo_NIP_YTDLY]" caption="Promo_NIP_YTDLY" measure="1" displayFolder="04 - Value Others DateComparison\Promo_NIP" count="0"/>
    <cacheHierarchy uniqueName="[Measures].[Promo_NIP_YTD_CYvsLY]" caption="Promo_NIP_YTD_CYvsLY" measure="1" displayFolder="04 - Value Others DateComparison\Promo_NIP" count="0"/>
    <cacheHierarchy uniqueName="[Measures].[Promo_NIP_YTD_CYvsLY_%]" caption="Promo_NIP_YTD_CYvsLY_%" measure="1" displayFolder="04 - Value Others DateComparison\Promo_NIP" count="0"/>
    <cacheHierarchy uniqueName="[Measures].[Promo_NIP_YTD_CY-LY/LY_%]" caption="Promo_NIP_YTD_CY-LY/LY_%" measure="1" displayFolder="04 - Value Others DateComparison\Promo_NIP" count="0"/>
    <cacheHierarchy uniqueName="[Measures].[Promo_NIP_RY_ACT]" caption="Promo_NIP_RY_ACT" measure="1" displayFolder="04 - Value Others DateComparison\Promo_NIP" count="0"/>
    <cacheHierarchy uniqueName="[Measures].[Promo_Share_Promo_Folder_On_CYACT]" caption="Promo_Share_Promo_Folder_On_CYACT" measure="1" displayFolder="04 - Value Others DateComparison\Promo_Share_Promo_On" count="0"/>
    <cacheHierarchy uniqueName="[Measures].[Promo_Share_Promo_Folder_On_LYACT]" caption="Promo_Share_Promo_Folder_On_LYACT" measure="1" displayFolder="04 - Value Others DateComparison\Promo_Share_Promo_On" count="0"/>
    <cacheHierarchy uniqueName="[Measures].[Promo_Share_Promo_Folder_On_ACT_CYvsLY]" caption="Promo_Share_Promo_Folder_On_ACT_CYvsLY" measure="1" displayFolder="04 - Value Others DateComparison\Promo_Share_Promo_On" count="0"/>
    <cacheHierarchy uniqueName="[Measures].[Promo_Share_Promo_Folder_On_ACT_CYvsLY_%]" caption="Promo_Share_Promo_Folder_On_ACT_CYvsLY_%" measure="1" displayFolder="04 - Value Others DateComparison\Promo_Share_Promo_On" count="0"/>
    <cacheHierarchy uniqueName="[Measures].[Promo_Share_Promo_Folder_On_ACT_CY-LY/LY_%]" caption="Promo_Share_Promo_Folder_On_ACT_CY-LY/LY_%" measure="1" displayFolder="04 - Value Others DateComparison\Promo_Share_Promo_On" count="0"/>
    <cacheHierarchy uniqueName="[Measures].[Promo_Share_Promo_Folder_On_CYMTD]" caption="Promo_Share_Promo_Folder_On_CYMTD" measure="1" displayFolder="04 - Value Others DateComparison\Promo_Share_Promo_On" count="0"/>
    <cacheHierarchy uniqueName="[Measures].[Promo_Share_Promo_Folder_On_LYMTD]" caption="Promo_Share_Promo_Folder_On_LYMTD" measure="1" displayFolder="04 - Value Others DateComparison\Promo_Share_Promo_On" count="0"/>
    <cacheHierarchy uniqueName="[Measures].[Promo_Share_Promo_Folder_On_MTD_CYvsLY]" caption="Promo_Share_Promo_Folder_On_MTD_CYvsLY" measure="1" displayFolder="04 - Value Others DateComparison\Promo_Share_Promo_On" count="0"/>
    <cacheHierarchy uniqueName="[Measures].[Promo_Share_Promo_Folder_On_MTD_CYvsLY_%]" caption="Promo_Share_Promo_Folder_On_MTD_CYvsLY_%" measure="1" displayFolder="04 - Value Others DateComparison\Promo_Share_Promo_On" count="0"/>
    <cacheHierarchy uniqueName="[Measures].[Promo_Share_Promo_Folder_On_MTD_CY-LY/LY_%]" caption="Promo_Share_Promo_Folder_On_MTD_CY-LY/LY_%" measure="1" displayFolder="04 - Value Others DateComparison\Promo_Share_Promo_On" count="0"/>
    <cacheHierarchy uniqueName="[Measures].[Promo_Share_Promo_Folder_On_YTDCY]" caption="Promo_Share_Promo_Folder_On_YTDCY" measure="1" displayFolder="04 - Value Others DateComparison\Promo_Share_Promo_On" count="0"/>
    <cacheHierarchy uniqueName="[Measures].[Promo_Share_Promo_Folder_On_YTDLY]" caption="Promo_Share_Promo_Folder_On_YTDLY" measure="1" displayFolder="04 - Value Others DateComparison\Promo_Share_Promo_On" count="0"/>
    <cacheHierarchy uniqueName="[Measures].[Promo_Share_Promo_Folder_On_YTD_CYvsLY]" caption="Promo_Share_Promo_Folder_On_YTD_CYvsLY" measure="1" displayFolder="04 - Value Others DateComparison\Promo_Share_Promo_On" count="0"/>
    <cacheHierarchy uniqueName="[Measures].[Promo_Share_Promo_Folder_On_YTD_CYvsLY_%]" caption="Promo_Share_Promo_Folder_On_YTD_CYvsLY_%" measure="1" displayFolder="04 - Value Others DateComparison\Promo_Share_Promo_On" count="0"/>
    <cacheHierarchy uniqueName="[Measures].[Promo_Share_Promo_Folder_On_YTD_CY-LY/LY_%]" caption="Promo_Share_Promo_Folder_On_YTD_CY-LY/LY_%" measure="1" displayFolder="04 - Value Others DateComparison\Promo_Share_Promo_On" count="0"/>
    <cacheHierarchy uniqueName="[Measures].[Promo_Share_Promo_Folder_On_RY_ACT]" caption="Promo_Share_Promo_Folder_On_RY_ACT" measure="1" displayFolder="04 - Value Others DateComparison\Promo_Share_Promo_On" count="0"/>
    <cacheHierarchy uniqueName="[Measures].[Promo_Share_Promo_Folder_Off_CYACT]" caption="Promo_Share_Promo_Folder_Off_CYACT" measure="1" displayFolder="04 - Value Others DateComparison\Promo_Share_Promo_Off" count="0"/>
    <cacheHierarchy uniqueName="[Measures].[Promo_Share_Promo_Folder_Off_LYACT]" caption="Promo_Share_Promo_Folder_Off_LYACT" measure="1" displayFolder="04 - Value Others DateComparison\Promo_Share_Promo_Off" count="0"/>
    <cacheHierarchy uniqueName="[Measures].[Promo_Share_Promo_Folder_Off_ACT_CYvsLY]" caption="Promo_Share_Promo_Folder_Off_ACT_CYvsLY" measure="1" displayFolder="04 - Value Others DateComparison\Promo_Share_Promo_Off" count="0"/>
    <cacheHierarchy uniqueName="[Measures].[Promo_Share_Promo_Folder_Off_ACT_CYvsLY_%]" caption="Promo_Share_Promo_Folder_Off_ACT_CYvsLY_%" measure="1" displayFolder="04 - Value Others DateComparison\Promo_Share_Promo_Off" count="0"/>
    <cacheHierarchy uniqueName="[Measures].[Promo_Share_Promo_Folder_Off_ACT_CY-LY/LY_%]" caption="Promo_Share_Promo_Folder_Off_ACT_CY-LY/LY_%" measure="1" displayFolder="04 - Value Others DateComparison\Promo_Share_Promo_Off" count="0"/>
    <cacheHierarchy uniqueName="[Measures].[Promo_Share_Promo_Folder_Off_CYMTD]" caption="Promo_Share_Promo_Folder_Off_CYMTD" measure="1" displayFolder="04 - Value Others DateComparison\Promo_Share_Promo_Off" count="0"/>
    <cacheHierarchy uniqueName="[Measures].[Promo_Share_Promo_Folder_Off_LYMTD]" caption="Promo_Share_Promo_Folder_Off_LYMTD" measure="1" displayFolder="04 - Value Others DateComparison\Promo_Share_Promo_Off" count="0"/>
    <cacheHierarchy uniqueName="[Measures].[Promo_Share_Promo_Folder_Off_MTD_CYvsLY]" caption="Promo_Share_Promo_Folder_Off_MTD_CYvsLY" measure="1" displayFolder="04 - Value Others DateComparison\Promo_Share_Promo_Off" count="0"/>
    <cacheHierarchy uniqueName="[Measures].[Promo_Share_Promo_Folder_Off_MTD_CYvsLY_%]" caption="Promo_Share_Promo_Folder_Off_MTD_CYvsLY_%" measure="1" displayFolder="04 - Value Others DateComparison\Promo_Share_Promo_Off" count="0"/>
    <cacheHierarchy uniqueName="[Measures].[Promo_Share_Promo_Folder_Off_MTD_CY-LY/LY_%]" caption="Promo_Share_Promo_Folder_Off_MTD_CY-LY/LY_%" measure="1" displayFolder="04 - Value Others DateComparison\Promo_Share_Promo_Off" count="0"/>
    <cacheHierarchy uniqueName="[Measures].[Promo_Share_Promo_Folder_Off_YTDCY]" caption="Promo_Share_Promo_Folder_Off_YTDCY" measure="1" displayFolder="04 - Value Others DateComparison\Promo_Share_Promo_Off" count="0"/>
    <cacheHierarchy uniqueName="[Measures].[Promo_Share_Promo_Folder_Off_YTDLY]" caption="Promo_Share_Promo_Folder_Off_YTDLY" measure="1" displayFolder="04 - Value Others DateComparison\Promo_Share_Promo_Off" count="0"/>
    <cacheHierarchy uniqueName="[Measures].[Promo_Share_Promo_Folder_Off_YTD_CYvsLY]" caption="Promo_Share_Promo_Folder_Off_YTD_CYvsLY" measure="1" displayFolder="04 - Value Others DateComparison\Promo_Share_Promo_Off" count="0"/>
    <cacheHierarchy uniqueName="[Measures].[Promo_Share_Promo_Folder_Off_YTD_CYvsLY_%]" caption="Promo_Share_Promo_Folder_Off_YTD_CYvsLY_%" measure="1" displayFolder="04 - Value Others DateComparison\Promo_Share_Promo_Off" count="0"/>
    <cacheHierarchy uniqueName="[Measures].[Promo_Share_Promo_Folder_Off_YTD_CY-LY/LY_%]" caption="Promo_Share_Promo_Folder_Off_YTD_CY-LY/LY_%" measure="1" displayFolder="04 - Value Others DateComparison\Promo_Share_Promo_Off" count="0"/>
    <cacheHierarchy uniqueName="[Measures].[Promo_Share_Promo_Folder_Off_RY_ACT]" caption="Promo_Share_Promo_Folder_Off_RY_ACT" measure="1" displayFolder="04 - Value Others DateComparison\Promo_Share_Promo_Off" count="0"/>
    <cacheHierarchy uniqueName="[Measures].[COGS_UK_CYACT]" caption="COGS_UK_CYACT" measure="1" displayFolder="06 - Value Local Measures DateComparison\COGS Total Bought in Products UK" count="0"/>
    <cacheHierarchy uniqueName="[Measures].[COGS_UK_LYACT]" caption="COGS_UK_LYACT" measure="1" displayFolder="06 - Value Local Measures DateComparison\COGS Total Bought in Products UK" count="0"/>
    <cacheHierarchy uniqueName="[Measures].[COGS_UK_ACT_CYvsLY]" caption="COGS_UK_ACT_CYvsLY" measure="1" displayFolder="06 - Value Local Measures DateComparison\COGS Total Bought in Products UK" count="0"/>
    <cacheHierarchy uniqueName="[Measures].[COGS_UK_ACT_CYvsLY_%]" caption="COGS_UK_ACT_CYvsLY_%" measure="1" displayFolder="06 - Value Local Measures DateComparison\COGS Total Bought in Products UK" count="0"/>
    <cacheHierarchy uniqueName="[Measures].[COGS_UK_ACT_CY-LY/LY_%]" caption="COGS_UK_ACT_CY-LY/LY_%" measure="1" displayFolder="06 - Value Local Measures DateComparison\COGS Total Bought in Products UK" count="0"/>
    <cacheHierarchy uniqueName="[Measures].[COGS_UK_YTDCY]" caption="COGS_UK_YTDCY" measure="1" displayFolder="06 - Value Local Measures DateComparison\COGS Total Bought in Products UK" count="0"/>
    <cacheHierarchy uniqueName="[Measures].[COGS_UK_YTDLY]" caption="COGS_UK_YTDLY" measure="1" displayFolder="06 - Value Local Measures DateComparison\COGS Total Bought in Products UK" count="0"/>
    <cacheHierarchy uniqueName="[Measures].[COGS_UK_YTD_CYvsLY]" caption="COGS_UK_YTD_CYvsLY" measure="1" displayFolder="06 - Value Local Measures DateComparison\COGS Total Bought in Products UK" count="0"/>
    <cacheHierarchy uniqueName="[Measures].[COGS_UK_YTD_CYvsLY_%]" caption="COGS_UK_YTD_CYvsLY_%" measure="1" displayFolder="06 - Value Local Measures DateComparison\COGS Total Bought in Products UK" count="0"/>
    <cacheHierarchy uniqueName="[Measures].[COGS_UK_YTD_CY-LY/LY_%]" caption="COGS_UK_YTD_CY-LY/LY_%" measure="1" displayFolder="06 - Value Local Measures DateComparison\COGS Total Bought in Products UK" count="0"/>
    <cacheHierarchy uniqueName="[Measures].[COGS_UK_CYMTD]" caption="COGS_UK_CYMTD" measure="1" displayFolder="06 - Value Local Measures DateComparison\COGS Total Bought in Products UK" count="0"/>
    <cacheHierarchy uniqueName="[Measures].[COGS_UK_LYMTD]" caption="COGS_UK_LYMTD" measure="1" displayFolder="06 - Value Local Measures DateComparison\COGS Total Bought in Products UK" count="0"/>
    <cacheHierarchy uniqueName="[Measures].[COGS_UK_MTD_CYvsLY]" caption="COGS_UK_MTD_CYvsLY" measure="1" displayFolder="06 - Value Local Measures DateComparison\COGS Total Bought in Products UK" count="0"/>
    <cacheHierarchy uniqueName="[Measures].[COGS_UK_MTD_CYvsLY_%]" caption="COGS_UK_MTD_CYvsLY_%" measure="1" displayFolder="06 - Value Local Measures DateComparison\COGS Total Bought in Products UK" count="0"/>
    <cacheHierarchy uniqueName="[Measures].[COGS_UK_MTD_CY-LY/LY_%]" caption="COGS_UK_MTD_CY-LY/LY_%" measure="1" displayFolder="06 - Value Local Measures DateComparison\COGS Total Bought in Products UK" count="0"/>
    <cacheHierarchy uniqueName="[Measures].[COGS Sales Gross Profit UK_CYACT]" caption="COGS Sales Gross Profit UK_CYACT" measure="1" displayFolder="06 - Value Local Measures DateComparison\Sales Gross Profit" count="0"/>
    <cacheHierarchy uniqueName="[Measures].[COGS Sales Gross Profit UK_LYACT]" caption="COGS Sales Gross Profit UK_LYACT" measure="1" displayFolder="06 - Value Local Measures DateComparison\Sales Gross Profit" count="0"/>
    <cacheHierarchy uniqueName="[Measures].[COGS Sales Gross Profit UK_ACT_CYvsLY]" caption="COGS Sales Gross Profit UK_ACT_CYvsLY" measure="1" displayFolder="06 - Value Local Measures DateComparison\Sales Gross Profit" count="0"/>
    <cacheHierarchy uniqueName="[Measures].[COGS Sales Gross Profit UK_ACT_CYvsLY_%]" caption="COGS Sales Gross Profit UK_ACT_CYvsLY_%" measure="1" displayFolder="06 - Value Local Measures DateComparison\Sales Gross Profit" count="0"/>
    <cacheHierarchy uniqueName="[Measures].[COGS Sales Gross Profit UK_ACT_CY-LY/LY_%]" caption="COGS Sales Gross Profit UK_ACT_CY-LY/LY_%" measure="1" displayFolder="06 - Value Local Measures DateComparison\Sales Gross Profit" count="0"/>
    <cacheHierarchy uniqueName="[Measures].[COGS Sales Gross Profit UK_YTDCY]" caption="COGS Sales Gross Profit UK_YTDCY" measure="1" displayFolder="06 - Value Local Measures DateComparison\Sales Gross Profit" count="0"/>
    <cacheHierarchy uniqueName="[Measures].[COGS Sales Gross Profit UK_YTDLY]" caption="COGS Sales Gross Profit UK_YTDLY" measure="1" displayFolder="06 - Value Local Measures DateComparison\Sales Gross Profit" count="0"/>
    <cacheHierarchy uniqueName="[Measures].[COGS Sales Gross Profit UK_YTD_CYvsLY]" caption="COGS Sales Gross Profit UK_YTD_CYvsLY" measure="1" displayFolder="06 - Value Local Measures DateComparison\Sales Gross Profit" count="0"/>
    <cacheHierarchy uniqueName="[Measures].[COGS Sales Gross Profit UK_YTD_CYvsLY_%]" caption="COGS Sales Gross Profit UK_YTD_CYvsLY_%" measure="1" displayFolder="06 - Value Local Measures DateComparison\Sales Gross Profit" count="0"/>
    <cacheHierarchy uniqueName="[Measures].[COGS Sales Gross Profit UK_YTD_CY-LY/LY_%]" caption="COGS Sales Gross Profit UK_YTD_CY-LY/LY_%" measure="1" displayFolder="06 - Value Local Measures DateComparison\Sales Gross Profit" count="0"/>
    <cacheHierarchy uniqueName="[Measures].[COGS Sales Gross Profit UK_CYMTD]" caption="COGS Sales Gross Profit UK_CYMTD" measure="1" displayFolder="06 - Value Local Measures DateComparison\Sales Gross Profit" count="0"/>
    <cacheHierarchy uniqueName="[Measures].[COGS Sales Gross Profit UK_LYMTD]" caption="COGS Sales Gross Profit UK_LYMTD" measure="1" displayFolder="06 - Value Local Measures DateComparison\Sales Gross Profit" count="0"/>
    <cacheHierarchy uniqueName="[Measures].[COGS Sales Gross Profit UK_MTD_CYvsLY_%]" caption="COGS Sales Gross Profit UK_MTD_CYvsLY_%" measure="1" displayFolder="06 - Value Local Measures DateComparison\Sales Gross Profit" count="0"/>
    <cacheHierarchy uniqueName="[Measures].[COGS Sales Gross Profit UK_MTD_CY-LY/LY_%]" caption="COGS Sales Gross Profit UK_MTD_CY-LY/LY_%" measure="1" displayFolder="06 - Value Local Measures DateComparison\Sales Gross Profit" count="0"/>
    <cacheHierarchy uniqueName="[Measures].[COGS Sales Gross Margin UK_CYACT]" caption="COGS Sales Gross Margin UK_CYACT" measure="1" displayFolder="06 - Value Local Measures DateComparison\Sales Gross Margin" count="0"/>
    <cacheHierarchy uniqueName="[Measures].[COGS Sales Gross Margin UK_LYACT]" caption="COGS Sales Gross Margin UK_LYACT" measure="1" displayFolder="06 - Value Local Measures DateComparison\Sales Gross Margin" count="0"/>
    <cacheHierarchy uniqueName="[Measures].[COGS Sales Gross Margin UK_ACT_CYvsLY]" caption="COGS Sales Gross Margin UK_ACT_CYvsLY" measure="1" displayFolder="06 - Value Local Measures DateComparison\Sales Gross Margin" count="0"/>
    <cacheHierarchy uniqueName="[Measures].[COGS Sales Gross Margin UK_ACT_CYvsLY_%]" caption="COGS Sales Gross Margin UK_ACT_CYvsLY_%" measure="1" displayFolder="06 - Value Local Measures DateComparison\Sales Gross Margin" count="0"/>
    <cacheHierarchy uniqueName="[Measures].[COGS Sales Gross Margin UK_ACT_CY-LY/LY_%]" caption="COGS Sales Gross Margin UK_ACT_CY-LY/LY_%" measure="1" displayFolder="06 - Value Local Measures DateComparison\Sales Gross Margin" count="0"/>
    <cacheHierarchy uniqueName="[Measures].[COGS Sales Gross Margin UK_YTDCY]" caption="COGS Sales Gross Margin UK_YTDCY" measure="1" displayFolder="06 - Value Local Measures DateComparison\Sales Gross Margin" count="0"/>
    <cacheHierarchy uniqueName="[Measures].[COGS Sales Gross Margin UK_YTDLY]" caption="COGS Sales Gross Margin UK_YTDLY" measure="1" displayFolder="06 - Value Local Measures DateComparison\Sales Gross Margin" count="0"/>
    <cacheHierarchy uniqueName="[Measures].[COGS Sales Gross Margin UK_YTD_CYvsLY]" caption="COGS Sales Gross Margin UK_YTD_CYvsLY" measure="1" displayFolder="06 - Value Local Measures DateComparison\Sales Gross Margin" count="0"/>
    <cacheHierarchy uniqueName="[Measures].[COGS Sales Gross Margin UK_YTD_CYvsLY_%]" caption="COGS Sales Gross Margin UK_YTD_CYvsLY_%" measure="1" displayFolder="06 - Value Local Measures DateComparison\Sales Gross Margin" count="0"/>
    <cacheHierarchy uniqueName="[Measures].[COGS Sales Gross Margin UK_YTD_CY-LY/LY_%]" caption="COGS Sales Gross Margin UK_YTD_CY-LY/LY_%" measure="1" displayFolder="06 - Value Local Measures DateComparison\Sales Gross Margin" count="0"/>
    <cacheHierarchy uniqueName="[Measures].[COGS Sales Gross Margin UK_CYMTD]" caption="COGS Sales Gross Margin UK_CYMTD" measure="1" displayFolder="06 - Value Local Measures DateComparison\Sales Gross Margin" count="0"/>
    <cacheHierarchy uniqueName="[Measures].[COGS Sales Gross Margin UK_LYMTD]" caption="COGS Sales Gross Margin UK_LYMTD" measure="1" displayFolder="06 - Value Local Measures DateComparison\Sales Gross Margin" count="0"/>
    <cacheHierarchy uniqueName="[Measures].[SBCD_CYACT]" caption="SBCD_CYACT" measure="1" displayFolder="06 - Value Local Measures DateComparison\SBCD" count="0"/>
    <cacheHierarchy uniqueName="[Measures].[SBCD_LYACT]" caption="SBCD_LYACT" measure="1" displayFolder="06 - Value Local Measures DateComparison\SBCD" count="0"/>
    <cacheHierarchy uniqueName="[Measures].[SBCD_ACT_CYvsLY]" caption="SBCD_ACT_CYvsLY" measure="1" displayFolder="06 - Value Local Measures DateComparison\SBCD" count="0"/>
    <cacheHierarchy uniqueName="[Measures].[SBCD_ACT_CYvsLY_%]" caption="SBCD_ACT_CYvsLY_%" measure="1" displayFolder="06 - Value Local Measures DateComparison\SBCD" count="0"/>
    <cacheHierarchy uniqueName="[Measures].[SBCD_ACT_CY-LY/LY_%]" caption="SBCD_ACT_CY-LY/LY_%" measure="1" displayFolder="06 - Value Local Measures DateComparison\SBCD" count="0"/>
    <cacheHierarchy uniqueName="[Measures].[SBCD_YTDCY]" caption="SBCD_YTDCY" measure="1" displayFolder="06 - Value Local Measures DateComparison\SBCD" count="0"/>
    <cacheHierarchy uniqueName="[Measures].[SBCD_YTDLY]" caption="SBCD_YTDLY" measure="1" displayFolder="06 - Value Local Measures DateComparison\SBCD" count="0"/>
    <cacheHierarchy uniqueName="[Measures].[SBCD_YTD_CYvsLY]" caption="SBCD_YTD_CYvsLY" measure="1" displayFolder="06 - Value Local Measures DateComparison\SBCD" count="0"/>
    <cacheHierarchy uniqueName="[Measures].[SBCD_YTD_CYvsLY_%]" caption="SBCD_YTD_CYvsLY_%" measure="1" displayFolder="06 - Value Local Measures DateComparison\SBCD" count="0"/>
    <cacheHierarchy uniqueName="[Measures].[SBCD_YTD_CY-LY/LY_%]" caption="SBCD_YTD_CY-LY/LY_%" measure="1" displayFolder="06 - Value Local Measures DateComparison\SBCD" count="0"/>
    <cacheHierarchy uniqueName="[Measures].[SBCD_CYMTD]" caption="SBCD_CYMTD" measure="1" displayFolder="06 - Value Local Measures DateComparison\SBCD" count="0"/>
    <cacheHierarchy uniqueName="[Measures].[SBCD_LYMTD]" caption="SBCD_LYMTD" measure="1" displayFolder="06 - Value Local Measures DateComparison\SBCD" count="0"/>
    <cacheHierarchy uniqueName="[Measures].[SBCD_MTD_CYvsLY]" caption="SBCD_MTD_CYvsLY" measure="1" displayFolder="06 - Value Local Measures DateComparison\SBCD" count="0"/>
    <cacheHierarchy uniqueName="[Measures].[SBCD_MTD_CYvsLY_%]" caption="SBCD_MTD_CYvsLY_%" measure="1" displayFolder="06 - Value Local Measures DateComparison\SBCD" count="0"/>
    <cacheHierarchy uniqueName="[Measures].[SBCD_MTD_CY-LY/LY_%]" caption="SBCD_MTD_CY-LY/LY_%" measure="1" displayFolder="06 - Value Local Measures DateComparison\SBCD" count="0"/>
    <cacheHierarchy uniqueName="[Measures].[NIV_NL_CYACT]" caption="NIV_NL_CYACT" measure="1" displayFolder="06 - Value Local Measures DateComparison\NIV_NL" count="0"/>
    <cacheHierarchy uniqueName="[Measures].[NIV_NL_LYACT]" caption="NIV_NL_LYACT" measure="1" displayFolder="06 - Value Local Measures DateComparison\NIV_NL" count="0"/>
    <cacheHierarchy uniqueName="[Measures].[NIV_NL_ACT_CYvsLY]" caption="NIV_NL_ACT_CYvsLY" measure="1" displayFolder="06 - Value Local Measures DateComparison\NIV_NL" count="0"/>
    <cacheHierarchy uniqueName="[Measures].[NIV_NL_ACT_CYvsLY_%]" caption="NIV_NL_ACT_CYvsLY_%" measure="1" displayFolder="06 - Value Local Measures DateComparison\NIV_NL" count="0"/>
    <cacheHierarchy uniqueName="[Measures].[NIV_NL_ACT_CY-LY/LY_%]" caption="NIV_NL_ACT_CY-LY/LY_%" measure="1" displayFolder="06 - Value Local Measures DateComparison\NIV_NL" count="0"/>
    <cacheHierarchy uniqueName="[Measures].[NIV_NL_YTDCY]" caption="NIV_NL_YTDCY" measure="1" displayFolder="06 - Value Local Measures DateComparison\NIV_NL" count="0"/>
    <cacheHierarchy uniqueName="[Measures].[NIV_NL_YTDLY]" caption="NIV_NL_YTDLY" measure="1" displayFolder="06 - Value Local Measures DateComparison\NIV_NL" count="0"/>
    <cacheHierarchy uniqueName="[Measures].[NIV_NL_YTD_CYvsLY]" caption="NIV_NL_YTD_CYvsLY" measure="1" displayFolder="06 - Value Local Measures DateComparison\NIV_NL" count="0"/>
    <cacheHierarchy uniqueName="[Measures].[NIV_NL_YTD_CYvsLY_%]" caption="NIV_NL_YTD_CYvsLY_%" measure="1" displayFolder="06 - Value Local Measures DateComparison\NIV_NL" count="0"/>
    <cacheHierarchy uniqueName="[Measures].[NIV_NL_YTD_CY-LY/LY_%]" caption="NIV_NL_YTD_CY-LY/LY_%" measure="1" displayFolder="06 - Value Local Measures DateComparison\NIV_NL" count="0"/>
    <cacheHierarchy uniqueName="[Measures].[NIV_NL_CYMTD]" caption="NIV_NL_CYMTD" measure="1" displayFolder="06 - Value Local Measures DateComparison\NIV_NL" count="0"/>
    <cacheHierarchy uniqueName="[Measures].[NIV_NL_LYMTD]" caption="NIV_NL_LYMTD" measure="1" displayFolder="06 - Value Local Measures DateComparison\NIV_NL" count="0"/>
    <cacheHierarchy uniqueName="[Measures].[NIV_NL_MTD_CYvsLY]" caption="NIV_NL_MTD_CYvsLY" measure="1" displayFolder="06 - Value Local Measures DateComparison\NIV_NL" count="0"/>
    <cacheHierarchy uniqueName="[Measures].[NIV_NL_MTD_CYvsLY_%]" caption="NIV_NL_MTD_CYvsLY_%" measure="1" displayFolder="06 - Value Local Measures DateComparison\NIV_NL" count="0"/>
    <cacheHierarchy uniqueName="[Measures].[NIV_NL_MTD_CY-LY/LY_%]" caption="NIV_NL_MTD_CY-LY/LY_%" measure="1" displayFolder="06 - Value Local Measures DateComparison\NIV_NL" count="0"/>
    <cacheHierarchy uniqueName="[Measures].[BL_for_Rebate_FR_CYACT]" caption="BL_for_Rebate_FR_CYACT" measure="1" displayFolder="06 - Value Local Measures DateComparison\BL_for_Rebate_FR" count="0"/>
    <cacheHierarchy uniqueName="[Measures].[BL_for_Rebate_FR_LYACT]" caption="BL_for_Rebate_FR_LYACT" measure="1" displayFolder="06 - Value Local Measures DateComparison\BL_for_Rebate_FR" count="0"/>
    <cacheHierarchy uniqueName="[Measures].[BL_for_Rebate_FR_ACT_CYvsLY]" caption="BL_for_Rebate_FR_ACT_CYvsLY" measure="1" displayFolder="06 - Value Local Measures DateComparison\BL_for_Rebate_FR" count="0"/>
    <cacheHierarchy uniqueName="[Measures].[BL_for_Rebate_FR_ACT_CYvsLY_%]" caption="BL_for_Rebate_FR_ACT_CYvsLY_%" measure="1" displayFolder="06 - Value Local Measures DateComparison\BL_for_Rebate_FR" count="0"/>
    <cacheHierarchy uniqueName="[Measures].[BL_for_Rebate_FR_ACT_CY-LY/LY_%]" caption="BL_for_Rebate_FR_ACT_CY-LY/LY_%" measure="1" displayFolder="06 - Value Local Measures DateComparison\BL_for_Rebate_FR" count="0"/>
    <cacheHierarchy uniqueName="[Measures].[BL_for_Rebate_FR_YTDCY]" caption="BL_for_Rebate_FR_YTDCY" measure="1" displayFolder="06 - Value Local Measures DateComparison\BL_for_Rebate_FR" count="0"/>
    <cacheHierarchy uniqueName="[Measures].[BL_for_Rebate_FR_YTDLY]" caption="BL_for_Rebate_FR_YTDLY" measure="1" displayFolder="06 - Value Local Measures DateComparison\BL_for_Rebate_FR" count="0"/>
    <cacheHierarchy uniqueName="[Measures].[BL_for_Rebate_FR_YTD_CYvsLY]" caption="BL_for_Rebate_FR_YTD_CYvsLY" measure="1" displayFolder="06 - Value Local Measures DateComparison\BL_for_Rebate_FR" count="0"/>
    <cacheHierarchy uniqueName="[Measures].[BL_for_Rebate_FR_YTD_CYvsLY_%]" caption="BL_for_Rebate_FR_YTD_CYvsLY_%" measure="1" displayFolder="06 - Value Local Measures DateComparison\BL_for_Rebate_FR" count="0"/>
    <cacheHierarchy uniqueName="[Measures].[BL_for_Rebate_FR_YTD_CY-LY/LY_%]" caption="BL_for_Rebate_FR_YTD_CY-LY/LY_%" measure="1" displayFolder="06 - Value Local Measures DateComparison\BL_for_Rebate_FR" count="0"/>
    <cacheHierarchy uniqueName="[Measures].[BL_for_Rebate_FR_CYMTD]" caption="BL_for_Rebate_FR_CYMTD" measure="1" displayFolder="06 - Value Local Measures DateComparison\BL_for_Rebate_FR" count="0"/>
    <cacheHierarchy uniqueName="[Measures].[BL_for_Rebate_FR_LYMTD]" caption="BL_for_Rebate_FR_LYMTD" measure="1" displayFolder="06 - Value Local Measures DateComparison\BL_for_Rebate_FR" count="0"/>
    <cacheHierarchy uniqueName="[Measures].[BL_for_Rebate_FR_MTD_CYvsLY]" caption="BL_for_Rebate_FR_MTD_CYvsLY" measure="1" displayFolder="06 - Value Local Measures DateComparison\BL_for_Rebate_FR" count="0"/>
    <cacheHierarchy uniqueName="[Measures].[BL_for_Rebate_FR_MTD_CYvsLY_%]" caption="BL_for_Rebate_FR_MTD_CYvsLY_%" measure="1" displayFolder="06 - Value Local Measures DateComparison\BL_for_Rebate_FR" count="0"/>
    <cacheHierarchy uniqueName="[Measures].[BL_for_Rebate_FR_MTD_CY-LY/LY_%]" caption="BL_for_Rebate_FR_MTD_CY-LY/LY_%" measure="1" displayFolder="06 - Value Local Measures DateComparison\BL_for_Rebate_FR" count="0"/>
    <cacheHierarchy uniqueName="[Measures].[SBCD_RY_ACT]" caption="SBCD_RY_ACT" measure="1" displayFolder="06 - Value Local Measures DateComparison\SBCD" count="0"/>
    <cacheHierarchy uniqueName="[Measures].[NIV_NL_RY_ACT]" caption="NIV_NL_RY_ACT" measure="1" displayFolder="06 - Value Local Measures DateComparison\NIV_NL" count="0"/>
    <cacheHierarchy uniqueName="[Measures].[BL_for_Rebate_FR_RY_ACT]" caption="BL_for_Rebate_FR_RY_ACT" measure="1" displayFolder="06 - Value Local Measures DateComparison\BL_for_Rebate_FR" count="0"/>
    <cacheHierarchy uniqueName="[Measures].[BL_for_Rebate_FR_RY_CYvsLY_%]" caption="BL_for_Rebate_FR_RY_CYvsLY_%" measure="1" displayFolder="06 - Value Local Measures DateComparison\BL_for_Rebate_FR" count="0"/>
    <cacheHierarchy uniqueName="[Measures].[NIV_exc._ RMRC_&amp;_LME_CYACT]" caption="NIV_exc._ RMRC_&amp;_LME_CYACT" measure="1" displayFolder="06 - Value Local Measures DateComparison\NIV_exc._RMRC_&amp;_LIME" count="0"/>
    <cacheHierarchy uniqueName="[Measures].[NIV_exc._ RMRC_&amp;_LME_LYACT]" caption="NIV_exc._ RMRC_&amp;_LME_LYACT" measure="1" displayFolder="06 - Value Local Measures DateComparison\NIV_exc._RMRC_&amp;_LIME" count="0"/>
    <cacheHierarchy uniqueName="[Measures].[NIV_exc._ RMRC_&amp;_LME_ACT_CYvsLY]" caption="NIV_exc._ RMRC_&amp;_LME_ACT_CYvsLY" measure="1" displayFolder="06 - Value Local Measures DateComparison\NIV_exc._RMRC_&amp;_LIME" count="0"/>
    <cacheHierarchy uniqueName="[Measures].[NIV_exc._ RMRC_&amp;_LME_ACT_CYvsLY_%]" caption="NIV_exc._ RMRC_&amp;_LME_ACT_CYvsLY_%" measure="1" displayFolder="06 - Value Local Measures DateComparison\NIV_exc._RMRC_&amp;_LIME" count="0"/>
    <cacheHierarchy uniqueName="[Measures].[NIV_exc._ RMRC_&amp;_LME_ACT_CY-LY/LY_%]" caption="NIV_exc._ RMRC_&amp;_LME_ACT_CY-LY/LY_%" measure="1" displayFolder="06 - Value Local Measures DateComparison\NIV_exc._RMRC_&amp;_LIME" count="0"/>
    <cacheHierarchy uniqueName="[Measures].[NIV_exc._ RMRC_&amp;_LME_YTDCY]" caption="NIV_exc._ RMRC_&amp;_LME_YTDCY" measure="1" displayFolder="06 - Value Local Measures DateComparison\NIV_exc._RMRC_&amp;_LIME" count="0"/>
    <cacheHierarchy uniqueName="[Measures].[NIV_exc._ RMRC_&amp;_LME_YTDLY]" caption="NIV_exc._ RMRC_&amp;_LME_YTDLY" measure="1" displayFolder="06 - Value Local Measures DateComparison\NIV_exc._RMRC_&amp;_LIME" count="0"/>
    <cacheHierarchy uniqueName="[Measures].[NIV_exc._ RMRC_&amp;_LME_YTD_CYvsLY]" caption="NIV_exc._ RMRC_&amp;_LME_YTD_CYvsLY" measure="1" displayFolder="06 - Value Local Measures DateComparison\NIV_exc._RMRC_&amp;_LIME" count="0"/>
    <cacheHierarchy uniqueName="[Measures].[NIV_exc._ RMRC_&amp;_LME_YTD_CYvsLY_%]" caption="NIV_exc._ RMRC_&amp;_LME_YTD_CYvsLY_%" measure="1" displayFolder="06 - Value Local Measures DateComparison\NIV_exc._RMRC_&amp;_LIME" count="0"/>
    <cacheHierarchy uniqueName="[Measures].[NIV_exc._ RMRC_&amp;_LME_YTD_CY-LY/LY_%]" caption="NIV_exc._ RMRC_&amp;_LME_YTD_CY-LY/LY_%" measure="1" displayFolder="06 - Value Local Measures DateComparison\NIV_exc._RMRC_&amp;_LIME" count="0"/>
    <cacheHierarchy uniqueName="[Measures].[NIV_exc._ RMRC_&amp;_LME_CYMTD]" caption="NIV_exc._ RMRC_&amp;_LME_CYMTD" measure="1" displayFolder="06 - Value Local Measures DateComparison\NIV_exc._RMRC_&amp;_LIME" count="0"/>
    <cacheHierarchy uniqueName="[Measures].[NIV_exc._ RMRC_&amp;_LME_LYMTD]" caption="NIV_exc._ RMRC_&amp;_LME_LYMTD" measure="1" displayFolder="06 - Value Local Measures DateComparison\NIV_exc._RMRC_&amp;_LIME" count="0"/>
    <cacheHierarchy uniqueName="[Measures].[NIV_exc._ RMRC_&amp;_LME_MTD_CYvsLY]" caption="NIV_exc._ RMRC_&amp;_LME_MTD_CYvsLY" measure="1" displayFolder="06 - Value Local Measures DateComparison\NIV_exc._RMRC_&amp;_LIME" count="0"/>
    <cacheHierarchy uniqueName="[Measures].[NIV_exc._ RMRC_&amp;_LME_MTD_CYvsLY_%]" caption="NIV_exc._ RMRC_&amp;_LME_MTD_CYvsLY_%" measure="1" displayFolder="06 - Value Local Measures DateComparison\NIV_exc._RMRC_&amp;_LIME" count="0"/>
    <cacheHierarchy uniqueName="[Measures].[NIV_exc._ RMRC_&amp;_LME_MTD_CY-LY/LY_%]" caption="NIV_exc._ RMRC_&amp;_LME_MTD_CY-LY/LY_%" measure="1" displayFolder="06 - Value Local Measures DateComparison\NIV_exc._RMRC_&amp;_LIME" count="0"/>
    <cacheHierarchy uniqueName="[Measures].[NIV_exc._ RMRC_&amp;_LME_RY_ACT]" caption="NIV_exc._ RMRC_&amp;_LME_RY_ACT" measure="1" displayFolder="06 - Value Local Measures DateComparison\NIV_exc._RMRC_&amp;_LIME" count="0"/>
    <cacheHierarchy uniqueName="[Measures].[NIV_exc._ RMRC_CYACT]" caption="NIV_exc._ RMRC_CYACT" measure="1" displayFolder="06 - Value Local Measures DateComparison\NIV_exc._RMRC" count="0"/>
    <cacheHierarchy uniqueName="[Measures].[NIV_exc._ RMRC_LYACT]" caption="NIV_exc._ RMRC_LYACT" measure="1" displayFolder="06 - Value Local Measures DateComparison\NIV_exc._RMRC" count="0"/>
    <cacheHierarchy uniqueName="[Measures].[NIV_exc._ RMRC_ACT_CYvsLY]" caption="NIV_exc._ RMRC_ACT_CYvsLY" measure="1" displayFolder="06 - Value Local Measures DateComparison\NIV_exc._RMRC" count="0"/>
    <cacheHierarchy uniqueName="[Measures].[NIV_exc._ RMRC_ACT_CYvsLY_%]" caption="NIV_exc._ RMRC_ACT_CYvsLY_%" measure="1" displayFolder="06 - Value Local Measures DateComparison\NIV_exc._RMRC" count="0"/>
    <cacheHierarchy uniqueName="[Measures].[NIV_exc._ RMRC_ACT_CY-LY/LY_%]" caption="NIV_exc._ RMRC_ACT_CY-LY/LY_%" measure="1" displayFolder="06 - Value Local Measures DateComparison\NIV_exc._RMRC" count="0"/>
    <cacheHierarchy uniqueName="[Measures].[NIV_exc._ RMRC_YTDCY]" caption="NIV_exc._ RMRC_YTDCY" measure="1" displayFolder="06 - Value Local Measures DateComparison\NIV_exc._RMRC" count="0"/>
    <cacheHierarchy uniqueName="[Measures].[NIV_exc._ RMRC_YTDLY]" caption="NIV_exc._ RMRC_YTDLY" measure="1" displayFolder="06 - Value Local Measures DateComparison\NIV_exc._RMRC" count="0"/>
    <cacheHierarchy uniqueName="[Measures].[NIV_exc._ RMRC_YTD_CYvsLY]" caption="NIV_exc._ RMRC_YTD_CYvsLY" measure="1" displayFolder="06 - Value Local Measures DateComparison\NIV_exc._RMRC" count="0"/>
    <cacheHierarchy uniqueName="[Measures].[NIV_exc._ RMRC_YTD_CYvsLY_%]" caption="NIV_exc._ RMRC_YTD_CYvsLY_%" measure="1" displayFolder="06 - Value Local Measures DateComparison\NIV_exc._RMRC" count="0"/>
    <cacheHierarchy uniqueName="[Measures].[NIV_exc._ RMRC_YTD_CY-LY/LY_%]" caption="NIV_exc._ RMRC_YTD_CY-LY/LY_%" measure="1" displayFolder="06 - Value Local Measures DateComparison\NIV_exc._RMRC" count="0"/>
    <cacheHierarchy uniqueName="[Measures].[NIV_exc._ RMRC_CYMTD]" caption="NIV_exc._ RMRC_CYMTD" measure="1" displayFolder="06 - Value Local Measures DateComparison\NIV_exc._RMRC" count="0"/>
    <cacheHierarchy uniqueName="[Measures].[NIV_exc._ RMRC_LYMTD]" caption="NIV_exc._ RMRC_LYMTD" measure="1" displayFolder="06 - Value Local Measures DateComparison\NIV_exc._RMRC" count="0"/>
    <cacheHierarchy uniqueName="[Measures].[NIV_exc._ RMRC_MTD_CYvsLY]" caption="NIV_exc._ RMRC_MTD_CYvsLY" measure="1" displayFolder="06 - Value Local Measures DateComparison\NIV_exc._RMRC" count="0"/>
    <cacheHierarchy uniqueName="[Measures].[NIV_exc._ RMRC_MTD_CYvsLY_%]" caption="NIV_exc._ RMRC_MTD_CYvsLY_%" measure="1" displayFolder="06 - Value Local Measures DateComparison\NIV_exc._RMRC" count="0"/>
    <cacheHierarchy uniqueName="[Measures].[NIV_exc._ RMRC_MTD_CY-LY/LY_%]" caption="NIV_exc._ RMRC_MTD_CY-LY/LY_%" measure="1" displayFolder="06 - Value Local Measures DateComparison\NIV_exc._RMRC" count="0"/>
    <cacheHierarchy uniqueName="[Measures].[NIV_exc._ RMRC_RY_ACT]" caption="NIV_exc._ RMRC_RY_ACT" measure="1" displayFolder="06 - Value Local Measures DateComparison\NIV_exc._RMRC" count="0"/>
    <cacheHierarchy uniqueName="[Measures].[Case_CYACT]" caption="Case_CYACT" measure="1" displayFolder="51 - Quantity  DateComparison\Cases" count="0"/>
    <cacheHierarchy uniqueName="[Measures].[Case_LYACT]" caption="Case_LYACT" measure="1" displayFolder="51 - Quantity  DateComparison\Cases" count="0"/>
    <cacheHierarchy uniqueName="[Measures].[Case_ACT_CYvsLY]" caption="Case_ACT_CYvsLY" measure="1" displayFolder="51 - Quantity  DateComparison\Cases" count="0"/>
    <cacheHierarchy uniqueName="[Measures].[Case_ACT_CYvsLY_%]" caption="Case_ACT_CYvsLY_%" measure="1" displayFolder="51 - Quantity  DateComparison\Cases" count="0"/>
    <cacheHierarchy uniqueName="[Measures].[Case_ACT_CY-LY/LY_%]" caption="Case_ACT_CY-LY/LY_%" measure="1" displayFolder="51 - Quantity  DateComparison\Cases" count="0"/>
    <cacheHierarchy uniqueName="[Measures].[Case_YTDCY]" caption="Case_YTDCY" measure="1" displayFolder="51 - Quantity  DateComparison\Cases" count="0"/>
    <cacheHierarchy uniqueName="[Measures].[Case_YTDLY]" caption="Case_YTDLY" measure="1" displayFolder="51 - Quantity  DateComparison\Cases" count="0"/>
    <cacheHierarchy uniqueName="[Measures].[Case_YTD_CYvsLY]" caption="Case_YTD_CYvsLY" measure="1" displayFolder="51 - Quantity  DateComparison\Cases" count="0"/>
    <cacheHierarchy uniqueName="[Measures].[Case_YTD_CYvsLY_%]" caption="Case_YTD_CYvsLY_%" measure="1" displayFolder="51 - Quantity  DateComparison\Cases" count="0"/>
    <cacheHierarchy uniqueName="[Measures].[Case_YTD_CY-LY/LY_%]" caption="Case_YTD_CY-LY/LY_%" measure="1" displayFolder="51 - Quantity  DateComparison\Cases" count="0"/>
    <cacheHierarchy uniqueName="[Measures].[Case_CYMTD]" caption="Case_CYMTD" measure="1" displayFolder="51 - Quantity  DateComparison\Cases" count="0"/>
    <cacheHierarchy uniqueName="[Measures].[Case_LYMTD]" caption="Case_LYMTD" measure="1" displayFolder="51 - Quantity  DateComparison\Cases" count="0"/>
    <cacheHierarchy uniqueName="[Measures].[Case_MTD_CYvsLY]" caption="Case_MTD_CYvsLY" measure="1" displayFolder="51 - Quantity  DateComparison\Cases" count="0"/>
    <cacheHierarchy uniqueName="[Measures].[Case_MTD_CYvsLY_%]" caption="Case_MTD_CYvsLY_%" measure="1" displayFolder="51 - Quantity  DateComparison\Cases" count="0"/>
    <cacheHierarchy uniqueName="[Measures].[Case_MTD_CY-LY/LY_%]" caption="Case_MTD_CY-LY/LY_%" measure="1" displayFolder="51 - Quantity  DateComparison\Cases" count="0"/>
    <cacheHierarchy uniqueName="[Measures].[Consumer_unit_CYACT]" caption="Consumer_unit_CYACT" measure="1" displayFolder="51 - Quantity  DateComparison\Consumer Unit" count="0"/>
    <cacheHierarchy uniqueName="[Measures].[Consumer_unit_LYACT]" caption="Consumer_unit_LYACT" measure="1" displayFolder="51 - Quantity  DateComparison\Consumer Unit" count="0"/>
    <cacheHierarchy uniqueName="[Measures].[Consumer_unit_ACT_CYvsLY]" caption="Consumer_unit_ACT_CYvsLY" measure="1" displayFolder="51 - Quantity  DateComparison\Consumer Unit" count="0"/>
    <cacheHierarchy uniqueName="[Measures].[Consumer_unit_ACT_CYvsLY_%]" caption="Consumer_unit_ACT_CYvsLY_%" measure="1" displayFolder="51 - Quantity  DateComparison\Consumer Unit" count="0"/>
    <cacheHierarchy uniqueName="[Measures].[Consumer_unit_ACT_CY-LY/LY_%]" caption="Consumer_unit_ACT_CY-LY/LY_%" measure="1" displayFolder="51 - Quantity  DateComparison\Consumer Unit" count="0"/>
    <cacheHierarchy uniqueName="[Measures].[Consumer_unit_YTDCY]" caption="Consumer_unit_YTDCY" measure="1" displayFolder="51 - Quantity  DateComparison\Consumer Unit" count="0"/>
    <cacheHierarchy uniqueName="[Measures].[Consumer_unit_YTDLY]" caption="Consumer_unit_YTDLY" measure="1" displayFolder="51 - Quantity  DateComparison\Consumer Unit" count="0"/>
    <cacheHierarchy uniqueName="[Measures].[Consumer_unit_YTD_CYvsLY]" caption="Consumer_unit_YTD_CYvsLY" measure="1" displayFolder="51 - Quantity  DateComparison\Consumer Unit" count="0"/>
    <cacheHierarchy uniqueName="[Measures].[Consumer_unit_YTD_CYvsLY_%]" caption="Consumer_unit_YTD_CYvsLY_%" measure="1" displayFolder="51 - Quantity  DateComparison\Consumer Unit" count="0"/>
    <cacheHierarchy uniqueName="[Measures].[Consumer_unit_YTD_CY-LY/LY_%]" caption="Consumer_unit_YTD_CY-LY/LY_%" measure="1" displayFolder="51 - Quantity  DateComparison\Consumer Unit" count="0"/>
    <cacheHierarchy uniqueName="[Measures].[Consumer_unit_CYMTD]" caption="Consumer_unit_CYMTD" measure="1" displayFolder="51 - Quantity  DateComparison\Consumer Unit" count="0"/>
    <cacheHierarchy uniqueName="[Measures].[Consumer_unit_LYMTD]" caption="Consumer_unit_LYMTD" measure="1" displayFolder="51 - Quantity  DateComparison\Consumer Unit" count="0"/>
    <cacheHierarchy uniqueName="[Measures].[Consumer_unit_MTD_CYvsLY]" caption="Consumer_unit_MTD_CYvsLY" measure="1" displayFolder="51 - Quantity  DateComparison\Consumer Unit" count="0"/>
    <cacheHierarchy uniqueName="[Measures].[Consumer_unit_MTD_CYvsLY_%]" caption="Consumer_unit_MTD_CYvsLY_%" measure="1" displayFolder="51 - Quantity  DateComparison\Consumer Unit" count="0"/>
    <cacheHierarchy uniqueName="[Measures].[Consumer_unit_MTD_CY-LY/LY_%]" caption="Consumer_unit_MTD_CY-LY/LY_%" measure="1" displayFolder="51 - Quantity  DateComparison\Consumer Unit" count="0"/>
    <cacheHierarchy uniqueName="[Measures].[Net_Weight_CYACT]" caption="Net_Weight_CYACT" measure="1" displayFolder="51 - Quantity  DateComparison\Net Weight" count="0"/>
    <cacheHierarchy uniqueName="[Measures].[Net_Weight_LYACT]" caption="Net_Weight_LYACT" measure="1" displayFolder="51 - Quantity  DateComparison\Net Weight" count="0"/>
    <cacheHierarchy uniqueName="[Measures].[Net_Weight_ACT_CYvsLY]" caption="Net_Weight_ACT_CYvsLY" measure="1" displayFolder="51 - Quantity  DateComparison\Net Weight" count="0"/>
    <cacheHierarchy uniqueName="[Measures].[Net_Weight_ACT_CYvsLY_%]" caption="Net_Weight_ACT_CYvsLY_%" measure="1" displayFolder="51 - Quantity  DateComparison\Net Weight" count="0"/>
    <cacheHierarchy uniqueName="[Measures].[Net_Weight_ACT_CY-LY/LY_%]" caption="Net_Weight_ACT_CY-LY/LY_%" measure="1" displayFolder="51 - Quantity  DateComparison\Net Weight" count="0"/>
    <cacheHierarchy uniqueName="[Measures].[Net_Weight_YTDCY]" caption="Net_Weight_YTDCY" measure="1" displayFolder="51 - Quantity  DateComparison\Net Weight" count="0"/>
    <cacheHierarchy uniqueName="[Measures].[Net_Weight_YTDLY]" caption="Net_Weight_YTDLY" measure="1" displayFolder="51 - Quantity  DateComparison\Net Weight" count="0"/>
    <cacheHierarchy uniqueName="[Measures].[Net_Weight_YTD_CYvsLY]" caption="Net_Weight_YTD_CYvsLY" measure="1" displayFolder="51 - Quantity  DateComparison\Net Weight" count="0"/>
    <cacheHierarchy uniqueName="[Measures].[Net_Weight_YTD_CYvsLY_%]" caption="Net_Weight_YTD_CYvsLY_%" measure="1" displayFolder="51 - Quantity  DateComparison\Net Weight" count="0"/>
    <cacheHierarchy uniqueName="[Measures].[Net_Weight_YTD_CY-LY/LY_%]" caption="Net_Weight_YTD_CY-LY/LY_%" measure="1" displayFolder="51 - Quantity  DateComparison\Net Weight" count="0"/>
    <cacheHierarchy uniqueName="[Measures].[Net_Weight_CYMTD]" caption="Net_Weight_CYMTD" measure="1" displayFolder="51 - Quantity  DateComparison\Net Weight" count="0"/>
    <cacheHierarchy uniqueName="[Measures].[Net_Weight_LYMTD]" caption="Net_Weight_LYMTD" measure="1" displayFolder="51 - Quantity  DateComparison\Net Weight" count="0"/>
    <cacheHierarchy uniqueName="[Measures].[Net_Weight_MTD_CYvsLY]" caption="Net_Weight_MTD_CYvsLY" measure="1" displayFolder="51 - Quantity  DateComparison\Net Weight" count="0"/>
    <cacheHierarchy uniqueName="[Measures].[Net_Weight_MTD_CYvsLY_%]" caption="Net_Weight_MTD_CYvsLY_%" measure="1" displayFolder="51 - Quantity  DateComparison\Net Weight" count="0"/>
    <cacheHierarchy uniqueName="[Measures].[Net_Weight_MTD_CY-LY/LY_%]" caption="Net_Weight_MTD_CY-LY/LY_%" measure="1" displayFolder="51 - Quantity  DateComparison\Net Weight" count="0"/>
    <cacheHierarchy uniqueName="[Measures].[Gross_Weight_CYACT]" caption="Gross_Weight_CYACT" measure="1" displayFolder="51 - Quantity  DateComparison\Gross Weight" count="0"/>
    <cacheHierarchy uniqueName="[Measures].[Gross_Weight_LYACT]" caption="Gross_Weight_LYACT" measure="1" displayFolder="51 - Quantity  DateComparison\Gross Weight" count="0"/>
    <cacheHierarchy uniqueName="[Measures].[Gross_Weight_ACT_CYvsLY]" caption="Gross_Weight_ACT_CYvsLY" measure="1" displayFolder="51 - Quantity  DateComparison\Gross Weight" count="0"/>
    <cacheHierarchy uniqueName="[Measures].[Gross_Weight_ACT_CYvsLY_%]" caption="Gross_Weight_ACT_CYvsLY_%" measure="1" displayFolder="51 - Quantity  DateComparison\Gross Weight" count="0"/>
    <cacheHierarchy uniqueName="[Measures].[Gross_Weight_ACT_CY-LY/LY_%]" caption="Gross_Weight_ACT_CY-LY/LY_%" measure="1" displayFolder="51 - Quantity  DateComparison\Gross Weight" count="0"/>
    <cacheHierarchy uniqueName="[Measures].[Gross_Weight_YTDCY]" caption="Gross_Weight_YTDCY" measure="1" displayFolder="51 - Quantity  DateComparison\Gross Weight" count="0"/>
    <cacheHierarchy uniqueName="[Measures].[Gross_Weight_YTDLY]" caption="Gross_Weight_YTDLY" measure="1" displayFolder="51 - Quantity  DateComparison\Gross Weight" count="0"/>
    <cacheHierarchy uniqueName="[Measures].[Gross_Weight_YTD_CYvsLY]" caption="Gross_Weight_YTD_CYvsLY" measure="1" displayFolder="51 - Quantity  DateComparison\Gross Weight" count="0"/>
    <cacheHierarchy uniqueName="[Measures].[Gross_Weight_YTD_CYvsLY_%]" caption="Gross_Weight_YTD_CYvsLY_%" measure="1" displayFolder="51 - Quantity  DateComparison\Gross Weight" count="0"/>
    <cacheHierarchy uniqueName="[Measures].[Gross_Weight_YTD_CY-LY/LY_%]" caption="Gross_Weight_YTD_CY-LY/LY_%" measure="1" displayFolder="51 - Quantity  DateComparison\Gross Weight" count="0"/>
    <cacheHierarchy uniqueName="[Measures].[Gross_Weight_CYMTD]" caption="Gross_Weight_CYMTD" measure="1" displayFolder="51 - Quantity  DateComparison\Gross Weight" count="0"/>
    <cacheHierarchy uniqueName="[Measures].[Gross_Weight_LYMTD]" caption="Gross_Weight_LYMTD" measure="1" displayFolder="51 - Quantity  DateComparison\Gross Weight" count="0"/>
    <cacheHierarchy uniqueName="[Measures].[Gross_Weight_MTD_CYvsLY]" caption="Gross_Weight_MTD_CYvsLY" measure="1" displayFolder="51 - Quantity  DateComparison\Gross Weight" count="0"/>
    <cacheHierarchy uniqueName="[Measures].[Gross_Weight_MTD_CYvsLY_%]" caption="Gross_Weight_MTD_CYvsLY_%" measure="1" displayFolder="51 - Quantity  DateComparison\Gross Weight" count="0"/>
    <cacheHierarchy uniqueName="[Measures].[Gross_Weight_MTD_CY-LY/LY_%]" caption="Gross_Weight_MTD_CY-LY/LY_%" measure="1" displayFolder="51 - Quantity  DateComparison\Gross Weight" count="0"/>
    <cacheHierarchy uniqueName="[Measures].[Case_RY_ACT]" caption="Case_RY_ACT" measure="1" displayFolder="51 - Quantity  DateComparison\Cases" count="0"/>
    <cacheHierarchy uniqueName="[Measures].[Consumer_unit_RY_ACT]" caption="Consumer_unit_RY_ACT" measure="1" displayFolder="51 - Quantity  DateComparison\Consumer Unit" count="0"/>
    <cacheHierarchy uniqueName="[Measures].[Net_Weight_RY_ACT]" caption="Net_Weight_RY_ACT" measure="1" displayFolder="51 - Quantity  DateComparison\Net Weight" count="0"/>
    <cacheHierarchy uniqueName="[Measures].[Gross_Weight_RY_ACT]" caption="Gross_Weight_RY_ACT" measure="1" displayFolder="51 - Quantity  DateComparison\Gross Weight" count="0"/>
    <cacheHierarchy uniqueName="[Measures].[OO_GSV_CYACT]" caption="OO_GSV_CYACT" measure="1" displayFolder="08 - Value Open Orders DateComparison\OO_GSV" count="0"/>
    <cacheHierarchy uniqueName="[Measures].[OO_GSV_LYACT]" caption="OO_GSV_LYACT" measure="1" displayFolder="08 - Value Open Orders DateComparison\OO_GSV" count="0"/>
    <cacheHierarchy uniqueName="[Measures].[OO_GSV_ACT_CYvsLY]" caption="OO_GSV_ACT_CYvsLY" measure="1" displayFolder="08 - Value Open Orders DateComparison\OO_GSV" count="0"/>
    <cacheHierarchy uniqueName="[Measures].[OO_GSV_ACT_CYvsLY_%]" caption="OO_GSV_ACT_CYvsLY_%" measure="1" displayFolder="08 - Value Open Orders DateComparison\OO_GSV" count="0"/>
    <cacheHierarchy uniqueName="[Measures].[OO_GSV_ACT_CY-LY/LY_%]" caption="OO_GSV_ACT_CY-LY/LY_%" measure="1" displayFolder="08 - Value Open Orders DateComparison\OO_GSV" count="0"/>
    <cacheHierarchy uniqueName="[Measures].[OO_GSV_YTDCY]" caption="OO_GSV_YTDCY" measure="1" displayFolder="08 - Value Open Orders DateComparison\OO_GSV" count="0"/>
    <cacheHierarchy uniqueName="[Measures].[OO_GSV_YTDLY]" caption="OO_GSV_YTDLY" measure="1" displayFolder="08 - Value Open Orders DateComparison\OO_GSV" count="0"/>
    <cacheHierarchy uniqueName="[Measures].[OO_GSV_YTD_CYvsLY]" caption="OO_GSV_YTD_CYvsLY" measure="1" displayFolder="08 - Value Open Orders DateComparison\OO_GSV" count="0"/>
    <cacheHierarchy uniqueName="[Measures].[OO_GSV_YTD_CYvsLY_%]" caption="OO_GSV_YTD_CYvsLY_%" measure="1" displayFolder="08 - Value Open Orders DateComparison\OO_GSV" count="0"/>
    <cacheHierarchy uniqueName="[Measures].[OO_GSV_YTD_CY-LY/LY_%]" caption="OO_GSV_YTD_CY-LY/LY_%" measure="1" displayFolder="08 - Value Open Orders DateComparison\OO_GSV" count="0"/>
    <cacheHierarchy uniqueName="[Measures].[OO_GSV_CYMTD]" caption="OO_GSV_CYMTD" measure="1" displayFolder="08 - Value Open Orders DateComparison\OO_GSV" count="0"/>
    <cacheHierarchy uniqueName="[Measures].[OO_GSV_LYMTD]" caption="OO_GSV_LYMTD" measure="1" displayFolder="08 - Value Open Orders DateComparison\OO_GSV" count="0"/>
    <cacheHierarchy uniqueName="[Measures].[OO_GSV_MTD_CYvsLY]" caption="OO_GSV_MTD_CYvsLY" measure="1" displayFolder="08 - Value Open Orders DateComparison\OO_GSV" count="0"/>
    <cacheHierarchy uniqueName="[Measures].[OO_GSV_MTD_CYvsLY_%]" caption="OO_GSV_MTD_CYvsLY_%" measure="1" displayFolder="08 - Value Open Orders DateComparison\OO_GSV" count="0"/>
    <cacheHierarchy uniqueName="[Measures].[OO_GSV_MTD_CY-LY/LY_%]" caption="OO_GSV_MTD_CY-LY/LY_%" measure="1" displayFolder="08 - Value Open Orders DateComparison\OO_GSV" count="0"/>
    <cacheHierarchy uniqueName="[Measures].[OO_NIV_CYACT]" caption="OO_NIV_CYACT" measure="1" displayFolder="08 - Value Open Orders DateComparison\OO_NIV" count="0"/>
    <cacheHierarchy uniqueName="[Measures].[OO_NIV_LYACT]" caption="OO_NIV_LYACT" measure="1" displayFolder="08 - Value Open Orders DateComparison\OO_NIV" count="0"/>
    <cacheHierarchy uniqueName="[Measures].[OO_NIV_ACT_CYvsLY]" caption="OO_NIV_ACT_CYvsLY" measure="1" displayFolder="08 - Value Open Orders DateComparison\OO_NIV" count="0"/>
    <cacheHierarchy uniqueName="[Measures].[OO_NIV_ACT_CYvsLY_%]" caption="OO_NIV_ACT_CYvsLY_%" measure="1" displayFolder="08 - Value Open Orders DateComparison\OO_NIV" count="0"/>
    <cacheHierarchy uniqueName="[Measures].[OO_NIV_ACT_CY-LY/LY_%]" caption="OO_NIV_ACT_CY-LY/LY_%" measure="1" displayFolder="08 - Value Open Orders DateComparison\OO_NIV" count="0"/>
    <cacheHierarchy uniqueName="[Measures].[OO_NIV_YTDCY]" caption="OO_NIV_YTDCY" measure="1" displayFolder="08 - Value Open Orders DateComparison\OO_NIV" count="0"/>
    <cacheHierarchy uniqueName="[Measures].[OO_NIV_YTDLY]" caption="OO_NIV_YTDLY" measure="1" displayFolder="08 - Value Open Orders DateComparison\OO_NIV" count="0"/>
    <cacheHierarchy uniqueName="[Measures].[OO_NIV_YTD_CYvsLY]" caption="OO_NIV_YTD_CYvsLY" measure="1" displayFolder="08 - Value Open Orders DateComparison\OO_NIV" count="0"/>
    <cacheHierarchy uniqueName="[Measures].[OO_NIV_YTD_CYvsLY_%]" caption="OO_NIV_YTD_CYvsLY_%" measure="1" displayFolder="08 - Value Open Orders DateComparison\OO_NIV" count="0"/>
    <cacheHierarchy uniqueName="[Measures].[OO_NIV_YTD_CY-LY/LY_%]" caption="OO_NIV_YTD_CY-LY/LY_%" measure="1" displayFolder="08 - Value Open Orders DateComparison\OO_NIV" count="0"/>
    <cacheHierarchy uniqueName="[Measures].[OO_NIV_CYMTD]" caption="OO_NIV_CYMTD" measure="1" displayFolder="08 - Value Open Orders DateComparison\OO_NIV" count="0"/>
    <cacheHierarchy uniqueName="[Measures].[OO_NIV_LYMTD]" caption="OO_NIV_LYMTD" measure="1" displayFolder="08 - Value Open Orders DateComparison\OO_NIV" count="0"/>
    <cacheHierarchy uniqueName="[Measures].[OO_NIV_MTD_CYvsLY]" caption="OO_NIV_MTD_CYvsLY" measure="1" displayFolder="08 - Value Open Orders DateComparison\OO_NIV" count="0"/>
    <cacheHierarchy uniqueName="[Measures].[OO_NIV_MTD_CYvsLY_%]" caption="OO_NIV_MTD_CYvsLY_%" measure="1" displayFolder="08 - Value Open Orders DateComparison\OO_NIV" count="0"/>
    <cacheHierarchy uniqueName="[Measures].[OO_NIV_MTD_CY-LY/LY_%]" caption="OO_NIV_MTD_CY-LY/LY_%" measure="1" displayFolder="08 - Value Open Orders DateComparison\OO_NIV" count="0"/>
    <cacheHierarchy uniqueName="[Measures].[OO_SBCD_CYACT]" caption="OO_SBCD_CYACT" measure="1" displayFolder="08 - Value Open Orders DateComparison\OO_SBCD" count="0"/>
    <cacheHierarchy uniqueName="[Measures].[OO_SBCD_LYACT]" caption="OO_SBCD_LYACT" measure="1" displayFolder="08 - Value Open Orders DateComparison\OO_SBCD" count="0"/>
    <cacheHierarchy uniqueName="[Measures].[OO_SBCD_ACT_CYvsLY]" caption="OO_SBCD_ACT_CYvsLY" measure="1" displayFolder="08 - Value Open Orders DateComparison\OO_SBCD" count="0"/>
    <cacheHierarchy uniqueName="[Measures].[OO_SBCD_ACT_CYvsLY_%]" caption="OO_SBCD_ACT_CYvsLY_%" measure="1" displayFolder="08 - Value Open Orders DateComparison\OO_SBCD" count="0"/>
    <cacheHierarchy uniqueName="[Measures].[OO_SBCD_ACT_CY-LY/LY_%]" caption="OO_SBCD_ACT_CY-LY/LY_%" measure="1" displayFolder="08 - Value Open Orders DateComparison\OO_SBCD" count="0"/>
    <cacheHierarchy uniqueName="[Measures].[OO_SBCD_YTDCY]" caption="OO_SBCD_YTDCY" measure="1" displayFolder="08 - Value Open Orders DateComparison\OO_SBCD" count="0"/>
    <cacheHierarchy uniqueName="[Measures].[OO_SBCD_YTDLY]" caption="OO_SBCD_YTDLY" measure="1" displayFolder="08 - Value Open Orders DateComparison\OO_SBCD" count="0"/>
    <cacheHierarchy uniqueName="[Measures].[OO_SBCD_YTD_CYvsLY]" caption="OO_SBCD_YTD_CYvsLY" measure="1" displayFolder="08 - Value Open Orders DateComparison\OO_SBCD" count="0"/>
    <cacheHierarchy uniqueName="[Measures].[OO_SBCD_YTD_CYvsLY_%]" caption="OO_SBCD_YTD_CYvsLY_%" measure="1" displayFolder="08 - Value Open Orders DateComparison\OO_SBCD" count="0"/>
    <cacheHierarchy uniqueName="[Measures].[OO_SBCD_YTD_CY-LY/LY_%]" caption="OO_SBCD_YTD_CY-LY/LY_%" measure="1" displayFolder="08 - Value Open Orders DateComparison\OO_SBCD" count="0"/>
    <cacheHierarchy uniqueName="[Measures].[OO_SBCD_CYMTD]" caption="OO_SBCD_CYMTD" measure="1" displayFolder="08 - Value Open Orders DateComparison\OO_SBCD" count="0"/>
    <cacheHierarchy uniqueName="[Measures].[OO_SBCD_LYMTD]" caption="OO_SBCD_LYMTD" measure="1" displayFolder="08 - Value Open Orders DateComparison\OO_SBCD" count="0"/>
    <cacheHierarchy uniqueName="[Measures].[OO_SBCD_MTD_CYvsLY]" caption="OO_SBCD_MTD_CYvsLY" measure="1" displayFolder="08 - Value Open Orders DateComparison\OO_SBCD" count="0"/>
    <cacheHierarchy uniqueName="[Measures].[OO_SBCD_MTD_CYvsLY_%]" caption="OO_SBCD_MTD_CYvsLY_%" measure="1" displayFolder="08 - Value Open Orders DateComparison\OO_SBCD" count="0"/>
    <cacheHierarchy uniqueName="[Measures].[OO_SBCD_MTD_CY-LY/LY_%]" caption="OO_SBCD_MTD_CY-LY/LY_%" measure="1" displayFolder="08 - Value Open Orders DateComparison\OO_SBCD" count="0"/>
    <cacheHierarchy uniqueName="[Measures].[OO_Case_CYACT]" caption="OO_Case_CYACT" measure="1" displayFolder="53 - Quantity Open Orders DateComparison\OO_Case" count="0"/>
    <cacheHierarchy uniqueName="[Measures].[OO_Case_LYACT]" caption="OO_Case_LYACT" measure="1" displayFolder="53 - Quantity Open Orders DateComparison\OO_Case" count="0"/>
    <cacheHierarchy uniqueName="[Measures].[OO_Case_ACT_CYvsLY]" caption="OO_Case_ACT_CYvsLY" measure="1" displayFolder="53 - Quantity Open Orders DateComparison\OO_Case" count="0"/>
    <cacheHierarchy uniqueName="[Measures].[OO_Case_ACT_CYvsLY_%]" caption="OO_Case_ACT_CYvsLY_%" measure="1" displayFolder="53 - Quantity Open Orders DateComparison\OO_Case" count="0"/>
    <cacheHierarchy uniqueName="[Measures].[OO_Case_ACT_CY-LY/LY_%]" caption="OO_Case_ACT_CY-LY/LY_%" measure="1" displayFolder="53 - Quantity Open Orders DateComparison\OO_Case" count="0"/>
    <cacheHierarchy uniqueName="[Measures].[OO_Case_YTDCY]" caption="OO_Case_YTDCY" measure="1" displayFolder="53 - Quantity Open Orders DateComparison\OO_Case" count="0"/>
    <cacheHierarchy uniqueName="[Measures].[OO_Case_YTDLY]" caption="OO_Case_YTDLY" measure="1" displayFolder="53 - Quantity Open Orders DateComparison\OO_Case" count="0"/>
    <cacheHierarchy uniqueName="[Measures].[OO_Case_YTD_CYvsLY]" caption="OO_Case_YTD_CYvsLY" measure="1" displayFolder="53 - Quantity Open Orders DateComparison\OO_Case" count="0"/>
    <cacheHierarchy uniqueName="[Measures].[OO_Case_YTD_CYvsLY_%]" caption="OO_Case_YTD_CYvsLY_%" measure="1" displayFolder="53 - Quantity Open Orders DateComparison\OO_Case" count="0"/>
    <cacheHierarchy uniqueName="[Measures].[OO_Case_YTD_CY-LY/LY_%]" caption="OO_Case_YTD_CY-LY/LY_%" measure="1" displayFolder="53 - Quantity Open Orders DateComparison\OO_Case" count="0"/>
    <cacheHierarchy uniqueName="[Measures].[OO_Case_CYMTD]" caption="OO_Case_CYMTD" measure="1" displayFolder="53 - Quantity Open Orders DateComparison\OO_Case" count="0"/>
    <cacheHierarchy uniqueName="[Measures].[OO_Case_LYMTD]" caption="OO_Case_LYMTD" measure="1" displayFolder="53 - Quantity Open Orders DateComparison\OO_Case" count="0"/>
    <cacheHierarchy uniqueName="[Measures].[OO_Case_MTD_CYvsLY]" caption="OO_Case_MTD_CYvsLY" measure="1" displayFolder="53 - Quantity Open Orders DateComparison\OO_Case" count="0"/>
    <cacheHierarchy uniqueName="[Measures].[OO_Case_MTD_CYvsLY_%]" caption="OO_Case_MTD_CYvsLY_%" measure="1" displayFolder="53 - Quantity Open Orders DateComparison\OO_Case" count="0"/>
    <cacheHierarchy uniqueName="[Measures].[OO_Case_MTD_CY-LY/LY_%]" caption="OO_Case_MTD_CY-LY/LY_%" measure="1" displayFolder="53 - Quantity Open Orders DateComparison\OO_Case" count="0"/>
    <cacheHierarchy uniqueName="[Measures].[OO_Consumer_unit_CYACT]" caption="OO_Consumer_unit_CYACT" measure="1" displayFolder="53 - Quantity Open Orders DateComparison\OO_Consumer Unit" count="0"/>
    <cacheHierarchy uniqueName="[Measures].[OO_Consumer_unit_LYACT]" caption="OO_Consumer_unit_LYACT" measure="1" displayFolder="53 - Quantity Open Orders DateComparison\OO_Consumer Unit" count="0"/>
    <cacheHierarchy uniqueName="[Measures].[OO_Consumer_unit_ACT_CYvsLY]" caption="OO_Consumer_unit_ACT_CYvsLY" measure="1" displayFolder="53 - Quantity Open Orders DateComparison\OO_Consumer Unit" count="0"/>
    <cacheHierarchy uniqueName="[Measures].[OO_Consumer_unit_ACT_CYvsLY_%]" caption="OO_Consumer_unit_ACT_CYvsLY_%" measure="1" displayFolder="53 - Quantity Open Orders DateComparison\OO_Consumer Unit" count="0"/>
    <cacheHierarchy uniqueName="[Measures].[OO_Consumer_unit_ACT_CY-LY/LY_%]" caption="OO_Consumer_unit_ACT_CY-LY/LY_%" measure="1" displayFolder="53 - Quantity Open Orders DateComparison\OO_Consumer Unit" count="0"/>
    <cacheHierarchy uniqueName="[Measures].[OO_Consumer_unit_YTDCY]" caption="OO_Consumer_unit_YTDCY" measure="1" displayFolder="53 - Quantity Open Orders DateComparison\OO_Consumer Unit" count="0"/>
    <cacheHierarchy uniqueName="[Measures].[OO_Consumer_unit_YTDLY]" caption="OO_Consumer_unit_YTDLY" measure="1" displayFolder="53 - Quantity Open Orders DateComparison\OO_Consumer Unit" count="0"/>
    <cacheHierarchy uniqueName="[Measures].[OO_Consumer_unit_YTD_CYvsLY]" caption="OO_Consumer_unit_YTD_CYvsLY" measure="1" displayFolder="53 - Quantity Open Orders DateComparison\OO_Consumer Unit" count="0"/>
    <cacheHierarchy uniqueName="[Measures].[OO_Consumer_unit_YTD_CYvsLY_%]" caption="OO_Consumer_unit_YTD_CYvsLY_%" measure="1" displayFolder="53 - Quantity Open Orders DateComparison\OO_Consumer Unit" count="0"/>
    <cacheHierarchy uniqueName="[Measures].[OO_Consumer_unit_YTD_CY-LY/LY_%]" caption="OO_Consumer_unit_YTD_CY-LY/LY_%" measure="1" displayFolder="53 - Quantity Open Orders DateComparison\OO_Consumer Unit" count="0"/>
    <cacheHierarchy uniqueName="[Measures].[OO_Consumer_unit_CYMTD]" caption="OO_Consumer_unit_CYMTD" measure="1" displayFolder="53 - Quantity Open Orders DateComparison\OO_Consumer Unit" count="0"/>
    <cacheHierarchy uniqueName="[Measures].[OO_Consumer_unit_LYMTD]" caption="OO_Consumer_unit_LYMTD" measure="1" displayFolder="53 - Quantity Open Orders DateComparison\OO_Consumer Unit" count="0"/>
    <cacheHierarchy uniqueName="[Measures].[OO_Consumer_unit_MTD_CYvsLY]" caption="OO_Consumer_unit_MTD_CYvsLY" measure="1" displayFolder="53 - Quantity Open Orders DateComparison\OO_Consumer Unit" count="0"/>
    <cacheHierarchy uniqueName="[Measures].[OO_Consumer_unit_MTD_CYvsLY_%]" caption="OO_Consumer_unit_MTD_CYvsLY_%" measure="1" displayFolder="53 - Quantity Open Orders DateComparison\OO_Consumer Unit" count="0"/>
    <cacheHierarchy uniqueName="[Measures].[OO_Consumer_unit_MTD_CY-LY/LY_%]" caption="OO_Consumer_unit_MTD_CY-LY/LY_%" measure="1" displayFolder="53 - Quantity Open Orders DateComparison\OO_Consumer Unit" count="0"/>
    <cacheHierarchy uniqueName="[Measures].[BL_for_Rebate_FR_RY_LY_ACT]" caption="BL_for_Rebate_FR_RY_LY_ACT" measure="1" displayFolder="06 - Value Local Measures DateComparison\BL_for_Rebate_FR" count="0"/>
    <cacheHierarchy uniqueName="[Measures].[Base_NIV_NL_CYACT]" caption="Base_NIV_NL_CYACT" measure="1" displayFolder="06 - Value Local Measures DateComparison\Base_NIV_NL" count="0"/>
    <cacheHierarchy uniqueName="[Measures].[Base_NIV_NL_LYACT]" caption="Base_NIV_NL_LYACT" measure="1" displayFolder="06 - Value Local Measures DateComparison\Base_NIV_NL" count="0"/>
    <cacheHierarchy uniqueName="[Measures].[Base_NIV_NL_ACT_CYvsLY]" caption="Base_NIV_NL_ACT_CYvsLY" measure="1" displayFolder="06 - Value Local Measures DateComparison\Base_NIV_NL" count="0"/>
    <cacheHierarchy uniqueName="[Measures].[Base_NIV_NL_ACT_CYvsLY_%]" caption="Base_NIV_NL_ACT_CYvsLY_%" measure="1" displayFolder="06 - Value Local Measures DateComparison\Base_NIV_NL" count="0"/>
    <cacheHierarchy uniqueName="[Measures].[Base_NIV_NL_ACT_CY-LY/LY_%]" caption="Base_NIV_NL_ACT_CY-LY/LY_%" measure="1" displayFolder="06 - Value Local Measures DateComparison\Base_NIV_NL" count="0"/>
    <cacheHierarchy uniqueName="[Measures].[Base_NIV_NL_CYMTD]" caption="Base_NIV_NL_CYMTD" measure="1" displayFolder="06 - Value Local Measures DateComparison\Base_NIV_NL" count="0"/>
    <cacheHierarchy uniqueName="[Measures].[Base_NIV_NL_LYMTD]" caption="Base_NIV_NL_LYMTD" measure="1" displayFolder="06 - Value Local Measures DateComparison\Base_NIV_NL" count="0"/>
    <cacheHierarchy uniqueName="[Measures].[Base_NIV_NL_MTD_CYvsLY]" caption="Base_NIV_NL_MTD_CYvsLY" measure="1" displayFolder="06 - Value Local Measures DateComparison\Base_NIV_NL" count="0"/>
    <cacheHierarchy uniqueName="[Measures].[Base_NIV_NL_MTD_CYvsLY_%]" caption="Base_NIV_NL_MTD_CYvsLY_%" measure="1" displayFolder="06 - Value Local Measures DateComparison\Base_NIV_NL" count="0"/>
    <cacheHierarchy uniqueName="[Measures].[Base_NIV_NL_MTD_CY-LY/LY_%]" caption="Base_NIV_NL_MTD_CY-LY/LY_%" measure="1" displayFolder="06 - Value Local Measures DateComparison\Base_NIV_NL" count="0"/>
    <cacheHierarchy uniqueName="[Measures].[Base_NIV_NL_YTDCY]" caption="Base_NIV_NL_YTDCY" measure="1" displayFolder="06 - Value Local Measures DateComparison\Base_NIV_NL" count="0"/>
    <cacheHierarchy uniqueName="[Measures].[Base_NIV_NL_YTDLY]" caption="Base_NIV_NL_YTDLY" measure="1" displayFolder="06 - Value Local Measures DateComparison\Base_NIV_NL" count="0"/>
    <cacheHierarchy uniqueName="[Measures].[Base_NIV_NL_YTD_CYvsLY]" caption="Base_NIV_NL_YTD_CYvsLY" measure="1" displayFolder="06 - Value Local Measures DateComparison\Base_NIV_NL" count="0"/>
    <cacheHierarchy uniqueName="[Measures].[Base_NIV_NL_YTD_CYvsLY_%]" caption="Base_NIV_NL_YTD_CYvsLY_%" measure="1" displayFolder="06 - Value Local Measures DateComparison\Base_NIV_NL" count="0"/>
    <cacheHierarchy uniqueName="[Measures].[Base_NIV_NL_YTD_CY-LY/LY_%]" caption="Base_NIV_NL_YTD_CY-LY/LY_%" measure="1" displayFolder="06 - Value Local Measures DateComparison\Base_NIV_NL" count="0"/>
    <cacheHierarchy uniqueName="[Measures].[Base_NIV_NL_RY_ACT]" caption="Base_NIV_NL_RY_ACT" measure="1" displayFolder="06 - Value Local Measures DateComparison\Base_NIV_NL" count="0"/>
    <cacheHierarchy uniqueName="[Measures].[Promo_NIV_NL_CYACT]" caption="Promo_NIV_NL_CYACT" measure="1" displayFolder="06 - Value Local Measures DateComparison\Promo_NIV_NL" count="0"/>
    <cacheHierarchy uniqueName="[Measures].[Promo_NIV_NL_LYACT]" caption="Promo_NIV_NL_LYACT" measure="1" displayFolder="06 - Value Local Measures DateComparison\Promo_NIV_NL" count="0"/>
    <cacheHierarchy uniqueName="[Measures].[Promo_NIV_NL_ACT_CYvsLY]" caption="Promo_NIV_NL_ACT_CYvsLY" measure="1" displayFolder="06 - Value Local Measures DateComparison\Promo_NIV_NL" count="0"/>
    <cacheHierarchy uniqueName="[Measures].[Promo_NIV_NL_ACT_CYvsLY_%]" caption="Promo_NIV_NL_ACT_CYvsLY_%" measure="1" displayFolder="06 - Value Local Measures DateComparison\Promo_NIV_NL" count="0"/>
    <cacheHierarchy uniqueName="[Measures].[Promo_NIV_NL_ACT_CY-LY/LY_%]" caption="Promo_NIV_NL_ACT_CY-LY/LY_%" measure="1" displayFolder="06 - Value Local Measures DateComparison\Promo_NIV_NL" count="0"/>
    <cacheHierarchy uniqueName="[Measures].[Promo_NIV_NL_CYMTD]" caption="Promo_NIV_NL_CYMTD" measure="1" displayFolder="06 - Value Local Measures DateComparison\Promo_NIV_NL" count="0"/>
    <cacheHierarchy uniqueName="[Measures].[Promo_NIV_NL_LYMTD]" caption="Promo_NIV_NL_LYMTD" measure="1" displayFolder="06 - Value Local Measures DateComparison\Promo_NIV_NL" count="0"/>
    <cacheHierarchy uniqueName="[Measures].[Promo_NIV_NL_MTD_CYvsLY]" caption="Promo_NIV_NL_MTD_CYvsLY" measure="1" displayFolder="06 - Value Local Measures DateComparison\Promo_NIV_NL" count="0"/>
    <cacheHierarchy uniqueName="[Measures].[Promo_NIV_NL_MTD_CYvsLY_%]" caption="Promo_NIV_NL_MTD_CYvsLY_%" measure="1" displayFolder="06 - Value Local Measures DateComparison\Promo_NIV_NL" count="0"/>
    <cacheHierarchy uniqueName="[Measures].[Promo_NIV_NL_MTD_CY-LY/LY_%]" caption="Promo_NIV_NL_MTD_CY-LY/LY_%" measure="1" displayFolder="06 - Value Local Measures DateComparison\Promo_NIV_NL" count="0"/>
    <cacheHierarchy uniqueName="[Measures].[Promo_NIV_NL_YTDCY]" caption="Promo_NIV_NL_YTDCY" measure="1" displayFolder="06 - Value Local Measures DateComparison\Promo_NIV_NL" count="0"/>
    <cacheHierarchy uniqueName="[Measures].[Promo_NIV_NL_YTDLY]" caption="Promo_NIV_NL_YTDLY" measure="1" displayFolder="06 - Value Local Measures DateComparison\Promo_NIV_NL" count="0"/>
    <cacheHierarchy uniqueName="[Measures].[Promo_NIV_NL_YTD_CYvsLY]" caption="Promo_NIV_NL_YTD_CYvsLY" measure="1" displayFolder="06 - Value Local Measures DateComparison\Promo_NIV_NL" count="0"/>
    <cacheHierarchy uniqueName="[Measures].[Promo_NIV_NL_YTD_CYvsLY_%]" caption="Promo_NIV_NL_YTD_CYvsLY_%" measure="1" displayFolder="06 - Value Local Measures DateComparison\Promo_NIV_NL" count="0"/>
    <cacheHierarchy uniqueName="[Measures].[Promo_NIV_NL_YTD_CY-LY/LY_%]" caption="Promo_NIV_NL_YTD_CY-LY/LY_%" measure="1" displayFolder="06 - Value Local Measures DateComparison\Promo_NIV_NL" count="0"/>
    <cacheHierarchy uniqueName="[Measures].[Promo_NIV_NL_RY_ACT]" caption="Promo_NIV_NL_RY_ACT" measure="1" displayFolder="06 - Value Local Measures DateComparison\Promo_NIV_NL" count="0"/>
    <cacheHierarchy uniqueName="[Measures].[Fixed_Terms_NL_CYACT]" caption="Fixed_Terms_NL_CYACT" measure="1" displayFolder="06 - Value Local Measures DateComparison\Fixed_Terms_NL" count="0"/>
    <cacheHierarchy uniqueName="[Measures].[Fixed_Terms_NL_LYACT]" caption="Fixed_Terms_NL_LYACT" measure="1" displayFolder="06 - Value Local Measures DateComparison\Fixed_Terms_NL" count="0"/>
    <cacheHierarchy uniqueName="[Measures].[Fixed_Terms_NL_ACT_CYvsLY]" caption="Fixed_Terms_NL_ACT_CYvsLY" measure="1" displayFolder="06 - Value Local Measures DateComparison\Fixed_Terms_NL" count="0"/>
    <cacheHierarchy uniqueName="[Measures].[Fixed_Terms_NL_ACT_CYvsLY_%]" caption="Fixed_Terms_NL_ACT_CYvsLY_%" measure="1" displayFolder="06 - Value Local Measures DateComparison\Fixed_Terms_NL" count="0"/>
    <cacheHierarchy uniqueName="[Measures].[Fixed_Terms_NL_ACT_CY-LY/LY_%]" caption="Fixed_Terms_NL_ACT_CY-LY/LY_%" measure="1" displayFolder="06 - Value Local Measures DateComparison\Fixed_Terms_NL" count="0"/>
    <cacheHierarchy uniqueName="[Measures].[Fixed_Terms_NL_CYMTD]" caption="Fixed_Terms_NL_CYMTD" measure="1" displayFolder="06 - Value Local Measures DateComparison\Fixed_Terms_NL" count="0"/>
    <cacheHierarchy uniqueName="[Measures].[Fixed_Terms_NL_LYMTD]" caption="Fixed_Terms_NL_LYMTD" measure="1" displayFolder="06 - Value Local Measures DateComparison\Fixed_Terms_NL" count="0"/>
    <cacheHierarchy uniqueName="[Measures].[Fixed_Terms_NL_MTD_CYvsLY]" caption="Fixed_Terms_NL_MTD_CYvsLY" measure="1" displayFolder="06 - Value Local Measures DateComparison\Fixed_Terms_NL" count="0"/>
    <cacheHierarchy uniqueName="[Measures].[Fixed_Terms_NL_MTD_CYvsLY_%]" caption="Fixed_Terms_NL_MTD_CYvsLY_%" measure="1" displayFolder="06 - Value Local Measures DateComparison\Fixed_Terms_NL" count="0"/>
    <cacheHierarchy uniqueName="[Measures].[Fixed_Terms_NL_MTD_CY-LY/LY_%]" caption="Fixed_Terms_NL_MTD_CY-LY/LY_%" measure="1" displayFolder="06 - Value Local Measures DateComparison\Fixed_Terms_NL" count="0"/>
    <cacheHierarchy uniqueName="[Measures].[Fixed_Terms_NL_YTDCY]" caption="Fixed_Terms_NL_YTDCY" measure="1" displayFolder="06 - Value Local Measures DateComparison\Fixed_Terms_NL" count="0"/>
    <cacheHierarchy uniqueName="[Measures].[Fixed_Terms_NL_YTDLY]" caption="Fixed_Terms_NL_YTDLY" measure="1" displayFolder="06 - Value Local Measures DateComparison\Fixed_Terms_NL" count="0"/>
    <cacheHierarchy uniqueName="[Measures].[Fixed_Terms_NL_YTD_CYvsLY]" caption="Fixed_Terms_NL_YTD_CYvsLY" measure="1" displayFolder="06 - Value Local Measures DateComparison\Fixed_Terms_NL" count="0"/>
    <cacheHierarchy uniqueName="[Measures].[Fixed_Terms_NL_YTD_CYvsLY_%]" caption="Fixed_Terms_NL_YTD_CYvsLY_%" measure="1" displayFolder="06 - Value Local Measures DateComparison\Fixed_Terms_NL" count="0"/>
    <cacheHierarchy uniqueName="[Measures].[Fixed_Terms_NL_YTD_CY-LY/LY_%]" caption="Fixed_Terms_NL_YTD_CY-LY/LY_%" measure="1" displayFolder="06 - Value Local Measures DateComparison\Fixed_Terms_NL" count="0"/>
    <cacheHierarchy uniqueName="[Measures].[Fixed_Terms_NL_RY_ACT]" caption="Fixed_Terms_NL_RY_ACT" measure="1" displayFolder="06 - Value Local Measures DateComparison\Fixed_Terms_NL" count="0"/>
    <cacheHierarchy uniqueName="[Measures].[GSV - Eco Tax - Local Tax_CYACT]" caption="GSV - Eco Tax - Local Tax_CYACT" measure="1" displayFolder="06 - Value Local Measures DateComparison\GSV - Eco Tax - Local Tax" count="0"/>
    <cacheHierarchy uniqueName="[Measures].[GSV - Eco Tax - Local Tax_LYACT]" caption="GSV - Eco Tax - Local Tax_LYACT" measure="1" displayFolder="06 - Value Local Measures DateComparison\GSV - Eco Tax - Local Tax" count="0"/>
    <cacheHierarchy uniqueName="[Measures].[GSV - Eco Tax - Local Tax_ACT_CYvsLY]" caption="GSV - Eco Tax - Local Tax_ACT_CYvsLY" measure="1" displayFolder="06 - Value Local Measures DateComparison\GSV - Eco Tax - Local Tax" count="0"/>
    <cacheHierarchy uniqueName="[Measures].[GSV - Eco Tax - Local Tax_ACT_CYvsLY_%]" caption="GSV - Eco Tax - Local Tax_ACT_CYvsLY_%" measure="1" displayFolder="06 - Value Local Measures DateComparison\GSV - Eco Tax - Local Tax" count="0"/>
    <cacheHierarchy uniqueName="[Measures].[ GSV - Eco Tax - Local Tax_ACT_CY-LY/LY_%]" caption=" GSV - Eco Tax - Local Tax_ACT_CY-LY/LY_%" measure="1" displayFolder="06 - Value Local Measures DateComparison\GSV - Eco Tax - Local Tax" count="0"/>
    <cacheHierarchy uniqueName="[Measures].[GSV - Eco Tax - Local Tax_CYMTD]" caption="GSV - Eco Tax - Local Tax_CYMTD" measure="1" displayFolder="06 - Value Local Measures DateComparison\GSV - Eco Tax - Local Tax" count="0"/>
    <cacheHierarchy uniqueName="[Measures].[GSV - Eco Tax - Local Tax_LYMTD]" caption="GSV - Eco Tax - Local Tax_LYMTD" measure="1" displayFolder="06 - Value Local Measures DateComparison\GSV - Eco Tax - Local Tax" count="0"/>
    <cacheHierarchy uniqueName="[Measures].[GSV - Eco Tax - Local Tax_MTD_CYvsLY]" caption="GSV - Eco Tax - Local Tax_MTD_CYvsLY" measure="1" displayFolder="06 - Value Local Measures DateComparison\GSV - Eco Tax - Local Tax" count="0"/>
    <cacheHierarchy uniqueName="[Measures].[GSV - Eco Tax - Local Tax_MTD_CYvsLY_%]" caption="GSV - Eco Tax - Local Tax_MTD_CYvsLY_%" measure="1" displayFolder="06 - Value Local Measures DateComparison\GSV - Eco Tax - Local Tax" count="0"/>
    <cacheHierarchy uniqueName="[Measures].[GSV - Eco Tax - Local Tax_MTD_CY-LY/LY_%]" caption="GSV - Eco Tax - Local Tax_MTD_CY-LY/LY_%" measure="1" displayFolder="06 - Value Local Measures DateComparison\GSV - Eco Tax - Local Tax" count="0"/>
    <cacheHierarchy uniqueName="[Measures].[GSV - Eco Tax - Local Tax_YTDCY]" caption="GSV - Eco Tax - Local Tax_YTDCY" measure="1" displayFolder="06 - Value Local Measures DateComparison\GSV - Eco Tax - Local Tax" count="0"/>
    <cacheHierarchy uniqueName="[Measures].[GSV - Eco Tax - Local Tax_YTDLY]" caption="GSV - Eco Tax - Local Tax_YTDLY" measure="1" displayFolder="06 - Value Local Measures DateComparison\GSV - Eco Tax - Local Tax" count="0"/>
    <cacheHierarchy uniqueName="[Measures].[GSV - Eco Tax - Local Tax_YTD_CYvsLY]" caption="GSV - Eco Tax - Local Tax_YTD_CYvsLY" measure="1" displayFolder="06 - Value Local Measures DateComparison\GSV - Eco Tax - Local Tax" count="0"/>
    <cacheHierarchy uniqueName="[Measures].[GSV - Eco Tax - Local Tax_YTD_CYvsLY_%]" caption="GSV - Eco Tax - Local Tax_YTD_CYvsLY_%" measure="1" displayFolder="06 - Value Local Measures DateComparison\GSV - Eco Tax - Local Tax" count="0"/>
    <cacheHierarchy uniqueName="[Measures].[GSV - Eco Tax - Local Tax_YTD_CY-LY/LY_%]" caption="GSV - Eco Tax - Local Tax_YTD_CY-LY/LY_%" measure="1" displayFolder="06 - Value Local Measures DateComparison\GSV - Eco Tax - Local Tax" count="0"/>
    <cacheHierarchy uniqueName="[Measures].[GSV - Eco Tax - Local Tax_RY_ACT]" caption="GSV - Eco Tax - Local Tax_RY_ACT" measure="1" displayFolder="06 - Value Local Measures DateComparison\GSV - Eco Tax - Local Tax" count="0"/>
    <cacheHierarchy uniqueName="[Measures].[NIV - Eco Tax - Local Tax_CYACT]" caption="NIV - Eco Tax - Local Tax_CYACT" measure="1" displayFolder="06 - Value Local Measures DateComparison\NIV - Eco Tax - Local Tax" count="0"/>
    <cacheHierarchy uniqueName="[Measures].[NIV - Eco Tax - Local Tax_LYACT]" caption="NIV - Eco Tax - Local Tax_LYACT" measure="1" displayFolder="06 - Value Local Measures DateComparison\NIV - Eco Tax - Local Tax" count="0"/>
    <cacheHierarchy uniqueName="[Measures].[NIV - Eco Tax - Local Tax_ACT_CYvsLY]" caption="NIV - Eco Tax - Local Tax_ACT_CYvsLY" measure="1" displayFolder="06 - Value Local Measures DateComparison\NIV - Eco Tax - Local Tax" count="0"/>
    <cacheHierarchy uniqueName="[Measures].[NIV - Eco Tax - Local Tax_ACT_CYvsLY_%]" caption="NIV - Eco Tax - Local Tax_ACT_CYvsLY_%" measure="1" displayFolder="06 - Value Local Measures DateComparison\NIV - Eco Tax - Local Tax" count="0"/>
    <cacheHierarchy uniqueName="[Measures].[NIV - Eco Tax - Local Tax_ACT_CY-LY/LY_%]" caption="NIV - Eco Tax - Local Tax_ACT_CY-LY/LY_%" measure="1" displayFolder="06 - Value Local Measures DateComparison\NIV - Eco Tax - Local Tax" count="0"/>
    <cacheHierarchy uniqueName="[Measures].[NIV - Eco Tax - Local Tax_CYMTD]" caption="NIV - Eco Tax - Local Tax_CYMTD" measure="1" displayFolder="06 - Value Local Measures DateComparison\NIV - Eco Tax - Local Tax" count="0"/>
    <cacheHierarchy uniqueName="[Measures].[NIV - Eco Tax - Local Tax_LYMTD]" caption="NIV - Eco Tax - Local Tax_LYMTD" measure="1" displayFolder="06 - Value Local Measures DateComparison\NIV - Eco Tax - Local Tax" count="0"/>
    <cacheHierarchy uniqueName="[Measures].[NIV - Eco Tax - Local Tax_MTD_CYvsLY]" caption="NIV - Eco Tax - Local Tax_MTD_CYvsLY" measure="1" displayFolder="06 - Value Local Measures DateComparison\NIV - Eco Tax - Local Tax" count="0"/>
    <cacheHierarchy uniqueName="[Measures].[NIV - Eco Tax - Local Tax_MTD_CYvsLY_%]" caption="NIV - Eco Tax - Local Tax_MTD_CYvsLY_%" measure="1" displayFolder="06 - Value Local Measures DateComparison\NIV - Eco Tax - Local Tax" count="0"/>
    <cacheHierarchy uniqueName="[Measures].[ NIV - Eco Tax - Local Tax_MTD_CY-LY/LY_%]" caption=" NIV - Eco Tax - Local Tax_MTD_CY-LY/LY_%" measure="1" displayFolder="06 - Value Local Measures DateComparison\NIV - Eco Tax - Local Tax" count="0"/>
    <cacheHierarchy uniqueName="[Measures].[NIV - Eco Tax - Local Tax_YTDCY]" caption="NIV - Eco Tax - Local Tax_YTDCY" measure="1" displayFolder="06 - Value Local Measures DateComparison\NIV - Eco Tax - Local Tax" count="0"/>
    <cacheHierarchy uniqueName="[Measures].[NIV - Eco Tax - Local Tax_YTDLY]" caption="NIV - Eco Tax - Local Tax_YTDLY" measure="1" displayFolder="06 - Value Local Measures DateComparison\NIV - Eco Tax - Local Tax" count="0"/>
    <cacheHierarchy uniqueName="[Measures].[NIV - Eco Tax - Local Tax_YTD_CYvsLY]" caption="NIV - Eco Tax - Local Tax_YTD_CYvsLY" measure="1" displayFolder="06 - Value Local Measures DateComparison\NIV - Eco Tax - Local Tax" count="0"/>
    <cacheHierarchy uniqueName="[Measures].[NIV - Eco Tax - Local Tax_YTD_CYvsLY_%]" caption="NIV - Eco Tax - Local Tax_YTD_CYvsLY_%" measure="1" displayFolder="06 - Value Local Measures DateComparison\NIV - Eco Tax - Local Tax" count="0"/>
    <cacheHierarchy uniqueName="[Measures].[NIV - Eco Tax - Local Tax_YTD_CY-LY/LY_%]" caption="NIV - Eco Tax - Local Tax_YTD_CY-LY/LY_%" measure="1" displayFolder="06 - Value Local Measures DateComparison\NIV - Eco Tax - Local Tax" count="0"/>
    <cacheHierarchy uniqueName="[Measures].[NIV - Eco Tax - Local Tax_RY_ACT]" caption="NIV - Eco Tax - Local Tax_RY_ACT" measure="1" displayFolder="06 - Value Local Measures DateComparison\NIV - Eco Tax - Local Tax" count="0"/>
    <cacheHierarchy uniqueName="[Measures].[TO - Eco Tax - Local Tax_CYACT]" caption="TO - Eco Tax - Local Tax_CYACT" measure="1" displayFolder="06 - Value Local Measures DateComparison\TO - Eco Tax - Local Tax" count="0"/>
    <cacheHierarchy uniqueName="[Measures].[TO - Eco Tax - Local Tax_LYACT]" caption="TO - Eco Tax - Local Tax_LYACT" measure="1" displayFolder="06 - Value Local Measures DateComparison\TO - Eco Tax - Local Tax" count="0"/>
    <cacheHierarchy uniqueName="[Measures].[TO - Eco Tax - Local Tax_ACT_CYvsLY]" caption="TO - Eco Tax - Local Tax_ACT_CYvsLY" measure="1" displayFolder="06 - Value Local Measures DateComparison\TO - Eco Tax - Local Tax" count="0"/>
    <cacheHierarchy uniqueName="[Measures].[TO - Eco Tax - Local Tax_ACT_CYvsLY_%]" caption="TO - Eco Tax - Local Tax_ACT_CYvsLY_%" measure="1" displayFolder="06 - Value Local Measures DateComparison\TO - Eco Tax - Local Tax" count="0"/>
    <cacheHierarchy uniqueName="[Measures].[TO - Eco Tax - Local Tax_ACT_CY-LY/LY_%]" caption="TO - Eco Tax - Local Tax_ACT_CY-LY/LY_%" measure="1" displayFolder="06 - Value Local Measures DateComparison\TO - Eco Tax - Local Tax" count="0"/>
    <cacheHierarchy uniqueName="[Measures].[TO - Eco Tax - Local Tax_CYMTD]" caption="TO - Eco Tax - Local Tax_CYMTD" measure="1" displayFolder="06 - Value Local Measures DateComparison\TO - Eco Tax - Local Tax" count="0"/>
    <cacheHierarchy uniqueName="[Measures].[TO - Eco Tax - Local Tax_LYMTD]" caption="TO - Eco Tax - Local Tax_LYMTD" measure="1" displayFolder="06 - Value Local Measures DateComparison\TO - Eco Tax - Local Tax" count="0"/>
    <cacheHierarchy uniqueName="[Measures].[TO - Eco Tax - Local Tax_MTD_CYvsLY]" caption="TO - Eco Tax - Local Tax_MTD_CYvsLY" measure="1" displayFolder="06 - Value Local Measures DateComparison\TO - Eco Tax - Local Tax" count="0"/>
    <cacheHierarchy uniqueName="[Measures].[TO - Eco Tax - Local Tax_MTD_CYvsLY_%]" caption="TO - Eco Tax - Local Tax_MTD_CYvsLY_%" measure="1" displayFolder="06 - Value Local Measures DateComparison\TO - Eco Tax - Local Tax" count="0"/>
    <cacheHierarchy uniqueName="[Measures].[TO - Eco Tax - Local Tax_MTD_CY-LY/LY_%]" caption="TO - Eco Tax - Local Tax_MTD_CY-LY/LY_%" measure="1" displayFolder="06 - Value Local Measures DateComparison\TO - Eco Tax - Local Tax" count="0"/>
    <cacheHierarchy uniqueName="[Measures].[TO - Eco Tax - Local Tax_YTDCY]" caption="TO - Eco Tax - Local Tax_YTDCY" measure="1" displayFolder="06 - Value Local Measures DateComparison\TO - Eco Tax - Local Tax" count="0"/>
    <cacheHierarchy uniqueName="[Measures].[TO - Eco Tax - Local Tax_YTDLY]" caption="TO - Eco Tax - Local Tax_YTDLY" measure="1" displayFolder="06 - Value Local Measures DateComparison\TO - Eco Tax - Local Tax" count="0"/>
    <cacheHierarchy uniqueName="[Measures].[TO - Eco Tax - Local Tax_YTD_CYvsLY]" caption="TO - Eco Tax - Local Tax_YTD_CYvsLY" measure="1" displayFolder="06 - Value Local Measures DateComparison\TO - Eco Tax - Local Tax" count="0"/>
    <cacheHierarchy uniqueName="[Measures].[TO - Eco Tax - Local Tax_YTD_CYvsLY_%]" caption="TO - Eco Tax - Local Tax_YTD_CYvsLY_%" measure="1" displayFolder="06 - Value Local Measures DateComparison\TO - Eco Tax - Local Tax" count="0"/>
    <cacheHierarchy uniqueName="[Measures].[TO - Eco Tax - Local Tax_YTD_CY-LY/LY_%]" caption="TO - Eco Tax - Local Tax_YTD_CY-LY/LY_%" measure="1" displayFolder="06 - Value Local Measures DateComparison\TO - Eco Tax - Local Tax" count="0"/>
    <cacheHierarchy uniqueName="[Measures].[TO - Eco Tax - Local Tax_RY_ACT]" caption="TO - Eco Tax - Local Tax_RY_ACT" measure="1" displayFolder="06 - Value Local Measures DateComparison\TO - Eco Tax - Local Tax" count="0"/>
    <cacheHierarchy uniqueName="[Measures].[Portions_CYACT]" caption="Portions_CYACT" measure="1" displayFolder="51 - Quantity  DateComparison\Portion" count="0"/>
    <cacheHierarchy uniqueName="[Measures].[Portions_LYACT]" caption="Portions_LYACT" measure="1" displayFolder="51 - Quantity  DateComparison\Portion" count="0"/>
    <cacheHierarchy uniqueName="[Measures].[Portions_ACT_CYvsLY]" caption="Portions_ACT_CYvsLY" measure="1" displayFolder="51 - Quantity  DateComparison\Portion" count="0"/>
    <cacheHierarchy uniqueName="[Measures].[Portions_ACT_CYvsLY_%]" caption="Portions_ACT_CYvsLY_%" measure="1" displayFolder="51 - Quantity  DateComparison\Portion" count="0"/>
    <cacheHierarchy uniqueName="[Measures].[Portions_ACT_CY-LY/LY_%]" caption="Portions_ACT_CY-LY/LY_%" measure="1" displayFolder="51 - Quantity  DateComparison\Portion" count="0"/>
    <cacheHierarchy uniqueName="[Measures].[Portions_YTDCY]" caption="Portions_YTDCY" measure="1" displayFolder="51 - Quantity  DateComparison\Portion" count="0"/>
    <cacheHierarchy uniqueName="[Measures].[Portions_YTDLY]" caption="Portions_YTDLY" measure="1" displayFolder="51 - Quantity  DateComparison\Portion" count="0"/>
    <cacheHierarchy uniqueName="[Measures].[Portions_YTD_CYvsLY]" caption="Portions_YTD_CYvsLY" measure="1" displayFolder="51 - Quantity  DateComparison\Portion" count="0"/>
    <cacheHierarchy uniqueName="[Measures].[Portions_YTD_CYvsLY_%]" caption="Portions_YTD_CYvsLY_%" measure="1" displayFolder="51 - Quantity  DateComparison\Portion" count="0"/>
    <cacheHierarchy uniqueName="[Measures].[Portions_YTD_CY-LY/LY_%]" caption="Portions_YTD_CY-LY/LY_%" measure="1" displayFolder="51 - Quantity  DateComparison\Portion" count="0"/>
    <cacheHierarchy uniqueName="[Measures].[Portions_CYMTD]" caption="Portions_CYMTD" measure="1" displayFolder="51 - Quantity  DateComparison\Portion" count="0"/>
    <cacheHierarchy uniqueName="[Measures].[Portions_LYMTD]" caption="Portions_LYMTD" measure="1" displayFolder="51 - Quantity  DateComparison\Portion" count="0"/>
    <cacheHierarchy uniqueName="[Measures].[Portions_MTD_CYvsLY]" caption="Portions_MTD_CYvsLY" measure="1" displayFolder="51 - Quantity  DateComparison\Portion" count="0"/>
    <cacheHierarchy uniqueName="[Measures].[Portions_MTD_CYvsLY_%]" caption="Portions_MTD_CYvsLY_%" measure="1" displayFolder="51 - Quantity  DateComparison\Portion" count="0"/>
    <cacheHierarchy uniqueName="[Measures].[Portions_MTD_CY-LY/LY_%]" caption="Portions_MTD_CY-LY/LY_%" measure="1" displayFolder="51 - Quantity  DateComparison\Portion" count="0"/>
    <cacheHierarchy uniqueName="[Measures].[Portions_RY_ACT]" caption="Portions_RY_ACT" measure="1" displayFolder="51 - Quantity  DateComparison\Portion" count="0"/>
    <cacheHierarchy uniqueName="[Measures].[Promo_Piece]" caption="Promo_Piece" measure="1" displayFolder="50 - Quantity" count="0"/>
    <cacheHierarchy uniqueName="[Measures].[Base_Case_CYACT]" caption="Base_Case_CYACT" measure="1" displayFolder="51 - Quantity  DateComparison\Base_Case" count="0"/>
    <cacheHierarchy uniqueName="[Measures].[Base_Case_LYACT]" caption="Base_Case_LYACT" measure="1" displayFolder="51 - Quantity  DateComparison\Base_Case" count="0"/>
    <cacheHierarchy uniqueName="[Measures].[Base_Case_ACT_CYvsLY]" caption="Base_Case_ACT_CYvsLY" measure="1" displayFolder="51 - Quantity  DateComparison\Base_Case" count="0"/>
    <cacheHierarchy uniqueName="[Measures].[Base_Case_ACT_CYvsLY_%]" caption="Base_Case_ACT_CYvsLY_%" measure="1" displayFolder="51 - Quantity  DateComparison\Base_Case" count="0"/>
    <cacheHierarchy uniqueName="[Measures].[Base_Case_ACT_CY-LY/LY_%]" caption="Base_Case_ACT_CY-LY/LY_%" measure="1" displayFolder="51 - Quantity  DateComparison\Base_Case" count="0"/>
    <cacheHierarchy uniqueName="[Measures].[Base_Case_YTDCY]" caption="Base_Case_YTDCY" measure="1" displayFolder="51 - Quantity  DateComparison\Base_Case" count="0"/>
    <cacheHierarchy uniqueName="[Measures].[Base_Case_YTDLY]" caption="Base_Case_YTDLY" measure="1" displayFolder="51 - Quantity  DateComparison\Base_Case" count="0"/>
    <cacheHierarchy uniqueName="[Measures].[Base_Case_YTD_CYvsLY]" caption="Base_Case_YTD_CYvsLY" measure="1" displayFolder="51 - Quantity  DateComparison\Base_Case" count="0"/>
    <cacheHierarchy uniqueName="[Measures].[Base_Case_YTD_CYvsLY_%]" caption="Base_Case_YTD_CYvsLY_%" measure="1" displayFolder="51 - Quantity  DateComparison\Base_Case" count="0"/>
    <cacheHierarchy uniqueName="[Measures].[Base_Case_YTD_CY-LY/LY_%]" caption="Base_Case_YTD_CY-LY/LY_%" measure="1" displayFolder="51 - Quantity  DateComparison\Base_Case" count="0"/>
    <cacheHierarchy uniqueName="[Measures].[Base_Case_CYMTD]" caption="Base_Case_CYMTD" measure="1" displayFolder="51 - Quantity  DateComparison\Base_Case" count="0"/>
    <cacheHierarchy uniqueName="[Measures].[Base_Case_LYMTD]" caption="Base_Case_LYMTD" measure="1" displayFolder="51 - Quantity  DateComparison\Base_Case" count="0"/>
    <cacheHierarchy uniqueName="[Measures].[Base_Case_MTD_CYvsLY]" caption="Base_Case_MTD_CYvsLY" measure="1" displayFolder="51 - Quantity  DateComparison\Base_Case" count="0"/>
    <cacheHierarchy uniqueName="[Measures].[Base_Case_MTD_CYvsLY_%]" caption="Base_Case_MTD_CYvsLY_%" measure="1" displayFolder="51 - Quantity  DateComparison\Base_Case" count="0"/>
    <cacheHierarchy uniqueName="[Measures].[Base_Case_MTD_CY-LY/LY_%]" caption="Base_Case_MTD_CY-LY/LY_%" measure="1" displayFolder="51 - Quantity  DateComparison\Base_Case" count="0"/>
    <cacheHierarchy uniqueName="[Measures].[Base_Case_RY_ACT]" caption="Base_Case_RY_ACT" measure="1" displayFolder="51 - Quantity  DateComparison\Base_Case" count="0"/>
    <cacheHierarchy uniqueName="[Measures].[Promo_Case_CYACT]" caption="Promo_Case_CYACT" measure="1" displayFolder="51 - Quantity  DateComparison\Promo_Case" count="0"/>
    <cacheHierarchy uniqueName="[Measures].[Promo_Case_LYACT]" caption="Promo_Case_LYACT" measure="1" displayFolder="51 - Quantity  DateComparison\Promo_Case" count="0"/>
    <cacheHierarchy uniqueName="[Measures].[Promo_Case_ACT_CYvsLY]" caption="Promo_Case_ACT_CYvsLY" measure="1" displayFolder="51 - Quantity  DateComparison\Promo_Case" count="0"/>
    <cacheHierarchy uniqueName="[Measures].[Promo_Case_ACT_CYvsLY_%]" caption="Promo_Case_ACT_CYvsLY_%" measure="1" displayFolder="51 - Quantity  DateComparison\Promo_Case" count="0"/>
    <cacheHierarchy uniqueName="[Measures].[Promo_Case_ACT_CY-LY/LY_%]" caption="Promo_Case_ACT_CY-LY/LY_%" measure="1" displayFolder="51 - Quantity  DateComparison\Promo_Case" count="0"/>
    <cacheHierarchy uniqueName="[Measures].[Promo_Case_YTDCY]" caption="Promo_Case_YTDCY" measure="1" displayFolder="51 - Quantity  DateComparison\Promo_Case" count="0"/>
    <cacheHierarchy uniqueName="[Measures].[Promo_Case_YTDLY]" caption="Promo_Case_YTDLY" measure="1" displayFolder="51 - Quantity  DateComparison\Promo_Case" count="0"/>
    <cacheHierarchy uniqueName="[Measures].[Promo_Case_YTD_CYvsLY]" caption="Promo_Case_YTD_CYvsLY" measure="1" displayFolder="51 - Quantity  DateComparison\Promo_Case" count="0"/>
    <cacheHierarchy uniqueName="[Measures].[Promo_Case_YTD_CYvsLY_%]" caption="Promo_Case_YTD_CYvsLY_%" measure="1" displayFolder="51 - Quantity  DateComparison\Promo_Case" count="0"/>
    <cacheHierarchy uniqueName="[Measures].[Promo_Case_YTD_CY-LY/LY_%]" caption="Promo_Case_YTD_CY-LY/LY_%" measure="1" displayFolder="51 - Quantity  DateComparison\Promo_Case" count="0"/>
    <cacheHierarchy uniqueName="[Measures].[Promo_Case_CYMTD]" caption="Promo_Case_CYMTD" measure="1" displayFolder="51 - Quantity  DateComparison\Promo_Case" count="0"/>
    <cacheHierarchy uniqueName="[Measures].[Promo_Case_LYMTD]" caption="Promo_Case_LYMTD" measure="1" displayFolder="51 - Quantity  DateComparison\Promo_Case" count="0"/>
    <cacheHierarchy uniqueName="[Measures].[Promo_Case_MTD_CYvsLY]" caption="Promo_Case_MTD_CYvsLY" measure="1" displayFolder="51 - Quantity  DateComparison\Promo_Case" count="0"/>
    <cacheHierarchy uniqueName="[Measures].[Promo_Case_MTD_CYvsLY_%]" caption="Promo_Case_MTD_CYvsLY_%" measure="1" displayFolder="51 - Quantity  DateComparison\Promo_Case" count="0"/>
    <cacheHierarchy uniqueName="[Measures].[Promo_Case_MTD_CY-LY/LY_%]" caption="Promo_Case_MTD_CY-LY/LY_%" measure="1" displayFolder="51 - Quantity  DateComparison\Promo_Case" count="0"/>
    <cacheHierarchy uniqueName="[Measures].[Promo_Case_RY_ACT]" caption="Promo_Case_RY_ACT" measure="1" displayFolder="51 - Quantity  DateComparison\Promo_Case" count="0"/>
    <cacheHierarchy uniqueName="[Measures].[Base_Consumer_Unit_CYACT]" caption="Base_Consumer_Unit_CYACT" measure="1" displayFolder="51 - Quantity  DateComparison\Base_Consumer_Unit" count="0"/>
    <cacheHierarchy uniqueName="[Measures].[Base_Consumer_Unit_LYACT]" caption="Base_Consumer_Unit_LYACT" measure="1" displayFolder="51 - Quantity  DateComparison\Base_Consumer_Unit" count="0"/>
    <cacheHierarchy uniqueName="[Measures].[Base_Consumer_Unit_ACT_CYvsLY]" caption="Base_Consumer_Unit_ACT_CYvsLY" measure="1" displayFolder="51 - Quantity  DateComparison\Base_Consumer_Unit" count="0"/>
    <cacheHierarchy uniqueName="[Measures].[Base_Consumer_Unit_ACT_CYvsLY_%]" caption="Base_Consumer_Unit_ACT_CYvsLY_%" measure="1" displayFolder="51 - Quantity  DateComparison\Base_Consumer_Unit" count="0"/>
    <cacheHierarchy uniqueName="[Measures].[Base_Consumer_Unit_ACT_CY-LY/LY_%]" caption="Base_Consumer_Unit_ACT_CY-LY/LY_%" measure="1" displayFolder="51 - Quantity  DateComparison\Base_Consumer_Unit" count="0"/>
    <cacheHierarchy uniqueName="[Measures].[Base_Consumer_Unit_YTDCY]" caption="Base_Consumer_Unit_YTDCY" measure="1" displayFolder="51 - Quantity  DateComparison\Base_Consumer_Unit" count="0"/>
    <cacheHierarchy uniqueName="[Measures].[Base_Consumer_Unit_YTDLY]" caption="Base_Consumer_Unit_YTDLY" measure="1" displayFolder="51 - Quantity  DateComparison\Base_Consumer_Unit" count="0"/>
    <cacheHierarchy uniqueName="[Measures].[Base_Consumer_Unit_YTD_CYvsLY]" caption="Base_Consumer_Unit_YTD_CYvsLY" measure="1" displayFolder="51 - Quantity  DateComparison\Base_Consumer_Unit" count="0"/>
    <cacheHierarchy uniqueName="[Measures].[Base_Consumer_Unit_YTD_CYvsLY_%]" caption="Base_Consumer_Unit_YTD_CYvsLY_%" measure="1" displayFolder="51 - Quantity  DateComparison\Base_Consumer_Unit" count="0"/>
    <cacheHierarchy uniqueName="[Measures].[Base_Consumer_Unit_YTD_CY-LY/LY_%]" caption="Base_Consumer_Unit_YTD_CY-LY/LY_%" measure="1" displayFolder="51 - Quantity  DateComparison\Base_Consumer_Unit" count="0"/>
    <cacheHierarchy uniqueName="[Measures].[Base_Consumer_Unit_CYMTD]" caption="Base_Consumer_Unit_CYMTD" measure="1" displayFolder="51 - Quantity  DateComparison\Base_Consumer_Unit" count="0"/>
    <cacheHierarchy uniqueName="[Measures].[Base_Consumer_Unit_LYMTD]" caption="Base_Consumer_Unit_LYMTD" measure="1" displayFolder="51 - Quantity  DateComparison\Base_Consumer_Unit" count="0"/>
    <cacheHierarchy uniqueName="[Measures].[Base_Consumer_Unit_MTD_CYvsLY]" caption="Base_Consumer_Unit_MTD_CYvsLY" measure="1" displayFolder="51 - Quantity  DateComparison\Base_Consumer_Unit" count="0"/>
    <cacheHierarchy uniqueName="[Measures].[Base_Consumer_Unit_MTD_CYvsLY_%]" caption="Base_Consumer_Unit_MTD_CYvsLY_%" measure="1" displayFolder="51 - Quantity  DateComparison\Base_Consumer_Unit" count="0"/>
    <cacheHierarchy uniqueName="[Measures].[Base_Consumer_Unit_MTD_CY-LY/LY_%]" caption="Base_Consumer_Unit_MTD_CY-LY/LY_%" measure="1" displayFolder="51 - Quantity  DateComparison\Base_Consumer_Unit" count="0"/>
    <cacheHierarchy uniqueName="[Measures].[Base_Consumer_Unit_RY_ACT]" caption="Base_Consumer_Unit_RY_ACT" measure="1" displayFolder="51 - Quantity  DateComparison\Base_Consumer_Unit" count="0"/>
    <cacheHierarchy uniqueName="[Measures].[Promo_Consumer_Unit_CYACT]" caption="Promo_Consumer_Unit_CYACT" measure="1" displayFolder="51 - Quantity  DateComparison\Promo_Consumer_Unit" count="0"/>
    <cacheHierarchy uniqueName="[Measures].[Promo_Consumer_Unit_LYACT]" caption="Promo_Consumer_Unit_LYACT" measure="1" displayFolder="51 - Quantity  DateComparison\Promo_Consumer_Unit" count="0"/>
    <cacheHierarchy uniqueName="[Measures].[Promo_Consumer_Unit_ACT_CYvsLY]" caption="Promo_Consumer_Unit_ACT_CYvsLY" measure="1" displayFolder="51 - Quantity  DateComparison\Promo_Consumer_Unit" count="0"/>
    <cacheHierarchy uniqueName="[Measures].[Promo_Consumer_Unit_ACT_CYvsLY_%]" caption="Promo_Consumer_Unit_ACT_CYvsLY_%" measure="1" displayFolder="51 - Quantity  DateComparison\Promo_Consumer_Unit" count="0"/>
    <cacheHierarchy uniqueName="[Measures].[Promo_Consumer_Unit_ACT_CY-LY/LY_%]" caption="Promo_Consumer_Unit_ACT_CY-LY/LY_%" measure="1" displayFolder="51 - Quantity  DateComparison\Promo_Consumer_Unit" count="0"/>
    <cacheHierarchy uniqueName="[Measures].[Promo_Consumer_Unit_YTDCY]" caption="Promo_Consumer_Unit_YTDCY" measure="1" displayFolder="51 - Quantity  DateComparison\Promo_Consumer_Unit" count="0"/>
    <cacheHierarchy uniqueName="[Measures].[Promo_Consumer_Unit_YTDLY]" caption="Promo_Consumer_Unit_YTDLY" measure="1" displayFolder="51 - Quantity  DateComparison\Promo_Consumer_Unit" count="0"/>
    <cacheHierarchy uniqueName="[Measures].[Promo_Consumer_Unit_YTD_CYvsLY]" caption="Promo_Consumer_Unit_YTD_CYvsLY" measure="1" displayFolder="51 - Quantity  DateComparison\Promo_Consumer_Unit" count="0"/>
    <cacheHierarchy uniqueName="[Measures].[Promo_Consumer_Unit_YTD_CYvsLY_%]" caption="Promo_Consumer_Unit_YTD_CYvsLY_%" measure="1" displayFolder="51 - Quantity  DateComparison\Promo_Consumer_Unit" count="0"/>
    <cacheHierarchy uniqueName="[Measures].[Promo_Consumer_Unit_YTD_CY-LY/LY_%]" caption="Promo_Consumer_Unit_YTD_CY-LY/LY_%" measure="1" displayFolder="51 - Quantity  DateComparison\Promo_Consumer_Unit" count="0"/>
    <cacheHierarchy uniqueName="[Measures].[Promo_Consumer_Unit_CYMTD]" caption="Promo_Consumer_Unit_CYMTD" measure="1" displayFolder="51 - Quantity  DateComparison\Promo_Consumer_Unit" count="0"/>
    <cacheHierarchy uniqueName="[Measures].[Promo_Consumer_Unit_LYMTD]" caption="Promo_Consumer_Unit_LYMTD" measure="1" displayFolder="51 - Quantity  DateComparison\Promo_Consumer_Unit" count="0"/>
    <cacheHierarchy uniqueName="[Measures].[Promo_Consumer_Unit_MTD_CYvsLY]" caption="Promo_Consumer_Unit_MTD_CYvsLY" measure="1" displayFolder="51 - Quantity  DateComparison\Promo_Consumer_Unit" count="0"/>
    <cacheHierarchy uniqueName="[Measures].[Promo_Consumer_Unit_MTD_CYvsLY_%]" caption="Promo_Consumer_Unit_MTD_CYvsLY_%" measure="1" displayFolder="51 - Quantity  DateComparison\Promo_Consumer_Unit" count="0"/>
    <cacheHierarchy uniqueName="[Measures].[Promo_Consumer_Unit_MTD_CY-LY/LY_%]" caption="Promo_Consumer_Unit_MTD_CY-LY/LY_%" measure="1" displayFolder="51 - Quantity  DateComparison\Promo_Consumer_Unit" count="0"/>
    <cacheHierarchy uniqueName="[Measures].[Promo_Consumer_Unit_RY_ACT]" caption="Promo_Consumer_Unit_RY_ACT" measure="1" displayFolder="51 - Quantity  DateComparison\Promo_Consumer_Unit" count="0"/>
    <cacheHierarchy uniqueName="[Measures].[Base_Piece_CYACT]" caption="Base_Piece_CYACT" measure="1" displayFolder="51 - Quantity  DateComparison\Base_Piece" count="0"/>
    <cacheHierarchy uniqueName="[Measures].[Base_Piece_LYACT]" caption="Base_Piece_LYACT" measure="1" displayFolder="51 - Quantity  DateComparison\Base_Piece" count="0"/>
    <cacheHierarchy uniqueName="[Measures].[Base_Piece_ACT_CYvsLY]" caption="Base_Piece_ACT_CYvsLY" measure="1" displayFolder="51 - Quantity  DateComparison\Base_Piece" count="0"/>
    <cacheHierarchy uniqueName="[Measures].[Base_Piece_ACT_CYvsLY_%]" caption="Base_Piece_ACT_CYvsLY_%" measure="1" displayFolder="51 - Quantity  DateComparison\Base_Piece" count="0"/>
    <cacheHierarchy uniqueName="[Measures].[Base_Piece_ACT_CY-LY/LY_%]" caption="Base_Piece_ACT_CY-LY/LY_%" measure="1" displayFolder="51 - Quantity  DateComparison\Base_Piece" count="0"/>
    <cacheHierarchy uniqueName="[Measures].[Base_Piece_YTDCY]" caption="Base_Piece_YTDCY" measure="1" displayFolder="51 - Quantity  DateComparison\Base_Piece" count="0"/>
    <cacheHierarchy uniqueName="[Measures].[Base_Piece_YTDLY]" caption="Base_Piece_YTDLY" measure="1" displayFolder="51 - Quantity  DateComparison\Base_Piece" count="0"/>
    <cacheHierarchy uniqueName="[Measures].[Base_Piece_YTD_CYvsLY]" caption="Base_Piece_YTD_CYvsLY" measure="1" displayFolder="51 - Quantity  DateComparison\Base_Piece" count="0"/>
    <cacheHierarchy uniqueName="[Measures].[Base_Piece_YTD_CYvsLY_%]" caption="Base_Piece_YTD_CYvsLY_%" measure="1" displayFolder="51 - Quantity  DateComparison\Base_Piece" count="0"/>
    <cacheHierarchy uniqueName="[Measures].[Base_Piece_YTD_CY-LY/LY_%]" caption="Base_Piece_YTD_CY-LY/LY_%" measure="1" displayFolder="51 - Quantity  DateComparison\Base_Piece" count="0"/>
    <cacheHierarchy uniqueName="[Measures].[Base_Piece_CYMTD]" caption="Base_Piece_CYMTD" measure="1" displayFolder="51 - Quantity  DateComparison\Base_Piece" count="0"/>
    <cacheHierarchy uniqueName="[Measures].[Base_Piece_LYMTD]" caption="Base_Piece_LYMTD" measure="1" displayFolder="51 - Quantity  DateComparison\Base_Piece" count="0"/>
    <cacheHierarchy uniqueName="[Measures].[Base_Piece_MTD_CYvsLY]" caption="Base_Piece_MTD_CYvsLY" measure="1" displayFolder="51 - Quantity  DateComparison\Base_Piece" count="0"/>
    <cacheHierarchy uniqueName="[Measures].[Base_Piece_MTD_CYvsLY_%]" caption="Base_Piece_MTD_CYvsLY_%" measure="1" displayFolder="51 - Quantity  DateComparison\Base_Piece" count="0"/>
    <cacheHierarchy uniqueName="[Measures].[Base_Piece_MTD_CY-LY/LY_%]" caption="Base_Piece_MTD_CY-LY/LY_%" measure="1" displayFolder="51 - Quantity  DateComparison\Base_Piece" count="0"/>
    <cacheHierarchy uniqueName="[Measures].[Base_Piece_RY_ACT]" caption="Base_Piece_RY_ACT" measure="1" displayFolder="51 - Quantity  DateComparison\Base_Piece" count="0"/>
    <cacheHierarchy uniqueName="[Measures].[Promo_Piece_CYACT]" caption="Promo_Piece_CYACT" measure="1" displayFolder="51 - Quantity  DateComparison\Promo_Piece" count="0"/>
    <cacheHierarchy uniqueName="[Measures].[Promo_Piece_LYACT]" caption="Promo_Piece_LYACT" measure="1" displayFolder="51 - Quantity  DateComparison\Promo_Piece" count="0"/>
    <cacheHierarchy uniqueName="[Measures].[Promo_Piece_ACT_CYvsLY]" caption="Promo_Piece_ACT_CYvsLY" measure="1" displayFolder="51 - Quantity  DateComparison\Promo_Piece" count="0"/>
    <cacheHierarchy uniqueName="[Measures].[Promo_Piece_ACT_CYvsLY_%]" caption="Promo_Piece_ACT_CYvsLY_%" measure="1" displayFolder="51 - Quantity  DateComparison\Promo_Piece" count="0"/>
    <cacheHierarchy uniqueName="[Measures].[Promo_Piece_ACT_CY-LY/LY_%]" caption="Promo_Piece_ACT_CY-LY/LY_%" measure="1" displayFolder="51 - Quantity  DateComparison\Promo_Piece" count="0"/>
    <cacheHierarchy uniqueName="[Measures].[Promo_Piece_YTDCY]" caption="Promo_Piece_YTDCY" measure="1" displayFolder="51 - Quantity  DateComparison\Promo_Piece" count="0"/>
    <cacheHierarchy uniqueName="[Measures].[Promo_Piece_YTDLY]" caption="Promo_Piece_YTDLY" measure="1" displayFolder="51 - Quantity  DateComparison\Promo_Piece" count="0"/>
    <cacheHierarchy uniqueName="[Measures].[Promo_Piece_YTD_CYvsLY]" caption="Promo_Piece_YTD_CYvsLY" measure="1" displayFolder="51 - Quantity  DateComparison\Promo_Piece" count="0"/>
    <cacheHierarchy uniqueName="[Measures].[Promo_Piece_YTD_CYvsLY_%]" caption="Promo_Piece_YTD_CYvsLY_%" measure="1" displayFolder="51 - Quantity  DateComparison\Promo_Piece" count="0"/>
    <cacheHierarchy uniqueName="[Measures].[Promo_Piece_YTD_CY-LY/LY_%]" caption="Promo_Piece_YTD_CY-LY/LY_%" measure="1" displayFolder="51 - Quantity  DateComparison\Promo_Piece" count="0"/>
    <cacheHierarchy uniqueName="[Measures].[Promo_Piece_CYMTD]" caption="Promo_Piece_CYMTD" measure="1" displayFolder="51 - Quantity  DateComparison\Promo_Piece" count="0"/>
    <cacheHierarchy uniqueName="[Measures].[Promo_Piece_LYMTD]" caption="Promo_Piece_LYMTD" measure="1" displayFolder="51 - Quantity  DateComparison\Promo_Piece" count="0"/>
    <cacheHierarchy uniqueName="[Measures].[Promo_Piece_MTD_CYvsLY]" caption="Promo_Piece_MTD_CYvsLY" measure="1" displayFolder="51 - Quantity  DateComparison\Promo_Piece" count="0"/>
    <cacheHierarchy uniqueName="[Measures].[Promo_Piece_MTD_CYvsLY_%]" caption="Promo_Piece_MTD_CYvsLY_%" measure="1" displayFolder="51 - Quantity  DateComparison\Promo_Piece" count="0"/>
    <cacheHierarchy uniqueName="[Measures].[Promo_Piece_MTD_CY-LY/LY_%]" caption="Promo_Piece_MTD_CY-LY/LY_%" measure="1" displayFolder="51 - Quantity  DateComparison\Promo_Piece" count="0"/>
    <cacheHierarchy uniqueName="[Measures].[Promo_Piece_RY_ACT]" caption="Promo_Piece_RY_ACT" measure="1" displayFolder="51 - Quantity  DateComparison\Promo_Piece" count="0"/>
    <cacheHierarchy uniqueName="[Measures].[Base_Reporting_Unit_CYACT]" caption="Base_Reporting_Unit_CYACT" measure="1" displayFolder="51 - Quantity  DateComparison\Base_Reporting_Unit" count="0"/>
    <cacheHierarchy uniqueName="[Measures].[Base_Reporting_Unit_LYACT]" caption="Base_Reporting_Unit_LYACT" measure="1" displayFolder="51 - Quantity  DateComparison\Base_Reporting_Unit" count="0"/>
    <cacheHierarchy uniqueName="[Measures].[Base_Reporting_Unit_ACT_CYvsLY]" caption="Base_Reporting_Unit_ACT_CYvsLY" measure="1" displayFolder="51 - Quantity  DateComparison\Base_Reporting_Unit" count="0"/>
    <cacheHierarchy uniqueName="[Measures].[Base_Reporting_Unit_ACT_CYvsLY_%]" caption="Base_Reporting_Unit_ACT_CYvsLY_%" measure="1" displayFolder="51 - Quantity  DateComparison\Base_Reporting_Unit" count="0"/>
    <cacheHierarchy uniqueName="[Measures].[Base_Reporting_Unit_ACT_CY-LY/LY_%]" caption="Base_Reporting_Unit_ACT_CY-LY/LY_%" measure="1" displayFolder="51 - Quantity  DateComparison\Base_Reporting_Unit" count="0"/>
    <cacheHierarchy uniqueName="[Measures].[Base_Reporting_Unit_YTDCY]" caption="Base_Reporting_Unit_YTDCY" measure="1" displayFolder="51 - Quantity  DateComparison\Base_Reporting_Unit" count="0"/>
    <cacheHierarchy uniqueName="[Measures].[Base_Reporting_Unit_YTDLY]" caption="Base_Reporting_Unit_YTDLY" measure="1" displayFolder="51 - Quantity  DateComparison\Base_Reporting_Unit" count="0"/>
    <cacheHierarchy uniqueName="[Measures].[Base_Reporting_Unit_YTD_CYvsLY]" caption="Base_Reporting_Unit_YTD_CYvsLY" measure="1" displayFolder="51 - Quantity  DateComparison\Base_Reporting_Unit" count="0"/>
    <cacheHierarchy uniqueName="[Measures].[Base_Reporting_Unit_YTD_CYvsLY_%]" caption="Base_Reporting_Unit_YTD_CYvsLY_%" measure="1" displayFolder="51 - Quantity  DateComparison\Base_Reporting_Unit" count="0"/>
    <cacheHierarchy uniqueName="[Measures].[Base_Reporting_Unit_YTD_CY-LY/LY_%]" caption="Base_Reporting_Unit_YTD_CY-LY/LY_%" measure="1" displayFolder="51 - Quantity  DateComparison\Base_Reporting_Unit" count="0"/>
    <cacheHierarchy uniqueName="[Measures].[Base_Reporting_Unit_CYMTD]" caption="Base_Reporting_Unit_CYMTD" measure="1" displayFolder="51 - Quantity  DateComparison\Base_Reporting_Unit" count="0"/>
    <cacheHierarchy uniqueName="[Measures].[Base_Reporting_Unit_LYMTD]" caption="Base_Reporting_Unit_LYMTD" measure="1" displayFolder="51 - Quantity  DateComparison\Base_Reporting_Unit" count="0"/>
    <cacheHierarchy uniqueName="[Measures].[Base_Reporting_Unit_MTD_CYvsLY]" caption="Base_Reporting_Unit_MTD_CYvsLY" measure="1" displayFolder="51 - Quantity  DateComparison\Base_Reporting_Unit" count="0"/>
    <cacheHierarchy uniqueName="[Measures].[Base_Reporting_Unit_MTD_CYvsLY_%]" caption="Base_Reporting_Unit_MTD_CYvsLY_%" measure="1" displayFolder="51 - Quantity  DateComparison\Base_Reporting_Unit" count="0"/>
    <cacheHierarchy uniqueName="[Measures].[Base_Reporting_Unit_MTD_CY-LY/LY_%]" caption="Base_Reporting_Unit_MTD_CY-LY/LY_%" measure="1" displayFolder="51 - Quantity  DateComparison\Base_Reporting_Unit" count="0"/>
    <cacheHierarchy uniqueName="[Measures].[Base_Reporting_Unit_RY_ACT]" caption="Base_Reporting_Unit_RY_ACT" measure="1" displayFolder="51 - Quantity  DateComparison\Base_Reporting_Unit" count="0"/>
    <cacheHierarchy uniqueName="[Measures].[Promo_Reporting_Unit_CYACT]" caption="Promo_Reporting_Unit_CYACT" measure="1" displayFolder="51 - Quantity  DateComparison\Promo_Reporting_Unit" count="0"/>
    <cacheHierarchy uniqueName="[Measures].[Promo_Reporting_Unit_LYACT]" caption="Promo_Reporting_Unit_LYACT" measure="1" displayFolder="51 - Quantity  DateComparison\Promo_Reporting_Unit" count="0"/>
    <cacheHierarchy uniqueName="[Measures].[Promo_Reporting_Unit_ACT_CYvsLY]" caption="Promo_Reporting_Unit_ACT_CYvsLY" measure="1" displayFolder="51 - Quantity  DateComparison\Promo_Reporting_Unit" count="0"/>
    <cacheHierarchy uniqueName="[Measures].[Promo_Reporting_Unit_ACT_CYvsLY_%]" caption="Promo_Reporting_Unit_ACT_CYvsLY_%" measure="1" displayFolder="51 - Quantity  DateComparison\Promo_Reporting_Unit" count="0"/>
    <cacheHierarchy uniqueName="[Measures].[Promo_Reporting_Unit_ACT_CY-LY/LY_%]" caption="Promo_Reporting_Unit_ACT_CY-LY/LY_%" measure="1" displayFolder="51 - Quantity  DateComparison\Promo_Reporting_Unit" count="0"/>
    <cacheHierarchy uniqueName="[Measures].[Promo_Reporting_Unit_YTDCY]" caption="Promo_Reporting_Unit_YTDCY" measure="1" displayFolder="51 - Quantity  DateComparison\Promo_Reporting_Unit" count="0"/>
    <cacheHierarchy uniqueName="[Measures].[Promo_Reporting_Unit_YTDLY]" caption="Promo_Reporting_Unit_YTDLY" measure="1" displayFolder="51 - Quantity  DateComparison\Promo_Reporting_Unit" count="0"/>
    <cacheHierarchy uniqueName="[Measures].[Promo_Reporting_Unit_YTD_CYvsLY]" caption="Promo_Reporting_Unit_YTD_CYvsLY" measure="1" displayFolder="51 - Quantity  DateComparison\Promo_Reporting_Unit" count="0"/>
    <cacheHierarchy uniqueName="[Measures].[Promo_Reporting_Unit_YTD_CYvsLY_%]" caption="Promo_Reporting_Unit_YTD_CYvsLY_%" measure="1" displayFolder="51 - Quantity  DateComparison\Promo_Reporting_Unit" count="0"/>
    <cacheHierarchy uniqueName="[Measures].[Promo_Reporting_Unit_YTD_CY-LY/LY_%]" caption="Promo_Reporting_Unit_YTD_CY-LY/LY_%" measure="1" displayFolder="51 - Quantity  DateComparison\Promo_Reporting_Unit" count="0"/>
    <cacheHierarchy uniqueName="[Measures].[Promo_Reporting_Unit_CYMTD]" caption="Promo_Reporting_Unit_CYMTD" measure="1" displayFolder="51 - Quantity  DateComparison\Promo_Reporting_Unit" count="0"/>
    <cacheHierarchy uniqueName="[Measures].[Promo_Reporting_Unit_LYMTD]" caption="Promo_Reporting_Unit_LYMTD" measure="1" displayFolder="51 - Quantity  DateComparison\Promo_Reporting_Unit" count="0"/>
    <cacheHierarchy uniqueName="[Measures].[Promo_Reporting_Unit_MTD_CYvsLY]" caption="Promo_Reporting_Unit_MTD_CYvsLY" measure="1" displayFolder="51 - Quantity  DateComparison\Promo_Reporting_Unit" count="0"/>
    <cacheHierarchy uniqueName="[Measures].[Promo_Reporting_Unit_MTD_CYvsLY_%]" caption="Promo_Reporting_Unit_MTD_CYvsLY_%" measure="1" displayFolder="51 - Quantity  DateComparison\Promo_Reporting_Unit" count="0"/>
    <cacheHierarchy uniqueName="[Measures].[Promo_Reporting_Unit_MTD_CY-LY/LY_%]" caption="Promo_Reporting_Unit_MTD_CY-LY/LY_%" measure="1" displayFolder="51 - Quantity  DateComparison\Promo_Reporting_Unit" count="0"/>
    <cacheHierarchy uniqueName="[Measures].[Promo_Reporting_Unit_RY_ACT]" caption="Promo_Reporting_Unit_RY_ACT" measure="1" displayFolder="51 - Quantity  DateComparison\Promo_Reporting_Unit" count="0"/>
    <cacheHierarchy uniqueName="[Measures].[Litons_CYACT]" caption="Litons_CYACT" measure="1" displayFolder="51 - Quantity  DateComparison\Litons" count="0"/>
    <cacheHierarchy uniqueName="[Measures].[Litons_LYACT]" caption="Litons_LYACT" measure="1" displayFolder="51 - Quantity  DateComparison\Litons" count="0"/>
    <cacheHierarchy uniqueName="[Measures].[Litons_ACT_CYvsLY]" caption="Litons_ACT_CYvsLY" measure="1" displayFolder="51 - Quantity  DateComparison\Litons" count="0"/>
    <cacheHierarchy uniqueName="[Measures].[Litons_ACT_CYvsLY_%]" caption="Litons_ACT_CYvsLY_%" measure="1" displayFolder="51 - Quantity  DateComparison\Litons" count="0"/>
    <cacheHierarchy uniqueName="[Measures].[Litons_ACT_CY-LY/LY_%]" caption="Litons_ACT_CY-LY/LY_%" measure="1" displayFolder="51 - Quantity  DateComparison\Litons" count="0"/>
    <cacheHierarchy uniqueName="[Measures].[Litons_YTDCY]" caption="Litons_YTDCY" measure="1" displayFolder="51 - Quantity  DateComparison\Litons" count="0"/>
    <cacheHierarchy uniqueName="[Measures].[Litons_YTDLY]" caption="Litons_YTDLY" measure="1" displayFolder="51 - Quantity  DateComparison\Litons" count="0"/>
    <cacheHierarchy uniqueName="[Measures].[Litons_YTD_CYvsLY]" caption="Litons_YTD_CYvsLY" measure="1" displayFolder="51 - Quantity  DateComparison\Litons" count="0"/>
    <cacheHierarchy uniqueName="[Measures].[Litons_YTD_CYvsLY_%]" caption="Litons_YTD_CYvsLY_%" measure="1" displayFolder="51 - Quantity  DateComparison\Litons" count="0"/>
    <cacheHierarchy uniqueName="[Measures].[Litons_YTD_CY-LY/LY_%]" caption="Litons_YTD_CY-LY/LY_%" measure="1" displayFolder="51 - Quantity  DateComparison\Litons" count="0"/>
    <cacheHierarchy uniqueName="[Measures].[Litons_CYMTD]" caption="Litons_CYMTD" measure="1" displayFolder="51 - Quantity  DateComparison\Litons" count="0"/>
    <cacheHierarchy uniqueName="[Measures].[Litons_LYMTD]" caption="Litons_LYMTD" measure="1" displayFolder="51 - Quantity  DateComparison\Litons" count="0"/>
    <cacheHierarchy uniqueName="[Measures].[Litons_MTD_CYvsLY]" caption="Litons_MTD_CYvsLY" measure="1" displayFolder="51 - Quantity  DateComparison\Litons" count="0"/>
    <cacheHierarchy uniqueName="[Measures].[Litons_MTD_CYvsLY_%]" caption="Litons_MTD_CYvsLY_%" measure="1" displayFolder="51 - Quantity  DateComparison\Litons" count="0"/>
    <cacheHierarchy uniqueName="[Measures].[Litons_MTD_CY-LY/LY_%]" caption="Litons_MTD_CY-LY/LY_%" measure="1" displayFolder="51 - Quantity  DateComparison\Litons" count="0"/>
    <cacheHierarchy uniqueName="[Measures].[Litons_RY_ACT]" caption="Litons_RY_ACT" measure="1" displayFolder="51 - Quantity  DateComparison\Litons" count="0"/>
    <cacheHierarchy uniqueName="[Measures].[Literkilos_CYACT]" caption="Literkilos_CYACT" measure="1" displayFolder="51 - Quantity  DateComparison\Literkilos" count="0"/>
    <cacheHierarchy uniqueName="[Measures].[Literkilos_LYACT]" caption="Literkilos_LYACT" measure="1" displayFolder="51 - Quantity  DateComparison\Literkilos" count="0"/>
    <cacheHierarchy uniqueName="[Measures].[Literkilos_ACT_CYvsLY]" caption="Literkilos_ACT_CYvsLY" measure="1" displayFolder="51 - Quantity  DateComparison\Literkilos" count="0"/>
    <cacheHierarchy uniqueName="[Measures].[Literkilos_ACT_CYvsLY_%]" caption="Literkilos_ACT_CYvsLY_%" measure="1" displayFolder="51 - Quantity  DateComparison\Literkilos" count="0"/>
    <cacheHierarchy uniqueName="[Measures].[Literkilos_ACT_CY-LY/LY_%]" caption="Literkilos_ACT_CY-LY/LY_%" measure="1" displayFolder="51 - Quantity  DateComparison\Literkilos" count="0"/>
    <cacheHierarchy uniqueName="[Measures].[Literkilos_YTDCY]" caption="Literkilos_YTDCY" measure="1" displayFolder="51 - Quantity  DateComparison\Literkilos" count="0"/>
    <cacheHierarchy uniqueName="[Measures].[Literkilos_YTDLY]" caption="Literkilos_YTDLY" measure="1" displayFolder="51 - Quantity  DateComparison\Literkilos" count="0"/>
    <cacheHierarchy uniqueName="[Measures].[Literkilos_YTD_CYvsLY]" caption="Literkilos_YTD_CYvsLY" measure="1" displayFolder="51 - Quantity  DateComparison\Literkilos" count="0"/>
    <cacheHierarchy uniqueName="[Measures].[Literkilos_YTD_CYvsLY_%]" caption="Literkilos_YTD_CYvsLY_%" measure="1" displayFolder="51 - Quantity  DateComparison\Literkilos" count="0"/>
    <cacheHierarchy uniqueName="[Measures].[Literkilos_YTD_CY-LY/LY_%]" caption="Literkilos_YTD_CY-LY/LY_%" measure="1" displayFolder="51 - Quantity  DateComparison\Literkilos" count="0"/>
    <cacheHierarchy uniqueName="[Measures].[Literkilos_CYMTD]" caption="Literkilos_CYMTD" measure="1" displayFolder="51 - Quantity  DateComparison\Literkilos" count="0"/>
    <cacheHierarchy uniqueName="[Measures].[Literkilos_LYMTD]" caption="Literkilos_LYMTD" measure="1" displayFolder="51 - Quantity  DateComparison\Literkilos" count="0"/>
    <cacheHierarchy uniqueName="[Measures].[Literkilos_MTD_CYvsLY]" caption="Literkilos_MTD_CYvsLY" measure="1" displayFolder="51 - Quantity  DateComparison\Literkilos" count="0"/>
    <cacheHierarchy uniqueName="[Measures].[Literkilos_MTD_CYvsLY_%]" caption="Literkilos_MTD_CYvsLY_%" measure="1" displayFolder="51 - Quantity  DateComparison\Literkilos" count="0"/>
    <cacheHierarchy uniqueName="[Measures].[Literkilos_MTD_CY-LY/LY_%]" caption="Literkilos_MTD_CY-LY/LY_%" measure="1" displayFolder="51 - Quantity  DateComparison\Literkilos" count="0"/>
    <cacheHierarchy uniqueName="[Measures].[Literkilos_RY_ACT]" caption="Literkilos_RY_ACT" measure="1" displayFolder="51 - Quantity  DateComparison\Literkilos" count="0"/>
    <cacheHierarchy uniqueName="[Measures].[Current month Trading Days Count]" caption="Current month Trading Days Count" measure="1" displayFolder="" measureGroup="Fact Trading Day" count="0" hidden="1"/>
    <cacheHierarchy uniqueName="[Measures].[Current Year Trading Days Count]" caption="Current Year Trading Days Count" measure="1" displayFolder="" measureGroup="Fact Trading Day" count="0" hidden="1"/>
    <cacheHierarchy uniqueName="[Measures].[PY Current Month Trading Days Count]" caption="PY Current Month Trading Days Count" measure="1" displayFolder="" measureGroup="Fact Trading Day" count="0" hidden="1"/>
    <cacheHierarchy uniqueName="[Measures].[PY Trading Days Count]" caption="PY Trading Days Count" measure="1" displayFolder="" measureGroup="Fact Trading Day" count="0" hidden="1"/>
    <cacheHierarchy uniqueName="[Measures].[Current Month Expired Trading Days Count]" caption="Current Month Expired Trading Days Count" measure="1" displayFolder="" measureGroup="Fact Trading Day" count="0" hidden="1"/>
    <cacheHierarchy uniqueName="[Measures].[Current Year Expired Trading Days Count]" caption="Current Year Expired Trading Days Count" measure="1" displayFolder="" measureGroup="Fact Trading Day" count="0" hidden="1"/>
    <cacheHierarchy uniqueName="[Measures].[PY Current Month Expired Trading Days Count]" caption="PY Current Month Expired Trading Days Count" measure="1" displayFolder="" measureGroup="Fact Trading Day" count="0" hidden="1"/>
    <cacheHierarchy uniqueName="[Measures].[PY Expired Trading Days Count]" caption="PY Expired Trading Days Count" measure="1" displayFolder="" measureGroup="Fact Trading Day" count="0" hidden="1"/>
    <cacheHierarchy uniqueName="[Measures].[Current Month Remaining Trading Days Count]" caption="Current Month Remaining Trading Days Count" measure="1" displayFolder="" measureGroup="Fact Trading Day" count="0" hidden="1"/>
    <cacheHierarchy uniqueName="[Measures].[Current Year Remaining Trading Days Count]" caption="Current Year Remaining Trading Days Count" measure="1" displayFolder="" measureGroup="Fact Trading Day" count="0" hidden="1"/>
    <cacheHierarchy uniqueName="[Measures].[PY Current Month Remaining Trading Days Count]" caption="PY Current Month Remaining Trading Days Count" measure="1" displayFolder="" measureGroup="Fact Trading Day" count="0" hidden="1"/>
    <cacheHierarchy uniqueName="[Measures].[PY Remaining Trading Days Count]" caption="PY Remaining Trading Days Count" measure="1" displayFolder="" measureGroup="Fact Trading Day" count="0" hidden="1"/>
    <cacheHierarchy uniqueName="[Measures].[Current Month Expired Trading Days Percentage]" caption="Current Month Expired Trading Days Percentage" measure="1" displayFolder="" measureGroup="Fact Trading Day" count="0" hidden="1"/>
    <cacheHierarchy uniqueName="[Measures].[Current Year Expired Trading Days Percentage]" caption="Current Year Expired Trading Days Percentage" measure="1" displayFolder="" measureGroup="Fact Trading Day" count="0" hidden="1"/>
    <cacheHierarchy uniqueName="[Measures].[Current Month Remaining Trading Days Percentage]" caption="Current Month Remaining Trading Days Percentage" measure="1" displayFolder="" measureGroup="Fact Trading Day" count="0" hidden="1"/>
    <cacheHierarchy uniqueName="[Measures].[Current Year Remaining Trading Days Percentage]" caption="Current Year Remaining Trading Days Percentage" measure="1" displayFolder="" measureGroup="Fact Trading Day" count="0" hidden="1"/>
    <cacheHierarchy uniqueName="[Measures].[Forecast Amount Local NCE]" caption="Forecast Amount Local NCE" measure="1" displayFolder="" measureGroup="Fact Forecast Amount NCE" count="0" hidden="1"/>
    <cacheHierarchy uniqueName="[Measures].[Forecast Amount EUR NCE]" caption="Forecast Amount EUR NCE" measure="1" displayFolder="" measureGroup="Fact Forecast Amount NCE" count="0" hidden="1"/>
    <cacheHierarchy uniqueName="[Measures].[Forecast Quantity NCE]" caption="Forecast Quantity NCE" measure="1" displayFolder="" measureGroup="Fact Forecast Quantity NCE" count="0" hidden="1"/>
    <cacheHierarchy uniqueName="[Measures].[Actual Inv and Ord Counter]" caption="Actual Inv and Ord Counter" measure="1" displayFolder="" measureGroup="Fact Actual Inv and Ord Counter" count="0" hidden="1"/>
    <cacheHierarchy uniqueName="[Measures].[Actual_Grs_Sls_Val_Amt_BM]" caption="Actual_Grs_Sls_Val_Amt_BM" measure="1" displayFolder="" measureGroup="Fact Actual Amount" count="0" hidden="1"/>
    <cacheHierarchy uniqueName="[Measures].[Actual_Ord_Qt_On_Amt_BM]" caption="Actual_Ord_Qt_On_Amt_BM" measure="1" displayFolder="" measureGroup="Fact Actual Amount" count="0" hidden="1"/>
    <cacheHierarchy uniqueName="[Measures].[Actual_Ord_Fmt_Hndg_On_Amt_BM]" caption="Actual_Ord_Fmt_Hndg_On_Amt_BM" measure="1" displayFolder="" measureGroup="Fact Actual Amount" count="0" hidden="1"/>
    <cacheHierarchy uniqueName="[Measures].[Actual_Sc_Imprvs_On_Amt_BM]" caption="Actual_Sc_Imprvs_On_Amt_BM" measure="1" displayFolder="" measureGroup="Fact Actual Amount" count="0" hidden="1"/>
    <cacheHierarchy uniqueName="[Measures].[Actual_Prmt_Pmt_On_Amt_BM]" caption="Actual_Prmt_Pmt_On_Amt_BM" measure="1" displayFolder="" measureGroup="Fact Actual Amount" count="0" hidden="1"/>
    <cacheHierarchy uniqueName="[Measures].[Actual_Pmt_Meth_On_Amt_BM]" caption="Actual_Pmt_Meth_On_Amt_BM" measure="1" displayFolder="" measureGroup="Fact Actual Amount" count="0" hidden="1"/>
    <cacheHierarchy uniqueName="[Measures].[Actual_Estbl_Ptfol_Asrt_On_Amt_BM]" caption="Actual_Estbl_Ptfol_Asrt_On_Amt_BM" measure="1" displayFolder="" measureGroup="Fact Actual Amount" count="0" hidden="1"/>
    <cacheHierarchy uniqueName="[Measures].[Actual_New_Prods_List_Fe_On_Amt_BM]" caption="Actual_New_Prods_List_Fe_On_Amt_BM" measure="1" displayFolder="" measureGroup="Fact Actual Amount" count="0" hidden="1"/>
    <cacheHierarchy uniqueName="[Measures].[Actual_Estbl_Ptfol_Extra_Feat_On_BM]" caption="Actual_Estbl_Ptfol_Extra_Feat_On_BM" measure="1" displayFolder="" measureGroup="Fact Actual Amount" count="0" hidden="1"/>
    <cacheHierarchy uniqueName="[Measures].[Actual_New_Prod_Dspy_Ila_Fe_On_Amt_BM]" caption="Actual_New_Prod_Dspy_Ila_Fe_On_Amt_BM" measure="1" displayFolder="" measureGroup="Fact Actual Amount" count="0" hidden="1"/>
    <cacheHierarchy uniqueName="[Measures].[Actual_Mrk_Prc_Off_On_Amt_BM]" caption="Actual_Mrk_Prc_Off_On_Amt_BM" measure="1" displayFolder="" measureGroup="Fact Actual Amount" count="0" hidden="1"/>
    <cacheHierarchy uniqueName="[Measures].[Actual_Addl_Wt_On_Amt_BM]" caption="Actual_Addl_Wt_On_Amt_BM" measure="1" displayFolder="" measureGroup="Fact Actual Amount" count="0" hidden="1"/>
    <cacheHierarchy uniqueName="[Measures].[Actual_Mng_Edlp_On_Amt_BM]" caption="Actual_Mng_Edlp_On_Amt_BM" measure="1" displayFolder="" measureGroup="Fact Actual Amount" count="0" hidden="1"/>
    <cacheHierarchy uniqueName="[Measures].[Actual_Unmrk_Cpp_On_Amt_BM]" caption="Actual_Unmrk_Cpp_On_Amt_BM" measure="1" displayFolder="" measureGroup="Fact Actual Amount" count="0" hidden="1"/>
    <cacheHierarchy uniqueName="[Measures].[Actual_Trd_Comm_To_Cnsmr_On_Amt_BM]" caption="Actual_Trd_Comm_To_Cnsmr_On_Amt_BM" measure="1" displayFolder="" measureGroup="Fact Actual Amount" count="0" hidden="1"/>
    <cacheHierarchy uniqueName="[Measures].[Actual_Rsult_Ornt_Term_On_Amt_BM]" caption="Actual_Rsult_Ornt_Term_On_Amt_BM" measure="1" displayFolder="" measureGroup="Fact Actual Amount" count="0" hidden="1"/>
    <cacheHierarchy uniqueName="[Measures].[Actual_Fx_Pmt_On_Amt_BM]" caption="Actual_Fx_Pmt_On_Amt_BM" measure="1" displayFolder="" measureGroup="Fact Actual Amount" count="0" hidden="1"/>
    <cacheHierarchy uniqueName="[Measures].[Actual_Temp_List_Prc_Reduc_On_Amt_BM]" caption="Actual_Temp_List_Prc_Reduc_On_Amt_BM" measure="1" displayFolder="" measureGroup="Fact Actual Amount" count="0" hidden="1"/>
    <cacheHierarchy uniqueName="[Measures].[Actual_Free_Prod_Ld_On_Amt_BM]" caption="Actual_Free_Prod_Ld_On_Amt_BM" measure="1" displayFolder="" measureGroup="Fact Actual Amount" count="0" hidden="1"/>
    <cacheHierarchy uniqueName="[Measures].[Actual_Unmrk_Trd_Prc_On_Amt_BM]" caption="Actual_Unmrk_Trd_Prc_On_Amt_BM" measure="1" displayFolder="" measureGroup="Fact Actual Amount" count="0" hidden="1"/>
    <cacheHierarchy uniqueName="[Measures].[Actual_Tact_Extra_Bns_On_Amt_BM]" caption="Actual_Tact_Extra_Bns_On_Amt_BM" measure="1" displayFolder="" measureGroup="Fact Actual Amount" count="0" hidden="1"/>
    <cacheHierarchy uniqueName="[Measures].[Actual_Oth_Cust_Spec_On_Amt_BM]" caption="Actual_Oth_Cust_Spec_On_Amt_BM" measure="1" displayFolder="" measureGroup="Fact Actual Amount" count="0" hidden="1"/>
    <cacheHierarchy uniqueName="[Measures].[Actual_Genl_Term_On_Amt_BM]" caption="Actual_Genl_Term_On_Amt_BM" measure="1" displayFolder="" measureGroup="Fact Actual Amount" count="0" hidden="1"/>
    <cacheHierarchy uniqueName="[Measures].[Actual_Ord_Qt_Off_Amt_BM]" caption="Actual_Ord_Qt_Off_Amt_BM" measure="1" displayFolder="" measureGroup="Fact Actual Amount" count="0" hidden="1"/>
    <cacheHierarchy uniqueName="[Measures].[Actual_Ord_Fmt_Hndg_Off_Amt_BM]" caption="Actual_Ord_Fmt_Hndg_Off_Amt_BM" measure="1" displayFolder="" measureGroup="Fact Actual Amount" count="0" hidden="1"/>
    <cacheHierarchy uniqueName="[Measures].[Actual_Sc_Imprvs_Off_Amt_BM]" caption="Actual_Sc_Imprvs_Off_Amt_BM" measure="1" displayFolder="" measureGroup="Fact Actual Amount" count="0" hidden="1"/>
    <cacheHierarchy uniqueName="[Measures].[Actual_Prmt_Pmt_Off_Amt_BM]" caption="Actual_Prmt_Pmt_Off_Amt_BM" measure="1" displayFolder="" measureGroup="Fact Actual Amount" count="0" hidden="1"/>
    <cacheHierarchy uniqueName="[Measures].[Actual_Pmt_Meth_Off_Amt_BM]" caption="Actual_Pmt_Meth_Off_Amt_BM" measure="1" displayFolder="" measureGroup="Fact Actual Amount" count="0" hidden="1"/>
    <cacheHierarchy uniqueName="[Measures].[Actual_Estbl_Ptfol_Asrt_Off_Amt_BM]" caption="Actual_Estbl_Ptfol_Asrt_Off_Amt_BM" measure="1" displayFolder="" measureGroup="Fact Actual Amount" count="0" hidden="1"/>
    <cacheHierarchy uniqueName="[Measures].[Actual_New_Prod_List_Fe_Off_Amt_BM]" caption="Actual_New_Prod_List_Fe_Off_Amt_BM" measure="1" displayFolder="" measureGroup="Fact Actual Amount" count="0" hidden="1"/>
    <cacheHierarchy uniqueName="[Measures].[Actual_Estbl_Ptfol_Extra_Feat_Off_Amt_BM]" caption="Actual_Estbl_Ptfol_Extra_Feat_Off_Amt_BM" measure="1" displayFolder="" measureGroup="Fact Actual Amount" count="0" hidden="1"/>
    <cacheHierarchy uniqueName="[Measures].[Actual_New_Prod_Dspy_Ila_Fe_Off_Amt_BM]" caption="Actual_New_Prod_Dspy_Ila_Fe_Off_Amt_BM" measure="1" displayFolder="" measureGroup="Fact Actual Amount" count="0" hidden="1"/>
    <cacheHierarchy uniqueName="[Measures].[Actual_Mrk_Prc_Off_Off_Amt_BM]" caption="Actual_Mrk_Prc_Off_Off_Amt_BM" measure="1" displayFolder="" measureGroup="Fact Actual Amount" count="0" hidden="1"/>
    <cacheHierarchy uniqueName="[Measures].[Actual_Addl_Wt_Off_Amt_BM]" caption="Actual_Addl_Wt_Off_Amt_BM" measure="1" displayFolder="" measureGroup="Fact Actual Amount" count="0" hidden="1"/>
    <cacheHierarchy uniqueName="[Measures].[Actual_Mng_Edlp_Off_Amt_BM]" caption="Actual_Mng_Edlp_Off_Amt_BM" measure="1" displayFolder="" measureGroup="Fact Actual Amount" count="0" hidden="1"/>
    <cacheHierarchy uniqueName="[Measures].[Actual_Unmrk_Cpp_Off_Amt_BM]" caption="Actual_Unmrk_Cpp_Off_Amt_BM" measure="1" displayFolder="" measureGroup="Fact Actual Amount" count="0" hidden="1"/>
    <cacheHierarchy uniqueName="[Measures].[Actual_Cpns_Lylty_Card_Off_Amt_BM]" caption="Actual_Cpns_Lylty_Card_Off_Amt_BM" measure="1" displayFolder="" measureGroup="Fact Actual Amount" count="0" hidden="1"/>
    <cacheHierarchy uniqueName="[Measures].[Actual_Trd_Comm_To_Cnsmr_Off_Amt_BM]" caption="Actual_Trd_Comm_To_Cnsmr_Off_Amt_BM" measure="1" displayFolder="" measureGroup="Fact Actual Amount" count="0" hidden="1"/>
    <cacheHierarchy uniqueName="[Measures].[Actual_Rsults_Ornt_Term_Off_Amt_BM]" caption="Actual_Rsults_Ornt_Term_Off_Amt_BM" measure="1" displayFolder="" measureGroup="Fact Actual Amount" count="0" hidden="1"/>
    <cacheHierarchy uniqueName="[Measures].[Actual_Fx_Pmt_Off_Amt_BM]" caption="Actual_Fx_Pmt_Off_Amt_BM" measure="1" displayFolder="" measureGroup="Fact Actual Amount" count="0" hidden="1"/>
    <cacheHierarchy uniqueName="[Measures].[Actual_Temp_List_Prc_Reduc_Off_Amt_BM]" caption="Actual_Temp_List_Prc_Reduc_Off_Amt_BM" measure="1" displayFolder="" measureGroup="Fact Actual Amount" count="0" hidden="1"/>
    <cacheHierarchy uniqueName="[Measures].[Actual_Free_Prod_Ld_Off_Amt_BM]" caption="Actual_Free_Prod_Ld_Off_Amt_BM" measure="1" displayFolder="" measureGroup="Fact Actual Amount" count="0" hidden="1"/>
    <cacheHierarchy uniqueName="[Measures].[Actual_Unmrk_Trd_Prc_Off_Amt_BM]" caption="Actual_Unmrk_Trd_Prc_Off_Amt_BM" measure="1" displayFolder="" measureGroup="Fact Actual Amount" count="0" hidden="1"/>
    <cacheHierarchy uniqueName="[Measures].[Actual_Tact_Extra_Bns_Off_Amt_BM]" caption="Actual_Tact_Extra_Bns_Off_Amt_BM" measure="1" displayFolder="" measureGroup="Fact Actual Amount" count="0" hidden="1"/>
    <cacheHierarchy uniqueName="[Measures].[Actual_Oth_Cust_Spec_Off_Amt_BM]" caption="Actual_Oth_Cust_Spec_Off_Amt_BM" measure="1" displayFolder="" measureGroup="Fact Actual Amount" count="0" hidden="1"/>
    <cacheHierarchy uniqueName="[Measures].[Actual_Genl_Term_Off_Amt_BM]" caption="Actual_Genl_Term_Off_Amt_BM" measure="1" displayFolder="" measureGroup="Fact Actual Amount" count="0" hidden="1"/>
    <cacheHierarchy uniqueName="[Measures].[Actual_To_Excl_Py_Adjs_Setlm_Diff_Amt_BM]" caption="Actual_To_Excl_Py_Adjs_Setlm_Diff_Amt_BM" measure="1" displayFolder="" measureGroup="Fact Actual Amount" count="0" hidden="1"/>
    <cacheHierarchy uniqueName="[Measures].[Actual_To_Excl_Adjs_Setlm_Diff_Amt_BM]" caption="Actual_To_Excl_Adjs_Setlm_Diff_Amt_BM" measure="1" displayFolder="" measureGroup="Fact Actual Amount" count="0" hidden="1"/>
    <cacheHierarchy uniqueName="[Measures].[Actual_Sum_Bef_Cash_Disc_Amt_BM]" caption="Actual_Sum_Bef_Cash_Disc_Amt_BM" measure="1" displayFolder="" measureGroup="Fact Actual Amount" count="0" hidden="1"/>
    <cacheHierarchy uniqueName="[Measures].[Actual_Nip_Turn_Excl_Cpns_Amt_BM]" caption="Actual_Nip_Turn_Excl_Cpns_Amt_BM" measure="1" displayFolder="" measureGroup="Fact Actual Amount" count="0" hidden="1"/>
    <cacheHierarchy uniqueName="[Measures].[Actual_Bsln_For_Rebt_Amt_BM]" caption="Actual_Bsln_For_Rebt_Amt_BM" measure="1" displayFolder="" measureGroup="Fact Actual Amount" count="0" hidden="1"/>
    <cacheHierarchy uniqueName="[Measures].[Actual_Eo_Acrls_Corr_This_Yr_Amt_BM]" caption="Actual_Eo_Acrls_Corr_This_Yr_Amt_BM" measure="1" displayFolder="" measureGroup="Fact Actual Amount" count="0" hidden="1"/>
    <cacheHierarchy uniqueName="[Measures].[Actual_Eo_Acrls_Corr_Pyr_Amt_BM]" caption="Actual_Eo_Acrls_Corr_Pyr_Amt_BM" measure="1" displayFolder="" measureGroup="Fact Actual Amount" count="0" hidden="1"/>
    <cacheHierarchy uniqueName="[Measures].[Actual_Eo_Rebt_Diffs_Pay_Accr_Pyr_Amt_BM]" caption="Actual_Eo_Rebt_Diffs_Pay_Accr_Pyr_Amt_BM" measure="1" displayFolder="" measureGroup="Fact Actual Amount" count="0" hidden="1"/>
    <cacheHierarchy uniqueName="[Measures].[Actual_Eo_Rebt_Diff_Pay_Accr_Thyr_Amt_BM]" caption="Actual_Eo_Rebt_Diff_Pay_Accr_Thyr_Amt_BM" measure="1" displayFolder="" measureGroup="Fact Actual Amount" count="0" hidden="1"/>
    <cacheHierarchy uniqueName="[Measures].[Actual_Bb_Acrls_Corr_This_Yr_Amt_BM]" caption="Actual_Bb_Acrls_Corr_This_Yr_Amt_BM" measure="1" displayFolder="" measureGroup="Fact Actual Amount" count="0" hidden="1"/>
    <cacheHierarchy uniqueName="[Measures].[Actual_Bb_Acrls_Corr_Pyr_Amt_BM]" caption="Actual_Bb_Acrls_Corr_Pyr_Amt_BM" measure="1" displayFolder="" measureGroup="Fact Actual Amount" count="0" hidden="1"/>
    <cacheHierarchy uniqueName="[Measures].[Actual_Bb_Rebt_Diffs_Pay_Accr_Pyr_Amt_BM]" caption="Actual_Bb_Rebt_Diffs_Pay_Accr_Pyr_Amt_BM" measure="1" displayFolder="" measureGroup="Fact Actual Amount" count="0" hidden="1"/>
    <cacheHierarchy uniqueName="[Measures].[Actual_Bb_Rebt_Diff_Pay_Accr_Thyr_Amt_BM]" caption="Actual_Bb_Rebt_Diff_Pay_Accr_Thyr_Amt_BM" measure="1" displayFolder="" measureGroup="Fact Actual Amount" count="0" hidden="1"/>
    <cacheHierarchy uniqueName="[Measures].[Actual_Ot_Acrls_Corr_This_Yr_Amt_BM]" caption="Actual_Ot_Acrls_Corr_This_Yr_Amt_BM" measure="1" displayFolder="" measureGroup="Fact Actual Amount" count="0" hidden="1"/>
    <cacheHierarchy uniqueName="[Measures].[Actual_Ot_Acrls_Corr_Pyr_Amt_BM]" caption="Actual_Ot_Acrls_Corr_Pyr_Amt_BM" measure="1" displayFolder="" measureGroup="Fact Actual Amount" count="0" hidden="1"/>
    <cacheHierarchy uniqueName="[Measures].[Actual_Ot_Rebt_Diffs_Pay_Accr_Pyr_Amt_BM]" caption="Actual_Ot_Rebt_Diffs_Pay_Accr_Pyr_Amt_BM" measure="1" displayFolder="" measureGroup="Fact Actual Amount" count="0" hidden="1"/>
    <cacheHierarchy uniqueName="[Measures].[Actual_Ot_Rebt_Diff_Pay_Accr_Thyr_Amt_BM]" caption="Actual_Ot_Rebt_Diff_Pay_Accr_Thyr_Amt_BM" measure="1" displayFolder="" measureGroup="Fact Actual Amount" count="0" hidden="1"/>
    <cacheHierarchy uniqueName="[Measures].[Actual_Eco_Tax_Green_Dot_Amt_BM]" caption="Actual_Eco_Tax_Green_Dot_Amt_BM" measure="1" displayFolder="" measureGroup="Fact Actual Amount" count="0" hidden="1"/>
    <cacheHierarchy uniqueName="[Measures].[Actual_Local_Tax_Amt_BM]" caption="Actual_Local_Tax_Amt_BM" measure="1" displayFolder="" measureGroup="Fact Actual Amount" count="0" hidden="1"/>
    <cacheHierarchy uniqueName="[Measures].[Actual_Luxy_Tax_Amt_BM]" caption="Actual_Luxy_Tax_Amt_BM" measure="1" displayFolder="" measureGroup="Fact Actual Amount" count="0" hidden="1"/>
    <cacheHierarchy uniqueName="[Measures].[Actual_Food_Fat_Tax_Bapsa_Amt_BM]" caption="Actual_Food_Fat_Tax_Bapsa_Amt_BM" measure="1" displayFolder="" measureGroup="Fact Actual Amount" count="0" hidden="1"/>
    <cacheHierarchy uniqueName="[Measures].[Actual_Pm_Eco_Tax_Amt_BM]" caption="Actual_Pm_Eco_Tax_Amt_BM" measure="1" displayFolder="" measureGroup="Fact Actual Amount" count="0" hidden="1"/>
    <cacheHierarchy uniqueName="[Measures].[Actual_Tax_On_Phosphates_Tgap_Amt_BM]" caption="Actual_Tax_On_Phosphates_Tgap_Amt_BM" measure="1" displayFolder="" measureGroup="Fact Actual Amount" count="0" hidden="1"/>
    <cacheHierarchy uniqueName="[Measures].[Actual_Open_Ord_Gsv_Amt_BM]" caption="Actual_Open_Ord_Gsv_Amt_BM" measure="1" displayFolder="" measureGroup="Fact Actual Amount" count="0" hidden="1"/>
    <cacheHierarchy uniqueName="[Measures].[Actual_Open_Ord_Niv_Amt_BM]" caption="Actual_Open_Ord_Niv_Amt_BM" measure="1" displayFolder="" measureGroup="Fact Actual Amount" count="0" hidden="1"/>
    <cacheHierarchy uniqueName="[Measures].[Actual_Open_Ord_Sbcd_Amt_BM]" caption="Actual_Open_Ord_Sbcd_Amt_BM" measure="1" displayFolder="" measureGroup="Fact Actual Amount" count="0" hidden="1"/>
    <cacheHierarchy uniqueName="[Measures].[Actual_Estbl_Ptfol_Dspy_Ila_Fe_On_Amt_BM]" caption="Actual_Estbl_Ptfol_Dspy_Ila_Fe_On_Amt_BM" measure="1" displayFolder="" measureGroup="Fact Actual Amount" count="0" hidden="1"/>
    <cacheHierarchy uniqueName="[Measures].[Actual_Estbl_Ptfol_Dspy_Ila_Fe_Of_Amt_BM]" caption="Actual_Estbl_Ptfol_Dspy_Ila_Fe_Of_Amt_BM" measure="1" displayFolder="" measureGroup="Fact Actual Amount" count="0" hidden="1"/>
    <cacheHierarchy uniqueName="[Measures].[Actual_Genl_Trm_Gt_Cat_Gsv_Ppr_On_Amt_BM]" caption="Actual_Genl_Trm_Gt_Cat_Gsv_Ppr_On_Amt_BM" measure="1" displayFolder="" measureGroup="Fact Actual Amount" count="0" hidden="1"/>
    <cacheHierarchy uniqueName="[Measures].[Actual_Pm_Niv_Amt_BM]" caption="Actual_Pm_Niv_Amt_BM" measure="1" displayFolder="" measureGroup="Fact Actual Amount" count="0" hidden="1"/>
    <cacheHierarchy uniqueName="[Measures].[Actual_Genl_Trm_Gt_Cat_Gsv_Ppr_Of_Amt_BM]" caption="Actual_Genl_Trm_Gt_Cat_Gsv_Ppr_Of_Amt_BM" measure="1" displayFolder="" measureGroup="Fact Actual Amount" count="0" hidden="1"/>
    <cacheHierarchy uniqueName="[Measures].[Actual_Repack_Surc_Amt_BM]" caption="Actual_Repack_Surc_Amt_BM" measure="1" displayFolder="" measureGroup="Fact Actual Amount" count="0" hidden="1"/>
    <cacheHierarchy uniqueName="[Measures].[Actual_Niv_Nl_Amt_BM]" caption="Actual_Niv_Nl_Amt_BM" measure="1" displayFolder="" measureGroup="Fact Actual Amount" count="0" hidden="1"/>
    <cacheHierarchy uniqueName="[Measures].[Actual_Extr_Cpns_Benelux_Amt_BM]" caption="Actual_Extr_Cpns_Benelux_Amt_BM" measure="1" displayFolder="" measureGroup="Fact Actual Amount" count="0" hidden="1"/>
    <cacheHierarchy uniqueName="[Measures].[Actual_Busn_Bldg_Term_Oth_Term_Amt_BM]" caption="Actual_Busn_Bldg_Term_Oth_Term_Amt_BM" measure="1" displayFolder="" measureGroup="Fact Actual Amount" count="0" hidden="1"/>
    <cacheHierarchy uniqueName="[Measures].[Actual_It_Nc_Af_Amt_BM]" caption="Actual_It_Nc_Af_Amt_BM" measure="1" displayFolder="" measureGroup="Fact Actual Amount" count="0" hidden="1"/>
    <cacheHierarchy uniqueName="[Measures].[Actual_It_Z4T0_No_Nc_Amt_BM]" caption="Actual_It_Z4T0_No_Nc_Amt_BM" measure="1" displayFolder="" measureGroup="Fact Actual Amount" count="0" hidden="1"/>
    <cacheHierarchy uniqueName="[Measures].[Actual_It_Tot_Scalare_Amt_BM]" caption="Actual_It_Tot_Scalare_Amt_BM" measure="1" displayFolder="" measureGroup="Fact Actual Amount" count="0" hidden="1"/>
    <cacheHierarchy uniqueName="[Measures].[Actual_It_Tpr_Scalare_Amt_BM]" caption="Actual_It_Tpr_Scalare_Amt_BM" measure="1" displayFolder="" measureGroup="Fact Actual Amount" count="0" hidden="1"/>
    <cacheHierarchy uniqueName="[Measures].[Actual_It_Notecro_Ff_Amt_BM]" caption="Actual_It_Notecro_Ff_Amt_BM" measure="1" displayFolder="" measureGroup="Fact Actual Amount" count="0" hidden="1"/>
    <cacheHierarchy uniqueName="[Measures].[Actual_Opso_Tpr_Z4Nx_Amt_BM]" caption="Actual_Opso_Tpr_Z4Nx_Amt_BM" measure="1" displayFolder="" measureGroup="Fact Actual Amount" count="0" hidden="1"/>
    <cacheHierarchy uniqueName="[Measures].[Actual_Net_Invc_Val_Amt_BM]" caption="Actual_Net_Invc_Val_Amt_BM" measure="1" displayFolder="" measureGroup="Fact Actual Amount" count="0" hidden="1"/>
    <cacheHierarchy uniqueName="[Measures].[Actual_Turn_Amt_BM]" caption="Actual_Turn_Amt_BM" measure="1" displayFolder="" measureGroup="Fact Actual Amount" count="0" hidden="1"/>
    <cacheHierarchy uniqueName="[Measures].[Actual_Cnsmr_Prc_Prom_Amt_BM]" caption="Actual_Cnsmr_Prc_Prom_Amt_BM" measure="1" displayFolder="" measureGroup="Fact Actual Amount" count="0" hidden="1"/>
    <cacheHierarchy uniqueName="[Measures].[Actual_Trd_Mktg_Inv_Amt_BM]" caption="Actual_Trd_Mktg_Inv_Amt_BM" measure="1" displayFolder="" measureGroup="Fact Actual Amount" count="0" hidden="1"/>
    <cacheHierarchy uniqueName="[Measures].[Actual_Bsln_For_Rebt_Fr_Amt_BM]" caption="Actual_Bsln_For_Rebt_Fr_Amt_BM" measure="1" displayFolder="" measureGroup="Fact Actual Amount" count="0" hidden="1"/>
    <cacheHierarchy uniqueName="[Measures].[COGS TOT BGHT IN PRD AMT]" caption="COGS TOT BGHT IN PRD AMT" measure="1" displayFolder="" measureGroup="Fact Actual Amount" count="0" hidden="1"/>
    <cacheHierarchy uniqueName="[Measures].[Actual_Qt_Cs_BM]" caption="Actual_Qt_Cs_BM" measure="1" displayFolder="" measureGroup="Fact Actual Quantity" count="0" hidden="1"/>
    <cacheHierarchy uniqueName="[Measures].[Actual_Qt_Pal_BM]" caption="Actual_Qt_Pal_BM" measure="1" displayFolder="" measureGroup="Fact Actual Quantity" count="0" hidden="1"/>
    <cacheHierarchy uniqueName="[Measures].[Actual_Qt_St_BM]" caption="Actual_Qt_St_BM" measure="1" displayFolder="" measureGroup="Fact Actual Quantity" count="0" hidden="1"/>
    <cacheHierarchy uniqueName="[Measures].[Actual_Qt_Zcu_BM]" caption="Actual_Qt_Zcu_BM" measure="1" displayFolder="" measureGroup="Fact Actual Quantity" count="0" hidden="1"/>
    <cacheHierarchy uniqueName="[Measures].[Actual_Qt_Zla_BM]" caption="Actual_Qt_Zla_BM" measure="1" displayFolder="" measureGroup="Fact Actual Quantity" count="0" hidden="1"/>
    <cacheHierarchy uniqueName="[Measures].[Actual_Qt_Zlk_BM]" caption="Actual_Qt_Zlk_BM" measure="1" displayFolder="" measureGroup="Fact Actual Quantity" count="0" hidden="1"/>
    <cacheHierarchy uniqueName="[Measures].[Actual_Qt_Zrp_BM]" caption="Actual_Qt_Zrp_BM" measure="1" displayFolder="" measureGroup="Fact Actual Quantity" count="0" hidden="1"/>
    <cacheHierarchy uniqueName="[Measures].[Actual_Qt_Zru_BM]" caption="Actual_Qt_Zru_BM" measure="1" displayFolder="" measureGroup="Fact Actual Quantity" count="0" hidden="1"/>
    <cacheHierarchy uniqueName="[Measures].[Actual_Qt_Zun_BM]" caption="Actual_Qt_Zun_BM" measure="1" displayFolder="" measureGroup="Fact Actual Quantity" count="0" hidden="1"/>
    <cacheHierarchy uniqueName="[Measures].[Actual_Qt_Zlt_BM]" caption="Actual_Qt_Zlt_BM" measure="1" displayFolder="" measureGroup="Fact Actual Quantity" count="0" hidden="1"/>
    <cacheHierarchy uniqueName="[Measures].[Actual_Qt_Vol_BM]" caption="Actual_Qt_Vol_BM" measure="1" displayFolder="" measureGroup="Fact Actual Weight Volume" count="0" hidden="1"/>
    <cacheHierarchy uniqueName="[Measures].[Actual_Qt_Net_Wt_BM]" caption="Actual_Qt_Net_Wt_BM" measure="1" displayFolder="" measureGroup="Fact Actual Weight Volume" count="0" hidden="1"/>
    <cacheHierarchy uniqueName="[Measures].[Actual_Qt_Grs_Wt_BM]" caption="Actual_Qt_Grs_Wt_BM" measure="1" displayFolder="" measureGroup="Fact Actual Weight Volume" count="0" hidden="1"/>
    <cacheHierarchy uniqueName="[Measures].[Target Amount Local]" caption="Target Amount Local" measure="1" displayFolder="" measureGroup="Fact Target Amount" count="0" hidden="1"/>
    <cacheHierarchy uniqueName="[Measures].[Target Amount EUR]" caption="Target Amount EUR" measure="1" displayFolder="" measureGroup="Fact Target Amount" count="0" hidden="1"/>
    <cacheHierarchy uniqueName="[Measures].[Target Quantity]" caption="Target Quantity" measure="1" displayFolder="" measureGroup="Fact Target Quantity" count="0" hidden="1"/>
    <cacheHierarchy uniqueName="[Measures].[UseAsDefaultMeasure]" caption="UseAsDefaultMeasure" measure="1" displayFolder="" count="0" hidden="1"/>
    <cacheHierarchy uniqueName="[Measures].[Count CGR]" caption="Count CGR" measure="1" displayFolder="" count="0" hidden="1"/>
    <cacheHierarchy uniqueName="[Measures].[YTD_Key]" caption="YTD_Key" measure="1" displayFolder="" count="0" hidden="1"/>
    <cacheHierarchy uniqueName="[Measures].[HYTD_Key]" caption="HYTD_Key" measure="1" displayFolder="" count="0" hidden="1"/>
    <cacheHierarchy uniqueName="[Measures].[D_Key]" caption="D_Key" measure="1" displayFolder="" count="0" hidden="1"/>
    <cacheHierarchy uniqueName="[Measures].[HD_Key]" caption="HD_Key" measure="1" displayFolder="" count="0" hidden="1"/>
    <cacheHierarchy uniqueName="[Measures].[YTD_Key SRD]" caption="YTD_Key SRD" measure="1" displayFolder="" count="0" hidden="1"/>
    <cacheHierarchy uniqueName="[Measures].[HYTD_Key SRD]" caption="HYTD_Key SRD" measure="1" displayFolder="" count="0" hidden="1"/>
    <cacheHierarchy uniqueName="[Measures].[D_Key_SRD]" caption="D_Key_SRD" measure="1" displayFolder="" count="0" hidden="1"/>
    <cacheHierarchy uniqueName="[Measures].[HD_Key_SRD]" caption="HD_Key_SRD" measure="1" displayFolder="" count="0" hidden="1"/>
    <cacheHierarchy uniqueName="[Current Day]" caption="Current Day" set="1" parentSet="78" displayFolder="" count="0" unbalanced="0" unbalancedGroup="0"/>
    <cacheHierarchy uniqueName="[Current Year]" caption="Current Year" set="1" parentSet="78" displayFolder="" count="0" unbalanced="0" unbalancedGroup="0"/>
    <cacheHierarchy uniqueName="[Current Month]" caption="Current Month" set="1" parentSet="78" displayFolder="" count="0" unbalanced="0" unbalancedGroup="0"/>
    <cacheHierarchy uniqueName="[Current Week]" caption="Current Week" set="1" parentSet="79" displayFolder="" count="0" unbalanced="0" unbalancedGroup="0"/>
    <cacheHierarchy uniqueName="[Last Week]" caption="Last Week" set="1" parentSet="79" displayFolder="" count="0" unbalanced="0" unbalancedGroup="0"/>
    <cacheHierarchy uniqueName="[Current Week and Last Week]" caption="Current Week and Last Week" set="1" parentSet="79" displayFolder="" count="0" unbalanced="0" unbalancedGroup="0"/>
    <cacheHierarchy uniqueName="[SRD-Last Week]" caption="SRD-Last Week" set="1" parentSet="242" displayFolder="" count="0" unbalanced="0" unbalancedGroup="0"/>
    <cacheHierarchy uniqueName="[Last Month]" caption="Last Month" set="1" parentSet="78" displayFolder="" count="0" unbalanced="0" unbalancedGroup="0"/>
    <cacheHierarchy uniqueName="[Last Day]" caption="Last Day" set="1" parentSet="78" displayFolder="" count="0" unbalanced="0" unbalancedGroup="0"/>
  </cacheHierarchies>
  <kpis count="0"/>
  <dimensions count="22">
    <dimension name="Bom Flag" uniqueName="[Bom Flag]" caption="Bom Flag"/>
    <dimension name="BOM Product" uniqueName="[BOM Product]" caption="BOM Product"/>
    <dimension name="Business Unit" uniqueName="[Business Unit]" caption="Business Unit"/>
    <dimension name="Calendar Date" uniqueName="[Calendar Date]" caption="Calendar Date"/>
    <dimension name="Currency" uniqueName="[Currency]" caption="Currency"/>
    <dimension name="Customer" uniqueName="[Customer]" caption="Customer"/>
    <dimension name="Customer Channel" uniqueName="[Customer Channel]" caption="Customer Channel"/>
    <dimension name="Date Comparison" uniqueName="[Date Comparison]" caption="Date Comparison"/>
    <dimension name="Distribution Channel" uniqueName="[Distribution Channel]" caption="Distribution Channel"/>
    <dimension name="Free Product Identifier" uniqueName="[Free Product Identifier]" caption="Free Product Identifier"/>
    <dimension name="Indirect Flag" uniqueName="[Indirect Flag]" caption="Indirect Flag"/>
    <dimension name="Management Unit" uniqueName="[Management Unit]" caption="Management Unit"/>
    <dimension name="Measure" uniqueName="[Measure]" caption="Measure"/>
    <dimension measure="1" name="Measures" uniqueName="[Measures]" caption="Measures"/>
    <dimension name="Product" uniqueName="[Product]" caption="Product"/>
    <dimension name="Promo Flag" uniqueName="[Promo Flag]" caption="Promo Flag"/>
    <dimension name="Rebuying Flag" uniqueName="[Rebuying Flag]" caption="Rebuying Flag"/>
    <dimension name="Sales Rep - AS IS" uniqueName="[Sales Rep - AS IS]" caption="Sales Rep - AS IS"/>
    <dimension name="Sales Rep - AS WAS" uniqueName="[Sales Rep - AS WAS]" caption="Sales Rep - AS WAS"/>
    <dimension name="Sales Type" uniqueName="[Sales Type]" caption="Sales Type"/>
    <dimension name="Service Rendered Date" uniqueName="[Service Rendered Date]" caption="Service Rendered Date"/>
    <dimension name="Unit of Measure" uniqueName="[Unit of Measure]" caption="Unit of Measure"/>
  </dimensions>
  <measureGroups count="10">
    <measureGroup name="Fact Actual Amount" caption="Fact Actual Amount"/>
    <measureGroup name="Fact Actual Inv and Ord Counter" caption="Fact Actual Inv and Ord Counter"/>
    <measureGroup name="Fact Actual Quantity" caption="Fact Actual Quantity"/>
    <measureGroup name="Fact Actual Weight Volume" caption="Fact Actual Weight Volume"/>
    <measureGroup name="Fact Forecast Amount NCE" caption="Fact Forecast Amount NCE"/>
    <measureGroup name="Fact Forecast Quantity NCE" caption="Fact Forecast Quantity NCE"/>
    <measureGroup name="Fact Target Amount" caption="Fact Target Amount"/>
    <measureGroup name="Fact Target Quantity" caption="Fact Target Quantity"/>
    <measureGroup name="Fact Trading Day" caption="Fact Trading Day"/>
    <measureGroup name="Fact Value" caption="Fact Value"/>
  </measureGroups>
  <maps count="140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8"/>
    <map measureGroup="0" dimension="9"/>
    <map measureGroup="0" dimension="10"/>
    <map measureGroup="0" dimension="11"/>
    <map measureGroup="0" dimension="12"/>
    <map measureGroup="0" dimension="14"/>
    <map measureGroup="0" dimension="15"/>
    <map measureGroup="0" dimension="16"/>
    <map measureGroup="0" dimension="17"/>
    <map measureGroup="0" dimension="18"/>
    <map measureGroup="0" dimension="19"/>
    <map measureGroup="0" dimension="20"/>
    <map measureGroup="1" dimension="2"/>
    <map measureGroup="1" dimension="3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4"/>
    <map measureGroup="1" dimension="15"/>
    <map measureGroup="1" dimension="17"/>
    <map measureGroup="1" dimension="18"/>
    <map measureGroup="1" dimension="20"/>
    <map measureGroup="2" dimension="0"/>
    <map measureGroup="2" dimension="1"/>
    <map measureGroup="2" dimension="2"/>
    <map measureGroup="2" dimension="3"/>
    <map measureGroup="2" dimension="5"/>
    <map measureGroup="2" dimension="6"/>
    <map measureGroup="2" dimension="7"/>
    <map measureGroup="2" dimension="8"/>
    <map measureGroup="2" dimension="9"/>
    <map measureGroup="2" dimension="10"/>
    <map measureGroup="2" dimension="11"/>
    <map measureGroup="2" dimension="12"/>
    <map measureGroup="2" dimension="14"/>
    <map measureGroup="2" dimension="15"/>
    <map measureGroup="2" dimension="16"/>
    <map measureGroup="2" dimension="17"/>
    <map measureGroup="2" dimension="18"/>
    <map measureGroup="2" dimension="19"/>
    <map measureGroup="2" dimension="20"/>
    <map measureGroup="2" dimension="21"/>
    <map measureGroup="3" dimension="0"/>
    <map measureGroup="3" dimension="1"/>
    <map measureGroup="3" dimension="2"/>
    <map measureGroup="3" dimension="3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4"/>
    <map measureGroup="3" dimension="15"/>
    <map measureGroup="3" dimension="16"/>
    <map measureGroup="3" dimension="17"/>
    <map measureGroup="3" dimension="18"/>
    <map measureGroup="3" dimension="19"/>
    <map measureGroup="3" dimension="20"/>
    <map measureGroup="3" dimension="21"/>
    <map measureGroup="4" dimension="0"/>
    <map measureGroup="4" dimension="2"/>
    <map measureGroup="4" dimension="3"/>
    <map measureGroup="4" dimension="4"/>
    <map measureGroup="4" dimension="6"/>
    <map measureGroup="4" dimension="7"/>
    <map measureGroup="4" dimension="8"/>
    <map measureGroup="4" dimension="11"/>
    <map measureGroup="4" dimension="12"/>
    <map measureGroup="4" dimension="14"/>
    <map measureGroup="4" dimension="15"/>
    <map measureGroup="5" dimension="0"/>
    <map measureGroup="5" dimension="2"/>
    <map measureGroup="5" dimension="3"/>
    <map measureGroup="5" dimension="6"/>
    <map measureGroup="5" dimension="7"/>
    <map measureGroup="5" dimension="8"/>
    <map measureGroup="5" dimension="11"/>
    <map measureGroup="5" dimension="12"/>
    <map measureGroup="5" dimension="14"/>
    <map measureGroup="5" dimension="15"/>
    <map measureGroup="5" dimension="21"/>
    <map measureGroup="6" dimension="2"/>
    <map measureGroup="6" dimension="3"/>
    <map measureGroup="6" dimension="4"/>
    <map measureGroup="6" dimension="5"/>
    <map measureGroup="6" dimension="6"/>
    <map measureGroup="6" dimension="7"/>
    <map measureGroup="6" dimension="8"/>
    <map measureGroup="6" dimension="11"/>
    <map measureGroup="6" dimension="12"/>
    <map measureGroup="6" dimension="14"/>
    <map measureGroup="6" dimension="15"/>
    <map measureGroup="7" dimension="3"/>
    <map measureGroup="7" dimension="5"/>
    <map measureGroup="7" dimension="6"/>
    <map measureGroup="7" dimension="7"/>
    <map measureGroup="7" dimension="8"/>
    <map measureGroup="7" dimension="11"/>
    <map measureGroup="7" dimension="12"/>
    <map measureGroup="7" dimension="14"/>
    <map measureGroup="7" dimension="15"/>
    <map measureGroup="7" dimension="21"/>
    <map measureGroup="8" dimension="3"/>
    <map measureGroup="8" dimension="11"/>
    <map measureGroup="9" dimension="0"/>
    <map measureGroup="9" dimension="1"/>
    <map measureGroup="9" dimension="2"/>
    <map measureGroup="9" dimension="3"/>
    <map measureGroup="9" dimension="4"/>
    <map measureGroup="9" dimension="5"/>
    <map measureGroup="9" dimension="6"/>
    <map measureGroup="9" dimension="7"/>
    <map measureGroup="9" dimension="8"/>
    <map measureGroup="9" dimension="9"/>
    <map measureGroup="9" dimension="10"/>
    <map measureGroup="9" dimension="11"/>
    <map measureGroup="9" dimension="12"/>
    <map measureGroup="9" dimension="14"/>
    <map measureGroup="9" dimension="15"/>
    <map measureGroup="9" dimension="16"/>
    <map measureGroup="9" dimension="17"/>
    <map measureGroup="9" dimension="18"/>
    <map measureGroup="9" dimension="20"/>
    <map measureGroup="9" dimension="2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5">
  <r>
    <n v="1"/>
    <s v="61539031"/>
    <d v="2021-07-30T00:00:00"/>
    <x v="0"/>
    <x v="0"/>
    <s v="A910"/>
    <s v="1000"/>
    <x v="0"/>
    <n v="14"/>
    <n v="0"/>
    <n v="0"/>
    <n v="0"/>
    <s v="ZUN"/>
    <d v="2022-01-31T00:00:00"/>
    <x v="0"/>
    <n v="185"/>
    <n v="85"/>
    <s v="330270331000603409"/>
    <d v="2020-02-03T00:00:00"/>
    <s v=""/>
    <s v=""/>
    <n v="14"/>
    <n v="238.25"/>
    <n v="0.29199999999999998"/>
    <s v="FERT"/>
    <s v="2109300369"/>
    <s v="0"/>
    <s v="0"/>
    <s v="0"/>
    <s v="X"/>
    <s v=""/>
    <d v="2020-01-31T00:00:00"/>
    <m/>
    <s v="1"/>
    <n v="14"/>
    <n v="0"/>
    <n v="0"/>
    <n v="0"/>
    <n v="0"/>
    <x v="0"/>
  </r>
  <r>
    <n v="2"/>
    <s v="63023032"/>
    <d v="2021-07-30T00:00:00"/>
    <x v="1"/>
    <x v="1"/>
    <s v="A910"/>
    <s v="1000"/>
    <x v="1"/>
    <n v="36"/>
    <n v="0"/>
    <n v="0"/>
    <n v="0"/>
    <s v="ZUN"/>
    <d v="2022-03-31T00:00:00"/>
    <x v="1"/>
    <n v="244"/>
    <n v="144"/>
    <s v="330270331000806992"/>
    <d v="2020-03-19T00:00:00"/>
    <s v=""/>
    <s v=""/>
    <n v="36"/>
    <n v="957.55"/>
    <n v="1"/>
    <s v="FERT"/>
    <s v="2109300369"/>
    <s v="0"/>
    <s v="0"/>
    <s v="0"/>
    <s v="X"/>
    <s v=""/>
    <d v="2020-03-17T00:00:00"/>
    <m/>
    <n v="1"/>
    <n v="36"/>
    <n v="0"/>
    <n v="0"/>
    <n v="0"/>
    <n v="0"/>
    <x v="0"/>
  </r>
  <r>
    <n v="2"/>
    <s v="63023032"/>
    <d v="2021-07-30T00:00:00"/>
    <x v="1"/>
    <x v="1"/>
    <s v="A910"/>
    <s v="1000"/>
    <x v="1"/>
    <n v="36"/>
    <n v="0"/>
    <n v="0"/>
    <n v="0"/>
    <s v="ZUN"/>
    <d v="2022-03-31T00:00:00"/>
    <x v="1"/>
    <n v="244"/>
    <n v="144"/>
    <s v="330270331000807609"/>
    <d v="2020-03-19T00:00:00"/>
    <s v=""/>
    <s v=""/>
    <n v="36"/>
    <n v="957.55"/>
    <n v="1"/>
    <s v="FERT"/>
    <s v="2109300369"/>
    <s v="0"/>
    <s v="0"/>
    <s v="0"/>
    <s v="X"/>
    <s v=""/>
    <d v="2020-03-17T00:00:00"/>
    <m/>
    <n v="1"/>
    <n v="36"/>
    <n v="0"/>
    <n v="36"/>
    <n v="36"/>
    <n v="957.55"/>
    <x v="0"/>
  </r>
  <r>
    <n v="2"/>
    <s v="63023032"/>
    <d v="2021-07-30T00:00:00"/>
    <x v="1"/>
    <x v="1"/>
    <s v="A910"/>
    <s v="1000"/>
    <x v="1"/>
    <n v="4"/>
    <n v="0"/>
    <n v="0"/>
    <n v="0"/>
    <s v="ZUN"/>
    <d v="2022-03-31T00:00:00"/>
    <x v="1"/>
    <n v="244"/>
    <n v="144"/>
    <s v="635201028225821942"/>
    <d v="2020-03-19T00:00:00"/>
    <s v=""/>
    <s v=""/>
    <n v="4"/>
    <n v="106.39"/>
    <n v="0.111"/>
    <s v="FERT"/>
    <s v="2109300369"/>
    <s v="0"/>
    <s v="0"/>
    <s v="0"/>
    <s v="X"/>
    <s v=""/>
    <d v="2020-03-17T00:00:00"/>
    <m/>
    <n v="1"/>
    <n v="4"/>
    <n v="0"/>
    <n v="36"/>
    <n v="4"/>
    <n v="106.39"/>
    <x v="0"/>
  </r>
  <r>
    <n v="2"/>
    <s v="63023032"/>
    <d v="2021-07-30T00:00:00"/>
    <x v="1"/>
    <x v="1"/>
    <s v="A910"/>
    <s v="1000"/>
    <x v="2"/>
    <n v="5"/>
    <n v="0"/>
    <n v="0"/>
    <n v="0"/>
    <s v="ZUN"/>
    <d v="2022-11-30T00:00:00"/>
    <x v="2"/>
    <n v="488"/>
    <n v="388"/>
    <s v="330270331001541298"/>
    <d v="2021-01-22T00:00:00"/>
    <s v=""/>
    <s v=""/>
    <n v="5"/>
    <n v="132.99"/>
    <n v="0.13900000000000001"/>
    <s v="FERT"/>
    <s v="2109300369"/>
    <s v="0"/>
    <s v="0"/>
    <s v="0"/>
    <s v="X"/>
    <s v=""/>
    <d v="2020-11-30T00:00:00"/>
    <m/>
    <n v="1"/>
    <n v="5"/>
    <n v="0"/>
    <n v="4"/>
    <n v="4"/>
    <n v="106.39200000000001"/>
    <x v="0"/>
  </r>
  <r>
    <n v="2"/>
    <s v="63023032"/>
    <d v="2021-07-30T00:00:00"/>
    <x v="1"/>
    <x v="1"/>
    <s v="A910"/>
    <s v="1000"/>
    <x v="2"/>
    <n v="36"/>
    <n v="0"/>
    <n v="0"/>
    <n v="0"/>
    <s v="ZUN"/>
    <d v="2022-11-30T00:00:00"/>
    <x v="2"/>
    <n v="488"/>
    <n v="388"/>
    <s v="330270331001541519"/>
    <d v="2021-01-22T00:00:00"/>
    <s v=""/>
    <s v=""/>
    <n v="36"/>
    <n v="957.55"/>
    <n v="1"/>
    <s v="FERT"/>
    <s v="2109300369"/>
    <s v="0"/>
    <s v="0"/>
    <s v="0"/>
    <s v="X"/>
    <s v=""/>
    <d v="2020-11-30T00:00:00"/>
    <m/>
    <n v="1"/>
    <n v="36"/>
    <n v="0"/>
    <n v="5"/>
    <n v="5"/>
    <n v="132.99305555555554"/>
    <x v="0"/>
  </r>
  <r>
    <n v="2"/>
    <s v="63023032"/>
    <d v="2021-07-30T00:00:00"/>
    <x v="1"/>
    <x v="1"/>
    <s v="A910"/>
    <s v="1000"/>
    <x v="2"/>
    <n v="36"/>
    <n v="0"/>
    <n v="0"/>
    <n v="0"/>
    <s v="ZUN"/>
    <d v="2022-11-30T00:00:00"/>
    <x v="2"/>
    <n v="488"/>
    <n v="388"/>
    <s v="330270331001541625"/>
    <d v="2021-01-22T00:00:00"/>
    <s v=""/>
    <s v=""/>
    <n v="36"/>
    <n v="957.55"/>
    <n v="1"/>
    <s v="FERT"/>
    <s v="2109300369"/>
    <s v="0"/>
    <s v="0"/>
    <s v="0"/>
    <s v="X"/>
    <s v=""/>
    <d v="2020-11-30T00:00:00"/>
    <m/>
    <n v="1"/>
    <n v="36"/>
    <n v="0"/>
    <n v="36"/>
    <n v="36"/>
    <n v="957.55"/>
    <x v="0"/>
  </r>
  <r>
    <n v="2"/>
    <s v="63023032"/>
    <d v="2021-07-30T00:00:00"/>
    <x v="1"/>
    <x v="1"/>
    <s v="A910"/>
    <s v="1000"/>
    <x v="2"/>
    <n v="36"/>
    <n v="0"/>
    <n v="0"/>
    <n v="0"/>
    <s v="ZUN"/>
    <d v="2022-11-30T00:00:00"/>
    <x v="2"/>
    <n v="488"/>
    <n v="388"/>
    <s v="330270331001541700"/>
    <d v="2021-01-22T00:00:00"/>
    <s v=""/>
    <s v=""/>
    <n v="36"/>
    <n v="957.55"/>
    <n v="1"/>
    <s v="FERT"/>
    <s v="2109300369"/>
    <s v="0"/>
    <s v="0"/>
    <s v="0"/>
    <s v="X"/>
    <s v=""/>
    <d v="2020-11-30T00:00:00"/>
    <m/>
    <n v="1"/>
    <n v="36"/>
    <n v="0"/>
    <n v="36"/>
    <n v="36"/>
    <n v="957.55"/>
    <x v="0"/>
  </r>
  <r>
    <n v="2"/>
    <s v="63023032"/>
    <d v="2021-07-30T00:00:00"/>
    <x v="1"/>
    <x v="1"/>
    <s v="A910"/>
    <s v="1000"/>
    <x v="2"/>
    <n v="28"/>
    <n v="0"/>
    <n v="0"/>
    <n v="0"/>
    <s v="ZUN"/>
    <d v="2022-11-30T00:00:00"/>
    <x v="2"/>
    <n v="488"/>
    <n v="388"/>
    <s v="330270331001541762"/>
    <d v="2021-01-22T00:00:00"/>
    <s v=""/>
    <s v=""/>
    <n v="28"/>
    <n v="744.76"/>
    <n v="0.77800000000000002"/>
    <s v="FERT"/>
    <s v="2109300369"/>
    <s v="0"/>
    <s v="0"/>
    <s v="0"/>
    <s v="X"/>
    <s v=""/>
    <d v="2020-11-30T00:00:00"/>
    <m/>
    <n v="1"/>
    <n v="28"/>
    <n v="0"/>
    <n v="36"/>
    <n v="28"/>
    <n v="744.76"/>
    <x v="0"/>
  </r>
  <r>
    <n v="10"/>
    <s v="1000360410"/>
    <d v="2021-07-30T00:00:00"/>
    <x v="2"/>
    <x v="2"/>
    <s v="A910"/>
    <s v="1000"/>
    <x v="3"/>
    <n v="10"/>
    <n v="0"/>
    <n v="0"/>
    <n v="0"/>
    <s v="ZUN"/>
    <d v="2022-10-31T00:00:00"/>
    <x v="3"/>
    <n v="458"/>
    <n v="348"/>
    <s v="340387004270932385"/>
    <d v="2021-04-12T00:00:00"/>
    <s v=""/>
    <s v=""/>
    <n v="10"/>
    <n v="132.47"/>
    <n v="0.159"/>
    <s v="FERT"/>
    <s v="2109300369"/>
    <s v="0"/>
    <s v="0"/>
    <s v="0"/>
    <s v="X"/>
    <s v=""/>
    <d v="2021-04-12T00:00:00"/>
    <m/>
    <n v="1"/>
    <n v="10"/>
    <n v="0"/>
    <n v="0"/>
    <n v="0"/>
    <n v="0"/>
    <x v="1"/>
  </r>
  <r>
    <n v="11"/>
    <s v="1114070411"/>
    <d v="2021-07-30T00:00:00"/>
    <x v="3"/>
    <x v="3"/>
    <s v="A910"/>
    <s v="1000"/>
    <x v="4"/>
    <n v="7"/>
    <n v="0"/>
    <n v="0"/>
    <n v="0"/>
    <s v="ZUN"/>
    <d v="2022-12-31T00:00:00"/>
    <x v="4"/>
    <n v="519"/>
    <n v="439"/>
    <s v="359485176006341082"/>
    <d v="2021-06-23T00:00:00"/>
    <s v=""/>
    <s v=""/>
    <n v="7"/>
    <n v="98.48"/>
    <n v="0.156"/>
    <s v="FERT"/>
    <s v="2109300369"/>
    <s v="0"/>
    <s v="0"/>
    <s v="0"/>
    <s v="X"/>
    <s v=""/>
    <d v="2021-06-23T00:00:00"/>
    <m/>
    <n v="3"/>
    <n v="2"/>
    <n v="0"/>
    <n v="0"/>
    <n v="0"/>
    <n v="0"/>
    <x v="2"/>
  </r>
  <r>
    <n v="11"/>
    <s v="1114070411"/>
    <d v="2021-07-30T00:00:00"/>
    <x v="3"/>
    <x v="3"/>
    <s v="A910"/>
    <s v="1000"/>
    <x v="4"/>
    <n v="45"/>
    <n v="0"/>
    <n v="0"/>
    <n v="0"/>
    <s v="ZUN"/>
    <d v="2022-12-31T00:00:00"/>
    <x v="4"/>
    <n v="519"/>
    <n v="439"/>
    <s v="359485176006341099"/>
    <d v="2021-06-23T00:00:00"/>
    <s v=""/>
    <s v=""/>
    <n v="45"/>
    <n v="633.11"/>
    <n v="1"/>
    <s v="FERT"/>
    <s v="2109300369"/>
    <s v="0"/>
    <s v="0"/>
    <s v="0"/>
    <s v="X"/>
    <s v=""/>
    <d v="2021-06-23T00:00:00"/>
    <m/>
    <n v="3"/>
    <n v="15"/>
    <n v="0"/>
    <n v="2"/>
    <n v="2"/>
    <n v="28.138222222222222"/>
    <x v="2"/>
  </r>
  <r>
    <n v="11"/>
    <s v="1114070411"/>
    <d v="2021-07-30T00:00:00"/>
    <x v="3"/>
    <x v="3"/>
    <s v="A910"/>
    <s v="1000"/>
    <x v="4"/>
    <n v="45"/>
    <n v="0"/>
    <n v="0"/>
    <n v="0"/>
    <s v="ZUN"/>
    <d v="2022-12-31T00:00:00"/>
    <x v="4"/>
    <n v="519"/>
    <n v="439"/>
    <s v="359485176006341235"/>
    <d v="2021-06-23T00:00:00"/>
    <s v=""/>
    <s v=""/>
    <n v="45"/>
    <n v="633.11"/>
    <n v="1"/>
    <s v="FERT"/>
    <s v="2109300369"/>
    <s v="0"/>
    <s v="0"/>
    <s v="0"/>
    <s v="X"/>
    <s v=""/>
    <d v="2021-06-23T00:00:00"/>
    <m/>
    <n v="3"/>
    <n v="15"/>
    <n v="0"/>
    <n v="15"/>
    <n v="15"/>
    <n v="211.03666666666666"/>
    <x v="2"/>
  </r>
  <r>
    <n v="11"/>
    <s v="1114070411"/>
    <d v="2021-07-30T00:00:00"/>
    <x v="3"/>
    <x v="3"/>
    <s v="A910"/>
    <s v="1000"/>
    <x v="4"/>
    <n v="19"/>
    <n v="0"/>
    <n v="0"/>
    <n v="0"/>
    <s v="ZUN"/>
    <d v="2022-12-31T00:00:00"/>
    <x v="4"/>
    <n v="519"/>
    <n v="439"/>
    <s v="359485176006341242"/>
    <d v="2021-06-23T00:00:00"/>
    <s v=""/>
    <s v=""/>
    <n v="19"/>
    <n v="267.31"/>
    <n v="0.42199999999999999"/>
    <s v="FERT"/>
    <s v="2109300369"/>
    <s v="0"/>
    <s v="0"/>
    <s v="0"/>
    <s v="X"/>
    <s v=""/>
    <d v="2021-06-23T00:00:00"/>
    <m/>
    <n v="3"/>
    <n v="6"/>
    <n v="0"/>
    <n v="15"/>
    <n v="15"/>
    <n v="211.0342105263158"/>
    <x v="2"/>
  </r>
  <r>
    <n v="15"/>
    <s v="1124710315"/>
    <d v="2021-07-30T00:00:00"/>
    <x v="4"/>
    <x v="4"/>
    <s v="A910"/>
    <s v="1000"/>
    <x v="5"/>
    <n v="42"/>
    <n v="0"/>
    <n v="0"/>
    <n v="0"/>
    <s v="ZUN"/>
    <d v="2022-11-30T00:00:00"/>
    <x v="5"/>
    <n v="488"/>
    <n v="428"/>
    <s v="359485176006263315"/>
    <d v="2021-05-21T00:00:00"/>
    <s v=""/>
    <s v=""/>
    <n v="42"/>
    <n v="623.38"/>
    <n v="0.93300000000000005"/>
    <s v="FERT"/>
    <s v="2109300369"/>
    <s v="0"/>
    <s v="0"/>
    <s v="0"/>
    <s v="X"/>
    <s v=""/>
    <d v="2021-05-21T00:00:00"/>
    <m/>
    <n v="4"/>
    <n v="11"/>
    <n v="0"/>
    <n v="0"/>
    <n v="0"/>
    <n v="0"/>
    <x v="3"/>
  </r>
  <r>
    <n v="15"/>
    <s v="1124710315"/>
    <d v="2021-07-30T00:00:00"/>
    <x v="4"/>
    <x v="4"/>
    <s v="A910"/>
    <s v="1000"/>
    <x v="5"/>
    <n v="45"/>
    <n v="0"/>
    <n v="0"/>
    <n v="0"/>
    <s v="ZUN"/>
    <d v="2022-11-30T00:00:00"/>
    <x v="5"/>
    <n v="488"/>
    <n v="428"/>
    <s v="359485176006263322"/>
    <d v="2021-05-21T00:00:00"/>
    <s v=""/>
    <s v=""/>
    <n v="45"/>
    <n v="667.91"/>
    <n v="1"/>
    <s v="FERT"/>
    <s v="2109300369"/>
    <s v="0"/>
    <s v="0"/>
    <s v="0"/>
    <s v="X"/>
    <s v=""/>
    <d v="2021-05-21T00:00:00"/>
    <m/>
    <n v="4"/>
    <n v="11"/>
    <n v="0"/>
    <n v="11"/>
    <n v="11"/>
    <n v="163.2668888888889"/>
    <x v="3"/>
  </r>
  <r>
    <n v="15"/>
    <s v="1124710315"/>
    <d v="2021-07-30T00:00:00"/>
    <x v="4"/>
    <x v="4"/>
    <s v="A910"/>
    <s v="1000"/>
    <x v="5"/>
    <n v="45"/>
    <n v="0"/>
    <n v="0"/>
    <n v="0"/>
    <s v="ZUN"/>
    <d v="2022-11-30T00:00:00"/>
    <x v="5"/>
    <n v="488"/>
    <n v="428"/>
    <s v="359485176006263339"/>
    <d v="2021-05-21T00:00:00"/>
    <s v=""/>
    <s v=""/>
    <n v="45"/>
    <n v="667.91"/>
    <n v="1"/>
    <s v="FERT"/>
    <s v="2109300369"/>
    <s v="0"/>
    <s v="0"/>
    <s v="0"/>
    <s v="X"/>
    <s v=""/>
    <d v="2021-05-21T00:00:00"/>
    <m/>
    <n v="4"/>
    <n v="11"/>
    <n v="0"/>
    <n v="11"/>
    <n v="11"/>
    <n v="163.2668888888889"/>
    <x v="3"/>
  </r>
  <r>
    <n v="15"/>
    <s v="1124710315"/>
    <d v="2021-07-30T00:00:00"/>
    <x v="4"/>
    <x v="4"/>
    <s v="A910"/>
    <s v="1000"/>
    <x v="5"/>
    <n v="45"/>
    <n v="0"/>
    <n v="0"/>
    <n v="0"/>
    <s v="ZUN"/>
    <d v="2022-11-30T00:00:00"/>
    <x v="5"/>
    <n v="488"/>
    <n v="428"/>
    <s v="359485176006263346"/>
    <d v="2021-05-21T00:00:00"/>
    <s v=""/>
    <s v=""/>
    <n v="45"/>
    <n v="667.91"/>
    <n v="1"/>
    <s v="FERT"/>
    <s v="2109300369"/>
    <s v="0"/>
    <s v="0"/>
    <s v="0"/>
    <s v="X"/>
    <s v=""/>
    <d v="2021-05-21T00:00:00"/>
    <m/>
    <n v="4"/>
    <n v="11"/>
    <n v="0"/>
    <n v="11"/>
    <n v="11"/>
    <n v="163.2668888888889"/>
    <x v="3"/>
  </r>
  <r>
    <n v="15"/>
    <s v="1124710315"/>
    <d v="2021-07-30T00:00:00"/>
    <x v="4"/>
    <x v="4"/>
    <s v="A910"/>
    <s v="1000"/>
    <x v="5"/>
    <n v="10"/>
    <n v="0"/>
    <n v="0"/>
    <n v="0"/>
    <s v="ZUN"/>
    <d v="2022-11-30T00:00:00"/>
    <x v="5"/>
    <n v="488"/>
    <n v="428"/>
    <s v="359485176006263537"/>
    <d v="2021-05-21T00:00:00"/>
    <s v=""/>
    <s v=""/>
    <n v="10"/>
    <n v="148.41999999999999"/>
    <n v="0.222"/>
    <s v="FERT"/>
    <s v="2109300369"/>
    <s v="0"/>
    <s v="0"/>
    <s v="0"/>
    <s v="X"/>
    <s v=""/>
    <d v="2021-05-21T00:00:00"/>
    <m/>
    <n v="4"/>
    <n v="3"/>
    <n v="0"/>
    <n v="11"/>
    <n v="10"/>
    <n v="148.41999999999999"/>
    <x v="3"/>
  </r>
  <r>
    <n v="15"/>
    <s v="1124710315"/>
    <d v="2021-07-30T00:00:00"/>
    <x v="4"/>
    <x v="4"/>
    <s v="A910"/>
    <s v="1000"/>
    <x v="6"/>
    <n v="45"/>
    <n v="0"/>
    <n v="0"/>
    <n v="0"/>
    <s v="ZUN"/>
    <d v="2022-12-31T00:00:00"/>
    <x v="6"/>
    <n v="519"/>
    <n v="459"/>
    <s v="359485176006353894"/>
    <d v="2021-06-28T00:00:00"/>
    <s v=""/>
    <s v=""/>
    <n v="45"/>
    <n v="667.91"/>
    <n v="1"/>
    <s v="FERT"/>
    <s v="2109300369"/>
    <s v="0"/>
    <s v="0"/>
    <s v="0"/>
    <s v="X"/>
    <s v=""/>
    <d v="2021-06-28T00:00:00"/>
    <m/>
    <n v="4"/>
    <n v="11"/>
    <n v="0"/>
    <n v="3"/>
    <n v="3"/>
    <n v="44.527333333333331"/>
    <x v="3"/>
  </r>
  <r>
    <n v="15"/>
    <s v="1124710315"/>
    <d v="2021-07-30T00:00:00"/>
    <x v="4"/>
    <x v="4"/>
    <s v="A910"/>
    <s v="1000"/>
    <x v="6"/>
    <n v="45"/>
    <n v="0"/>
    <n v="0"/>
    <n v="0"/>
    <s v="ZUN"/>
    <d v="2022-12-31T00:00:00"/>
    <x v="6"/>
    <n v="519"/>
    <n v="459"/>
    <s v="359485176006353917"/>
    <d v="2021-06-28T00:00:00"/>
    <s v=""/>
    <s v=""/>
    <n v="45"/>
    <n v="667.91"/>
    <n v="1"/>
    <s v="FERT"/>
    <s v="2109300369"/>
    <s v="0"/>
    <s v="0"/>
    <s v="0"/>
    <s v="X"/>
    <s v=""/>
    <d v="2021-06-28T00:00:00"/>
    <m/>
    <n v="4"/>
    <n v="11"/>
    <n v="0"/>
    <n v="11"/>
    <n v="11"/>
    <n v="163.2668888888889"/>
    <x v="3"/>
  </r>
  <r>
    <n v="15"/>
    <s v="1124710315"/>
    <d v="2021-07-30T00:00:00"/>
    <x v="4"/>
    <x v="4"/>
    <s v="A910"/>
    <s v="1000"/>
    <x v="6"/>
    <n v="45"/>
    <n v="0"/>
    <n v="0"/>
    <n v="0"/>
    <s v="ZUN"/>
    <d v="2022-12-31T00:00:00"/>
    <x v="6"/>
    <n v="519"/>
    <n v="459"/>
    <s v="359485176006353924"/>
    <d v="2021-06-28T00:00:00"/>
    <s v=""/>
    <s v=""/>
    <n v="45"/>
    <n v="667.91"/>
    <n v="1"/>
    <s v="FERT"/>
    <s v="2109300369"/>
    <s v="0"/>
    <s v="0"/>
    <s v="0"/>
    <s v="X"/>
    <s v=""/>
    <d v="2021-06-28T00:00:00"/>
    <m/>
    <n v="4"/>
    <n v="11"/>
    <n v="0"/>
    <n v="11"/>
    <n v="11"/>
    <n v="163.2668888888889"/>
    <x v="3"/>
  </r>
  <r>
    <n v="15"/>
    <s v="1124710315"/>
    <d v="2021-07-30T00:00:00"/>
    <x v="4"/>
    <x v="4"/>
    <s v="A910"/>
    <s v="1000"/>
    <x v="6"/>
    <n v="45"/>
    <n v="0"/>
    <n v="0"/>
    <n v="0"/>
    <s v="ZUN"/>
    <d v="2022-12-31T00:00:00"/>
    <x v="6"/>
    <n v="519"/>
    <n v="459"/>
    <s v="359485176006353931"/>
    <d v="2021-06-28T00:00:00"/>
    <s v=""/>
    <s v=""/>
    <n v="45"/>
    <n v="667.91"/>
    <n v="1"/>
    <s v="FERT"/>
    <s v="2109300369"/>
    <s v="0"/>
    <s v="0"/>
    <s v="0"/>
    <s v="X"/>
    <s v=""/>
    <d v="2021-06-28T00:00:00"/>
    <m/>
    <n v="4"/>
    <n v="11"/>
    <n v="0"/>
    <n v="11"/>
    <n v="11"/>
    <n v="163.2668888888889"/>
    <x v="3"/>
  </r>
  <r>
    <n v="15"/>
    <s v="1124710315"/>
    <d v="2021-07-30T00:00:00"/>
    <x v="4"/>
    <x v="4"/>
    <s v="A910"/>
    <s v="1000"/>
    <x v="6"/>
    <n v="45"/>
    <n v="0"/>
    <n v="0"/>
    <n v="0"/>
    <s v="ZUN"/>
    <d v="2022-12-31T00:00:00"/>
    <x v="6"/>
    <n v="519"/>
    <n v="459"/>
    <s v="359485176006354365"/>
    <d v="2021-06-28T00:00:00"/>
    <s v=""/>
    <s v=""/>
    <n v="45"/>
    <n v="667.91"/>
    <n v="1"/>
    <s v="FERT"/>
    <s v="2109300369"/>
    <s v="0"/>
    <s v="0"/>
    <s v="0"/>
    <s v="X"/>
    <s v=""/>
    <d v="2021-06-28T00:00:00"/>
    <m/>
    <n v="4"/>
    <n v="11"/>
    <n v="0"/>
    <n v="11"/>
    <n v="11"/>
    <n v="163.2668888888889"/>
    <x v="3"/>
  </r>
  <r>
    <n v="15"/>
    <s v="1124710315"/>
    <d v="2021-07-30T00:00:00"/>
    <x v="4"/>
    <x v="4"/>
    <s v="A910"/>
    <s v="1000"/>
    <x v="6"/>
    <n v="19"/>
    <n v="0"/>
    <n v="0"/>
    <n v="0"/>
    <s v="ZUN"/>
    <d v="2022-12-31T00:00:00"/>
    <x v="6"/>
    <n v="519"/>
    <n v="459"/>
    <s v="359485176006354372"/>
    <d v="2021-06-28T00:00:00"/>
    <s v=""/>
    <s v=""/>
    <n v="19"/>
    <n v="282.01"/>
    <n v="0.42199999999999999"/>
    <s v="FERT"/>
    <s v="2109300369"/>
    <s v="0"/>
    <s v="0"/>
    <s v="0"/>
    <s v="X"/>
    <s v=""/>
    <d v="2021-06-28T00:00:00"/>
    <m/>
    <n v="4"/>
    <n v="5"/>
    <n v="0"/>
    <n v="11"/>
    <n v="11"/>
    <n v="163.26894736842104"/>
    <x v="3"/>
  </r>
  <r>
    <n v="26"/>
    <s v="1133640726"/>
    <d v="2021-07-30T00:00:00"/>
    <x v="5"/>
    <x v="5"/>
    <s v="A910"/>
    <s v="1000"/>
    <x v="7"/>
    <n v="96"/>
    <n v="0"/>
    <n v="0"/>
    <n v="0"/>
    <s v="ZUN"/>
    <d v="2022-12-30T00:00:00"/>
    <x v="7"/>
    <n v="518"/>
    <n v="408"/>
    <s v="356011650037057221"/>
    <d v="2021-07-01T00:00:00"/>
    <s v=""/>
    <s v=""/>
    <n v="96"/>
    <n v="949.81"/>
    <n v="0.54900000000000004"/>
    <s v="FERT"/>
    <s v="2109300369"/>
    <s v="0"/>
    <s v="0"/>
    <s v="0"/>
    <s v="X"/>
    <s v=""/>
    <d v="2021-06-18T00:00:00"/>
    <m/>
    <n v="7"/>
    <n v="14"/>
    <n v="0"/>
    <n v="0"/>
    <n v="0"/>
    <n v="0"/>
    <x v="1"/>
  </r>
  <r>
    <n v="26"/>
    <s v="1133640726"/>
    <d v="2021-07-30T00:00:00"/>
    <x v="5"/>
    <x v="5"/>
    <s v="A910"/>
    <s v="1000"/>
    <x v="7"/>
    <n v="2"/>
    <n v="0"/>
    <n v="0"/>
    <n v="0"/>
    <s v="ZUN"/>
    <d v="2022-12-30T00:00:00"/>
    <x v="7"/>
    <n v="518"/>
    <n v="408"/>
    <s v="635201028226559820"/>
    <d v="2021-07-01T00:00:00"/>
    <s v=""/>
    <s v=""/>
    <n v="2"/>
    <n v="19.79"/>
    <n v="1.0999999999999999E-2"/>
    <s v="FERT"/>
    <s v="2109300369"/>
    <s v="0"/>
    <s v="0"/>
    <s v="0"/>
    <s v="X"/>
    <s v=""/>
    <d v="2021-06-18T00:00:00"/>
    <m/>
    <n v="7"/>
    <n v="0"/>
    <n v="0"/>
    <n v="14"/>
    <n v="2"/>
    <n v="19.79"/>
    <x v="1"/>
  </r>
  <r>
    <n v="28"/>
    <s v="1133840328"/>
    <d v="2021-07-30T00:00:00"/>
    <x v="6"/>
    <x v="6"/>
    <s v="A910"/>
    <s v="1000"/>
    <x v="8"/>
    <n v="32"/>
    <n v="0"/>
    <n v="0"/>
    <n v="0"/>
    <s v="ZUN"/>
    <d v="2023-03-31T00:00:00"/>
    <x v="8"/>
    <n v="609"/>
    <n v="469"/>
    <s v="340387004270889726"/>
    <d v="2021-04-15T00:00:00"/>
    <s v=""/>
    <s v=""/>
    <n v="32"/>
    <n v="201.1"/>
    <n v="0.59299999999999997"/>
    <s v="FERT"/>
    <s v="2109300369"/>
    <s v="0"/>
    <s v="0"/>
    <s v="0"/>
    <s v="X"/>
    <s v=""/>
    <d v="2021-03-31T00:00:00"/>
    <m/>
    <n v="6"/>
    <n v="5"/>
    <n v="0"/>
    <n v="0"/>
    <n v="0"/>
    <n v="0"/>
    <x v="4"/>
  </r>
  <r>
    <n v="28"/>
    <s v="1133840328"/>
    <d v="2021-07-30T00:00:00"/>
    <x v="6"/>
    <x v="6"/>
    <s v="A910"/>
    <s v="1000"/>
    <x v="8"/>
    <n v="54"/>
    <n v="0"/>
    <n v="0"/>
    <n v="0"/>
    <s v="ZUN"/>
    <d v="2023-03-31T00:00:00"/>
    <x v="8"/>
    <n v="609"/>
    <n v="469"/>
    <s v="340387004270889733"/>
    <d v="2021-04-15T00:00:00"/>
    <s v=""/>
    <s v=""/>
    <n v="54"/>
    <n v="339.36"/>
    <n v="1"/>
    <s v="FERT"/>
    <s v="2109300369"/>
    <s v="0"/>
    <s v="0"/>
    <s v="0"/>
    <s v="X"/>
    <s v=""/>
    <d v="2021-03-31T00:00:00"/>
    <m/>
    <n v="6"/>
    <n v="9"/>
    <n v="0"/>
    <n v="5"/>
    <n v="5"/>
    <n v="31.422222222222224"/>
    <x v="4"/>
  </r>
  <r>
    <n v="28"/>
    <s v="1133840328"/>
    <d v="2021-07-30T00:00:00"/>
    <x v="6"/>
    <x v="6"/>
    <s v="A910"/>
    <s v="1000"/>
    <x v="8"/>
    <n v="1"/>
    <n v="0"/>
    <n v="0"/>
    <n v="0"/>
    <s v="ZUN"/>
    <d v="2023-03-31T00:00:00"/>
    <x v="8"/>
    <n v="609"/>
    <n v="469"/>
    <s v="635201028226559400"/>
    <d v="2021-04-15T00:00:00"/>
    <s v=""/>
    <s v=""/>
    <n v="1"/>
    <n v="6.28"/>
    <n v="1.9E-2"/>
    <s v="FERT"/>
    <s v="2109300369"/>
    <s v="0"/>
    <s v="0"/>
    <s v="0"/>
    <s v="X"/>
    <s v=""/>
    <d v="2021-03-31T00:00:00"/>
    <m/>
    <n v="6"/>
    <n v="0"/>
    <n v="0"/>
    <n v="9"/>
    <n v="1"/>
    <n v="6.28"/>
    <x v="4"/>
  </r>
  <r>
    <n v="28"/>
    <s v="1133840328"/>
    <d v="2021-07-30T00:00:00"/>
    <x v="6"/>
    <x v="6"/>
    <s v="A910"/>
    <s v="1000"/>
    <x v="8"/>
    <n v="2"/>
    <n v="0"/>
    <n v="0"/>
    <n v="0"/>
    <s v="ZUN"/>
    <d v="2023-03-31T00:00:00"/>
    <x v="8"/>
    <n v="609"/>
    <n v="469"/>
    <s v="635201028226559707"/>
    <d v="2021-04-15T00:00:00"/>
    <s v=""/>
    <s v=""/>
    <n v="2"/>
    <n v="12.57"/>
    <n v="3.6999999999999998E-2"/>
    <s v="FERT"/>
    <s v="2109300369"/>
    <s v="0"/>
    <s v="0"/>
    <s v="0"/>
    <s v="X"/>
    <s v=""/>
    <d v="2021-03-31T00:00:00"/>
    <m/>
    <n v="6"/>
    <n v="0"/>
    <n v="0"/>
    <n v="0"/>
    <n v="0"/>
    <n v="0"/>
    <x v="4"/>
  </r>
  <r>
    <n v="28"/>
    <s v="1133840328"/>
    <d v="2021-07-30T00:00:00"/>
    <x v="6"/>
    <x v="6"/>
    <s v="A910"/>
    <s v="1000"/>
    <x v="8"/>
    <n v="2"/>
    <n v="0"/>
    <n v="0"/>
    <n v="0"/>
    <s v="ZUN"/>
    <d v="2023-03-31T00:00:00"/>
    <x v="8"/>
    <n v="609"/>
    <n v="469"/>
    <s v="635201028226560048"/>
    <d v="2021-04-15T00:00:00"/>
    <s v=""/>
    <s v=""/>
    <n v="2"/>
    <n v="12.57"/>
    <n v="3.6999999999999998E-2"/>
    <s v="FERT"/>
    <s v="2109300369"/>
    <s v="0"/>
    <s v="0"/>
    <s v="0"/>
    <s v="X"/>
    <s v=""/>
    <d v="2021-03-31T00:00:00"/>
    <m/>
    <n v="6"/>
    <n v="0"/>
    <n v="0"/>
    <n v="0"/>
    <n v="0"/>
    <n v="0"/>
    <x v="4"/>
  </r>
  <r>
    <n v="28"/>
    <s v="1133840328"/>
    <d v="2021-07-30T00:00:00"/>
    <x v="6"/>
    <x v="6"/>
    <s v="A910"/>
    <s v="1000"/>
    <x v="9"/>
    <n v="54"/>
    <n v="0"/>
    <n v="0"/>
    <n v="0"/>
    <s v="ZUN"/>
    <d v="2023-06-30T00:00:00"/>
    <x v="9"/>
    <n v="700"/>
    <n v="560"/>
    <s v="340387004271022443"/>
    <d v="2021-06-24T00:00:00"/>
    <s v=""/>
    <s v=""/>
    <n v="54"/>
    <n v="339.36"/>
    <n v="1"/>
    <s v="FERT"/>
    <s v="2109300369"/>
    <s v="0"/>
    <s v="0"/>
    <s v="0"/>
    <s v="X"/>
    <s v=""/>
    <d v="2021-06-24T00:00:00"/>
    <m/>
    <n v="6"/>
    <n v="9"/>
    <n v="0"/>
    <n v="0"/>
    <n v="0"/>
    <n v="0"/>
    <x v="4"/>
  </r>
  <r>
    <n v="28"/>
    <s v="1133840328"/>
    <d v="2021-07-30T00:00:00"/>
    <x v="6"/>
    <x v="6"/>
    <s v="A910"/>
    <s v="1000"/>
    <x v="9"/>
    <n v="54"/>
    <n v="0"/>
    <n v="0"/>
    <n v="0"/>
    <s v="ZUN"/>
    <d v="2023-06-30T00:00:00"/>
    <x v="9"/>
    <n v="700"/>
    <n v="560"/>
    <s v="340387004271022450"/>
    <d v="2021-06-24T00:00:00"/>
    <s v=""/>
    <s v=""/>
    <n v="54"/>
    <n v="339.36"/>
    <n v="1"/>
    <s v="FERT"/>
    <s v="2109300369"/>
    <s v="0"/>
    <s v="0"/>
    <s v="0"/>
    <s v="X"/>
    <s v=""/>
    <d v="2021-06-24T00:00:00"/>
    <m/>
    <n v="6"/>
    <n v="9"/>
    <n v="0"/>
    <n v="9"/>
    <n v="9"/>
    <n v="56.56"/>
    <x v="4"/>
  </r>
  <r>
    <n v="28"/>
    <s v="1133840328"/>
    <d v="2021-07-30T00:00:00"/>
    <x v="6"/>
    <x v="6"/>
    <s v="A910"/>
    <s v="1000"/>
    <x v="9"/>
    <n v="54"/>
    <n v="0"/>
    <n v="0"/>
    <n v="0"/>
    <s v="ZUN"/>
    <d v="2023-06-30T00:00:00"/>
    <x v="9"/>
    <n v="700"/>
    <n v="560"/>
    <s v="340387004271022481"/>
    <d v="2021-06-24T00:00:00"/>
    <s v=""/>
    <s v=""/>
    <n v="54"/>
    <n v="339.36"/>
    <n v="1"/>
    <s v="FERT"/>
    <s v="2109300369"/>
    <s v="0"/>
    <s v="0"/>
    <s v="0"/>
    <s v="X"/>
    <s v=""/>
    <d v="2021-06-24T00:00:00"/>
    <m/>
    <n v="6"/>
    <n v="9"/>
    <n v="0"/>
    <n v="9"/>
    <n v="9"/>
    <n v="56.56"/>
    <x v="4"/>
  </r>
  <r>
    <n v="28"/>
    <s v="1133840328"/>
    <d v="2021-07-30T00:00:00"/>
    <x v="6"/>
    <x v="6"/>
    <s v="A910"/>
    <s v="1000"/>
    <x v="9"/>
    <n v="54"/>
    <n v="0"/>
    <n v="0"/>
    <n v="0"/>
    <s v="ZUN"/>
    <d v="2023-06-30T00:00:00"/>
    <x v="9"/>
    <n v="700"/>
    <n v="560"/>
    <s v="340387004271022498"/>
    <d v="2021-06-24T00:00:00"/>
    <s v=""/>
    <s v=""/>
    <n v="54"/>
    <n v="339.36"/>
    <n v="1"/>
    <s v="FERT"/>
    <s v="2109300369"/>
    <s v="0"/>
    <s v="0"/>
    <s v="0"/>
    <s v="X"/>
    <s v=""/>
    <d v="2021-06-24T00:00:00"/>
    <m/>
    <n v="6"/>
    <n v="9"/>
    <n v="0"/>
    <n v="9"/>
    <n v="9"/>
    <n v="56.56"/>
    <x v="4"/>
  </r>
  <r>
    <n v="28"/>
    <s v="1133840328"/>
    <d v="2021-07-30T00:00:00"/>
    <x v="6"/>
    <x v="6"/>
    <s v="A910"/>
    <s v="1000"/>
    <x v="10"/>
    <n v="54"/>
    <n v="0"/>
    <n v="0"/>
    <n v="0"/>
    <s v="ZUN"/>
    <d v="2023-07-31T00:00:00"/>
    <x v="10"/>
    <n v="731"/>
    <n v="591"/>
    <s v="340387004271037164"/>
    <d v="2021-07-06T00:00:00"/>
    <s v=""/>
    <s v=""/>
    <n v="54"/>
    <n v="339.36"/>
    <n v="1"/>
    <s v="FERT"/>
    <s v="2109300369"/>
    <s v="0"/>
    <s v="0"/>
    <s v="0"/>
    <s v="X"/>
    <s v=""/>
    <d v="2021-07-06T00:00:00"/>
    <m/>
    <n v="6"/>
    <n v="9"/>
    <n v="0"/>
    <n v="9"/>
    <n v="9"/>
    <n v="56.56"/>
    <x v="4"/>
  </r>
  <r>
    <n v="28"/>
    <s v="1133840328"/>
    <d v="2021-07-30T00:00:00"/>
    <x v="6"/>
    <x v="6"/>
    <s v="A910"/>
    <s v="1000"/>
    <x v="10"/>
    <n v="54"/>
    <n v="0"/>
    <n v="0"/>
    <n v="0"/>
    <s v="ZUN"/>
    <d v="2023-07-31T00:00:00"/>
    <x v="10"/>
    <n v="731"/>
    <n v="591"/>
    <s v="340387004271037171"/>
    <d v="2021-07-06T00:00:00"/>
    <s v=""/>
    <s v=""/>
    <n v="54"/>
    <n v="339.36"/>
    <n v="1"/>
    <s v="FERT"/>
    <s v="2109300369"/>
    <s v="0"/>
    <s v="0"/>
    <s v="0"/>
    <s v="X"/>
    <s v=""/>
    <d v="2021-07-06T00:00:00"/>
    <m/>
    <n v="6"/>
    <n v="9"/>
    <n v="0"/>
    <n v="9"/>
    <n v="9"/>
    <n v="56.56"/>
    <x v="4"/>
  </r>
  <r>
    <n v="28"/>
    <s v="1133840328"/>
    <d v="2021-07-30T00:00:00"/>
    <x v="6"/>
    <x v="6"/>
    <s v="A910"/>
    <s v="1000"/>
    <x v="10"/>
    <n v="54"/>
    <n v="0"/>
    <n v="0"/>
    <n v="0"/>
    <s v="ZUN"/>
    <d v="2023-07-31T00:00:00"/>
    <x v="10"/>
    <n v="731"/>
    <n v="591"/>
    <s v="340387004271037225"/>
    <d v="2021-07-06T00:00:00"/>
    <s v=""/>
    <s v=""/>
    <n v="54"/>
    <n v="339.36"/>
    <n v="1"/>
    <s v="FERT"/>
    <s v="2109300369"/>
    <s v="0"/>
    <s v="0"/>
    <s v="0"/>
    <s v="X"/>
    <s v=""/>
    <d v="2021-07-06T00:00:00"/>
    <m/>
    <n v="6"/>
    <n v="9"/>
    <n v="0"/>
    <n v="9"/>
    <n v="9"/>
    <n v="56.56"/>
    <x v="4"/>
  </r>
  <r>
    <n v="28"/>
    <s v="1133840328"/>
    <d v="2021-07-30T00:00:00"/>
    <x v="6"/>
    <x v="6"/>
    <s v="A910"/>
    <s v="1000"/>
    <x v="10"/>
    <n v="54"/>
    <n v="0"/>
    <n v="0"/>
    <n v="0"/>
    <s v="ZUN"/>
    <d v="2023-07-31T00:00:00"/>
    <x v="10"/>
    <n v="731"/>
    <n v="591"/>
    <s v="340387004271037232"/>
    <d v="2021-07-06T00:00:00"/>
    <s v=""/>
    <s v=""/>
    <n v="54"/>
    <n v="339.36"/>
    <n v="1"/>
    <s v="FERT"/>
    <s v="2109300369"/>
    <s v="0"/>
    <s v="0"/>
    <s v="0"/>
    <s v="X"/>
    <s v=""/>
    <d v="2021-07-06T00:00:00"/>
    <m/>
    <n v="6"/>
    <n v="9"/>
    <n v="0"/>
    <n v="9"/>
    <n v="9"/>
    <n v="56.56"/>
    <x v="4"/>
  </r>
  <r>
    <n v="28"/>
    <s v="1133840328"/>
    <d v="2021-07-30T00:00:00"/>
    <x v="6"/>
    <x v="6"/>
    <s v="A910"/>
    <s v="1000"/>
    <x v="10"/>
    <n v="54"/>
    <n v="0"/>
    <n v="0"/>
    <n v="0"/>
    <s v="ZUN"/>
    <d v="2023-07-31T00:00:00"/>
    <x v="10"/>
    <n v="731"/>
    <n v="591"/>
    <s v="340387004271037324"/>
    <d v="2021-07-06T00:00:00"/>
    <s v=""/>
    <s v=""/>
    <n v="54"/>
    <n v="339.36"/>
    <n v="1"/>
    <s v="FERT"/>
    <s v="2109300369"/>
    <s v="0"/>
    <s v="0"/>
    <s v="0"/>
    <s v="X"/>
    <s v=""/>
    <d v="2021-07-06T00:00:00"/>
    <m/>
    <n v="6"/>
    <n v="9"/>
    <n v="0"/>
    <n v="9"/>
    <n v="9"/>
    <n v="56.56"/>
    <x v="4"/>
  </r>
  <r>
    <n v="28"/>
    <s v="1133840328"/>
    <d v="2021-07-30T00:00:00"/>
    <x v="6"/>
    <x v="6"/>
    <s v="A910"/>
    <s v="1000"/>
    <x v="10"/>
    <n v="54"/>
    <n v="0"/>
    <n v="0"/>
    <n v="0"/>
    <s v="ZUN"/>
    <d v="2023-07-31T00:00:00"/>
    <x v="10"/>
    <n v="731"/>
    <n v="591"/>
    <s v="340387004271037331"/>
    <d v="2021-07-06T00:00:00"/>
    <s v=""/>
    <s v=""/>
    <n v="54"/>
    <n v="339.36"/>
    <n v="1"/>
    <s v="FERT"/>
    <s v="2109300369"/>
    <s v="0"/>
    <s v="0"/>
    <s v="0"/>
    <s v="X"/>
    <s v=""/>
    <d v="2021-07-06T00:00:00"/>
    <m/>
    <n v="6"/>
    <n v="9"/>
    <n v="0"/>
    <n v="9"/>
    <n v="9"/>
    <n v="56.56"/>
    <x v="4"/>
  </r>
  <r>
    <n v="43"/>
    <s v="1188420143"/>
    <d v="2021-07-30T00:00:00"/>
    <x v="7"/>
    <x v="7"/>
    <s v="A910"/>
    <s v="1000"/>
    <x v="11"/>
    <n v="54"/>
    <n v="0"/>
    <n v="0"/>
    <n v="0"/>
    <s v="ZUN"/>
    <d v="2023-07-09T00:00:00"/>
    <x v="11"/>
    <n v="709"/>
    <n v="569"/>
    <s v="384266910001273462"/>
    <d v="2021-07-21T00:00:00"/>
    <s v=""/>
    <s v=""/>
    <n v="54"/>
    <n v="525.33000000000004"/>
    <n v="0.54"/>
    <s v="FERT"/>
    <s v="2109300369"/>
    <s v="0"/>
    <s v="0"/>
    <s v="0"/>
    <s v="X"/>
    <s v=""/>
    <d v="2021-07-09T00:00:00"/>
    <m/>
    <n v="3"/>
    <n v="18"/>
    <n v="0"/>
    <n v="0"/>
    <n v="0"/>
    <n v="0"/>
    <x v="5"/>
  </r>
  <r>
    <n v="43"/>
    <s v="1188420143"/>
    <d v="2021-07-30T00:00:00"/>
    <x v="7"/>
    <x v="7"/>
    <s v="A910"/>
    <s v="1000"/>
    <x v="11"/>
    <n v="100"/>
    <n v="0"/>
    <n v="0"/>
    <n v="0"/>
    <s v="ZUN"/>
    <d v="2023-07-09T00:00:00"/>
    <x v="11"/>
    <n v="709"/>
    <n v="569"/>
    <s v="384266910001273486"/>
    <d v="2021-07-21T00:00:00"/>
    <s v=""/>
    <s v=""/>
    <n v="100"/>
    <n v="972.84"/>
    <n v="1"/>
    <s v="FERT"/>
    <s v="2109300369"/>
    <s v="0"/>
    <s v="0"/>
    <s v="0"/>
    <s v="X"/>
    <s v=""/>
    <d v="2021-07-09T00:00:00"/>
    <m/>
    <n v="3"/>
    <n v="33"/>
    <n v="0"/>
    <n v="18"/>
    <n v="18"/>
    <n v="175.1112"/>
    <x v="5"/>
  </r>
  <r>
    <n v="43"/>
    <s v="1188420143"/>
    <d v="2021-07-30T00:00:00"/>
    <x v="7"/>
    <x v="7"/>
    <s v="A910"/>
    <s v="1000"/>
    <x v="11"/>
    <n v="100"/>
    <n v="0"/>
    <n v="0"/>
    <n v="0"/>
    <s v="ZUN"/>
    <d v="2023-07-09T00:00:00"/>
    <x v="11"/>
    <n v="709"/>
    <n v="569"/>
    <s v="384266910001273493"/>
    <d v="2021-07-21T00:00:00"/>
    <s v=""/>
    <s v=""/>
    <n v="100"/>
    <n v="972.84"/>
    <n v="1"/>
    <s v="FERT"/>
    <s v="2109300369"/>
    <s v="0"/>
    <s v="0"/>
    <s v="0"/>
    <s v="X"/>
    <s v=""/>
    <d v="2021-07-09T00:00:00"/>
    <m/>
    <n v="3"/>
    <n v="33"/>
    <n v="0"/>
    <n v="33"/>
    <n v="33"/>
    <n v="321.03720000000004"/>
    <x v="5"/>
  </r>
  <r>
    <n v="46"/>
    <s v="1188480146"/>
    <d v="2021-07-30T00:00:00"/>
    <x v="8"/>
    <x v="8"/>
    <s v="A910"/>
    <s v="1000"/>
    <x v="12"/>
    <n v="51"/>
    <n v="0"/>
    <n v="0"/>
    <n v="0"/>
    <s v="ZUN"/>
    <d v="2023-05-17T00:00:00"/>
    <x v="12"/>
    <n v="656"/>
    <n v="516"/>
    <s v="635201028225937735"/>
    <d v="2021-06-28T00:00:00"/>
    <s v=""/>
    <s v=""/>
    <n v="51"/>
    <n v="464.74"/>
    <n v="0.51"/>
    <s v="FERT"/>
    <s v="2109300369"/>
    <s v="0"/>
    <s v="0"/>
    <s v="0"/>
    <s v="X"/>
    <s v=""/>
    <d v="2021-05-17T00:00:00"/>
    <m/>
    <n v="6"/>
    <n v="9"/>
    <n v="0"/>
    <n v="0"/>
    <n v="0"/>
    <n v="0"/>
    <x v="5"/>
  </r>
  <r>
    <n v="46"/>
    <s v="1188480146"/>
    <d v="2021-07-30T00:00:00"/>
    <x v="8"/>
    <x v="8"/>
    <s v="A910"/>
    <s v="1000"/>
    <x v="12"/>
    <n v="6"/>
    <n v="0"/>
    <n v="0"/>
    <n v="0"/>
    <s v="ZUN"/>
    <d v="2023-05-17T00:00:00"/>
    <x v="12"/>
    <n v="656"/>
    <n v="516"/>
    <s v="635201028226559592"/>
    <d v="2021-06-28T00:00:00"/>
    <s v=""/>
    <s v=""/>
    <n v="6"/>
    <n v="54.68"/>
    <n v="0.06"/>
    <s v="FERT"/>
    <s v="2109300369"/>
    <s v="0"/>
    <s v="0"/>
    <s v="0"/>
    <s v="X"/>
    <s v=""/>
    <d v="2021-05-17T00:00:00"/>
    <m/>
    <n v="6"/>
    <n v="1"/>
    <n v="0"/>
    <n v="9"/>
    <n v="6"/>
    <n v="54.68"/>
    <x v="5"/>
  </r>
  <r>
    <n v="46"/>
    <s v="1188480146"/>
    <d v="2021-07-30T00:00:00"/>
    <x v="8"/>
    <x v="8"/>
    <s v="A910"/>
    <s v="1000"/>
    <x v="12"/>
    <n v="1"/>
    <n v="0"/>
    <n v="0"/>
    <n v="0"/>
    <s v="ZUN"/>
    <d v="2023-05-17T00:00:00"/>
    <x v="12"/>
    <n v="656"/>
    <n v="516"/>
    <s v="635201028226559677"/>
    <d v="2021-06-28T00:00:00"/>
    <s v=""/>
    <s v=""/>
    <n v="1"/>
    <n v="9.11"/>
    <n v="0.01"/>
    <s v="FERT"/>
    <s v="2109300369"/>
    <s v="0"/>
    <s v="0"/>
    <s v="0"/>
    <s v="X"/>
    <s v=""/>
    <d v="2021-05-17T00:00:00"/>
    <m/>
    <n v="6"/>
    <n v="0"/>
    <n v="0"/>
    <n v="1"/>
    <n v="1"/>
    <n v="9.11"/>
    <x v="5"/>
  </r>
  <r>
    <n v="49"/>
    <s v="1188540149"/>
    <d v="2021-07-30T00:00:00"/>
    <x v="9"/>
    <x v="9"/>
    <s v="A910"/>
    <s v="1000"/>
    <x v="13"/>
    <n v="30"/>
    <n v="0"/>
    <n v="0"/>
    <n v="0"/>
    <s v="ZUN"/>
    <d v="2023-04-07T00:00:00"/>
    <x v="13"/>
    <n v="616"/>
    <n v="515"/>
    <s v="384266910001257431"/>
    <d v="2021-05-07T00:00:00"/>
    <s v=""/>
    <s v=""/>
    <n v="30"/>
    <n v="459.23"/>
    <n v="0.3"/>
    <s v="FERT"/>
    <s v="2109300369"/>
    <s v="0"/>
    <s v="0"/>
    <s v="0"/>
    <s v="X"/>
    <s v=""/>
    <d v="2021-04-07T00:00:00"/>
    <m/>
    <s v="1"/>
    <n v="30"/>
    <n v="0"/>
    <n v="0"/>
    <n v="0"/>
    <n v="0"/>
    <x v="5"/>
  </r>
  <r>
    <n v="50"/>
    <s v="1188580250"/>
    <d v="2021-07-30T00:00:00"/>
    <x v="10"/>
    <x v="10"/>
    <s v="A910"/>
    <s v="1000"/>
    <x v="14"/>
    <n v="51"/>
    <n v="0"/>
    <n v="0"/>
    <n v="0"/>
    <s v="ZUN"/>
    <d v="2022-05-04T00:00:00"/>
    <x v="14"/>
    <n v="278"/>
    <n v="158"/>
    <s v="635201028225352989"/>
    <d v="2021-01-28T00:00:00"/>
    <s v=""/>
    <s v=""/>
    <n v="51"/>
    <n v="638.5"/>
    <n v="0.51"/>
    <s v="FERT"/>
    <s v="2109300369"/>
    <s v="0"/>
    <s v="0"/>
    <s v="0"/>
    <s v="X"/>
    <s v=""/>
    <d v="2020-11-04T00:00:00"/>
    <m/>
    <n v="1"/>
    <n v="51"/>
    <n v="0"/>
    <n v="0"/>
    <n v="0"/>
    <n v="0"/>
    <x v="5"/>
  </r>
  <r>
    <n v="50"/>
    <s v="1188580250"/>
    <d v="2021-07-30T00:00:00"/>
    <x v="10"/>
    <x v="10"/>
    <s v="A910"/>
    <s v="1000"/>
    <x v="15"/>
    <n v="100"/>
    <n v="0"/>
    <n v="0"/>
    <n v="0"/>
    <s v="ZUN"/>
    <d v="2022-12-07T00:00:00"/>
    <x v="15"/>
    <n v="495"/>
    <n v="375"/>
    <s v="384266910001267027"/>
    <d v="2021-06-28T00:00:00"/>
    <s v=""/>
    <s v=""/>
    <n v="100"/>
    <n v="1251.97"/>
    <n v="1"/>
    <s v="FERT"/>
    <s v="2109300369"/>
    <s v="0"/>
    <s v="0"/>
    <s v="0"/>
    <s v="X"/>
    <s v=""/>
    <d v="2021-06-07T00:00:00"/>
    <m/>
    <n v="1"/>
    <n v="100"/>
    <n v="0"/>
    <n v="51"/>
    <n v="51"/>
    <n v="638.50469999999996"/>
    <x v="5"/>
  </r>
  <r>
    <n v="50"/>
    <s v="1188580250"/>
    <d v="2021-07-30T00:00:00"/>
    <x v="10"/>
    <x v="10"/>
    <s v="A910"/>
    <s v="1000"/>
    <x v="16"/>
    <n v="100"/>
    <n v="0"/>
    <n v="0"/>
    <n v="0"/>
    <s v="ZUN"/>
    <d v="2023-01-06T00:00:00"/>
    <x v="16"/>
    <n v="525"/>
    <n v="405"/>
    <s v="384266910001272144"/>
    <d v="2021-07-21T00:00:00"/>
    <s v=""/>
    <s v=""/>
    <n v="100"/>
    <n v="1251.97"/>
    <n v="1"/>
    <s v="FERT"/>
    <s v="2109300369"/>
    <s v="0"/>
    <s v="0"/>
    <s v="0"/>
    <s v="X"/>
    <s v=""/>
    <d v="2021-07-06T00:00:00"/>
    <m/>
    <n v="1"/>
    <n v="100"/>
    <n v="0"/>
    <n v="100"/>
    <n v="100"/>
    <n v="1251.97"/>
    <x v="5"/>
  </r>
  <r>
    <n v="53"/>
    <s v="1188630153"/>
    <d v="2021-07-30T00:00:00"/>
    <x v="11"/>
    <x v="11"/>
    <s v="A910"/>
    <s v="1000"/>
    <x v="17"/>
    <n v="51"/>
    <n v="0"/>
    <n v="0"/>
    <n v="0"/>
    <s v="ZUN"/>
    <d v="2022-12-15T00:00:00"/>
    <x v="17"/>
    <n v="503"/>
    <n v="383"/>
    <s v="384266910001268192"/>
    <d v="2021-07-14T00:00:00"/>
    <s v=""/>
    <s v=""/>
    <n v="51"/>
    <n v="617.89"/>
    <n v="0.51"/>
    <s v="FERT"/>
    <s v="2109300369"/>
    <s v="0"/>
    <s v="0"/>
    <s v="0"/>
    <s v="X"/>
    <s v=""/>
    <d v="2021-06-15T00:00:00"/>
    <m/>
    <n v="2"/>
    <n v="26"/>
    <n v="0"/>
    <n v="0"/>
    <n v="0"/>
    <n v="0"/>
    <x v="5"/>
  </r>
  <r>
    <n v="53"/>
    <s v="1188630153"/>
    <d v="2021-07-30T00:00:00"/>
    <x v="11"/>
    <x v="11"/>
    <s v="A910"/>
    <s v="1000"/>
    <x v="17"/>
    <n v="100"/>
    <n v="0"/>
    <n v="0"/>
    <n v="0"/>
    <s v="ZUN"/>
    <d v="2022-12-15T00:00:00"/>
    <x v="17"/>
    <n v="503"/>
    <n v="383"/>
    <s v="384266910001268260"/>
    <d v="2021-07-14T00:00:00"/>
    <s v=""/>
    <s v=""/>
    <n v="100"/>
    <n v="1211.55"/>
    <n v="1"/>
    <s v="FERT"/>
    <s v="2109300369"/>
    <s v="0"/>
    <s v="0"/>
    <s v="0"/>
    <s v="X"/>
    <s v=""/>
    <d v="2021-06-15T00:00:00"/>
    <m/>
    <n v="2"/>
    <n v="50"/>
    <n v="0"/>
    <n v="26"/>
    <n v="26"/>
    <n v="315.00299999999999"/>
    <x v="5"/>
  </r>
  <r>
    <n v="55"/>
    <s v="1194530155"/>
    <d v="2021-07-30T00:00:00"/>
    <x v="12"/>
    <x v="12"/>
    <s v="A910"/>
    <s v="1000"/>
    <x v="18"/>
    <n v="71"/>
    <n v="0"/>
    <n v="0"/>
    <n v="0"/>
    <s v="ZUN"/>
    <d v="2022-03-31T00:00:00"/>
    <x v="18"/>
    <n v="244"/>
    <n v="184"/>
    <s v="359003002344103252"/>
    <d v="2021-06-24T00:00:00"/>
    <s v=""/>
    <s v=""/>
    <n v="71"/>
    <n v="475.86"/>
    <n v="0.71699999999999997"/>
    <s v="FERT"/>
    <s v="2109300369"/>
    <s v="0"/>
    <s v="0"/>
    <s v="0"/>
    <s v="X"/>
    <s v=""/>
    <d v="2021-06-24T00:00:00"/>
    <m/>
    <n v="2"/>
    <n v="36"/>
    <n v="0"/>
    <n v="0"/>
    <n v="0"/>
    <n v="0"/>
    <x v="6"/>
  </r>
  <r>
    <n v="55"/>
    <s v="1194530155"/>
    <d v="2021-07-30T00:00:00"/>
    <x v="12"/>
    <x v="12"/>
    <s v="A910"/>
    <s v="1000"/>
    <x v="18"/>
    <n v="99"/>
    <n v="0"/>
    <n v="0"/>
    <n v="0"/>
    <s v="ZUN"/>
    <d v="2022-03-31T00:00:00"/>
    <x v="18"/>
    <n v="244"/>
    <n v="184"/>
    <s v="359003002344103269"/>
    <d v="2021-06-24T00:00:00"/>
    <s v=""/>
    <s v=""/>
    <n v="99"/>
    <n v="663.52"/>
    <n v="1"/>
    <s v="FERT"/>
    <s v="2109300369"/>
    <s v="0"/>
    <s v="0"/>
    <s v="0"/>
    <s v="X"/>
    <s v=""/>
    <d v="2021-06-24T00:00:00"/>
    <m/>
    <n v="2"/>
    <n v="50"/>
    <n v="0"/>
    <n v="36"/>
    <n v="36"/>
    <n v="241.27999999999997"/>
    <x v="6"/>
  </r>
  <r>
    <n v="55"/>
    <s v="1194530155"/>
    <d v="2021-07-30T00:00:00"/>
    <x v="12"/>
    <x v="12"/>
    <s v="A910"/>
    <s v="1000"/>
    <x v="18"/>
    <n v="99"/>
    <n v="0"/>
    <n v="0"/>
    <n v="0"/>
    <s v="ZUN"/>
    <d v="2022-03-31T00:00:00"/>
    <x v="18"/>
    <n v="244"/>
    <n v="184"/>
    <s v="359003002344103276"/>
    <d v="2021-06-24T00:00:00"/>
    <s v=""/>
    <s v=""/>
    <n v="99"/>
    <n v="663.52"/>
    <n v="1"/>
    <s v="FERT"/>
    <s v="2109300369"/>
    <s v="0"/>
    <s v="0"/>
    <s v="0"/>
    <s v="X"/>
    <s v=""/>
    <d v="2021-06-24T00:00:00"/>
    <m/>
    <n v="2"/>
    <n v="50"/>
    <n v="0"/>
    <n v="50"/>
    <n v="50"/>
    <n v="335.11111111111109"/>
    <x v="6"/>
  </r>
  <r>
    <n v="55"/>
    <s v="1194530155"/>
    <d v="2021-07-30T00:00:00"/>
    <x v="12"/>
    <x v="12"/>
    <s v="A910"/>
    <s v="1000"/>
    <x v="18"/>
    <n v="81"/>
    <n v="0"/>
    <n v="0"/>
    <n v="0"/>
    <s v="ZUN"/>
    <d v="2022-03-31T00:00:00"/>
    <x v="18"/>
    <n v="244"/>
    <n v="184"/>
    <s v="359003002344103283"/>
    <d v="2021-06-24T00:00:00"/>
    <s v=""/>
    <s v=""/>
    <n v="81"/>
    <n v="542.88"/>
    <n v="0.81799999999999995"/>
    <s v="FERT"/>
    <s v="2109300369"/>
    <s v="0"/>
    <s v="0"/>
    <s v="0"/>
    <s v="X"/>
    <s v=""/>
    <d v="2021-06-24T00:00:00"/>
    <m/>
    <n v="2"/>
    <n v="41"/>
    <n v="0"/>
    <n v="50"/>
    <n v="50"/>
    <n v="335.11111111111109"/>
    <x v="6"/>
  </r>
  <r>
    <n v="59"/>
    <s v="1201170259"/>
    <d v="2021-07-30T00:00:00"/>
    <x v="13"/>
    <x v="13"/>
    <s v="A910"/>
    <s v="1000"/>
    <x v="19"/>
    <n v="50"/>
    <n v="0"/>
    <n v="0"/>
    <n v="0"/>
    <s v="ZUN"/>
    <d v="2022-12-10T00:00:00"/>
    <x v="2"/>
    <n v="498"/>
    <n v="388"/>
    <s v="356011650037010219"/>
    <d v="2021-06-29T00:00:00"/>
    <s v=""/>
    <s v=""/>
    <n v="50"/>
    <n v="292.89"/>
    <n v="0.55600000000000005"/>
    <s v="FERT"/>
    <s v="2109300369"/>
    <s v="0"/>
    <s v="0"/>
    <s v="0"/>
    <s v="X"/>
    <s v=""/>
    <d v="2021-06-10T00:00:00"/>
    <m/>
    <n v="27"/>
    <n v="2"/>
    <n v="0"/>
    <n v="0"/>
    <n v="0"/>
    <n v="0"/>
    <x v="1"/>
  </r>
  <r>
    <n v="59"/>
    <s v="1201170259"/>
    <d v="2021-07-30T00:00:00"/>
    <x v="13"/>
    <x v="13"/>
    <s v="A910"/>
    <s v="1000"/>
    <x v="19"/>
    <n v="38"/>
    <n v="0"/>
    <n v="0"/>
    <n v="0"/>
    <s v="ZUN"/>
    <d v="2022-12-10T00:00:00"/>
    <x v="2"/>
    <n v="498"/>
    <n v="388"/>
    <s v="356011650037011384"/>
    <d v="2021-06-29T00:00:00"/>
    <s v=""/>
    <s v=""/>
    <n v="38"/>
    <n v="222.6"/>
    <n v="0.42199999999999999"/>
    <s v="FERT"/>
    <s v="2109300369"/>
    <s v="0"/>
    <s v="0"/>
    <s v="0"/>
    <s v="X"/>
    <s v=""/>
    <d v="2021-06-10T00:00:00"/>
    <m/>
    <n v="27"/>
    <n v="1"/>
    <n v="0"/>
    <n v="2"/>
    <n v="2"/>
    <n v="11.715789473684211"/>
    <x v="1"/>
  </r>
  <r>
    <n v="59"/>
    <s v="1201170259"/>
    <d v="2021-07-30T00:00:00"/>
    <x v="13"/>
    <x v="13"/>
    <s v="A910"/>
    <s v="1000"/>
    <x v="19"/>
    <n v="58"/>
    <n v="0"/>
    <n v="0"/>
    <n v="0"/>
    <s v="ZUN"/>
    <d v="2022-12-10T00:00:00"/>
    <x v="2"/>
    <n v="498"/>
    <n v="388"/>
    <s v="356011650037011438"/>
    <d v="2021-06-29T00:00:00"/>
    <s v=""/>
    <s v=""/>
    <n v="58"/>
    <n v="339.76"/>
    <n v="0.64400000000000002"/>
    <s v="FERT"/>
    <s v="2109300369"/>
    <s v="0"/>
    <s v="0"/>
    <s v="0"/>
    <s v="X"/>
    <s v=""/>
    <d v="2021-06-10T00:00:00"/>
    <m/>
    <n v="27"/>
    <n v="2"/>
    <n v="0"/>
    <n v="1"/>
    <n v="1"/>
    <n v="5.8579310344827586"/>
    <x v="1"/>
  </r>
  <r>
    <n v="59"/>
    <s v="1201170259"/>
    <d v="2021-07-30T00:00:00"/>
    <x v="13"/>
    <x v="13"/>
    <s v="A910"/>
    <s v="1000"/>
    <x v="19"/>
    <n v="1"/>
    <n v="0"/>
    <n v="0"/>
    <n v="0"/>
    <s v="ZUN"/>
    <d v="2022-12-10T00:00:00"/>
    <x v="2"/>
    <n v="498"/>
    <n v="388"/>
    <s v="635201028226559257"/>
    <d v="2021-06-29T00:00:00"/>
    <s v=""/>
    <s v=""/>
    <n v="1"/>
    <n v="5.86"/>
    <n v="1.0999999999999999E-2"/>
    <s v="FERT"/>
    <s v="2109300369"/>
    <s v="0"/>
    <s v="0"/>
    <s v="0"/>
    <s v="X"/>
    <s v=""/>
    <d v="2021-06-10T00:00:00"/>
    <m/>
    <n v="27"/>
    <n v="0"/>
    <n v="0"/>
    <n v="2"/>
    <n v="1"/>
    <n v="5.86"/>
    <x v="1"/>
  </r>
  <r>
    <n v="59"/>
    <s v="1201170259"/>
    <d v="2021-07-30T00:00:00"/>
    <x v="13"/>
    <x v="13"/>
    <s v="A910"/>
    <s v="1000"/>
    <x v="19"/>
    <n v="5"/>
    <n v="0"/>
    <n v="0"/>
    <n v="0"/>
    <s v="ZUN"/>
    <d v="2022-12-10T00:00:00"/>
    <x v="2"/>
    <n v="498"/>
    <n v="388"/>
    <s v="635201028226559455"/>
    <d v="2021-06-29T00:00:00"/>
    <s v=""/>
    <s v=""/>
    <n v="5"/>
    <n v="29.29"/>
    <n v="5.6000000000000001E-2"/>
    <s v="FERT"/>
    <s v="2109300369"/>
    <s v="0"/>
    <s v="0"/>
    <s v="0"/>
    <s v="X"/>
    <s v=""/>
    <d v="2021-06-10T00:00:00"/>
    <m/>
    <n v="27"/>
    <n v="0"/>
    <n v="0"/>
    <n v="0"/>
    <n v="0"/>
    <n v="0"/>
    <x v="1"/>
  </r>
  <r>
    <n v="59"/>
    <s v="1201170259"/>
    <d v="2021-07-30T00:00:00"/>
    <x v="13"/>
    <x v="13"/>
    <s v="A910"/>
    <s v="1000"/>
    <x v="19"/>
    <n v="1"/>
    <n v="0"/>
    <n v="0"/>
    <n v="0"/>
    <s v="ZUN"/>
    <d v="2022-12-10T00:00:00"/>
    <x v="2"/>
    <n v="498"/>
    <n v="388"/>
    <s v="635201028226559653"/>
    <d v="2021-06-29T00:00:00"/>
    <s v=""/>
    <s v=""/>
    <n v="1"/>
    <n v="5.86"/>
    <n v="1.0999999999999999E-2"/>
    <s v="FERT"/>
    <s v="2109300369"/>
    <s v="0"/>
    <s v="0"/>
    <s v="0"/>
    <s v="X"/>
    <s v=""/>
    <d v="2021-06-10T00:00:00"/>
    <m/>
    <n v="27"/>
    <n v="0"/>
    <n v="0"/>
    <n v="0"/>
    <n v="0"/>
    <n v="0"/>
    <x v="1"/>
  </r>
  <r>
    <n v="59"/>
    <s v="1201170259"/>
    <d v="2021-07-30T00:00:00"/>
    <x v="13"/>
    <x v="13"/>
    <s v="A910"/>
    <s v="1000"/>
    <x v="19"/>
    <n v="36"/>
    <n v="0"/>
    <n v="0"/>
    <n v="0"/>
    <s v="ZUN"/>
    <d v="2022-12-10T00:00:00"/>
    <x v="2"/>
    <n v="498"/>
    <n v="388"/>
    <s v="635201028226559691"/>
    <d v="2021-06-29T00:00:00"/>
    <s v=""/>
    <s v=""/>
    <n v="36"/>
    <n v="210.88"/>
    <n v="0.4"/>
    <s v="FERT"/>
    <s v="2109300369"/>
    <s v="0"/>
    <s v="0"/>
    <s v="0"/>
    <s v="X"/>
    <s v=""/>
    <d v="2021-06-10T00:00:00"/>
    <m/>
    <n v="27"/>
    <n v="1"/>
    <n v="0"/>
    <n v="0"/>
    <n v="0"/>
    <n v="0"/>
    <x v="1"/>
  </r>
  <r>
    <n v="59"/>
    <s v="1201170259"/>
    <d v="2021-07-30T00:00:00"/>
    <x v="13"/>
    <x v="13"/>
    <s v="A910"/>
    <s v="1000"/>
    <x v="20"/>
    <n v="90"/>
    <n v="0"/>
    <n v="0"/>
    <n v="0"/>
    <s v="ZUN"/>
    <d v="2022-12-31T00:00:00"/>
    <x v="19"/>
    <n v="519"/>
    <n v="409"/>
    <s v="356011650037024568"/>
    <d v="2021-06-29T00:00:00"/>
    <s v=""/>
    <s v=""/>
    <n v="90"/>
    <n v="527.21"/>
    <n v="1"/>
    <s v="FERT"/>
    <s v="2109300369"/>
    <s v="0"/>
    <s v="0"/>
    <s v="0"/>
    <s v="X"/>
    <s v=""/>
    <d v="2021-06-15T00:00:00"/>
    <m/>
    <n v="27"/>
    <n v="3"/>
    <n v="0"/>
    <n v="1"/>
    <n v="1"/>
    <n v="5.8578888888888896"/>
    <x v="1"/>
  </r>
  <r>
    <n v="59"/>
    <s v="1201170259"/>
    <d v="2021-07-30T00:00:00"/>
    <x v="13"/>
    <x v="13"/>
    <s v="A910"/>
    <s v="1000"/>
    <x v="20"/>
    <n v="90"/>
    <n v="0"/>
    <n v="0"/>
    <n v="0"/>
    <s v="ZUN"/>
    <d v="2022-12-31T00:00:00"/>
    <x v="19"/>
    <n v="519"/>
    <n v="409"/>
    <s v="356011650037024759"/>
    <d v="2021-06-29T00:00:00"/>
    <s v=""/>
    <s v=""/>
    <n v="90"/>
    <n v="527.21"/>
    <n v="1"/>
    <s v="FERT"/>
    <s v="2109300369"/>
    <s v="0"/>
    <s v="0"/>
    <s v="0"/>
    <s v="X"/>
    <s v=""/>
    <d v="2021-06-15T00:00:00"/>
    <m/>
    <n v="27"/>
    <n v="3"/>
    <n v="0"/>
    <n v="3"/>
    <n v="3"/>
    <n v="17.573666666666668"/>
    <x v="1"/>
  </r>
  <r>
    <n v="59"/>
    <s v="1201170259"/>
    <d v="2021-07-30T00:00:00"/>
    <x v="13"/>
    <x v="13"/>
    <s v="A910"/>
    <s v="1000"/>
    <x v="20"/>
    <n v="90"/>
    <n v="0"/>
    <n v="0"/>
    <n v="0"/>
    <s v="ZUN"/>
    <d v="2022-12-31T00:00:00"/>
    <x v="19"/>
    <n v="519"/>
    <n v="409"/>
    <s v="356011650037024827"/>
    <d v="2021-06-29T00:00:00"/>
    <s v=""/>
    <s v=""/>
    <n v="90"/>
    <n v="527.21"/>
    <n v="1"/>
    <s v="FERT"/>
    <s v="2109300369"/>
    <s v="0"/>
    <s v="0"/>
    <s v="0"/>
    <s v="X"/>
    <s v=""/>
    <d v="2021-06-15T00:00:00"/>
    <m/>
    <n v="27"/>
    <n v="3"/>
    <n v="0"/>
    <n v="3"/>
    <n v="3"/>
    <n v="17.573666666666668"/>
    <x v="1"/>
  </r>
  <r>
    <n v="59"/>
    <s v="1201170259"/>
    <d v="2021-07-30T00:00:00"/>
    <x v="13"/>
    <x v="13"/>
    <s v="A910"/>
    <s v="1000"/>
    <x v="20"/>
    <n v="90"/>
    <n v="0"/>
    <n v="0"/>
    <n v="0"/>
    <s v="ZUN"/>
    <d v="2022-12-31T00:00:00"/>
    <x v="19"/>
    <n v="519"/>
    <n v="409"/>
    <s v="356011650037024926"/>
    <d v="2021-06-29T00:00:00"/>
    <s v=""/>
    <s v=""/>
    <n v="90"/>
    <n v="527.21"/>
    <n v="1"/>
    <s v="FERT"/>
    <s v="2109300369"/>
    <s v="0"/>
    <s v="0"/>
    <s v="0"/>
    <s v="X"/>
    <s v=""/>
    <d v="2021-06-15T00:00:00"/>
    <m/>
    <n v="27"/>
    <n v="3"/>
    <n v="0"/>
    <n v="3"/>
    <n v="3"/>
    <n v="17.573666666666668"/>
    <x v="1"/>
  </r>
  <r>
    <n v="59"/>
    <s v="1201170259"/>
    <d v="2021-07-30T00:00:00"/>
    <x v="13"/>
    <x v="13"/>
    <s v="A910"/>
    <s v="1000"/>
    <x v="20"/>
    <n v="90"/>
    <n v="0"/>
    <n v="0"/>
    <n v="0"/>
    <s v="ZUN"/>
    <d v="2022-12-31T00:00:00"/>
    <x v="19"/>
    <n v="519"/>
    <n v="409"/>
    <s v="356011650037025039"/>
    <d v="2021-06-29T00:00:00"/>
    <s v=""/>
    <s v=""/>
    <n v="90"/>
    <n v="527.21"/>
    <n v="1"/>
    <s v="FERT"/>
    <s v="2109300369"/>
    <s v="0"/>
    <s v="0"/>
    <s v="0"/>
    <s v="X"/>
    <s v=""/>
    <d v="2021-06-15T00:00:00"/>
    <m/>
    <n v="27"/>
    <n v="3"/>
    <n v="0"/>
    <n v="3"/>
    <n v="3"/>
    <n v="17.573666666666668"/>
    <x v="1"/>
  </r>
  <r>
    <n v="59"/>
    <s v="1201170259"/>
    <d v="2021-07-30T00:00:00"/>
    <x v="13"/>
    <x v="13"/>
    <s v="A910"/>
    <s v="1000"/>
    <x v="20"/>
    <n v="56"/>
    <n v="0"/>
    <n v="0"/>
    <n v="0"/>
    <s v="ZUN"/>
    <d v="2022-12-31T00:00:00"/>
    <x v="19"/>
    <n v="519"/>
    <n v="409"/>
    <s v="356011650037025138"/>
    <d v="2021-06-29T00:00:00"/>
    <s v=""/>
    <s v=""/>
    <n v="56"/>
    <n v="328.04"/>
    <n v="0.622"/>
    <s v="FERT"/>
    <s v="2109300369"/>
    <s v="0"/>
    <s v="0"/>
    <s v="0"/>
    <s v="X"/>
    <s v=""/>
    <d v="2021-06-15T00:00:00"/>
    <m/>
    <n v="27"/>
    <n v="2"/>
    <n v="0"/>
    <n v="3"/>
    <n v="3"/>
    <n v="17.57357142857143"/>
    <x v="1"/>
  </r>
  <r>
    <n v="59"/>
    <s v="1201170259"/>
    <d v="2021-07-30T00:00:00"/>
    <x v="13"/>
    <x v="13"/>
    <s v="A910"/>
    <s v="1000"/>
    <x v="21"/>
    <n v="90"/>
    <n v="0"/>
    <n v="0"/>
    <n v="0"/>
    <s v="ZUN"/>
    <d v="2023-01-02T00:00:00"/>
    <x v="20"/>
    <n v="521"/>
    <n v="411"/>
    <s v="356011650037124572"/>
    <d v="2021-07-19T00:00:00"/>
    <s v=""/>
    <s v=""/>
    <n v="90"/>
    <n v="527.21"/>
    <n v="1"/>
    <s v="FERT"/>
    <s v="2109300369"/>
    <s v="0"/>
    <s v="0"/>
    <s v="0"/>
    <s v="X"/>
    <s v=""/>
    <d v="2021-07-02T00:00:00"/>
    <m/>
    <n v="27"/>
    <n v="3"/>
    <n v="0"/>
    <n v="2"/>
    <n v="2"/>
    <n v="11.715777777777779"/>
    <x v="1"/>
  </r>
  <r>
    <n v="59"/>
    <s v="1201170259"/>
    <d v="2021-07-30T00:00:00"/>
    <x v="13"/>
    <x v="13"/>
    <s v="A910"/>
    <s v="1000"/>
    <x v="21"/>
    <n v="90"/>
    <n v="0"/>
    <n v="0"/>
    <n v="0"/>
    <s v="ZUN"/>
    <d v="2023-01-02T00:00:00"/>
    <x v="20"/>
    <n v="521"/>
    <n v="411"/>
    <s v="356011650037124657"/>
    <d v="2021-07-19T00:00:00"/>
    <s v=""/>
    <s v=""/>
    <n v="90"/>
    <n v="527.21"/>
    <n v="1"/>
    <s v="FERT"/>
    <s v="2109300369"/>
    <s v="0"/>
    <s v="0"/>
    <s v="0"/>
    <s v="X"/>
    <s v=""/>
    <d v="2021-07-02T00:00:00"/>
    <m/>
    <n v="27"/>
    <n v="3"/>
    <n v="0"/>
    <n v="3"/>
    <n v="3"/>
    <n v="17.573666666666668"/>
    <x v="1"/>
  </r>
  <r>
    <n v="59"/>
    <s v="1201170259"/>
    <d v="2021-07-30T00:00:00"/>
    <x v="13"/>
    <x v="13"/>
    <s v="A910"/>
    <s v="1000"/>
    <x v="21"/>
    <n v="90"/>
    <n v="0"/>
    <n v="0"/>
    <n v="0"/>
    <s v="ZUN"/>
    <d v="2023-01-02T00:00:00"/>
    <x v="20"/>
    <n v="521"/>
    <n v="411"/>
    <s v="356011650037125012"/>
    <d v="2021-07-19T00:00:00"/>
    <s v=""/>
    <s v=""/>
    <n v="90"/>
    <n v="527.21"/>
    <n v="1"/>
    <s v="FERT"/>
    <s v="2109300369"/>
    <s v="0"/>
    <s v="0"/>
    <s v="0"/>
    <s v="X"/>
    <s v=""/>
    <d v="2021-07-02T00:00:00"/>
    <m/>
    <n v="27"/>
    <n v="3"/>
    <n v="0"/>
    <n v="3"/>
    <n v="3"/>
    <n v="17.573666666666668"/>
    <x v="1"/>
  </r>
  <r>
    <n v="59"/>
    <s v="1201170259"/>
    <d v="2021-07-30T00:00:00"/>
    <x v="13"/>
    <x v="13"/>
    <s v="A910"/>
    <s v="1000"/>
    <x v="21"/>
    <n v="90"/>
    <n v="0"/>
    <n v="0"/>
    <n v="0"/>
    <s v="ZUN"/>
    <d v="2023-01-02T00:00:00"/>
    <x v="20"/>
    <n v="521"/>
    <n v="411"/>
    <s v="356011650037125173"/>
    <d v="2021-07-19T00:00:00"/>
    <s v=""/>
    <s v=""/>
    <n v="90"/>
    <n v="527.21"/>
    <n v="1"/>
    <s v="FERT"/>
    <s v="2109300369"/>
    <s v="0"/>
    <s v="0"/>
    <s v="0"/>
    <s v="X"/>
    <s v=""/>
    <d v="2021-07-02T00:00:00"/>
    <m/>
    <n v="27"/>
    <n v="3"/>
    <n v="0"/>
    <n v="3"/>
    <n v="3"/>
    <n v="17.573666666666668"/>
    <x v="1"/>
  </r>
  <r>
    <n v="59"/>
    <s v="1201170259"/>
    <d v="2021-07-30T00:00:00"/>
    <x v="13"/>
    <x v="13"/>
    <s v="A910"/>
    <s v="1000"/>
    <x v="21"/>
    <n v="90"/>
    <n v="0"/>
    <n v="0"/>
    <n v="0"/>
    <s v="ZUN"/>
    <d v="2023-01-02T00:00:00"/>
    <x v="20"/>
    <n v="521"/>
    <n v="411"/>
    <s v="356011650037125371"/>
    <d v="2021-07-19T00:00:00"/>
    <s v=""/>
    <s v=""/>
    <n v="90"/>
    <n v="527.21"/>
    <n v="1"/>
    <s v="FERT"/>
    <s v="2109300369"/>
    <s v="0"/>
    <s v="0"/>
    <s v="0"/>
    <s v="X"/>
    <s v=""/>
    <d v="2021-07-02T00:00:00"/>
    <m/>
    <n v="27"/>
    <n v="3"/>
    <n v="0"/>
    <n v="3"/>
    <n v="3"/>
    <n v="17.573666666666668"/>
    <x v="1"/>
  </r>
  <r>
    <n v="59"/>
    <s v="1201170259"/>
    <d v="2021-07-30T00:00:00"/>
    <x v="13"/>
    <x v="13"/>
    <s v="A910"/>
    <s v="1000"/>
    <x v="21"/>
    <n v="90"/>
    <n v="0"/>
    <n v="0"/>
    <n v="0"/>
    <s v="ZUN"/>
    <d v="2023-01-02T00:00:00"/>
    <x v="20"/>
    <n v="521"/>
    <n v="411"/>
    <s v="356011650037125777"/>
    <d v="2021-07-19T00:00:00"/>
    <s v=""/>
    <s v=""/>
    <n v="90"/>
    <n v="527.21"/>
    <n v="1"/>
    <s v="FERT"/>
    <s v="2109300369"/>
    <s v="0"/>
    <s v="0"/>
    <s v="0"/>
    <s v="X"/>
    <s v=""/>
    <d v="2021-07-02T00:00:00"/>
    <m/>
    <n v="27"/>
    <n v="3"/>
    <n v="0"/>
    <n v="3"/>
    <n v="3"/>
    <n v="17.573666666666668"/>
    <x v="1"/>
  </r>
  <r>
    <n v="59"/>
    <s v="1201170259"/>
    <d v="2021-07-30T00:00:00"/>
    <x v="13"/>
    <x v="13"/>
    <s v="A910"/>
    <s v="1000"/>
    <x v="21"/>
    <n v="90"/>
    <n v="0"/>
    <n v="0"/>
    <n v="0"/>
    <s v="ZUN"/>
    <d v="2023-01-02T00:00:00"/>
    <x v="20"/>
    <n v="521"/>
    <n v="411"/>
    <s v="356011650037126057"/>
    <d v="2021-07-19T00:00:00"/>
    <s v=""/>
    <s v=""/>
    <n v="90"/>
    <n v="527.21"/>
    <n v="1"/>
    <s v="FERT"/>
    <s v="2109300369"/>
    <s v="0"/>
    <s v="0"/>
    <s v="0"/>
    <s v="X"/>
    <s v=""/>
    <d v="2021-07-02T00:00:00"/>
    <m/>
    <n v="27"/>
    <n v="3"/>
    <n v="0"/>
    <n v="3"/>
    <n v="3"/>
    <n v="17.573666666666668"/>
    <x v="1"/>
  </r>
  <r>
    <n v="59"/>
    <s v="1201170259"/>
    <d v="2021-07-30T00:00:00"/>
    <x v="13"/>
    <x v="13"/>
    <s v="A910"/>
    <s v="1000"/>
    <x v="21"/>
    <n v="62"/>
    <n v="0"/>
    <n v="0"/>
    <n v="0"/>
    <s v="ZUN"/>
    <d v="2023-01-02T00:00:00"/>
    <x v="20"/>
    <n v="521"/>
    <n v="411"/>
    <s v="356011650037126491"/>
    <d v="2021-07-19T00:00:00"/>
    <s v=""/>
    <s v=""/>
    <n v="62"/>
    <n v="363.19"/>
    <n v="0.68899999999999995"/>
    <s v="FERT"/>
    <s v="2109300369"/>
    <s v="0"/>
    <s v="0"/>
    <s v="0"/>
    <s v="X"/>
    <s v=""/>
    <d v="2021-07-02T00:00:00"/>
    <m/>
    <n v="27"/>
    <n v="2"/>
    <n v="0"/>
    <n v="3"/>
    <n v="3"/>
    <n v="17.573709677419352"/>
    <x v="1"/>
  </r>
  <r>
    <n v="59"/>
    <s v="1201170259"/>
    <d v="2021-07-30T00:00:00"/>
    <x v="13"/>
    <x v="13"/>
    <s v="A910"/>
    <s v="1000"/>
    <x v="22"/>
    <n v="90"/>
    <n v="0"/>
    <n v="0"/>
    <n v="0"/>
    <s v="ZUN"/>
    <d v="2023-01-31T00:00:00"/>
    <x v="21"/>
    <n v="550"/>
    <n v="440"/>
    <s v="356011650037124398"/>
    <d v="2021-07-14T00:00:00"/>
    <s v=""/>
    <s v=""/>
    <n v="90"/>
    <n v="527.21"/>
    <n v="1"/>
    <s v="FERT"/>
    <s v="2109300369"/>
    <s v="0"/>
    <s v="0"/>
    <s v="0"/>
    <s v="X"/>
    <s v=""/>
    <d v="2021-07-02T00:00:00"/>
    <m/>
    <n v="27"/>
    <n v="3"/>
    <n v="0"/>
    <n v="2"/>
    <n v="2"/>
    <n v="11.715777777777779"/>
    <x v="1"/>
  </r>
  <r>
    <n v="59"/>
    <s v="1201170259"/>
    <d v="2021-07-30T00:00:00"/>
    <x v="13"/>
    <x v="13"/>
    <s v="A910"/>
    <s v="1000"/>
    <x v="23"/>
    <n v="90"/>
    <n v="0"/>
    <n v="0"/>
    <n v="0"/>
    <s v="ZUN"/>
    <d v="2023-01-31T00:00:00"/>
    <x v="21"/>
    <n v="550"/>
    <n v="440"/>
    <s v="356011650037205844"/>
    <d v="2021-07-28T00:00:00"/>
    <s v=""/>
    <s v=""/>
    <n v="90"/>
    <n v="527.21"/>
    <n v="1"/>
    <s v="FERT"/>
    <s v="2109300369"/>
    <s v="0"/>
    <s v="0"/>
    <s v="0"/>
    <s v="X"/>
    <s v=""/>
    <d v="2021-07-20T00:00:00"/>
    <m/>
    <n v="27"/>
    <n v="3"/>
    <n v="0"/>
    <n v="3"/>
    <n v="3"/>
    <n v="17.573666666666668"/>
    <x v="1"/>
  </r>
  <r>
    <n v="59"/>
    <s v="1201170259"/>
    <d v="2021-07-30T00:00:00"/>
    <x v="13"/>
    <x v="13"/>
    <s v="A910"/>
    <s v="1000"/>
    <x v="23"/>
    <n v="90"/>
    <n v="0"/>
    <n v="0"/>
    <n v="0"/>
    <s v="ZUN"/>
    <d v="2023-01-31T00:00:00"/>
    <x v="21"/>
    <n v="550"/>
    <n v="440"/>
    <s v="356011650037206025"/>
    <d v="2021-07-28T00:00:00"/>
    <s v=""/>
    <s v=""/>
    <n v="90"/>
    <n v="527.21"/>
    <n v="1"/>
    <s v="FERT"/>
    <s v="2109300369"/>
    <s v="0"/>
    <s v="0"/>
    <s v="0"/>
    <s v="X"/>
    <s v=""/>
    <d v="2021-07-20T00:00:00"/>
    <m/>
    <n v="27"/>
    <n v="3"/>
    <n v="0"/>
    <n v="3"/>
    <n v="3"/>
    <n v="17.573666666666668"/>
    <x v="1"/>
  </r>
  <r>
    <n v="59"/>
    <s v="1201170259"/>
    <d v="2021-07-30T00:00:00"/>
    <x v="13"/>
    <x v="13"/>
    <s v="A910"/>
    <s v="1000"/>
    <x v="24"/>
    <n v="90"/>
    <n v="0"/>
    <n v="0"/>
    <n v="0"/>
    <s v="ZUN"/>
    <d v="2023-01-31T00:00:00"/>
    <x v="21"/>
    <n v="550"/>
    <n v="440"/>
    <s v="356011650037206667"/>
    <d v="2021-07-28T00:00:00"/>
    <s v=""/>
    <s v=""/>
    <n v="90"/>
    <n v="527.21"/>
    <n v="1"/>
    <s v="FERT"/>
    <s v="2109300369"/>
    <s v="0"/>
    <s v="0"/>
    <s v="0"/>
    <s v="X"/>
    <s v=""/>
    <d v="2021-07-21T00:00:00"/>
    <m/>
    <n v="27"/>
    <n v="3"/>
    <n v="0"/>
    <n v="3"/>
    <n v="3"/>
    <n v="17.573666666666668"/>
    <x v="1"/>
  </r>
  <r>
    <n v="59"/>
    <s v="1201170259"/>
    <d v="2021-07-30T00:00:00"/>
    <x v="13"/>
    <x v="13"/>
    <s v="A910"/>
    <s v="1000"/>
    <x v="24"/>
    <n v="90"/>
    <n v="0"/>
    <n v="0"/>
    <n v="0"/>
    <s v="ZUN"/>
    <d v="2023-01-31T00:00:00"/>
    <x v="21"/>
    <n v="550"/>
    <n v="440"/>
    <s v="356011650037206773"/>
    <d v="2021-07-28T00:00:00"/>
    <s v=""/>
    <s v=""/>
    <n v="90"/>
    <n v="527.21"/>
    <n v="1"/>
    <s v="FERT"/>
    <s v="2109300369"/>
    <s v="0"/>
    <s v="0"/>
    <s v="0"/>
    <s v="X"/>
    <s v=""/>
    <d v="2021-07-21T00:00:00"/>
    <m/>
    <n v="27"/>
    <n v="3"/>
    <n v="0"/>
    <n v="3"/>
    <n v="3"/>
    <n v="17.573666666666668"/>
    <x v="1"/>
  </r>
  <r>
    <n v="59"/>
    <s v="1201170259"/>
    <d v="2021-07-30T00:00:00"/>
    <x v="13"/>
    <x v="13"/>
    <s v="A910"/>
    <s v="1000"/>
    <x v="24"/>
    <n v="90"/>
    <n v="0"/>
    <n v="0"/>
    <n v="0"/>
    <s v="ZUN"/>
    <d v="2023-01-31T00:00:00"/>
    <x v="21"/>
    <n v="550"/>
    <n v="440"/>
    <s v="356011650037206780"/>
    <d v="2021-07-28T00:00:00"/>
    <s v=""/>
    <s v=""/>
    <n v="90"/>
    <n v="527.21"/>
    <n v="1"/>
    <s v="FERT"/>
    <s v="2109300369"/>
    <s v="0"/>
    <s v="0"/>
    <s v="0"/>
    <s v="X"/>
    <s v=""/>
    <d v="2021-07-21T00:00:00"/>
    <m/>
    <n v="27"/>
    <n v="3"/>
    <n v="0"/>
    <n v="3"/>
    <n v="3"/>
    <n v="17.573666666666668"/>
    <x v="1"/>
  </r>
  <r>
    <n v="59"/>
    <s v="1201170259"/>
    <d v="2021-07-30T00:00:00"/>
    <x v="13"/>
    <x v="13"/>
    <s v="A910"/>
    <s v="1000"/>
    <x v="24"/>
    <n v="90"/>
    <n v="0"/>
    <n v="0"/>
    <n v="0"/>
    <s v="ZUN"/>
    <d v="2023-01-31T00:00:00"/>
    <x v="21"/>
    <n v="550"/>
    <n v="440"/>
    <s v="356011650037207350"/>
    <d v="2021-07-28T00:00:00"/>
    <s v=""/>
    <s v=""/>
    <n v="90"/>
    <n v="527.21"/>
    <n v="1"/>
    <s v="FERT"/>
    <s v="2109300369"/>
    <s v="0"/>
    <s v="0"/>
    <s v="0"/>
    <s v="X"/>
    <s v=""/>
    <d v="2021-07-21T00:00:00"/>
    <m/>
    <n v="27"/>
    <n v="3"/>
    <n v="0"/>
    <n v="3"/>
    <n v="3"/>
    <n v="17.573666666666668"/>
    <x v="1"/>
  </r>
  <r>
    <n v="59"/>
    <s v="1201170259"/>
    <d v="2021-07-30T00:00:00"/>
    <x v="13"/>
    <x v="13"/>
    <s v="A910"/>
    <s v="1000"/>
    <x v="24"/>
    <n v="90"/>
    <n v="0"/>
    <n v="0"/>
    <n v="0"/>
    <s v="ZUN"/>
    <d v="2023-01-31T00:00:00"/>
    <x v="21"/>
    <n v="550"/>
    <n v="440"/>
    <s v="356011650037207619"/>
    <d v="2021-07-28T00:00:00"/>
    <s v=""/>
    <s v=""/>
    <n v="90"/>
    <n v="527.21"/>
    <n v="1"/>
    <s v="FERT"/>
    <s v="2109300369"/>
    <s v="0"/>
    <s v="0"/>
    <s v="0"/>
    <s v="X"/>
    <s v=""/>
    <d v="2021-07-21T00:00:00"/>
    <m/>
    <n v="27"/>
    <n v="3"/>
    <n v="0"/>
    <n v="3"/>
    <n v="3"/>
    <n v="17.573666666666668"/>
    <x v="1"/>
  </r>
  <r>
    <n v="59"/>
    <s v="1201170259"/>
    <d v="2021-07-30T00:00:00"/>
    <x v="13"/>
    <x v="13"/>
    <s v="A910"/>
    <s v="1000"/>
    <x v="24"/>
    <n v="90"/>
    <n v="0"/>
    <n v="0"/>
    <n v="0"/>
    <s v="ZUN"/>
    <d v="2023-01-31T00:00:00"/>
    <x v="21"/>
    <n v="550"/>
    <n v="440"/>
    <s v="356011650037207671"/>
    <d v="2021-07-28T00:00:00"/>
    <s v=""/>
    <s v=""/>
    <n v="90"/>
    <n v="527.21"/>
    <n v="1"/>
    <s v="FERT"/>
    <s v="2109300369"/>
    <s v="0"/>
    <s v="0"/>
    <s v="0"/>
    <s v="X"/>
    <s v=""/>
    <d v="2021-07-21T00:00:00"/>
    <m/>
    <n v="27"/>
    <n v="3"/>
    <n v="0"/>
    <n v="3"/>
    <n v="3"/>
    <n v="17.573666666666668"/>
    <x v="1"/>
  </r>
  <r>
    <n v="59"/>
    <s v="1201170259"/>
    <d v="2021-07-30T00:00:00"/>
    <x v="13"/>
    <x v="13"/>
    <s v="A910"/>
    <s v="1000"/>
    <x v="24"/>
    <n v="77"/>
    <n v="0"/>
    <n v="0"/>
    <n v="0"/>
    <s v="ZUN"/>
    <d v="2023-01-31T00:00:00"/>
    <x v="21"/>
    <n v="550"/>
    <n v="440"/>
    <s v="356011650037207923"/>
    <d v="2021-07-28T00:00:00"/>
    <s v=""/>
    <s v=""/>
    <n v="77"/>
    <n v="451.06"/>
    <n v="0.85599999999999998"/>
    <s v="FERT"/>
    <s v="2109300369"/>
    <s v="0"/>
    <s v="0"/>
    <s v="0"/>
    <s v="X"/>
    <s v=""/>
    <d v="2021-07-21T00:00:00"/>
    <m/>
    <n v="27"/>
    <n v="3"/>
    <n v="0"/>
    <n v="3"/>
    <n v="3"/>
    <n v="17.573766233766236"/>
    <x v="1"/>
  </r>
  <r>
    <n v="90"/>
    <s v="1201180290"/>
    <d v="2021-07-30T00:00:00"/>
    <x v="14"/>
    <x v="14"/>
    <s v="A910"/>
    <s v="1000"/>
    <x v="20"/>
    <n v="66"/>
    <n v="0"/>
    <n v="0"/>
    <n v="0"/>
    <s v="ZUN"/>
    <d v="2022-12-31T00:00:00"/>
    <x v="19"/>
    <n v="519"/>
    <n v="409"/>
    <s v="356011650037026968"/>
    <d v="2021-06-29T00:00:00"/>
    <s v=""/>
    <s v=""/>
    <n v="66"/>
    <n v="741.85"/>
    <n v="0.73299999999999998"/>
    <s v="FERT"/>
    <s v="2109300369"/>
    <s v="0"/>
    <s v="0"/>
    <s v="0"/>
    <s v="X"/>
    <s v=""/>
    <d v="2021-06-15T00:00:00"/>
    <m/>
    <n v="16"/>
    <n v="4"/>
    <n v="0"/>
    <n v="0"/>
    <n v="0"/>
    <n v="0"/>
    <x v="1"/>
  </r>
  <r>
    <n v="90"/>
    <s v="1201180290"/>
    <d v="2021-07-30T00:00:00"/>
    <x v="14"/>
    <x v="14"/>
    <s v="A910"/>
    <s v="1000"/>
    <x v="20"/>
    <n v="90"/>
    <n v="0"/>
    <n v="0"/>
    <n v="0"/>
    <s v="ZUN"/>
    <d v="2022-12-31T00:00:00"/>
    <x v="19"/>
    <n v="519"/>
    <n v="409"/>
    <s v="356011650037027170"/>
    <d v="2021-06-29T00:00:00"/>
    <s v=""/>
    <s v=""/>
    <n v="90"/>
    <n v="1011.61"/>
    <n v="1"/>
    <s v="FERT"/>
    <s v="2109300369"/>
    <s v="0"/>
    <s v="0"/>
    <s v="0"/>
    <s v="X"/>
    <s v=""/>
    <d v="2021-06-15T00:00:00"/>
    <m/>
    <n v="16"/>
    <n v="6"/>
    <n v="0"/>
    <n v="4"/>
    <n v="4"/>
    <n v="44.960444444444448"/>
    <x v="1"/>
  </r>
  <r>
    <n v="90"/>
    <s v="1201180290"/>
    <d v="2021-07-30T00:00:00"/>
    <x v="14"/>
    <x v="14"/>
    <s v="A910"/>
    <s v="1000"/>
    <x v="20"/>
    <n v="24"/>
    <n v="0"/>
    <n v="0"/>
    <n v="0"/>
    <s v="ZUN"/>
    <d v="2022-12-31T00:00:00"/>
    <x v="19"/>
    <n v="519"/>
    <n v="409"/>
    <s v="356011650037056583"/>
    <d v="2021-06-29T00:00:00"/>
    <s v=""/>
    <s v=""/>
    <n v="24"/>
    <n v="269.76"/>
    <n v="0.26700000000000002"/>
    <s v="FERT"/>
    <s v="2109300369"/>
    <s v="0"/>
    <s v="0"/>
    <s v="0"/>
    <s v="X"/>
    <s v=""/>
    <d v="2021-06-15T00:00:00"/>
    <m/>
    <n v="16"/>
    <n v="2"/>
    <n v="0"/>
    <n v="6"/>
    <n v="6"/>
    <n v="67.44"/>
    <x v="1"/>
  </r>
  <r>
    <n v="90"/>
    <s v="1201180290"/>
    <d v="2021-07-30T00:00:00"/>
    <x v="14"/>
    <x v="14"/>
    <s v="A910"/>
    <s v="1000"/>
    <x v="20"/>
    <n v="5"/>
    <n v="0"/>
    <n v="0"/>
    <n v="0"/>
    <s v="ZUN"/>
    <d v="2022-12-31T00:00:00"/>
    <x v="19"/>
    <n v="519"/>
    <n v="409"/>
    <s v="635201028226559462"/>
    <d v="2021-06-29T00:00:00"/>
    <s v=""/>
    <s v=""/>
    <n v="5"/>
    <n v="56.2"/>
    <n v="5.6000000000000001E-2"/>
    <s v="FERT"/>
    <s v="2109300369"/>
    <s v="0"/>
    <s v="0"/>
    <s v="0"/>
    <s v="X"/>
    <s v=""/>
    <d v="2021-06-15T00:00:00"/>
    <m/>
    <n v="16"/>
    <n v="0"/>
    <n v="0"/>
    <n v="2"/>
    <n v="2"/>
    <n v="22.48"/>
    <x v="1"/>
  </r>
  <r>
    <n v="90"/>
    <s v="1201180290"/>
    <d v="2021-07-30T00:00:00"/>
    <x v="14"/>
    <x v="14"/>
    <s v="A910"/>
    <s v="1000"/>
    <x v="20"/>
    <n v="1"/>
    <n v="0"/>
    <n v="0"/>
    <n v="0"/>
    <s v="ZUN"/>
    <d v="2022-12-31T00:00:00"/>
    <x v="19"/>
    <n v="519"/>
    <n v="409"/>
    <s v="635201028226559660"/>
    <d v="2021-06-29T00:00:00"/>
    <s v=""/>
    <s v=""/>
    <n v="1"/>
    <n v="11.24"/>
    <n v="1.0999999999999999E-2"/>
    <s v="FERT"/>
    <s v="2109300369"/>
    <s v="0"/>
    <s v="0"/>
    <s v="0"/>
    <s v="X"/>
    <s v=""/>
    <d v="2021-06-15T00:00:00"/>
    <m/>
    <n v="16"/>
    <n v="0"/>
    <n v="0"/>
    <n v="0"/>
    <n v="0"/>
    <n v="0"/>
    <x v="1"/>
  </r>
  <r>
    <n v="90"/>
    <s v="1201180290"/>
    <d v="2021-07-30T00:00:00"/>
    <x v="14"/>
    <x v="14"/>
    <s v="A910"/>
    <s v="1000"/>
    <x v="25"/>
    <n v="90"/>
    <n v="0"/>
    <n v="0"/>
    <n v="0"/>
    <s v="ZUN"/>
    <d v="2023-01-05T00:00:00"/>
    <x v="22"/>
    <n v="524"/>
    <n v="414"/>
    <s v="356011650037130443"/>
    <d v="2021-07-19T00:00:00"/>
    <s v=""/>
    <s v=""/>
    <n v="90"/>
    <n v="1011.61"/>
    <n v="1"/>
    <s v="FERT"/>
    <s v="2109300369"/>
    <s v="0"/>
    <s v="0"/>
    <s v="0"/>
    <s v="X"/>
    <s v=""/>
    <d v="2021-07-05T00:00:00"/>
    <m/>
    <n v="16"/>
    <n v="6"/>
    <n v="0"/>
    <n v="0"/>
    <n v="0"/>
    <n v="0"/>
    <x v="1"/>
  </r>
  <r>
    <n v="90"/>
    <s v="1201180290"/>
    <d v="2021-07-30T00:00:00"/>
    <x v="14"/>
    <x v="14"/>
    <s v="A910"/>
    <s v="1000"/>
    <x v="25"/>
    <n v="90"/>
    <n v="0"/>
    <n v="0"/>
    <n v="0"/>
    <s v="ZUN"/>
    <d v="2023-01-05T00:00:00"/>
    <x v="22"/>
    <n v="524"/>
    <n v="414"/>
    <s v="356011650037130467"/>
    <d v="2021-07-19T00:00:00"/>
    <s v=""/>
    <s v=""/>
    <n v="90"/>
    <n v="1011.61"/>
    <n v="1"/>
    <s v="FERT"/>
    <s v="2109300369"/>
    <s v="0"/>
    <s v="0"/>
    <s v="0"/>
    <s v="X"/>
    <s v=""/>
    <d v="2021-07-05T00:00:00"/>
    <m/>
    <n v="16"/>
    <n v="6"/>
    <n v="0"/>
    <n v="6"/>
    <n v="6"/>
    <n v="67.440666666666672"/>
    <x v="1"/>
  </r>
  <r>
    <n v="90"/>
    <s v="1201180290"/>
    <d v="2021-07-30T00:00:00"/>
    <x v="14"/>
    <x v="14"/>
    <s v="A910"/>
    <s v="1000"/>
    <x v="25"/>
    <n v="90"/>
    <n v="0"/>
    <n v="0"/>
    <n v="0"/>
    <s v="ZUN"/>
    <d v="2023-01-05T00:00:00"/>
    <x v="22"/>
    <n v="524"/>
    <n v="414"/>
    <s v="356011650037130610"/>
    <d v="2021-07-19T00:00:00"/>
    <s v=""/>
    <s v=""/>
    <n v="90"/>
    <n v="1011.61"/>
    <n v="1"/>
    <s v="FERT"/>
    <s v="2109300369"/>
    <s v="0"/>
    <s v="0"/>
    <s v="0"/>
    <s v="X"/>
    <s v=""/>
    <d v="2021-07-05T00:00:00"/>
    <m/>
    <n v="16"/>
    <n v="6"/>
    <n v="0"/>
    <n v="6"/>
    <n v="6"/>
    <n v="67.440666666666672"/>
    <x v="1"/>
  </r>
  <r>
    <n v="90"/>
    <s v="1201180290"/>
    <d v="2021-07-30T00:00:00"/>
    <x v="14"/>
    <x v="14"/>
    <s v="A910"/>
    <s v="1000"/>
    <x v="25"/>
    <n v="46"/>
    <n v="0"/>
    <n v="0"/>
    <n v="0"/>
    <s v="ZUN"/>
    <d v="2023-01-05T00:00:00"/>
    <x v="22"/>
    <n v="524"/>
    <n v="414"/>
    <s v="356011650037130986"/>
    <d v="2021-07-19T00:00:00"/>
    <s v=""/>
    <s v=""/>
    <n v="46"/>
    <n v="517.04999999999995"/>
    <n v="0.51100000000000001"/>
    <s v="FERT"/>
    <s v="2109300369"/>
    <s v="0"/>
    <s v="0"/>
    <s v="0"/>
    <s v="X"/>
    <s v=""/>
    <d v="2021-07-05T00:00:00"/>
    <m/>
    <n v="16"/>
    <n v="3"/>
    <n v="0"/>
    <n v="6"/>
    <n v="6"/>
    <n v="67.441304347826076"/>
    <x v="1"/>
  </r>
  <r>
    <n v="99"/>
    <s v="1210050399"/>
    <d v="2021-07-30T00:00:00"/>
    <x v="15"/>
    <x v="15"/>
    <s v="A910"/>
    <s v="1000"/>
    <x v="26"/>
    <n v="28"/>
    <n v="0"/>
    <n v="0"/>
    <n v="0"/>
    <s v="ZUN"/>
    <d v="2022-03-22T00:00:00"/>
    <x v="23"/>
    <n v="235"/>
    <n v="160"/>
    <s v="356037223681250553"/>
    <d v="2021-07-28T00:00:00"/>
    <s v=""/>
    <s v=""/>
    <n v="28"/>
    <n v="393.76"/>
    <n v="0.46700000000000003"/>
    <s v="FERT"/>
    <s v="2109300369"/>
    <s v="0"/>
    <s v="0"/>
    <s v="0"/>
    <s v="X"/>
    <s v=""/>
    <d v="2021-07-22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6"/>
    <n v="60"/>
    <n v="0"/>
    <n v="0"/>
    <n v="0"/>
    <s v="ZUN"/>
    <d v="2022-03-22T00:00:00"/>
    <x v="23"/>
    <n v="235"/>
    <n v="160"/>
    <s v="356037223681250560"/>
    <d v="2021-07-28T00:00:00"/>
    <s v=""/>
    <s v=""/>
    <n v="60"/>
    <n v="843.77"/>
    <n v="1"/>
    <s v="FERT"/>
    <s v="2109300369"/>
    <s v="0"/>
    <s v="0"/>
    <s v="0"/>
    <s v="X"/>
    <s v=""/>
    <d v="2021-07-22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6"/>
    <n v="60"/>
    <n v="0"/>
    <n v="0"/>
    <n v="0"/>
    <s v="ZUN"/>
    <d v="2022-03-22T00:00:00"/>
    <x v="23"/>
    <n v="235"/>
    <n v="160"/>
    <s v="356037223681250577"/>
    <d v="2021-07-28T00:00:00"/>
    <s v=""/>
    <s v=""/>
    <n v="60"/>
    <n v="843.77"/>
    <n v="1"/>
    <s v="FERT"/>
    <s v="2109300369"/>
    <s v="0"/>
    <s v="0"/>
    <s v="0"/>
    <s v="X"/>
    <s v=""/>
    <d v="2021-07-22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6"/>
    <n v="60"/>
    <n v="0"/>
    <n v="0"/>
    <n v="0"/>
    <s v="ZUN"/>
    <d v="2022-03-22T00:00:00"/>
    <x v="23"/>
    <n v="235"/>
    <n v="160"/>
    <s v="356037223681250584"/>
    <d v="2021-07-28T00:00:00"/>
    <s v=""/>
    <s v=""/>
    <n v="60"/>
    <n v="843.77"/>
    <n v="1"/>
    <s v="FERT"/>
    <s v="2109300369"/>
    <s v="0"/>
    <s v="0"/>
    <s v="0"/>
    <s v="X"/>
    <s v=""/>
    <d v="2021-07-22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6"/>
    <n v="60"/>
    <n v="0"/>
    <n v="0"/>
    <n v="0"/>
    <s v="ZUN"/>
    <d v="2022-03-22T00:00:00"/>
    <x v="23"/>
    <n v="235"/>
    <n v="160"/>
    <s v="356037223681250652"/>
    <d v="2021-07-28T00:00:00"/>
    <s v=""/>
    <s v=""/>
    <n v="60"/>
    <n v="843.77"/>
    <n v="1"/>
    <s v="FERT"/>
    <s v="2109300369"/>
    <s v="0"/>
    <s v="0"/>
    <s v="0"/>
    <s v="X"/>
    <s v=""/>
    <d v="2021-07-22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6"/>
    <n v="60"/>
    <n v="0"/>
    <n v="0"/>
    <n v="0"/>
    <s v="ZUN"/>
    <d v="2022-03-22T00:00:00"/>
    <x v="23"/>
    <n v="235"/>
    <n v="160"/>
    <s v="356037223681250669"/>
    <d v="2021-07-28T00:00:00"/>
    <s v=""/>
    <s v=""/>
    <n v="60"/>
    <n v="843.77"/>
    <n v="1"/>
    <s v="FERT"/>
    <s v="2109300369"/>
    <s v="0"/>
    <s v="0"/>
    <s v="0"/>
    <s v="X"/>
    <s v=""/>
    <d v="2021-07-22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6"/>
    <n v="60"/>
    <n v="0"/>
    <n v="0"/>
    <n v="0"/>
    <s v="ZUN"/>
    <d v="2022-03-22T00:00:00"/>
    <x v="23"/>
    <n v="235"/>
    <n v="160"/>
    <s v="356037223681250676"/>
    <d v="2021-07-28T00:00:00"/>
    <s v=""/>
    <s v=""/>
    <n v="60"/>
    <n v="843.77"/>
    <n v="1"/>
    <s v="FERT"/>
    <s v="2109300369"/>
    <s v="0"/>
    <s v="0"/>
    <s v="0"/>
    <s v="X"/>
    <s v=""/>
    <d v="2021-07-22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6"/>
    <n v="60"/>
    <n v="0"/>
    <n v="0"/>
    <n v="0"/>
    <s v="ZUN"/>
    <d v="2022-03-22T00:00:00"/>
    <x v="23"/>
    <n v="235"/>
    <n v="160"/>
    <s v="356037223681250683"/>
    <d v="2021-07-28T00:00:00"/>
    <s v=""/>
    <s v=""/>
    <n v="60"/>
    <n v="843.77"/>
    <n v="1"/>
    <s v="FERT"/>
    <s v="2109300369"/>
    <s v="0"/>
    <s v="0"/>
    <s v="0"/>
    <s v="X"/>
    <s v=""/>
    <d v="2021-07-22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6"/>
    <n v="60"/>
    <n v="0"/>
    <n v="0"/>
    <n v="0"/>
    <s v="ZUN"/>
    <d v="2022-03-22T00:00:00"/>
    <x v="23"/>
    <n v="235"/>
    <n v="160"/>
    <s v="356037223681250690"/>
    <d v="2021-07-28T00:00:00"/>
    <s v=""/>
    <s v=""/>
    <n v="60"/>
    <n v="843.77"/>
    <n v="1"/>
    <s v="FERT"/>
    <s v="2109300369"/>
    <s v="0"/>
    <s v="0"/>
    <s v="0"/>
    <s v="X"/>
    <s v=""/>
    <d v="2021-07-22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6"/>
    <n v="60"/>
    <n v="0"/>
    <n v="0"/>
    <n v="0"/>
    <s v="ZUN"/>
    <d v="2022-03-22T00:00:00"/>
    <x v="23"/>
    <n v="235"/>
    <n v="160"/>
    <s v="356037223681250706"/>
    <d v="2021-07-28T00:00:00"/>
    <s v=""/>
    <s v=""/>
    <n v="60"/>
    <n v="843.77"/>
    <n v="1"/>
    <s v="FERT"/>
    <s v="2109300369"/>
    <s v="0"/>
    <s v="0"/>
    <s v="0"/>
    <s v="X"/>
    <s v=""/>
    <d v="2021-07-22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6"/>
    <n v="60"/>
    <n v="0"/>
    <n v="0"/>
    <n v="0"/>
    <s v="ZUN"/>
    <d v="2022-03-22T00:00:00"/>
    <x v="23"/>
    <n v="235"/>
    <n v="160"/>
    <s v="356037223681250713"/>
    <d v="2021-07-28T00:00:00"/>
    <s v=""/>
    <s v=""/>
    <n v="60"/>
    <n v="843.77"/>
    <n v="1"/>
    <s v="FERT"/>
    <s v="2109300369"/>
    <s v="0"/>
    <s v="0"/>
    <s v="0"/>
    <s v="X"/>
    <s v=""/>
    <d v="2021-07-22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6"/>
    <n v="60"/>
    <n v="0"/>
    <n v="0"/>
    <n v="0"/>
    <s v="ZUN"/>
    <d v="2022-03-22T00:00:00"/>
    <x v="23"/>
    <n v="235"/>
    <n v="160"/>
    <s v="356037223681250720"/>
    <d v="2021-07-28T00:00:00"/>
    <s v=""/>
    <s v=""/>
    <n v="60"/>
    <n v="843.77"/>
    <n v="1"/>
    <s v="FERT"/>
    <s v="2109300369"/>
    <s v="0"/>
    <s v="0"/>
    <s v="0"/>
    <s v="X"/>
    <s v=""/>
    <d v="2021-07-22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6"/>
    <n v="60"/>
    <n v="0"/>
    <n v="0"/>
    <n v="0"/>
    <s v="ZUN"/>
    <d v="2022-03-22T00:00:00"/>
    <x v="23"/>
    <n v="235"/>
    <n v="160"/>
    <s v="356037223681250737"/>
    <d v="2021-07-28T00:00:00"/>
    <s v=""/>
    <s v=""/>
    <n v="60"/>
    <n v="843.77"/>
    <n v="1"/>
    <s v="FERT"/>
    <s v="2109300369"/>
    <s v="0"/>
    <s v="0"/>
    <s v="0"/>
    <s v="X"/>
    <s v=""/>
    <d v="2021-07-22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6"/>
    <n v="60"/>
    <n v="0"/>
    <n v="0"/>
    <n v="0"/>
    <s v="ZUN"/>
    <d v="2022-03-22T00:00:00"/>
    <x v="23"/>
    <n v="235"/>
    <n v="160"/>
    <s v="356037223681250744"/>
    <d v="2021-07-28T00:00:00"/>
    <s v=""/>
    <s v=""/>
    <n v="60"/>
    <n v="843.77"/>
    <n v="1"/>
    <s v="FERT"/>
    <s v="2109300369"/>
    <s v="0"/>
    <s v="0"/>
    <s v="0"/>
    <s v="X"/>
    <s v=""/>
    <d v="2021-07-22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6"/>
    <n v="60"/>
    <n v="0"/>
    <n v="0"/>
    <n v="0"/>
    <s v="ZUN"/>
    <d v="2022-03-22T00:00:00"/>
    <x v="23"/>
    <n v="235"/>
    <n v="160"/>
    <s v="356037223681250751"/>
    <d v="2021-07-28T00:00:00"/>
    <s v=""/>
    <s v=""/>
    <n v="60"/>
    <n v="843.77"/>
    <n v="1"/>
    <s v="FERT"/>
    <s v="2109300369"/>
    <s v="0"/>
    <s v="0"/>
    <s v="0"/>
    <s v="X"/>
    <s v=""/>
    <d v="2021-07-22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6"/>
    <n v="60"/>
    <n v="0"/>
    <n v="0"/>
    <n v="0"/>
    <s v="ZUN"/>
    <d v="2022-03-22T00:00:00"/>
    <x v="23"/>
    <n v="235"/>
    <n v="160"/>
    <s v="356037223681250768"/>
    <d v="2021-07-28T00:00:00"/>
    <s v=""/>
    <s v=""/>
    <n v="60"/>
    <n v="843.77"/>
    <n v="1"/>
    <s v="FERT"/>
    <s v="2109300369"/>
    <s v="0"/>
    <s v="0"/>
    <s v="0"/>
    <s v="X"/>
    <s v=""/>
    <d v="2021-07-22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6"/>
    <n v="60"/>
    <n v="0"/>
    <n v="0"/>
    <n v="0"/>
    <s v="ZUN"/>
    <d v="2022-03-22T00:00:00"/>
    <x v="23"/>
    <n v="235"/>
    <n v="160"/>
    <s v="356037223681250775"/>
    <d v="2021-07-28T00:00:00"/>
    <s v=""/>
    <s v=""/>
    <n v="60"/>
    <n v="843.77"/>
    <n v="1"/>
    <s v="FERT"/>
    <s v="2109300369"/>
    <s v="0"/>
    <s v="0"/>
    <s v="0"/>
    <s v="X"/>
    <s v=""/>
    <d v="2021-07-22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6"/>
    <n v="60"/>
    <n v="0"/>
    <n v="0"/>
    <n v="0"/>
    <s v="ZUN"/>
    <d v="2022-03-22T00:00:00"/>
    <x v="23"/>
    <n v="235"/>
    <n v="160"/>
    <s v="356037223681250782"/>
    <d v="2021-07-28T00:00:00"/>
    <s v=""/>
    <s v=""/>
    <n v="60"/>
    <n v="843.77"/>
    <n v="1"/>
    <s v="FERT"/>
    <s v="2109300369"/>
    <s v="0"/>
    <s v="0"/>
    <s v="0"/>
    <s v="X"/>
    <s v=""/>
    <d v="2021-07-22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6"/>
    <n v="60"/>
    <n v="0"/>
    <n v="0"/>
    <n v="0"/>
    <s v="ZUN"/>
    <d v="2022-03-22T00:00:00"/>
    <x v="23"/>
    <n v="235"/>
    <n v="160"/>
    <s v="356037223681250799"/>
    <d v="2021-07-28T00:00:00"/>
    <s v=""/>
    <s v=""/>
    <n v="60"/>
    <n v="843.77"/>
    <n v="1"/>
    <s v="FERT"/>
    <s v="2109300369"/>
    <s v="0"/>
    <s v="0"/>
    <s v="0"/>
    <s v="X"/>
    <s v=""/>
    <d v="2021-07-22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6"/>
    <n v="60"/>
    <n v="0"/>
    <n v="0"/>
    <n v="0"/>
    <s v="ZUN"/>
    <d v="2022-03-22T00:00:00"/>
    <x v="23"/>
    <n v="235"/>
    <n v="160"/>
    <s v="356037223681250805"/>
    <d v="2021-07-28T00:00:00"/>
    <s v=""/>
    <s v=""/>
    <n v="60"/>
    <n v="843.77"/>
    <n v="1"/>
    <s v="FERT"/>
    <s v="2109300369"/>
    <s v="0"/>
    <s v="0"/>
    <s v="0"/>
    <s v="X"/>
    <s v=""/>
    <d v="2021-07-22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6"/>
    <n v="60"/>
    <n v="0"/>
    <n v="0"/>
    <n v="0"/>
    <s v="ZUN"/>
    <d v="2022-03-22T00:00:00"/>
    <x v="23"/>
    <n v="235"/>
    <n v="160"/>
    <s v="356037223681250812"/>
    <d v="2021-07-28T00:00:00"/>
    <s v=""/>
    <s v=""/>
    <n v="60"/>
    <n v="843.77"/>
    <n v="1"/>
    <s v="FERT"/>
    <s v="2109300369"/>
    <s v="0"/>
    <s v="0"/>
    <s v="0"/>
    <s v="X"/>
    <s v=""/>
    <d v="2021-07-22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6"/>
    <n v="60"/>
    <n v="0"/>
    <n v="0"/>
    <n v="0"/>
    <s v="ZUN"/>
    <d v="2022-03-22T00:00:00"/>
    <x v="23"/>
    <n v="235"/>
    <n v="160"/>
    <s v="356037223681250829"/>
    <d v="2021-07-28T00:00:00"/>
    <s v=""/>
    <s v=""/>
    <n v="60"/>
    <n v="843.77"/>
    <n v="1"/>
    <s v="FERT"/>
    <s v="2109300369"/>
    <s v="0"/>
    <s v="0"/>
    <s v="0"/>
    <s v="X"/>
    <s v=""/>
    <d v="2021-07-22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6"/>
    <n v="60"/>
    <n v="0"/>
    <n v="0"/>
    <n v="0"/>
    <s v="ZUN"/>
    <d v="2022-03-22T00:00:00"/>
    <x v="23"/>
    <n v="235"/>
    <n v="160"/>
    <s v="356037223681250843"/>
    <d v="2021-07-28T00:00:00"/>
    <s v=""/>
    <s v=""/>
    <n v="60"/>
    <n v="843.77"/>
    <n v="1"/>
    <s v="FERT"/>
    <s v="2109300369"/>
    <s v="0"/>
    <s v="0"/>
    <s v="0"/>
    <s v="X"/>
    <s v=""/>
    <d v="2021-07-22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7"/>
    <n v="60"/>
    <n v="0"/>
    <n v="0"/>
    <n v="0"/>
    <s v="ZUN"/>
    <d v="2022-03-23T00:00:00"/>
    <x v="24"/>
    <n v="236"/>
    <n v="161"/>
    <s v="356037223681250867"/>
    <d v="2021-07-28T00:00:00"/>
    <s v=""/>
    <s v=""/>
    <n v="60"/>
    <n v="843.77"/>
    <n v="1"/>
    <s v="FERT"/>
    <s v="2109300369"/>
    <s v="0"/>
    <s v="0"/>
    <s v="0"/>
    <s v="X"/>
    <s v=""/>
    <d v="2021-07-23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7"/>
    <n v="60"/>
    <n v="0"/>
    <n v="0"/>
    <n v="0"/>
    <s v="ZUN"/>
    <d v="2022-03-23T00:00:00"/>
    <x v="24"/>
    <n v="236"/>
    <n v="161"/>
    <s v="356037223681250874"/>
    <d v="2021-07-28T00:00:00"/>
    <s v=""/>
    <s v=""/>
    <n v="60"/>
    <n v="843.77"/>
    <n v="1"/>
    <s v="FERT"/>
    <s v="2109300369"/>
    <s v="0"/>
    <s v="0"/>
    <s v="0"/>
    <s v="X"/>
    <s v=""/>
    <d v="2021-07-23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7"/>
    <n v="60"/>
    <n v="0"/>
    <n v="0"/>
    <n v="0"/>
    <s v="ZUN"/>
    <d v="2022-03-23T00:00:00"/>
    <x v="24"/>
    <n v="236"/>
    <n v="161"/>
    <s v="356037223681250881"/>
    <d v="2021-07-28T00:00:00"/>
    <s v=""/>
    <s v=""/>
    <n v="60"/>
    <n v="843.77"/>
    <n v="1"/>
    <s v="FERT"/>
    <s v="2109300369"/>
    <s v="0"/>
    <s v="0"/>
    <s v="0"/>
    <s v="X"/>
    <s v=""/>
    <d v="2021-07-23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7"/>
    <n v="60"/>
    <n v="0"/>
    <n v="0"/>
    <n v="0"/>
    <s v="ZUN"/>
    <d v="2022-03-23T00:00:00"/>
    <x v="24"/>
    <n v="236"/>
    <n v="161"/>
    <s v="356037223681250898"/>
    <d v="2021-07-28T00:00:00"/>
    <s v=""/>
    <s v=""/>
    <n v="60"/>
    <n v="843.77"/>
    <n v="1"/>
    <s v="FERT"/>
    <s v="2109300369"/>
    <s v="0"/>
    <s v="0"/>
    <s v="0"/>
    <s v="X"/>
    <s v=""/>
    <d v="2021-07-23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7"/>
    <n v="60"/>
    <n v="0"/>
    <n v="0"/>
    <n v="0"/>
    <s v="ZUN"/>
    <d v="2022-03-23T00:00:00"/>
    <x v="24"/>
    <n v="236"/>
    <n v="161"/>
    <s v="356037223681250911"/>
    <d v="2021-07-28T00:00:00"/>
    <s v=""/>
    <s v=""/>
    <n v="60"/>
    <n v="843.77"/>
    <n v="1"/>
    <s v="FERT"/>
    <s v="2109300369"/>
    <s v="0"/>
    <s v="0"/>
    <s v="0"/>
    <s v="X"/>
    <s v=""/>
    <d v="2021-07-23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7"/>
    <n v="60"/>
    <n v="0"/>
    <n v="0"/>
    <n v="0"/>
    <s v="ZUN"/>
    <d v="2022-03-23T00:00:00"/>
    <x v="24"/>
    <n v="236"/>
    <n v="161"/>
    <s v="356037223681250928"/>
    <d v="2021-07-28T00:00:00"/>
    <s v=""/>
    <s v=""/>
    <n v="60"/>
    <n v="843.77"/>
    <n v="1"/>
    <s v="FERT"/>
    <s v="2109300369"/>
    <s v="0"/>
    <s v="0"/>
    <s v="0"/>
    <s v="X"/>
    <s v=""/>
    <d v="2021-07-23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7"/>
    <n v="60"/>
    <n v="0"/>
    <n v="0"/>
    <n v="0"/>
    <s v="ZUN"/>
    <d v="2022-03-23T00:00:00"/>
    <x v="24"/>
    <n v="236"/>
    <n v="161"/>
    <s v="356037223681250935"/>
    <d v="2021-07-28T00:00:00"/>
    <s v=""/>
    <s v=""/>
    <n v="60"/>
    <n v="843.77"/>
    <n v="1"/>
    <s v="FERT"/>
    <s v="2109300369"/>
    <s v="0"/>
    <s v="0"/>
    <s v="0"/>
    <s v="X"/>
    <s v=""/>
    <d v="2021-07-23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7"/>
    <n v="60"/>
    <n v="0"/>
    <n v="0"/>
    <n v="0"/>
    <s v="ZUN"/>
    <d v="2022-03-23T00:00:00"/>
    <x v="24"/>
    <n v="236"/>
    <n v="161"/>
    <s v="356037223681250942"/>
    <d v="2021-07-28T00:00:00"/>
    <s v=""/>
    <s v=""/>
    <n v="60"/>
    <n v="843.77"/>
    <n v="1"/>
    <s v="FERT"/>
    <s v="2109300369"/>
    <s v="0"/>
    <s v="0"/>
    <s v="0"/>
    <s v="X"/>
    <s v=""/>
    <d v="2021-07-23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7"/>
    <n v="60"/>
    <n v="0"/>
    <n v="0"/>
    <n v="0"/>
    <s v="ZUN"/>
    <d v="2022-03-23T00:00:00"/>
    <x v="24"/>
    <n v="236"/>
    <n v="161"/>
    <s v="356037223681250959"/>
    <d v="2021-07-28T00:00:00"/>
    <s v=""/>
    <s v=""/>
    <n v="60"/>
    <n v="843.77"/>
    <n v="1"/>
    <s v="FERT"/>
    <s v="2109300369"/>
    <s v="0"/>
    <s v="0"/>
    <s v="0"/>
    <s v="X"/>
    <s v=""/>
    <d v="2021-07-23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7"/>
    <n v="60"/>
    <n v="0"/>
    <n v="0"/>
    <n v="0"/>
    <s v="ZUN"/>
    <d v="2022-03-23T00:00:00"/>
    <x v="24"/>
    <n v="236"/>
    <n v="161"/>
    <s v="356037223681250966"/>
    <d v="2021-07-28T00:00:00"/>
    <s v=""/>
    <s v=""/>
    <n v="60"/>
    <n v="843.77"/>
    <n v="1"/>
    <s v="FERT"/>
    <s v="2109300369"/>
    <s v="0"/>
    <s v="0"/>
    <s v="0"/>
    <s v="X"/>
    <s v=""/>
    <d v="2021-07-23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7"/>
    <n v="60"/>
    <n v="0"/>
    <n v="0"/>
    <n v="0"/>
    <s v="ZUN"/>
    <d v="2022-03-23T00:00:00"/>
    <x v="24"/>
    <n v="236"/>
    <n v="161"/>
    <s v="356037223681250973"/>
    <d v="2021-07-28T00:00:00"/>
    <s v=""/>
    <s v=""/>
    <n v="60"/>
    <n v="843.77"/>
    <n v="1"/>
    <s v="FERT"/>
    <s v="2109300369"/>
    <s v="0"/>
    <s v="0"/>
    <s v="0"/>
    <s v="X"/>
    <s v=""/>
    <d v="2021-07-23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7"/>
    <n v="60"/>
    <n v="0"/>
    <n v="0"/>
    <n v="0"/>
    <s v="ZUN"/>
    <d v="2022-03-23T00:00:00"/>
    <x v="24"/>
    <n v="236"/>
    <n v="161"/>
    <s v="356037223681250980"/>
    <d v="2021-07-28T00:00:00"/>
    <s v=""/>
    <s v=""/>
    <n v="60"/>
    <n v="843.77"/>
    <n v="1"/>
    <s v="FERT"/>
    <s v="2109300369"/>
    <s v="0"/>
    <s v="0"/>
    <s v="0"/>
    <s v="X"/>
    <s v=""/>
    <d v="2021-07-23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7"/>
    <n v="60"/>
    <n v="0"/>
    <n v="0"/>
    <n v="0"/>
    <s v="ZUN"/>
    <d v="2022-03-23T00:00:00"/>
    <x v="24"/>
    <n v="236"/>
    <n v="161"/>
    <s v="356037223681250997"/>
    <d v="2021-07-28T00:00:00"/>
    <s v=""/>
    <s v=""/>
    <n v="60"/>
    <n v="843.77"/>
    <n v="1"/>
    <s v="FERT"/>
    <s v="2109300369"/>
    <s v="0"/>
    <s v="0"/>
    <s v="0"/>
    <s v="X"/>
    <s v=""/>
    <d v="2021-07-23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7"/>
    <n v="60"/>
    <n v="0"/>
    <n v="0"/>
    <n v="0"/>
    <s v="ZUN"/>
    <d v="2022-03-23T00:00:00"/>
    <x v="24"/>
    <n v="236"/>
    <n v="161"/>
    <s v="356037223681251000"/>
    <d v="2021-07-28T00:00:00"/>
    <s v=""/>
    <s v=""/>
    <n v="60"/>
    <n v="843.77"/>
    <n v="1"/>
    <s v="FERT"/>
    <s v="2109300369"/>
    <s v="0"/>
    <s v="0"/>
    <s v="0"/>
    <s v="X"/>
    <s v=""/>
    <d v="2021-07-23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7"/>
    <n v="60"/>
    <n v="0"/>
    <n v="0"/>
    <n v="0"/>
    <s v="ZUN"/>
    <d v="2022-03-23T00:00:00"/>
    <x v="24"/>
    <n v="236"/>
    <n v="161"/>
    <s v="356037223681251017"/>
    <d v="2021-07-28T00:00:00"/>
    <s v=""/>
    <s v=""/>
    <n v="60"/>
    <n v="843.77"/>
    <n v="1"/>
    <s v="FERT"/>
    <s v="2109300369"/>
    <s v="0"/>
    <s v="0"/>
    <s v="0"/>
    <s v="X"/>
    <s v=""/>
    <d v="2021-07-23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7"/>
    <n v="60"/>
    <n v="0"/>
    <n v="0"/>
    <n v="0"/>
    <s v="ZUN"/>
    <d v="2022-03-23T00:00:00"/>
    <x v="24"/>
    <n v="236"/>
    <n v="161"/>
    <s v="356037223681251024"/>
    <d v="2021-07-28T00:00:00"/>
    <s v=""/>
    <s v=""/>
    <n v="60"/>
    <n v="843.77"/>
    <n v="1"/>
    <s v="FERT"/>
    <s v="2109300369"/>
    <s v="0"/>
    <s v="0"/>
    <s v="0"/>
    <s v="X"/>
    <s v=""/>
    <d v="2021-07-23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7"/>
    <n v="60"/>
    <n v="0"/>
    <n v="0"/>
    <n v="0"/>
    <s v="ZUN"/>
    <d v="2022-03-23T00:00:00"/>
    <x v="24"/>
    <n v="236"/>
    <n v="161"/>
    <s v="356037223681251031"/>
    <d v="2021-07-28T00:00:00"/>
    <s v=""/>
    <s v=""/>
    <n v="60"/>
    <n v="843.77"/>
    <n v="1"/>
    <s v="FERT"/>
    <s v="2109300369"/>
    <s v="0"/>
    <s v="0"/>
    <s v="0"/>
    <s v="X"/>
    <s v=""/>
    <d v="2021-07-23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7"/>
    <n v="60"/>
    <n v="0"/>
    <n v="0"/>
    <n v="0"/>
    <s v="ZUN"/>
    <d v="2022-03-23T00:00:00"/>
    <x v="24"/>
    <n v="236"/>
    <n v="161"/>
    <s v="356037223681251048"/>
    <d v="2021-07-28T00:00:00"/>
    <s v=""/>
    <s v=""/>
    <n v="60"/>
    <n v="843.77"/>
    <n v="1"/>
    <s v="FERT"/>
    <s v="2109300369"/>
    <s v="0"/>
    <s v="0"/>
    <s v="0"/>
    <s v="X"/>
    <s v=""/>
    <d v="2021-07-23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7"/>
    <n v="60"/>
    <n v="0"/>
    <n v="0"/>
    <n v="0"/>
    <s v="ZUN"/>
    <d v="2022-03-23T00:00:00"/>
    <x v="24"/>
    <n v="236"/>
    <n v="161"/>
    <s v="356037223681251055"/>
    <d v="2021-07-28T00:00:00"/>
    <s v=""/>
    <s v=""/>
    <n v="60"/>
    <n v="843.77"/>
    <n v="1"/>
    <s v="FERT"/>
    <s v="2109300369"/>
    <s v="0"/>
    <s v="0"/>
    <s v="0"/>
    <s v="X"/>
    <s v=""/>
    <d v="2021-07-23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7"/>
    <n v="60"/>
    <n v="0"/>
    <n v="0"/>
    <n v="0"/>
    <s v="ZUN"/>
    <d v="2022-03-23T00:00:00"/>
    <x v="24"/>
    <n v="236"/>
    <n v="161"/>
    <s v="356037223681251062"/>
    <d v="2021-07-28T00:00:00"/>
    <s v=""/>
    <s v=""/>
    <n v="60"/>
    <n v="843.77"/>
    <n v="1"/>
    <s v="FERT"/>
    <s v="2109300369"/>
    <s v="0"/>
    <s v="0"/>
    <s v="0"/>
    <s v="X"/>
    <s v=""/>
    <d v="2021-07-23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7"/>
    <n v="60"/>
    <n v="0"/>
    <n v="0"/>
    <n v="0"/>
    <s v="ZUN"/>
    <d v="2022-03-23T00:00:00"/>
    <x v="24"/>
    <n v="236"/>
    <n v="161"/>
    <s v="356037223681251079"/>
    <d v="2021-07-28T00:00:00"/>
    <s v=""/>
    <s v=""/>
    <n v="60"/>
    <n v="843.77"/>
    <n v="1"/>
    <s v="FERT"/>
    <s v="2109300369"/>
    <s v="0"/>
    <s v="0"/>
    <s v="0"/>
    <s v="X"/>
    <s v=""/>
    <d v="2021-07-23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7"/>
    <n v="60"/>
    <n v="0"/>
    <n v="0"/>
    <n v="0"/>
    <s v="ZUN"/>
    <d v="2022-03-23T00:00:00"/>
    <x v="24"/>
    <n v="236"/>
    <n v="161"/>
    <s v="356037223681251086"/>
    <d v="2021-07-28T00:00:00"/>
    <s v=""/>
    <s v=""/>
    <n v="60"/>
    <n v="843.77"/>
    <n v="1"/>
    <s v="FERT"/>
    <s v="2109300369"/>
    <s v="0"/>
    <s v="0"/>
    <s v="0"/>
    <s v="X"/>
    <s v=""/>
    <d v="2021-07-23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7"/>
    <n v="60"/>
    <n v="0"/>
    <n v="0"/>
    <n v="0"/>
    <s v="ZUN"/>
    <d v="2022-03-23T00:00:00"/>
    <x v="24"/>
    <n v="236"/>
    <n v="161"/>
    <s v="356037223681251093"/>
    <d v="2021-07-28T00:00:00"/>
    <s v=""/>
    <s v=""/>
    <n v="60"/>
    <n v="843.77"/>
    <n v="1"/>
    <s v="FERT"/>
    <s v="2109300369"/>
    <s v="0"/>
    <s v="0"/>
    <s v="0"/>
    <s v="X"/>
    <s v=""/>
    <d v="2021-07-23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7"/>
    <n v="60"/>
    <n v="0"/>
    <n v="0"/>
    <n v="0"/>
    <s v="ZUN"/>
    <d v="2022-03-23T00:00:00"/>
    <x v="24"/>
    <n v="236"/>
    <n v="161"/>
    <s v="356037223681251109"/>
    <d v="2021-07-28T00:00:00"/>
    <s v=""/>
    <s v=""/>
    <n v="60"/>
    <n v="843.77"/>
    <n v="1"/>
    <s v="FERT"/>
    <s v="2109300369"/>
    <s v="0"/>
    <s v="0"/>
    <s v="0"/>
    <s v="X"/>
    <s v=""/>
    <d v="2021-07-23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7"/>
    <n v="60"/>
    <n v="0"/>
    <n v="0"/>
    <n v="0"/>
    <s v="ZUN"/>
    <d v="2022-03-23T00:00:00"/>
    <x v="24"/>
    <n v="236"/>
    <n v="161"/>
    <s v="356037223681251116"/>
    <d v="2021-07-28T00:00:00"/>
    <s v=""/>
    <s v=""/>
    <n v="60"/>
    <n v="843.77"/>
    <n v="1"/>
    <s v="FERT"/>
    <s v="2109300369"/>
    <s v="0"/>
    <s v="0"/>
    <s v="0"/>
    <s v="X"/>
    <s v=""/>
    <d v="2021-07-23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7"/>
    <n v="60"/>
    <n v="0"/>
    <n v="0"/>
    <n v="0"/>
    <s v="ZUN"/>
    <d v="2022-03-23T00:00:00"/>
    <x v="24"/>
    <n v="236"/>
    <n v="161"/>
    <s v="356037223681251123"/>
    <d v="2021-07-28T00:00:00"/>
    <s v=""/>
    <s v=""/>
    <n v="60"/>
    <n v="843.77"/>
    <n v="1"/>
    <s v="FERT"/>
    <s v="2109300369"/>
    <s v="0"/>
    <s v="0"/>
    <s v="0"/>
    <s v="X"/>
    <s v=""/>
    <d v="2021-07-23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7"/>
    <n v="60"/>
    <n v="0"/>
    <n v="0"/>
    <n v="0"/>
    <s v="ZUN"/>
    <d v="2022-03-23T00:00:00"/>
    <x v="24"/>
    <n v="236"/>
    <n v="161"/>
    <s v="356037223681251130"/>
    <d v="2021-07-28T00:00:00"/>
    <s v=""/>
    <s v=""/>
    <n v="60"/>
    <n v="843.77"/>
    <n v="1"/>
    <s v="FERT"/>
    <s v="2109300369"/>
    <s v="0"/>
    <s v="0"/>
    <s v="0"/>
    <s v="X"/>
    <s v=""/>
    <d v="2021-07-23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7"/>
    <n v="60"/>
    <n v="0"/>
    <n v="0"/>
    <n v="0"/>
    <s v="ZUN"/>
    <d v="2022-03-23T00:00:00"/>
    <x v="24"/>
    <n v="236"/>
    <n v="161"/>
    <s v="356037223681251147"/>
    <d v="2021-07-28T00:00:00"/>
    <s v=""/>
    <s v=""/>
    <n v="60"/>
    <n v="843.77"/>
    <n v="1"/>
    <s v="FERT"/>
    <s v="2109300369"/>
    <s v="0"/>
    <s v="0"/>
    <s v="0"/>
    <s v="X"/>
    <s v=""/>
    <d v="2021-07-23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7"/>
    <n v="60"/>
    <n v="0"/>
    <n v="0"/>
    <n v="0"/>
    <s v="ZUN"/>
    <d v="2022-03-23T00:00:00"/>
    <x v="24"/>
    <n v="236"/>
    <n v="161"/>
    <s v="356037223681251154"/>
    <d v="2021-07-28T00:00:00"/>
    <s v=""/>
    <s v=""/>
    <n v="60"/>
    <n v="843.77"/>
    <n v="1"/>
    <s v="FERT"/>
    <s v="2109300369"/>
    <s v="0"/>
    <s v="0"/>
    <s v="0"/>
    <s v="X"/>
    <s v=""/>
    <d v="2021-07-23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7"/>
    <n v="60"/>
    <n v="0"/>
    <n v="0"/>
    <n v="0"/>
    <s v="ZUN"/>
    <d v="2022-03-23T00:00:00"/>
    <x v="24"/>
    <n v="236"/>
    <n v="161"/>
    <s v="356037223681251161"/>
    <d v="2021-07-28T00:00:00"/>
    <s v=""/>
    <s v=""/>
    <n v="60"/>
    <n v="843.77"/>
    <n v="1"/>
    <s v="FERT"/>
    <s v="2109300369"/>
    <s v="0"/>
    <s v="0"/>
    <s v="0"/>
    <s v="X"/>
    <s v=""/>
    <d v="2021-07-23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7"/>
    <n v="60"/>
    <n v="0"/>
    <n v="0"/>
    <n v="0"/>
    <s v="ZUN"/>
    <d v="2022-03-23T00:00:00"/>
    <x v="24"/>
    <n v="236"/>
    <n v="161"/>
    <s v="356037223681251178"/>
    <d v="2021-07-28T00:00:00"/>
    <s v=""/>
    <s v=""/>
    <n v="60"/>
    <n v="843.77"/>
    <n v="1"/>
    <s v="FERT"/>
    <s v="2109300369"/>
    <s v="0"/>
    <s v="0"/>
    <s v="0"/>
    <s v="X"/>
    <s v=""/>
    <d v="2021-07-23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7"/>
    <n v="60"/>
    <n v="0"/>
    <n v="0"/>
    <n v="0"/>
    <s v="ZUN"/>
    <d v="2022-03-23T00:00:00"/>
    <x v="24"/>
    <n v="236"/>
    <n v="161"/>
    <s v="356037223681251185"/>
    <d v="2021-07-28T00:00:00"/>
    <s v=""/>
    <s v=""/>
    <n v="60"/>
    <n v="843.77"/>
    <n v="1"/>
    <s v="FERT"/>
    <s v="2109300369"/>
    <s v="0"/>
    <s v="0"/>
    <s v="0"/>
    <s v="X"/>
    <s v=""/>
    <d v="2021-07-23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7"/>
    <n v="60"/>
    <n v="0"/>
    <n v="0"/>
    <n v="0"/>
    <s v="ZUN"/>
    <d v="2022-03-23T00:00:00"/>
    <x v="24"/>
    <n v="236"/>
    <n v="161"/>
    <s v="356037223681251192"/>
    <d v="2021-07-28T00:00:00"/>
    <s v=""/>
    <s v=""/>
    <n v="60"/>
    <n v="843.77"/>
    <n v="1"/>
    <s v="FERT"/>
    <s v="2109300369"/>
    <s v="0"/>
    <s v="0"/>
    <s v="0"/>
    <s v="X"/>
    <s v=""/>
    <d v="2021-07-23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7"/>
    <n v="60"/>
    <n v="0"/>
    <n v="0"/>
    <n v="0"/>
    <s v="ZUN"/>
    <d v="2022-03-23T00:00:00"/>
    <x v="24"/>
    <n v="236"/>
    <n v="161"/>
    <s v="356037223681251208"/>
    <d v="2021-07-28T00:00:00"/>
    <s v=""/>
    <s v=""/>
    <n v="60"/>
    <n v="843.77"/>
    <n v="1"/>
    <s v="FERT"/>
    <s v="2109300369"/>
    <s v="0"/>
    <s v="0"/>
    <s v="0"/>
    <s v="X"/>
    <s v=""/>
    <d v="2021-07-23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7"/>
    <n v="60"/>
    <n v="0"/>
    <n v="0"/>
    <n v="0"/>
    <s v="ZUN"/>
    <d v="2022-03-23T00:00:00"/>
    <x v="24"/>
    <n v="236"/>
    <n v="161"/>
    <s v="356037223681251215"/>
    <d v="2021-07-28T00:00:00"/>
    <s v=""/>
    <s v=""/>
    <n v="60"/>
    <n v="843.77"/>
    <n v="1"/>
    <s v="FERT"/>
    <s v="2109300369"/>
    <s v="0"/>
    <s v="0"/>
    <s v="0"/>
    <s v="X"/>
    <s v=""/>
    <d v="2021-07-23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7"/>
    <n v="60"/>
    <n v="0"/>
    <n v="0"/>
    <n v="0"/>
    <s v="ZUN"/>
    <d v="2022-03-23T00:00:00"/>
    <x v="24"/>
    <n v="236"/>
    <n v="161"/>
    <s v="356037223681251222"/>
    <d v="2021-07-28T00:00:00"/>
    <s v=""/>
    <s v=""/>
    <n v="60"/>
    <n v="843.77"/>
    <n v="1"/>
    <s v="FERT"/>
    <s v="2109300369"/>
    <s v="0"/>
    <s v="0"/>
    <s v="0"/>
    <s v="X"/>
    <s v=""/>
    <d v="2021-07-23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7"/>
    <n v="60"/>
    <n v="0"/>
    <n v="0"/>
    <n v="0"/>
    <s v="ZUN"/>
    <d v="2022-03-23T00:00:00"/>
    <x v="24"/>
    <n v="236"/>
    <n v="161"/>
    <s v="356037223681251239"/>
    <d v="2021-07-28T00:00:00"/>
    <s v=""/>
    <s v=""/>
    <n v="60"/>
    <n v="843.77"/>
    <n v="1"/>
    <s v="FERT"/>
    <s v="2109300369"/>
    <s v="0"/>
    <s v="0"/>
    <s v="0"/>
    <s v="X"/>
    <s v=""/>
    <d v="2021-07-23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7"/>
    <n v="60"/>
    <n v="0"/>
    <n v="0"/>
    <n v="0"/>
    <s v="ZUN"/>
    <d v="2022-03-23T00:00:00"/>
    <x v="24"/>
    <n v="236"/>
    <n v="161"/>
    <s v="356037223681251246"/>
    <d v="2021-07-28T00:00:00"/>
    <s v=""/>
    <s v=""/>
    <n v="60"/>
    <n v="843.77"/>
    <n v="1"/>
    <s v="FERT"/>
    <s v="2109300369"/>
    <s v="0"/>
    <s v="0"/>
    <s v="0"/>
    <s v="X"/>
    <s v=""/>
    <d v="2021-07-23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7"/>
    <n v="60"/>
    <n v="0"/>
    <n v="0"/>
    <n v="0"/>
    <s v="ZUN"/>
    <d v="2022-03-23T00:00:00"/>
    <x v="24"/>
    <n v="236"/>
    <n v="161"/>
    <s v="356037223681251253"/>
    <d v="2021-07-28T00:00:00"/>
    <s v=""/>
    <s v=""/>
    <n v="60"/>
    <n v="843.77"/>
    <n v="1"/>
    <s v="FERT"/>
    <s v="2109300369"/>
    <s v="0"/>
    <s v="0"/>
    <s v="0"/>
    <s v="X"/>
    <s v=""/>
    <d v="2021-07-23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7"/>
    <n v="60"/>
    <n v="0"/>
    <n v="0"/>
    <n v="0"/>
    <s v="ZUN"/>
    <d v="2022-03-23T00:00:00"/>
    <x v="24"/>
    <n v="236"/>
    <n v="161"/>
    <s v="356037223681251260"/>
    <d v="2021-07-28T00:00:00"/>
    <s v=""/>
    <s v=""/>
    <n v="60"/>
    <n v="843.77"/>
    <n v="1"/>
    <s v="FERT"/>
    <s v="2109300369"/>
    <s v="0"/>
    <s v="0"/>
    <s v="0"/>
    <s v="X"/>
    <s v=""/>
    <d v="2021-07-23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7"/>
    <n v="60"/>
    <n v="0"/>
    <n v="0"/>
    <n v="0"/>
    <s v="ZUN"/>
    <d v="2022-03-23T00:00:00"/>
    <x v="24"/>
    <n v="236"/>
    <n v="161"/>
    <s v="356037223681251277"/>
    <d v="2021-07-28T00:00:00"/>
    <s v=""/>
    <s v=""/>
    <n v="60"/>
    <n v="843.77"/>
    <n v="1"/>
    <s v="FERT"/>
    <s v="2109300369"/>
    <s v="0"/>
    <s v="0"/>
    <s v="0"/>
    <s v="X"/>
    <s v=""/>
    <d v="2021-07-23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7"/>
    <n v="60"/>
    <n v="0"/>
    <n v="0"/>
    <n v="0"/>
    <s v="ZUN"/>
    <d v="2022-03-23T00:00:00"/>
    <x v="24"/>
    <n v="236"/>
    <n v="161"/>
    <s v="356037223681251284"/>
    <d v="2021-07-28T00:00:00"/>
    <s v=""/>
    <s v=""/>
    <n v="60"/>
    <n v="843.77"/>
    <n v="1"/>
    <s v="FERT"/>
    <s v="2109300369"/>
    <s v="0"/>
    <s v="0"/>
    <s v="0"/>
    <s v="X"/>
    <s v=""/>
    <d v="2021-07-23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7"/>
    <n v="60"/>
    <n v="0"/>
    <n v="0"/>
    <n v="0"/>
    <s v="ZUN"/>
    <d v="2022-03-23T00:00:00"/>
    <x v="24"/>
    <n v="236"/>
    <n v="161"/>
    <s v="356037223681251291"/>
    <d v="2021-07-28T00:00:00"/>
    <s v=""/>
    <s v=""/>
    <n v="60"/>
    <n v="843.77"/>
    <n v="1"/>
    <s v="FERT"/>
    <s v="2109300369"/>
    <s v="0"/>
    <s v="0"/>
    <s v="0"/>
    <s v="X"/>
    <s v=""/>
    <d v="2021-07-23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7"/>
    <n v="60"/>
    <n v="0"/>
    <n v="0"/>
    <n v="0"/>
    <s v="ZUN"/>
    <d v="2022-03-23T00:00:00"/>
    <x v="24"/>
    <n v="236"/>
    <n v="161"/>
    <s v="356037223681251307"/>
    <d v="2021-07-28T00:00:00"/>
    <s v=""/>
    <s v=""/>
    <n v="60"/>
    <n v="843.77"/>
    <n v="1"/>
    <s v="FERT"/>
    <s v="2109300369"/>
    <s v="0"/>
    <s v="0"/>
    <s v="0"/>
    <s v="X"/>
    <s v=""/>
    <d v="2021-07-23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8"/>
    <n v="60"/>
    <n v="0"/>
    <n v="0"/>
    <n v="0"/>
    <s v="ZUN"/>
    <d v="2022-03-31T00:00:00"/>
    <x v="25"/>
    <n v="244"/>
    <n v="169"/>
    <s v="356037223681249090"/>
    <d v="2021-07-07T00:00:00"/>
    <s v=""/>
    <s v=""/>
    <n v="60"/>
    <n v="843.77"/>
    <n v="1"/>
    <s v="FERT"/>
    <s v="2109300369"/>
    <s v="0"/>
    <s v="0"/>
    <s v="0"/>
    <s v="X"/>
    <s v=""/>
    <d v="2021-07-07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8"/>
    <n v="60"/>
    <n v="0"/>
    <n v="0"/>
    <n v="0"/>
    <s v="ZUN"/>
    <d v="2022-03-31T00:00:00"/>
    <x v="25"/>
    <n v="244"/>
    <n v="169"/>
    <s v="356037223681249106"/>
    <d v="2021-07-07T00:00:00"/>
    <s v=""/>
    <s v=""/>
    <n v="60"/>
    <n v="843.77"/>
    <n v="1"/>
    <s v="FERT"/>
    <s v="2109300369"/>
    <s v="0"/>
    <s v="0"/>
    <s v="0"/>
    <s v="X"/>
    <s v=""/>
    <d v="2021-07-07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8"/>
    <n v="60"/>
    <n v="0"/>
    <n v="0"/>
    <n v="0"/>
    <s v="ZUN"/>
    <d v="2022-03-31T00:00:00"/>
    <x v="25"/>
    <n v="244"/>
    <n v="169"/>
    <s v="356037223681249113"/>
    <d v="2021-07-07T00:00:00"/>
    <s v=""/>
    <s v=""/>
    <n v="60"/>
    <n v="843.77"/>
    <n v="1"/>
    <s v="FERT"/>
    <s v="2109300369"/>
    <s v="0"/>
    <s v="0"/>
    <s v="0"/>
    <s v="X"/>
    <s v=""/>
    <d v="2021-07-07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8"/>
    <n v="60"/>
    <n v="0"/>
    <n v="0"/>
    <n v="0"/>
    <s v="ZUN"/>
    <d v="2022-03-31T00:00:00"/>
    <x v="25"/>
    <n v="244"/>
    <n v="169"/>
    <s v="356037223681249120"/>
    <d v="2021-07-07T00:00:00"/>
    <s v=""/>
    <s v=""/>
    <n v="60"/>
    <n v="843.77"/>
    <n v="1"/>
    <s v="FERT"/>
    <s v="2109300369"/>
    <s v="0"/>
    <s v="0"/>
    <s v="0"/>
    <s v="X"/>
    <s v=""/>
    <d v="2021-07-07T00:00:00"/>
    <m/>
    <n v="195"/>
    <n v="0"/>
    <n v="0"/>
    <n v="0"/>
    <n v="0"/>
    <n v="0"/>
    <x v="7"/>
  </r>
  <r>
    <n v="99"/>
    <s v="1210050399"/>
    <d v="2021-07-30T00:00:00"/>
    <x v="15"/>
    <x v="15"/>
    <s v="A910"/>
    <s v="1000"/>
    <x v="28"/>
    <n v="60"/>
    <n v="0"/>
    <n v="0"/>
    <n v="0"/>
    <s v="ZUN"/>
    <d v="2022-03-31T00:00:00"/>
    <x v="25"/>
    <n v="244"/>
    <n v="169"/>
    <s v="356037223681249137"/>
    <d v="2021-07-07T00:00:00"/>
    <s v=""/>
    <s v=""/>
    <n v="60"/>
    <n v="843.77"/>
    <n v="1"/>
    <s v="FERT"/>
    <s v="2109300369"/>
    <s v="0"/>
    <s v="0"/>
    <s v="0"/>
    <s v="X"/>
    <s v=""/>
    <d v="2021-07-07T00:00:00"/>
    <m/>
    <n v="195"/>
    <n v="0"/>
    <n v="0"/>
    <n v="0"/>
    <n v="0"/>
    <n v="0"/>
    <x v="7"/>
  </r>
  <r>
    <n v="171"/>
    <s v="12101903171"/>
    <d v="2021-07-30T00:00:00"/>
    <x v="16"/>
    <x v="16"/>
    <s v="A910"/>
    <s v="1000"/>
    <x v="29"/>
    <n v="140"/>
    <n v="0"/>
    <n v="0"/>
    <n v="0"/>
    <s v="ZUN"/>
    <d v="2022-03-28T00:00:00"/>
    <x v="26"/>
    <n v="241"/>
    <n v="166"/>
    <s v="356037223681251956"/>
    <d v="2021-07-29T00:00:00"/>
    <s v=""/>
    <s v=""/>
    <n v="140"/>
    <n v="1165.94"/>
    <n v="1"/>
    <s v="FERT"/>
    <s v="2109300369"/>
    <s v="0"/>
    <s v="0"/>
    <s v="0"/>
    <s v="X"/>
    <s v=""/>
    <d v="2021-07-28T00:00:00"/>
    <m/>
    <n v="59"/>
    <n v="2"/>
    <n v="0"/>
    <n v="0"/>
    <n v="0"/>
    <n v="0"/>
    <x v="7"/>
  </r>
  <r>
    <n v="171"/>
    <s v="12101903171"/>
    <d v="2021-07-30T00:00:00"/>
    <x v="16"/>
    <x v="16"/>
    <s v="A910"/>
    <s v="1000"/>
    <x v="29"/>
    <n v="140"/>
    <n v="0"/>
    <n v="0"/>
    <n v="0"/>
    <s v="ZUN"/>
    <d v="2022-03-28T00:00:00"/>
    <x v="26"/>
    <n v="241"/>
    <n v="166"/>
    <s v="356037223681251970"/>
    <d v="2021-07-29T00:00:00"/>
    <s v=""/>
    <s v=""/>
    <n v="140"/>
    <n v="1165.94"/>
    <n v="1"/>
    <s v="FERT"/>
    <s v="2109300369"/>
    <s v="0"/>
    <s v="0"/>
    <s v="0"/>
    <s v="X"/>
    <s v=""/>
    <d v="2021-07-28T00:00:00"/>
    <m/>
    <n v="59"/>
    <n v="2"/>
    <n v="0"/>
    <n v="2"/>
    <n v="2"/>
    <n v="16.656285714285715"/>
    <x v="7"/>
  </r>
  <r>
    <n v="171"/>
    <s v="12101903171"/>
    <d v="2021-07-30T00:00:00"/>
    <x v="16"/>
    <x v="16"/>
    <s v="A910"/>
    <s v="1000"/>
    <x v="29"/>
    <n v="45"/>
    <n v="0"/>
    <n v="0"/>
    <n v="0"/>
    <s v="ZUN"/>
    <d v="2022-03-28T00:00:00"/>
    <x v="26"/>
    <n v="241"/>
    <n v="166"/>
    <s v="356037223681251987"/>
    <d v="2021-07-29T00:00:00"/>
    <s v=""/>
    <s v=""/>
    <n v="45"/>
    <n v="374.77"/>
    <n v="0.32100000000000001"/>
    <s v="FERT"/>
    <s v="2109300369"/>
    <s v="0"/>
    <s v="0"/>
    <s v="0"/>
    <s v="X"/>
    <s v=""/>
    <d v="2021-07-28T00:00:00"/>
    <m/>
    <n v="59"/>
    <n v="1"/>
    <n v="0"/>
    <n v="2"/>
    <n v="2"/>
    <n v="16.656444444444443"/>
    <x v="7"/>
  </r>
  <r>
    <n v="171"/>
    <s v="12101903171"/>
    <d v="2021-07-30T00:00:00"/>
    <x v="16"/>
    <x v="16"/>
    <s v="A910"/>
    <s v="1000"/>
    <x v="29"/>
    <n v="140"/>
    <n v="0"/>
    <n v="0"/>
    <n v="0"/>
    <s v="ZUN"/>
    <d v="2022-03-28T00:00:00"/>
    <x v="26"/>
    <n v="241"/>
    <n v="166"/>
    <s v="356037223681251994"/>
    <d v="2021-07-29T00:00:00"/>
    <s v=""/>
    <s v=""/>
    <n v="140"/>
    <n v="1165.94"/>
    <n v="1"/>
    <s v="FERT"/>
    <s v="2109300369"/>
    <s v="0"/>
    <s v="0"/>
    <s v="0"/>
    <s v="X"/>
    <s v=""/>
    <d v="2021-07-28T00:00:00"/>
    <m/>
    <n v="59"/>
    <n v="2"/>
    <n v="0"/>
    <n v="1"/>
    <n v="1"/>
    <n v="8.3281428571428577"/>
    <x v="7"/>
  </r>
  <r>
    <n v="171"/>
    <s v="12101903171"/>
    <d v="2021-07-30T00:00:00"/>
    <x v="16"/>
    <x v="16"/>
    <s v="A910"/>
    <s v="1000"/>
    <x v="29"/>
    <n v="140"/>
    <n v="0"/>
    <n v="0"/>
    <n v="0"/>
    <s v="ZUN"/>
    <d v="2022-03-28T00:00:00"/>
    <x v="26"/>
    <n v="241"/>
    <n v="166"/>
    <s v="356037223681252007"/>
    <d v="2021-07-29T00:00:00"/>
    <s v=""/>
    <s v=""/>
    <n v="140"/>
    <n v="1165.94"/>
    <n v="1"/>
    <s v="FERT"/>
    <s v="2109300369"/>
    <s v="0"/>
    <s v="0"/>
    <s v="0"/>
    <s v="X"/>
    <s v=""/>
    <d v="2021-07-28T00:00:00"/>
    <m/>
    <n v="59"/>
    <n v="2"/>
    <n v="0"/>
    <n v="2"/>
    <n v="2"/>
    <n v="16.656285714285715"/>
    <x v="7"/>
  </r>
  <r>
    <n v="171"/>
    <s v="12101903171"/>
    <d v="2021-07-30T00:00:00"/>
    <x v="16"/>
    <x v="16"/>
    <s v="A910"/>
    <s v="1000"/>
    <x v="29"/>
    <n v="140"/>
    <n v="0"/>
    <n v="0"/>
    <n v="0"/>
    <s v="ZUN"/>
    <d v="2022-03-28T00:00:00"/>
    <x v="26"/>
    <n v="241"/>
    <n v="166"/>
    <s v="356037223681252014"/>
    <d v="2021-07-29T00:00:00"/>
    <s v=""/>
    <s v=""/>
    <n v="140"/>
    <n v="1165.94"/>
    <n v="1"/>
    <s v="FERT"/>
    <s v="2109300369"/>
    <s v="0"/>
    <s v="0"/>
    <s v="0"/>
    <s v="X"/>
    <s v=""/>
    <d v="2021-07-28T00:00:00"/>
    <m/>
    <n v="59"/>
    <n v="2"/>
    <n v="0"/>
    <n v="2"/>
    <n v="2"/>
    <n v="16.656285714285715"/>
    <x v="7"/>
  </r>
  <r>
    <n v="171"/>
    <s v="12101903171"/>
    <d v="2021-07-30T00:00:00"/>
    <x v="16"/>
    <x v="16"/>
    <s v="A910"/>
    <s v="1000"/>
    <x v="29"/>
    <n v="140"/>
    <n v="0"/>
    <n v="0"/>
    <n v="0"/>
    <s v="ZUN"/>
    <d v="2022-03-28T00:00:00"/>
    <x v="26"/>
    <n v="241"/>
    <n v="166"/>
    <s v="356037223681252021"/>
    <d v="2021-07-29T00:00:00"/>
    <s v=""/>
    <s v=""/>
    <n v="140"/>
    <n v="1165.94"/>
    <n v="1"/>
    <s v="FERT"/>
    <s v="2109300369"/>
    <s v="0"/>
    <s v="0"/>
    <s v="0"/>
    <s v="X"/>
    <s v=""/>
    <d v="2021-07-28T00:00:00"/>
    <m/>
    <n v="59"/>
    <n v="2"/>
    <n v="0"/>
    <n v="2"/>
    <n v="2"/>
    <n v="16.656285714285715"/>
    <x v="7"/>
  </r>
  <r>
    <n v="171"/>
    <s v="12101903171"/>
    <d v="2021-07-30T00:00:00"/>
    <x v="16"/>
    <x v="16"/>
    <s v="A910"/>
    <s v="1000"/>
    <x v="29"/>
    <n v="140"/>
    <n v="0"/>
    <n v="0"/>
    <n v="0"/>
    <s v="ZUN"/>
    <d v="2022-03-28T00:00:00"/>
    <x v="26"/>
    <n v="241"/>
    <n v="166"/>
    <s v="356037223681252038"/>
    <d v="2021-07-29T00:00:00"/>
    <s v=""/>
    <s v=""/>
    <n v="140"/>
    <n v="1165.94"/>
    <n v="1"/>
    <s v="FERT"/>
    <s v="2109300369"/>
    <s v="0"/>
    <s v="0"/>
    <s v="0"/>
    <s v="X"/>
    <s v=""/>
    <d v="2021-07-28T00:00:00"/>
    <m/>
    <n v="59"/>
    <n v="2"/>
    <n v="0"/>
    <n v="2"/>
    <n v="2"/>
    <n v="16.656285714285715"/>
    <x v="7"/>
  </r>
  <r>
    <n v="171"/>
    <s v="12101903171"/>
    <d v="2021-07-30T00:00:00"/>
    <x v="16"/>
    <x v="16"/>
    <s v="A910"/>
    <s v="1000"/>
    <x v="29"/>
    <n v="140"/>
    <n v="0"/>
    <n v="0"/>
    <n v="0"/>
    <s v="ZUN"/>
    <d v="2022-03-28T00:00:00"/>
    <x v="26"/>
    <n v="241"/>
    <n v="166"/>
    <s v="356037223681252045"/>
    <d v="2021-07-29T00:00:00"/>
    <s v=""/>
    <s v=""/>
    <n v="140"/>
    <n v="1165.94"/>
    <n v="1"/>
    <s v="FERT"/>
    <s v="2109300369"/>
    <s v="0"/>
    <s v="0"/>
    <s v="0"/>
    <s v="X"/>
    <s v=""/>
    <d v="2021-07-28T00:00:00"/>
    <m/>
    <n v="59"/>
    <n v="2"/>
    <n v="0"/>
    <n v="2"/>
    <n v="2"/>
    <n v="16.656285714285715"/>
    <x v="7"/>
  </r>
  <r>
    <n v="171"/>
    <s v="12101903171"/>
    <d v="2021-07-30T00:00:00"/>
    <x v="16"/>
    <x v="16"/>
    <s v="A910"/>
    <s v="1000"/>
    <x v="29"/>
    <n v="140"/>
    <n v="0"/>
    <n v="0"/>
    <n v="0"/>
    <s v="ZUN"/>
    <d v="2022-03-28T00:00:00"/>
    <x v="26"/>
    <n v="241"/>
    <n v="166"/>
    <s v="356037223681252052"/>
    <d v="2021-07-29T00:00:00"/>
    <s v=""/>
    <s v=""/>
    <n v="140"/>
    <n v="1165.94"/>
    <n v="1"/>
    <s v="FERT"/>
    <s v="2109300369"/>
    <s v="0"/>
    <s v="0"/>
    <s v="0"/>
    <s v="X"/>
    <s v=""/>
    <d v="2021-07-28T00:00:00"/>
    <m/>
    <n v="59"/>
    <n v="2"/>
    <n v="0"/>
    <n v="2"/>
    <n v="2"/>
    <n v="16.656285714285715"/>
    <x v="7"/>
  </r>
  <r>
    <n v="171"/>
    <s v="12101903171"/>
    <d v="2021-07-30T00:00:00"/>
    <x v="16"/>
    <x v="16"/>
    <s v="A910"/>
    <s v="1000"/>
    <x v="29"/>
    <n v="140"/>
    <n v="0"/>
    <n v="0"/>
    <n v="0"/>
    <s v="ZUN"/>
    <d v="2022-03-28T00:00:00"/>
    <x v="26"/>
    <n v="241"/>
    <n v="166"/>
    <s v="356037223681252069"/>
    <d v="2021-07-29T00:00:00"/>
    <s v=""/>
    <s v=""/>
    <n v="140"/>
    <n v="1165.94"/>
    <n v="1"/>
    <s v="FERT"/>
    <s v="2109300369"/>
    <s v="0"/>
    <s v="0"/>
    <s v="0"/>
    <s v="X"/>
    <s v=""/>
    <d v="2021-07-28T00:00:00"/>
    <m/>
    <n v="59"/>
    <n v="2"/>
    <n v="0"/>
    <n v="2"/>
    <n v="2"/>
    <n v="16.656285714285715"/>
    <x v="7"/>
  </r>
  <r>
    <n v="171"/>
    <s v="12101903171"/>
    <d v="2021-07-30T00:00:00"/>
    <x v="16"/>
    <x v="16"/>
    <s v="A910"/>
    <s v="1000"/>
    <x v="29"/>
    <n v="140"/>
    <n v="0"/>
    <n v="0"/>
    <n v="0"/>
    <s v="ZUN"/>
    <d v="2022-03-28T00:00:00"/>
    <x v="26"/>
    <n v="241"/>
    <n v="166"/>
    <s v="356037223681252076"/>
    <d v="2021-07-29T00:00:00"/>
    <s v=""/>
    <s v=""/>
    <n v="140"/>
    <n v="1165.94"/>
    <n v="1"/>
    <s v="FERT"/>
    <s v="2109300369"/>
    <s v="0"/>
    <s v="0"/>
    <s v="0"/>
    <s v="X"/>
    <s v=""/>
    <d v="2021-07-28T00:00:00"/>
    <m/>
    <n v="59"/>
    <n v="2"/>
    <n v="0"/>
    <n v="2"/>
    <n v="2"/>
    <n v="16.656285714285715"/>
    <x v="7"/>
  </r>
  <r>
    <n v="171"/>
    <s v="12101903171"/>
    <d v="2021-07-30T00:00:00"/>
    <x v="16"/>
    <x v="16"/>
    <s v="A910"/>
    <s v="1000"/>
    <x v="29"/>
    <n v="140"/>
    <n v="0"/>
    <n v="0"/>
    <n v="0"/>
    <s v="ZUN"/>
    <d v="2022-03-28T00:00:00"/>
    <x v="26"/>
    <n v="241"/>
    <n v="166"/>
    <s v="356037223681252083"/>
    <d v="2021-07-29T00:00:00"/>
    <s v=""/>
    <s v=""/>
    <n v="140"/>
    <n v="1165.94"/>
    <n v="1"/>
    <s v="FERT"/>
    <s v="2109300369"/>
    <s v="0"/>
    <s v="0"/>
    <s v="0"/>
    <s v="X"/>
    <s v=""/>
    <d v="2021-07-28T00:00:00"/>
    <m/>
    <n v="59"/>
    <n v="2"/>
    <n v="0"/>
    <n v="2"/>
    <n v="2"/>
    <n v="16.656285714285715"/>
    <x v="7"/>
  </r>
  <r>
    <n v="171"/>
    <s v="12101903171"/>
    <d v="2021-07-30T00:00:00"/>
    <x v="16"/>
    <x v="16"/>
    <s v="A910"/>
    <s v="1000"/>
    <x v="29"/>
    <n v="100"/>
    <n v="0"/>
    <n v="0"/>
    <n v="0"/>
    <s v="ZUN"/>
    <d v="2022-03-28T00:00:00"/>
    <x v="26"/>
    <n v="241"/>
    <n v="166"/>
    <s v="635201028226559769"/>
    <d v="2021-07-29T00:00:00"/>
    <s v=""/>
    <s v=""/>
    <n v="100"/>
    <n v="832.81"/>
    <n v="0.71399999999999997"/>
    <s v="FERT"/>
    <s v="2109300369"/>
    <s v="0"/>
    <s v="0"/>
    <s v="0"/>
    <s v="X"/>
    <s v=""/>
    <d v="2021-07-28T00:00:00"/>
    <m/>
    <n v="59"/>
    <n v="2"/>
    <n v="0"/>
    <n v="2"/>
    <n v="2"/>
    <n v="16.656199999999998"/>
    <x v="7"/>
  </r>
  <r>
    <n v="171"/>
    <s v="12101903171"/>
    <d v="2021-07-30T00:00:00"/>
    <x v="16"/>
    <x v="16"/>
    <s v="A910"/>
    <s v="1000"/>
    <x v="29"/>
    <n v="10"/>
    <n v="0"/>
    <n v="0"/>
    <n v="0"/>
    <s v="ZUN"/>
    <d v="2022-03-28T00:00:00"/>
    <x v="26"/>
    <n v="241"/>
    <n v="166"/>
    <s v="635201028226560208"/>
    <d v="2021-07-29T00:00:00"/>
    <s v=""/>
    <s v=""/>
    <n v="10"/>
    <n v="83.28"/>
    <n v="7.0999999999999994E-2"/>
    <s v="FERT"/>
    <s v="2109300369"/>
    <s v="0"/>
    <s v="0"/>
    <s v="0"/>
    <s v="X"/>
    <s v=""/>
    <d v="2021-07-28T00:00:00"/>
    <m/>
    <n v="59"/>
    <n v="0"/>
    <n v="0"/>
    <n v="2"/>
    <n v="2"/>
    <n v="16.655999999999999"/>
    <x v="7"/>
  </r>
  <r>
    <n v="171"/>
    <s v="12101903171"/>
    <d v="2021-07-30T00:00:00"/>
    <x v="16"/>
    <x v="16"/>
    <s v="A910"/>
    <s v="1000"/>
    <x v="30"/>
    <n v="92"/>
    <n v="0"/>
    <n v="0"/>
    <n v="0"/>
    <s v="ZUN"/>
    <d v="2022-03-31T00:00:00"/>
    <x v="25"/>
    <n v="244"/>
    <n v="169"/>
    <s v="356037223681250003"/>
    <d v="2021-07-15T00:00:00"/>
    <s v=""/>
    <s v=""/>
    <n v="92"/>
    <n v="766.19"/>
    <n v="0.65700000000000003"/>
    <s v="FERT"/>
    <s v="2109300369"/>
    <s v="0"/>
    <s v="0"/>
    <s v="0"/>
    <s v="X"/>
    <s v=""/>
    <d v="2021-07-15T00:00:00"/>
    <m/>
    <n v="59"/>
    <n v="2"/>
    <n v="0"/>
    <n v="0"/>
    <n v="0"/>
    <n v="0"/>
    <x v="7"/>
  </r>
  <r>
    <n v="171"/>
    <s v="12101903171"/>
    <d v="2021-07-30T00:00:00"/>
    <x v="16"/>
    <x v="16"/>
    <s v="A910"/>
    <s v="1000"/>
    <x v="30"/>
    <n v="140"/>
    <n v="0"/>
    <n v="0"/>
    <n v="0"/>
    <s v="ZUN"/>
    <d v="2022-03-31T00:00:00"/>
    <x v="25"/>
    <n v="244"/>
    <n v="169"/>
    <s v="356037223681250010"/>
    <d v="2021-07-15T00:00:00"/>
    <s v=""/>
    <s v=""/>
    <n v="140"/>
    <n v="1165.94"/>
    <n v="1"/>
    <s v="FERT"/>
    <s v="2109300369"/>
    <s v="0"/>
    <s v="0"/>
    <s v="0"/>
    <s v="X"/>
    <s v=""/>
    <d v="2021-07-15T00:00:00"/>
    <m/>
    <n v="59"/>
    <n v="2"/>
    <n v="0"/>
    <n v="2"/>
    <n v="2"/>
    <n v="16.656285714285715"/>
    <x v="7"/>
  </r>
  <r>
    <n v="171"/>
    <s v="12101903171"/>
    <d v="2021-07-30T00:00:00"/>
    <x v="16"/>
    <x v="16"/>
    <s v="A910"/>
    <s v="1000"/>
    <x v="30"/>
    <n v="140"/>
    <n v="0"/>
    <n v="0"/>
    <n v="0"/>
    <s v="ZUN"/>
    <d v="2022-03-31T00:00:00"/>
    <x v="25"/>
    <n v="244"/>
    <n v="169"/>
    <s v="356037223681250027"/>
    <d v="2021-07-15T00:00:00"/>
    <s v=""/>
    <s v=""/>
    <n v="140"/>
    <n v="1165.94"/>
    <n v="1"/>
    <s v="FERT"/>
    <s v="2109300369"/>
    <s v="0"/>
    <s v="0"/>
    <s v="0"/>
    <s v="X"/>
    <s v=""/>
    <d v="2021-07-15T00:00:00"/>
    <m/>
    <n v="59"/>
    <n v="2"/>
    <n v="0"/>
    <n v="2"/>
    <n v="2"/>
    <n v="16.656285714285715"/>
    <x v="7"/>
  </r>
  <r>
    <n v="189"/>
    <s v="12110202189"/>
    <d v="2021-07-30T00:00:00"/>
    <x v="17"/>
    <x v="17"/>
    <s v="A910"/>
    <s v="1000"/>
    <x v="31"/>
    <n v="240"/>
    <n v="0"/>
    <n v="0"/>
    <n v="0"/>
    <s v="ZUN"/>
    <d v="2022-01-20T00:00:00"/>
    <x v="27"/>
    <n v="174"/>
    <n v="124"/>
    <s v="356037223681250379"/>
    <d v="2021-07-21T00:00:00"/>
    <s v=""/>
    <s v=""/>
    <n v="240"/>
    <n v="1296.4100000000001"/>
    <n v="1"/>
    <s v="FERT"/>
    <s v="2109300369"/>
    <s v="0"/>
    <s v="0"/>
    <s v="0"/>
    <s v="X"/>
    <s v=""/>
    <d v="2021-07-20T00:00:00"/>
    <m/>
    <n v="33"/>
    <n v="7"/>
    <n v="0"/>
    <n v="0"/>
    <n v="0"/>
    <n v="0"/>
    <x v="8"/>
  </r>
  <r>
    <n v="189"/>
    <s v="12110202189"/>
    <d v="2021-07-30T00:00:00"/>
    <x v="17"/>
    <x v="17"/>
    <s v="A910"/>
    <s v="1000"/>
    <x v="31"/>
    <n v="240"/>
    <n v="0"/>
    <n v="0"/>
    <n v="0"/>
    <s v="ZUN"/>
    <d v="2022-01-20T00:00:00"/>
    <x v="27"/>
    <n v="174"/>
    <n v="124"/>
    <s v="356037223681250386"/>
    <d v="2021-07-21T00:00:00"/>
    <s v=""/>
    <s v=""/>
    <n v="240"/>
    <n v="1296.4100000000001"/>
    <n v="1"/>
    <s v="FERT"/>
    <s v="2109300369"/>
    <s v="0"/>
    <s v="0"/>
    <s v="0"/>
    <s v="X"/>
    <s v=""/>
    <d v="2021-07-20T00:00:00"/>
    <m/>
    <n v="33"/>
    <n v="7"/>
    <n v="0"/>
    <n v="7"/>
    <n v="7"/>
    <n v="37.811958333333337"/>
    <x v="8"/>
  </r>
  <r>
    <n v="189"/>
    <s v="12110202189"/>
    <d v="2021-07-30T00:00:00"/>
    <x v="17"/>
    <x v="17"/>
    <s v="A910"/>
    <s v="1000"/>
    <x v="31"/>
    <n v="57"/>
    <n v="0"/>
    <n v="0"/>
    <n v="0"/>
    <s v="ZUN"/>
    <d v="2022-01-20T00:00:00"/>
    <x v="27"/>
    <n v="174"/>
    <n v="124"/>
    <s v="356037223681250409"/>
    <d v="2021-07-21T00:00:00"/>
    <s v=""/>
    <s v=""/>
    <n v="57"/>
    <n v="307.89999999999998"/>
    <n v="0.23799999999999999"/>
    <s v="FERT"/>
    <s v="2109300369"/>
    <s v="0"/>
    <s v="0"/>
    <s v="0"/>
    <s v="X"/>
    <s v=""/>
    <d v="2021-07-20T00:00:00"/>
    <m/>
    <n v="33"/>
    <n v="2"/>
    <n v="0"/>
    <n v="7"/>
    <n v="7"/>
    <n v="37.812280701754382"/>
    <x v="8"/>
  </r>
  <r>
    <n v="189"/>
    <s v="12110202189"/>
    <d v="2021-07-30T00:00:00"/>
    <x v="17"/>
    <x v="17"/>
    <s v="A910"/>
    <s v="1000"/>
    <x v="31"/>
    <n v="240"/>
    <n v="0"/>
    <n v="0"/>
    <n v="0"/>
    <s v="ZUN"/>
    <d v="2022-01-20T00:00:00"/>
    <x v="27"/>
    <n v="174"/>
    <n v="124"/>
    <s v="356037223681250416"/>
    <d v="2021-07-21T00:00:00"/>
    <s v=""/>
    <s v=""/>
    <n v="240"/>
    <n v="1296.4100000000001"/>
    <n v="1"/>
    <s v="FERT"/>
    <s v="2109300369"/>
    <s v="0"/>
    <s v="0"/>
    <s v="0"/>
    <s v="X"/>
    <s v=""/>
    <d v="2021-07-20T00:00:00"/>
    <m/>
    <n v="33"/>
    <n v="7"/>
    <n v="0"/>
    <n v="2"/>
    <n v="2"/>
    <n v="10.803416666666667"/>
    <x v="8"/>
  </r>
  <r>
    <n v="189"/>
    <s v="12110202189"/>
    <d v="2021-07-30T00:00:00"/>
    <x v="17"/>
    <x v="17"/>
    <s v="A910"/>
    <s v="1000"/>
    <x v="31"/>
    <n v="240"/>
    <n v="0"/>
    <n v="0"/>
    <n v="0"/>
    <s v="ZUN"/>
    <d v="2022-01-20T00:00:00"/>
    <x v="27"/>
    <n v="174"/>
    <n v="124"/>
    <s v="356037223681250423"/>
    <d v="2021-07-21T00:00:00"/>
    <s v=""/>
    <s v=""/>
    <n v="240"/>
    <n v="1296.4100000000001"/>
    <n v="1"/>
    <s v="FERT"/>
    <s v="2109300369"/>
    <s v="0"/>
    <s v="0"/>
    <s v="0"/>
    <s v="X"/>
    <s v=""/>
    <d v="2021-07-20T00:00:00"/>
    <m/>
    <n v="33"/>
    <n v="7"/>
    <n v="0"/>
    <n v="7"/>
    <n v="7"/>
    <n v="37.811958333333337"/>
    <x v="8"/>
  </r>
  <r>
    <n v="189"/>
    <s v="12110202189"/>
    <d v="2021-07-30T00:00:00"/>
    <x v="17"/>
    <x v="17"/>
    <s v="A910"/>
    <s v="1000"/>
    <x v="31"/>
    <n v="4"/>
    <n v="0"/>
    <n v="0"/>
    <n v="0"/>
    <s v="ZUN"/>
    <d v="2022-01-20T00:00:00"/>
    <x v="27"/>
    <n v="174"/>
    <n v="124"/>
    <s v="635201028226559356"/>
    <d v="2021-07-21T00:00:00"/>
    <s v=""/>
    <s v=""/>
    <n v="4"/>
    <n v="21.61"/>
    <n v="1.7000000000000001E-2"/>
    <s v="FERT"/>
    <s v="2109300369"/>
    <s v="0"/>
    <s v="0"/>
    <s v="0"/>
    <s v="X"/>
    <s v=""/>
    <d v="2021-07-20T00:00:00"/>
    <m/>
    <n v="33"/>
    <n v="0"/>
    <n v="0"/>
    <n v="7"/>
    <n v="4"/>
    <n v="21.61"/>
    <x v="8"/>
  </r>
  <r>
    <n v="189"/>
    <s v="12110202189"/>
    <d v="2021-07-30T00:00:00"/>
    <x v="17"/>
    <x v="17"/>
    <s v="A910"/>
    <s v="1000"/>
    <x v="31"/>
    <n v="4"/>
    <n v="0"/>
    <n v="0"/>
    <n v="0"/>
    <s v="ZUN"/>
    <d v="2022-01-20T00:00:00"/>
    <x v="27"/>
    <n v="174"/>
    <n v="124"/>
    <s v="635201028226559585"/>
    <d v="2021-07-21T00:00:00"/>
    <s v=""/>
    <s v=""/>
    <n v="4"/>
    <n v="21.61"/>
    <n v="1.7000000000000001E-2"/>
    <s v="FERT"/>
    <s v="2109300369"/>
    <s v="0"/>
    <s v="0"/>
    <s v="0"/>
    <s v="X"/>
    <s v=""/>
    <d v="2021-07-20T00:00:00"/>
    <m/>
    <n v="33"/>
    <n v="0"/>
    <n v="0"/>
    <n v="0"/>
    <n v="0"/>
    <n v="0"/>
    <x v="8"/>
  </r>
  <r>
    <n v="196"/>
    <s v="12110903196"/>
    <d v="2021-07-30T00:00:00"/>
    <x v="18"/>
    <x v="18"/>
    <s v="A910"/>
    <s v="1000"/>
    <x v="32"/>
    <n v="18"/>
    <n v="0"/>
    <n v="0"/>
    <n v="0"/>
    <s v="ZUN"/>
    <d v="2021-12-19T00:00:00"/>
    <x v="28"/>
    <n v="142"/>
    <n v="92"/>
    <s v="356037223681246693"/>
    <d v="2021-06-23T00:00:00"/>
    <s v=""/>
    <s v=""/>
    <n v="18"/>
    <n v="97.09"/>
    <n v="7.4999999999999997E-2"/>
    <s v="FERT"/>
    <s v="2109300369"/>
    <s v="0"/>
    <s v="0"/>
    <s v="0"/>
    <s v="X"/>
    <s v=""/>
    <d v="2021-06-19T00:00:00"/>
    <m/>
    <n v="17"/>
    <n v="1"/>
    <n v="0"/>
    <n v="0"/>
    <n v="0"/>
    <n v="0"/>
    <x v="8"/>
  </r>
  <r>
    <n v="196"/>
    <s v="12110903196"/>
    <d v="2021-07-30T00:00:00"/>
    <x v="18"/>
    <x v="18"/>
    <s v="A910"/>
    <s v="1000"/>
    <x v="32"/>
    <n v="60"/>
    <n v="0"/>
    <n v="0"/>
    <n v="0"/>
    <s v="ZUN"/>
    <d v="2021-12-19T00:00:00"/>
    <x v="28"/>
    <n v="142"/>
    <n v="92"/>
    <s v="635201028226035430"/>
    <d v="2021-06-23T00:00:00"/>
    <s v=""/>
    <s v=""/>
    <n v="60"/>
    <n v="323.63"/>
    <n v="0.25"/>
    <s v="FERT"/>
    <s v="2109300369"/>
    <s v="0"/>
    <s v="0"/>
    <s v="0"/>
    <s v="X"/>
    <s v=""/>
    <d v="2021-06-19T00:00:00"/>
    <m/>
    <n v="17"/>
    <n v="4"/>
    <n v="0"/>
    <n v="1"/>
    <n v="1"/>
    <n v="5.3938333333333333"/>
    <x v="8"/>
  </r>
  <r>
    <n v="196"/>
    <s v="12110903196"/>
    <d v="2021-07-30T00:00:00"/>
    <x v="18"/>
    <x v="18"/>
    <s v="A910"/>
    <s v="1000"/>
    <x v="32"/>
    <n v="15"/>
    <n v="0"/>
    <n v="0"/>
    <n v="0"/>
    <s v="ZUN"/>
    <d v="2021-12-19T00:00:00"/>
    <x v="28"/>
    <n v="142"/>
    <n v="92"/>
    <s v="635201028226559974"/>
    <d v="2021-06-23T00:00:00"/>
    <s v=""/>
    <s v=""/>
    <n v="15"/>
    <n v="80.91"/>
    <n v="6.3E-2"/>
    <s v="FERT"/>
    <s v="2109300369"/>
    <s v="0"/>
    <s v="0"/>
    <s v="0"/>
    <s v="X"/>
    <s v=""/>
    <d v="2021-06-19T00:00:00"/>
    <m/>
    <n v="17"/>
    <n v="1"/>
    <n v="0"/>
    <n v="4"/>
    <n v="4"/>
    <n v="21.576000000000001"/>
    <x v="8"/>
  </r>
  <r>
    <n v="196"/>
    <s v="12110903196"/>
    <d v="2021-07-30T00:00:00"/>
    <x v="18"/>
    <x v="18"/>
    <s v="A910"/>
    <s v="1000"/>
    <x v="32"/>
    <n v="5"/>
    <n v="0"/>
    <n v="0"/>
    <n v="0"/>
    <s v="ZUN"/>
    <d v="2021-12-19T00:00:00"/>
    <x v="28"/>
    <n v="142"/>
    <n v="92"/>
    <s v="635201028226560109"/>
    <d v="2021-06-23T00:00:00"/>
    <s v=""/>
    <s v=""/>
    <n v="5"/>
    <n v="26.97"/>
    <n v="2.1000000000000001E-2"/>
    <s v="FERT"/>
    <s v="2109300369"/>
    <s v="0"/>
    <s v="0"/>
    <s v="0"/>
    <s v="X"/>
    <s v=""/>
    <d v="2021-06-19T00:00:00"/>
    <m/>
    <n v="17"/>
    <n v="0"/>
    <n v="0"/>
    <n v="1"/>
    <n v="1"/>
    <n v="5.3940000000000001"/>
    <x v="8"/>
  </r>
  <r>
    <n v="196"/>
    <s v="12110903196"/>
    <d v="2021-07-30T00:00:00"/>
    <x v="18"/>
    <x v="18"/>
    <s v="A910"/>
    <s v="1000"/>
    <x v="33"/>
    <n v="240"/>
    <n v="0"/>
    <n v="0"/>
    <n v="0"/>
    <s v="ZUN"/>
    <d v="2021-12-31T00:00:00"/>
    <x v="29"/>
    <n v="154"/>
    <n v="104"/>
    <s v="356037223681246655"/>
    <d v="2021-06-18T00:00:00"/>
    <s v=""/>
    <s v=""/>
    <n v="240"/>
    <n v="1294.53"/>
    <n v="1"/>
    <s v="FERT"/>
    <s v="2109300369"/>
    <s v="0"/>
    <s v="0"/>
    <s v="0"/>
    <s v="X"/>
    <s v=""/>
    <d v="2021-06-18T00:00:00"/>
    <m/>
    <n v="17"/>
    <n v="14"/>
    <n v="0"/>
    <n v="0"/>
    <n v="0"/>
    <n v="0"/>
    <x v="8"/>
  </r>
  <r>
    <n v="196"/>
    <s v="12110903196"/>
    <d v="2021-07-30T00:00:00"/>
    <x v="18"/>
    <x v="18"/>
    <s v="A910"/>
    <s v="1000"/>
    <x v="33"/>
    <n v="240"/>
    <n v="0"/>
    <n v="0"/>
    <n v="0"/>
    <s v="ZUN"/>
    <d v="2021-12-31T00:00:00"/>
    <x v="29"/>
    <n v="154"/>
    <n v="104"/>
    <s v="356037223681246662"/>
    <d v="2021-06-18T00:00:00"/>
    <s v=""/>
    <s v=""/>
    <n v="240"/>
    <n v="1294.53"/>
    <n v="1"/>
    <s v="FERT"/>
    <s v="2109300369"/>
    <s v="0"/>
    <s v="0"/>
    <s v="0"/>
    <s v="X"/>
    <s v=""/>
    <d v="2021-06-18T00:00:00"/>
    <m/>
    <n v="17"/>
    <n v="14"/>
    <n v="0"/>
    <n v="14"/>
    <n v="14"/>
    <n v="75.51424999999999"/>
    <x v="8"/>
  </r>
  <r>
    <n v="196"/>
    <s v="12110903196"/>
    <d v="2021-07-30T00:00:00"/>
    <x v="18"/>
    <x v="18"/>
    <s v="A910"/>
    <s v="1000"/>
    <x v="33"/>
    <n v="240"/>
    <n v="0"/>
    <n v="0"/>
    <n v="0"/>
    <s v="ZUN"/>
    <d v="2021-12-31T00:00:00"/>
    <x v="29"/>
    <n v="154"/>
    <n v="104"/>
    <s v="356037223681246679"/>
    <d v="2021-06-18T00:00:00"/>
    <s v=""/>
    <s v=""/>
    <n v="240"/>
    <n v="1294.53"/>
    <n v="1"/>
    <s v="FERT"/>
    <s v="2109300369"/>
    <s v="0"/>
    <s v="0"/>
    <s v="0"/>
    <s v="X"/>
    <s v=""/>
    <d v="2021-06-18T00:00:00"/>
    <m/>
    <n v="17"/>
    <n v="14"/>
    <n v="0"/>
    <n v="14"/>
    <n v="14"/>
    <n v="75.51424999999999"/>
    <x v="8"/>
  </r>
  <r>
    <n v="203"/>
    <s v="12515601203"/>
    <d v="2021-07-30T00:00:00"/>
    <x v="19"/>
    <x v="19"/>
    <s v="A910"/>
    <s v="1000"/>
    <x v="34"/>
    <n v="31"/>
    <n v="0"/>
    <n v="0"/>
    <n v="0"/>
    <s v="ZUN"/>
    <d v="2022-03-31T00:00:00"/>
    <x v="29"/>
    <n v="244"/>
    <n v="104"/>
    <s v="635201028225823793"/>
    <d v="2021-06-22T00:00:00"/>
    <s v=""/>
    <s v=""/>
    <n v="31"/>
    <n v="82.69"/>
    <n v="0.24199999999999999"/>
    <s v="FERT"/>
    <s v="2109300369"/>
    <s v="0"/>
    <s v="0"/>
    <s v="0"/>
    <s v="X"/>
    <s v=""/>
    <d v="2020-04-10T00:00:00"/>
    <m/>
    <s v="1"/>
    <n v="31"/>
    <n v="0"/>
    <n v="0"/>
    <n v="0"/>
    <n v="0"/>
    <x v="9"/>
  </r>
  <r>
    <n v="204"/>
    <s v="12886001204"/>
    <d v="2021-07-30T00:00:00"/>
    <x v="20"/>
    <x v="20"/>
    <s v="A910"/>
    <s v="1000"/>
    <x v="35"/>
    <n v="14"/>
    <n v="0"/>
    <n v="0"/>
    <n v="0"/>
    <s v="ZUN"/>
    <d v="2021-12-03T00:00:00"/>
    <x v="30"/>
    <n v="126"/>
    <n v="46"/>
    <s v="331780513201712398"/>
    <d v="2021-03-19T00:00:00"/>
    <s v=""/>
    <s v=""/>
    <n v="14"/>
    <n v="255.72"/>
    <n v="0.219"/>
    <s v="FERT"/>
    <s v="2109300369"/>
    <s v="0"/>
    <s v="0"/>
    <s v="0"/>
    <s v="X"/>
    <s v=""/>
    <d v="2021-03-08T00:00:00"/>
    <m/>
    <n v="1"/>
    <n v="14"/>
    <n v="0"/>
    <n v="0"/>
    <n v="0"/>
    <n v="0"/>
    <x v="8"/>
  </r>
  <r>
    <n v="204"/>
    <s v="12886001204"/>
    <d v="2021-07-30T00:00:00"/>
    <x v="20"/>
    <x v="20"/>
    <s v="A910"/>
    <s v="1000"/>
    <x v="35"/>
    <n v="1"/>
    <n v="0"/>
    <n v="0"/>
    <n v="0"/>
    <s v="ZUN"/>
    <d v="2021-12-03T00:00:00"/>
    <x v="30"/>
    <n v="126"/>
    <n v="46"/>
    <s v="635201028226559387"/>
    <d v="2021-03-19T00:00:00"/>
    <s v=""/>
    <s v=""/>
    <n v="1"/>
    <n v="18.27"/>
    <n v="1.6E-2"/>
    <s v="FERT"/>
    <s v="2109300369"/>
    <s v="0"/>
    <s v="0"/>
    <s v="0"/>
    <s v="X"/>
    <s v=""/>
    <d v="2021-03-08T00:00:00"/>
    <m/>
    <n v="1"/>
    <n v="1"/>
    <n v="0"/>
    <n v="14"/>
    <n v="1"/>
    <n v="18.27"/>
    <x v="8"/>
  </r>
  <r>
    <n v="204"/>
    <s v="12886001204"/>
    <d v="2021-07-30T00:00:00"/>
    <x v="20"/>
    <x v="20"/>
    <s v="A910"/>
    <s v="1000"/>
    <x v="35"/>
    <n v="4"/>
    <n v="0"/>
    <n v="0"/>
    <n v="0"/>
    <s v="ZUN"/>
    <d v="2021-12-03T00:00:00"/>
    <x v="30"/>
    <n v="126"/>
    <n v="46"/>
    <s v="635201028226560024"/>
    <d v="2021-03-19T00:00:00"/>
    <s v=""/>
    <s v=""/>
    <n v="4"/>
    <n v="73.06"/>
    <n v="6.3E-2"/>
    <s v="FERT"/>
    <s v="2109300369"/>
    <s v="0"/>
    <s v="0"/>
    <s v="0"/>
    <s v="X"/>
    <s v=""/>
    <d v="2021-03-08T00:00:00"/>
    <m/>
    <n v="1"/>
    <n v="4"/>
    <n v="0"/>
    <n v="1"/>
    <n v="1"/>
    <n v="18.265000000000001"/>
    <x v="8"/>
  </r>
  <r>
    <n v="204"/>
    <s v="12886001204"/>
    <d v="2021-07-30T00:00:00"/>
    <x v="20"/>
    <x v="20"/>
    <s v="A910"/>
    <s v="1000"/>
    <x v="35"/>
    <n v="2"/>
    <n v="0"/>
    <n v="0"/>
    <n v="0"/>
    <s v="ZUN"/>
    <d v="2021-12-03T00:00:00"/>
    <x v="30"/>
    <n v="126"/>
    <n v="46"/>
    <s v="635201028226560246"/>
    <d v="2021-03-19T00:00:00"/>
    <s v=""/>
    <s v=""/>
    <n v="2"/>
    <n v="36.53"/>
    <n v="3.1E-2"/>
    <s v="FERT"/>
    <s v="2109300369"/>
    <s v="0"/>
    <s v="0"/>
    <s v="0"/>
    <s v="X"/>
    <s v=""/>
    <d v="2021-03-08T00:00:00"/>
    <m/>
    <n v="1"/>
    <n v="2"/>
    <n v="0"/>
    <n v="4"/>
    <n v="2"/>
    <n v="36.53"/>
    <x v="8"/>
  </r>
  <r>
    <n v="204"/>
    <s v="12886001204"/>
    <d v="2021-07-30T00:00:00"/>
    <x v="20"/>
    <x v="20"/>
    <s v="A910"/>
    <s v="1000"/>
    <x v="36"/>
    <n v="64"/>
    <n v="0"/>
    <n v="0"/>
    <n v="0"/>
    <s v="ZUN"/>
    <d v="2022-02-25T00:00:00"/>
    <x v="31"/>
    <n v="210"/>
    <n v="130"/>
    <s v="331780513202218141"/>
    <d v="2021-06-28T00:00:00"/>
    <s v=""/>
    <s v=""/>
    <n v="64"/>
    <n v="1169.02"/>
    <n v="1"/>
    <s v="FERT"/>
    <s v="2109300369"/>
    <s v="0"/>
    <s v="0"/>
    <s v="0"/>
    <s v="X"/>
    <s v=""/>
    <d v="2021-05-31T00:00:00"/>
    <m/>
    <n v="1"/>
    <n v="64"/>
    <n v="0"/>
    <n v="2"/>
    <n v="2"/>
    <n v="36.531874999999999"/>
    <x v="8"/>
  </r>
  <r>
    <n v="204"/>
    <s v="12886001204"/>
    <d v="2021-07-30T00:00:00"/>
    <x v="20"/>
    <x v="20"/>
    <s v="A910"/>
    <s v="1000"/>
    <x v="36"/>
    <n v="64"/>
    <n v="0"/>
    <n v="0"/>
    <n v="0"/>
    <s v="ZUN"/>
    <d v="2022-02-25T00:00:00"/>
    <x v="31"/>
    <n v="210"/>
    <n v="130"/>
    <s v="331780513202218158"/>
    <d v="2021-06-28T00:00:00"/>
    <s v=""/>
    <s v=""/>
    <n v="64"/>
    <n v="1169.02"/>
    <n v="1"/>
    <s v="FERT"/>
    <s v="2109300369"/>
    <s v="0"/>
    <s v="0"/>
    <s v="0"/>
    <s v="X"/>
    <s v=""/>
    <d v="2021-05-31T00:00:00"/>
    <m/>
    <n v="1"/>
    <n v="64"/>
    <n v="0"/>
    <n v="64"/>
    <n v="64"/>
    <n v="1169.02"/>
    <x v="8"/>
  </r>
  <r>
    <n v="204"/>
    <s v="12886001204"/>
    <d v="2021-07-30T00:00:00"/>
    <x v="20"/>
    <x v="20"/>
    <s v="A910"/>
    <s v="1000"/>
    <x v="36"/>
    <n v="6"/>
    <n v="0"/>
    <n v="0"/>
    <n v="0"/>
    <s v="ZUN"/>
    <d v="2022-02-25T00:00:00"/>
    <x v="31"/>
    <n v="210"/>
    <n v="130"/>
    <s v="331780513202218165"/>
    <d v="2021-06-28T00:00:00"/>
    <s v=""/>
    <s v=""/>
    <n v="6"/>
    <n v="109.6"/>
    <n v="9.4E-2"/>
    <s v="FERT"/>
    <s v="2109300369"/>
    <s v="0"/>
    <s v="0"/>
    <s v="0"/>
    <s v="X"/>
    <s v=""/>
    <d v="2021-05-31T00:00:00"/>
    <m/>
    <n v="1"/>
    <n v="6"/>
    <n v="0"/>
    <n v="64"/>
    <n v="6"/>
    <n v="109.6"/>
    <x v="8"/>
  </r>
  <r>
    <n v="211"/>
    <s v="12886101211"/>
    <d v="2021-07-30T00:00:00"/>
    <x v="21"/>
    <x v="21"/>
    <s v="A910"/>
    <s v="1000"/>
    <x v="37"/>
    <n v="26"/>
    <n v="0"/>
    <n v="0"/>
    <n v="0"/>
    <s v="ZUN"/>
    <d v="2022-02-19T00:00:00"/>
    <x v="27"/>
    <n v="204"/>
    <n v="124"/>
    <s v="331780513202176977"/>
    <d v="2021-05-25T00:00:00"/>
    <s v=""/>
    <s v=""/>
    <n v="26"/>
    <n v="413.37"/>
    <n v="0.40600000000000003"/>
    <s v="FERT"/>
    <s v="2109300369"/>
    <s v="0"/>
    <s v="0"/>
    <s v="0"/>
    <s v="X"/>
    <s v=""/>
    <d v="2021-05-25T00:00:00"/>
    <m/>
    <n v="14"/>
    <n v="2"/>
    <n v="0"/>
    <n v="0"/>
    <n v="0"/>
    <n v="0"/>
    <x v="8"/>
  </r>
  <r>
    <n v="211"/>
    <s v="12886101211"/>
    <d v="2021-07-30T00:00:00"/>
    <x v="21"/>
    <x v="21"/>
    <s v="A910"/>
    <s v="1000"/>
    <x v="37"/>
    <n v="64"/>
    <n v="0"/>
    <n v="0"/>
    <n v="0"/>
    <s v="ZUN"/>
    <d v="2022-02-19T00:00:00"/>
    <x v="27"/>
    <n v="204"/>
    <n v="124"/>
    <s v="331780513202177431"/>
    <d v="2021-05-25T00:00:00"/>
    <s v=""/>
    <s v=""/>
    <n v="64"/>
    <n v="1017.53"/>
    <n v="1"/>
    <s v="FERT"/>
    <s v="2109300369"/>
    <s v="0"/>
    <s v="0"/>
    <s v="0"/>
    <s v="X"/>
    <s v=""/>
    <d v="2021-05-25T00:00:00"/>
    <m/>
    <n v="14"/>
    <n v="5"/>
    <n v="0"/>
    <n v="2"/>
    <n v="2"/>
    <n v="31.797812499999999"/>
    <x v="8"/>
  </r>
  <r>
    <n v="211"/>
    <s v="12886101211"/>
    <d v="2021-07-30T00:00:00"/>
    <x v="21"/>
    <x v="21"/>
    <s v="A910"/>
    <s v="1000"/>
    <x v="37"/>
    <n v="64"/>
    <n v="0"/>
    <n v="0"/>
    <n v="0"/>
    <s v="ZUN"/>
    <d v="2022-02-19T00:00:00"/>
    <x v="27"/>
    <n v="204"/>
    <n v="124"/>
    <s v="331780513202177486"/>
    <d v="2021-05-25T00:00:00"/>
    <s v=""/>
    <s v=""/>
    <n v="64"/>
    <n v="1017.53"/>
    <n v="1"/>
    <s v="FERT"/>
    <s v="2109300369"/>
    <s v="0"/>
    <s v="0"/>
    <s v="0"/>
    <s v="X"/>
    <s v=""/>
    <d v="2021-05-25T00:00:00"/>
    <m/>
    <n v="14"/>
    <n v="5"/>
    <n v="0"/>
    <n v="5"/>
    <n v="5"/>
    <n v="79.494531249999994"/>
    <x v="8"/>
  </r>
  <r>
    <n v="211"/>
    <s v="12886101211"/>
    <d v="2021-07-30T00:00:00"/>
    <x v="21"/>
    <x v="21"/>
    <s v="A910"/>
    <s v="1000"/>
    <x v="37"/>
    <n v="5"/>
    <n v="0"/>
    <n v="0"/>
    <n v="0"/>
    <s v="ZUN"/>
    <d v="2022-02-19T00:00:00"/>
    <x v="27"/>
    <n v="204"/>
    <n v="124"/>
    <s v="635201028226559370"/>
    <d v="2021-05-25T00:00:00"/>
    <s v=""/>
    <s v=""/>
    <n v="5"/>
    <n v="79.489999999999995"/>
    <n v="7.8E-2"/>
    <s v="FERT"/>
    <s v="2109300369"/>
    <s v="0"/>
    <s v="0"/>
    <s v="0"/>
    <s v="X"/>
    <s v=""/>
    <d v="2021-05-25T00:00:00"/>
    <m/>
    <n v="14"/>
    <n v="0"/>
    <n v="0"/>
    <n v="5"/>
    <n v="5"/>
    <n v="79.489999999999995"/>
    <x v="8"/>
  </r>
  <r>
    <n v="211"/>
    <s v="12886101211"/>
    <d v="2021-07-30T00:00:00"/>
    <x v="21"/>
    <x v="21"/>
    <s v="A910"/>
    <s v="1000"/>
    <x v="37"/>
    <n v="4"/>
    <n v="0"/>
    <n v="0"/>
    <n v="0"/>
    <s v="ZUN"/>
    <d v="2022-02-19T00:00:00"/>
    <x v="27"/>
    <n v="204"/>
    <n v="124"/>
    <s v="635201028226559929"/>
    <d v="2021-05-25T00:00:00"/>
    <s v=""/>
    <s v=""/>
    <n v="4"/>
    <n v="63.6"/>
    <n v="6.3E-2"/>
    <s v="FERT"/>
    <s v="2109300369"/>
    <s v="0"/>
    <s v="0"/>
    <s v="0"/>
    <s v="X"/>
    <s v=""/>
    <d v="2021-05-25T00:00:00"/>
    <m/>
    <n v="14"/>
    <n v="0"/>
    <n v="0"/>
    <n v="0"/>
    <n v="0"/>
    <n v="0"/>
    <x v="8"/>
  </r>
  <r>
    <n v="211"/>
    <s v="12886101211"/>
    <d v="2021-07-30T00:00:00"/>
    <x v="21"/>
    <x v="21"/>
    <s v="A910"/>
    <s v="1000"/>
    <x v="37"/>
    <n v="4"/>
    <n v="0"/>
    <n v="0"/>
    <n v="0"/>
    <s v="ZUN"/>
    <d v="2022-02-19T00:00:00"/>
    <x v="27"/>
    <n v="204"/>
    <n v="124"/>
    <s v="635201028226560017"/>
    <d v="2021-05-25T00:00:00"/>
    <s v=""/>
    <s v=""/>
    <n v="4"/>
    <n v="63.6"/>
    <n v="6.3E-2"/>
    <s v="FERT"/>
    <s v="2109300369"/>
    <s v="0"/>
    <s v="0"/>
    <s v="0"/>
    <s v="X"/>
    <s v=""/>
    <d v="2021-05-25T00:00:00"/>
    <m/>
    <n v="14"/>
    <n v="0"/>
    <n v="0"/>
    <n v="0"/>
    <n v="0"/>
    <n v="0"/>
    <x v="8"/>
  </r>
  <r>
    <n v="211"/>
    <s v="12886101211"/>
    <d v="2021-07-30T00:00:00"/>
    <x v="21"/>
    <x v="21"/>
    <s v="A910"/>
    <s v="1000"/>
    <x v="37"/>
    <n v="2"/>
    <n v="0"/>
    <n v="0"/>
    <n v="0"/>
    <s v="ZUN"/>
    <d v="2022-02-19T00:00:00"/>
    <x v="27"/>
    <n v="204"/>
    <n v="124"/>
    <s v="635201028226560239"/>
    <d v="2021-05-25T00:00:00"/>
    <s v=""/>
    <s v=""/>
    <n v="2"/>
    <n v="31.8"/>
    <n v="3.1E-2"/>
    <s v="FERT"/>
    <s v="2109300369"/>
    <s v="0"/>
    <s v="0"/>
    <s v="0"/>
    <s v="X"/>
    <s v=""/>
    <d v="2021-05-25T00:00:00"/>
    <m/>
    <n v="14"/>
    <n v="0"/>
    <n v="0"/>
    <n v="0"/>
    <n v="0"/>
    <n v="0"/>
    <x v="8"/>
  </r>
  <r>
    <n v="211"/>
    <s v="12886101211"/>
    <d v="2021-07-30T00:00:00"/>
    <x v="21"/>
    <x v="21"/>
    <s v="A910"/>
    <s v="1000"/>
    <x v="38"/>
    <n v="64"/>
    <n v="0"/>
    <n v="0"/>
    <n v="0"/>
    <s v="ZUN"/>
    <d v="2022-02-20T00:00:00"/>
    <x v="32"/>
    <n v="205"/>
    <n v="125"/>
    <s v="331780513202177851"/>
    <d v="2021-05-26T00:00:00"/>
    <s v=""/>
    <s v=""/>
    <n v="64"/>
    <n v="1017.53"/>
    <n v="1"/>
    <s v="FERT"/>
    <s v="2109300369"/>
    <s v="0"/>
    <s v="0"/>
    <s v="0"/>
    <s v="X"/>
    <s v=""/>
    <d v="2021-05-26T00:00:00"/>
    <m/>
    <n v="14"/>
    <n v="5"/>
    <n v="0"/>
    <n v="0"/>
    <n v="0"/>
    <n v="0"/>
    <x v="8"/>
  </r>
  <r>
    <n v="211"/>
    <s v="12886101211"/>
    <d v="2021-07-30T00:00:00"/>
    <x v="21"/>
    <x v="21"/>
    <s v="A910"/>
    <s v="1000"/>
    <x v="38"/>
    <n v="64"/>
    <n v="0"/>
    <n v="0"/>
    <n v="0"/>
    <s v="ZUN"/>
    <d v="2022-02-20T00:00:00"/>
    <x v="32"/>
    <n v="205"/>
    <n v="125"/>
    <s v="331780513202177929"/>
    <d v="2021-05-26T00:00:00"/>
    <s v=""/>
    <s v=""/>
    <n v="64"/>
    <n v="1017.53"/>
    <n v="1"/>
    <s v="FERT"/>
    <s v="2109300369"/>
    <s v="0"/>
    <s v="0"/>
    <s v="0"/>
    <s v="X"/>
    <s v=""/>
    <d v="2021-05-26T00:00:00"/>
    <m/>
    <n v="14"/>
    <n v="5"/>
    <n v="0"/>
    <n v="5"/>
    <n v="5"/>
    <n v="79.494531249999994"/>
    <x v="8"/>
  </r>
  <r>
    <n v="211"/>
    <s v="12886101211"/>
    <d v="2021-07-30T00:00:00"/>
    <x v="21"/>
    <x v="21"/>
    <s v="A910"/>
    <s v="1000"/>
    <x v="38"/>
    <n v="64"/>
    <n v="0"/>
    <n v="0"/>
    <n v="0"/>
    <s v="ZUN"/>
    <d v="2022-02-20T00:00:00"/>
    <x v="32"/>
    <n v="205"/>
    <n v="125"/>
    <s v="331780513202177974"/>
    <d v="2021-05-26T00:00:00"/>
    <s v=""/>
    <s v=""/>
    <n v="64"/>
    <n v="1017.53"/>
    <n v="1"/>
    <s v="FERT"/>
    <s v="2109300369"/>
    <s v="0"/>
    <s v="0"/>
    <s v="0"/>
    <s v="X"/>
    <s v=""/>
    <d v="2021-05-26T00:00:00"/>
    <m/>
    <n v="14"/>
    <n v="5"/>
    <n v="0"/>
    <n v="5"/>
    <n v="5"/>
    <n v="79.494531249999994"/>
    <x v="8"/>
  </r>
  <r>
    <n v="211"/>
    <s v="12886101211"/>
    <d v="2021-07-30T00:00:00"/>
    <x v="21"/>
    <x v="21"/>
    <s v="A910"/>
    <s v="1000"/>
    <x v="38"/>
    <n v="64"/>
    <n v="0"/>
    <n v="0"/>
    <n v="0"/>
    <s v="ZUN"/>
    <d v="2022-02-20T00:00:00"/>
    <x v="32"/>
    <n v="205"/>
    <n v="125"/>
    <s v="331780513202178056"/>
    <d v="2021-05-26T00:00:00"/>
    <s v=""/>
    <s v=""/>
    <n v="64"/>
    <n v="1017.53"/>
    <n v="1"/>
    <s v="FERT"/>
    <s v="2109300369"/>
    <s v="0"/>
    <s v="0"/>
    <s v="0"/>
    <s v="X"/>
    <s v=""/>
    <d v="2021-05-26T00:00:00"/>
    <m/>
    <n v="14"/>
    <n v="5"/>
    <n v="0"/>
    <n v="5"/>
    <n v="5"/>
    <n v="79.494531249999994"/>
    <x v="8"/>
  </r>
  <r>
    <n v="222"/>
    <s v="13217307222"/>
    <d v="2021-07-30T00:00:00"/>
    <x v="22"/>
    <x v="22"/>
    <s v="A910"/>
    <s v="1000"/>
    <x v="39"/>
    <n v="140"/>
    <n v="0"/>
    <n v="0"/>
    <n v="0"/>
    <s v="ZUN"/>
    <d v="2022-03-02T00:00:00"/>
    <x v="33"/>
    <n v="215"/>
    <n v="135"/>
    <s v="384138001000907422"/>
    <d v="2021-06-22T00:00:00"/>
    <s v=""/>
    <s v=""/>
    <n v="140"/>
    <n v="677.19"/>
    <n v="1"/>
    <s v="FERT"/>
    <s v="2109300369"/>
    <s v="0"/>
    <s v="0"/>
    <s v="0"/>
    <s v="X"/>
    <s v=""/>
    <d v="2021-06-05T00:00:00"/>
    <m/>
    <n v="159"/>
    <n v="1"/>
    <n v="0"/>
    <n v="0"/>
    <n v="0"/>
    <n v="0"/>
    <x v="7"/>
  </r>
  <r>
    <n v="222"/>
    <s v="13217307222"/>
    <d v="2021-07-30T00:00:00"/>
    <x v="22"/>
    <x v="22"/>
    <s v="A910"/>
    <s v="1000"/>
    <x v="39"/>
    <n v="140"/>
    <n v="0"/>
    <n v="0"/>
    <n v="0"/>
    <s v="ZUN"/>
    <d v="2022-03-02T00:00:00"/>
    <x v="33"/>
    <n v="215"/>
    <n v="135"/>
    <s v="384138001000907446"/>
    <d v="2021-06-22T00:00:00"/>
    <s v=""/>
    <s v=""/>
    <n v="140"/>
    <n v="677.19"/>
    <n v="1"/>
    <s v="FERT"/>
    <s v="2109300369"/>
    <s v="0"/>
    <s v="0"/>
    <s v="0"/>
    <s v="X"/>
    <s v=""/>
    <d v="2021-06-05T00:00:00"/>
    <m/>
    <n v="159"/>
    <n v="1"/>
    <n v="0"/>
    <n v="1"/>
    <n v="1"/>
    <n v="4.8370714285714289"/>
    <x v="7"/>
  </r>
  <r>
    <n v="222"/>
    <s v="13217307222"/>
    <d v="2021-07-30T00:00:00"/>
    <x v="22"/>
    <x v="22"/>
    <s v="A910"/>
    <s v="1000"/>
    <x v="39"/>
    <n v="140"/>
    <n v="0"/>
    <n v="0"/>
    <n v="0"/>
    <s v="ZUN"/>
    <d v="2022-03-02T00:00:00"/>
    <x v="33"/>
    <n v="215"/>
    <n v="135"/>
    <s v="384138001000907453"/>
    <d v="2021-06-22T00:00:00"/>
    <s v=""/>
    <s v=""/>
    <n v="140"/>
    <n v="677.19"/>
    <n v="1"/>
    <s v="FERT"/>
    <s v="2109300369"/>
    <s v="0"/>
    <s v="0"/>
    <s v="0"/>
    <s v="X"/>
    <s v=""/>
    <d v="2021-06-05T00:00:00"/>
    <m/>
    <n v="159"/>
    <n v="1"/>
    <n v="0"/>
    <n v="1"/>
    <n v="1"/>
    <n v="4.8370714285714289"/>
    <x v="7"/>
  </r>
  <r>
    <n v="222"/>
    <s v="13217307222"/>
    <d v="2021-07-30T00:00:00"/>
    <x v="22"/>
    <x v="22"/>
    <s v="A910"/>
    <s v="1000"/>
    <x v="39"/>
    <n v="140"/>
    <n v="0"/>
    <n v="0"/>
    <n v="0"/>
    <s v="ZUN"/>
    <d v="2022-03-02T00:00:00"/>
    <x v="33"/>
    <n v="215"/>
    <n v="135"/>
    <s v="384138001000907477"/>
    <d v="2021-06-22T00:00:00"/>
    <s v=""/>
    <s v=""/>
    <n v="140"/>
    <n v="677.19"/>
    <n v="1"/>
    <s v="FERT"/>
    <s v="2109300369"/>
    <s v="0"/>
    <s v="0"/>
    <s v="0"/>
    <s v="X"/>
    <s v=""/>
    <d v="2021-06-05T00:00:00"/>
    <m/>
    <n v="159"/>
    <n v="1"/>
    <n v="0"/>
    <n v="1"/>
    <n v="1"/>
    <n v="4.8370714285714289"/>
    <x v="7"/>
  </r>
  <r>
    <n v="222"/>
    <s v="13217307222"/>
    <d v="2021-07-30T00:00:00"/>
    <x v="22"/>
    <x v="22"/>
    <s v="A910"/>
    <s v="1000"/>
    <x v="39"/>
    <n v="140"/>
    <n v="0"/>
    <n v="0"/>
    <n v="0"/>
    <s v="ZUN"/>
    <d v="2022-03-02T00:00:00"/>
    <x v="33"/>
    <n v="215"/>
    <n v="135"/>
    <s v="384138001000907507"/>
    <d v="2021-06-22T00:00:00"/>
    <s v=""/>
    <s v=""/>
    <n v="140"/>
    <n v="677.19"/>
    <n v="1"/>
    <s v="FERT"/>
    <s v="2109300369"/>
    <s v="0"/>
    <s v="0"/>
    <s v="0"/>
    <s v="X"/>
    <s v=""/>
    <d v="2021-06-05T00:00:00"/>
    <m/>
    <n v="159"/>
    <n v="1"/>
    <n v="0"/>
    <n v="1"/>
    <n v="1"/>
    <n v="4.8370714285714289"/>
    <x v="7"/>
  </r>
  <r>
    <n v="222"/>
    <s v="13217307222"/>
    <d v="2021-07-30T00:00:00"/>
    <x v="22"/>
    <x v="22"/>
    <s v="A910"/>
    <s v="1000"/>
    <x v="39"/>
    <n v="140"/>
    <n v="0"/>
    <n v="0"/>
    <n v="0"/>
    <s v="ZUN"/>
    <d v="2022-03-02T00:00:00"/>
    <x v="33"/>
    <n v="215"/>
    <n v="135"/>
    <s v="384138001000907521"/>
    <d v="2021-06-22T00:00:00"/>
    <s v=""/>
    <s v=""/>
    <n v="140"/>
    <n v="677.19"/>
    <n v="1"/>
    <s v="FERT"/>
    <s v="2109300369"/>
    <s v="0"/>
    <s v="0"/>
    <s v="0"/>
    <s v="X"/>
    <s v=""/>
    <d v="2021-06-05T00:00:00"/>
    <m/>
    <n v="159"/>
    <n v="1"/>
    <n v="0"/>
    <n v="1"/>
    <n v="1"/>
    <n v="4.8370714285714289"/>
    <x v="7"/>
  </r>
  <r>
    <n v="222"/>
    <s v="13217307222"/>
    <d v="2021-07-30T00:00:00"/>
    <x v="22"/>
    <x v="22"/>
    <s v="A910"/>
    <s v="1000"/>
    <x v="39"/>
    <n v="140"/>
    <n v="0"/>
    <n v="0"/>
    <n v="0"/>
    <s v="ZUN"/>
    <d v="2022-03-02T00:00:00"/>
    <x v="33"/>
    <n v="215"/>
    <n v="135"/>
    <s v="384138001000907545"/>
    <d v="2021-06-22T00:00:00"/>
    <s v=""/>
    <s v=""/>
    <n v="140"/>
    <n v="677.19"/>
    <n v="1"/>
    <s v="FERT"/>
    <s v="2109300369"/>
    <s v="0"/>
    <s v="0"/>
    <s v="0"/>
    <s v="X"/>
    <s v=""/>
    <d v="2021-06-05T00:00:00"/>
    <m/>
    <n v="159"/>
    <n v="1"/>
    <n v="0"/>
    <n v="1"/>
    <n v="1"/>
    <n v="4.8370714285714289"/>
    <x v="7"/>
  </r>
  <r>
    <n v="222"/>
    <s v="13217307222"/>
    <d v="2021-07-30T00:00:00"/>
    <x v="22"/>
    <x v="22"/>
    <s v="A910"/>
    <s v="1000"/>
    <x v="39"/>
    <n v="140"/>
    <n v="0"/>
    <n v="0"/>
    <n v="0"/>
    <s v="ZUN"/>
    <d v="2022-03-02T00:00:00"/>
    <x v="33"/>
    <n v="215"/>
    <n v="135"/>
    <s v="384138001000907576"/>
    <d v="2021-06-22T00:00:00"/>
    <s v=""/>
    <s v=""/>
    <n v="140"/>
    <n v="677.19"/>
    <n v="1"/>
    <s v="FERT"/>
    <s v="2109300369"/>
    <s v="0"/>
    <s v="0"/>
    <s v="0"/>
    <s v="X"/>
    <s v=""/>
    <d v="2021-06-05T00:00:00"/>
    <m/>
    <n v="159"/>
    <n v="1"/>
    <n v="0"/>
    <n v="1"/>
    <n v="1"/>
    <n v="4.8370714285714289"/>
    <x v="7"/>
  </r>
  <r>
    <n v="222"/>
    <s v="13217307222"/>
    <d v="2021-07-30T00:00:00"/>
    <x v="22"/>
    <x v="22"/>
    <s v="A910"/>
    <s v="1000"/>
    <x v="39"/>
    <n v="140"/>
    <n v="0"/>
    <n v="0"/>
    <n v="0"/>
    <s v="ZUN"/>
    <d v="2022-03-02T00:00:00"/>
    <x v="33"/>
    <n v="215"/>
    <n v="135"/>
    <s v="384138001000907620"/>
    <d v="2021-06-22T00:00:00"/>
    <s v=""/>
    <s v=""/>
    <n v="140"/>
    <n v="677.19"/>
    <n v="1"/>
    <s v="FERT"/>
    <s v="2109300369"/>
    <s v="0"/>
    <s v="0"/>
    <s v="0"/>
    <s v="X"/>
    <s v=""/>
    <d v="2021-06-05T00:00:00"/>
    <m/>
    <n v="159"/>
    <n v="1"/>
    <n v="0"/>
    <n v="1"/>
    <n v="1"/>
    <n v="4.8370714285714289"/>
    <x v="7"/>
  </r>
  <r>
    <n v="222"/>
    <s v="13217307222"/>
    <d v="2021-07-30T00:00:00"/>
    <x v="22"/>
    <x v="22"/>
    <s v="A910"/>
    <s v="1000"/>
    <x v="39"/>
    <n v="140"/>
    <n v="0"/>
    <n v="0"/>
    <n v="0"/>
    <s v="ZUN"/>
    <d v="2022-03-02T00:00:00"/>
    <x v="33"/>
    <n v="215"/>
    <n v="135"/>
    <s v="384138001000907637"/>
    <d v="2021-06-22T00:00:00"/>
    <s v=""/>
    <s v=""/>
    <n v="140"/>
    <n v="677.19"/>
    <n v="1"/>
    <s v="FERT"/>
    <s v="2109300369"/>
    <s v="0"/>
    <s v="0"/>
    <s v="0"/>
    <s v="X"/>
    <s v=""/>
    <d v="2021-06-05T00:00:00"/>
    <m/>
    <n v="159"/>
    <n v="1"/>
    <n v="0"/>
    <n v="1"/>
    <n v="1"/>
    <n v="4.8370714285714289"/>
    <x v="7"/>
  </r>
  <r>
    <n v="222"/>
    <s v="13217307222"/>
    <d v="2021-07-30T00:00:00"/>
    <x v="22"/>
    <x v="22"/>
    <s v="A910"/>
    <s v="1000"/>
    <x v="39"/>
    <n v="140"/>
    <n v="0"/>
    <n v="0"/>
    <n v="0"/>
    <s v="ZUN"/>
    <d v="2022-03-02T00:00:00"/>
    <x v="33"/>
    <n v="215"/>
    <n v="135"/>
    <s v="384138001000907651"/>
    <d v="2021-06-22T00:00:00"/>
    <s v=""/>
    <s v=""/>
    <n v="140"/>
    <n v="677.19"/>
    <n v="1"/>
    <s v="FERT"/>
    <s v="2109300369"/>
    <s v="0"/>
    <s v="0"/>
    <s v="0"/>
    <s v="X"/>
    <s v=""/>
    <d v="2021-06-05T00:00:00"/>
    <m/>
    <n v="159"/>
    <n v="1"/>
    <n v="0"/>
    <n v="1"/>
    <n v="1"/>
    <n v="4.8370714285714289"/>
    <x v="7"/>
  </r>
  <r>
    <n v="222"/>
    <s v="13217307222"/>
    <d v="2021-07-30T00:00:00"/>
    <x v="22"/>
    <x v="22"/>
    <s v="A910"/>
    <s v="1000"/>
    <x v="39"/>
    <n v="140"/>
    <n v="0"/>
    <n v="0"/>
    <n v="0"/>
    <s v="ZUN"/>
    <d v="2022-03-02T00:00:00"/>
    <x v="33"/>
    <n v="215"/>
    <n v="135"/>
    <s v="384138001000907668"/>
    <d v="2021-06-22T00:00:00"/>
    <s v=""/>
    <s v=""/>
    <n v="140"/>
    <n v="677.19"/>
    <n v="1"/>
    <s v="FERT"/>
    <s v="2109300369"/>
    <s v="0"/>
    <s v="0"/>
    <s v="0"/>
    <s v="X"/>
    <s v=""/>
    <d v="2021-06-05T00:00:00"/>
    <m/>
    <n v="159"/>
    <n v="1"/>
    <n v="0"/>
    <n v="1"/>
    <n v="1"/>
    <n v="4.8370714285714289"/>
    <x v="7"/>
  </r>
  <r>
    <n v="222"/>
    <s v="13217307222"/>
    <d v="2021-07-30T00:00:00"/>
    <x v="22"/>
    <x v="22"/>
    <s v="A910"/>
    <s v="1000"/>
    <x v="39"/>
    <n v="140"/>
    <n v="0"/>
    <n v="0"/>
    <n v="0"/>
    <s v="ZUN"/>
    <d v="2022-03-02T00:00:00"/>
    <x v="33"/>
    <n v="215"/>
    <n v="135"/>
    <s v="384138001000907682"/>
    <d v="2021-06-22T00:00:00"/>
    <s v=""/>
    <s v=""/>
    <n v="140"/>
    <n v="677.19"/>
    <n v="1"/>
    <s v="FERT"/>
    <s v="2109300369"/>
    <s v="0"/>
    <s v="0"/>
    <s v="0"/>
    <s v="X"/>
    <s v=""/>
    <d v="2021-06-05T00:00:00"/>
    <m/>
    <n v="159"/>
    <n v="1"/>
    <n v="0"/>
    <n v="1"/>
    <n v="1"/>
    <n v="4.8370714285714289"/>
    <x v="7"/>
  </r>
  <r>
    <n v="222"/>
    <s v="13217307222"/>
    <d v="2021-07-30T00:00:00"/>
    <x v="22"/>
    <x v="22"/>
    <s v="A910"/>
    <s v="1000"/>
    <x v="39"/>
    <n v="140"/>
    <n v="0"/>
    <n v="0"/>
    <n v="0"/>
    <s v="ZUN"/>
    <d v="2022-03-02T00:00:00"/>
    <x v="33"/>
    <n v="215"/>
    <n v="135"/>
    <s v="384138001000907705"/>
    <d v="2021-06-22T00:00:00"/>
    <s v=""/>
    <s v=""/>
    <n v="140"/>
    <n v="677.19"/>
    <n v="1"/>
    <s v="FERT"/>
    <s v="2109300369"/>
    <s v="0"/>
    <s v="0"/>
    <s v="0"/>
    <s v="X"/>
    <s v=""/>
    <d v="2021-06-05T00:00:00"/>
    <m/>
    <n v="159"/>
    <n v="1"/>
    <n v="0"/>
    <n v="1"/>
    <n v="1"/>
    <n v="4.8370714285714289"/>
    <x v="7"/>
  </r>
  <r>
    <n v="222"/>
    <s v="13217307222"/>
    <d v="2021-07-30T00:00:00"/>
    <x v="22"/>
    <x v="22"/>
    <s v="A910"/>
    <s v="1000"/>
    <x v="39"/>
    <n v="140"/>
    <n v="0"/>
    <n v="0"/>
    <n v="0"/>
    <s v="ZUN"/>
    <d v="2022-03-02T00:00:00"/>
    <x v="33"/>
    <n v="215"/>
    <n v="135"/>
    <s v="384138001000907767"/>
    <d v="2021-06-22T00:00:00"/>
    <s v=""/>
    <s v=""/>
    <n v="140"/>
    <n v="677.19"/>
    <n v="1"/>
    <s v="FERT"/>
    <s v="2109300369"/>
    <s v="0"/>
    <s v="0"/>
    <s v="0"/>
    <s v="X"/>
    <s v=""/>
    <d v="2021-06-05T00:00:00"/>
    <m/>
    <n v="159"/>
    <n v="1"/>
    <n v="0"/>
    <n v="1"/>
    <n v="1"/>
    <n v="4.8370714285714289"/>
    <x v="7"/>
  </r>
  <r>
    <n v="222"/>
    <s v="13217307222"/>
    <d v="2021-07-30T00:00:00"/>
    <x v="22"/>
    <x v="22"/>
    <s v="A910"/>
    <s v="1000"/>
    <x v="39"/>
    <n v="140"/>
    <n v="0"/>
    <n v="0"/>
    <n v="0"/>
    <s v="ZUN"/>
    <d v="2022-03-02T00:00:00"/>
    <x v="33"/>
    <n v="215"/>
    <n v="135"/>
    <s v="384138001000907781"/>
    <d v="2021-06-22T00:00:00"/>
    <s v=""/>
    <s v=""/>
    <n v="140"/>
    <n v="677.19"/>
    <n v="1"/>
    <s v="FERT"/>
    <s v="2109300369"/>
    <s v="0"/>
    <s v="0"/>
    <s v="0"/>
    <s v="X"/>
    <s v=""/>
    <d v="2021-06-05T00:00:00"/>
    <m/>
    <n v="159"/>
    <n v="1"/>
    <n v="0"/>
    <n v="1"/>
    <n v="1"/>
    <n v="4.8370714285714289"/>
    <x v="7"/>
  </r>
  <r>
    <n v="222"/>
    <s v="13217307222"/>
    <d v="2021-07-30T00:00:00"/>
    <x v="22"/>
    <x v="22"/>
    <s v="A910"/>
    <s v="1000"/>
    <x v="39"/>
    <n v="140"/>
    <n v="0"/>
    <n v="0"/>
    <n v="0"/>
    <s v="ZUN"/>
    <d v="2022-03-02T00:00:00"/>
    <x v="33"/>
    <n v="215"/>
    <n v="135"/>
    <s v="384138001000907804"/>
    <d v="2021-06-22T00:00:00"/>
    <s v=""/>
    <s v=""/>
    <n v="140"/>
    <n v="677.19"/>
    <n v="1"/>
    <s v="FERT"/>
    <s v="2109300369"/>
    <s v="0"/>
    <s v="0"/>
    <s v="0"/>
    <s v="X"/>
    <s v=""/>
    <d v="2021-06-05T00:00:00"/>
    <m/>
    <n v="159"/>
    <n v="1"/>
    <n v="0"/>
    <n v="1"/>
    <n v="1"/>
    <n v="4.8370714285714289"/>
    <x v="7"/>
  </r>
  <r>
    <n v="222"/>
    <s v="13217307222"/>
    <d v="2021-07-30T00:00:00"/>
    <x v="22"/>
    <x v="22"/>
    <s v="A910"/>
    <s v="1000"/>
    <x v="39"/>
    <n v="140"/>
    <n v="0"/>
    <n v="0"/>
    <n v="0"/>
    <s v="ZUN"/>
    <d v="2022-03-02T00:00:00"/>
    <x v="33"/>
    <n v="215"/>
    <n v="135"/>
    <s v="384138001000907835"/>
    <d v="2021-06-22T00:00:00"/>
    <s v=""/>
    <s v=""/>
    <n v="140"/>
    <n v="677.19"/>
    <n v="1"/>
    <s v="FERT"/>
    <s v="2109300369"/>
    <s v="0"/>
    <s v="0"/>
    <s v="0"/>
    <s v="X"/>
    <s v=""/>
    <d v="2021-06-05T00:00:00"/>
    <m/>
    <n v="159"/>
    <n v="1"/>
    <n v="0"/>
    <n v="1"/>
    <n v="1"/>
    <n v="4.8370714285714289"/>
    <x v="7"/>
  </r>
  <r>
    <n v="222"/>
    <s v="13217307222"/>
    <d v="2021-07-30T00:00:00"/>
    <x v="22"/>
    <x v="22"/>
    <s v="A910"/>
    <s v="1000"/>
    <x v="39"/>
    <n v="140"/>
    <n v="0"/>
    <n v="0"/>
    <n v="0"/>
    <s v="ZUN"/>
    <d v="2022-03-02T00:00:00"/>
    <x v="33"/>
    <n v="215"/>
    <n v="135"/>
    <s v="384138001000907842"/>
    <d v="2021-06-22T00:00:00"/>
    <s v=""/>
    <s v=""/>
    <n v="140"/>
    <n v="677.19"/>
    <n v="1"/>
    <s v="FERT"/>
    <s v="2109300369"/>
    <s v="0"/>
    <s v="0"/>
    <s v="0"/>
    <s v="X"/>
    <s v=""/>
    <d v="2021-06-05T00:00:00"/>
    <m/>
    <n v="159"/>
    <n v="1"/>
    <n v="0"/>
    <n v="1"/>
    <n v="1"/>
    <n v="4.8370714285714289"/>
    <x v="7"/>
  </r>
  <r>
    <n v="222"/>
    <s v="13217307222"/>
    <d v="2021-07-30T00:00:00"/>
    <x v="22"/>
    <x v="22"/>
    <s v="A910"/>
    <s v="1000"/>
    <x v="39"/>
    <n v="140"/>
    <n v="0"/>
    <n v="0"/>
    <n v="0"/>
    <s v="ZUN"/>
    <d v="2022-03-02T00:00:00"/>
    <x v="33"/>
    <n v="215"/>
    <n v="135"/>
    <s v="384138001000907866"/>
    <d v="2021-06-22T00:00:00"/>
    <s v=""/>
    <s v=""/>
    <n v="140"/>
    <n v="677.19"/>
    <n v="1"/>
    <s v="FERT"/>
    <s v="2109300369"/>
    <s v="0"/>
    <s v="0"/>
    <s v="0"/>
    <s v="X"/>
    <s v=""/>
    <d v="2021-06-05T00:00:00"/>
    <m/>
    <n v="159"/>
    <n v="1"/>
    <n v="0"/>
    <n v="1"/>
    <n v="1"/>
    <n v="4.8370714285714289"/>
    <x v="7"/>
  </r>
  <r>
    <n v="222"/>
    <s v="13217307222"/>
    <d v="2021-07-30T00:00:00"/>
    <x v="22"/>
    <x v="22"/>
    <s v="A910"/>
    <s v="1000"/>
    <x v="39"/>
    <n v="140"/>
    <n v="0"/>
    <n v="0"/>
    <n v="0"/>
    <s v="ZUN"/>
    <d v="2022-03-02T00:00:00"/>
    <x v="33"/>
    <n v="215"/>
    <n v="135"/>
    <s v="384138001000907880"/>
    <d v="2021-06-22T00:00:00"/>
    <s v=""/>
    <s v=""/>
    <n v="140"/>
    <n v="677.19"/>
    <n v="1"/>
    <s v="FERT"/>
    <s v="2109300369"/>
    <s v="0"/>
    <s v="0"/>
    <s v="0"/>
    <s v="X"/>
    <s v=""/>
    <d v="2021-06-05T00:00:00"/>
    <m/>
    <n v="159"/>
    <n v="1"/>
    <n v="0"/>
    <n v="1"/>
    <n v="1"/>
    <n v="4.8370714285714289"/>
    <x v="7"/>
  </r>
  <r>
    <n v="222"/>
    <s v="13217307222"/>
    <d v="2021-07-30T00:00:00"/>
    <x v="22"/>
    <x v="22"/>
    <s v="A910"/>
    <s v="1000"/>
    <x v="39"/>
    <n v="140"/>
    <n v="0"/>
    <n v="0"/>
    <n v="0"/>
    <s v="ZUN"/>
    <d v="2022-03-02T00:00:00"/>
    <x v="33"/>
    <n v="215"/>
    <n v="135"/>
    <s v="384138001000907903"/>
    <d v="2021-06-22T00:00:00"/>
    <s v=""/>
    <s v=""/>
    <n v="140"/>
    <n v="677.19"/>
    <n v="1"/>
    <s v="FERT"/>
    <s v="2109300369"/>
    <s v="0"/>
    <s v="0"/>
    <s v="0"/>
    <s v="X"/>
    <s v=""/>
    <d v="2021-06-05T00:00:00"/>
    <m/>
    <n v="159"/>
    <n v="1"/>
    <n v="0"/>
    <n v="1"/>
    <n v="1"/>
    <n v="4.8370714285714289"/>
    <x v="7"/>
  </r>
  <r>
    <n v="222"/>
    <s v="13217307222"/>
    <d v="2021-07-30T00:00:00"/>
    <x v="22"/>
    <x v="22"/>
    <s v="A910"/>
    <s v="1000"/>
    <x v="39"/>
    <n v="140"/>
    <n v="0"/>
    <n v="0"/>
    <n v="0"/>
    <s v="ZUN"/>
    <d v="2022-03-02T00:00:00"/>
    <x v="33"/>
    <n v="215"/>
    <n v="135"/>
    <s v="384138001000907927"/>
    <d v="2021-06-22T00:00:00"/>
    <s v=""/>
    <s v=""/>
    <n v="140"/>
    <n v="677.19"/>
    <n v="1"/>
    <s v="FERT"/>
    <s v="2109300369"/>
    <s v="0"/>
    <s v="0"/>
    <s v="0"/>
    <s v="X"/>
    <s v=""/>
    <d v="2021-06-05T00:00:00"/>
    <m/>
    <n v="159"/>
    <n v="1"/>
    <n v="0"/>
    <n v="1"/>
    <n v="1"/>
    <n v="4.8370714285714289"/>
    <x v="7"/>
  </r>
  <r>
    <n v="222"/>
    <s v="13217307222"/>
    <d v="2021-07-30T00:00:00"/>
    <x v="22"/>
    <x v="22"/>
    <s v="A910"/>
    <s v="1000"/>
    <x v="39"/>
    <n v="140"/>
    <n v="0"/>
    <n v="0"/>
    <n v="0"/>
    <s v="ZUN"/>
    <d v="2022-03-02T00:00:00"/>
    <x v="33"/>
    <n v="215"/>
    <n v="135"/>
    <s v="384138001000907941"/>
    <d v="2021-06-22T00:00:00"/>
    <s v=""/>
    <s v=""/>
    <n v="140"/>
    <n v="677.19"/>
    <n v="1"/>
    <s v="FERT"/>
    <s v="2109300369"/>
    <s v="0"/>
    <s v="0"/>
    <s v="0"/>
    <s v="X"/>
    <s v=""/>
    <d v="2021-06-05T00:00:00"/>
    <m/>
    <n v="159"/>
    <n v="1"/>
    <n v="0"/>
    <n v="1"/>
    <n v="1"/>
    <n v="4.8370714285714289"/>
    <x v="7"/>
  </r>
  <r>
    <n v="222"/>
    <s v="13217307222"/>
    <d v="2021-07-30T00:00:00"/>
    <x v="22"/>
    <x v="22"/>
    <s v="A910"/>
    <s v="1000"/>
    <x v="39"/>
    <n v="140"/>
    <n v="0"/>
    <n v="0"/>
    <n v="0"/>
    <s v="ZUN"/>
    <d v="2022-03-02T00:00:00"/>
    <x v="33"/>
    <n v="215"/>
    <n v="135"/>
    <s v="384138001000907965"/>
    <d v="2021-06-22T00:00:00"/>
    <s v=""/>
    <s v=""/>
    <n v="140"/>
    <n v="677.19"/>
    <n v="1"/>
    <s v="FERT"/>
    <s v="2109300369"/>
    <s v="0"/>
    <s v="0"/>
    <s v="0"/>
    <s v="X"/>
    <s v=""/>
    <d v="2021-06-05T00:00:00"/>
    <m/>
    <n v="159"/>
    <n v="1"/>
    <n v="0"/>
    <n v="1"/>
    <n v="1"/>
    <n v="4.8370714285714289"/>
    <x v="7"/>
  </r>
  <r>
    <n v="222"/>
    <s v="13217307222"/>
    <d v="2021-07-30T00:00:00"/>
    <x v="22"/>
    <x v="22"/>
    <s v="A910"/>
    <s v="1000"/>
    <x v="39"/>
    <n v="140"/>
    <n v="0"/>
    <n v="0"/>
    <n v="0"/>
    <s v="ZUN"/>
    <d v="2022-03-02T00:00:00"/>
    <x v="33"/>
    <n v="215"/>
    <n v="135"/>
    <s v="384138001000907989"/>
    <d v="2021-06-22T00:00:00"/>
    <s v=""/>
    <s v=""/>
    <n v="140"/>
    <n v="677.19"/>
    <n v="1"/>
    <s v="FERT"/>
    <s v="2109300369"/>
    <s v="0"/>
    <s v="0"/>
    <s v="0"/>
    <s v="X"/>
    <s v=""/>
    <d v="2021-06-05T00:00:00"/>
    <m/>
    <n v="159"/>
    <n v="1"/>
    <n v="0"/>
    <n v="1"/>
    <n v="1"/>
    <n v="4.8370714285714289"/>
    <x v="7"/>
  </r>
  <r>
    <n v="222"/>
    <s v="13217307222"/>
    <d v="2021-07-30T00:00:00"/>
    <x v="22"/>
    <x v="22"/>
    <s v="A910"/>
    <s v="1000"/>
    <x v="39"/>
    <n v="44"/>
    <n v="0"/>
    <n v="0"/>
    <n v="0"/>
    <s v="ZUN"/>
    <d v="2022-03-02T00:00:00"/>
    <x v="33"/>
    <n v="215"/>
    <n v="135"/>
    <s v="384138001000908139"/>
    <d v="2021-06-22T00:00:00"/>
    <s v=""/>
    <s v=""/>
    <n v="44"/>
    <n v="212.83"/>
    <n v="0.314"/>
    <s v="FERT"/>
    <s v="2109300369"/>
    <s v="0"/>
    <s v="0"/>
    <s v="0"/>
    <s v="X"/>
    <s v=""/>
    <d v="2021-06-05T00:00:00"/>
    <m/>
    <n v="159"/>
    <n v="0"/>
    <n v="0"/>
    <n v="1"/>
    <n v="1"/>
    <n v="4.8370454545454544"/>
    <x v="7"/>
  </r>
  <r>
    <n v="222"/>
    <s v="13217307222"/>
    <d v="2021-07-30T00:00:00"/>
    <x v="22"/>
    <x v="22"/>
    <s v="A910"/>
    <s v="1000"/>
    <x v="39"/>
    <n v="140"/>
    <n v="0"/>
    <n v="0"/>
    <n v="0"/>
    <s v="ZUN"/>
    <d v="2022-03-02T00:00:00"/>
    <x v="33"/>
    <n v="215"/>
    <n v="135"/>
    <s v="384138001014682490"/>
    <d v="2021-06-22T00:00:00"/>
    <s v=""/>
    <s v=""/>
    <n v="140"/>
    <n v="677.19"/>
    <n v="1"/>
    <s v="FERT"/>
    <s v="2109300369"/>
    <s v="0"/>
    <s v="0"/>
    <s v="0"/>
    <s v="X"/>
    <s v=""/>
    <d v="2021-06-05T00:00:00"/>
    <m/>
    <n v="159"/>
    <n v="1"/>
    <n v="0"/>
    <n v="0"/>
    <n v="0"/>
    <n v="0"/>
    <x v="7"/>
  </r>
  <r>
    <n v="222"/>
    <s v="13217307222"/>
    <d v="2021-07-30T00:00:00"/>
    <x v="22"/>
    <x v="22"/>
    <s v="A910"/>
    <s v="1000"/>
    <x v="39"/>
    <n v="140"/>
    <n v="0"/>
    <n v="0"/>
    <n v="0"/>
    <s v="ZUN"/>
    <d v="2022-03-02T00:00:00"/>
    <x v="33"/>
    <n v="215"/>
    <n v="135"/>
    <s v="384138001014682506"/>
    <d v="2021-06-22T00:00:00"/>
    <s v=""/>
    <s v=""/>
    <n v="140"/>
    <n v="677.19"/>
    <n v="1"/>
    <s v="FERT"/>
    <s v="2109300369"/>
    <s v="0"/>
    <s v="0"/>
    <s v="0"/>
    <s v="X"/>
    <s v=""/>
    <d v="2021-06-05T00:00:00"/>
    <m/>
    <n v="159"/>
    <n v="1"/>
    <n v="0"/>
    <n v="1"/>
    <n v="1"/>
    <n v="4.8370714285714289"/>
    <x v="7"/>
  </r>
  <r>
    <n v="222"/>
    <s v="13217307222"/>
    <d v="2021-07-30T00:00:00"/>
    <x v="22"/>
    <x v="22"/>
    <s v="A910"/>
    <s v="1000"/>
    <x v="39"/>
    <n v="110"/>
    <n v="0"/>
    <n v="0"/>
    <n v="0"/>
    <s v="ZUN"/>
    <d v="2022-03-02T00:00:00"/>
    <x v="33"/>
    <n v="215"/>
    <n v="135"/>
    <s v="384138001014682513"/>
    <d v="2021-06-22T00:00:00"/>
    <s v=""/>
    <s v=""/>
    <n v="110"/>
    <n v="532.08000000000004"/>
    <n v="0.78600000000000003"/>
    <s v="FERT"/>
    <s v="2109300369"/>
    <s v="0"/>
    <s v="0"/>
    <s v="0"/>
    <s v="X"/>
    <s v=""/>
    <d v="2021-06-05T00:00:00"/>
    <m/>
    <n v="159"/>
    <n v="1"/>
    <n v="0"/>
    <n v="1"/>
    <n v="1"/>
    <n v="4.8370909090909091"/>
    <x v="7"/>
  </r>
  <r>
    <n v="222"/>
    <s v="13217307222"/>
    <d v="2021-07-30T00:00:00"/>
    <x v="22"/>
    <x v="22"/>
    <s v="A910"/>
    <s v="1000"/>
    <x v="39"/>
    <n v="80"/>
    <n v="0"/>
    <n v="0"/>
    <n v="0"/>
    <s v="ZUN"/>
    <d v="2022-03-02T00:00:00"/>
    <x v="33"/>
    <n v="215"/>
    <n v="135"/>
    <s v="635201028226559912"/>
    <d v="2021-06-22T00:00:00"/>
    <s v=""/>
    <s v=""/>
    <n v="80"/>
    <n v="386.97"/>
    <n v="0.57099999999999995"/>
    <s v="FERT"/>
    <s v="2109300369"/>
    <s v="0"/>
    <s v="0"/>
    <s v="0"/>
    <s v="X"/>
    <s v=""/>
    <d v="2021-06-05T00:00:00"/>
    <m/>
    <n v="159"/>
    <n v="1"/>
    <n v="0"/>
    <n v="1"/>
    <n v="1"/>
    <n v="4.8371250000000003"/>
    <x v="7"/>
  </r>
  <r>
    <n v="222"/>
    <s v="13217307222"/>
    <d v="2021-07-30T00:00:00"/>
    <x v="22"/>
    <x v="22"/>
    <s v="A910"/>
    <s v="1000"/>
    <x v="39"/>
    <n v="50"/>
    <n v="0"/>
    <n v="0"/>
    <n v="0"/>
    <s v="ZUN"/>
    <d v="2022-03-02T00:00:00"/>
    <x v="33"/>
    <n v="215"/>
    <n v="135"/>
    <s v="635201028226559943"/>
    <d v="2021-06-22T00:00:00"/>
    <s v=""/>
    <s v=""/>
    <n v="50"/>
    <n v="241.85"/>
    <n v="0.35699999999999998"/>
    <s v="FERT"/>
    <s v="2109300369"/>
    <s v="0"/>
    <s v="0"/>
    <s v="0"/>
    <s v="X"/>
    <s v=""/>
    <d v="2021-06-05T00:00:00"/>
    <m/>
    <n v="159"/>
    <n v="0"/>
    <n v="0"/>
    <n v="1"/>
    <n v="1"/>
    <n v="4.8369999999999997"/>
    <x v="7"/>
  </r>
  <r>
    <n v="222"/>
    <s v="13217307222"/>
    <d v="2021-07-30T00:00:00"/>
    <x v="22"/>
    <x v="22"/>
    <s v="A910"/>
    <s v="1000"/>
    <x v="39"/>
    <n v="10"/>
    <n v="0"/>
    <n v="0"/>
    <n v="0"/>
    <s v="ZUN"/>
    <d v="2022-03-02T00:00:00"/>
    <x v="33"/>
    <n v="215"/>
    <n v="135"/>
    <s v="635201028226560055"/>
    <d v="2021-06-22T00:00:00"/>
    <s v=""/>
    <s v=""/>
    <n v="10"/>
    <n v="48.37"/>
    <n v="7.0999999999999994E-2"/>
    <s v="FERT"/>
    <s v="2109300369"/>
    <s v="0"/>
    <s v="0"/>
    <s v="0"/>
    <s v="X"/>
    <s v=""/>
    <d v="2021-06-05T00:00:00"/>
    <m/>
    <n v="159"/>
    <n v="0"/>
    <n v="0"/>
    <n v="0"/>
    <n v="0"/>
    <n v="0"/>
    <x v="7"/>
  </r>
  <r>
    <n v="255"/>
    <s v="13847601255"/>
    <d v="2021-07-30T00:00:00"/>
    <x v="23"/>
    <x v="23"/>
    <s v="A910"/>
    <s v="1000"/>
    <x v="40"/>
    <n v="159"/>
    <n v="0"/>
    <n v="0"/>
    <n v="0"/>
    <s v="ZUN"/>
    <d v="2023-06-30T00:00:00"/>
    <x v="9"/>
    <n v="700"/>
    <n v="560"/>
    <s v="359003002073112624"/>
    <d v="2021-06-08T00:00:00"/>
    <s v=""/>
    <s v=""/>
    <n v="159"/>
    <n v="459.34"/>
    <n v="0.98099999999999998"/>
    <s v="FERT"/>
    <s v="2109300369"/>
    <s v="0"/>
    <s v="0"/>
    <s v="0"/>
    <s v="X"/>
    <s v=""/>
    <d v="2021-06-08T00:00:00"/>
    <m/>
    <n v="13"/>
    <n v="12"/>
    <n v="0"/>
    <n v="0"/>
    <n v="0"/>
    <n v="0"/>
    <x v="9"/>
  </r>
  <r>
    <n v="255"/>
    <s v="13847601255"/>
    <d v="2021-07-30T00:00:00"/>
    <x v="23"/>
    <x v="23"/>
    <s v="A910"/>
    <s v="1000"/>
    <x v="40"/>
    <n v="4"/>
    <n v="0"/>
    <n v="0"/>
    <n v="0"/>
    <s v="ZUN"/>
    <d v="2023-06-30T00:00:00"/>
    <x v="9"/>
    <n v="700"/>
    <n v="560"/>
    <s v="635201028226559882"/>
    <d v="2021-06-08T00:00:00"/>
    <s v=""/>
    <s v=""/>
    <n v="4"/>
    <n v="11.56"/>
    <n v="2.5000000000000001E-2"/>
    <s v="FERT"/>
    <s v="2109300369"/>
    <s v="0"/>
    <s v="0"/>
    <s v="0"/>
    <s v="X"/>
    <s v=""/>
    <d v="2021-06-08T00:00:00"/>
    <m/>
    <n v="13"/>
    <n v="0"/>
    <n v="0"/>
    <n v="12"/>
    <n v="4"/>
    <n v="11.56"/>
    <x v="9"/>
  </r>
  <r>
    <n v="257"/>
    <s v="14790302257"/>
    <d v="2021-07-30T00:00:00"/>
    <x v="24"/>
    <x v="24"/>
    <s v="A910"/>
    <s v="1000"/>
    <x v="41"/>
    <n v="3"/>
    <n v="0"/>
    <n v="0"/>
    <n v="0"/>
    <s v="ZUN"/>
    <d v="2022-04-30T00:00:00"/>
    <x v="18"/>
    <n v="274"/>
    <n v="184"/>
    <s v="152010281310642255"/>
    <d v="2021-05-20T00:00:00"/>
    <s v=""/>
    <s v=""/>
    <n v="3"/>
    <n v="64.260000000000005"/>
    <n v="6.7000000000000004E-2"/>
    <s v="FERT"/>
    <s v="2109300369"/>
    <s v="0"/>
    <s v="0"/>
    <s v="0"/>
    <s v="X"/>
    <s v=""/>
    <d v="2021-04-23T00:00:00"/>
    <m/>
    <s v="1"/>
    <n v="3"/>
    <n v="0"/>
    <n v="0"/>
    <n v="0"/>
    <n v="0"/>
    <x v="10"/>
  </r>
  <r>
    <n v="258"/>
    <s v="15103501258"/>
    <d v="2021-07-30T00:00:00"/>
    <x v="25"/>
    <x v="25"/>
    <s v="A910"/>
    <s v="1000"/>
    <x v="42"/>
    <n v="8"/>
    <n v="0"/>
    <n v="0"/>
    <n v="0"/>
    <s v="ZUN"/>
    <d v="2024-06-30T00:00:00"/>
    <x v="34"/>
    <n v="1066"/>
    <n v="906"/>
    <s v="330270331002067186"/>
    <d v="2021-06-28T00:00:00"/>
    <s v=""/>
    <s v=""/>
    <n v="8"/>
    <n v="69.81"/>
    <n v="0.222"/>
    <s v="FERT"/>
    <s v="2109300369"/>
    <s v="0"/>
    <s v="0"/>
    <s v="0"/>
    <s v="X"/>
    <s v=""/>
    <d v="2021-06-16T00:00:00"/>
    <m/>
    <n v="8"/>
    <n v="1"/>
    <n v="0"/>
    <n v="0"/>
    <n v="0"/>
    <n v="0"/>
    <x v="4"/>
  </r>
  <r>
    <n v="258"/>
    <s v="15103501258"/>
    <d v="2021-07-30T00:00:00"/>
    <x v="25"/>
    <x v="25"/>
    <s v="A910"/>
    <s v="1000"/>
    <x v="43"/>
    <n v="36"/>
    <n v="0"/>
    <n v="0"/>
    <n v="0"/>
    <s v="ZUN"/>
    <d v="2024-06-30T00:00:00"/>
    <x v="34"/>
    <n v="1066"/>
    <n v="906"/>
    <s v="330270331002067278"/>
    <d v="2021-06-24T00:00:00"/>
    <s v=""/>
    <s v=""/>
    <n v="36"/>
    <n v="314.14999999999998"/>
    <n v="1"/>
    <s v="FERT"/>
    <s v="2109300369"/>
    <s v="0"/>
    <s v="0"/>
    <s v="0"/>
    <s v="X"/>
    <s v=""/>
    <d v="2021-06-16T00:00:00"/>
    <m/>
    <n v="8"/>
    <n v="5"/>
    <n v="0"/>
    <n v="1"/>
    <n v="1"/>
    <n v="8.7263888888888879"/>
    <x v="4"/>
  </r>
  <r>
    <n v="258"/>
    <s v="15103501258"/>
    <d v="2021-07-30T00:00:00"/>
    <x v="25"/>
    <x v="25"/>
    <s v="A910"/>
    <s v="1000"/>
    <x v="43"/>
    <n v="36"/>
    <n v="0"/>
    <n v="0"/>
    <n v="0"/>
    <s v="ZUN"/>
    <d v="2024-06-30T00:00:00"/>
    <x v="34"/>
    <n v="1066"/>
    <n v="906"/>
    <s v="330270331002067322"/>
    <d v="2021-06-24T00:00:00"/>
    <s v=""/>
    <s v=""/>
    <n v="36"/>
    <n v="314.14999999999998"/>
    <n v="1"/>
    <s v="FERT"/>
    <s v="2109300369"/>
    <s v="0"/>
    <s v="0"/>
    <s v="0"/>
    <s v="X"/>
    <s v=""/>
    <d v="2021-06-16T00:00:00"/>
    <m/>
    <n v="8"/>
    <n v="5"/>
    <n v="0"/>
    <n v="5"/>
    <n v="5"/>
    <n v="43.631944444444443"/>
    <x v="4"/>
  </r>
  <r>
    <n v="258"/>
    <s v="15103501258"/>
    <d v="2021-07-30T00:00:00"/>
    <x v="25"/>
    <x v="25"/>
    <s v="A910"/>
    <s v="1000"/>
    <x v="44"/>
    <n v="36"/>
    <n v="0"/>
    <n v="0"/>
    <n v="0"/>
    <s v="ZUN"/>
    <d v="2024-06-30T00:00:00"/>
    <x v="34"/>
    <n v="1066"/>
    <n v="906"/>
    <s v="330270331002106397"/>
    <d v="2021-07-02T00:00:00"/>
    <s v=""/>
    <s v=""/>
    <n v="36"/>
    <n v="314.14999999999998"/>
    <n v="1"/>
    <s v="FERT"/>
    <s v="2109300369"/>
    <s v="0"/>
    <s v="0"/>
    <s v="0"/>
    <s v="X"/>
    <s v=""/>
    <d v="2021-06-30T00:00:00"/>
    <m/>
    <n v="8"/>
    <n v="5"/>
    <n v="0"/>
    <n v="5"/>
    <n v="5"/>
    <n v="43.631944444444443"/>
    <x v="4"/>
  </r>
  <r>
    <n v="258"/>
    <s v="15103501258"/>
    <d v="2021-07-30T00:00:00"/>
    <x v="25"/>
    <x v="25"/>
    <s v="A910"/>
    <s v="1000"/>
    <x v="44"/>
    <n v="36"/>
    <n v="0"/>
    <n v="0"/>
    <n v="0"/>
    <s v="ZUN"/>
    <d v="2024-06-30T00:00:00"/>
    <x v="34"/>
    <n v="1066"/>
    <n v="906"/>
    <s v="330270331002106472"/>
    <d v="2021-07-02T00:00:00"/>
    <s v=""/>
    <s v=""/>
    <n v="36"/>
    <n v="314.14999999999998"/>
    <n v="1"/>
    <s v="FERT"/>
    <s v="2109300369"/>
    <s v="0"/>
    <s v="0"/>
    <s v="0"/>
    <s v="X"/>
    <s v=""/>
    <d v="2021-06-30T00:00:00"/>
    <m/>
    <n v="8"/>
    <n v="5"/>
    <n v="0"/>
    <n v="5"/>
    <n v="5"/>
    <n v="43.631944444444443"/>
    <x v="4"/>
  </r>
  <r>
    <n v="258"/>
    <s v="15103501258"/>
    <d v="2021-07-30T00:00:00"/>
    <x v="25"/>
    <x v="25"/>
    <s v="A910"/>
    <s v="1000"/>
    <x v="44"/>
    <n v="36"/>
    <n v="0"/>
    <n v="0"/>
    <n v="0"/>
    <s v="ZUN"/>
    <d v="2024-06-30T00:00:00"/>
    <x v="34"/>
    <n v="1066"/>
    <n v="906"/>
    <s v="330270331002106564"/>
    <d v="2021-07-02T00:00:00"/>
    <s v=""/>
    <s v=""/>
    <n v="36"/>
    <n v="314.14999999999998"/>
    <n v="1"/>
    <s v="FERT"/>
    <s v="2109300369"/>
    <s v="0"/>
    <s v="0"/>
    <s v="0"/>
    <s v="X"/>
    <s v=""/>
    <d v="2021-06-30T00:00:00"/>
    <m/>
    <n v="8"/>
    <n v="5"/>
    <n v="0"/>
    <n v="5"/>
    <n v="5"/>
    <n v="43.631944444444443"/>
    <x v="4"/>
  </r>
  <r>
    <n v="258"/>
    <s v="15103501258"/>
    <d v="2021-07-30T00:00:00"/>
    <x v="25"/>
    <x v="25"/>
    <s v="A910"/>
    <s v="1000"/>
    <x v="44"/>
    <n v="36"/>
    <n v="0"/>
    <n v="0"/>
    <n v="0"/>
    <s v="ZUN"/>
    <d v="2024-06-30T00:00:00"/>
    <x v="34"/>
    <n v="1066"/>
    <n v="906"/>
    <s v="330270331002106618"/>
    <d v="2021-07-02T00:00:00"/>
    <s v=""/>
    <s v=""/>
    <n v="36"/>
    <n v="314.14999999999998"/>
    <n v="1"/>
    <s v="FERT"/>
    <s v="2109300369"/>
    <s v="0"/>
    <s v="0"/>
    <s v="0"/>
    <s v="X"/>
    <s v=""/>
    <d v="2021-06-30T00:00:00"/>
    <m/>
    <n v="8"/>
    <n v="5"/>
    <n v="0"/>
    <n v="5"/>
    <n v="5"/>
    <n v="43.631944444444443"/>
    <x v="4"/>
  </r>
  <r>
    <n v="258"/>
    <s v="15103501258"/>
    <d v="2021-07-30T00:00:00"/>
    <x v="25"/>
    <x v="25"/>
    <s v="A910"/>
    <s v="1000"/>
    <x v="44"/>
    <n v="36"/>
    <n v="0"/>
    <n v="0"/>
    <n v="0"/>
    <s v="ZUN"/>
    <d v="2024-06-30T00:00:00"/>
    <x v="34"/>
    <n v="1066"/>
    <n v="906"/>
    <s v="330270331002106670"/>
    <d v="2021-07-02T00:00:00"/>
    <s v=""/>
    <s v=""/>
    <n v="36"/>
    <n v="314.14999999999998"/>
    <n v="1"/>
    <s v="FERT"/>
    <s v="2109300369"/>
    <s v="0"/>
    <s v="0"/>
    <s v="0"/>
    <s v="X"/>
    <s v=""/>
    <d v="2021-06-30T00:00:00"/>
    <m/>
    <n v="8"/>
    <n v="5"/>
    <n v="0"/>
    <n v="5"/>
    <n v="5"/>
    <n v="43.631944444444443"/>
    <x v="4"/>
  </r>
  <r>
    <n v="258"/>
    <s v="15103501258"/>
    <d v="2021-07-30T00:00:00"/>
    <x v="25"/>
    <x v="25"/>
    <s v="A910"/>
    <s v="1000"/>
    <x v="44"/>
    <n v="36"/>
    <n v="0"/>
    <n v="0"/>
    <n v="0"/>
    <s v="ZUN"/>
    <d v="2024-06-30T00:00:00"/>
    <x v="34"/>
    <n v="1066"/>
    <n v="906"/>
    <s v="330270331002106748"/>
    <d v="2021-07-02T00:00:00"/>
    <s v=""/>
    <s v=""/>
    <n v="36"/>
    <n v="314.14999999999998"/>
    <n v="1"/>
    <s v="FERT"/>
    <s v="2109300369"/>
    <s v="0"/>
    <s v="0"/>
    <s v="0"/>
    <s v="X"/>
    <s v=""/>
    <d v="2021-06-30T00:00:00"/>
    <m/>
    <n v="8"/>
    <n v="5"/>
    <n v="0"/>
    <n v="5"/>
    <n v="5"/>
    <n v="43.631944444444443"/>
    <x v="4"/>
  </r>
  <r>
    <n v="258"/>
    <s v="15103501258"/>
    <d v="2021-07-30T00:00:00"/>
    <x v="25"/>
    <x v="25"/>
    <s v="A910"/>
    <s v="1000"/>
    <x v="44"/>
    <n v="36"/>
    <n v="0"/>
    <n v="0"/>
    <n v="0"/>
    <s v="ZUN"/>
    <d v="2024-06-30T00:00:00"/>
    <x v="34"/>
    <n v="1066"/>
    <n v="906"/>
    <s v="330270331002106823"/>
    <d v="2021-07-02T00:00:00"/>
    <s v=""/>
    <s v=""/>
    <n v="36"/>
    <n v="314.14999999999998"/>
    <n v="1"/>
    <s v="FERT"/>
    <s v="2109300369"/>
    <s v="0"/>
    <s v="0"/>
    <s v="0"/>
    <s v="X"/>
    <s v=""/>
    <d v="2021-06-30T00:00:00"/>
    <m/>
    <n v="8"/>
    <n v="5"/>
    <n v="0"/>
    <n v="5"/>
    <n v="5"/>
    <n v="43.631944444444443"/>
    <x v="4"/>
  </r>
  <r>
    <n v="258"/>
    <s v="15103501258"/>
    <d v="2021-07-30T00:00:00"/>
    <x v="25"/>
    <x v="25"/>
    <s v="A910"/>
    <s v="1000"/>
    <x v="44"/>
    <n v="5"/>
    <n v="0"/>
    <n v="0"/>
    <n v="0"/>
    <s v="ZUN"/>
    <d v="2024-06-30T00:00:00"/>
    <x v="34"/>
    <n v="1066"/>
    <n v="906"/>
    <s v="330270331002106847"/>
    <d v="2021-07-02T00:00:00"/>
    <s v=""/>
    <s v=""/>
    <n v="5"/>
    <n v="43.63"/>
    <n v="0.13900000000000001"/>
    <s v="FERT"/>
    <s v="2109300369"/>
    <s v="0"/>
    <s v="0"/>
    <s v="0"/>
    <s v="X"/>
    <s v=""/>
    <d v="2021-06-30T00:00:00"/>
    <m/>
    <n v="8"/>
    <n v="1"/>
    <n v="0"/>
    <n v="5"/>
    <n v="5"/>
    <n v="43.63"/>
    <x v="4"/>
  </r>
  <r>
    <n v="258"/>
    <s v="15103501258"/>
    <d v="2021-07-30T00:00:00"/>
    <x v="25"/>
    <x v="25"/>
    <s v="A910"/>
    <s v="1000"/>
    <x v="45"/>
    <n v="36"/>
    <n v="0"/>
    <n v="0"/>
    <n v="0"/>
    <s v="ZUN"/>
    <d v="2024-07-31T00:00:00"/>
    <x v="35"/>
    <n v="1097"/>
    <n v="937"/>
    <s v="330270331002129983"/>
    <d v="2021-07-12T00:00:00"/>
    <s v=""/>
    <s v=""/>
    <n v="36"/>
    <n v="314.14999999999998"/>
    <n v="1"/>
    <s v="FERT"/>
    <s v="2109300369"/>
    <s v="0"/>
    <s v="0"/>
    <s v="0"/>
    <s v="X"/>
    <s v=""/>
    <d v="2021-07-07T00:00:00"/>
    <m/>
    <n v="8"/>
    <n v="5"/>
    <n v="0"/>
    <n v="1"/>
    <n v="1"/>
    <n v="8.7263888888888879"/>
    <x v="4"/>
  </r>
  <r>
    <n v="258"/>
    <s v="15103501258"/>
    <d v="2021-07-30T00:00:00"/>
    <x v="25"/>
    <x v="25"/>
    <s v="A910"/>
    <s v="1000"/>
    <x v="45"/>
    <n v="36"/>
    <n v="0"/>
    <n v="0"/>
    <n v="0"/>
    <s v="ZUN"/>
    <d v="2024-07-31T00:00:00"/>
    <x v="35"/>
    <n v="1097"/>
    <n v="937"/>
    <s v="330270331002130071"/>
    <d v="2021-07-12T00:00:00"/>
    <s v=""/>
    <s v=""/>
    <n v="36"/>
    <n v="314.14999999999998"/>
    <n v="1"/>
    <s v="FERT"/>
    <s v="2109300369"/>
    <s v="0"/>
    <s v="0"/>
    <s v="0"/>
    <s v="X"/>
    <s v=""/>
    <d v="2021-07-07T00:00:00"/>
    <m/>
    <n v="8"/>
    <n v="5"/>
    <n v="0"/>
    <n v="5"/>
    <n v="5"/>
    <n v="43.631944444444443"/>
    <x v="4"/>
  </r>
  <r>
    <n v="258"/>
    <s v="15103501258"/>
    <d v="2021-07-30T00:00:00"/>
    <x v="25"/>
    <x v="25"/>
    <s v="A910"/>
    <s v="1000"/>
    <x v="45"/>
    <n v="36"/>
    <n v="0"/>
    <n v="0"/>
    <n v="0"/>
    <s v="ZUN"/>
    <d v="2024-07-31T00:00:00"/>
    <x v="35"/>
    <n v="1097"/>
    <n v="937"/>
    <s v="330270331002130187"/>
    <d v="2021-07-12T00:00:00"/>
    <s v=""/>
    <s v=""/>
    <n v="36"/>
    <n v="314.14999999999998"/>
    <n v="1"/>
    <s v="FERT"/>
    <s v="2109300369"/>
    <s v="0"/>
    <s v="0"/>
    <s v="0"/>
    <s v="X"/>
    <s v=""/>
    <d v="2021-07-07T00:00:00"/>
    <m/>
    <n v="8"/>
    <n v="5"/>
    <n v="0"/>
    <n v="5"/>
    <n v="5"/>
    <n v="43.631944444444443"/>
    <x v="4"/>
  </r>
  <r>
    <n v="258"/>
    <s v="15103501258"/>
    <d v="2021-07-30T00:00:00"/>
    <x v="25"/>
    <x v="25"/>
    <s v="A910"/>
    <s v="1000"/>
    <x v="45"/>
    <n v="36"/>
    <n v="0"/>
    <n v="0"/>
    <n v="0"/>
    <s v="ZUN"/>
    <d v="2024-07-31T00:00:00"/>
    <x v="35"/>
    <n v="1097"/>
    <n v="937"/>
    <s v="330270331002130293"/>
    <d v="2021-07-12T00:00:00"/>
    <s v=""/>
    <s v=""/>
    <n v="36"/>
    <n v="314.14999999999998"/>
    <n v="1"/>
    <s v="FERT"/>
    <s v="2109300369"/>
    <s v="0"/>
    <s v="0"/>
    <s v="0"/>
    <s v="X"/>
    <s v=""/>
    <d v="2021-07-07T00:00:00"/>
    <m/>
    <n v="8"/>
    <n v="5"/>
    <n v="0"/>
    <n v="5"/>
    <n v="5"/>
    <n v="43.631944444444443"/>
    <x v="4"/>
  </r>
  <r>
    <n v="258"/>
    <s v="15103501258"/>
    <d v="2021-07-30T00:00:00"/>
    <x v="25"/>
    <x v="25"/>
    <s v="A910"/>
    <s v="1000"/>
    <x v="45"/>
    <n v="36"/>
    <n v="0"/>
    <n v="0"/>
    <n v="0"/>
    <s v="ZUN"/>
    <d v="2024-07-31T00:00:00"/>
    <x v="35"/>
    <n v="1097"/>
    <n v="937"/>
    <s v="330270331002130354"/>
    <d v="2021-07-12T00:00:00"/>
    <s v=""/>
    <s v=""/>
    <n v="36"/>
    <n v="314.14999999999998"/>
    <n v="1"/>
    <s v="FERT"/>
    <s v="2109300369"/>
    <s v="0"/>
    <s v="0"/>
    <s v="0"/>
    <s v="X"/>
    <s v=""/>
    <d v="2021-07-07T00:00:00"/>
    <m/>
    <n v="8"/>
    <n v="5"/>
    <n v="0"/>
    <n v="5"/>
    <n v="5"/>
    <n v="43.631944444444443"/>
    <x v="4"/>
  </r>
  <r>
    <n v="258"/>
    <s v="15103501258"/>
    <d v="2021-07-30T00:00:00"/>
    <x v="25"/>
    <x v="25"/>
    <s v="A910"/>
    <s v="1000"/>
    <x v="45"/>
    <n v="36"/>
    <n v="0"/>
    <n v="0"/>
    <n v="0"/>
    <s v="ZUN"/>
    <d v="2024-07-31T00:00:00"/>
    <x v="35"/>
    <n v="1097"/>
    <n v="937"/>
    <s v="330270331002130460"/>
    <d v="2021-07-12T00:00:00"/>
    <s v=""/>
    <s v=""/>
    <n v="36"/>
    <n v="314.14999999999998"/>
    <n v="1"/>
    <s v="FERT"/>
    <s v="2109300369"/>
    <s v="0"/>
    <s v="0"/>
    <s v="0"/>
    <s v="X"/>
    <s v=""/>
    <d v="2021-07-07T00:00:00"/>
    <m/>
    <n v="8"/>
    <n v="5"/>
    <n v="0"/>
    <n v="5"/>
    <n v="5"/>
    <n v="43.631944444444443"/>
    <x v="4"/>
  </r>
  <r>
    <n v="258"/>
    <s v="15103501258"/>
    <d v="2021-07-30T00:00:00"/>
    <x v="25"/>
    <x v="25"/>
    <s v="A910"/>
    <s v="1000"/>
    <x v="45"/>
    <n v="36"/>
    <n v="0"/>
    <n v="0"/>
    <n v="0"/>
    <s v="ZUN"/>
    <d v="2024-07-31T00:00:00"/>
    <x v="35"/>
    <n v="1097"/>
    <n v="937"/>
    <s v="330270331002130545"/>
    <d v="2021-07-12T00:00:00"/>
    <s v=""/>
    <s v=""/>
    <n v="36"/>
    <n v="314.14999999999998"/>
    <n v="1"/>
    <s v="FERT"/>
    <s v="2109300369"/>
    <s v="0"/>
    <s v="0"/>
    <s v="0"/>
    <s v="X"/>
    <s v=""/>
    <d v="2021-07-07T00:00:00"/>
    <m/>
    <n v="8"/>
    <n v="5"/>
    <n v="0"/>
    <n v="5"/>
    <n v="5"/>
    <n v="43.631944444444443"/>
    <x v="4"/>
  </r>
  <r>
    <n v="258"/>
    <s v="15103501258"/>
    <d v="2021-07-30T00:00:00"/>
    <x v="25"/>
    <x v="25"/>
    <s v="A910"/>
    <s v="1000"/>
    <x v="46"/>
    <n v="36"/>
    <n v="0"/>
    <n v="0"/>
    <n v="0"/>
    <s v="ZUN"/>
    <d v="2024-07-31T00:00:00"/>
    <x v="35"/>
    <n v="1097"/>
    <n v="937"/>
    <s v="330270331002130705"/>
    <d v="2021-07-15T00:00:00"/>
    <s v=""/>
    <s v=""/>
    <n v="36"/>
    <n v="314.14999999999998"/>
    <n v="1"/>
    <s v="FERT"/>
    <s v="2109300369"/>
    <s v="0"/>
    <s v="0"/>
    <s v="0"/>
    <s v="X"/>
    <s v=""/>
    <d v="2021-07-07T00:00:00"/>
    <m/>
    <n v="8"/>
    <n v="5"/>
    <n v="0"/>
    <n v="5"/>
    <n v="5"/>
    <n v="43.631944444444443"/>
    <x v="4"/>
  </r>
  <r>
    <n v="258"/>
    <s v="15103501258"/>
    <d v="2021-07-30T00:00:00"/>
    <x v="25"/>
    <x v="25"/>
    <s v="A910"/>
    <s v="1000"/>
    <x v="46"/>
    <n v="36"/>
    <n v="0"/>
    <n v="0"/>
    <n v="0"/>
    <s v="ZUN"/>
    <d v="2024-07-31T00:00:00"/>
    <x v="35"/>
    <n v="1097"/>
    <n v="937"/>
    <s v="330270331002130736"/>
    <d v="2021-07-15T00:00:00"/>
    <s v=""/>
    <s v=""/>
    <n v="36"/>
    <n v="314.14999999999998"/>
    <n v="1"/>
    <s v="FERT"/>
    <s v="2109300369"/>
    <s v="0"/>
    <s v="0"/>
    <s v="0"/>
    <s v="X"/>
    <s v=""/>
    <d v="2021-07-07T00:00:00"/>
    <m/>
    <n v="8"/>
    <n v="5"/>
    <n v="0"/>
    <n v="5"/>
    <n v="5"/>
    <n v="43.631944444444443"/>
    <x v="4"/>
  </r>
  <r>
    <n v="258"/>
    <s v="15103501258"/>
    <d v="2021-07-30T00:00:00"/>
    <x v="25"/>
    <x v="25"/>
    <s v="A910"/>
    <s v="1000"/>
    <x v="46"/>
    <n v="36"/>
    <n v="0"/>
    <n v="0"/>
    <n v="0"/>
    <s v="ZUN"/>
    <d v="2024-07-31T00:00:00"/>
    <x v="35"/>
    <n v="1097"/>
    <n v="937"/>
    <s v="330270331002130774"/>
    <d v="2021-07-15T00:00:00"/>
    <s v=""/>
    <s v=""/>
    <n v="36"/>
    <n v="314.14999999999998"/>
    <n v="1"/>
    <s v="FERT"/>
    <s v="2109300369"/>
    <s v="0"/>
    <s v="0"/>
    <s v="0"/>
    <s v="X"/>
    <s v=""/>
    <d v="2021-07-07T00:00:00"/>
    <m/>
    <n v="8"/>
    <n v="5"/>
    <n v="0"/>
    <n v="5"/>
    <n v="5"/>
    <n v="43.631944444444443"/>
    <x v="4"/>
  </r>
  <r>
    <n v="258"/>
    <s v="15103501258"/>
    <d v="2021-07-30T00:00:00"/>
    <x v="25"/>
    <x v="25"/>
    <s v="A910"/>
    <s v="1000"/>
    <x v="46"/>
    <n v="36"/>
    <n v="0"/>
    <n v="0"/>
    <n v="0"/>
    <s v="ZUN"/>
    <d v="2024-07-31T00:00:00"/>
    <x v="35"/>
    <n v="1097"/>
    <n v="937"/>
    <s v="330270331002130859"/>
    <d v="2021-07-15T00:00:00"/>
    <s v=""/>
    <s v=""/>
    <n v="36"/>
    <n v="314.14999999999998"/>
    <n v="1"/>
    <s v="FERT"/>
    <s v="2109300369"/>
    <s v="0"/>
    <s v="0"/>
    <s v="0"/>
    <s v="X"/>
    <s v=""/>
    <d v="2021-07-07T00:00:00"/>
    <m/>
    <n v="8"/>
    <n v="5"/>
    <n v="0"/>
    <n v="5"/>
    <n v="5"/>
    <n v="43.631944444444443"/>
    <x v="4"/>
  </r>
  <r>
    <n v="258"/>
    <s v="15103501258"/>
    <d v="2021-07-30T00:00:00"/>
    <x v="25"/>
    <x v="25"/>
    <s v="A910"/>
    <s v="1000"/>
    <x v="46"/>
    <n v="36"/>
    <n v="0"/>
    <n v="0"/>
    <n v="0"/>
    <s v="ZUN"/>
    <d v="2024-07-31T00:00:00"/>
    <x v="35"/>
    <n v="1097"/>
    <n v="937"/>
    <s v="330270331002130934"/>
    <d v="2021-07-15T00:00:00"/>
    <s v=""/>
    <s v=""/>
    <n v="36"/>
    <n v="314.14999999999998"/>
    <n v="1"/>
    <s v="FERT"/>
    <s v="2109300369"/>
    <s v="0"/>
    <s v="0"/>
    <s v="0"/>
    <s v="X"/>
    <s v=""/>
    <d v="2021-07-07T00:00:00"/>
    <m/>
    <n v="8"/>
    <n v="5"/>
    <n v="0"/>
    <n v="5"/>
    <n v="5"/>
    <n v="43.631944444444443"/>
    <x v="4"/>
  </r>
  <r>
    <n v="258"/>
    <s v="15103501258"/>
    <d v="2021-07-30T00:00:00"/>
    <x v="25"/>
    <x v="25"/>
    <s v="A910"/>
    <s v="1000"/>
    <x v="46"/>
    <n v="36"/>
    <n v="0"/>
    <n v="0"/>
    <n v="0"/>
    <s v="ZUN"/>
    <d v="2024-07-31T00:00:00"/>
    <x v="35"/>
    <n v="1097"/>
    <n v="937"/>
    <s v="330270331002131023"/>
    <d v="2021-07-15T00:00:00"/>
    <s v=""/>
    <s v=""/>
    <n v="36"/>
    <n v="314.14999999999998"/>
    <n v="1"/>
    <s v="FERT"/>
    <s v="2109300369"/>
    <s v="0"/>
    <s v="0"/>
    <s v="0"/>
    <s v="X"/>
    <s v=""/>
    <d v="2021-07-07T00:00:00"/>
    <m/>
    <n v="8"/>
    <n v="5"/>
    <n v="0"/>
    <n v="5"/>
    <n v="5"/>
    <n v="43.631944444444443"/>
    <x v="4"/>
  </r>
  <r>
    <n v="258"/>
    <s v="15103501258"/>
    <d v="2021-07-30T00:00:00"/>
    <x v="25"/>
    <x v="25"/>
    <s v="A910"/>
    <s v="1000"/>
    <x v="46"/>
    <n v="36"/>
    <n v="0"/>
    <n v="0"/>
    <n v="0"/>
    <s v="ZUN"/>
    <d v="2024-07-31T00:00:00"/>
    <x v="35"/>
    <n v="1097"/>
    <n v="937"/>
    <s v="330270331002131078"/>
    <d v="2021-07-15T00:00:00"/>
    <s v=""/>
    <s v=""/>
    <n v="36"/>
    <n v="314.14999999999998"/>
    <n v="1"/>
    <s v="FERT"/>
    <s v="2109300369"/>
    <s v="0"/>
    <s v="0"/>
    <s v="0"/>
    <s v="X"/>
    <s v=""/>
    <d v="2021-07-07T00:00:00"/>
    <m/>
    <n v="8"/>
    <n v="5"/>
    <n v="0"/>
    <n v="5"/>
    <n v="5"/>
    <n v="43.631944444444443"/>
    <x v="4"/>
  </r>
  <r>
    <n v="258"/>
    <s v="15103501258"/>
    <d v="2021-07-30T00:00:00"/>
    <x v="25"/>
    <x v="25"/>
    <s v="A910"/>
    <s v="1000"/>
    <x v="46"/>
    <n v="36"/>
    <n v="0"/>
    <n v="0"/>
    <n v="0"/>
    <s v="ZUN"/>
    <d v="2024-07-31T00:00:00"/>
    <x v="35"/>
    <n v="1097"/>
    <n v="937"/>
    <s v="330270331002131139"/>
    <d v="2021-07-15T00:00:00"/>
    <s v=""/>
    <s v=""/>
    <n v="36"/>
    <n v="314.14999999999998"/>
    <n v="1"/>
    <s v="FERT"/>
    <s v="2109300369"/>
    <s v="0"/>
    <s v="0"/>
    <s v="0"/>
    <s v="X"/>
    <s v=""/>
    <d v="2021-07-07T00:00:00"/>
    <m/>
    <n v="8"/>
    <n v="5"/>
    <n v="0"/>
    <n v="5"/>
    <n v="5"/>
    <n v="43.631944444444443"/>
    <x v="4"/>
  </r>
  <r>
    <n v="258"/>
    <s v="15103501258"/>
    <d v="2021-07-30T00:00:00"/>
    <x v="25"/>
    <x v="25"/>
    <s v="A910"/>
    <s v="1000"/>
    <x v="46"/>
    <n v="36"/>
    <n v="0"/>
    <n v="0"/>
    <n v="0"/>
    <s v="ZUN"/>
    <d v="2024-07-31T00:00:00"/>
    <x v="35"/>
    <n v="1097"/>
    <n v="937"/>
    <s v="330270331002131191"/>
    <d v="2021-07-15T00:00:00"/>
    <s v=""/>
    <s v=""/>
    <n v="36"/>
    <n v="314.14999999999998"/>
    <n v="1"/>
    <s v="FERT"/>
    <s v="2109300369"/>
    <s v="0"/>
    <s v="0"/>
    <s v="0"/>
    <s v="X"/>
    <s v=""/>
    <d v="2021-07-07T00:00:00"/>
    <m/>
    <n v="8"/>
    <n v="5"/>
    <n v="0"/>
    <n v="5"/>
    <n v="5"/>
    <n v="43.631944444444443"/>
    <x v="4"/>
  </r>
  <r>
    <n v="258"/>
    <s v="15103501258"/>
    <d v="2021-07-30T00:00:00"/>
    <x v="25"/>
    <x v="25"/>
    <s v="A910"/>
    <s v="1000"/>
    <x v="46"/>
    <n v="36"/>
    <n v="0"/>
    <n v="0"/>
    <n v="0"/>
    <s v="ZUN"/>
    <d v="2024-07-31T00:00:00"/>
    <x v="35"/>
    <n v="1097"/>
    <n v="937"/>
    <s v="330270331002131252"/>
    <d v="2021-07-15T00:00:00"/>
    <s v=""/>
    <s v=""/>
    <n v="36"/>
    <n v="314.14999999999998"/>
    <n v="1"/>
    <s v="FERT"/>
    <s v="2109300369"/>
    <s v="0"/>
    <s v="0"/>
    <s v="0"/>
    <s v="X"/>
    <s v=""/>
    <d v="2021-07-07T00:00:00"/>
    <m/>
    <n v="8"/>
    <n v="5"/>
    <n v="0"/>
    <n v="5"/>
    <n v="5"/>
    <n v="43.631944444444443"/>
    <x v="4"/>
  </r>
  <r>
    <n v="258"/>
    <s v="15103501258"/>
    <d v="2021-07-30T00:00:00"/>
    <x v="25"/>
    <x v="25"/>
    <s v="A910"/>
    <s v="1000"/>
    <x v="46"/>
    <n v="36"/>
    <n v="0"/>
    <n v="0"/>
    <n v="0"/>
    <s v="ZUN"/>
    <d v="2024-07-31T00:00:00"/>
    <x v="35"/>
    <n v="1097"/>
    <n v="937"/>
    <s v="330270331002131306"/>
    <d v="2021-07-15T00:00:00"/>
    <s v=""/>
    <s v=""/>
    <n v="36"/>
    <n v="314.14999999999998"/>
    <n v="1"/>
    <s v="FERT"/>
    <s v="2109300369"/>
    <s v="0"/>
    <s v="0"/>
    <s v="0"/>
    <s v="X"/>
    <s v=""/>
    <d v="2021-07-07T00:00:00"/>
    <m/>
    <n v="8"/>
    <n v="5"/>
    <n v="0"/>
    <n v="5"/>
    <n v="5"/>
    <n v="43.631944444444443"/>
    <x v="4"/>
  </r>
  <r>
    <n v="258"/>
    <s v="15103501258"/>
    <d v="2021-07-30T00:00:00"/>
    <x v="25"/>
    <x v="25"/>
    <s v="A910"/>
    <s v="1000"/>
    <x v="46"/>
    <n v="36"/>
    <n v="0"/>
    <n v="0"/>
    <n v="0"/>
    <s v="ZUN"/>
    <d v="2024-07-31T00:00:00"/>
    <x v="35"/>
    <n v="1097"/>
    <n v="937"/>
    <s v="330270331002131443"/>
    <d v="2021-07-15T00:00:00"/>
    <s v=""/>
    <s v=""/>
    <n v="36"/>
    <n v="314.14999999999998"/>
    <n v="1"/>
    <s v="FERT"/>
    <s v="2109300369"/>
    <s v="0"/>
    <s v="0"/>
    <s v="0"/>
    <s v="X"/>
    <s v=""/>
    <d v="2021-07-07T00:00:00"/>
    <m/>
    <n v="8"/>
    <n v="5"/>
    <n v="0"/>
    <n v="5"/>
    <n v="5"/>
    <n v="43.631944444444443"/>
    <x v="4"/>
  </r>
  <r>
    <n v="288"/>
    <s v="15196603288"/>
    <d v="2021-07-30T00:00:00"/>
    <x v="26"/>
    <x v="26"/>
    <s v="A910"/>
    <s v="1000"/>
    <x v="47"/>
    <n v="13"/>
    <n v="0"/>
    <n v="0"/>
    <n v="0"/>
    <s v="ZUN"/>
    <d v="2022-03-31T00:00:00"/>
    <x v="27"/>
    <n v="244"/>
    <n v="124"/>
    <s v="331780520197784834"/>
    <d v="2020-05-07T00:00:00"/>
    <s v=""/>
    <s v=""/>
    <n v="13"/>
    <n v="201.21"/>
    <n v="0.28899999999999998"/>
    <s v="FERT"/>
    <s v="2109300369"/>
    <s v="0"/>
    <s v="0"/>
    <s v="0"/>
    <s v="X"/>
    <s v=""/>
    <d v="2020-03-31T00:00:00"/>
    <m/>
    <n v="4"/>
    <n v="3"/>
    <n v="0"/>
    <n v="0"/>
    <n v="0"/>
    <n v="0"/>
    <x v="2"/>
  </r>
  <r>
    <n v="288"/>
    <s v="15196603288"/>
    <d v="2021-07-30T00:00:00"/>
    <x v="26"/>
    <x v="26"/>
    <s v="A910"/>
    <s v="1000"/>
    <x v="47"/>
    <n v="1"/>
    <n v="0"/>
    <n v="0"/>
    <n v="0"/>
    <s v="ZUN"/>
    <d v="2022-03-31T00:00:00"/>
    <x v="27"/>
    <n v="244"/>
    <n v="124"/>
    <s v="635201028226559318"/>
    <d v="2020-05-07T00:00:00"/>
    <s v=""/>
    <s v=""/>
    <n v="1"/>
    <n v="15.48"/>
    <n v="2.1999999999999999E-2"/>
    <s v="FERT"/>
    <s v="2109300369"/>
    <s v="0"/>
    <s v="0"/>
    <s v="0"/>
    <s v="X"/>
    <s v=""/>
    <d v="2020-03-31T00:00:00"/>
    <m/>
    <n v="4"/>
    <n v="0"/>
    <n v="0"/>
    <n v="3"/>
    <n v="1"/>
    <n v="15.48"/>
    <x v="2"/>
  </r>
  <r>
    <n v="288"/>
    <s v="15196603288"/>
    <d v="2021-07-30T00:00:00"/>
    <x v="26"/>
    <x v="26"/>
    <s v="A910"/>
    <s v="1000"/>
    <x v="47"/>
    <n v="2"/>
    <n v="0"/>
    <n v="0"/>
    <n v="0"/>
    <s v="ZUN"/>
    <d v="2022-03-31T00:00:00"/>
    <x v="27"/>
    <n v="244"/>
    <n v="124"/>
    <s v="635201028226559738"/>
    <d v="2020-05-07T00:00:00"/>
    <s v=""/>
    <s v=""/>
    <n v="2"/>
    <n v="30.96"/>
    <n v="4.3999999999999997E-2"/>
    <s v="FERT"/>
    <s v="2109300369"/>
    <s v="0"/>
    <s v="0"/>
    <s v="0"/>
    <s v="X"/>
    <s v=""/>
    <d v="2020-03-31T00:00:00"/>
    <m/>
    <n v="4"/>
    <n v="1"/>
    <n v="0"/>
    <n v="0"/>
    <n v="0"/>
    <n v="0"/>
    <x v="2"/>
  </r>
  <r>
    <n v="288"/>
    <s v="15196603288"/>
    <d v="2021-07-30T00:00:00"/>
    <x v="26"/>
    <x v="26"/>
    <s v="A910"/>
    <s v="1000"/>
    <x v="48"/>
    <n v="45"/>
    <n v="0"/>
    <n v="0"/>
    <n v="0"/>
    <s v="ZUN"/>
    <d v="2023-05-31T00:00:00"/>
    <x v="36"/>
    <n v="670"/>
    <n v="550"/>
    <s v="340387004270976488"/>
    <d v="2021-05-07T00:00:00"/>
    <s v=""/>
    <s v=""/>
    <n v="45"/>
    <n v="696.49"/>
    <n v="1"/>
    <s v="FERT"/>
    <s v="2109300369"/>
    <s v="0"/>
    <s v="0"/>
    <s v="0"/>
    <s v="X"/>
    <s v=""/>
    <d v="2021-05-07T00:00:00"/>
    <m/>
    <n v="4"/>
    <n v="11"/>
    <n v="0"/>
    <n v="1"/>
    <n v="1"/>
    <n v="15.477555555555556"/>
    <x v="2"/>
  </r>
  <r>
    <n v="288"/>
    <s v="15196603288"/>
    <d v="2021-07-30T00:00:00"/>
    <x v="26"/>
    <x v="26"/>
    <s v="A910"/>
    <s v="1000"/>
    <x v="48"/>
    <n v="45"/>
    <n v="0"/>
    <n v="0"/>
    <n v="0"/>
    <s v="ZUN"/>
    <d v="2023-05-31T00:00:00"/>
    <x v="36"/>
    <n v="670"/>
    <n v="550"/>
    <s v="340387004270976495"/>
    <d v="2021-05-07T00:00:00"/>
    <s v=""/>
    <s v=""/>
    <n v="45"/>
    <n v="696.49"/>
    <n v="1"/>
    <s v="FERT"/>
    <s v="2109300369"/>
    <s v="0"/>
    <s v="0"/>
    <s v="0"/>
    <s v="X"/>
    <s v=""/>
    <d v="2021-05-07T00:00:00"/>
    <m/>
    <n v="4"/>
    <n v="11"/>
    <n v="0"/>
    <n v="11"/>
    <n v="11"/>
    <n v="170.25311111111111"/>
    <x v="2"/>
  </r>
  <r>
    <n v="288"/>
    <s v="15196603288"/>
    <d v="2021-07-30T00:00:00"/>
    <x v="26"/>
    <x v="26"/>
    <s v="A910"/>
    <s v="1000"/>
    <x v="48"/>
    <n v="45"/>
    <n v="0"/>
    <n v="0"/>
    <n v="0"/>
    <s v="ZUN"/>
    <d v="2023-05-31T00:00:00"/>
    <x v="36"/>
    <n v="670"/>
    <n v="550"/>
    <s v="340387004270976501"/>
    <d v="2021-05-07T00:00:00"/>
    <s v=""/>
    <s v=""/>
    <n v="45"/>
    <n v="696.49"/>
    <n v="1"/>
    <s v="FERT"/>
    <s v="2109300369"/>
    <s v="0"/>
    <s v="0"/>
    <s v="0"/>
    <s v="X"/>
    <s v=""/>
    <d v="2021-05-07T00:00:00"/>
    <m/>
    <n v="4"/>
    <n v="11"/>
    <n v="0"/>
    <n v="11"/>
    <n v="11"/>
    <n v="170.25311111111111"/>
    <x v="2"/>
  </r>
  <r>
    <n v="288"/>
    <s v="15196603288"/>
    <d v="2021-07-30T00:00:00"/>
    <x v="26"/>
    <x v="26"/>
    <s v="A910"/>
    <s v="1000"/>
    <x v="48"/>
    <n v="45"/>
    <n v="0"/>
    <n v="0"/>
    <n v="0"/>
    <s v="ZUN"/>
    <d v="2023-05-31T00:00:00"/>
    <x v="36"/>
    <n v="670"/>
    <n v="550"/>
    <s v="340387004270976518"/>
    <d v="2021-05-07T00:00:00"/>
    <s v=""/>
    <s v=""/>
    <n v="45"/>
    <n v="696.49"/>
    <n v="1"/>
    <s v="FERT"/>
    <s v="2109300369"/>
    <s v="0"/>
    <s v="0"/>
    <s v="0"/>
    <s v="X"/>
    <s v=""/>
    <d v="2021-05-07T00:00:00"/>
    <m/>
    <n v="4"/>
    <n v="11"/>
    <n v="0"/>
    <n v="11"/>
    <n v="11"/>
    <n v="170.25311111111111"/>
    <x v="2"/>
  </r>
  <r>
    <n v="288"/>
    <s v="15196603288"/>
    <d v="2021-07-30T00:00:00"/>
    <x v="26"/>
    <x v="26"/>
    <s v="A910"/>
    <s v="1000"/>
    <x v="48"/>
    <n v="45"/>
    <n v="0"/>
    <n v="0"/>
    <n v="0"/>
    <s v="ZUN"/>
    <d v="2023-05-31T00:00:00"/>
    <x v="36"/>
    <n v="670"/>
    <n v="550"/>
    <s v="340387004270976532"/>
    <d v="2021-05-07T00:00:00"/>
    <s v=""/>
    <s v=""/>
    <n v="45"/>
    <n v="696.49"/>
    <n v="1"/>
    <s v="FERT"/>
    <s v="2109300369"/>
    <s v="0"/>
    <s v="0"/>
    <s v="0"/>
    <s v="X"/>
    <s v=""/>
    <d v="2021-05-07T00:00:00"/>
    <m/>
    <n v="4"/>
    <n v="11"/>
    <n v="0"/>
    <n v="11"/>
    <n v="11"/>
    <n v="170.25311111111111"/>
    <x v="2"/>
  </r>
  <r>
    <n v="288"/>
    <s v="15196603288"/>
    <d v="2021-07-30T00:00:00"/>
    <x v="26"/>
    <x v="26"/>
    <s v="A910"/>
    <s v="1000"/>
    <x v="48"/>
    <n v="45"/>
    <n v="0"/>
    <n v="0"/>
    <n v="0"/>
    <s v="ZUN"/>
    <d v="2023-05-31T00:00:00"/>
    <x v="36"/>
    <n v="670"/>
    <n v="550"/>
    <s v="340387004270976549"/>
    <d v="2021-05-07T00:00:00"/>
    <s v=""/>
    <s v=""/>
    <n v="45"/>
    <n v="696.49"/>
    <n v="1"/>
    <s v="FERT"/>
    <s v="2109300369"/>
    <s v="0"/>
    <s v="0"/>
    <s v="0"/>
    <s v="X"/>
    <s v=""/>
    <d v="2021-05-07T00:00:00"/>
    <m/>
    <n v="4"/>
    <n v="11"/>
    <n v="0"/>
    <n v="11"/>
    <n v="11"/>
    <n v="170.25311111111111"/>
    <x v="2"/>
  </r>
  <r>
    <n v="288"/>
    <s v="15196603288"/>
    <d v="2021-07-30T00:00:00"/>
    <x v="26"/>
    <x v="26"/>
    <s v="A910"/>
    <s v="1000"/>
    <x v="48"/>
    <n v="45"/>
    <n v="0"/>
    <n v="0"/>
    <n v="0"/>
    <s v="ZUN"/>
    <d v="2023-05-31T00:00:00"/>
    <x v="36"/>
    <n v="670"/>
    <n v="550"/>
    <s v="340387004270976556"/>
    <d v="2021-05-07T00:00:00"/>
    <s v=""/>
    <s v=""/>
    <n v="45"/>
    <n v="696.49"/>
    <n v="1"/>
    <s v="FERT"/>
    <s v="2109300369"/>
    <s v="0"/>
    <s v="0"/>
    <s v="0"/>
    <s v="X"/>
    <s v=""/>
    <d v="2021-05-07T00:00:00"/>
    <m/>
    <n v="4"/>
    <n v="11"/>
    <n v="0"/>
    <n v="11"/>
    <n v="11"/>
    <n v="170.25311111111111"/>
    <x v="2"/>
  </r>
  <r>
    <n v="288"/>
    <s v="15196603288"/>
    <d v="2021-07-30T00:00:00"/>
    <x v="26"/>
    <x v="26"/>
    <s v="A910"/>
    <s v="1000"/>
    <x v="48"/>
    <n v="45"/>
    <n v="0"/>
    <n v="0"/>
    <n v="0"/>
    <s v="ZUN"/>
    <d v="2023-05-31T00:00:00"/>
    <x v="36"/>
    <n v="670"/>
    <n v="550"/>
    <s v="340387004270976594"/>
    <d v="2021-05-07T00:00:00"/>
    <s v=""/>
    <s v=""/>
    <n v="45"/>
    <n v="696.49"/>
    <n v="1"/>
    <s v="FERT"/>
    <s v="2109300369"/>
    <s v="0"/>
    <s v="0"/>
    <s v="0"/>
    <s v="X"/>
    <s v=""/>
    <d v="2021-05-07T00:00:00"/>
    <m/>
    <n v="4"/>
    <n v="11"/>
    <n v="0"/>
    <n v="11"/>
    <n v="11"/>
    <n v="170.25311111111111"/>
    <x v="2"/>
  </r>
  <r>
    <n v="288"/>
    <s v="15196603288"/>
    <d v="2021-07-30T00:00:00"/>
    <x v="26"/>
    <x v="26"/>
    <s v="A910"/>
    <s v="1000"/>
    <x v="48"/>
    <n v="45"/>
    <n v="0"/>
    <n v="0"/>
    <n v="0"/>
    <s v="ZUN"/>
    <d v="2023-05-31T00:00:00"/>
    <x v="36"/>
    <n v="670"/>
    <n v="550"/>
    <s v="340387004270976600"/>
    <d v="2021-05-07T00:00:00"/>
    <s v=""/>
    <s v=""/>
    <n v="45"/>
    <n v="696.49"/>
    <n v="1"/>
    <s v="FERT"/>
    <s v="2109300369"/>
    <s v="0"/>
    <s v="0"/>
    <s v="0"/>
    <s v="X"/>
    <s v=""/>
    <d v="2021-05-07T00:00:00"/>
    <m/>
    <n v="4"/>
    <n v="11"/>
    <n v="0"/>
    <n v="11"/>
    <n v="11"/>
    <n v="170.25311111111111"/>
    <x v="2"/>
  </r>
  <r>
    <n v="300"/>
    <s v="15859202300"/>
    <d v="2021-07-30T00:00:00"/>
    <x v="27"/>
    <x v="27"/>
    <s v="A910"/>
    <s v="1000"/>
    <x v="4"/>
    <n v="20"/>
    <n v="0"/>
    <n v="0"/>
    <n v="0"/>
    <s v="ZUN"/>
    <d v="2023-06-30T00:00:00"/>
    <x v="37"/>
    <n v="700"/>
    <n v="580"/>
    <s v="359485176006341600"/>
    <d v="2021-06-23T00:00:00"/>
    <s v=""/>
    <s v=""/>
    <n v="20"/>
    <n v="365.76"/>
    <n v="0.44400000000000001"/>
    <s v="FERT"/>
    <s v="2109300369"/>
    <s v="0"/>
    <s v="0"/>
    <s v="0"/>
    <s v="X"/>
    <s v=""/>
    <d v="2021-06-23T00:00:00"/>
    <m/>
    <n v="3"/>
    <n v="7"/>
    <n v="0"/>
    <n v="0"/>
    <n v="0"/>
    <n v="0"/>
    <x v="2"/>
  </r>
  <r>
    <n v="300"/>
    <s v="15859202300"/>
    <d v="2021-07-30T00:00:00"/>
    <x v="27"/>
    <x v="27"/>
    <s v="A910"/>
    <s v="1000"/>
    <x v="4"/>
    <n v="45"/>
    <n v="0"/>
    <n v="0"/>
    <n v="0"/>
    <s v="ZUN"/>
    <d v="2023-06-30T00:00:00"/>
    <x v="37"/>
    <n v="700"/>
    <n v="580"/>
    <s v="359485176006341617"/>
    <d v="2021-06-23T00:00:00"/>
    <s v=""/>
    <s v=""/>
    <n v="45"/>
    <n v="822.96"/>
    <n v="1"/>
    <s v="FERT"/>
    <s v="2109300369"/>
    <s v="0"/>
    <s v="0"/>
    <s v="0"/>
    <s v="X"/>
    <s v=""/>
    <d v="2021-06-23T00:00:00"/>
    <m/>
    <n v="3"/>
    <n v="15"/>
    <n v="0"/>
    <n v="7"/>
    <n v="7"/>
    <n v="128.01599999999999"/>
    <x v="2"/>
  </r>
  <r>
    <n v="300"/>
    <s v="15859202300"/>
    <d v="2021-07-30T00:00:00"/>
    <x v="27"/>
    <x v="27"/>
    <s v="A910"/>
    <s v="1000"/>
    <x v="4"/>
    <n v="12"/>
    <n v="0"/>
    <n v="0"/>
    <n v="0"/>
    <s v="ZUN"/>
    <d v="2023-06-30T00:00:00"/>
    <x v="37"/>
    <n v="700"/>
    <n v="580"/>
    <s v="359485176006341716"/>
    <d v="2021-06-23T00:00:00"/>
    <s v=""/>
    <s v=""/>
    <n v="12"/>
    <n v="219.46"/>
    <n v="0.26700000000000002"/>
    <s v="FERT"/>
    <s v="2109300369"/>
    <s v="0"/>
    <s v="0"/>
    <s v="0"/>
    <s v="X"/>
    <s v=""/>
    <d v="2021-06-23T00:00:00"/>
    <m/>
    <n v="3"/>
    <n v="4"/>
    <n v="0"/>
    <n v="15"/>
    <n v="12"/>
    <n v="219.46"/>
    <x v="2"/>
  </r>
  <r>
    <n v="303"/>
    <s v="15864602303"/>
    <d v="2021-07-30T00:00:00"/>
    <x v="28"/>
    <x v="28"/>
    <s v="A910"/>
    <s v="1000"/>
    <x v="49"/>
    <n v="18"/>
    <n v="0"/>
    <n v="0"/>
    <n v="0"/>
    <s v="ZUN"/>
    <d v="2022-11-30T00:00:00"/>
    <x v="38"/>
    <n v="488"/>
    <n v="398"/>
    <s v="359960371017929229"/>
    <d v="2021-05-07T00:00:00"/>
    <s v=""/>
    <s v=""/>
    <n v="18"/>
    <n v="445.5"/>
    <n v="0.28100000000000003"/>
    <s v="FERT"/>
    <s v="2109300369"/>
    <s v="0"/>
    <s v="0"/>
    <s v="0"/>
    <s v="X"/>
    <s v=""/>
    <d v="2021-05-07T00:00:00"/>
    <m/>
    <n v="3"/>
    <n v="6"/>
    <n v="0"/>
    <n v="0"/>
    <n v="0"/>
    <n v="0"/>
    <x v="2"/>
  </r>
  <r>
    <n v="303"/>
    <s v="15864602303"/>
    <d v="2021-07-30T00:00:00"/>
    <x v="28"/>
    <x v="28"/>
    <s v="A910"/>
    <s v="1000"/>
    <x v="49"/>
    <n v="1"/>
    <n v="0"/>
    <n v="0"/>
    <n v="0"/>
    <s v="ZUN"/>
    <d v="2022-11-30T00:00:00"/>
    <x v="38"/>
    <n v="488"/>
    <n v="398"/>
    <s v="635201028226559745"/>
    <d v="2021-05-07T00:00:00"/>
    <s v=""/>
    <s v=""/>
    <n v="1"/>
    <n v="24.75"/>
    <n v="1.6E-2"/>
    <s v="FERT"/>
    <s v="2109300369"/>
    <s v="0"/>
    <s v="0"/>
    <s v="0"/>
    <s v="X"/>
    <s v=""/>
    <d v="2021-05-07T00:00:00"/>
    <m/>
    <n v="3"/>
    <n v="0"/>
    <n v="0"/>
    <n v="6"/>
    <n v="1"/>
    <n v="24.75"/>
    <x v="2"/>
  </r>
  <r>
    <n v="303"/>
    <s v="15864602303"/>
    <d v="2021-07-30T00:00:00"/>
    <x v="28"/>
    <x v="28"/>
    <s v="A910"/>
    <s v="1000"/>
    <x v="50"/>
    <n v="64"/>
    <n v="0"/>
    <n v="0"/>
    <n v="0"/>
    <s v="ZUN"/>
    <d v="2023-01-31T00:00:00"/>
    <x v="39"/>
    <n v="550"/>
    <n v="460"/>
    <s v="359960371018000842"/>
    <d v="2021-07-02T00:00:00"/>
    <s v=""/>
    <s v=""/>
    <n v="64"/>
    <n v="1583.99"/>
    <n v="1"/>
    <s v="FERT"/>
    <s v="2109300369"/>
    <s v="0"/>
    <s v="0"/>
    <s v="0"/>
    <s v="X"/>
    <s v=""/>
    <d v="2021-07-02T00:00:00"/>
    <m/>
    <n v="3"/>
    <n v="21"/>
    <n v="0"/>
    <n v="0"/>
    <n v="0"/>
    <n v="0"/>
    <x v="2"/>
  </r>
  <r>
    <n v="303"/>
    <s v="15864602303"/>
    <d v="2021-07-30T00:00:00"/>
    <x v="28"/>
    <x v="28"/>
    <s v="A910"/>
    <s v="1000"/>
    <x v="50"/>
    <n v="18"/>
    <n v="0"/>
    <n v="0"/>
    <n v="0"/>
    <s v="ZUN"/>
    <d v="2023-01-31T00:00:00"/>
    <x v="39"/>
    <n v="550"/>
    <n v="460"/>
    <s v="359960371018000859"/>
    <d v="2021-07-02T00:00:00"/>
    <s v=""/>
    <s v=""/>
    <n v="18"/>
    <n v="445.5"/>
    <n v="0.28100000000000003"/>
    <s v="FERT"/>
    <s v="2109300369"/>
    <s v="0"/>
    <s v="0"/>
    <s v="0"/>
    <s v="X"/>
    <s v=""/>
    <d v="2021-07-02T00:00:00"/>
    <m/>
    <n v="3"/>
    <n v="6"/>
    <n v="0"/>
    <n v="21"/>
    <n v="18"/>
    <n v="445.5"/>
    <x v="2"/>
  </r>
  <r>
    <n v="307"/>
    <s v="15871501307"/>
    <d v="2021-07-30T00:00:00"/>
    <x v="29"/>
    <x v="29"/>
    <s v="A910"/>
    <s v="1000"/>
    <x v="51"/>
    <n v="116"/>
    <n v="0"/>
    <n v="0"/>
    <n v="0"/>
    <s v="ZUN"/>
    <d v="2022-10-31T00:00:00"/>
    <x v="40"/>
    <n v="458"/>
    <n v="318"/>
    <s v="359003002072242414"/>
    <d v="2020-11-05T00:00:00"/>
    <s v=""/>
    <s v=""/>
    <n v="116"/>
    <n v="330.13"/>
    <n v="0.71599999999999997"/>
    <s v="FERT"/>
    <s v="2109300369"/>
    <s v="0"/>
    <s v="0"/>
    <s v="0"/>
    <s v="X"/>
    <s v=""/>
    <d v="2020-10-31T00:00:00"/>
    <m/>
    <n v="7"/>
    <n v="17"/>
    <n v="0"/>
    <n v="0"/>
    <n v="0"/>
    <n v="0"/>
    <x v="9"/>
  </r>
  <r>
    <n v="307"/>
    <s v="15871501307"/>
    <d v="2021-07-30T00:00:00"/>
    <x v="29"/>
    <x v="29"/>
    <s v="A910"/>
    <s v="1000"/>
    <x v="52"/>
    <n v="162"/>
    <n v="0"/>
    <n v="0"/>
    <n v="0"/>
    <s v="ZUN"/>
    <d v="2023-07-31T00:00:00"/>
    <x v="10"/>
    <n v="731"/>
    <n v="591"/>
    <s v="359003002073267706"/>
    <d v="2021-07-16T00:00:00"/>
    <s v=""/>
    <s v=""/>
    <n v="162"/>
    <n v="461.05"/>
    <n v="1"/>
    <s v="FERT"/>
    <s v="2109300369"/>
    <s v="0"/>
    <s v="0"/>
    <s v="0"/>
    <s v="X"/>
    <s v=""/>
    <d v="2021-07-16T00:00:00"/>
    <m/>
    <n v="7"/>
    <n v="23"/>
    <n v="0"/>
    <n v="17"/>
    <n v="17"/>
    <n v="48.381790123456788"/>
    <x v="9"/>
  </r>
  <r>
    <n v="309"/>
    <s v="15871901309"/>
    <d v="2021-07-30T00:00:00"/>
    <x v="30"/>
    <x v="30"/>
    <s v="A910"/>
    <s v="1000"/>
    <x v="53"/>
    <n v="67"/>
    <n v="0"/>
    <n v="0"/>
    <n v="0"/>
    <s v="ZUN"/>
    <d v="2023-06-30T00:00:00"/>
    <x v="9"/>
    <n v="700"/>
    <n v="560"/>
    <s v="359003002073160380"/>
    <d v="2021-06-20T00:00:00"/>
    <s v=""/>
    <s v=""/>
    <n v="67"/>
    <n v="212.08"/>
    <n v="0.41399999999999998"/>
    <s v="FERT"/>
    <s v="2109300369"/>
    <s v="0"/>
    <s v="0"/>
    <s v="0"/>
    <s v="X"/>
    <s v=""/>
    <d v="2021-06-20T00:00:00"/>
    <m/>
    <n v="18"/>
    <n v="4"/>
    <n v="0"/>
    <n v="0"/>
    <n v="0"/>
    <n v="0"/>
    <x v="9"/>
  </r>
  <r>
    <n v="309"/>
    <s v="15871901309"/>
    <d v="2021-07-30T00:00:00"/>
    <x v="30"/>
    <x v="30"/>
    <s v="A910"/>
    <s v="1000"/>
    <x v="54"/>
    <n v="162"/>
    <n v="0"/>
    <n v="0"/>
    <n v="0"/>
    <s v="ZUN"/>
    <d v="2023-06-30T00:00:00"/>
    <x v="9"/>
    <n v="700"/>
    <n v="560"/>
    <s v="359003002073160885"/>
    <d v="2021-06-21T00:00:00"/>
    <s v=""/>
    <s v=""/>
    <n v="162"/>
    <n v="512.79"/>
    <n v="1"/>
    <s v="FERT"/>
    <s v="2109300369"/>
    <s v="0"/>
    <s v="0"/>
    <s v="0"/>
    <s v="X"/>
    <s v=""/>
    <d v="2021-06-21T00:00:00"/>
    <m/>
    <n v="18"/>
    <n v="9"/>
    <n v="0"/>
    <n v="4"/>
    <n v="4"/>
    <n v="12.661481481481481"/>
    <x v="9"/>
  </r>
  <r>
    <n v="309"/>
    <s v="15871901309"/>
    <d v="2021-07-30T00:00:00"/>
    <x v="30"/>
    <x v="30"/>
    <s v="A910"/>
    <s v="1000"/>
    <x v="55"/>
    <n v="162"/>
    <n v="0"/>
    <n v="0"/>
    <n v="0"/>
    <s v="ZUN"/>
    <d v="2023-06-30T00:00:00"/>
    <x v="9"/>
    <n v="700"/>
    <n v="560"/>
    <s v="359003002073161615"/>
    <d v="2021-06-21T00:00:00"/>
    <s v=""/>
    <s v=""/>
    <n v="162"/>
    <n v="512.79"/>
    <n v="1"/>
    <s v="FERT"/>
    <s v="2109300369"/>
    <s v="0"/>
    <s v="0"/>
    <s v="0"/>
    <s v="X"/>
    <s v=""/>
    <d v="2021-06-21T00:00:00"/>
    <m/>
    <n v="18"/>
    <n v="9"/>
    <n v="0"/>
    <n v="9"/>
    <n v="9"/>
    <n v="28.48833333333333"/>
    <x v="9"/>
  </r>
  <r>
    <n v="312"/>
    <s v="15883201312"/>
    <d v="2021-07-30T00:00:00"/>
    <x v="31"/>
    <x v="31"/>
    <s v="A910"/>
    <s v="1000"/>
    <x v="56"/>
    <n v="28"/>
    <n v="0"/>
    <n v="0"/>
    <n v="0"/>
    <s v="ZUN"/>
    <d v="2022-03-31T00:00:00"/>
    <x v="27"/>
    <n v="244"/>
    <n v="124"/>
    <s v="359003002071430232"/>
    <d v="2020-04-22T00:00:00"/>
    <s v=""/>
    <s v=""/>
    <n v="28"/>
    <n v="81.64"/>
    <n v="0.17299999999999999"/>
    <s v="FERT"/>
    <s v="2109300369"/>
    <s v="0"/>
    <s v="0"/>
    <s v="0"/>
    <s v="X"/>
    <s v=""/>
    <d v="2020-03-31T00:00:00"/>
    <m/>
    <n v="6"/>
    <n v="5"/>
    <n v="0"/>
    <n v="0"/>
    <n v="0"/>
    <n v="0"/>
    <x v="9"/>
  </r>
  <r>
    <n v="312"/>
    <s v="15883201312"/>
    <d v="2021-07-30T00:00:00"/>
    <x v="31"/>
    <x v="31"/>
    <s v="A910"/>
    <s v="1000"/>
    <x v="57"/>
    <n v="162"/>
    <n v="0"/>
    <n v="0"/>
    <n v="0"/>
    <s v="ZUN"/>
    <d v="2023-06-30T00:00:00"/>
    <x v="37"/>
    <n v="700"/>
    <n v="580"/>
    <s v="359003002073110446"/>
    <d v="2021-06-08T00:00:00"/>
    <s v=""/>
    <s v=""/>
    <n v="162"/>
    <n v="472.35"/>
    <n v="1"/>
    <s v="FERT"/>
    <s v="2109300369"/>
    <s v="0"/>
    <s v="0"/>
    <s v="0"/>
    <s v="X"/>
    <s v=""/>
    <d v="2021-06-07T00:00:00"/>
    <m/>
    <n v="6"/>
    <n v="27"/>
    <n v="0"/>
    <n v="5"/>
    <n v="5"/>
    <n v="14.578703703703704"/>
    <x v="9"/>
  </r>
  <r>
    <n v="312"/>
    <s v="15883201312"/>
    <d v="2021-07-30T00:00:00"/>
    <x v="31"/>
    <x v="31"/>
    <s v="A910"/>
    <s v="1000"/>
    <x v="58"/>
    <n v="162"/>
    <n v="0"/>
    <n v="0"/>
    <n v="0"/>
    <s v="ZUN"/>
    <d v="2023-06-30T00:00:00"/>
    <x v="37"/>
    <n v="700"/>
    <n v="580"/>
    <s v="359003002073149712"/>
    <d v="2021-06-17T00:00:00"/>
    <s v=""/>
    <s v=""/>
    <n v="162"/>
    <n v="472.35"/>
    <n v="1"/>
    <s v="FERT"/>
    <s v="2109300369"/>
    <s v="0"/>
    <s v="0"/>
    <s v="0"/>
    <s v="X"/>
    <s v=""/>
    <d v="2021-06-17T00:00:00"/>
    <m/>
    <n v="6"/>
    <n v="27"/>
    <n v="0"/>
    <n v="27"/>
    <n v="27"/>
    <n v="78.724999999999994"/>
    <x v="9"/>
  </r>
  <r>
    <n v="315"/>
    <s v="15883701315"/>
    <d v="2021-07-30T00:00:00"/>
    <x v="32"/>
    <x v="32"/>
    <s v="A910"/>
    <s v="1000"/>
    <x v="59"/>
    <n v="79"/>
    <n v="0"/>
    <n v="0"/>
    <n v="0"/>
    <s v="ZUN"/>
    <d v="2023-06-30T00:00:00"/>
    <x v="9"/>
    <n v="700"/>
    <n v="560"/>
    <s v="359003002073174806"/>
    <d v="2021-06-24T00:00:00"/>
    <s v=""/>
    <s v=""/>
    <n v="79"/>
    <n v="259.60000000000002"/>
    <n v="0.48799999999999999"/>
    <s v="FERT"/>
    <s v="2109300369"/>
    <s v="0"/>
    <s v="0"/>
    <s v="0"/>
    <s v="X"/>
    <s v=""/>
    <d v="2021-06-24T00:00:00"/>
    <m/>
    <n v="4"/>
    <n v="20"/>
    <n v="0"/>
    <n v="0"/>
    <n v="0"/>
    <n v="0"/>
    <x v="9"/>
  </r>
  <r>
    <n v="316"/>
    <s v="15898501316"/>
    <d v="2021-07-30T00:00:00"/>
    <x v="33"/>
    <x v="33"/>
    <s v="A910"/>
    <s v="1000"/>
    <x v="60"/>
    <n v="100"/>
    <n v="0"/>
    <n v="0"/>
    <n v="0"/>
    <s v="ZUN"/>
    <d v="2023-05-31T00:00:00"/>
    <x v="41"/>
    <n v="670"/>
    <n v="530"/>
    <s v="359003002073066316"/>
    <d v="2021-05-27T00:00:00"/>
    <s v=""/>
    <s v=""/>
    <n v="100"/>
    <n v="251.11"/>
    <n v="0.61699999999999999"/>
    <s v="FERT"/>
    <s v="2109300369"/>
    <s v="0"/>
    <s v="0"/>
    <s v="0"/>
    <s v="X"/>
    <s v=""/>
    <d v="2021-05-27T00:00:00"/>
    <m/>
    <n v="34"/>
    <n v="3"/>
    <n v="0"/>
    <n v="0"/>
    <n v="0"/>
    <n v="0"/>
    <x v="9"/>
  </r>
  <r>
    <n v="316"/>
    <s v="15898501316"/>
    <d v="2021-07-30T00:00:00"/>
    <x v="33"/>
    <x v="33"/>
    <s v="A910"/>
    <s v="1000"/>
    <x v="60"/>
    <n v="1"/>
    <n v="0"/>
    <n v="0"/>
    <n v="0"/>
    <s v="ZUN"/>
    <d v="2023-05-31T00:00:00"/>
    <x v="41"/>
    <n v="670"/>
    <n v="530"/>
    <s v="635201028226559868"/>
    <d v="2021-05-27T00:00:00"/>
    <s v=""/>
    <s v=""/>
    <n v="1"/>
    <n v="2.5099999999999998"/>
    <n v="6.0000000000000001E-3"/>
    <s v="FERT"/>
    <s v="2109300369"/>
    <s v="0"/>
    <s v="0"/>
    <s v="0"/>
    <s v="X"/>
    <s v=""/>
    <d v="2021-05-27T00:00:00"/>
    <m/>
    <n v="34"/>
    <n v="0"/>
    <n v="0"/>
    <n v="3"/>
    <n v="1"/>
    <n v="2.5099999999999998"/>
    <x v="9"/>
  </r>
  <r>
    <n v="316"/>
    <s v="15898501316"/>
    <d v="2021-07-30T00:00:00"/>
    <x v="33"/>
    <x v="33"/>
    <s v="A910"/>
    <s v="1000"/>
    <x v="60"/>
    <n v="4"/>
    <n v="0"/>
    <n v="0"/>
    <n v="0"/>
    <s v="ZUN"/>
    <d v="2023-05-31T00:00:00"/>
    <x v="41"/>
    <n v="670"/>
    <n v="530"/>
    <s v="635201028226559875"/>
    <d v="2021-05-27T00:00:00"/>
    <s v=""/>
    <s v=""/>
    <n v="4"/>
    <n v="10.039999999999999"/>
    <n v="2.5000000000000001E-2"/>
    <s v="FERT"/>
    <s v="2109300369"/>
    <s v="0"/>
    <s v="0"/>
    <s v="0"/>
    <s v="X"/>
    <s v=""/>
    <d v="2021-05-27T00:00:00"/>
    <m/>
    <n v="34"/>
    <n v="0"/>
    <n v="0"/>
    <n v="0"/>
    <n v="0"/>
    <n v="0"/>
    <x v="9"/>
  </r>
  <r>
    <n v="316"/>
    <s v="15898501316"/>
    <d v="2021-07-30T00:00:00"/>
    <x v="33"/>
    <x v="33"/>
    <s v="A910"/>
    <s v="1000"/>
    <x v="61"/>
    <n v="162"/>
    <n v="0"/>
    <n v="0"/>
    <n v="0"/>
    <s v="ZUN"/>
    <d v="2023-06-09T00:00:00"/>
    <x v="42"/>
    <n v="679"/>
    <n v="539"/>
    <s v="359003002073118411"/>
    <d v="2021-06-28T00:00:00"/>
    <s v=""/>
    <s v=""/>
    <n v="162"/>
    <n v="406.8"/>
    <n v="1"/>
    <s v="FERT"/>
    <s v="2109300369"/>
    <s v="0"/>
    <s v="0"/>
    <s v="0"/>
    <s v="X"/>
    <s v=""/>
    <d v="2021-06-09T00:00:00"/>
    <m/>
    <n v="34"/>
    <n v="5"/>
    <n v="0"/>
    <n v="0"/>
    <n v="0"/>
    <n v="0"/>
    <x v="9"/>
  </r>
  <r>
    <n v="316"/>
    <s v="15898501316"/>
    <d v="2021-07-30T00:00:00"/>
    <x v="33"/>
    <x v="33"/>
    <s v="A910"/>
    <s v="1000"/>
    <x v="61"/>
    <n v="162"/>
    <n v="0"/>
    <n v="0"/>
    <n v="0"/>
    <s v="ZUN"/>
    <d v="2023-06-09T00:00:00"/>
    <x v="42"/>
    <n v="679"/>
    <n v="539"/>
    <s v="359003002073118794"/>
    <d v="2021-06-28T00:00:00"/>
    <s v=""/>
    <s v=""/>
    <n v="162"/>
    <n v="406.8"/>
    <n v="1"/>
    <s v="FERT"/>
    <s v="2109300369"/>
    <s v="0"/>
    <s v="0"/>
    <s v="0"/>
    <s v="X"/>
    <s v=""/>
    <d v="2021-06-09T00:00:00"/>
    <m/>
    <n v="34"/>
    <n v="5"/>
    <n v="0"/>
    <n v="5"/>
    <n v="5"/>
    <n v="12.555555555555555"/>
    <x v="9"/>
  </r>
  <r>
    <n v="316"/>
    <s v="15898501316"/>
    <d v="2021-07-30T00:00:00"/>
    <x v="33"/>
    <x v="33"/>
    <s v="A910"/>
    <s v="1000"/>
    <x v="61"/>
    <n v="162"/>
    <n v="0"/>
    <n v="0"/>
    <n v="0"/>
    <s v="ZUN"/>
    <d v="2023-06-09T00:00:00"/>
    <x v="42"/>
    <n v="679"/>
    <n v="539"/>
    <s v="359003002073119210"/>
    <d v="2021-06-28T00:00:00"/>
    <s v=""/>
    <s v=""/>
    <n v="162"/>
    <n v="406.8"/>
    <n v="1"/>
    <s v="FERT"/>
    <s v="2109300369"/>
    <s v="0"/>
    <s v="0"/>
    <s v="0"/>
    <s v="X"/>
    <s v=""/>
    <d v="2021-06-09T00:00:00"/>
    <m/>
    <n v="34"/>
    <n v="5"/>
    <n v="0"/>
    <n v="5"/>
    <n v="5"/>
    <n v="12.555555555555555"/>
    <x v="9"/>
  </r>
  <r>
    <n v="322"/>
    <s v="15898701322"/>
    <d v="2021-07-30T00:00:00"/>
    <x v="34"/>
    <x v="34"/>
    <s v="A910"/>
    <s v="1000"/>
    <x v="62"/>
    <n v="90"/>
    <n v="0"/>
    <n v="0"/>
    <n v="0"/>
    <s v="ZUN"/>
    <d v="2023-06-30T00:00:00"/>
    <x v="9"/>
    <n v="700"/>
    <n v="560"/>
    <s v="359003002073129783"/>
    <d v="2021-06-12T00:00:00"/>
    <s v=""/>
    <s v=""/>
    <n v="90"/>
    <n v="207.11"/>
    <n v="0.55600000000000005"/>
    <s v="FERT"/>
    <s v="2109300369"/>
    <s v="0"/>
    <s v="0"/>
    <s v="0"/>
    <s v="X"/>
    <s v=""/>
    <d v="2021-06-12T00:00:00"/>
    <m/>
    <n v="34"/>
    <n v="3"/>
    <n v="0"/>
    <n v="0"/>
    <n v="0"/>
    <n v="0"/>
    <x v="9"/>
  </r>
  <r>
    <n v="322"/>
    <s v="15898701322"/>
    <d v="2021-07-30T00:00:00"/>
    <x v="34"/>
    <x v="34"/>
    <s v="A910"/>
    <s v="1000"/>
    <x v="62"/>
    <n v="162"/>
    <n v="0"/>
    <n v="0"/>
    <n v="0"/>
    <s v="ZUN"/>
    <d v="2023-06-30T00:00:00"/>
    <x v="9"/>
    <n v="700"/>
    <n v="560"/>
    <s v="359003002073129912"/>
    <d v="2021-06-12T00:00:00"/>
    <s v=""/>
    <s v=""/>
    <n v="162"/>
    <n v="372.81"/>
    <n v="1"/>
    <s v="FERT"/>
    <s v="2109300369"/>
    <s v="0"/>
    <s v="0"/>
    <s v="0"/>
    <s v="X"/>
    <s v=""/>
    <d v="2021-06-12T00:00:00"/>
    <m/>
    <n v="34"/>
    <n v="5"/>
    <n v="0"/>
    <n v="3"/>
    <n v="3"/>
    <n v="6.9038888888888881"/>
    <x v="9"/>
  </r>
  <r>
    <n v="322"/>
    <s v="15898701322"/>
    <d v="2021-07-30T00:00:00"/>
    <x v="34"/>
    <x v="34"/>
    <s v="A910"/>
    <s v="1000"/>
    <x v="62"/>
    <n v="162"/>
    <n v="0"/>
    <n v="0"/>
    <n v="0"/>
    <s v="ZUN"/>
    <d v="2023-06-30T00:00:00"/>
    <x v="9"/>
    <n v="700"/>
    <n v="560"/>
    <s v="359003002073130017"/>
    <d v="2021-06-12T00:00:00"/>
    <s v=""/>
    <s v=""/>
    <n v="162"/>
    <n v="372.81"/>
    <n v="1"/>
    <s v="FERT"/>
    <s v="2109300369"/>
    <s v="0"/>
    <s v="0"/>
    <s v="0"/>
    <s v="X"/>
    <s v=""/>
    <d v="2021-06-12T00:00:00"/>
    <m/>
    <n v="34"/>
    <n v="5"/>
    <n v="0"/>
    <n v="5"/>
    <n v="5"/>
    <n v="11.506481481481481"/>
    <x v="9"/>
  </r>
  <r>
    <n v="322"/>
    <s v="15898701322"/>
    <d v="2021-07-30T00:00:00"/>
    <x v="34"/>
    <x v="34"/>
    <s v="A910"/>
    <s v="1000"/>
    <x v="63"/>
    <n v="162"/>
    <n v="0"/>
    <n v="0"/>
    <n v="0"/>
    <s v="ZUN"/>
    <d v="2023-07-31T00:00:00"/>
    <x v="10"/>
    <n v="731"/>
    <n v="591"/>
    <s v="359003002073269229"/>
    <d v="2021-07-17T00:00:00"/>
    <s v=""/>
    <s v=""/>
    <n v="162"/>
    <n v="372.81"/>
    <n v="1"/>
    <s v="FERT"/>
    <s v="2109300369"/>
    <s v="0"/>
    <s v="0"/>
    <s v="0"/>
    <s v="X"/>
    <s v=""/>
    <d v="2021-07-17T00:00:00"/>
    <m/>
    <n v="34"/>
    <n v="5"/>
    <n v="0"/>
    <n v="5"/>
    <n v="5"/>
    <n v="11.506481481481481"/>
    <x v="9"/>
  </r>
  <r>
    <n v="322"/>
    <s v="15898701322"/>
    <d v="2021-07-30T00:00:00"/>
    <x v="34"/>
    <x v="34"/>
    <s v="A910"/>
    <s v="1000"/>
    <x v="63"/>
    <n v="162"/>
    <n v="0"/>
    <n v="0"/>
    <n v="0"/>
    <s v="ZUN"/>
    <d v="2023-07-31T00:00:00"/>
    <x v="10"/>
    <n v="731"/>
    <n v="591"/>
    <s v="359003002073269618"/>
    <d v="2021-07-17T00:00:00"/>
    <s v=""/>
    <s v=""/>
    <n v="162"/>
    <n v="372.81"/>
    <n v="1"/>
    <s v="FERT"/>
    <s v="2109300369"/>
    <s v="0"/>
    <s v="0"/>
    <s v="0"/>
    <s v="X"/>
    <s v=""/>
    <d v="2021-07-17T00:00:00"/>
    <m/>
    <n v="34"/>
    <n v="5"/>
    <n v="0"/>
    <n v="5"/>
    <n v="5"/>
    <n v="11.506481481481481"/>
    <x v="9"/>
  </r>
  <r>
    <n v="322"/>
    <s v="15898701322"/>
    <d v="2021-07-30T00:00:00"/>
    <x v="34"/>
    <x v="34"/>
    <s v="A910"/>
    <s v="1000"/>
    <x v="63"/>
    <n v="162"/>
    <n v="0"/>
    <n v="0"/>
    <n v="0"/>
    <s v="ZUN"/>
    <d v="2023-07-31T00:00:00"/>
    <x v="10"/>
    <n v="731"/>
    <n v="591"/>
    <s v="359003002073269670"/>
    <d v="2021-07-17T00:00:00"/>
    <s v=""/>
    <s v=""/>
    <n v="162"/>
    <n v="372.81"/>
    <n v="1"/>
    <s v="FERT"/>
    <s v="2109300369"/>
    <s v="0"/>
    <s v="0"/>
    <s v="0"/>
    <s v="X"/>
    <s v=""/>
    <d v="2021-07-17T00:00:00"/>
    <m/>
    <n v="34"/>
    <n v="5"/>
    <n v="0"/>
    <n v="5"/>
    <n v="5"/>
    <n v="11.506481481481481"/>
    <x v="9"/>
  </r>
  <r>
    <n v="322"/>
    <s v="15898701322"/>
    <d v="2021-07-30T00:00:00"/>
    <x v="34"/>
    <x v="34"/>
    <s v="A910"/>
    <s v="1000"/>
    <x v="63"/>
    <n v="162"/>
    <n v="0"/>
    <n v="0"/>
    <n v="0"/>
    <s v="ZUN"/>
    <d v="2023-07-31T00:00:00"/>
    <x v="10"/>
    <n v="731"/>
    <n v="591"/>
    <s v="359003002073269861"/>
    <d v="2021-07-17T00:00:00"/>
    <s v=""/>
    <s v=""/>
    <n v="162"/>
    <n v="372.81"/>
    <n v="1"/>
    <s v="FERT"/>
    <s v="2109300369"/>
    <s v="0"/>
    <s v="0"/>
    <s v="0"/>
    <s v="X"/>
    <s v=""/>
    <d v="2021-07-17T00:00:00"/>
    <m/>
    <n v="34"/>
    <n v="5"/>
    <n v="0"/>
    <n v="5"/>
    <n v="5"/>
    <n v="11.506481481481481"/>
    <x v="9"/>
  </r>
  <r>
    <n v="329"/>
    <s v="15940702329"/>
    <d v="2021-07-30T00:00:00"/>
    <x v="35"/>
    <x v="35"/>
    <s v="A910"/>
    <s v="1000"/>
    <x v="64"/>
    <n v="140"/>
    <n v="0"/>
    <n v="0"/>
    <n v="0"/>
    <s v="ZUN"/>
    <d v="2023-01-31T00:00:00"/>
    <x v="43"/>
    <n v="550"/>
    <n v="430"/>
    <s v="356037223681248291"/>
    <d v="2021-07-03T00:00:00"/>
    <s v=""/>
    <s v=""/>
    <n v="140"/>
    <n v="687.29"/>
    <n v="1"/>
    <s v="FERT"/>
    <s v="2109300369"/>
    <s v="0"/>
    <s v="0"/>
    <s v="0"/>
    <s v="X"/>
    <s v=""/>
    <d v="2021-07-03T00:00:00"/>
    <m/>
    <n v="133"/>
    <n v="1"/>
    <n v="0"/>
    <n v="0"/>
    <n v="0"/>
    <n v="0"/>
    <x v="11"/>
  </r>
  <r>
    <n v="329"/>
    <s v="15940702329"/>
    <d v="2021-07-30T00:00:00"/>
    <x v="35"/>
    <x v="35"/>
    <s v="A910"/>
    <s v="1000"/>
    <x v="64"/>
    <n v="140"/>
    <n v="0"/>
    <n v="0"/>
    <n v="0"/>
    <s v="ZUN"/>
    <d v="2023-01-31T00:00:00"/>
    <x v="43"/>
    <n v="550"/>
    <n v="430"/>
    <s v="356037223681248307"/>
    <d v="2021-07-03T00:00:00"/>
    <s v=""/>
    <s v=""/>
    <n v="140"/>
    <n v="687.29"/>
    <n v="1"/>
    <s v="FERT"/>
    <s v="2109300369"/>
    <s v="0"/>
    <s v="0"/>
    <s v="0"/>
    <s v="X"/>
    <s v=""/>
    <d v="2021-07-03T00:00:00"/>
    <m/>
    <n v="133"/>
    <n v="1"/>
    <n v="0"/>
    <n v="1"/>
    <n v="1"/>
    <n v="4.9092142857142855"/>
    <x v="11"/>
  </r>
  <r>
    <n v="329"/>
    <s v="15940702329"/>
    <d v="2021-07-30T00:00:00"/>
    <x v="35"/>
    <x v="35"/>
    <s v="A910"/>
    <s v="1000"/>
    <x v="64"/>
    <n v="140"/>
    <n v="0"/>
    <n v="0"/>
    <n v="0"/>
    <s v="ZUN"/>
    <d v="2023-01-31T00:00:00"/>
    <x v="43"/>
    <n v="550"/>
    <n v="430"/>
    <s v="356037223681248314"/>
    <d v="2021-07-03T00:00:00"/>
    <s v=""/>
    <s v=""/>
    <n v="140"/>
    <n v="687.29"/>
    <n v="1"/>
    <s v="FERT"/>
    <s v="2109300369"/>
    <s v="0"/>
    <s v="0"/>
    <s v="0"/>
    <s v="X"/>
    <s v=""/>
    <d v="2021-07-03T00:00:00"/>
    <m/>
    <n v="133"/>
    <n v="1"/>
    <n v="0"/>
    <n v="1"/>
    <n v="1"/>
    <n v="4.9092142857142855"/>
    <x v="11"/>
  </r>
  <r>
    <n v="329"/>
    <s v="15940702329"/>
    <d v="2021-07-30T00:00:00"/>
    <x v="35"/>
    <x v="35"/>
    <s v="A910"/>
    <s v="1000"/>
    <x v="64"/>
    <n v="140"/>
    <n v="0"/>
    <n v="0"/>
    <n v="0"/>
    <s v="ZUN"/>
    <d v="2023-01-31T00:00:00"/>
    <x v="43"/>
    <n v="550"/>
    <n v="430"/>
    <s v="356037223681248321"/>
    <d v="2021-07-03T00:00:00"/>
    <s v=""/>
    <s v=""/>
    <n v="140"/>
    <n v="687.29"/>
    <n v="1"/>
    <s v="FERT"/>
    <s v="2109300369"/>
    <s v="0"/>
    <s v="0"/>
    <s v="0"/>
    <s v="X"/>
    <s v=""/>
    <d v="2021-07-03T00:00:00"/>
    <m/>
    <n v="133"/>
    <n v="1"/>
    <n v="0"/>
    <n v="1"/>
    <n v="1"/>
    <n v="4.9092142857142855"/>
    <x v="11"/>
  </r>
  <r>
    <n v="329"/>
    <s v="15940702329"/>
    <d v="2021-07-30T00:00:00"/>
    <x v="35"/>
    <x v="35"/>
    <s v="A910"/>
    <s v="1000"/>
    <x v="64"/>
    <n v="140"/>
    <n v="0"/>
    <n v="0"/>
    <n v="0"/>
    <s v="ZUN"/>
    <d v="2023-01-31T00:00:00"/>
    <x v="43"/>
    <n v="550"/>
    <n v="430"/>
    <s v="356037223681248352"/>
    <d v="2021-07-03T00:00:00"/>
    <s v=""/>
    <s v=""/>
    <n v="140"/>
    <n v="687.29"/>
    <n v="1"/>
    <s v="FERT"/>
    <s v="2109300369"/>
    <s v="0"/>
    <s v="0"/>
    <s v="0"/>
    <s v="X"/>
    <s v=""/>
    <d v="2021-07-03T00:00:00"/>
    <m/>
    <n v="133"/>
    <n v="1"/>
    <n v="0"/>
    <n v="1"/>
    <n v="1"/>
    <n v="4.9092142857142855"/>
    <x v="11"/>
  </r>
  <r>
    <n v="329"/>
    <s v="15940702329"/>
    <d v="2021-07-30T00:00:00"/>
    <x v="35"/>
    <x v="35"/>
    <s v="A910"/>
    <s v="1000"/>
    <x v="64"/>
    <n v="140"/>
    <n v="0"/>
    <n v="0"/>
    <n v="0"/>
    <s v="ZUN"/>
    <d v="2023-01-31T00:00:00"/>
    <x v="43"/>
    <n v="550"/>
    <n v="430"/>
    <s v="356037223681248369"/>
    <d v="2021-07-03T00:00:00"/>
    <s v=""/>
    <s v=""/>
    <n v="140"/>
    <n v="687.29"/>
    <n v="1"/>
    <s v="FERT"/>
    <s v="2109300369"/>
    <s v="0"/>
    <s v="0"/>
    <s v="0"/>
    <s v="X"/>
    <s v=""/>
    <d v="2021-07-03T00:00:00"/>
    <m/>
    <n v="133"/>
    <n v="1"/>
    <n v="0"/>
    <n v="1"/>
    <n v="1"/>
    <n v="4.9092142857142855"/>
    <x v="11"/>
  </r>
  <r>
    <n v="329"/>
    <s v="15940702329"/>
    <d v="2021-07-30T00:00:00"/>
    <x v="35"/>
    <x v="35"/>
    <s v="A910"/>
    <s v="1000"/>
    <x v="64"/>
    <n v="140"/>
    <n v="0"/>
    <n v="0"/>
    <n v="0"/>
    <s v="ZUN"/>
    <d v="2023-01-31T00:00:00"/>
    <x v="43"/>
    <n v="550"/>
    <n v="430"/>
    <s v="356037223681248376"/>
    <d v="2021-07-03T00:00:00"/>
    <s v=""/>
    <s v=""/>
    <n v="140"/>
    <n v="687.29"/>
    <n v="1"/>
    <s v="FERT"/>
    <s v="2109300369"/>
    <s v="0"/>
    <s v="0"/>
    <s v="0"/>
    <s v="X"/>
    <s v=""/>
    <d v="2021-07-03T00:00:00"/>
    <m/>
    <n v="133"/>
    <n v="1"/>
    <n v="0"/>
    <n v="1"/>
    <n v="1"/>
    <n v="4.9092142857142855"/>
    <x v="11"/>
  </r>
  <r>
    <n v="329"/>
    <s v="15940702329"/>
    <d v="2021-07-30T00:00:00"/>
    <x v="35"/>
    <x v="35"/>
    <s v="A910"/>
    <s v="1000"/>
    <x v="64"/>
    <n v="20"/>
    <n v="0"/>
    <n v="0"/>
    <n v="0"/>
    <s v="ZUN"/>
    <d v="2023-01-31T00:00:00"/>
    <x v="43"/>
    <n v="550"/>
    <n v="430"/>
    <s v="635201028226559349"/>
    <d v="2021-07-03T00:00:00"/>
    <s v=""/>
    <s v=""/>
    <n v="20"/>
    <n v="98.18"/>
    <n v="0.14299999999999999"/>
    <s v="FERT"/>
    <s v="2109300369"/>
    <s v="0"/>
    <s v="0"/>
    <s v="0"/>
    <s v="X"/>
    <s v=""/>
    <d v="2021-07-03T00:00:00"/>
    <m/>
    <n v="133"/>
    <n v="0"/>
    <n v="0"/>
    <n v="1"/>
    <n v="1"/>
    <n v="4.9090000000000007"/>
    <x v="11"/>
  </r>
  <r>
    <n v="329"/>
    <s v="15940702329"/>
    <d v="2021-07-30T00:00:00"/>
    <x v="35"/>
    <x v="35"/>
    <s v="A910"/>
    <s v="1000"/>
    <x v="64"/>
    <n v="10"/>
    <n v="0"/>
    <n v="0"/>
    <n v="0"/>
    <s v="ZUN"/>
    <d v="2023-01-31T00:00:00"/>
    <x v="43"/>
    <n v="550"/>
    <n v="430"/>
    <s v="635201028226559578"/>
    <d v="2021-07-03T00:00:00"/>
    <s v=""/>
    <s v=""/>
    <n v="10"/>
    <n v="49.09"/>
    <n v="7.0999999999999994E-2"/>
    <s v="FERT"/>
    <s v="2109300369"/>
    <s v="0"/>
    <s v="0"/>
    <s v="0"/>
    <s v="X"/>
    <s v=""/>
    <d v="2021-07-03T00:00:00"/>
    <m/>
    <n v="133"/>
    <n v="0"/>
    <n v="0"/>
    <n v="0"/>
    <n v="0"/>
    <n v="0"/>
    <x v="11"/>
  </r>
  <r>
    <n v="329"/>
    <s v="15940702329"/>
    <d v="2021-07-30T00:00:00"/>
    <x v="35"/>
    <x v="35"/>
    <s v="A910"/>
    <s v="1000"/>
    <x v="64"/>
    <n v="10"/>
    <n v="0"/>
    <n v="0"/>
    <n v="0"/>
    <s v="ZUN"/>
    <d v="2023-01-31T00:00:00"/>
    <x v="43"/>
    <n v="550"/>
    <n v="430"/>
    <s v="635201028226559776"/>
    <d v="2021-07-03T00:00:00"/>
    <s v=""/>
    <s v=""/>
    <n v="10"/>
    <n v="49.09"/>
    <n v="7.0999999999999994E-2"/>
    <s v="FERT"/>
    <s v="2109300369"/>
    <s v="0"/>
    <s v="0"/>
    <s v="0"/>
    <s v="X"/>
    <s v=""/>
    <d v="2021-07-03T00:00:00"/>
    <m/>
    <n v="133"/>
    <n v="0"/>
    <n v="0"/>
    <n v="0"/>
    <n v="0"/>
    <n v="0"/>
    <x v="11"/>
  </r>
  <r>
    <n v="329"/>
    <s v="15940702329"/>
    <d v="2021-07-30T00:00:00"/>
    <x v="35"/>
    <x v="35"/>
    <s v="A910"/>
    <s v="1000"/>
    <x v="65"/>
    <n v="140"/>
    <n v="0"/>
    <n v="0"/>
    <n v="0"/>
    <s v="ZUN"/>
    <d v="2023-01-31T00:00:00"/>
    <x v="43"/>
    <n v="550"/>
    <n v="430"/>
    <s v="356037223681250140"/>
    <d v="2021-07-16T00:00:00"/>
    <s v=""/>
    <s v=""/>
    <n v="140"/>
    <n v="687.29"/>
    <n v="1"/>
    <s v="FERT"/>
    <s v="2109300369"/>
    <s v="0"/>
    <s v="0"/>
    <s v="0"/>
    <s v="X"/>
    <s v=""/>
    <d v="2021-07-16T00:00:00"/>
    <m/>
    <n v="133"/>
    <n v="1"/>
    <n v="0"/>
    <n v="0"/>
    <n v="0"/>
    <n v="0"/>
    <x v="11"/>
  </r>
  <r>
    <n v="329"/>
    <s v="15940702329"/>
    <d v="2021-07-30T00:00:00"/>
    <x v="35"/>
    <x v="35"/>
    <s v="A910"/>
    <s v="1000"/>
    <x v="65"/>
    <n v="140"/>
    <n v="0"/>
    <n v="0"/>
    <n v="0"/>
    <s v="ZUN"/>
    <d v="2023-01-31T00:00:00"/>
    <x v="43"/>
    <n v="550"/>
    <n v="430"/>
    <s v="356037223681250157"/>
    <d v="2021-07-16T00:00:00"/>
    <s v=""/>
    <s v=""/>
    <n v="140"/>
    <n v="687.29"/>
    <n v="1"/>
    <s v="FERT"/>
    <s v="2109300369"/>
    <s v="0"/>
    <s v="0"/>
    <s v="0"/>
    <s v="X"/>
    <s v=""/>
    <d v="2021-07-16T00:00:00"/>
    <m/>
    <n v="133"/>
    <n v="1"/>
    <n v="0"/>
    <n v="1"/>
    <n v="1"/>
    <n v="4.9092142857142855"/>
    <x v="11"/>
  </r>
  <r>
    <n v="329"/>
    <s v="15940702329"/>
    <d v="2021-07-30T00:00:00"/>
    <x v="35"/>
    <x v="35"/>
    <s v="A910"/>
    <s v="1000"/>
    <x v="65"/>
    <n v="140"/>
    <n v="0"/>
    <n v="0"/>
    <n v="0"/>
    <s v="ZUN"/>
    <d v="2023-01-31T00:00:00"/>
    <x v="43"/>
    <n v="550"/>
    <n v="430"/>
    <s v="356037223681250164"/>
    <d v="2021-07-16T00:00:00"/>
    <s v=""/>
    <s v=""/>
    <n v="140"/>
    <n v="687.29"/>
    <n v="1"/>
    <s v="FERT"/>
    <s v="2109300369"/>
    <s v="0"/>
    <s v="0"/>
    <s v="0"/>
    <s v="X"/>
    <s v=""/>
    <d v="2021-07-16T00:00:00"/>
    <m/>
    <n v="133"/>
    <n v="1"/>
    <n v="0"/>
    <n v="1"/>
    <n v="1"/>
    <n v="4.9092142857142855"/>
    <x v="11"/>
  </r>
  <r>
    <n v="329"/>
    <s v="15940702329"/>
    <d v="2021-07-30T00:00:00"/>
    <x v="35"/>
    <x v="35"/>
    <s v="A910"/>
    <s v="1000"/>
    <x v="65"/>
    <n v="140"/>
    <n v="0"/>
    <n v="0"/>
    <n v="0"/>
    <s v="ZUN"/>
    <d v="2023-01-31T00:00:00"/>
    <x v="43"/>
    <n v="550"/>
    <n v="430"/>
    <s v="356037223681250171"/>
    <d v="2021-07-16T00:00:00"/>
    <s v=""/>
    <s v=""/>
    <n v="140"/>
    <n v="687.29"/>
    <n v="1"/>
    <s v="FERT"/>
    <s v="2109300369"/>
    <s v="0"/>
    <s v="0"/>
    <s v="0"/>
    <s v="X"/>
    <s v=""/>
    <d v="2021-07-16T00:00:00"/>
    <m/>
    <n v="133"/>
    <n v="1"/>
    <n v="0"/>
    <n v="1"/>
    <n v="1"/>
    <n v="4.9092142857142855"/>
    <x v="11"/>
  </r>
  <r>
    <n v="329"/>
    <s v="15940702329"/>
    <d v="2021-07-30T00:00:00"/>
    <x v="35"/>
    <x v="35"/>
    <s v="A910"/>
    <s v="1000"/>
    <x v="65"/>
    <n v="140"/>
    <n v="0"/>
    <n v="0"/>
    <n v="0"/>
    <s v="ZUN"/>
    <d v="2023-01-31T00:00:00"/>
    <x v="43"/>
    <n v="550"/>
    <n v="430"/>
    <s v="356037223681250188"/>
    <d v="2021-07-16T00:00:00"/>
    <s v=""/>
    <s v=""/>
    <n v="140"/>
    <n v="687.29"/>
    <n v="1"/>
    <s v="FERT"/>
    <s v="2109300369"/>
    <s v="0"/>
    <s v="0"/>
    <s v="0"/>
    <s v="X"/>
    <s v=""/>
    <d v="2021-07-16T00:00:00"/>
    <m/>
    <n v="133"/>
    <n v="1"/>
    <n v="0"/>
    <n v="1"/>
    <n v="1"/>
    <n v="4.9092142857142855"/>
    <x v="11"/>
  </r>
  <r>
    <n v="329"/>
    <s v="15940702329"/>
    <d v="2021-07-30T00:00:00"/>
    <x v="35"/>
    <x v="35"/>
    <s v="A910"/>
    <s v="1000"/>
    <x v="65"/>
    <n v="140"/>
    <n v="0"/>
    <n v="0"/>
    <n v="0"/>
    <s v="ZUN"/>
    <d v="2023-01-31T00:00:00"/>
    <x v="43"/>
    <n v="550"/>
    <n v="430"/>
    <s v="356037223681250195"/>
    <d v="2021-07-16T00:00:00"/>
    <s v=""/>
    <s v=""/>
    <n v="140"/>
    <n v="687.29"/>
    <n v="1"/>
    <s v="FERT"/>
    <s v="2109300369"/>
    <s v="0"/>
    <s v="0"/>
    <s v="0"/>
    <s v="X"/>
    <s v=""/>
    <d v="2021-07-16T00:00:00"/>
    <m/>
    <n v="133"/>
    <n v="1"/>
    <n v="0"/>
    <n v="1"/>
    <n v="1"/>
    <n v="4.9092142857142855"/>
    <x v="11"/>
  </r>
  <r>
    <n v="329"/>
    <s v="15940702329"/>
    <d v="2021-07-30T00:00:00"/>
    <x v="35"/>
    <x v="35"/>
    <s v="A910"/>
    <s v="1000"/>
    <x v="65"/>
    <n v="140"/>
    <n v="0"/>
    <n v="0"/>
    <n v="0"/>
    <s v="ZUN"/>
    <d v="2023-01-31T00:00:00"/>
    <x v="43"/>
    <n v="550"/>
    <n v="430"/>
    <s v="356037223681250201"/>
    <d v="2021-07-16T00:00:00"/>
    <s v=""/>
    <s v=""/>
    <n v="140"/>
    <n v="687.29"/>
    <n v="1"/>
    <s v="FERT"/>
    <s v="2109300369"/>
    <s v="0"/>
    <s v="0"/>
    <s v="0"/>
    <s v="X"/>
    <s v=""/>
    <d v="2021-07-16T00:00:00"/>
    <m/>
    <n v="133"/>
    <n v="1"/>
    <n v="0"/>
    <n v="1"/>
    <n v="1"/>
    <n v="4.9092142857142855"/>
    <x v="11"/>
  </r>
  <r>
    <n v="329"/>
    <s v="15940702329"/>
    <d v="2021-07-30T00:00:00"/>
    <x v="35"/>
    <x v="35"/>
    <s v="A910"/>
    <s v="1000"/>
    <x v="65"/>
    <n v="140"/>
    <n v="0"/>
    <n v="0"/>
    <n v="0"/>
    <s v="ZUN"/>
    <d v="2023-01-31T00:00:00"/>
    <x v="43"/>
    <n v="550"/>
    <n v="430"/>
    <s v="356037223681250218"/>
    <d v="2021-07-16T00:00:00"/>
    <s v=""/>
    <s v=""/>
    <n v="140"/>
    <n v="687.29"/>
    <n v="1"/>
    <s v="FERT"/>
    <s v="2109300369"/>
    <s v="0"/>
    <s v="0"/>
    <s v="0"/>
    <s v="X"/>
    <s v=""/>
    <d v="2021-07-16T00:00:00"/>
    <m/>
    <n v="133"/>
    <n v="1"/>
    <n v="0"/>
    <n v="1"/>
    <n v="1"/>
    <n v="4.9092142857142855"/>
    <x v="11"/>
  </r>
  <r>
    <n v="329"/>
    <s v="15940702329"/>
    <d v="2021-07-30T00:00:00"/>
    <x v="35"/>
    <x v="35"/>
    <s v="A910"/>
    <s v="1000"/>
    <x v="65"/>
    <n v="140"/>
    <n v="0"/>
    <n v="0"/>
    <n v="0"/>
    <s v="ZUN"/>
    <d v="2023-01-31T00:00:00"/>
    <x v="43"/>
    <n v="550"/>
    <n v="430"/>
    <s v="356037223681250225"/>
    <d v="2021-07-16T00:00:00"/>
    <s v=""/>
    <s v=""/>
    <n v="140"/>
    <n v="687.29"/>
    <n v="1"/>
    <s v="FERT"/>
    <s v="2109300369"/>
    <s v="0"/>
    <s v="0"/>
    <s v="0"/>
    <s v="X"/>
    <s v=""/>
    <d v="2021-07-16T00:00:00"/>
    <m/>
    <n v="133"/>
    <n v="1"/>
    <n v="0"/>
    <n v="1"/>
    <n v="1"/>
    <n v="4.9092142857142855"/>
    <x v="11"/>
  </r>
  <r>
    <n v="329"/>
    <s v="15940702329"/>
    <d v="2021-07-30T00:00:00"/>
    <x v="35"/>
    <x v="35"/>
    <s v="A910"/>
    <s v="1000"/>
    <x v="65"/>
    <n v="140"/>
    <n v="0"/>
    <n v="0"/>
    <n v="0"/>
    <s v="ZUN"/>
    <d v="2023-01-31T00:00:00"/>
    <x v="43"/>
    <n v="550"/>
    <n v="430"/>
    <s v="356037223681250232"/>
    <d v="2021-07-16T00:00:00"/>
    <s v=""/>
    <s v=""/>
    <n v="140"/>
    <n v="687.29"/>
    <n v="1"/>
    <s v="FERT"/>
    <s v="2109300369"/>
    <s v="0"/>
    <s v="0"/>
    <s v="0"/>
    <s v="X"/>
    <s v=""/>
    <d v="2021-07-16T00:00:00"/>
    <m/>
    <n v="133"/>
    <n v="1"/>
    <n v="0"/>
    <n v="1"/>
    <n v="1"/>
    <n v="4.9092142857142855"/>
    <x v="11"/>
  </r>
  <r>
    <n v="329"/>
    <s v="15940702329"/>
    <d v="2021-07-30T00:00:00"/>
    <x v="35"/>
    <x v="35"/>
    <s v="A910"/>
    <s v="1000"/>
    <x v="65"/>
    <n v="67"/>
    <n v="0"/>
    <n v="0"/>
    <n v="0"/>
    <s v="ZUN"/>
    <d v="2023-01-31T00:00:00"/>
    <x v="43"/>
    <n v="550"/>
    <n v="430"/>
    <s v="356037223681250249"/>
    <d v="2021-07-16T00:00:00"/>
    <s v=""/>
    <s v=""/>
    <n v="67"/>
    <n v="328.92"/>
    <n v="0.47899999999999998"/>
    <s v="FERT"/>
    <s v="2109300369"/>
    <s v="0"/>
    <s v="0"/>
    <s v="0"/>
    <s v="X"/>
    <s v=""/>
    <d v="2021-07-16T00:00:00"/>
    <m/>
    <n v="133"/>
    <n v="1"/>
    <n v="0"/>
    <n v="1"/>
    <n v="1"/>
    <n v="4.9092537313432842"/>
    <x v="11"/>
  </r>
  <r>
    <n v="329"/>
    <s v="15940702329"/>
    <d v="2021-07-30T00:00:00"/>
    <x v="35"/>
    <x v="35"/>
    <s v="A910"/>
    <s v="1000"/>
    <x v="65"/>
    <n v="140"/>
    <n v="0"/>
    <n v="0"/>
    <n v="0"/>
    <s v="ZUN"/>
    <d v="2023-01-31T00:00:00"/>
    <x v="43"/>
    <n v="550"/>
    <n v="430"/>
    <s v="356037223681250256"/>
    <d v="2021-07-16T00:00:00"/>
    <s v=""/>
    <s v=""/>
    <n v="140"/>
    <n v="687.29"/>
    <n v="1"/>
    <s v="FERT"/>
    <s v="2109300369"/>
    <s v="0"/>
    <s v="0"/>
    <s v="0"/>
    <s v="X"/>
    <s v=""/>
    <d v="2021-07-16T00:00:00"/>
    <m/>
    <n v="133"/>
    <n v="1"/>
    <n v="0"/>
    <n v="1"/>
    <n v="1"/>
    <n v="4.9092142857142855"/>
    <x v="11"/>
  </r>
  <r>
    <n v="329"/>
    <s v="15940702329"/>
    <d v="2021-07-30T00:00:00"/>
    <x v="35"/>
    <x v="35"/>
    <s v="A910"/>
    <s v="1000"/>
    <x v="65"/>
    <n v="140"/>
    <n v="0"/>
    <n v="0"/>
    <n v="0"/>
    <s v="ZUN"/>
    <d v="2023-01-31T00:00:00"/>
    <x v="43"/>
    <n v="550"/>
    <n v="430"/>
    <s v="356037223681250263"/>
    <d v="2021-07-16T00:00:00"/>
    <s v=""/>
    <s v=""/>
    <n v="140"/>
    <n v="687.29"/>
    <n v="1"/>
    <s v="FERT"/>
    <s v="2109300369"/>
    <s v="0"/>
    <s v="0"/>
    <s v="0"/>
    <s v="X"/>
    <s v=""/>
    <d v="2021-07-16T00:00:00"/>
    <m/>
    <n v="133"/>
    <n v="1"/>
    <n v="0"/>
    <n v="1"/>
    <n v="1"/>
    <n v="4.9092142857142855"/>
    <x v="11"/>
  </r>
  <r>
    <n v="329"/>
    <s v="15940702329"/>
    <d v="2021-07-30T00:00:00"/>
    <x v="35"/>
    <x v="35"/>
    <s v="A910"/>
    <s v="1000"/>
    <x v="65"/>
    <n v="140"/>
    <n v="0"/>
    <n v="0"/>
    <n v="0"/>
    <s v="ZUN"/>
    <d v="2023-01-31T00:00:00"/>
    <x v="43"/>
    <n v="550"/>
    <n v="430"/>
    <s v="356037223681250270"/>
    <d v="2021-07-16T00:00:00"/>
    <s v=""/>
    <s v=""/>
    <n v="140"/>
    <n v="687.29"/>
    <n v="1"/>
    <s v="FERT"/>
    <s v="2109300369"/>
    <s v="0"/>
    <s v="0"/>
    <s v="0"/>
    <s v="X"/>
    <s v=""/>
    <d v="2021-07-16T00:00:00"/>
    <m/>
    <n v="133"/>
    <n v="1"/>
    <n v="0"/>
    <n v="1"/>
    <n v="1"/>
    <n v="4.9092142857142855"/>
    <x v="11"/>
  </r>
  <r>
    <n v="329"/>
    <s v="15940702329"/>
    <d v="2021-07-30T00:00:00"/>
    <x v="35"/>
    <x v="35"/>
    <s v="A910"/>
    <s v="1000"/>
    <x v="65"/>
    <n v="140"/>
    <n v="0"/>
    <n v="0"/>
    <n v="0"/>
    <s v="ZUN"/>
    <d v="2023-01-31T00:00:00"/>
    <x v="43"/>
    <n v="550"/>
    <n v="430"/>
    <s v="356037223681250287"/>
    <n v="44393"/>
    <s v=""/>
    <s v=""/>
    <n v="140"/>
    <n v="687.29"/>
    <n v="1"/>
    <s v="FERT"/>
    <s v="2109300369"/>
    <s v="0"/>
    <s v="0"/>
    <s v="0"/>
    <s v="X"/>
    <s v=""/>
    <n v="44393"/>
    <m/>
    <n v="133"/>
    <n v="1"/>
    <n v="0"/>
    <n v="1"/>
    <n v="1"/>
    <n v="4.9092142857142855"/>
    <x v="11"/>
  </r>
  <r>
    <n v="329"/>
    <s v="15940702329"/>
    <d v="2021-07-30T00:00:00"/>
    <x v="35"/>
    <x v="35"/>
    <s v="A910"/>
    <s v="1000"/>
    <x v="65"/>
    <n v="140"/>
    <n v="0"/>
    <n v="0"/>
    <n v="0"/>
    <s v="ZUN"/>
    <d v="2023-01-31T00:00:00"/>
    <x v="43"/>
    <n v="550"/>
    <n v="430"/>
    <s v="356037223681250294"/>
    <d v="2021-07-16T00:00:00"/>
    <s v=""/>
    <s v=""/>
    <n v="140"/>
    <n v="687.29"/>
    <n v="1"/>
    <s v="FERT"/>
    <s v="2109300369"/>
    <s v="0"/>
    <s v="0"/>
    <s v="0"/>
    <s v="X"/>
    <s v=""/>
    <d v="2021-07-16T00:00:00"/>
    <m/>
    <n v="133"/>
    <n v="1"/>
    <n v="0"/>
    <n v="1"/>
    <n v="1"/>
    <n v="4.9092142857142855"/>
    <x v="11"/>
  </r>
  <r>
    <n v="329"/>
    <s v="15940702329"/>
    <d v="2021-07-30T00:00:00"/>
    <x v="35"/>
    <x v="35"/>
    <s v="A910"/>
    <s v="1000"/>
    <x v="65"/>
    <n v="140"/>
    <n v="0"/>
    <n v="0"/>
    <n v="0"/>
    <s v="ZUN"/>
    <d v="2023-01-31T00:00:00"/>
    <x v="43"/>
    <n v="550"/>
    <n v="430"/>
    <s v="356037223681250300"/>
    <d v="2021-07-16T00:00:00"/>
    <s v=""/>
    <s v=""/>
    <n v="140"/>
    <n v="687.29"/>
    <n v="1"/>
    <s v="FERT"/>
    <s v="2109300369"/>
    <s v="0"/>
    <s v="0"/>
    <s v="0"/>
    <s v="X"/>
    <s v=""/>
    <d v="2021-07-16T00:00:00"/>
    <m/>
    <n v="133"/>
    <n v="1"/>
    <n v="0"/>
    <n v="1"/>
    <n v="1"/>
    <n v="4.9092142857142855"/>
    <x v="11"/>
  </r>
  <r>
    <n v="329"/>
    <s v="15940702329"/>
    <d v="2021-07-30T00:00:00"/>
    <x v="35"/>
    <x v="35"/>
    <s v="A910"/>
    <s v="1000"/>
    <x v="65"/>
    <n v="50"/>
    <n v="0"/>
    <n v="0"/>
    <n v="0"/>
    <s v="ZUN"/>
    <d v="2023-01-31T00:00:00"/>
    <x v="43"/>
    <n v="550"/>
    <n v="430"/>
    <s v="635201028226559783"/>
    <d v="2021-07-16T00:00:00"/>
    <s v=""/>
    <s v=""/>
    <n v="50"/>
    <n v="245.46"/>
    <n v="0.35699999999999998"/>
    <s v="FERT"/>
    <s v="2109300369"/>
    <s v="0"/>
    <s v="0"/>
    <s v="0"/>
    <s v="X"/>
    <s v=""/>
    <d v="2021-07-16T00:00:00"/>
    <m/>
    <n v="133"/>
    <n v="0"/>
    <n v="0"/>
    <n v="1"/>
    <n v="1"/>
    <n v="4.9092000000000002"/>
    <x v="11"/>
  </r>
  <r>
    <n v="329"/>
    <s v="15940702329"/>
    <d v="2021-07-30T00:00:00"/>
    <x v="35"/>
    <x v="35"/>
    <s v="A910"/>
    <s v="1000"/>
    <x v="65"/>
    <n v="15"/>
    <n v="0"/>
    <n v="0"/>
    <n v="0"/>
    <s v="ZUN"/>
    <d v="2023-01-31T00:00:00"/>
    <x v="43"/>
    <n v="550"/>
    <n v="430"/>
    <s v="635201028226559967"/>
    <d v="2021-07-16T00:00:00"/>
    <s v=""/>
    <s v=""/>
    <n v="15"/>
    <n v="73.64"/>
    <n v="0.107"/>
    <s v="FERT"/>
    <s v="2109300369"/>
    <s v="0"/>
    <s v="0"/>
    <s v="0"/>
    <s v="X"/>
    <s v=""/>
    <d v="2021-07-16T00:00:00"/>
    <m/>
    <n v="133"/>
    <n v="0"/>
    <n v="0"/>
    <n v="0"/>
    <n v="0"/>
    <n v="0"/>
    <x v="11"/>
  </r>
  <r>
    <n v="329"/>
    <s v="15940702329"/>
    <d v="2021-07-30T00:00:00"/>
    <x v="35"/>
    <x v="35"/>
    <s v="A910"/>
    <s v="1000"/>
    <x v="65"/>
    <n v="2"/>
    <n v="0"/>
    <n v="0"/>
    <n v="0"/>
    <s v="ZUN"/>
    <d v="2023-01-31T00:00:00"/>
    <x v="43"/>
    <n v="550"/>
    <n v="430"/>
    <s v="635201028226560062"/>
    <n v="44393"/>
    <s v=""/>
    <s v=""/>
    <n v="2"/>
    <n v="9.82"/>
    <n v="1.4E-2"/>
    <s v="FERT"/>
    <s v="2109300369"/>
    <s v="0"/>
    <s v="0"/>
    <s v="0"/>
    <s v="X"/>
    <s v=""/>
    <n v="44393"/>
    <m/>
    <n v="133"/>
    <n v="0"/>
    <n v="0"/>
    <n v="0"/>
    <n v="0"/>
    <n v="0"/>
    <x v="11"/>
  </r>
  <r>
    <n v="359"/>
    <s v="16164101359"/>
    <d v="2021-07-30T00:00:00"/>
    <x v="36"/>
    <x v="36"/>
    <s v="A910"/>
    <s v="1000"/>
    <x v="66"/>
    <n v="25"/>
    <n v="0"/>
    <n v="0"/>
    <n v="0"/>
    <s v="ZUN"/>
    <d v="2022-06-30T00:00:00"/>
    <x v="44"/>
    <n v="335"/>
    <n v="225"/>
    <s v="340387004270913278"/>
    <d v="2021-04-15T00:00:00"/>
    <s v=""/>
    <s v=""/>
    <n v="25"/>
    <n v="760.85"/>
    <n v="0.92600000000000005"/>
    <s v="FERT"/>
    <s v="2109300369"/>
    <s v="0"/>
    <s v="0"/>
    <s v="0"/>
    <s v="X"/>
    <s v=""/>
    <d v="2021-03-30T00:00:00"/>
    <m/>
    <n v="2"/>
    <n v="13"/>
    <n v="0"/>
    <n v="0"/>
    <n v="0"/>
    <n v="0"/>
    <x v="10"/>
  </r>
  <r>
    <n v="359"/>
    <s v="16164101359"/>
    <d v="2021-07-30T00:00:00"/>
    <x v="36"/>
    <x v="36"/>
    <s v="A910"/>
    <s v="1000"/>
    <x v="66"/>
    <n v="27"/>
    <n v="0"/>
    <n v="0"/>
    <n v="0"/>
    <s v="ZUN"/>
    <d v="2022-06-30T00:00:00"/>
    <x v="44"/>
    <n v="335"/>
    <n v="225"/>
    <s v="635201028224574184"/>
    <d v="2021-04-15T00:00:00"/>
    <s v=""/>
    <s v=""/>
    <n v="27"/>
    <n v="821.71"/>
    <n v="1"/>
    <s v="FERT"/>
    <s v="2109300369"/>
    <s v="0"/>
    <s v="0"/>
    <s v="0"/>
    <s v="X"/>
    <s v=""/>
    <d v="2021-03-30T00:00:00"/>
    <m/>
    <n v="2"/>
    <n v="14"/>
    <n v="0"/>
    <n v="13"/>
    <n v="13"/>
    <n v="395.63814814814816"/>
    <x v="10"/>
  </r>
  <r>
    <n v="359"/>
    <s v="16164101359"/>
    <d v="2021-07-30T00:00:00"/>
    <x v="36"/>
    <x v="36"/>
    <s v="A910"/>
    <s v="1000"/>
    <x v="66"/>
    <n v="8"/>
    <n v="0"/>
    <n v="0"/>
    <n v="0"/>
    <s v="ZUN"/>
    <d v="2022-06-30T00:00:00"/>
    <x v="44"/>
    <n v="335"/>
    <n v="225"/>
    <s v="635201028224574191"/>
    <n v="44301"/>
    <s v=""/>
    <s v=""/>
    <n v="8"/>
    <n v="243.47"/>
    <n v="0.29599999999999999"/>
    <s v="FERT"/>
    <s v="2109300369"/>
    <s v="0"/>
    <s v="0"/>
    <s v="0"/>
    <s v="X"/>
    <s v=""/>
    <n v="44285"/>
    <m/>
    <n v="2"/>
    <n v="4"/>
    <n v="0"/>
    <n v="14"/>
    <n v="8"/>
    <n v="243.47"/>
    <x v="10"/>
  </r>
  <r>
    <n v="359"/>
    <s v="16164101359"/>
    <d v="2021-07-30T00:00:00"/>
    <x v="36"/>
    <x v="36"/>
    <s v="A910"/>
    <s v="1000"/>
    <x v="67"/>
    <n v="27"/>
    <n v="0"/>
    <n v="0"/>
    <n v="0"/>
    <s v="ZUN"/>
    <d v="2022-09-30T00:00:00"/>
    <x v="45"/>
    <n v="427"/>
    <n v="317"/>
    <s v="340387004271014011"/>
    <n v="44363"/>
    <s v=""/>
    <s v=""/>
    <n v="27"/>
    <n v="821.71"/>
    <n v="1"/>
    <s v="FERT"/>
    <s v="2109300369"/>
    <s v="0"/>
    <s v="0"/>
    <s v="0"/>
    <s v="X"/>
    <s v=""/>
    <n v="44363"/>
    <m/>
    <n v="2"/>
    <n v="14"/>
    <n v="0"/>
    <n v="4"/>
    <n v="4"/>
    <n v="121.73481481481483"/>
    <x v="10"/>
  </r>
  <r>
    <n v="359"/>
    <s v="16164101359"/>
    <d v="2021-07-30T00:00:00"/>
    <x v="36"/>
    <x v="36"/>
    <s v="A910"/>
    <s v="1000"/>
    <x v="67"/>
    <n v="27"/>
    <n v="0"/>
    <n v="0"/>
    <n v="0"/>
    <s v="ZUN"/>
    <d v="2022-09-30T00:00:00"/>
    <x v="45"/>
    <n v="427"/>
    <n v="317"/>
    <s v="340387004271014028"/>
    <n v="44363"/>
    <s v=""/>
    <s v=""/>
    <n v="27"/>
    <n v="821.71"/>
    <n v="1"/>
    <s v="FERT"/>
    <s v="2109300369"/>
    <s v="0"/>
    <s v="0"/>
    <s v="0"/>
    <s v="X"/>
    <s v=""/>
    <n v="44363"/>
    <m/>
    <n v="2"/>
    <n v="14"/>
    <n v="0"/>
    <n v="14"/>
    <n v="14"/>
    <n v="426.07185185185187"/>
    <x v="10"/>
  </r>
  <r>
    <n v="359"/>
    <s v="16164101359"/>
    <d v="2021-07-30T00:00:00"/>
    <x v="36"/>
    <x v="36"/>
    <s v="A910"/>
    <s v="1000"/>
    <x v="67"/>
    <n v="27"/>
    <n v="0"/>
    <n v="0"/>
    <n v="0"/>
    <s v="ZUN"/>
    <d v="2022-09-30T00:00:00"/>
    <x v="45"/>
    <n v="427"/>
    <n v="317"/>
    <s v="340387004271014059"/>
    <n v="44363"/>
    <s v=""/>
    <s v=""/>
    <n v="27"/>
    <n v="821.71"/>
    <n v="1"/>
    <s v="FERT"/>
    <s v="2109300369"/>
    <s v="0"/>
    <s v="0"/>
    <s v="0"/>
    <s v="X"/>
    <s v=""/>
    <n v="44363"/>
    <m/>
    <n v="2"/>
    <n v="14"/>
    <n v="0"/>
    <n v="14"/>
    <n v="14"/>
    <n v="426.07185185185187"/>
    <x v="10"/>
  </r>
  <r>
    <n v="359"/>
    <s v="16164101359"/>
    <d v="2021-07-30T00:00:00"/>
    <x v="36"/>
    <x v="36"/>
    <s v="A910"/>
    <s v="1000"/>
    <x v="67"/>
    <n v="27"/>
    <n v="0"/>
    <n v="0"/>
    <n v="0"/>
    <s v="ZUN"/>
    <d v="2022-09-30T00:00:00"/>
    <x v="45"/>
    <n v="427"/>
    <n v="317"/>
    <s v="340387004271014066"/>
    <n v="44363"/>
    <s v=""/>
    <s v=""/>
    <n v="27"/>
    <n v="821.71"/>
    <n v="1"/>
    <s v="FERT"/>
    <s v="2109300369"/>
    <s v="0"/>
    <s v="0"/>
    <s v="0"/>
    <s v="X"/>
    <s v=""/>
    <n v="44363"/>
    <m/>
    <n v="2"/>
    <n v="14"/>
    <n v="0"/>
    <n v="14"/>
    <n v="14"/>
    <n v="426.07185185185187"/>
    <x v="10"/>
  </r>
  <r>
    <n v="359"/>
    <s v="16164101359"/>
    <d v="2021-07-30T00:00:00"/>
    <x v="36"/>
    <x v="36"/>
    <s v="A910"/>
    <s v="1000"/>
    <x v="67"/>
    <n v="27"/>
    <n v="0"/>
    <n v="0"/>
    <n v="0"/>
    <s v="ZUN"/>
    <d v="2022-09-30T00:00:00"/>
    <x v="45"/>
    <n v="427"/>
    <n v="317"/>
    <s v="340387004271014073"/>
    <n v="44363"/>
    <s v=""/>
    <s v=""/>
    <n v="27"/>
    <n v="821.71"/>
    <n v="1"/>
    <s v="FERT"/>
    <s v="2109300369"/>
    <s v="0"/>
    <s v="0"/>
    <s v="0"/>
    <s v="X"/>
    <s v=""/>
    <n v="44363"/>
    <m/>
    <n v="2"/>
    <n v="14"/>
    <n v="0"/>
    <n v="14"/>
    <n v="14"/>
    <n v="426.07185185185187"/>
    <x v="10"/>
  </r>
  <r>
    <n v="359"/>
    <s v="16164101359"/>
    <d v="2021-07-30T00:00:00"/>
    <x v="36"/>
    <x v="36"/>
    <s v="A910"/>
    <s v="1000"/>
    <x v="67"/>
    <n v="27"/>
    <n v="0"/>
    <n v="0"/>
    <n v="0"/>
    <s v="ZUN"/>
    <d v="2022-09-30T00:00:00"/>
    <x v="45"/>
    <n v="427"/>
    <n v="317"/>
    <s v="340387004271014080"/>
    <n v="44363"/>
    <s v=""/>
    <s v=""/>
    <n v="27"/>
    <n v="821.71"/>
    <n v="1"/>
    <s v="FERT"/>
    <s v="2109300369"/>
    <s v="0"/>
    <s v="0"/>
    <s v="0"/>
    <s v="X"/>
    <s v=""/>
    <n v="44363"/>
    <m/>
    <n v="2"/>
    <n v="14"/>
    <n v="0"/>
    <n v="14"/>
    <n v="14"/>
    <n v="426.07185185185187"/>
    <x v="10"/>
  </r>
  <r>
    <n v="359"/>
    <s v="16164101359"/>
    <d v="2021-07-30T00:00:00"/>
    <x v="36"/>
    <x v="36"/>
    <s v="A910"/>
    <s v="1000"/>
    <x v="67"/>
    <n v="9"/>
    <n v="0"/>
    <n v="0"/>
    <n v="0"/>
    <s v="ZUN"/>
    <d v="2022-09-30T00:00:00"/>
    <x v="45"/>
    <n v="427"/>
    <n v="317"/>
    <s v="340387004271014097"/>
    <n v="44363"/>
    <s v=""/>
    <s v=""/>
    <n v="9"/>
    <n v="273.89999999999998"/>
    <n v="0.33300000000000002"/>
    <s v="FERT"/>
    <s v="2109300369"/>
    <s v="0"/>
    <s v="0"/>
    <s v="0"/>
    <s v="X"/>
    <s v=""/>
    <n v="44363"/>
    <m/>
    <n v="2"/>
    <n v="5"/>
    <n v="0"/>
    <n v="14"/>
    <n v="9"/>
    <n v="273.89999999999998"/>
    <x v="10"/>
  </r>
  <r>
    <n v="359"/>
    <s v="16164101359"/>
    <d v="2021-07-30T00:00:00"/>
    <x v="36"/>
    <x v="36"/>
    <s v="A910"/>
    <s v="1000"/>
    <x v="67"/>
    <n v="27"/>
    <n v="0"/>
    <n v="0"/>
    <n v="0"/>
    <s v="ZUN"/>
    <d v="2022-09-30T00:00:00"/>
    <x v="45"/>
    <n v="427"/>
    <n v="317"/>
    <s v="340387004271014103"/>
    <n v="44363"/>
    <s v=""/>
    <s v=""/>
    <n v="27"/>
    <n v="821.71"/>
    <n v="1"/>
    <s v="FERT"/>
    <s v="2109300369"/>
    <s v="0"/>
    <s v="0"/>
    <s v="0"/>
    <s v="X"/>
    <s v=""/>
    <n v="44363"/>
    <m/>
    <n v="2"/>
    <n v="14"/>
    <n v="0"/>
    <n v="5"/>
    <n v="5"/>
    <n v="152.16851851851854"/>
    <x v="10"/>
  </r>
  <r>
    <n v="359"/>
    <s v="16164101359"/>
    <d v="2021-07-30T00:00:00"/>
    <x v="36"/>
    <x v="36"/>
    <s v="A910"/>
    <s v="1000"/>
    <x v="67"/>
    <n v="27"/>
    <n v="0"/>
    <n v="0"/>
    <n v="0"/>
    <s v="ZUN"/>
    <d v="2022-09-30T00:00:00"/>
    <x v="45"/>
    <n v="427"/>
    <n v="317"/>
    <s v="340387004271014141"/>
    <n v="44363"/>
    <s v=""/>
    <s v=""/>
    <n v="27"/>
    <n v="821.71"/>
    <n v="1"/>
    <s v="FERT"/>
    <s v="2109300369"/>
    <s v="0"/>
    <s v="0"/>
    <s v="0"/>
    <s v="X"/>
    <s v=""/>
    <n v="44363"/>
    <m/>
    <n v="2"/>
    <n v="14"/>
    <n v="0"/>
    <n v="14"/>
    <n v="14"/>
    <n v="426.07185185185187"/>
    <x v="10"/>
  </r>
  <r>
    <n v="371"/>
    <s v="16629507371"/>
    <d v="2021-07-30T00:00:00"/>
    <x v="37"/>
    <x v="37"/>
    <s v="A910"/>
    <s v="1000"/>
    <x v="68"/>
    <n v="9"/>
    <n v="0"/>
    <n v="0"/>
    <n v="0"/>
    <s v="ZUN"/>
    <d v="2022-10-31T00:00:00"/>
    <x v="46"/>
    <n v="458"/>
    <n v="358"/>
    <s v="152010281310641746"/>
    <n v="44328"/>
    <s v=""/>
    <s v=""/>
    <n v="9"/>
    <n v="66.989999999999995"/>
    <n v="0.125"/>
    <s v="FERT"/>
    <s v="2109300369"/>
    <s v="0"/>
    <s v="0"/>
    <s v="0"/>
    <s v="X"/>
    <s v=""/>
    <n v="44316"/>
    <m/>
    <n v="5"/>
    <n v="2"/>
    <n v="0"/>
    <n v="0"/>
    <n v="0"/>
    <n v="0"/>
    <x v="1"/>
  </r>
  <r>
    <n v="371"/>
    <s v="16629507371"/>
    <d v="2021-07-30T00:00:00"/>
    <x v="37"/>
    <x v="37"/>
    <s v="A910"/>
    <s v="1000"/>
    <x v="68"/>
    <n v="13"/>
    <n v="0"/>
    <n v="0"/>
    <n v="0"/>
    <s v="ZUN"/>
    <d v="2022-10-31T00:00:00"/>
    <x v="46"/>
    <n v="458"/>
    <n v="358"/>
    <s v="152010281310641753"/>
    <n v="44328"/>
    <s v=""/>
    <s v=""/>
    <n v="13"/>
    <n v="96.76"/>
    <n v="0.18099999999999999"/>
    <s v="FERT"/>
    <s v="2109300369"/>
    <s v="0"/>
    <s v="0"/>
    <s v="0"/>
    <s v="X"/>
    <s v=""/>
    <n v="44316"/>
    <m/>
    <n v="5"/>
    <n v="3"/>
    <n v="0"/>
    <n v="2"/>
    <n v="2"/>
    <n v="14.886153846153848"/>
    <x v="1"/>
  </r>
  <r>
    <n v="371"/>
    <s v="16629507371"/>
    <d v="2021-07-30T00:00:00"/>
    <x v="37"/>
    <x v="37"/>
    <s v="A910"/>
    <s v="1000"/>
    <x v="69"/>
    <n v="72"/>
    <n v="0"/>
    <n v="0"/>
    <n v="0"/>
    <s v="ZUN"/>
    <d v="2022-11-30T00:00:00"/>
    <x v="2"/>
    <n v="488"/>
    <n v="388"/>
    <s v="152010281310643269"/>
    <n v="44354"/>
    <s v=""/>
    <s v=""/>
    <n v="72"/>
    <n v="535.91"/>
    <n v="1"/>
    <s v="FERT"/>
    <s v="2109300369"/>
    <s v="0"/>
    <s v="0"/>
    <s v="0"/>
    <s v="X"/>
    <s v=""/>
    <n v="44345"/>
    <m/>
    <n v="5"/>
    <n v="14"/>
    <n v="0"/>
    <n v="3"/>
    <n v="3"/>
    <n v="22.329583333333332"/>
    <x v="1"/>
  </r>
  <r>
    <n v="371"/>
    <s v="16629507371"/>
    <d v="2021-07-30T00:00:00"/>
    <x v="37"/>
    <x v="37"/>
    <s v="A910"/>
    <s v="1000"/>
    <x v="69"/>
    <n v="72"/>
    <n v="0"/>
    <n v="0"/>
    <n v="0"/>
    <s v="ZUN"/>
    <d v="2022-11-30T00:00:00"/>
    <x v="2"/>
    <n v="488"/>
    <n v="388"/>
    <s v="152010281310643276"/>
    <n v="44354"/>
    <s v=""/>
    <s v=""/>
    <n v="72"/>
    <n v="535.91"/>
    <n v="1"/>
    <s v="FERT"/>
    <s v="2109300369"/>
    <s v="0"/>
    <s v="0"/>
    <s v="0"/>
    <s v="X"/>
    <s v=""/>
    <n v="44345"/>
    <m/>
    <n v="5"/>
    <n v="14"/>
    <n v="0"/>
    <n v="14"/>
    <n v="14"/>
    <n v="104.20472222222222"/>
    <x v="1"/>
  </r>
  <r>
    <n v="371"/>
    <s v="16629507371"/>
    <d v="2021-07-30T00:00:00"/>
    <x v="37"/>
    <x v="37"/>
    <s v="A910"/>
    <s v="1000"/>
    <x v="70"/>
    <n v="72"/>
    <n v="0"/>
    <n v="0"/>
    <n v="0"/>
    <s v="ZUN"/>
    <d v="2022-12-16T00:00:00"/>
    <x v="47"/>
    <n v="504"/>
    <n v="404"/>
    <s v="152010281310644846"/>
    <n v="44399"/>
    <s v=""/>
    <s v=""/>
    <n v="72"/>
    <n v="535.91"/>
    <n v="1"/>
    <s v="FERT"/>
    <s v="2109300369"/>
    <s v="0"/>
    <s v="0"/>
    <s v="0"/>
    <s v="X"/>
    <s v=""/>
    <n v="44363"/>
    <m/>
    <n v="5"/>
    <n v="14"/>
    <n v="0"/>
    <n v="14"/>
    <n v="14"/>
    <n v="104.20472222222222"/>
    <x v="1"/>
  </r>
  <r>
    <n v="371"/>
    <s v="16629507371"/>
    <d v="2021-07-30T00:00:00"/>
    <x v="37"/>
    <x v="37"/>
    <s v="A910"/>
    <s v="1000"/>
    <x v="70"/>
    <n v="72"/>
    <n v="0"/>
    <n v="0"/>
    <n v="0"/>
    <s v="ZUN"/>
    <d v="2022-12-16T00:00:00"/>
    <x v="47"/>
    <n v="504"/>
    <n v="404"/>
    <s v="635201028226402065"/>
    <n v="44399"/>
    <s v=""/>
    <s v=""/>
    <n v="72"/>
    <n v="535.91"/>
    <n v="1"/>
    <s v="FERT"/>
    <s v="2109300369"/>
    <s v="0"/>
    <s v="0"/>
    <s v="0"/>
    <s v="X"/>
    <s v=""/>
    <n v="44363"/>
    <m/>
    <n v="5"/>
    <n v="14"/>
    <n v="0"/>
    <n v="14"/>
    <n v="14"/>
    <n v="104.20472222222222"/>
    <x v="1"/>
  </r>
  <r>
    <n v="371"/>
    <s v="16629507371"/>
    <d v="2021-07-30T00:00:00"/>
    <x v="37"/>
    <x v="37"/>
    <s v="A910"/>
    <s v="1000"/>
    <x v="70"/>
    <n v="72"/>
    <n v="0"/>
    <n v="0"/>
    <n v="0"/>
    <s v="ZUN"/>
    <d v="2022-12-16T00:00:00"/>
    <x v="47"/>
    <n v="504"/>
    <n v="404"/>
    <s v="635201028226402072"/>
    <n v="44399"/>
    <s v=""/>
    <s v=""/>
    <n v="72"/>
    <n v="535.91"/>
    <n v="1"/>
    <s v="FERT"/>
    <s v="2109300369"/>
    <s v="0"/>
    <s v="0"/>
    <s v="0"/>
    <s v="X"/>
    <s v=""/>
    <n v="44363"/>
    <m/>
    <n v="5"/>
    <n v="14"/>
    <n v="0"/>
    <n v="14"/>
    <n v="14"/>
    <n v="104.20472222222222"/>
    <x v="1"/>
  </r>
  <r>
    <n v="378"/>
    <s v="16695603378"/>
    <d v="2021-07-30T00:00:00"/>
    <x v="38"/>
    <x v="38"/>
    <s v="A910"/>
    <s v="1000"/>
    <x v="71"/>
    <n v="39"/>
    <n v="0"/>
    <n v="0"/>
    <n v="0"/>
    <s v="ZUN"/>
    <d v="2022-06-30T00:00:00"/>
    <x v="48"/>
    <n v="335"/>
    <n v="245"/>
    <s v="331780520199069960"/>
    <n v="44270"/>
    <s v=""/>
    <s v=""/>
    <n v="39"/>
    <n v="1389.24"/>
    <n v="0.86699999999999999"/>
    <s v="FERT"/>
    <s v="2109300369"/>
    <s v="0"/>
    <s v="0"/>
    <s v="0"/>
    <s v="X"/>
    <s v=""/>
    <n v="44270"/>
    <m/>
    <n v="1"/>
    <n v="39"/>
    <n v="0"/>
    <n v="0"/>
    <n v="0"/>
    <n v="0"/>
    <x v="10"/>
  </r>
  <r>
    <n v="378"/>
    <s v="16695603378"/>
    <d v="2021-07-30T00:00:00"/>
    <x v="38"/>
    <x v="38"/>
    <s v="A910"/>
    <s v="1000"/>
    <x v="71"/>
    <n v="3"/>
    <n v="0"/>
    <n v="0"/>
    <n v="0"/>
    <s v="ZUN"/>
    <d v="2022-06-30T00:00:00"/>
    <x v="48"/>
    <n v="335"/>
    <n v="245"/>
    <s v="331780520298814232"/>
    <n v="44270"/>
    <s v=""/>
    <s v=""/>
    <n v="3"/>
    <n v="106.86"/>
    <n v="6.7000000000000004E-2"/>
    <s v="FERT"/>
    <s v="2109300369"/>
    <s v="0"/>
    <s v="0"/>
    <s v="0"/>
    <s v="X"/>
    <s v=""/>
    <n v="44270"/>
    <m/>
    <n v="1"/>
    <n v="3"/>
    <n v="0"/>
    <n v="39"/>
    <n v="3"/>
    <n v="106.85999999999999"/>
    <x v="10"/>
  </r>
  <r>
    <n v="380"/>
    <s v="16866501380"/>
    <d v="2021-07-30T00:00:00"/>
    <x v="39"/>
    <x v="39"/>
    <s v="A910"/>
    <s v="1000"/>
    <x v="72"/>
    <n v="63"/>
    <n v="0"/>
    <n v="0"/>
    <n v="0"/>
    <s v="ZUN"/>
    <d v="2022-07-31T00:00:00"/>
    <x v="49"/>
    <n v="366"/>
    <n v="336"/>
    <s v="359960371017997419"/>
    <n v="44378"/>
    <s v=""/>
    <s v=""/>
    <n v="63"/>
    <n v="1495.35"/>
    <n v="0.98399999999999999"/>
    <s v="FERT"/>
    <s v="2109300369"/>
    <s v="0"/>
    <s v="0"/>
    <s v="0"/>
    <s v="X"/>
    <s v=""/>
    <n v="44378"/>
    <m/>
    <n v="1"/>
    <n v="63"/>
    <n v="0"/>
    <n v="0"/>
    <n v="0"/>
    <n v="0"/>
    <x v="10"/>
  </r>
  <r>
    <n v="380"/>
    <s v="16866501380"/>
    <d v="2021-07-30T00:00:00"/>
    <x v="39"/>
    <x v="39"/>
    <s v="A910"/>
    <s v="1000"/>
    <x v="72"/>
    <n v="2"/>
    <n v="0"/>
    <n v="0"/>
    <n v="0"/>
    <s v="ZUN"/>
    <d v="2022-07-31T00:00:00"/>
    <x v="49"/>
    <n v="366"/>
    <n v="336"/>
    <s v="359960371017997518"/>
    <n v="44378"/>
    <s v=""/>
    <s v=""/>
    <n v="2"/>
    <n v="47.47"/>
    <n v="3.1E-2"/>
    <s v="FERT"/>
    <s v="2109300369"/>
    <s v="0"/>
    <s v="0"/>
    <s v="0"/>
    <s v="X"/>
    <s v=""/>
    <n v="44378"/>
    <m/>
    <n v="1"/>
    <n v="2"/>
    <n v="0"/>
    <n v="63"/>
    <n v="2"/>
    <n v="47.47"/>
    <x v="10"/>
  </r>
  <r>
    <n v="382"/>
    <s v="16869301382"/>
    <d v="2021-07-30T00:00:00"/>
    <x v="40"/>
    <x v="40"/>
    <s v="A910"/>
    <s v="1000"/>
    <x v="73"/>
    <n v="45"/>
    <n v="0"/>
    <n v="0"/>
    <n v="0"/>
    <s v="ZUN"/>
    <d v="2022-12-31T00:00:00"/>
    <x v="6"/>
    <n v="519"/>
    <n v="459"/>
    <s v="359960371017990687"/>
    <n v="44365"/>
    <s v=""/>
    <s v=""/>
    <n v="45"/>
    <n v="1686.44"/>
    <n v="0.93799999999999994"/>
    <s v="FERT"/>
    <s v="2109300369"/>
    <s v="0"/>
    <s v="0"/>
    <s v="0"/>
    <s v="X"/>
    <s v=""/>
    <n v="44365"/>
    <m/>
    <n v="1"/>
    <n v="45"/>
    <n v="0"/>
    <n v="0"/>
    <n v="0"/>
    <n v="0"/>
    <x v="10"/>
  </r>
  <r>
    <n v="383"/>
    <s v="17129301383"/>
    <d v="2021-07-30T00:00:00"/>
    <x v="41"/>
    <x v="41"/>
    <s v="A910"/>
    <s v="1000"/>
    <x v="74"/>
    <n v="73"/>
    <n v="0"/>
    <n v="0"/>
    <n v="0"/>
    <s v="ZUN"/>
    <d v="2022-05-30T00:00:00"/>
    <x v="50"/>
    <n v="304"/>
    <n v="264"/>
    <s v="635201028225717092"/>
    <n v="44362"/>
    <s v=""/>
    <s v=""/>
    <n v="73"/>
    <n v="361.46"/>
    <n v="0.19"/>
    <s v="FERT"/>
    <s v="2109300369"/>
    <s v="0"/>
    <s v="0"/>
    <s v="0"/>
    <s v="X"/>
    <s v=""/>
    <n v="44344"/>
    <m/>
    <n v="4"/>
    <n v="18"/>
    <n v="0"/>
    <n v="0"/>
    <n v="0"/>
    <n v="0"/>
    <x v="12"/>
  </r>
  <r>
    <n v="383"/>
    <s v="17129301383"/>
    <d v="2021-07-30T00:00:00"/>
    <x v="41"/>
    <x v="41"/>
    <s v="A910"/>
    <s v="1000"/>
    <x v="74"/>
    <n v="384"/>
    <n v="0"/>
    <n v="0"/>
    <n v="0"/>
    <s v="ZUN"/>
    <d v="2022-05-30T00:00:00"/>
    <x v="50"/>
    <n v="304"/>
    <n v="264"/>
    <s v="635201028225717108"/>
    <n v="44362"/>
    <s v=""/>
    <s v=""/>
    <n v="384"/>
    <n v="1901.38"/>
    <n v="1"/>
    <s v="FERT"/>
    <s v="2109300369"/>
    <s v="0"/>
    <s v="0"/>
    <s v="0"/>
    <s v="X"/>
    <s v=""/>
    <n v="44344"/>
    <m/>
    <n v="4"/>
    <n v="96"/>
    <n v="0"/>
    <n v="18"/>
    <n v="18"/>
    <n v="89.127187500000005"/>
    <x v="12"/>
  </r>
  <r>
    <n v="385"/>
    <s v="17160703385"/>
    <d v="2021-07-30T00:00:00"/>
    <x v="42"/>
    <x v="42"/>
    <s v="A910"/>
    <s v="1000"/>
    <x v="75"/>
    <n v="34"/>
    <n v="0"/>
    <n v="0"/>
    <n v="0"/>
    <s v="ZUN"/>
    <d v="2022-02-11T00:00:00"/>
    <x v="51"/>
    <n v="196"/>
    <n v="106"/>
    <s v="152010281310633543"/>
    <n v="44291"/>
    <s v=""/>
    <s v=""/>
    <n v="34"/>
    <n v="649.62"/>
    <n v="0.75600000000000001"/>
    <s v="FERT"/>
    <s v="2109300369"/>
    <s v="0"/>
    <s v="0"/>
    <s v="0"/>
    <s v="X"/>
    <s v=""/>
    <n v="44273"/>
    <m/>
    <n v="6"/>
    <n v="6"/>
    <n v="0"/>
    <n v="0"/>
    <n v="0"/>
    <n v="0"/>
    <x v="7"/>
  </r>
  <r>
    <n v="385"/>
    <s v="17160703385"/>
    <d v="2021-07-30T00:00:00"/>
    <x v="42"/>
    <x v="42"/>
    <s v="A910"/>
    <s v="1000"/>
    <x v="75"/>
    <n v="45"/>
    <n v="0"/>
    <n v="0"/>
    <n v="0"/>
    <s v="ZUN"/>
    <d v="2022-02-11T00:00:00"/>
    <x v="51"/>
    <n v="196"/>
    <n v="106"/>
    <s v="152010281310633550"/>
    <n v="44291"/>
    <s v=""/>
    <s v=""/>
    <n v="45"/>
    <n v="859.8"/>
    <n v="1"/>
    <s v="FERT"/>
    <s v="2109300369"/>
    <s v="0"/>
    <s v="0"/>
    <s v="0"/>
    <s v="X"/>
    <s v=""/>
    <n v="44273"/>
    <m/>
    <n v="6"/>
    <n v="8"/>
    <n v="0"/>
    <n v="6"/>
    <n v="6"/>
    <n v="114.63999999999999"/>
    <x v="7"/>
  </r>
  <r>
    <n v="385"/>
    <s v="17160703385"/>
    <d v="2021-07-30T00:00:00"/>
    <x v="42"/>
    <x v="42"/>
    <s v="A910"/>
    <s v="1000"/>
    <x v="75"/>
    <n v="45"/>
    <n v="0"/>
    <n v="0"/>
    <n v="0"/>
    <s v="ZUN"/>
    <d v="2022-02-11T00:00:00"/>
    <x v="51"/>
    <n v="196"/>
    <n v="106"/>
    <s v="152010281310633567"/>
    <n v="44291"/>
    <s v=""/>
    <s v=""/>
    <n v="45"/>
    <n v="859.8"/>
    <n v="1"/>
    <s v="FERT"/>
    <s v="2109300369"/>
    <s v="0"/>
    <s v="0"/>
    <s v="0"/>
    <s v="X"/>
    <s v=""/>
    <n v="44273"/>
    <m/>
    <n v="6"/>
    <n v="8"/>
    <n v="0"/>
    <n v="8"/>
    <n v="8"/>
    <n v="152.85333333333332"/>
    <x v="7"/>
  </r>
  <r>
    <n v="385"/>
    <s v="17160703385"/>
    <d v="2021-07-30T00:00:00"/>
    <x v="42"/>
    <x v="42"/>
    <s v="A910"/>
    <s v="1000"/>
    <x v="75"/>
    <n v="45"/>
    <n v="0"/>
    <n v="0"/>
    <n v="0"/>
    <s v="ZUN"/>
    <d v="2022-02-11T00:00:00"/>
    <x v="51"/>
    <n v="196"/>
    <n v="106"/>
    <s v="152010281310633611"/>
    <n v="44291"/>
    <s v=""/>
    <s v=""/>
    <n v="45"/>
    <n v="859.8"/>
    <n v="1"/>
    <s v="FERT"/>
    <s v="2109300369"/>
    <s v="0"/>
    <s v="0"/>
    <s v="0"/>
    <s v="X"/>
    <s v=""/>
    <n v="44273"/>
    <m/>
    <n v="6"/>
    <n v="8"/>
    <n v="0"/>
    <n v="8"/>
    <n v="8"/>
    <n v="152.85333333333332"/>
    <x v="7"/>
  </r>
  <r>
    <n v="385"/>
    <s v="17160703385"/>
    <d v="2021-07-30T00:00:00"/>
    <x v="42"/>
    <x v="42"/>
    <s v="A910"/>
    <s v="1000"/>
    <x v="75"/>
    <n v="45"/>
    <n v="0"/>
    <n v="0"/>
    <n v="0"/>
    <s v="ZUN"/>
    <d v="2022-02-11T00:00:00"/>
    <x v="51"/>
    <n v="196"/>
    <n v="106"/>
    <s v="152010281310633628"/>
    <n v="44291"/>
    <s v=""/>
    <s v=""/>
    <n v="45"/>
    <n v="859.8"/>
    <n v="1"/>
    <s v="FERT"/>
    <s v="2109300369"/>
    <s v="0"/>
    <s v="0"/>
    <s v="0"/>
    <s v="X"/>
    <s v=""/>
    <n v="44273"/>
    <m/>
    <n v="6"/>
    <n v="8"/>
    <n v="0"/>
    <n v="8"/>
    <n v="8"/>
    <n v="152.85333333333332"/>
    <x v="7"/>
  </r>
  <r>
    <n v="385"/>
    <s v="17160703385"/>
    <d v="2021-07-30T00:00:00"/>
    <x v="42"/>
    <x v="42"/>
    <s v="A910"/>
    <s v="1000"/>
    <x v="75"/>
    <n v="45"/>
    <n v="0"/>
    <n v="0"/>
    <n v="0"/>
    <s v="ZUN"/>
    <d v="2022-02-11T00:00:00"/>
    <x v="51"/>
    <n v="196"/>
    <n v="106"/>
    <s v="152010281310636049"/>
    <n v="44291"/>
    <s v=""/>
    <s v=""/>
    <n v="45"/>
    <n v="859.8"/>
    <n v="1"/>
    <s v="FERT"/>
    <s v="2109300369"/>
    <s v="0"/>
    <s v="0"/>
    <s v="0"/>
    <s v="X"/>
    <s v=""/>
    <n v="44273"/>
    <m/>
    <n v="6"/>
    <n v="8"/>
    <n v="0"/>
    <n v="8"/>
    <n v="8"/>
    <n v="152.85333333333332"/>
    <x v="7"/>
  </r>
  <r>
    <n v="385"/>
    <s v="17160703385"/>
    <d v="2021-07-30T00:00:00"/>
    <x v="42"/>
    <x v="42"/>
    <s v="A910"/>
    <s v="1000"/>
    <x v="75"/>
    <n v="45"/>
    <n v="0"/>
    <n v="0"/>
    <n v="0"/>
    <s v="ZUN"/>
    <d v="2022-02-11T00:00:00"/>
    <x v="51"/>
    <n v="196"/>
    <n v="106"/>
    <s v="152010281310636056"/>
    <n v="44291"/>
    <s v=""/>
    <s v=""/>
    <n v="45"/>
    <n v="859.8"/>
    <n v="1"/>
    <s v="FERT"/>
    <s v="2109300369"/>
    <s v="0"/>
    <s v="0"/>
    <s v="0"/>
    <s v="X"/>
    <s v=""/>
    <n v="44273"/>
    <m/>
    <n v="6"/>
    <n v="8"/>
    <n v="0"/>
    <n v="8"/>
    <n v="8"/>
    <n v="152.85333333333332"/>
    <x v="7"/>
  </r>
  <r>
    <n v="385"/>
    <s v="17160703385"/>
    <d v="2021-07-30T00:00:00"/>
    <x v="42"/>
    <x v="42"/>
    <s v="A910"/>
    <s v="1000"/>
    <x v="75"/>
    <n v="45"/>
    <n v="0"/>
    <n v="0"/>
    <n v="0"/>
    <s v="ZUN"/>
    <d v="2022-02-11T00:00:00"/>
    <x v="51"/>
    <n v="196"/>
    <n v="106"/>
    <s v="152010281310636063"/>
    <n v="44291"/>
    <s v=""/>
    <s v=""/>
    <n v="45"/>
    <n v="859.8"/>
    <n v="1"/>
    <s v="FERT"/>
    <s v="2109300369"/>
    <s v="0"/>
    <s v="0"/>
    <s v="0"/>
    <s v="X"/>
    <s v=""/>
    <n v="44273"/>
    <m/>
    <n v="6"/>
    <n v="8"/>
    <n v="0"/>
    <n v="8"/>
    <n v="8"/>
    <n v="152.85333333333332"/>
    <x v="7"/>
  </r>
  <r>
    <n v="385"/>
    <s v="17160703385"/>
    <d v="2021-07-30T00:00:00"/>
    <x v="42"/>
    <x v="42"/>
    <s v="A910"/>
    <s v="1000"/>
    <x v="75"/>
    <n v="45"/>
    <n v="0"/>
    <n v="0"/>
    <n v="0"/>
    <s v="ZUN"/>
    <d v="2022-02-11T00:00:00"/>
    <x v="51"/>
    <n v="196"/>
    <n v="106"/>
    <s v="152010281310636070"/>
    <n v="44291"/>
    <s v=""/>
    <s v=""/>
    <n v="45"/>
    <n v="859.8"/>
    <n v="1"/>
    <s v="FERT"/>
    <s v="2109300369"/>
    <s v="0"/>
    <s v="0"/>
    <s v="0"/>
    <s v="X"/>
    <s v=""/>
    <n v="44273"/>
    <m/>
    <n v="6"/>
    <n v="8"/>
    <n v="0"/>
    <n v="8"/>
    <n v="8"/>
    <n v="152.85333333333332"/>
    <x v="7"/>
  </r>
  <r>
    <n v="385"/>
    <s v="17160703385"/>
    <d v="2021-07-30T00:00:00"/>
    <x v="42"/>
    <x v="42"/>
    <s v="A910"/>
    <s v="1000"/>
    <x v="75"/>
    <n v="45"/>
    <n v="0"/>
    <n v="0"/>
    <n v="0"/>
    <s v="ZUN"/>
    <d v="2022-02-11T00:00:00"/>
    <x v="51"/>
    <n v="196"/>
    <n v="106"/>
    <s v="152010281310636087"/>
    <n v="44291"/>
    <s v=""/>
    <s v=""/>
    <n v="45"/>
    <n v="859.8"/>
    <n v="1"/>
    <s v="FERT"/>
    <s v="2109300369"/>
    <s v="0"/>
    <s v="0"/>
    <s v="0"/>
    <s v="X"/>
    <s v=""/>
    <n v="44273"/>
    <m/>
    <n v="6"/>
    <n v="8"/>
    <n v="0"/>
    <n v="8"/>
    <n v="8"/>
    <n v="152.85333333333332"/>
    <x v="7"/>
  </r>
  <r>
    <n v="385"/>
    <s v="17160703385"/>
    <d v="2021-07-30T00:00:00"/>
    <x v="42"/>
    <x v="42"/>
    <s v="A910"/>
    <s v="1000"/>
    <x v="75"/>
    <n v="45"/>
    <n v="0"/>
    <n v="0"/>
    <n v="0"/>
    <s v="ZUN"/>
    <d v="2022-02-11T00:00:00"/>
    <x v="51"/>
    <n v="196"/>
    <n v="106"/>
    <s v="152010281310636094"/>
    <n v="44291"/>
    <s v=""/>
    <s v=""/>
    <n v="45"/>
    <n v="859.8"/>
    <n v="1"/>
    <s v="FERT"/>
    <s v="2109300369"/>
    <s v="0"/>
    <s v="0"/>
    <s v="0"/>
    <s v="X"/>
    <s v=""/>
    <n v="44273"/>
    <m/>
    <n v="6"/>
    <n v="8"/>
    <n v="0"/>
    <n v="8"/>
    <n v="8"/>
    <n v="152.85333333333332"/>
    <x v="7"/>
  </r>
  <r>
    <n v="385"/>
    <s v="17160703385"/>
    <d v="2021-07-30T00:00:00"/>
    <x v="42"/>
    <x v="42"/>
    <s v="A910"/>
    <s v="1000"/>
    <x v="75"/>
    <n v="45"/>
    <n v="0"/>
    <n v="0"/>
    <n v="0"/>
    <s v="ZUN"/>
    <d v="2022-02-11T00:00:00"/>
    <x v="51"/>
    <n v="196"/>
    <n v="106"/>
    <s v="152010281310636179"/>
    <n v="44291"/>
    <s v=""/>
    <s v=""/>
    <n v="45"/>
    <n v="859.8"/>
    <n v="1"/>
    <s v="FERT"/>
    <s v="2109300369"/>
    <s v="0"/>
    <s v="0"/>
    <s v="0"/>
    <s v="X"/>
    <s v=""/>
    <n v="44273"/>
    <m/>
    <n v="6"/>
    <n v="8"/>
    <n v="0"/>
    <n v="8"/>
    <n v="8"/>
    <n v="152.85333333333332"/>
    <x v="7"/>
  </r>
  <r>
    <n v="385"/>
    <s v="17160703385"/>
    <d v="2021-07-30T00:00:00"/>
    <x v="42"/>
    <x v="42"/>
    <s v="A910"/>
    <s v="1000"/>
    <x v="75"/>
    <n v="19"/>
    <n v="0"/>
    <n v="0"/>
    <n v="0"/>
    <s v="ZUN"/>
    <d v="2022-02-11T00:00:00"/>
    <x v="51"/>
    <n v="196"/>
    <n v="106"/>
    <s v="152010281310636193"/>
    <n v="44291"/>
    <s v=""/>
    <s v=""/>
    <n v="19"/>
    <n v="363.02"/>
    <n v="0.42199999999999999"/>
    <s v="FERT"/>
    <s v="2109300369"/>
    <s v="0"/>
    <s v="0"/>
    <s v="0"/>
    <s v="X"/>
    <s v=""/>
    <n v="44273"/>
    <m/>
    <n v="6"/>
    <n v="3"/>
    <n v="0"/>
    <n v="8"/>
    <n v="8"/>
    <n v="152.85052631578947"/>
    <x v="7"/>
  </r>
  <r>
    <n v="385"/>
    <s v="17160703385"/>
    <d v="2021-07-30T00:00:00"/>
    <x v="42"/>
    <x v="42"/>
    <s v="A910"/>
    <s v="1000"/>
    <x v="75"/>
    <n v="5"/>
    <n v="0"/>
    <n v="0"/>
    <n v="0"/>
    <s v="ZUN"/>
    <d v="2022-02-11T00:00:00"/>
    <x v="51"/>
    <n v="196"/>
    <n v="106"/>
    <s v="635201028226559325"/>
    <n v="44291"/>
    <s v=""/>
    <s v=""/>
    <n v="5"/>
    <n v="95.53"/>
    <n v="0.111"/>
    <s v="FERT"/>
    <s v="2109300369"/>
    <s v="0"/>
    <s v="0"/>
    <s v="0"/>
    <s v="X"/>
    <s v=""/>
    <n v="44273"/>
    <m/>
    <n v="6"/>
    <n v="1"/>
    <n v="0"/>
    <n v="3"/>
    <n v="3"/>
    <n v="57.318000000000005"/>
    <x v="7"/>
  </r>
  <r>
    <n v="385"/>
    <s v="17160703385"/>
    <d v="2021-07-30T00:00:00"/>
    <x v="42"/>
    <x v="42"/>
    <s v="A910"/>
    <s v="1000"/>
    <x v="75"/>
    <n v="2"/>
    <n v="0"/>
    <n v="0"/>
    <n v="0"/>
    <s v="ZUN"/>
    <d v="2022-02-11T00:00:00"/>
    <x v="51"/>
    <n v="196"/>
    <n v="106"/>
    <s v="635201028226559554"/>
    <n v="44291"/>
    <s v=""/>
    <s v=""/>
    <n v="2"/>
    <n v="38.21"/>
    <n v="4.3999999999999997E-2"/>
    <s v="FERT"/>
    <s v="2109300369"/>
    <s v="0"/>
    <s v="0"/>
    <s v="0"/>
    <s v="X"/>
    <s v=""/>
    <n v="44273"/>
    <m/>
    <n v="6"/>
    <n v="0"/>
    <n v="0"/>
    <n v="1"/>
    <n v="1"/>
    <n v="19.105"/>
    <x v="7"/>
  </r>
  <r>
    <n v="400"/>
    <s v="17193101400"/>
    <d v="2021-07-30T00:00:00"/>
    <x v="43"/>
    <x v="43"/>
    <s v="A910"/>
    <s v="1000"/>
    <x v="76"/>
    <n v="274"/>
    <n v="0"/>
    <n v="0"/>
    <n v="0"/>
    <s v="ZUN"/>
    <d v="2022-06-30T00:00:00"/>
    <x v="52"/>
    <n v="335"/>
    <n v="305"/>
    <s v="635201028226185661"/>
    <n v="44368"/>
    <s v=""/>
    <s v=""/>
    <n v="274"/>
    <n v="1139.67"/>
    <n v="0.71399999999999997"/>
    <s v="FERT"/>
    <s v="2109300369"/>
    <s v="0"/>
    <s v="0"/>
    <s v="0"/>
    <s v="X"/>
    <s v=""/>
    <n v="44361"/>
    <m/>
    <n v="2"/>
    <n v="137"/>
    <n v="0"/>
    <n v="0"/>
    <n v="0"/>
    <n v="0"/>
    <x v="12"/>
  </r>
  <r>
    <n v="400"/>
    <s v="17193101400"/>
    <d v="2021-07-30T00:00:00"/>
    <x v="43"/>
    <x v="43"/>
    <s v="A910"/>
    <s v="1000"/>
    <x v="76"/>
    <n v="351"/>
    <n v="0"/>
    <n v="0"/>
    <n v="0"/>
    <s v="ZUN"/>
    <d v="2022-06-30T00:00:00"/>
    <x v="52"/>
    <n v="335"/>
    <n v="305"/>
    <s v="635201028226185692"/>
    <n v="44368"/>
    <s v=""/>
    <s v=""/>
    <n v="351"/>
    <n v="1459.94"/>
    <n v="0.91400000000000003"/>
    <s v="FERT"/>
    <s v="2109300369"/>
    <s v="0"/>
    <s v="0"/>
    <s v="0"/>
    <s v="X"/>
    <s v=""/>
    <n v="44361"/>
    <m/>
    <n v="2"/>
    <n v="176"/>
    <n v="0"/>
    <n v="137"/>
    <n v="137"/>
    <n v="569.83413105413103"/>
    <x v="12"/>
  </r>
  <r>
    <n v="400"/>
    <s v="17193101400"/>
    <d v="2021-07-30T00:00:00"/>
    <x v="43"/>
    <x v="43"/>
    <s v="A910"/>
    <s v="1000"/>
    <x v="76"/>
    <n v="5"/>
    <n v="0"/>
    <n v="0"/>
    <n v="0"/>
    <s v="ZUN"/>
    <d v="2022-06-30T00:00:00"/>
    <x v="52"/>
    <n v="335"/>
    <n v="305"/>
    <s v="635201028226370791"/>
    <n v="44368"/>
    <s v=""/>
    <s v=""/>
    <n v="5"/>
    <n v="20.8"/>
    <n v="1.2999999999999999E-2"/>
    <s v="FERT"/>
    <s v="2109300369"/>
    <s v="0"/>
    <s v="0"/>
    <s v="0"/>
    <s v="X"/>
    <s v=""/>
    <n v="44361"/>
    <m/>
    <n v="2"/>
    <n v="3"/>
    <n v="0"/>
    <n v="176"/>
    <n v="5"/>
    <n v="20.8"/>
    <x v="12"/>
  </r>
  <r>
    <n v="403"/>
    <s v="17193201403"/>
    <d v="2021-07-30T00:00:00"/>
    <x v="44"/>
    <x v="44"/>
    <s v="A910"/>
    <s v="1000"/>
    <x v="77"/>
    <n v="319"/>
    <n v="0"/>
    <n v="0"/>
    <n v="0"/>
    <s v="ZUN"/>
    <d v="2022-06-15T00:00:00"/>
    <x v="53"/>
    <n v="320"/>
    <n v="230"/>
    <s v="635201028225717078"/>
    <n v="44362"/>
    <s v=""/>
    <s v=""/>
    <n v="319"/>
    <n v="1021.64"/>
    <n v="0.83099999999999996"/>
    <s v="FERT"/>
    <s v="2109300369"/>
    <s v="0"/>
    <s v="0"/>
    <s v="0"/>
    <s v="X"/>
    <s v=""/>
    <n v="44349"/>
    <m/>
    <n v="5"/>
    <n v="64"/>
    <n v="0"/>
    <n v="0"/>
    <n v="0"/>
    <n v="0"/>
    <x v="12"/>
  </r>
  <r>
    <n v="403"/>
    <s v="17193201403"/>
    <d v="2021-07-30T00:00:00"/>
    <x v="44"/>
    <x v="44"/>
    <s v="A910"/>
    <s v="1000"/>
    <x v="77"/>
    <n v="362"/>
    <n v="0"/>
    <n v="0"/>
    <n v="0"/>
    <s v="ZUN"/>
    <d v="2022-06-15T00:00:00"/>
    <x v="53"/>
    <n v="320"/>
    <n v="230"/>
    <s v="635201028225717122"/>
    <n v="44362"/>
    <s v=""/>
    <s v=""/>
    <n v="362"/>
    <n v="1159.3499999999999"/>
    <n v="0.94299999999999995"/>
    <s v="FERT"/>
    <s v="2109300369"/>
    <s v="0"/>
    <s v="0"/>
    <s v="0"/>
    <s v="X"/>
    <s v=""/>
    <n v="44349"/>
    <m/>
    <n v="5"/>
    <n v="72"/>
    <n v="0"/>
    <n v="64"/>
    <n v="64"/>
    <n v="204.96795580110495"/>
    <x v="12"/>
  </r>
  <r>
    <n v="403"/>
    <s v="17193201403"/>
    <d v="2021-07-30T00:00:00"/>
    <x v="44"/>
    <x v="44"/>
    <s v="A910"/>
    <s v="1000"/>
    <x v="77"/>
    <n v="384"/>
    <n v="0"/>
    <n v="0"/>
    <n v="0"/>
    <s v="ZUN"/>
    <d v="2022-06-15T00:00:00"/>
    <x v="53"/>
    <n v="320"/>
    <n v="230"/>
    <s v="635201028225717139"/>
    <n v="44362"/>
    <s v=""/>
    <s v=""/>
    <n v="384"/>
    <n v="1229.81"/>
    <n v="1"/>
    <s v="FERT"/>
    <s v="2109300369"/>
    <s v="0"/>
    <s v="0"/>
    <s v="0"/>
    <s v="X"/>
    <s v=""/>
    <n v="44349"/>
    <m/>
    <n v="5"/>
    <n v="77"/>
    <n v="0"/>
    <n v="72"/>
    <n v="72"/>
    <n v="230.58937499999999"/>
    <x v="12"/>
  </r>
  <r>
    <n v="403"/>
    <s v="17193201403"/>
    <d v="2021-07-30T00:00:00"/>
    <x v="44"/>
    <x v="44"/>
    <s v="A910"/>
    <s v="1000"/>
    <x v="77"/>
    <n v="1"/>
    <n v="0"/>
    <n v="0"/>
    <n v="0"/>
    <s v="ZUN"/>
    <d v="2022-06-15T00:00:00"/>
    <x v="53"/>
    <n v="320"/>
    <n v="230"/>
    <s v="635201028226559264"/>
    <n v="44362"/>
    <s v=""/>
    <s v=""/>
    <n v="1"/>
    <n v="3.2"/>
    <n v="3.0000000000000001E-3"/>
    <s v="FERT"/>
    <s v="2109300369"/>
    <s v="0"/>
    <s v="0"/>
    <s v="0"/>
    <s v="X"/>
    <s v=""/>
    <n v="44349"/>
    <m/>
    <n v="5"/>
    <n v="0"/>
    <n v="0"/>
    <n v="77"/>
    <n v="1"/>
    <n v="3.2"/>
    <x v="12"/>
  </r>
  <r>
    <n v="407"/>
    <s v="17193301407"/>
    <d v="2021-07-30T00:00:00"/>
    <x v="45"/>
    <x v="45"/>
    <s v="A910"/>
    <s v="1000"/>
    <x v="78"/>
    <n v="259"/>
    <n v="0"/>
    <n v="0"/>
    <n v="0"/>
    <s v="ZUN"/>
    <d v="2022-06-30T00:00:00"/>
    <x v="48"/>
    <n v="335"/>
    <n v="245"/>
    <s v="635201028226185630"/>
    <n v="44389"/>
    <s v=""/>
    <s v=""/>
    <n v="259"/>
    <n v="1214.68"/>
    <n v="0.67400000000000004"/>
    <s v="FERT"/>
    <s v="2109300369"/>
    <s v="0"/>
    <s v="0"/>
    <s v="0"/>
    <s v="X"/>
    <s v=""/>
    <n v="44362"/>
    <m/>
    <n v="19"/>
    <n v="14"/>
    <n v="0"/>
    <n v="0"/>
    <n v="0"/>
    <n v="0"/>
    <x v="12"/>
  </r>
  <r>
    <n v="407"/>
    <s v="17193301407"/>
    <d v="2021-07-30T00:00:00"/>
    <x v="45"/>
    <x v="45"/>
    <s v="A910"/>
    <s v="1000"/>
    <x v="78"/>
    <n v="384"/>
    <n v="0"/>
    <n v="0"/>
    <n v="0"/>
    <s v="ZUN"/>
    <d v="2022-06-30T00:00:00"/>
    <x v="48"/>
    <n v="335"/>
    <n v="245"/>
    <s v="635201028226185654"/>
    <n v="44389"/>
    <s v=""/>
    <s v=""/>
    <n v="384"/>
    <n v="1800.92"/>
    <n v="1"/>
    <s v="FERT"/>
    <s v="2109300369"/>
    <s v="0"/>
    <s v="0"/>
    <s v="0"/>
    <s v="X"/>
    <s v=""/>
    <n v="44362"/>
    <m/>
    <n v="19"/>
    <n v="20"/>
    <n v="0"/>
    <n v="14"/>
    <n v="14"/>
    <n v="65.658541666666679"/>
    <x v="12"/>
  </r>
  <r>
    <n v="407"/>
    <s v="17193301407"/>
    <d v="2021-07-30T00:00:00"/>
    <x v="45"/>
    <x v="45"/>
    <s v="A910"/>
    <s v="1000"/>
    <x v="78"/>
    <n v="10"/>
    <n v="0"/>
    <n v="0"/>
    <n v="0"/>
    <s v="ZUN"/>
    <d v="2022-06-30T00:00:00"/>
    <x v="48"/>
    <n v="335"/>
    <n v="245"/>
    <s v="635201028226559981"/>
    <n v="44389"/>
    <s v=""/>
    <s v=""/>
    <n v="10"/>
    <n v="46.9"/>
    <n v="2.5999999999999999E-2"/>
    <s v="FERT"/>
    <s v="2109300369"/>
    <s v="0"/>
    <s v="0"/>
    <s v="0"/>
    <s v="X"/>
    <s v=""/>
    <n v="44362"/>
    <m/>
    <n v="19"/>
    <n v="1"/>
    <n v="0"/>
    <n v="20"/>
    <n v="10"/>
    <n v="46.899999999999991"/>
    <x v="12"/>
  </r>
  <r>
    <n v="407"/>
    <s v="17193301407"/>
    <d v="2021-07-30T00:00:00"/>
    <x v="45"/>
    <x v="45"/>
    <s v="A910"/>
    <s v="1000"/>
    <x v="78"/>
    <n v="3"/>
    <n v="0"/>
    <n v="0"/>
    <n v="0"/>
    <s v="ZUN"/>
    <d v="2022-06-30T00:00:00"/>
    <x v="48"/>
    <n v="335"/>
    <n v="245"/>
    <s v="635201028226560086"/>
    <n v="44389"/>
    <s v=""/>
    <s v=""/>
    <n v="3"/>
    <n v="14.07"/>
    <n v="8.0000000000000002E-3"/>
    <s v="FERT"/>
    <s v="2109300369"/>
    <s v="0"/>
    <s v="0"/>
    <s v="0"/>
    <s v="X"/>
    <s v=""/>
    <n v="44362"/>
    <m/>
    <n v="19"/>
    <n v="0"/>
    <n v="0"/>
    <n v="1"/>
    <n v="1"/>
    <n v="4.6900000000000004"/>
    <x v="12"/>
  </r>
  <r>
    <n v="407"/>
    <s v="17193301407"/>
    <d v="2021-07-30T00:00:00"/>
    <x v="45"/>
    <x v="45"/>
    <s v="A910"/>
    <s v="1000"/>
    <x v="78"/>
    <n v="40"/>
    <n v="0"/>
    <n v="0"/>
    <n v="0"/>
    <s v="ZUN"/>
    <d v="2022-06-30T00:00:00"/>
    <x v="48"/>
    <n v="335"/>
    <n v="245"/>
    <s v="635201028226560147"/>
    <n v="44389"/>
    <s v=""/>
    <s v=""/>
    <n v="40"/>
    <n v="187.6"/>
    <n v="0.104"/>
    <s v="FERT"/>
    <s v="2109300369"/>
    <s v="0"/>
    <s v="0"/>
    <s v="0"/>
    <s v="X"/>
    <s v=""/>
    <n v="44362"/>
    <m/>
    <n v="19"/>
    <n v="2"/>
    <n v="0"/>
    <n v="0"/>
    <n v="0"/>
    <n v="0"/>
    <x v="12"/>
  </r>
  <r>
    <n v="412"/>
    <s v="17193401412"/>
    <d v="2021-07-30T00:00:00"/>
    <x v="46"/>
    <x v="46"/>
    <s v="A910"/>
    <s v="1000"/>
    <x v="79"/>
    <n v="384"/>
    <n v="0"/>
    <n v="0"/>
    <n v="0"/>
    <s v="ZUN"/>
    <d v="2022-06-30T00:00:00"/>
    <x v="48"/>
    <n v="335"/>
    <n v="245"/>
    <s v="635201028226185586"/>
    <n v="44389"/>
    <s v=""/>
    <s v=""/>
    <n v="384"/>
    <n v="1304.51"/>
    <n v="1"/>
    <s v="FERT"/>
    <s v="2109300369"/>
    <s v="0"/>
    <s v="0"/>
    <s v="0"/>
    <s v="X"/>
    <s v=""/>
    <n v="44363"/>
    <m/>
    <n v="27"/>
    <n v="14"/>
    <n v="0"/>
    <n v="0"/>
    <n v="0"/>
    <n v="0"/>
    <x v="12"/>
  </r>
  <r>
    <n v="412"/>
    <s v="17193401412"/>
    <d v="2021-07-30T00:00:00"/>
    <x v="46"/>
    <x v="46"/>
    <s v="A910"/>
    <s v="1000"/>
    <x v="79"/>
    <n v="25"/>
    <n v="0"/>
    <n v="0"/>
    <n v="0"/>
    <s v="ZUN"/>
    <d v="2022-06-30T00:00:00"/>
    <x v="48"/>
    <n v="335"/>
    <n v="245"/>
    <s v="635201028226185609"/>
    <n v="44389"/>
    <s v=""/>
    <s v=""/>
    <n v="25"/>
    <n v="84.93"/>
    <n v="6.5000000000000002E-2"/>
    <s v="FERT"/>
    <s v="2109300369"/>
    <s v="0"/>
    <s v="0"/>
    <s v="0"/>
    <s v="X"/>
    <s v=""/>
    <n v="44363"/>
    <m/>
    <n v="27"/>
    <n v="1"/>
    <n v="0"/>
    <n v="14"/>
    <n v="14"/>
    <n v="47.5608"/>
    <x v="12"/>
  </r>
  <r>
    <n v="412"/>
    <s v="17193401412"/>
    <d v="2021-07-30T00:00:00"/>
    <x v="46"/>
    <x v="46"/>
    <s v="A910"/>
    <s v="1000"/>
    <x v="79"/>
    <n v="2"/>
    <n v="0"/>
    <n v="0"/>
    <n v="0"/>
    <s v="ZUN"/>
    <d v="2022-06-30T00:00:00"/>
    <x v="48"/>
    <n v="335"/>
    <n v="245"/>
    <s v="635201028226559493"/>
    <n v="44389"/>
    <s v=""/>
    <s v=""/>
    <n v="2"/>
    <n v="6.79"/>
    <n v="5.0000000000000001E-3"/>
    <s v="FERT"/>
    <s v="2109300369"/>
    <s v="0"/>
    <s v="0"/>
    <s v="0"/>
    <s v="X"/>
    <s v=""/>
    <n v="44363"/>
    <m/>
    <n v="27"/>
    <n v="0"/>
    <n v="0"/>
    <n v="1"/>
    <n v="1"/>
    <n v="3.395"/>
    <x v="12"/>
  </r>
  <r>
    <n v="412"/>
    <s v="17193401412"/>
    <d v="2021-07-30T00:00:00"/>
    <x v="46"/>
    <x v="46"/>
    <s v="A910"/>
    <s v="1000"/>
    <x v="79"/>
    <n v="5"/>
    <n v="0"/>
    <n v="0"/>
    <n v="0"/>
    <s v="ZUN"/>
    <d v="2022-06-30T00:00:00"/>
    <x v="48"/>
    <n v="335"/>
    <n v="245"/>
    <s v="635201028226559998"/>
    <n v="44389"/>
    <s v=""/>
    <s v=""/>
    <n v="5"/>
    <n v="16.989999999999998"/>
    <n v="1.2999999999999999E-2"/>
    <s v="FERT"/>
    <s v="2109300369"/>
    <s v="0"/>
    <s v="0"/>
    <s v="0"/>
    <s v="X"/>
    <s v=""/>
    <n v="44363"/>
    <m/>
    <n v="27"/>
    <n v="0"/>
    <n v="0"/>
    <n v="0"/>
    <n v="0"/>
    <n v="0"/>
    <x v="12"/>
  </r>
  <r>
    <n v="412"/>
    <s v="17193401412"/>
    <d v="2021-07-30T00:00:00"/>
    <x v="46"/>
    <x v="46"/>
    <s v="A910"/>
    <s v="1000"/>
    <x v="79"/>
    <n v="40"/>
    <n v="0"/>
    <n v="0"/>
    <n v="0"/>
    <s v="ZUN"/>
    <d v="2022-06-30T00:00:00"/>
    <x v="48"/>
    <n v="335"/>
    <n v="245"/>
    <s v="635201028226560154"/>
    <n v="44389"/>
    <s v=""/>
    <s v=""/>
    <n v="40"/>
    <n v="135.88999999999999"/>
    <n v="0.104"/>
    <s v="FERT"/>
    <s v="2109300369"/>
    <s v="0"/>
    <s v="0"/>
    <s v="0"/>
    <s v="X"/>
    <s v=""/>
    <n v="44363"/>
    <m/>
    <n v="27"/>
    <n v="1"/>
    <n v="0"/>
    <n v="0"/>
    <n v="0"/>
    <n v="0"/>
    <x v="12"/>
  </r>
  <r>
    <n v="417"/>
    <s v="17253003417"/>
    <d v="2021-07-30T00:00:00"/>
    <x v="47"/>
    <x v="47"/>
    <s v="A910"/>
    <s v="1000"/>
    <x v="22"/>
    <n v="0"/>
    <n v="108"/>
    <n v="0"/>
    <n v="0"/>
    <s v="ZUN"/>
    <d v="2023-01-31T00:00:00"/>
    <x v="54"/>
    <n v="550"/>
    <n v="450"/>
    <s v="152010281310647458"/>
    <n v="44406"/>
    <s v=""/>
    <s v=""/>
    <n v="108"/>
    <n v="1764.11"/>
    <n v="1"/>
    <s v="FERT"/>
    <s v="2109300369"/>
    <s v="0"/>
    <s v="0"/>
    <s v="0"/>
    <s v="X"/>
    <s v=""/>
    <n v="44408"/>
    <m/>
    <n v="4"/>
    <n v="0"/>
    <n v="0"/>
    <n v="0"/>
    <n v="0"/>
    <n v="0"/>
    <x v="1"/>
  </r>
  <r>
    <n v="418"/>
    <s v="18008401418"/>
    <d v="2021-07-30T00:00:00"/>
    <x v="48"/>
    <x v="48"/>
    <s v="A910"/>
    <s v="1000"/>
    <x v="80"/>
    <n v="9"/>
    <n v="0"/>
    <n v="0"/>
    <n v="0"/>
    <s v="ZUN"/>
    <d v="2022-04-23T00:00:00"/>
    <x v="55"/>
    <n v="267"/>
    <n v="177"/>
    <s v="635201028226291317"/>
    <n v="44393"/>
    <s v=""/>
    <s v=""/>
    <n v="9"/>
    <n v="78.28"/>
    <n v="6.9000000000000006E-2"/>
    <s v="FERT"/>
    <s v="2109300369"/>
    <s v="0"/>
    <s v="0"/>
    <s v="0"/>
    <s v="X"/>
    <s v=""/>
    <n v="44309"/>
    <m/>
    <n v="8"/>
    <n v="1"/>
    <n v="0"/>
    <n v="0"/>
    <n v="0"/>
    <n v="0"/>
    <x v="13"/>
  </r>
  <r>
    <n v="418"/>
    <s v="18008401418"/>
    <d v="2021-07-30T00:00:00"/>
    <x v="48"/>
    <x v="48"/>
    <s v="A910"/>
    <s v="1000"/>
    <x v="80"/>
    <n v="39"/>
    <n v="0"/>
    <n v="0"/>
    <n v="0"/>
    <s v="ZUN"/>
    <d v="2022-04-23T00:00:00"/>
    <x v="55"/>
    <n v="267"/>
    <n v="177"/>
    <s v="635201028226291324"/>
    <n v="44393"/>
    <s v=""/>
    <s v=""/>
    <n v="39"/>
    <n v="339.2"/>
    <n v="0.3"/>
    <s v="FERT"/>
    <s v="2109300369"/>
    <s v="0"/>
    <s v="0"/>
    <s v="0"/>
    <s v="X"/>
    <s v=""/>
    <n v="44309"/>
    <m/>
    <n v="8"/>
    <n v="5"/>
    <n v="0"/>
    <n v="1"/>
    <n v="1"/>
    <n v="8.6974358974358967"/>
    <x v="13"/>
  </r>
  <r>
    <n v="418"/>
    <s v="18008401418"/>
    <d v="2021-07-30T00:00:00"/>
    <x v="48"/>
    <x v="48"/>
    <s v="A910"/>
    <s v="1000"/>
    <x v="80"/>
    <n v="130"/>
    <n v="0"/>
    <n v="0"/>
    <n v="0"/>
    <s v="ZUN"/>
    <d v="2022-04-23T00:00:00"/>
    <x v="55"/>
    <n v="267"/>
    <n v="177"/>
    <s v="635201028226291331"/>
    <n v="44393"/>
    <s v=""/>
    <s v=""/>
    <n v="130"/>
    <n v="1130.67"/>
    <n v="1"/>
    <s v="FERT"/>
    <s v="2109300369"/>
    <s v="0"/>
    <s v="0"/>
    <s v="0"/>
    <s v="X"/>
    <s v=""/>
    <n v="44309"/>
    <m/>
    <n v="8"/>
    <n v="16"/>
    <n v="0"/>
    <n v="5"/>
    <n v="5"/>
    <n v="43.487307692307695"/>
    <x v="13"/>
  </r>
  <r>
    <n v="418"/>
    <s v="18008401418"/>
    <d v="2021-07-30T00:00:00"/>
    <x v="48"/>
    <x v="48"/>
    <s v="A910"/>
    <s v="1000"/>
    <x v="80"/>
    <n v="130"/>
    <n v="0"/>
    <n v="0"/>
    <n v="0"/>
    <s v="ZUN"/>
    <d v="2022-04-23T00:00:00"/>
    <x v="55"/>
    <n v="267"/>
    <n v="177"/>
    <s v="635201028226291430"/>
    <n v="44393"/>
    <s v=""/>
    <s v=""/>
    <n v="130"/>
    <n v="1130.67"/>
    <n v="1"/>
    <s v="FERT"/>
    <s v="2109300369"/>
    <s v="0"/>
    <s v="0"/>
    <s v="0"/>
    <s v="X"/>
    <s v=""/>
    <n v="44309"/>
    <m/>
    <n v="8"/>
    <n v="16"/>
    <n v="0"/>
    <n v="16"/>
    <n v="16"/>
    <n v="139.15938461538462"/>
    <x v="13"/>
  </r>
  <r>
    <n v="418"/>
    <s v="18008401418"/>
    <d v="2021-07-30T00:00:00"/>
    <x v="48"/>
    <x v="48"/>
    <s v="A910"/>
    <s v="1000"/>
    <x v="80"/>
    <n v="1"/>
    <n v="0"/>
    <n v="0"/>
    <n v="0"/>
    <s v="ZUN"/>
    <d v="2022-04-23T00:00:00"/>
    <x v="55"/>
    <n v="267"/>
    <n v="177"/>
    <s v="635201028226559516"/>
    <n v="44393"/>
    <s v=""/>
    <s v=""/>
    <n v="1"/>
    <n v="8.6999999999999993"/>
    <n v="8.0000000000000002E-3"/>
    <s v="FERT"/>
    <s v="2109300369"/>
    <s v="0"/>
    <s v="0"/>
    <s v="0"/>
    <s v="X"/>
    <s v=""/>
    <n v="44309"/>
    <m/>
    <n v="8"/>
    <n v="0"/>
    <n v="0"/>
    <n v="16"/>
    <n v="1"/>
    <n v="8.6999999999999993"/>
    <x v="13"/>
  </r>
  <r>
    <n v="418"/>
    <s v="18008401418"/>
    <d v="2021-07-30T00:00:00"/>
    <x v="48"/>
    <x v="48"/>
    <s v="A910"/>
    <s v="1000"/>
    <x v="81"/>
    <n v="130"/>
    <n v="0"/>
    <n v="0"/>
    <n v="0"/>
    <s v="ZUN"/>
    <d v="2022-05-30T00:00:00"/>
    <x v="56"/>
    <n v="304"/>
    <n v="214"/>
    <s v="635201028226291447"/>
    <n v="44393"/>
    <s v=""/>
    <s v=""/>
    <n v="130"/>
    <n v="1130.67"/>
    <n v="1"/>
    <s v="FERT"/>
    <s v="2109300369"/>
    <s v="0"/>
    <s v="0"/>
    <s v="0"/>
    <s v="X"/>
    <s v=""/>
    <n v="44322"/>
    <m/>
    <n v="8"/>
    <n v="16"/>
    <n v="0"/>
    <n v="0"/>
    <n v="0"/>
    <n v="0"/>
    <x v="13"/>
  </r>
  <r>
    <n v="418"/>
    <s v="18008401418"/>
    <d v="2021-07-30T00:00:00"/>
    <x v="48"/>
    <x v="48"/>
    <s v="A910"/>
    <s v="1000"/>
    <x v="81"/>
    <n v="130"/>
    <n v="0"/>
    <n v="0"/>
    <n v="0"/>
    <s v="ZUN"/>
    <d v="2022-05-30T00:00:00"/>
    <x v="56"/>
    <n v="304"/>
    <n v="214"/>
    <s v="635201028226291454"/>
    <n v="44393"/>
    <s v=""/>
    <s v=""/>
    <n v="130"/>
    <n v="1130.67"/>
    <n v="1"/>
    <s v="FERT"/>
    <s v="2109300369"/>
    <s v="0"/>
    <s v="0"/>
    <s v="0"/>
    <s v="X"/>
    <s v=""/>
    <n v="44322"/>
    <m/>
    <n v="8"/>
    <n v="16"/>
    <n v="0"/>
    <n v="16"/>
    <n v="16"/>
    <n v="139.15938461538462"/>
    <x v="13"/>
  </r>
  <r>
    <n v="425"/>
    <s v="18535702425"/>
    <d v="2021-07-30T00:00:00"/>
    <x v="49"/>
    <x v="49"/>
    <s v="A910"/>
    <s v="1000"/>
    <x v="82"/>
    <n v="27"/>
    <n v="0"/>
    <n v="0"/>
    <n v="0"/>
    <s v="ZUN"/>
    <d v="2022-05-30T00:00:00"/>
    <x v="56"/>
    <n v="304"/>
    <n v="214"/>
    <s v="635201028226291386"/>
    <n v="44393"/>
    <s v=""/>
    <s v=""/>
    <n v="27"/>
    <n v="229.39"/>
    <n v="0.20799999999999999"/>
    <s v="FERT"/>
    <s v="2109300369"/>
    <s v="0"/>
    <s v="0"/>
    <s v="0"/>
    <s v="X"/>
    <s v=""/>
    <n v="44343"/>
    <m/>
    <n v="19"/>
    <n v="1"/>
    <n v="0"/>
    <n v="0"/>
    <n v="0"/>
    <n v="0"/>
    <x v="13"/>
  </r>
  <r>
    <n v="425"/>
    <s v="18535702425"/>
    <d v="2021-07-30T00:00:00"/>
    <x v="49"/>
    <x v="49"/>
    <s v="A910"/>
    <s v="1000"/>
    <x v="82"/>
    <n v="130"/>
    <n v="0"/>
    <n v="0"/>
    <n v="0"/>
    <s v="ZUN"/>
    <d v="2022-05-30T00:00:00"/>
    <x v="56"/>
    <n v="304"/>
    <n v="214"/>
    <s v="635201028226291393"/>
    <n v="44393"/>
    <s v=""/>
    <s v=""/>
    <n v="130"/>
    <n v="1104.48"/>
    <n v="1"/>
    <s v="FERT"/>
    <s v="2109300369"/>
    <s v="0"/>
    <s v="0"/>
    <s v="0"/>
    <s v="X"/>
    <s v=""/>
    <n v="44343"/>
    <m/>
    <n v="19"/>
    <n v="7"/>
    <n v="0"/>
    <n v="1"/>
    <n v="1"/>
    <n v="8.4960000000000004"/>
    <x v="13"/>
  </r>
  <r>
    <n v="425"/>
    <s v="18535702425"/>
    <d v="2021-07-30T00:00:00"/>
    <x v="49"/>
    <x v="49"/>
    <s v="A910"/>
    <s v="1000"/>
    <x v="82"/>
    <n v="46"/>
    <n v="0"/>
    <n v="0"/>
    <n v="0"/>
    <s v="ZUN"/>
    <d v="2022-05-30T00:00:00"/>
    <x v="56"/>
    <n v="304"/>
    <n v="214"/>
    <s v="635201028226291409"/>
    <n v="44393"/>
    <s v=""/>
    <s v=""/>
    <n v="46"/>
    <n v="390.82"/>
    <n v="0.35399999999999998"/>
    <s v="FERT"/>
    <s v="2109300369"/>
    <s v="0"/>
    <s v="0"/>
    <s v="0"/>
    <s v="X"/>
    <s v=""/>
    <n v="44343"/>
    <m/>
    <n v="19"/>
    <n v="2"/>
    <n v="0"/>
    <n v="7"/>
    <n v="7"/>
    <n v="59.47260869565217"/>
    <x v="13"/>
  </r>
  <r>
    <n v="425"/>
    <s v="18535702425"/>
    <d v="2021-07-30T00:00:00"/>
    <x v="49"/>
    <x v="49"/>
    <s v="A910"/>
    <s v="1000"/>
    <x v="82"/>
    <n v="5"/>
    <n v="0"/>
    <n v="0"/>
    <n v="0"/>
    <s v="ZUN"/>
    <d v="2022-05-30T00:00:00"/>
    <x v="56"/>
    <n v="304"/>
    <n v="214"/>
    <s v="635201028226559523"/>
    <n v="44393"/>
    <s v=""/>
    <s v=""/>
    <n v="5"/>
    <n v="42.48"/>
    <n v="3.7999999999999999E-2"/>
    <s v="FERT"/>
    <s v="2109300369"/>
    <s v="0"/>
    <s v="0"/>
    <s v="0"/>
    <s v="X"/>
    <s v=""/>
    <n v="44343"/>
    <m/>
    <n v="19"/>
    <n v="0"/>
    <n v="0"/>
    <n v="2"/>
    <n v="2"/>
    <n v="16.991999999999997"/>
    <x v="13"/>
  </r>
  <r>
    <n v="425"/>
    <s v="18535702425"/>
    <d v="2021-07-30T00:00:00"/>
    <x v="49"/>
    <x v="49"/>
    <s v="A910"/>
    <s v="1000"/>
    <x v="82"/>
    <n v="2"/>
    <n v="0"/>
    <n v="0"/>
    <n v="0"/>
    <s v="ZUN"/>
    <d v="2022-05-30T00:00:00"/>
    <x v="56"/>
    <n v="304"/>
    <n v="214"/>
    <s v="635201028226559806"/>
    <n v="44393"/>
    <s v=""/>
    <s v=""/>
    <n v="2"/>
    <n v="16.989999999999998"/>
    <n v="1.4999999999999999E-2"/>
    <s v="FERT"/>
    <s v="2109300369"/>
    <s v="0"/>
    <s v="0"/>
    <s v="0"/>
    <s v="X"/>
    <s v=""/>
    <n v="44343"/>
    <m/>
    <n v="19"/>
    <n v="0"/>
    <n v="0"/>
    <n v="0"/>
    <n v="0"/>
    <n v="0"/>
    <x v="13"/>
  </r>
  <r>
    <n v="425"/>
    <s v="18535702425"/>
    <d v="2021-07-30T00:00:00"/>
    <x v="49"/>
    <x v="49"/>
    <s v="A910"/>
    <s v="1000"/>
    <x v="83"/>
    <n v="130"/>
    <n v="0"/>
    <n v="0"/>
    <n v="0"/>
    <s v="ZUN"/>
    <d v="2022-05-31T00:00:00"/>
    <x v="57"/>
    <n v="305"/>
    <n v="215"/>
    <s v="635201028225694775"/>
    <n v="44361"/>
    <s v=""/>
    <s v=""/>
    <n v="130"/>
    <n v="1104.48"/>
    <n v="1"/>
    <s v="FERT"/>
    <s v="2109300369"/>
    <s v="0"/>
    <s v="0"/>
    <s v="0"/>
    <s v="X"/>
    <s v=""/>
    <n v="44323"/>
    <m/>
    <n v="19"/>
    <n v="7"/>
    <n v="0"/>
    <n v="0"/>
    <n v="0"/>
    <n v="0"/>
    <x v="13"/>
  </r>
  <r>
    <n v="425"/>
    <s v="18535702425"/>
    <d v="2021-07-30T00:00:00"/>
    <x v="49"/>
    <x v="49"/>
    <s v="A910"/>
    <s v="1000"/>
    <x v="83"/>
    <n v="2"/>
    <n v="0"/>
    <n v="0"/>
    <n v="0"/>
    <s v="ZUN"/>
    <d v="2022-05-31T00:00:00"/>
    <x v="57"/>
    <n v="305"/>
    <n v="215"/>
    <s v="635201028225694805"/>
    <n v="44361"/>
    <s v=""/>
    <s v=""/>
    <n v="2"/>
    <n v="16.989999999999998"/>
    <n v="1.4999999999999999E-2"/>
    <s v="FERT"/>
    <s v="2109300369"/>
    <s v="0"/>
    <s v="0"/>
    <s v="0"/>
    <s v="X"/>
    <s v=""/>
    <n v="44323"/>
    <m/>
    <n v="19"/>
    <n v="0"/>
    <n v="0"/>
    <n v="7"/>
    <n v="2"/>
    <n v="16.989999999999998"/>
    <x v="13"/>
  </r>
  <r>
    <n v="425"/>
    <s v="18535702425"/>
    <d v="2021-07-30T00:00:00"/>
    <x v="49"/>
    <x v="49"/>
    <s v="A910"/>
    <s v="1000"/>
    <x v="84"/>
    <n v="130"/>
    <n v="0"/>
    <n v="0"/>
    <n v="0"/>
    <s v="ZUN"/>
    <d v="2022-06-30T00:00:00"/>
    <x v="48"/>
    <n v="335"/>
    <n v="245"/>
    <s v="635201028226291256"/>
    <n v="44393"/>
    <s v=""/>
    <s v=""/>
    <n v="130"/>
    <n v="1104.48"/>
    <n v="1"/>
    <s v="FERT"/>
    <s v="2109300369"/>
    <s v="0"/>
    <s v="0"/>
    <s v="0"/>
    <s v="X"/>
    <s v=""/>
    <n v="44370"/>
    <m/>
    <n v="19"/>
    <n v="7"/>
    <n v="0"/>
    <n v="0"/>
    <n v="0"/>
    <n v="0"/>
    <x v="13"/>
  </r>
  <r>
    <n v="425"/>
    <s v="18535702425"/>
    <d v="2021-07-30T00:00:00"/>
    <x v="49"/>
    <x v="49"/>
    <s v="A910"/>
    <s v="1000"/>
    <x v="84"/>
    <n v="130"/>
    <n v="0"/>
    <n v="0"/>
    <n v="0"/>
    <s v="ZUN"/>
    <d v="2022-06-30T00:00:00"/>
    <x v="48"/>
    <n v="335"/>
    <n v="245"/>
    <s v="635201028226291263"/>
    <n v="44393"/>
    <s v=""/>
    <s v=""/>
    <n v="130"/>
    <n v="1104.48"/>
    <n v="1"/>
    <s v="FERT"/>
    <s v="2109300369"/>
    <s v="0"/>
    <s v="0"/>
    <s v="0"/>
    <s v="X"/>
    <s v=""/>
    <n v="44370"/>
    <m/>
    <n v="19"/>
    <n v="7"/>
    <n v="0"/>
    <n v="7"/>
    <n v="7"/>
    <n v="59.472000000000001"/>
    <x v="13"/>
  </r>
  <r>
    <n v="425"/>
    <s v="18535702425"/>
    <d v="2021-07-30T00:00:00"/>
    <x v="49"/>
    <x v="49"/>
    <s v="A910"/>
    <s v="1000"/>
    <x v="84"/>
    <n v="130"/>
    <n v="0"/>
    <n v="0"/>
    <n v="0"/>
    <s v="ZUN"/>
    <d v="2022-06-30T00:00:00"/>
    <x v="48"/>
    <n v="335"/>
    <n v="245"/>
    <s v="635201028226291270"/>
    <n v="44393"/>
    <s v=""/>
    <s v=""/>
    <n v="130"/>
    <n v="1104.48"/>
    <n v="1"/>
    <s v="FERT"/>
    <s v="2109300369"/>
    <s v="0"/>
    <s v="0"/>
    <s v="0"/>
    <s v="X"/>
    <s v=""/>
    <n v="44370"/>
    <m/>
    <n v="19"/>
    <n v="7"/>
    <n v="0"/>
    <n v="7"/>
    <n v="7"/>
    <n v="59.472000000000001"/>
    <x v="13"/>
  </r>
  <r>
    <n v="425"/>
    <s v="18535702425"/>
    <d v="2021-07-30T00:00:00"/>
    <x v="49"/>
    <x v="49"/>
    <s v="A910"/>
    <s v="1000"/>
    <x v="84"/>
    <n v="130"/>
    <n v="0"/>
    <n v="0"/>
    <n v="0"/>
    <s v="ZUN"/>
    <d v="2022-06-30T00:00:00"/>
    <x v="48"/>
    <n v="335"/>
    <n v="245"/>
    <s v="635201028226291287"/>
    <n v="44393"/>
    <s v=""/>
    <s v=""/>
    <n v="130"/>
    <n v="1104.48"/>
    <n v="1"/>
    <s v="FERT"/>
    <s v="2109300369"/>
    <s v="0"/>
    <s v="0"/>
    <s v="0"/>
    <s v="X"/>
    <s v=""/>
    <n v="44370"/>
    <m/>
    <n v="19"/>
    <n v="7"/>
    <n v="0"/>
    <n v="7"/>
    <n v="7"/>
    <n v="59.472000000000001"/>
    <x v="13"/>
  </r>
  <r>
    <n v="425"/>
    <s v="18535702425"/>
    <d v="2021-07-30T00:00:00"/>
    <x v="49"/>
    <x v="49"/>
    <s v="A910"/>
    <s v="1000"/>
    <x v="84"/>
    <n v="130"/>
    <n v="0"/>
    <n v="0"/>
    <n v="0"/>
    <s v="ZUN"/>
    <d v="2022-06-30T00:00:00"/>
    <x v="48"/>
    <n v="335"/>
    <n v="245"/>
    <s v="635201028226291348"/>
    <n v="44393"/>
    <s v=""/>
    <s v=""/>
    <n v="130"/>
    <n v="1104.48"/>
    <n v="1"/>
    <s v="FERT"/>
    <s v="2109300369"/>
    <s v="0"/>
    <s v="0"/>
    <s v="0"/>
    <s v="X"/>
    <s v=""/>
    <n v="44370"/>
    <m/>
    <n v="19"/>
    <n v="7"/>
    <n v="0"/>
    <n v="7"/>
    <n v="7"/>
    <n v="59.472000000000001"/>
    <x v="13"/>
  </r>
  <r>
    <n v="425"/>
    <s v="18535702425"/>
    <d v="2021-07-30T00:00:00"/>
    <x v="49"/>
    <x v="49"/>
    <s v="A910"/>
    <s v="1000"/>
    <x v="84"/>
    <n v="130"/>
    <n v="0"/>
    <n v="0"/>
    <n v="0"/>
    <s v="ZUN"/>
    <d v="2022-06-30T00:00:00"/>
    <x v="48"/>
    <n v="335"/>
    <n v="245"/>
    <s v="635201028226291355"/>
    <n v="44393"/>
    <s v=""/>
    <s v=""/>
    <n v="130"/>
    <n v="1104.48"/>
    <n v="1"/>
    <s v="FERT"/>
    <s v="2109300369"/>
    <s v="0"/>
    <s v="0"/>
    <s v="0"/>
    <s v="X"/>
    <s v=""/>
    <n v="44370"/>
    <m/>
    <n v="19"/>
    <n v="7"/>
    <n v="0"/>
    <n v="7"/>
    <n v="7"/>
    <n v="59.472000000000001"/>
    <x v="13"/>
  </r>
  <r>
    <n v="425"/>
    <s v="18535702425"/>
    <d v="2021-07-30T00:00:00"/>
    <x v="49"/>
    <x v="49"/>
    <s v="A910"/>
    <s v="1000"/>
    <x v="84"/>
    <n v="130"/>
    <n v="0"/>
    <n v="0"/>
    <n v="0"/>
    <s v="ZUN"/>
    <d v="2022-06-30T00:00:00"/>
    <x v="48"/>
    <n v="335"/>
    <n v="245"/>
    <s v="635201028226291362"/>
    <n v="44393"/>
    <s v=""/>
    <s v=""/>
    <n v="130"/>
    <n v="1104.48"/>
    <n v="1"/>
    <s v="FERT"/>
    <s v="2109300369"/>
    <s v="0"/>
    <s v="0"/>
    <s v="0"/>
    <s v="X"/>
    <s v=""/>
    <n v="44370"/>
    <m/>
    <n v="19"/>
    <n v="7"/>
    <n v="0"/>
    <n v="7"/>
    <n v="7"/>
    <n v="59.472000000000001"/>
    <x v="13"/>
  </r>
  <r>
    <n v="425"/>
    <s v="18535702425"/>
    <d v="2021-07-30T00:00:00"/>
    <x v="49"/>
    <x v="49"/>
    <s v="A910"/>
    <s v="1000"/>
    <x v="84"/>
    <n v="130"/>
    <n v="0"/>
    <n v="0"/>
    <n v="0"/>
    <s v="ZUN"/>
    <d v="2022-06-30T00:00:00"/>
    <x v="48"/>
    <n v="335"/>
    <n v="245"/>
    <s v="635201028226291379"/>
    <n v="44393"/>
    <s v=""/>
    <s v=""/>
    <n v="130"/>
    <n v="1104.48"/>
    <n v="1"/>
    <s v="FERT"/>
    <s v="2109300369"/>
    <s v="0"/>
    <s v="0"/>
    <s v="0"/>
    <s v="X"/>
    <s v=""/>
    <n v="44370"/>
    <m/>
    <n v="19"/>
    <n v="7"/>
    <n v="0"/>
    <n v="7"/>
    <n v="7"/>
    <n v="59.472000000000001"/>
    <x v="13"/>
  </r>
  <r>
    <n v="440"/>
    <s v="18536102440"/>
    <d v="2021-07-30T00:00:00"/>
    <x v="50"/>
    <x v="50"/>
    <s v="A910"/>
    <s v="1000"/>
    <x v="85"/>
    <n v="130"/>
    <n v="0"/>
    <n v="0"/>
    <n v="0"/>
    <s v="ZUN"/>
    <d v="2021-11-30T00:00:00"/>
    <x v="58"/>
    <n v="123"/>
    <n v="43"/>
    <s v="635201028224598531"/>
    <n v="44301"/>
    <s v=""/>
    <s v=""/>
    <n v="130"/>
    <n v="1157.6400000000001"/>
    <n v="1"/>
    <s v="FERT"/>
    <s v="2109300369"/>
    <s v="0"/>
    <s v="0"/>
    <s v="0"/>
    <s v="X"/>
    <s v=""/>
    <n v="44165"/>
    <m/>
    <n v="2"/>
    <n v="65"/>
    <n v="-22"/>
    <n v="22"/>
    <n v="22"/>
    <n v="195.90830769230772"/>
    <x v="13"/>
  </r>
  <r>
    <n v="440"/>
    <s v="18536102440"/>
    <d v="2021-07-30T00:00:00"/>
    <x v="50"/>
    <x v="50"/>
    <s v="A910"/>
    <s v="1000"/>
    <x v="85"/>
    <n v="77"/>
    <n v="0"/>
    <n v="0"/>
    <n v="0"/>
    <s v="ZUN"/>
    <d v="2021-11-30T00:00:00"/>
    <x v="58"/>
    <n v="123"/>
    <n v="43"/>
    <s v="635201028224598890"/>
    <n v="44301"/>
    <s v=""/>
    <s v=""/>
    <n v="77"/>
    <n v="685.68"/>
    <n v="0.59199999999999997"/>
    <s v="FERT"/>
    <s v="2109300369"/>
    <s v="0"/>
    <s v="0"/>
    <s v="0"/>
    <s v="X"/>
    <s v=""/>
    <n v="44165"/>
    <m/>
    <n v="2"/>
    <n v="39"/>
    <n v="0"/>
    <n v="65"/>
    <n v="65"/>
    <n v="578.82077922077917"/>
    <x v="13"/>
  </r>
  <r>
    <n v="442"/>
    <s v="18696502442"/>
    <d v="2021-07-30T00:00:00"/>
    <x v="51"/>
    <x v="51"/>
    <s v="A910"/>
    <s v="1000"/>
    <x v="86"/>
    <n v="45"/>
    <n v="0"/>
    <n v="0"/>
    <n v="0"/>
    <s v="ZUN"/>
    <d v="2023-07-31T00:00:00"/>
    <x v="59"/>
    <n v="731"/>
    <n v="611"/>
    <s v="359485176006366016"/>
    <n v="44379"/>
    <s v=""/>
    <s v=""/>
    <n v="45"/>
    <n v="714.81"/>
    <n v="1"/>
    <s v="FERT"/>
    <s v="2109300369"/>
    <s v="0"/>
    <s v="0"/>
    <s v="0"/>
    <s v="X"/>
    <s v=""/>
    <n v="44379"/>
    <m/>
    <n v="2"/>
    <n v="23"/>
    <n v="0"/>
    <n v="0"/>
    <n v="0"/>
    <n v="0"/>
    <x v="2"/>
  </r>
  <r>
    <n v="442"/>
    <s v="18696502442"/>
    <d v="2021-07-30T00:00:00"/>
    <x v="51"/>
    <x v="51"/>
    <s v="A910"/>
    <s v="1000"/>
    <x v="86"/>
    <n v="45"/>
    <n v="0"/>
    <n v="0"/>
    <n v="0"/>
    <s v="ZUN"/>
    <d v="2023-07-31T00:00:00"/>
    <x v="59"/>
    <n v="731"/>
    <n v="611"/>
    <s v="359485176006366023"/>
    <n v="44379"/>
    <s v=""/>
    <s v=""/>
    <n v="45"/>
    <n v="714.81"/>
    <n v="1"/>
    <s v="FERT"/>
    <s v="2109300369"/>
    <s v="0"/>
    <s v="0"/>
    <s v="0"/>
    <s v="X"/>
    <s v=""/>
    <n v="44379"/>
    <m/>
    <n v="2"/>
    <n v="23"/>
    <n v="0"/>
    <n v="23"/>
    <n v="23"/>
    <n v="365.34733333333332"/>
    <x v="2"/>
  </r>
  <r>
    <n v="442"/>
    <s v="18696502442"/>
    <d v="2021-07-30T00:00:00"/>
    <x v="51"/>
    <x v="51"/>
    <s v="A910"/>
    <s v="1000"/>
    <x v="86"/>
    <n v="24"/>
    <n v="0"/>
    <n v="0"/>
    <n v="0"/>
    <s v="ZUN"/>
    <d v="2023-07-31T00:00:00"/>
    <x v="59"/>
    <n v="731"/>
    <n v="611"/>
    <s v="359485176006366399"/>
    <n v="44379"/>
    <s v=""/>
    <s v=""/>
    <n v="24"/>
    <n v="381.23"/>
    <n v="0.53300000000000003"/>
    <s v="FERT"/>
    <s v="2109300369"/>
    <s v="0"/>
    <s v="0"/>
    <s v="0"/>
    <s v="X"/>
    <s v=""/>
    <n v="44379"/>
    <m/>
    <n v="2"/>
    <n v="12"/>
    <n v="0"/>
    <n v="23"/>
    <n v="23"/>
    <n v="365.34541666666667"/>
    <x v="2"/>
  </r>
  <r>
    <n v="442"/>
    <s v="18696502442"/>
    <d v="2021-07-30T00:00:00"/>
    <x v="51"/>
    <x v="51"/>
    <s v="A910"/>
    <s v="1000"/>
    <x v="86"/>
    <n v="1"/>
    <n v="0"/>
    <n v="0"/>
    <n v="0"/>
    <s v="ZUN"/>
    <d v="2023-07-31T00:00:00"/>
    <x v="59"/>
    <n v="731"/>
    <n v="611"/>
    <s v="635201028226559721"/>
    <n v="44379"/>
    <s v=""/>
    <s v=""/>
    <n v="1"/>
    <n v="15.88"/>
    <n v="2.1999999999999999E-2"/>
    <s v="FERT"/>
    <s v="2109300369"/>
    <s v="0"/>
    <s v="0"/>
    <s v="0"/>
    <s v="X"/>
    <s v=""/>
    <n v="44379"/>
    <m/>
    <n v="2"/>
    <n v="1"/>
    <n v="0"/>
    <n v="12"/>
    <n v="1"/>
    <n v="15.88"/>
    <x v="2"/>
  </r>
  <r>
    <n v="442"/>
    <s v="18696502442"/>
    <d v="2021-07-30T00:00:00"/>
    <x v="51"/>
    <x v="51"/>
    <s v="A910"/>
    <s v="1000"/>
    <x v="86"/>
    <n v="3"/>
    <n v="0"/>
    <n v="0"/>
    <n v="0"/>
    <s v="ZUN"/>
    <d v="2023-07-31T00:00:00"/>
    <x v="59"/>
    <n v="731"/>
    <n v="611"/>
    <s v="635201028226560192"/>
    <n v="44379"/>
    <s v=""/>
    <s v=""/>
    <n v="3"/>
    <n v="47.65"/>
    <n v="6.7000000000000004E-2"/>
    <s v="FERT"/>
    <s v="2109300369"/>
    <s v="0"/>
    <s v="0"/>
    <s v="0"/>
    <s v="X"/>
    <s v=""/>
    <n v="44379"/>
    <m/>
    <n v="2"/>
    <n v="2"/>
    <n v="0"/>
    <n v="1"/>
    <n v="1"/>
    <n v="15.883333333333333"/>
    <x v="2"/>
  </r>
  <r>
    <n v="447"/>
    <s v="18974102447"/>
    <d v="2021-07-30T00:00:00"/>
    <x v="52"/>
    <x v="52"/>
    <s v="A910"/>
    <s v="1000"/>
    <x v="87"/>
    <n v="15"/>
    <n v="0"/>
    <n v="0"/>
    <n v="0"/>
    <s v="ZUN"/>
    <d v="2022-12-31T00:00:00"/>
    <x v="60"/>
    <n v="519"/>
    <n v="399"/>
    <s v="359960371017974816"/>
    <n v="44356"/>
    <s v=""/>
    <s v=""/>
    <n v="15"/>
    <n v="214.62"/>
    <n v="0.23400000000000001"/>
    <s v="FERT"/>
    <s v="2109300369"/>
    <s v="0"/>
    <s v="0"/>
    <s v="0"/>
    <s v="X"/>
    <s v=""/>
    <n v="44356"/>
    <m/>
    <n v="3"/>
    <n v="5"/>
    <n v="0"/>
    <n v="0"/>
    <n v="0"/>
    <n v="0"/>
    <x v="2"/>
  </r>
  <r>
    <n v="447"/>
    <s v="18974102447"/>
    <d v="2021-07-30T00:00:00"/>
    <x v="52"/>
    <x v="52"/>
    <s v="A910"/>
    <s v="1000"/>
    <x v="87"/>
    <n v="8"/>
    <n v="0"/>
    <n v="0"/>
    <n v="0"/>
    <s v="ZUN"/>
    <d v="2022-12-31T00:00:00"/>
    <x v="60"/>
    <n v="519"/>
    <n v="399"/>
    <s v="359960371017974854"/>
    <n v="44356"/>
    <s v=""/>
    <s v=""/>
    <n v="8"/>
    <n v="114.46"/>
    <n v="0.125"/>
    <s v="FERT"/>
    <s v="2109300369"/>
    <s v="0"/>
    <s v="0"/>
    <s v="0"/>
    <s v="X"/>
    <s v=""/>
    <n v="44356"/>
    <m/>
    <n v="3"/>
    <n v="3"/>
    <n v="0"/>
    <n v="5"/>
    <n v="5"/>
    <n v="71.537499999999994"/>
    <x v="2"/>
  </r>
  <r>
    <n v="447"/>
    <s v="18974102447"/>
    <d v="2021-07-30T00:00:00"/>
    <x v="52"/>
    <x v="52"/>
    <s v="A910"/>
    <s v="1000"/>
    <x v="87"/>
    <n v="3"/>
    <n v="0"/>
    <n v="0"/>
    <n v="0"/>
    <s v="ZUN"/>
    <d v="2022-12-31T00:00:00"/>
    <x v="60"/>
    <n v="519"/>
    <n v="399"/>
    <s v="635201028226559714"/>
    <n v="44356"/>
    <s v=""/>
    <s v=""/>
    <n v="3"/>
    <n v="42.92"/>
    <n v="4.7E-2"/>
    <s v="FERT"/>
    <s v="2109300369"/>
    <s v="0"/>
    <s v="0"/>
    <s v="0"/>
    <s v="X"/>
    <s v=""/>
    <n v="44356"/>
    <m/>
    <n v="3"/>
    <n v="1"/>
    <n v="0"/>
    <n v="3"/>
    <n v="3"/>
    <n v="42.92"/>
    <x v="2"/>
  </r>
  <r>
    <n v="447"/>
    <s v="18974102447"/>
    <d v="2021-07-30T00:00:00"/>
    <x v="52"/>
    <x v="52"/>
    <s v="A910"/>
    <s v="1000"/>
    <x v="88"/>
    <n v="64"/>
    <n v="0"/>
    <n v="0"/>
    <n v="0"/>
    <s v="ZUN"/>
    <d v="2023-01-31T00:00:00"/>
    <x v="43"/>
    <n v="550"/>
    <n v="430"/>
    <s v="359960371018013439"/>
    <n v="44386"/>
    <s v=""/>
    <s v=""/>
    <n v="64"/>
    <n v="915.72"/>
    <n v="1"/>
    <s v="FERT"/>
    <s v="2109300369"/>
    <s v="0"/>
    <s v="0"/>
    <s v="0"/>
    <s v="X"/>
    <s v=""/>
    <n v="44386"/>
    <m/>
    <n v="3"/>
    <n v="21"/>
    <n v="0"/>
    <n v="1"/>
    <n v="1"/>
    <n v="14.308125"/>
    <x v="2"/>
  </r>
  <r>
    <n v="447"/>
    <s v="18974102447"/>
    <d v="2021-07-30T00:00:00"/>
    <x v="52"/>
    <x v="52"/>
    <s v="A910"/>
    <s v="1000"/>
    <x v="88"/>
    <n v="8"/>
    <n v="0"/>
    <n v="0"/>
    <n v="0"/>
    <s v="ZUN"/>
    <d v="2023-01-31T00:00:00"/>
    <x v="43"/>
    <n v="550"/>
    <n v="430"/>
    <s v="359960371018013613"/>
    <n v="44386"/>
    <s v=""/>
    <s v=""/>
    <n v="8"/>
    <n v="114.46"/>
    <n v="0.125"/>
    <s v="FERT"/>
    <s v="2109300369"/>
    <s v="0"/>
    <s v="0"/>
    <s v="0"/>
    <s v="X"/>
    <s v=""/>
    <n v="44386"/>
    <m/>
    <n v="3"/>
    <n v="3"/>
    <n v="0"/>
    <n v="21"/>
    <n v="8"/>
    <n v="114.46"/>
    <x v="2"/>
  </r>
  <r>
    <n v="452"/>
    <s v="19513602452"/>
    <d v="2021-07-30T00:00:00"/>
    <x v="53"/>
    <x v="53"/>
    <s v="A910"/>
    <s v="1000"/>
    <x v="89"/>
    <n v="23"/>
    <n v="0"/>
    <n v="0"/>
    <n v="0"/>
    <s v="ZUN"/>
    <d v="2022-11-30T00:00:00"/>
    <x v="61"/>
    <n v="488"/>
    <n v="368"/>
    <s v="356011650036872399"/>
    <n v="44334"/>
    <s v=""/>
    <s v=""/>
    <n v="23"/>
    <n v="195.56"/>
    <n v="0.23200000000000001"/>
    <s v="FERT"/>
    <s v="2109300369"/>
    <s v="0"/>
    <s v="0"/>
    <s v="0"/>
    <s v="X"/>
    <s v=""/>
    <n v="44346"/>
    <m/>
    <n v="12"/>
    <n v="2"/>
    <n v="0"/>
    <n v="0"/>
    <n v="0"/>
    <n v="0"/>
    <x v="12"/>
  </r>
  <r>
    <n v="452"/>
    <s v="19513602452"/>
    <d v="2021-07-30T00:00:00"/>
    <x v="53"/>
    <x v="53"/>
    <s v="A910"/>
    <s v="1000"/>
    <x v="89"/>
    <n v="1"/>
    <n v="0"/>
    <n v="0"/>
    <n v="0"/>
    <s v="ZUN"/>
    <d v="2022-11-30T00:00:00"/>
    <x v="61"/>
    <n v="488"/>
    <n v="368"/>
    <s v="635201028226559271"/>
    <n v="44334"/>
    <s v=""/>
    <s v=""/>
    <n v="1"/>
    <n v="8.5"/>
    <n v="0.01"/>
    <s v="FERT"/>
    <s v="2109300369"/>
    <s v="0"/>
    <s v="0"/>
    <s v="0"/>
    <s v="X"/>
    <s v=""/>
    <n v="44346"/>
    <m/>
    <n v="12"/>
    <n v="0"/>
    <n v="0"/>
    <n v="2"/>
    <n v="1"/>
    <n v="8.5"/>
    <x v="12"/>
  </r>
  <r>
    <n v="452"/>
    <s v="19513602452"/>
    <d v="2021-07-30T00:00:00"/>
    <x v="53"/>
    <x v="53"/>
    <s v="A910"/>
    <s v="1000"/>
    <x v="89"/>
    <n v="1"/>
    <n v="0"/>
    <n v="0"/>
    <n v="0"/>
    <s v="ZUN"/>
    <d v="2022-11-30T00:00:00"/>
    <x v="61"/>
    <n v="488"/>
    <n v="368"/>
    <s v="635201028226559509"/>
    <n v="44334"/>
    <s v=""/>
    <s v=""/>
    <n v="1"/>
    <n v="8.5"/>
    <n v="0.01"/>
    <s v="FERT"/>
    <s v="2109300369"/>
    <s v="0"/>
    <s v="0"/>
    <s v="0"/>
    <s v="X"/>
    <s v=""/>
    <n v="44346"/>
    <m/>
    <n v="12"/>
    <n v="0"/>
    <n v="0"/>
    <n v="0"/>
    <n v="0"/>
    <n v="0"/>
    <x v="12"/>
  </r>
  <r>
    <n v="452"/>
    <s v="19513602452"/>
    <d v="2021-07-30T00:00:00"/>
    <x v="53"/>
    <x v="53"/>
    <s v="A910"/>
    <s v="1000"/>
    <x v="89"/>
    <n v="1"/>
    <n v="0"/>
    <n v="0"/>
    <n v="0"/>
    <s v="ZUN"/>
    <d v="2022-11-30T00:00:00"/>
    <x v="61"/>
    <n v="488"/>
    <n v="368"/>
    <s v="635201028226560161"/>
    <n v="44334"/>
    <s v=""/>
    <s v=""/>
    <n v="1"/>
    <n v="8.5"/>
    <n v="0.01"/>
    <s v="FERT"/>
    <s v="2109300369"/>
    <s v="0"/>
    <s v="0"/>
    <s v="0"/>
    <s v="X"/>
    <s v=""/>
    <n v="44346"/>
    <m/>
    <n v="12"/>
    <n v="0"/>
    <n v="0"/>
    <n v="0"/>
    <n v="0"/>
    <n v="0"/>
    <x v="12"/>
  </r>
  <r>
    <n v="452"/>
    <s v="19513602452"/>
    <d v="2021-07-30T00:00:00"/>
    <x v="53"/>
    <x v="53"/>
    <s v="A910"/>
    <s v="1000"/>
    <x v="90"/>
    <n v="99"/>
    <n v="0"/>
    <n v="0"/>
    <n v="0"/>
    <s v="ZUN"/>
    <d v="2022-12-30T00:00:00"/>
    <x v="38"/>
    <n v="518"/>
    <n v="398"/>
    <s v="356011650037059218"/>
    <n v="44382"/>
    <s v=""/>
    <s v=""/>
    <n v="99"/>
    <n v="841.75"/>
    <n v="1"/>
    <s v="FERT"/>
    <s v="2109300369"/>
    <s v="0"/>
    <s v="0"/>
    <s v="0"/>
    <s v="X"/>
    <s v=""/>
    <n v="44368"/>
    <m/>
    <n v="12"/>
    <n v="8"/>
    <n v="0"/>
    <n v="0"/>
    <n v="0"/>
    <n v="0"/>
    <x v="12"/>
  </r>
  <r>
    <n v="452"/>
    <s v="19513602452"/>
    <d v="2021-07-30T00:00:00"/>
    <x v="53"/>
    <x v="53"/>
    <s v="A910"/>
    <s v="1000"/>
    <x v="90"/>
    <n v="99"/>
    <n v="0"/>
    <n v="0"/>
    <n v="0"/>
    <s v="ZUN"/>
    <d v="2022-12-30T00:00:00"/>
    <x v="38"/>
    <n v="518"/>
    <n v="398"/>
    <s v="356011650037059584"/>
    <n v="44382"/>
    <s v=""/>
    <s v=""/>
    <n v="99"/>
    <n v="841.75"/>
    <n v="1"/>
    <s v="FERT"/>
    <s v="2109300369"/>
    <s v="0"/>
    <s v="0"/>
    <s v="0"/>
    <s v="X"/>
    <s v=""/>
    <n v="44368"/>
    <m/>
    <n v="12"/>
    <n v="8"/>
    <n v="0"/>
    <n v="8"/>
    <n v="8"/>
    <n v="68.020202020202021"/>
    <x v="12"/>
  </r>
  <r>
    <n v="452"/>
    <s v="19513602452"/>
    <d v="2021-07-30T00:00:00"/>
    <x v="53"/>
    <x v="53"/>
    <s v="A910"/>
    <s v="1000"/>
    <x v="90"/>
    <n v="99"/>
    <n v="0"/>
    <n v="0"/>
    <n v="0"/>
    <s v="ZUN"/>
    <d v="2022-12-30T00:00:00"/>
    <x v="38"/>
    <n v="518"/>
    <n v="398"/>
    <s v="356011650037060450"/>
    <n v="44382"/>
    <s v=""/>
    <s v=""/>
    <n v="99"/>
    <n v="841.75"/>
    <n v="1"/>
    <s v="FERT"/>
    <s v="2109300369"/>
    <s v="0"/>
    <s v="0"/>
    <s v="0"/>
    <s v="X"/>
    <s v=""/>
    <n v="44368"/>
    <m/>
    <n v="12"/>
    <n v="8"/>
    <n v="0"/>
    <n v="8"/>
    <n v="8"/>
    <n v="68.020202020202021"/>
    <x v="12"/>
  </r>
  <r>
    <n v="452"/>
    <s v="19513602452"/>
    <d v="2021-07-30T00:00:00"/>
    <x v="53"/>
    <x v="53"/>
    <s v="A910"/>
    <s v="1000"/>
    <x v="90"/>
    <n v="99"/>
    <n v="0"/>
    <n v="0"/>
    <n v="0"/>
    <s v="ZUN"/>
    <d v="2022-12-30T00:00:00"/>
    <x v="38"/>
    <n v="518"/>
    <n v="398"/>
    <s v="356011650037061129"/>
    <n v="44382"/>
    <s v=""/>
    <s v=""/>
    <n v="99"/>
    <n v="841.75"/>
    <n v="1"/>
    <s v="FERT"/>
    <s v="2109300369"/>
    <s v="0"/>
    <s v="0"/>
    <s v="0"/>
    <s v="X"/>
    <s v=""/>
    <n v="44368"/>
    <m/>
    <n v="12"/>
    <n v="8"/>
    <n v="0"/>
    <n v="8"/>
    <n v="8"/>
    <n v="68.020202020202021"/>
    <x v="12"/>
  </r>
  <r>
    <n v="452"/>
    <s v="19513602452"/>
    <d v="2021-07-30T00:00:00"/>
    <x v="53"/>
    <x v="53"/>
    <s v="A910"/>
    <s v="1000"/>
    <x v="90"/>
    <n v="99"/>
    <n v="0"/>
    <n v="0"/>
    <n v="0"/>
    <s v="ZUN"/>
    <d v="2022-12-30T00:00:00"/>
    <x v="38"/>
    <n v="518"/>
    <n v="398"/>
    <s v="356011650037061877"/>
    <n v="44382"/>
    <s v=""/>
    <s v=""/>
    <n v="99"/>
    <n v="841.75"/>
    <n v="1"/>
    <s v="FERT"/>
    <s v="2109300369"/>
    <s v="0"/>
    <s v="0"/>
    <s v="0"/>
    <s v="X"/>
    <s v=""/>
    <n v="44368"/>
    <m/>
    <n v="12"/>
    <n v="8"/>
    <n v="0"/>
    <n v="8"/>
    <n v="8"/>
    <n v="68.020202020202021"/>
    <x v="12"/>
  </r>
  <r>
    <n v="452"/>
    <s v="19513602452"/>
    <d v="2021-07-30T00:00:00"/>
    <x v="53"/>
    <x v="53"/>
    <s v="A910"/>
    <s v="1000"/>
    <x v="90"/>
    <n v="99"/>
    <n v="0"/>
    <n v="0"/>
    <n v="0"/>
    <s v="ZUN"/>
    <d v="2022-12-30T00:00:00"/>
    <x v="38"/>
    <n v="518"/>
    <n v="398"/>
    <s v="356011650037063017"/>
    <n v="44382"/>
    <s v=""/>
    <s v=""/>
    <n v="99"/>
    <n v="841.75"/>
    <n v="1"/>
    <s v="FERT"/>
    <s v="2109300369"/>
    <s v="0"/>
    <s v="0"/>
    <s v="0"/>
    <s v="X"/>
    <s v=""/>
    <n v="44368"/>
    <m/>
    <n v="12"/>
    <n v="8"/>
    <n v="0"/>
    <n v="8"/>
    <n v="8"/>
    <n v="68.020202020202021"/>
    <x v="12"/>
  </r>
  <r>
    <n v="452"/>
    <s v="19513602452"/>
    <d v="2021-07-30T00:00:00"/>
    <x v="53"/>
    <x v="53"/>
    <s v="A910"/>
    <s v="1000"/>
    <x v="90"/>
    <n v="99"/>
    <n v="0"/>
    <n v="0"/>
    <n v="0"/>
    <s v="ZUN"/>
    <d v="2022-12-30T00:00:00"/>
    <x v="38"/>
    <n v="518"/>
    <n v="398"/>
    <s v="356011650037063307"/>
    <n v="44382"/>
    <s v=""/>
    <s v=""/>
    <n v="99"/>
    <n v="841.75"/>
    <n v="1"/>
    <s v="FERT"/>
    <s v="2109300369"/>
    <s v="0"/>
    <s v="0"/>
    <s v="0"/>
    <s v="X"/>
    <s v=""/>
    <n v="44368"/>
    <m/>
    <n v="12"/>
    <n v="8"/>
    <n v="0"/>
    <n v="8"/>
    <n v="8"/>
    <n v="68.020202020202021"/>
    <x v="12"/>
  </r>
  <r>
    <n v="452"/>
    <s v="19513602452"/>
    <d v="2021-07-30T00:00:00"/>
    <x v="53"/>
    <x v="53"/>
    <s v="A910"/>
    <s v="1000"/>
    <x v="90"/>
    <n v="24"/>
    <n v="0"/>
    <n v="0"/>
    <n v="0"/>
    <s v="ZUN"/>
    <d v="2022-12-30T00:00:00"/>
    <x v="38"/>
    <n v="518"/>
    <n v="398"/>
    <s v="356011650037065455"/>
    <n v="44382"/>
    <s v=""/>
    <s v=""/>
    <n v="24"/>
    <n v="204.06"/>
    <n v="0.24199999999999999"/>
    <s v="FERT"/>
    <s v="2109300369"/>
    <s v="0"/>
    <s v="0"/>
    <s v="0"/>
    <s v="X"/>
    <s v=""/>
    <n v="44368"/>
    <m/>
    <n v="12"/>
    <n v="2"/>
    <n v="0"/>
    <n v="8"/>
    <n v="8"/>
    <n v="68.02"/>
    <x v="12"/>
  </r>
  <r>
    <n v="464"/>
    <s v="19522701464"/>
    <d v="2021-07-30T00:00:00"/>
    <x v="54"/>
    <x v="54"/>
    <s v="A910"/>
    <s v="1000"/>
    <x v="91"/>
    <n v="0"/>
    <n v="0"/>
    <n v="0"/>
    <n v="1"/>
    <s v="ZUN"/>
    <d v="2022-06-30T00:00:00"/>
    <x v="62"/>
    <n v="335"/>
    <n v="265"/>
    <s v="635201028226202290"/>
    <n v="44389"/>
    <s v=""/>
    <s v=""/>
    <n v="1"/>
    <n v="11.17"/>
    <n v="3.0000000000000001E-3"/>
    <s v="FERT"/>
    <s v="2109300369"/>
    <s v="0"/>
    <s v="0"/>
    <s v="0"/>
    <s v="X"/>
    <s v=""/>
    <n v="44389"/>
    <m/>
    <s v="1"/>
    <n v="0"/>
    <n v="0"/>
    <n v="0"/>
    <n v="0"/>
    <n v="0"/>
    <x v="1"/>
  </r>
  <r>
    <n v="464"/>
    <s v="19522701464"/>
    <d v="2021-07-30T00:00:00"/>
    <x v="54"/>
    <x v="54"/>
    <s v="A910"/>
    <s v="1000"/>
    <x v="92"/>
    <n v="229"/>
    <n v="0"/>
    <n v="0"/>
    <n v="0"/>
    <s v="ZUN"/>
    <d v="2022-06-30T00:00:00"/>
    <x v="62"/>
    <n v="335"/>
    <n v="265"/>
    <s v="635201028226185548"/>
    <n v="44389"/>
    <s v=""/>
    <s v=""/>
    <n v="229"/>
    <n v="2558.5"/>
    <n v="0.79500000000000004"/>
    <s v="FERT"/>
    <s v="2109300369"/>
    <s v="0"/>
    <s v="0"/>
    <s v="0"/>
    <s v="X"/>
    <s v=""/>
    <n v="44369"/>
    <m/>
    <s v="1"/>
    <n v="229"/>
    <n v="0"/>
    <n v="0"/>
    <n v="0"/>
    <n v="0"/>
    <x v="1"/>
  </r>
  <r>
    <n v="464"/>
    <s v="19522701464"/>
    <d v="2021-07-30T00:00:00"/>
    <x v="54"/>
    <x v="54"/>
    <s v="A910"/>
    <s v="1000"/>
    <x v="92"/>
    <n v="288"/>
    <n v="0"/>
    <n v="0"/>
    <n v="0"/>
    <s v="ZUN"/>
    <d v="2022-06-30T00:00:00"/>
    <x v="62"/>
    <n v="335"/>
    <n v="265"/>
    <s v="635201028226185555"/>
    <n v="44389"/>
    <s v=""/>
    <s v=""/>
    <n v="288"/>
    <n v="3217.67"/>
    <n v="1"/>
    <s v="FERT"/>
    <s v="2109300369"/>
    <s v="0"/>
    <s v="0"/>
    <s v="0"/>
    <s v="X"/>
    <s v=""/>
    <n v="44369"/>
    <m/>
    <s v="1"/>
    <n v="288"/>
    <n v="-23"/>
    <n v="252"/>
    <n v="252"/>
    <n v="2815.4612500000003"/>
    <x v="1"/>
  </r>
  <r>
    <n v="467"/>
    <s v="19630501467"/>
    <d v="2021-07-30T00:00:00"/>
    <x v="55"/>
    <x v="55"/>
    <s v="A910"/>
    <s v="1000"/>
    <x v="93"/>
    <n v="3"/>
    <n v="0"/>
    <n v="0"/>
    <n v="0"/>
    <s v="ZUN"/>
    <d v="2022-12-19T00:00:00"/>
    <x v="63"/>
    <n v="507"/>
    <n v="407"/>
    <s v="356011650037053148"/>
    <n v="44378"/>
    <s v=""/>
    <s v=""/>
    <n v="3"/>
    <n v="50.6"/>
    <n v="6.7000000000000004E-2"/>
    <s v="FERT"/>
    <s v="2109300369"/>
    <s v="0"/>
    <s v="0"/>
    <s v="0"/>
    <s v="X"/>
    <s v=""/>
    <n v="44366"/>
    <m/>
    <n v="4"/>
    <n v="1"/>
    <n v="0"/>
    <n v="0"/>
    <n v="0"/>
    <n v="0"/>
    <x v="1"/>
  </r>
  <r>
    <n v="467"/>
    <s v="19630501467"/>
    <d v="2021-07-30T00:00:00"/>
    <x v="55"/>
    <x v="55"/>
    <s v="A910"/>
    <s v="1000"/>
    <x v="93"/>
    <n v="45"/>
    <n v="0"/>
    <n v="0"/>
    <n v="0"/>
    <s v="ZUN"/>
    <d v="2022-12-19T00:00:00"/>
    <x v="63"/>
    <n v="507"/>
    <n v="407"/>
    <s v="356011650037053568"/>
    <n v="44378"/>
    <s v=""/>
    <s v=""/>
    <n v="45"/>
    <n v="758.94"/>
    <n v="1"/>
    <s v="FERT"/>
    <s v="2109300369"/>
    <s v="0"/>
    <s v="0"/>
    <s v="0"/>
    <s v="X"/>
    <s v=""/>
    <n v="44366"/>
    <m/>
    <n v="4"/>
    <n v="11"/>
    <n v="0"/>
    <n v="1"/>
    <n v="1"/>
    <n v="16.865333333333336"/>
    <x v="1"/>
  </r>
  <r>
    <n v="467"/>
    <s v="19630501467"/>
    <d v="2021-07-30T00:00:00"/>
    <x v="55"/>
    <x v="55"/>
    <s v="A910"/>
    <s v="1000"/>
    <x v="93"/>
    <n v="45"/>
    <n v="0"/>
    <n v="0"/>
    <n v="0"/>
    <s v="ZUN"/>
    <d v="2022-12-19T00:00:00"/>
    <x v="63"/>
    <n v="507"/>
    <n v="407"/>
    <s v="356011650037054299"/>
    <n v="44378"/>
    <s v=""/>
    <s v=""/>
    <n v="45"/>
    <n v="758.94"/>
    <n v="1"/>
    <s v="FERT"/>
    <s v="2109300369"/>
    <s v="0"/>
    <s v="0"/>
    <s v="0"/>
    <s v="X"/>
    <s v=""/>
    <n v="44366"/>
    <m/>
    <n v="4"/>
    <n v="11"/>
    <n v="0"/>
    <n v="11"/>
    <n v="11"/>
    <n v="185.51866666666669"/>
    <x v="1"/>
  </r>
  <r>
    <n v="467"/>
    <s v="19630501467"/>
    <d v="2021-07-30T00:00:00"/>
    <x v="55"/>
    <x v="55"/>
    <s v="A910"/>
    <s v="1000"/>
    <x v="93"/>
    <n v="45"/>
    <n v="0"/>
    <n v="0"/>
    <n v="0"/>
    <s v="ZUN"/>
    <d v="2022-12-19T00:00:00"/>
    <x v="63"/>
    <n v="507"/>
    <n v="407"/>
    <s v="356011650037054695"/>
    <n v="44378"/>
    <s v=""/>
    <s v=""/>
    <n v="45"/>
    <n v="758.94"/>
    <n v="1"/>
    <s v="FERT"/>
    <s v="2109300369"/>
    <s v="0"/>
    <s v="0"/>
    <s v="0"/>
    <s v="X"/>
    <s v=""/>
    <n v="44366"/>
    <m/>
    <n v="4"/>
    <n v="11"/>
    <n v="0"/>
    <n v="11"/>
    <n v="11"/>
    <n v="185.51866666666669"/>
    <x v="1"/>
  </r>
  <r>
    <n v="467"/>
    <s v="19630501467"/>
    <d v="2021-07-30T00:00:00"/>
    <x v="55"/>
    <x v="55"/>
    <s v="A910"/>
    <s v="1000"/>
    <x v="93"/>
    <n v="45"/>
    <n v="0"/>
    <n v="0"/>
    <n v="0"/>
    <s v="ZUN"/>
    <d v="2022-12-19T00:00:00"/>
    <x v="63"/>
    <n v="507"/>
    <n v="407"/>
    <s v="356011650037054855"/>
    <n v="44378"/>
    <s v=""/>
    <s v=""/>
    <n v="45"/>
    <n v="758.94"/>
    <n v="1"/>
    <s v="FERT"/>
    <s v="2109300369"/>
    <s v="0"/>
    <s v="0"/>
    <s v="0"/>
    <s v="X"/>
    <s v=""/>
    <n v="44366"/>
    <m/>
    <n v="4"/>
    <n v="11"/>
    <n v="0"/>
    <n v="11"/>
    <n v="11"/>
    <n v="185.51866666666669"/>
    <x v="1"/>
  </r>
  <r>
    <n v="467"/>
    <s v="19630501467"/>
    <d v="2021-07-30T00:00:00"/>
    <x v="55"/>
    <x v="55"/>
    <s v="A910"/>
    <s v="1000"/>
    <x v="93"/>
    <n v="45"/>
    <n v="0"/>
    <n v="0"/>
    <n v="0"/>
    <s v="ZUN"/>
    <d v="2022-12-19T00:00:00"/>
    <x v="63"/>
    <n v="507"/>
    <n v="407"/>
    <s v="356011650037056194"/>
    <n v="44378"/>
    <s v=""/>
    <s v=""/>
    <n v="45"/>
    <n v="758.94"/>
    <n v="1"/>
    <s v="FERT"/>
    <s v="2109300369"/>
    <s v="0"/>
    <s v="0"/>
    <s v="0"/>
    <s v="X"/>
    <s v=""/>
    <n v="44366"/>
    <m/>
    <n v="4"/>
    <n v="11"/>
    <n v="0"/>
    <n v="11"/>
    <n v="11"/>
    <n v="185.51866666666669"/>
    <x v="1"/>
  </r>
  <r>
    <n v="467"/>
    <s v="19630501467"/>
    <d v="2021-07-30T00:00:00"/>
    <x v="55"/>
    <x v="55"/>
    <s v="A910"/>
    <s v="1000"/>
    <x v="93"/>
    <n v="13"/>
    <n v="0"/>
    <n v="0"/>
    <n v="0"/>
    <s v="ZUN"/>
    <d v="2022-12-19T00:00:00"/>
    <x v="63"/>
    <n v="507"/>
    <n v="407"/>
    <s v="356011650037056200"/>
    <n v="44378"/>
    <s v=""/>
    <s v=""/>
    <n v="13"/>
    <n v="219.25"/>
    <n v="0.28899999999999998"/>
    <s v="FERT"/>
    <s v="2109300369"/>
    <s v="0"/>
    <s v="0"/>
    <s v="0"/>
    <s v="X"/>
    <s v=""/>
    <n v="44366"/>
    <m/>
    <n v="4"/>
    <n v="3"/>
    <n v="0"/>
    <n v="11"/>
    <n v="11"/>
    <n v="185.51923076923077"/>
    <x v="1"/>
  </r>
  <r>
    <n v="467"/>
    <s v="19630501467"/>
    <d v="2021-07-30T00:00:00"/>
    <x v="55"/>
    <x v="55"/>
    <s v="A910"/>
    <s v="1000"/>
    <x v="94"/>
    <n v="45"/>
    <n v="0"/>
    <n v="0"/>
    <n v="0"/>
    <s v="ZUN"/>
    <d v="2023-01-31T00:00:00"/>
    <x v="54"/>
    <n v="550"/>
    <n v="450"/>
    <s v="356011650037179800"/>
    <n v="44405"/>
    <s v=""/>
    <s v=""/>
    <n v="45"/>
    <n v="758.94"/>
    <n v="1"/>
    <s v="FERT"/>
    <s v="2109300369"/>
    <s v="0"/>
    <s v="0"/>
    <s v="0"/>
    <s v="X"/>
    <s v=""/>
    <n v="44391"/>
    <m/>
    <n v="4"/>
    <n v="11"/>
    <n v="0"/>
    <n v="3"/>
    <n v="3"/>
    <n v="50.596000000000004"/>
    <x v="1"/>
  </r>
  <r>
    <n v="467"/>
    <s v="19630501467"/>
    <d v="2021-07-30T00:00:00"/>
    <x v="55"/>
    <x v="55"/>
    <s v="A910"/>
    <s v="1000"/>
    <x v="94"/>
    <n v="45"/>
    <n v="0"/>
    <n v="0"/>
    <n v="0"/>
    <s v="ZUN"/>
    <d v="2023-01-31T00:00:00"/>
    <x v="54"/>
    <n v="550"/>
    <n v="450"/>
    <s v="356011650037179909"/>
    <n v="44405"/>
    <s v=""/>
    <s v=""/>
    <n v="45"/>
    <n v="758.94"/>
    <n v="1"/>
    <s v="FERT"/>
    <s v="2109300369"/>
    <s v="0"/>
    <s v="0"/>
    <s v="0"/>
    <s v="X"/>
    <s v=""/>
    <n v="44391"/>
    <m/>
    <n v="4"/>
    <n v="11"/>
    <n v="0"/>
    <n v="11"/>
    <n v="11"/>
    <n v="185.51866666666669"/>
    <x v="1"/>
  </r>
  <r>
    <n v="467"/>
    <s v="19630501467"/>
    <d v="2021-07-30T00:00:00"/>
    <x v="55"/>
    <x v="55"/>
    <s v="A910"/>
    <s v="1000"/>
    <x v="94"/>
    <n v="45"/>
    <n v="0"/>
    <n v="0"/>
    <n v="0"/>
    <s v="ZUN"/>
    <d v="2023-01-31T00:00:00"/>
    <x v="54"/>
    <n v="550"/>
    <n v="450"/>
    <s v="356011650037180035"/>
    <n v="44405"/>
    <s v=""/>
    <s v=""/>
    <n v="45"/>
    <n v="758.94"/>
    <n v="1"/>
    <s v="FERT"/>
    <s v="2109300369"/>
    <s v="0"/>
    <s v="0"/>
    <s v="0"/>
    <s v="X"/>
    <s v=""/>
    <n v="44391"/>
    <m/>
    <n v="4"/>
    <n v="11"/>
    <n v="0"/>
    <n v="11"/>
    <n v="11"/>
    <n v="185.51866666666669"/>
    <x v="1"/>
  </r>
  <r>
    <n v="467"/>
    <s v="19630501467"/>
    <d v="2021-07-30T00:00:00"/>
    <x v="55"/>
    <x v="55"/>
    <s v="A910"/>
    <s v="1000"/>
    <x v="94"/>
    <n v="45"/>
    <n v="0"/>
    <n v="0"/>
    <n v="0"/>
    <s v="ZUN"/>
    <d v="2023-01-31T00:00:00"/>
    <x v="54"/>
    <n v="550"/>
    <n v="450"/>
    <s v="356011650037180172"/>
    <n v="44405"/>
    <s v=""/>
    <s v=""/>
    <n v="45"/>
    <n v="758.94"/>
    <n v="1"/>
    <s v="FERT"/>
    <s v="2109300369"/>
    <s v="0"/>
    <s v="0"/>
    <s v="0"/>
    <s v="X"/>
    <s v=""/>
    <n v="44391"/>
    <m/>
    <n v="4"/>
    <n v="11"/>
    <n v="0"/>
    <n v="11"/>
    <n v="11"/>
    <n v="185.51866666666669"/>
    <x v="1"/>
  </r>
  <r>
    <n v="467"/>
    <s v="19630501467"/>
    <d v="2021-07-30T00:00:00"/>
    <x v="55"/>
    <x v="55"/>
    <s v="A910"/>
    <s v="1000"/>
    <x v="94"/>
    <n v="45"/>
    <n v="0"/>
    <n v="0"/>
    <n v="0"/>
    <s v="ZUN"/>
    <d v="2023-01-31T00:00:00"/>
    <x v="54"/>
    <n v="550"/>
    <n v="450"/>
    <s v="356011650037180189"/>
    <n v="44405"/>
    <s v=""/>
    <s v=""/>
    <n v="45"/>
    <n v="758.94"/>
    <n v="1"/>
    <s v="FERT"/>
    <s v="2109300369"/>
    <s v="0"/>
    <s v="0"/>
    <s v="0"/>
    <s v="X"/>
    <s v=""/>
    <n v="44391"/>
    <m/>
    <n v="4"/>
    <n v="11"/>
    <n v="0"/>
    <n v="11"/>
    <n v="11"/>
    <n v="185.51866666666669"/>
    <x v="1"/>
  </r>
  <r>
    <n v="467"/>
    <s v="19630501467"/>
    <d v="2021-07-30T00:00:00"/>
    <x v="55"/>
    <x v="55"/>
    <s v="A910"/>
    <s v="1000"/>
    <x v="94"/>
    <n v="45"/>
    <n v="0"/>
    <n v="0"/>
    <n v="0"/>
    <s v="ZUN"/>
    <d v="2023-01-31T00:00:00"/>
    <x v="54"/>
    <n v="550"/>
    <n v="450"/>
    <s v="356011650037181865"/>
    <n v="44405"/>
    <s v=""/>
    <s v=""/>
    <n v="45"/>
    <n v="758.94"/>
    <n v="1"/>
    <s v="FERT"/>
    <s v="2109300369"/>
    <s v="0"/>
    <s v="0"/>
    <s v="0"/>
    <s v="X"/>
    <s v=""/>
    <n v="44391"/>
    <m/>
    <n v="4"/>
    <n v="11"/>
    <n v="0"/>
    <n v="11"/>
    <n v="11"/>
    <n v="185.51866666666669"/>
    <x v="1"/>
  </r>
  <r>
    <n v="467"/>
    <s v="19630501467"/>
    <d v="2021-07-30T00:00:00"/>
    <x v="55"/>
    <x v="55"/>
    <s v="A910"/>
    <s v="1000"/>
    <x v="94"/>
    <n v="45"/>
    <n v="0"/>
    <n v="0"/>
    <n v="0"/>
    <s v="ZUN"/>
    <d v="2023-01-31T00:00:00"/>
    <x v="54"/>
    <n v="550"/>
    <n v="450"/>
    <s v="356011650037182022"/>
    <n v="44405"/>
    <s v=""/>
    <s v=""/>
    <n v="45"/>
    <n v="758.94"/>
    <n v="1"/>
    <s v="FERT"/>
    <s v="2109300369"/>
    <s v="0"/>
    <s v="0"/>
    <s v="0"/>
    <s v="X"/>
    <s v=""/>
    <n v="44391"/>
    <m/>
    <n v="4"/>
    <n v="11"/>
    <n v="0"/>
    <n v="11"/>
    <n v="11"/>
    <n v="185.51866666666669"/>
    <x v="1"/>
  </r>
  <r>
    <n v="467"/>
    <s v="19630501467"/>
    <d v="2021-07-30T00:00:00"/>
    <x v="55"/>
    <x v="55"/>
    <s v="A910"/>
    <s v="1000"/>
    <x v="94"/>
    <n v="45"/>
    <n v="0"/>
    <n v="0"/>
    <n v="0"/>
    <s v="ZUN"/>
    <d v="2023-01-31T00:00:00"/>
    <x v="54"/>
    <n v="550"/>
    <n v="450"/>
    <s v="356011650037182367"/>
    <n v="44405"/>
    <s v=""/>
    <s v=""/>
    <n v="45"/>
    <n v="758.94"/>
    <n v="1"/>
    <s v="FERT"/>
    <s v="2109300369"/>
    <s v="0"/>
    <s v="0"/>
    <s v="0"/>
    <s v="X"/>
    <s v=""/>
    <n v="44391"/>
    <m/>
    <n v="4"/>
    <n v="11"/>
    <n v="0"/>
    <n v="11"/>
    <n v="11"/>
    <n v="185.51866666666669"/>
    <x v="1"/>
  </r>
  <r>
    <n v="467"/>
    <s v="19630501467"/>
    <d v="2021-07-30T00:00:00"/>
    <x v="55"/>
    <x v="55"/>
    <s v="A910"/>
    <s v="1000"/>
    <x v="94"/>
    <n v="17"/>
    <n v="0"/>
    <n v="0"/>
    <n v="0"/>
    <s v="ZUN"/>
    <d v="2023-01-31T00:00:00"/>
    <x v="54"/>
    <n v="550"/>
    <n v="450"/>
    <s v="356011650037182619"/>
    <n v="44405"/>
    <s v=""/>
    <s v=""/>
    <n v="17"/>
    <n v="286.70999999999998"/>
    <n v="0.378"/>
    <s v="FERT"/>
    <s v="2109300369"/>
    <s v="0"/>
    <s v="0"/>
    <s v="0"/>
    <s v="X"/>
    <s v=""/>
    <n v="44391"/>
    <m/>
    <n v="4"/>
    <n v="4"/>
    <n v="0"/>
    <n v="11"/>
    <n v="11"/>
    <n v="185.51823529411763"/>
    <x v="1"/>
  </r>
  <r>
    <n v="467"/>
    <s v="19630501467"/>
    <d v="2021-07-30T00:00:00"/>
    <x v="55"/>
    <x v="55"/>
    <s v="A910"/>
    <s v="1000"/>
    <x v="95"/>
    <n v="45"/>
    <n v="0"/>
    <n v="0"/>
    <n v="0"/>
    <s v="ZUN"/>
    <d v="2023-01-31T00:00:00"/>
    <x v="54"/>
    <n v="550"/>
    <n v="450"/>
    <s v="356011650037182558"/>
    <n v="44405"/>
    <s v=""/>
    <s v=""/>
    <n v="45"/>
    <n v="758.94"/>
    <n v="1"/>
    <s v="FERT"/>
    <s v="2109300369"/>
    <s v="0"/>
    <s v="0"/>
    <s v="0"/>
    <s v="X"/>
    <s v=""/>
    <n v="44392"/>
    <m/>
    <n v="4"/>
    <n v="11"/>
    <n v="0"/>
    <n v="4"/>
    <n v="4"/>
    <n v="67.461333333333343"/>
    <x v="1"/>
  </r>
  <r>
    <n v="484"/>
    <s v="19630701484"/>
    <d v="2021-07-30T00:00:00"/>
    <x v="56"/>
    <x v="56"/>
    <s v="A910"/>
    <s v="1000"/>
    <x v="96"/>
    <n v="17"/>
    <n v="0"/>
    <n v="0"/>
    <n v="0"/>
    <s v="ZUN"/>
    <d v="2022-12-30T00:00:00"/>
    <x v="64"/>
    <n v="518"/>
    <n v="418"/>
    <s v="356011650037112784"/>
    <n v="44382"/>
    <s v=""/>
    <s v=""/>
    <n v="17"/>
    <n v="351.92"/>
    <n v="0.378"/>
    <s v="FERT"/>
    <s v="2109300369"/>
    <s v="0"/>
    <s v="0"/>
    <s v="0"/>
    <s v="X"/>
    <s v=""/>
    <n v="44377"/>
    <m/>
    <s v="1"/>
    <n v="17"/>
    <n v="0"/>
    <n v="0"/>
    <n v="0"/>
    <n v="0"/>
    <x v="1"/>
  </r>
  <r>
    <n v="484"/>
    <s v="19630701484"/>
    <d v="2021-07-30T00:00:00"/>
    <x v="56"/>
    <x v="56"/>
    <s v="A910"/>
    <s v="1000"/>
    <x v="96"/>
    <n v="45"/>
    <n v="0"/>
    <n v="0"/>
    <n v="0"/>
    <s v="ZUN"/>
    <d v="2022-12-30T00:00:00"/>
    <x v="64"/>
    <n v="518"/>
    <n v="418"/>
    <s v="356011650037112852"/>
    <n v="44382"/>
    <s v=""/>
    <s v=""/>
    <n v="45"/>
    <n v="931.56"/>
    <n v="1"/>
    <s v="FERT"/>
    <s v="2109300369"/>
    <s v="0"/>
    <s v="0"/>
    <s v="0"/>
    <s v="X"/>
    <s v=""/>
    <n v="44377"/>
    <m/>
    <s v="1"/>
    <n v="45"/>
    <n v="0"/>
    <n v="17"/>
    <n v="17"/>
    <n v="351.9226666666666"/>
    <x v="1"/>
  </r>
  <r>
    <n v="484"/>
    <s v="19630701484"/>
    <d v="2021-07-30T00:00:00"/>
    <x v="56"/>
    <x v="56"/>
    <s v="A910"/>
    <s v="1000"/>
    <x v="97"/>
    <n v="45"/>
    <n v="0"/>
    <n v="0"/>
    <n v="0"/>
    <s v="ZUN"/>
    <d v="2023-01-31T00:00:00"/>
    <x v="54"/>
    <n v="550"/>
    <n v="450"/>
    <s v="356011650037115532"/>
    <n v="44383"/>
    <s v=""/>
    <s v=""/>
    <n v="45"/>
    <n v="931.56"/>
    <n v="1"/>
    <s v="FERT"/>
    <s v="2109300369"/>
    <s v="0"/>
    <s v="0"/>
    <s v="0"/>
    <s v="X"/>
    <s v=""/>
    <n v="44378"/>
    <m/>
    <s v="1"/>
    <n v="45"/>
    <n v="0"/>
    <n v="45"/>
    <n v="45"/>
    <n v="931.55999999999983"/>
    <x v="1"/>
  </r>
  <r>
    <n v="484"/>
    <s v="19630701484"/>
    <d v="2021-07-30T00:00:00"/>
    <x v="56"/>
    <x v="56"/>
    <s v="A910"/>
    <s v="1000"/>
    <x v="97"/>
    <n v="45"/>
    <n v="0"/>
    <n v="0"/>
    <n v="0"/>
    <s v="ZUN"/>
    <d v="2023-01-31T00:00:00"/>
    <x v="54"/>
    <n v="550"/>
    <n v="450"/>
    <s v="356011650037115594"/>
    <n v="44383"/>
    <s v=""/>
    <s v=""/>
    <n v="45"/>
    <n v="931.56"/>
    <n v="1"/>
    <s v="FERT"/>
    <s v="2109300369"/>
    <s v="0"/>
    <s v="0"/>
    <s v="0"/>
    <s v="X"/>
    <s v=""/>
    <n v="44378"/>
    <m/>
    <s v="1"/>
    <n v="45"/>
    <n v="0"/>
    <n v="45"/>
    <n v="45"/>
    <n v="931.55999999999983"/>
    <x v="1"/>
  </r>
  <r>
    <n v="484"/>
    <s v="19630701484"/>
    <d v="2021-07-30T00:00:00"/>
    <x v="56"/>
    <x v="56"/>
    <s v="A910"/>
    <s v="1000"/>
    <x v="97"/>
    <n v="21"/>
    <n v="0"/>
    <n v="0"/>
    <n v="0"/>
    <s v="ZUN"/>
    <d v="2023-01-31T00:00:00"/>
    <x v="54"/>
    <n v="550"/>
    <n v="450"/>
    <s v="356011650037116898"/>
    <n v="44383"/>
    <s v=""/>
    <s v=""/>
    <n v="21"/>
    <n v="434.73"/>
    <n v="0.46700000000000003"/>
    <s v="FERT"/>
    <s v="2109300369"/>
    <s v="0"/>
    <s v="0"/>
    <s v="0"/>
    <s v="X"/>
    <s v=""/>
    <n v="44378"/>
    <m/>
    <s v="1"/>
    <n v="21"/>
    <n v="0"/>
    <n v="45"/>
    <n v="21"/>
    <n v="434.73"/>
    <x v="1"/>
  </r>
  <r>
    <n v="489"/>
    <s v="19896603489"/>
    <d v="2021-07-30T00:00:00"/>
    <x v="57"/>
    <x v="57"/>
    <s v="A910"/>
    <s v="1000"/>
    <x v="98"/>
    <n v="72"/>
    <n v="0"/>
    <n v="0"/>
    <n v="0"/>
    <s v="ZUN"/>
    <d v="2022-09-30T00:00:00"/>
    <x v="65"/>
    <n v="427"/>
    <n v="327"/>
    <s v="359960371017965906"/>
    <n v="44350"/>
    <s v=""/>
    <s v=""/>
    <n v="72"/>
    <n v="442.72"/>
    <n v="1"/>
    <s v="FERT"/>
    <s v="2109300369"/>
    <s v="0"/>
    <s v="0"/>
    <s v="0"/>
    <s v="X"/>
    <s v=""/>
    <n v="44350"/>
    <m/>
    <n v="20"/>
    <n v="4"/>
    <n v="0"/>
    <n v="0"/>
    <n v="0"/>
    <n v="0"/>
    <x v="1"/>
  </r>
  <r>
    <n v="489"/>
    <s v="19896603489"/>
    <d v="2021-07-30T00:00:00"/>
    <x v="57"/>
    <x v="57"/>
    <s v="A910"/>
    <s v="1000"/>
    <x v="98"/>
    <n v="71"/>
    <n v="0"/>
    <n v="0"/>
    <n v="0"/>
    <s v="ZUN"/>
    <d v="2022-09-30T00:00:00"/>
    <x v="65"/>
    <n v="427"/>
    <n v="327"/>
    <s v="359960371017965944"/>
    <n v="44350"/>
    <s v=""/>
    <s v=""/>
    <n v="71"/>
    <n v="436.57"/>
    <n v="0.98599999999999999"/>
    <s v="FERT"/>
    <s v="2109300369"/>
    <s v="0"/>
    <s v="0"/>
    <s v="0"/>
    <s v="X"/>
    <s v=""/>
    <n v="44350"/>
    <m/>
    <n v="20"/>
    <n v="4"/>
    <n v="0"/>
    <n v="4"/>
    <n v="4"/>
    <n v="24.59549295774648"/>
    <x v="1"/>
  </r>
  <r>
    <n v="489"/>
    <s v="19896603489"/>
    <d v="2021-07-30T00:00:00"/>
    <x v="57"/>
    <x v="57"/>
    <s v="A910"/>
    <s v="1000"/>
    <x v="99"/>
    <n v="72"/>
    <n v="0"/>
    <n v="0"/>
    <n v="0"/>
    <s v="ZUN"/>
    <d v="2022-09-30T00:00:00"/>
    <x v="65"/>
    <n v="427"/>
    <n v="327"/>
    <s v="359960371017996689"/>
    <n v="44377"/>
    <s v=""/>
    <s v=""/>
    <n v="72"/>
    <n v="442.72"/>
    <n v="1"/>
    <s v="FERT"/>
    <s v="2109300369"/>
    <s v="0"/>
    <s v="0"/>
    <s v="0"/>
    <s v="X"/>
    <s v=""/>
    <n v="44377"/>
    <m/>
    <n v="20"/>
    <n v="4"/>
    <n v="0"/>
    <n v="4"/>
    <n v="4"/>
    <n v="24.595555555555556"/>
    <x v="1"/>
  </r>
  <r>
    <n v="489"/>
    <s v="19896603489"/>
    <d v="2021-07-30T00:00:00"/>
    <x v="57"/>
    <x v="57"/>
    <s v="A910"/>
    <s v="1000"/>
    <x v="99"/>
    <n v="9"/>
    <n v="0"/>
    <n v="0"/>
    <n v="0"/>
    <s v="ZUN"/>
    <d v="2022-09-30T00:00:00"/>
    <x v="65"/>
    <n v="427"/>
    <n v="327"/>
    <s v="359960371017996740"/>
    <n v="44377"/>
    <s v=""/>
    <s v=""/>
    <n v="9"/>
    <n v="55.34"/>
    <n v="0.125"/>
    <s v="FERT"/>
    <s v="2109300369"/>
    <s v="0"/>
    <s v="0"/>
    <s v="0"/>
    <s v="X"/>
    <s v=""/>
    <n v="44377"/>
    <m/>
    <n v="20"/>
    <n v="0"/>
    <n v="0"/>
    <n v="4"/>
    <n v="4"/>
    <n v="24.595555555555556"/>
    <x v="1"/>
  </r>
  <r>
    <n v="489"/>
    <s v="19896603489"/>
    <d v="2021-07-30T00:00:00"/>
    <x v="57"/>
    <x v="57"/>
    <s v="A910"/>
    <s v="1000"/>
    <x v="99"/>
    <n v="72"/>
    <n v="0"/>
    <n v="0"/>
    <n v="0"/>
    <s v="ZUN"/>
    <d v="2022-09-30T00:00:00"/>
    <x v="65"/>
    <n v="427"/>
    <n v="327"/>
    <s v="359960371017996757"/>
    <n v="44377"/>
    <s v=""/>
    <s v=""/>
    <n v="72"/>
    <n v="442.72"/>
    <n v="1"/>
    <s v="FERT"/>
    <s v="2109300369"/>
    <s v="0"/>
    <s v="0"/>
    <s v="0"/>
    <s v="X"/>
    <s v=""/>
    <n v="44377"/>
    <m/>
    <n v="20"/>
    <n v="4"/>
    <n v="0"/>
    <n v="0"/>
    <n v="0"/>
    <n v="0"/>
    <x v="1"/>
  </r>
  <r>
    <n v="489"/>
    <s v="19896603489"/>
    <d v="2021-07-30T00:00:00"/>
    <x v="57"/>
    <x v="57"/>
    <s v="A910"/>
    <s v="1000"/>
    <x v="99"/>
    <n v="72"/>
    <n v="0"/>
    <n v="0"/>
    <n v="0"/>
    <s v="ZUN"/>
    <d v="2022-09-30T00:00:00"/>
    <x v="65"/>
    <n v="427"/>
    <n v="327"/>
    <s v="359960371017996764"/>
    <n v="44377"/>
    <s v=""/>
    <s v=""/>
    <n v="72"/>
    <n v="442.72"/>
    <n v="1"/>
    <s v="FERT"/>
    <s v="2109300369"/>
    <s v="0"/>
    <s v="0"/>
    <s v="0"/>
    <s v="X"/>
    <s v=""/>
    <n v="44377"/>
    <m/>
    <n v="20"/>
    <n v="4"/>
    <n v="0"/>
    <n v="4"/>
    <n v="4"/>
    <n v="24.595555555555556"/>
    <x v="1"/>
  </r>
  <r>
    <n v="489"/>
    <s v="19896603489"/>
    <d v="2021-07-30T00:00:00"/>
    <x v="57"/>
    <x v="57"/>
    <s v="A910"/>
    <s v="1000"/>
    <x v="99"/>
    <n v="72"/>
    <n v="0"/>
    <n v="0"/>
    <n v="0"/>
    <s v="ZUN"/>
    <d v="2022-09-30T00:00:00"/>
    <x v="65"/>
    <n v="427"/>
    <n v="327"/>
    <s v="359960371017996771"/>
    <n v="44377"/>
    <s v=""/>
    <s v=""/>
    <n v="72"/>
    <n v="442.72"/>
    <n v="1"/>
    <s v="FERT"/>
    <s v="2109300369"/>
    <s v="0"/>
    <s v="0"/>
    <s v="0"/>
    <s v="X"/>
    <s v=""/>
    <n v="44377"/>
    <m/>
    <n v="20"/>
    <n v="4"/>
    <n v="0"/>
    <n v="4"/>
    <n v="4"/>
    <n v="24.595555555555556"/>
    <x v="1"/>
  </r>
  <r>
    <n v="489"/>
    <s v="19896603489"/>
    <d v="2021-07-30T00:00:00"/>
    <x v="57"/>
    <x v="57"/>
    <s v="A910"/>
    <s v="1000"/>
    <x v="99"/>
    <n v="72"/>
    <n v="0"/>
    <n v="0"/>
    <n v="0"/>
    <s v="ZUN"/>
    <d v="2022-09-30T00:00:00"/>
    <x v="65"/>
    <n v="427"/>
    <n v="327"/>
    <s v="359960371017996795"/>
    <n v="44377"/>
    <s v=""/>
    <s v=""/>
    <n v="72"/>
    <n v="442.72"/>
    <n v="1"/>
    <s v="FERT"/>
    <s v="2109300369"/>
    <s v="0"/>
    <s v="0"/>
    <s v="0"/>
    <s v="X"/>
    <s v=""/>
    <n v="44377"/>
    <m/>
    <n v="20"/>
    <n v="4"/>
    <n v="0"/>
    <n v="4"/>
    <n v="4"/>
    <n v="24.595555555555556"/>
    <x v="1"/>
  </r>
  <r>
    <n v="489"/>
    <s v="19896603489"/>
    <d v="2021-07-30T00:00:00"/>
    <x v="57"/>
    <x v="57"/>
    <s v="A910"/>
    <s v="1000"/>
    <x v="99"/>
    <n v="59"/>
    <n v="0"/>
    <n v="0"/>
    <n v="0"/>
    <s v="ZUN"/>
    <d v="2022-09-30T00:00:00"/>
    <x v="65"/>
    <n v="427"/>
    <n v="327"/>
    <s v="359960371017996801"/>
    <n v="44377"/>
    <s v=""/>
    <s v=""/>
    <n v="59"/>
    <n v="362.79"/>
    <n v="0.81899999999999995"/>
    <s v="FERT"/>
    <s v="2109300369"/>
    <s v="0"/>
    <s v="0"/>
    <s v="0"/>
    <s v="X"/>
    <s v=""/>
    <n v="44377"/>
    <m/>
    <n v="20"/>
    <n v="3"/>
    <n v="0"/>
    <n v="4"/>
    <n v="4"/>
    <n v="24.595932203389832"/>
    <x v="1"/>
  </r>
  <r>
    <n v="489"/>
    <s v="19896603489"/>
    <d v="2021-07-30T00:00:00"/>
    <x v="57"/>
    <x v="57"/>
    <s v="A910"/>
    <s v="1000"/>
    <x v="100"/>
    <n v="72"/>
    <n v="0"/>
    <n v="0"/>
    <n v="0"/>
    <s v="ZUN"/>
    <d v="2022-10-31T00:00:00"/>
    <x v="46"/>
    <n v="458"/>
    <n v="358"/>
    <s v="359960371018022707"/>
    <n v="44392"/>
    <s v=""/>
    <s v=""/>
    <n v="72"/>
    <n v="442.72"/>
    <n v="1"/>
    <s v="FERT"/>
    <s v="2109300369"/>
    <s v="0"/>
    <s v="0"/>
    <s v="0"/>
    <s v="X"/>
    <s v=""/>
    <n v="44392"/>
    <m/>
    <n v="20"/>
    <n v="4"/>
    <n v="0"/>
    <n v="3"/>
    <n v="3"/>
    <n v="18.446666666666665"/>
    <x v="1"/>
  </r>
  <r>
    <n v="489"/>
    <s v="19896603489"/>
    <d v="2021-07-30T00:00:00"/>
    <x v="57"/>
    <x v="57"/>
    <s v="A910"/>
    <s v="1000"/>
    <x v="100"/>
    <n v="72"/>
    <n v="0"/>
    <n v="0"/>
    <n v="0"/>
    <s v="ZUN"/>
    <d v="2022-10-31T00:00:00"/>
    <x v="46"/>
    <n v="458"/>
    <n v="358"/>
    <s v="359960371018022714"/>
    <n v="44392"/>
    <s v=""/>
    <s v=""/>
    <n v="72"/>
    <n v="442.72"/>
    <n v="1"/>
    <s v="FERT"/>
    <s v="2109300369"/>
    <s v="0"/>
    <s v="0"/>
    <s v="0"/>
    <s v="X"/>
    <s v=""/>
    <n v="44392"/>
    <m/>
    <n v="20"/>
    <n v="4"/>
    <n v="0"/>
    <n v="4"/>
    <n v="4"/>
    <n v="24.595555555555556"/>
    <x v="1"/>
  </r>
  <r>
    <n v="489"/>
    <s v="19896603489"/>
    <d v="2021-07-30T00:00:00"/>
    <x v="57"/>
    <x v="57"/>
    <s v="A910"/>
    <s v="1000"/>
    <x v="100"/>
    <n v="72"/>
    <n v="0"/>
    <n v="0"/>
    <n v="0"/>
    <s v="ZUN"/>
    <d v="2022-10-31T00:00:00"/>
    <x v="46"/>
    <n v="458"/>
    <n v="358"/>
    <s v="359960371018022950"/>
    <n v="44392"/>
    <s v=""/>
    <s v=""/>
    <n v="72"/>
    <n v="442.72"/>
    <n v="1"/>
    <s v="FERT"/>
    <s v="2109300369"/>
    <s v="0"/>
    <s v="0"/>
    <s v="0"/>
    <s v="X"/>
    <s v=""/>
    <n v="44392"/>
    <m/>
    <n v="20"/>
    <n v="4"/>
    <n v="0"/>
    <n v="4"/>
    <n v="4"/>
    <n v="24.595555555555556"/>
    <x v="1"/>
  </r>
  <r>
    <n v="489"/>
    <s v="19896603489"/>
    <d v="2021-07-30T00:00:00"/>
    <x v="57"/>
    <x v="57"/>
    <s v="A910"/>
    <s v="1000"/>
    <x v="100"/>
    <n v="72"/>
    <n v="0"/>
    <n v="0"/>
    <n v="0"/>
    <s v="ZUN"/>
    <d v="2022-10-31T00:00:00"/>
    <x v="46"/>
    <n v="458"/>
    <n v="358"/>
    <s v="359960371018023001"/>
    <n v="44392"/>
    <s v=""/>
    <s v=""/>
    <n v="72"/>
    <n v="442.72"/>
    <n v="1"/>
    <s v="FERT"/>
    <s v="2109300369"/>
    <s v="0"/>
    <s v="0"/>
    <s v="0"/>
    <s v="X"/>
    <s v=""/>
    <n v="44392"/>
    <m/>
    <n v="20"/>
    <n v="4"/>
    <n v="0"/>
    <n v="4"/>
    <n v="4"/>
    <n v="24.595555555555556"/>
    <x v="1"/>
  </r>
  <r>
    <n v="489"/>
    <s v="19896603489"/>
    <d v="2021-07-30T00:00:00"/>
    <x v="57"/>
    <x v="57"/>
    <s v="A910"/>
    <s v="1000"/>
    <x v="100"/>
    <n v="72"/>
    <n v="0"/>
    <n v="0"/>
    <n v="0"/>
    <s v="ZUN"/>
    <d v="2022-10-31T00:00:00"/>
    <x v="46"/>
    <n v="458"/>
    <n v="358"/>
    <s v="359960371018023162"/>
    <n v="44392"/>
    <s v=""/>
    <s v=""/>
    <n v="72"/>
    <n v="442.72"/>
    <n v="1"/>
    <s v="FERT"/>
    <s v="2109300369"/>
    <s v="0"/>
    <s v="0"/>
    <s v="0"/>
    <s v="X"/>
    <s v=""/>
    <n v="44392"/>
    <m/>
    <n v="20"/>
    <n v="4"/>
    <n v="0"/>
    <n v="4"/>
    <n v="4"/>
    <n v="24.595555555555556"/>
    <x v="1"/>
  </r>
  <r>
    <n v="489"/>
    <s v="19896603489"/>
    <d v="2021-07-30T00:00:00"/>
    <x v="57"/>
    <x v="57"/>
    <s v="A910"/>
    <s v="1000"/>
    <x v="100"/>
    <n v="72"/>
    <n v="0"/>
    <n v="0"/>
    <n v="0"/>
    <s v="ZUN"/>
    <d v="2022-10-31T00:00:00"/>
    <x v="46"/>
    <n v="458"/>
    <n v="358"/>
    <s v="359960371018023179"/>
    <n v="44392"/>
    <s v=""/>
    <s v=""/>
    <n v="72"/>
    <n v="442.72"/>
    <n v="1"/>
    <s v="FERT"/>
    <s v="2109300369"/>
    <s v="0"/>
    <s v="0"/>
    <s v="0"/>
    <s v="X"/>
    <s v=""/>
    <n v="44392"/>
    <m/>
    <n v="20"/>
    <n v="4"/>
    <n v="0"/>
    <n v="4"/>
    <n v="4"/>
    <n v="24.595555555555556"/>
    <x v="1"/>
  </r>
  <r>
    <n v="504"/>
    <s v="22010602504"/>
    <d v="2021-07-30T00:00:00"/>
    <x v="58"/>
    <x v="58"/>
    <s v="A910"/>
    <s v="1000"/>
    <x v="101"/>
    <n v="65"/>
    <n v="0"/>
    <n v="0"/>
    <n v="0"/>
    <s v="ZUN"/>
    <d v="2023-01-01T00:00:00"/>
    <x v="66"/>
    <n v="520"/>
    <n v="410"/>
    <s v="356011650037115204"/>
    <n v="44396"/>
    <s v=""/>
    <s v=""/>
    <n v="65"/>
    <n v="559.33000000000004"/>
    <n v="1"/>
    <s v="FERT"/>
    <s v="2109300369"/>
    <s v="0"/>
    <s v="0"/>
    <s v="0"/>
    <s v="X"/>
    <s v=""/>
    <n v="44378"/>
    <m/>
    <n v="26"/>
    <n v="3"/>
    <n v="0"/>
    <n v="0"/>
    <n v="0"/>
    <n v="0"/>
    <x v="1"/>
  </r>
  <r>
    <n v="504"/>
    <s v="22010602504"/>
    <d v="2021-07-30T00:00:00"/>
    <x v="58"/>
    <x v="58"/>
    <s v="A910"/>
    <s v="1000"/>
    <x v="101"/>
    <n v="65"/>
    <n v="0"/>
    <n v="0"/>
    <n v="0"/>
    <s v="ZUN"/>
    <d v="2023-01-01T00:00:00"/>
    <x v="66"/>
    <n v="520"/>
    <n v="410"/>
    <s v="356011650037115297"/>
    <n v="44396"/>
    <s v=""/>
    <s v=""/>
    <n v="65"/>
    <n v="559.33000000000004"/>
    <n v="1"/>
    <s v="FERT"/>
    <s v="2109300369"/>
    <s v="0"/>
    <s v="0"/>
    <s v="0"/>
    <s v="X"/>
    <s v=""/>
    <n v="44378"/>
    <m/>
    <n v="26"/>
    <n v="3"/>
    <n v="0"/>
    <n v="3"/>
    <n v="3"/>
    <n v="25.815230769230773"/>
    <x v="1"/>
  </r>
  <r>
    <n v="504"/>
    <s v="22010602504"/>
    <d v="2021-07-30T00:00:00"/>
    <x v="58"/>
    <x v="58"/>
    <s v="A910"/>
    <s v="1000"/>
    <x v="101"/>
    <n v="65"/>
    <n v="0"/>
    <n v="0"/>
    <n v="0"/>
    <s v="ZUN"/>
    <d v="2023-01-01T00:00:00"/>
    <x v="66"/>
    <n v="520"/>
    <n v="410"/>
    <s v="356011650037115341"/>
    <n v="44396"/>
    <s v=""/>
    <s v=""/>
    <n v="65"/>
    <n v="559.33000000000004"/>
    <n v="1"/>
    <s v="FERT"/>
    <s v="2109300369"/>
    <s v="0"/>
    <s v="0"/>
    <s v="0"/>
    <s v="X"/>
    <s v=""/>
    <n v="44378"/>
    <m/>
    <n v="26"/>
    <n v="3"/>
    <n v="0"/>
    <n v="3"/>
    <n v="3"/>
    <n v="25.815230769230773"/>
    <x v="1"/>
  </r>
  <r>
    <n v="504"/>
    <s v="22010602504"/>
    <d v="2021-07-30T00:00:00"/>
    <x v="58"/>
    <x v="58"/>
    <s v="A910"/>
    <s v="1000"/>
    <x v="101"/>
    <n v="65"/>
    <n v="0"/>
    <n v="0"/>
    <n v="0"/>
    <s v="ZUN"/>
    <d v="2023-01-01T00:00:00"/>
    <x v="66"/>
    <n v="520"/>
    <n v="410"/>
    <s v="356011650037115389"/>
    <n v="44396"/>
    <s v=""/>
    <s v=""/>
    <n v="65"/>
    <n v="559.33000000000004"/>
    <n v="1"/>
    <s v="FERT"/>
    <s v="2109300369"/>
    <s v="0"/>
    <s v="0"/>
    <s v="0"/>
    <s v="X"/>
    <s v=""/>
    <n v="44378"/>
    <m/>
    <n v="26"/>
    <n v="3"/>
    <n v="0"/>
    <n v="3"/>
    <n v="3"/>
    <n v="25.815230769230773"/>
    <x v="1"/>
  </r>
  <r>
    <n v="504"/>
    <s v="22010602504"/>
    <d v="2021-07-30T00:00:00"/>
    <x v="58"/>
    <x v="58"/>
    <s v="A910"/>
    <s v="1000"/>
    <x v="101"/>
    <n v="65"/>
    <n v="0"/>
    <n v="0"/>
    <n v="0"/>
    <s v="ZUN"/>
    <d v="2023-01-01T00:00:00"/>
    <x v="66"/>
    <n v="520"/>
    <n v="410"/>
    <s v="356011650037115754"/>
    <n v="44396"/>
    <s v=""/>
    <s v=""/>
    <n v="65"/>
    <n v="559.33000000000004"/>
    <n v="1"/>
    <s v="FERT"/>
    <s v="2109300369"/>
    <s v="0"/>
    <s v="0"/>
    <s v="0"/>
    <s v="X"/>
    <s v=""/>
    <n v="44378"/>
    <m/>
    <n v="26"/>
    <n v="3"/>
    <n v="0"/>
    <n v="3"/>
    <n v="3"/>
    <n v="25.815230769230773"/>
    <x v="1"/>
  </r>
  <r>
    <n v="504"/>
    <s v="22010602504"/>
    <d v="2021-07-30T00:00:00"/>
    <x v="58"/>
    <x v="58"/>
    <s v="A910"/>
    <s v="1000"/>
    <x v="101"/>
    <n v="65"/>
    <n v="0"/>
    <n v="0"/>
    <n v="0"/>
    <s v="ZUN"/>
    <d v="2023-01-01T00:00:00"/>
    <x v="66"/>
    <n v="520"/>
    <n v="410"/>
    <s v="356011650037115761"/>
    <n v="44396"/>
    <s v=""/>
    <s v=""/>
    <n v="65"/>
    <n v="559.33000000000004"/>
    <n v="1"/>
    <s v="FERT"/>
    <s v="2109300369"/>
    <s v="0"/>
    <s v="0"/>
    <s v="0"/>
    <s v="X"/>
    <s v=""/>
    <n v="44378"/>
    <m/>
    <n v="26"/>
    <n v="3"/>
    <n v="0"/>
    <n v="3"/>
    <n v="3"/>
    <n v="25.815230769230773"/>
    <x v="1"/>
  </r>
  <r>
    <n v="504"/>
    <s v="22010602504"/>
    <d v="2021-07-30T00:00:00"/>
    <x v="58"/>
    <x v="58"/>
    <s v="A910"/>
    <s v="1000"/>
    <x v="101"/>
    <n v="47"/>
    <n v="0"/>
    <n v="0"/>
    <n v="0"/>
    <s v="ZUN"/>
    <d v="2023-01-01T00:00:00"/>
    <x v="66"/>
    <n v="520"/>
    <n v="410"/>
    <s v="356011650037116317"/>
    <n v="44396"/>
    <s v=""/>
    <s v=""/>
    <n v="47"/>
    <n v="404.44"/>
    <n v="0.72299999999999998"/>
    <s v="FERT"/>
    <s v="2109300369"/>
    <s v="0"/>
    <s v="0"/>
    <s v="0"/>
    <s v="X"/>
    <s v=""/>
    <n v="44378"/>
    <m/>
    <n v="26"/>
    <n v="2"/>
    <n v="0"/>
    <n v="3"/>
    <n v="3"/>
    <n v="25.815319148936169"/>
    <x v="1"/>
  </r>
  <r>
    <n v="504"/>
    <s v="22010602504"/>
    <d v="2021-07-30T00:00:00"/>
    <x v="58"/>
    <x v="58"/>
    <s v="A910"/>
    <s v="1000"/>
    <x v="101"/>
    <n v="65"/>
    <n v="0"/>
    <n v="0"/>
    <n v="0"/>
    <s v="ZUN"/>
    <d v="2023-01-01T00:00:00"/>
    <x v="66"/>
    <n v="520"/>
    <n v="410"/>
    <s v="356011650037116874"/>
    <n v="44396"/>
    <s v=""/>
    <s v=""/>
    <n v="65"/>
    <n v="559.33000000000004"/>
    <n v="1"/>
    <s v="FERT"/>
    <s v="2109300369"/>
    <s v="0"/>
    <s v="0"/>
    <s v="0"/>
    <s v="X"/>
    <s v=""/>
    <n v="44378"/>
    <m/>
    <n v="26"/>
    <n v="3"/>
    <n v="0"/>
    <n v="2"/>
    <n v="2"/>
    <n v="17.210153846153847"/>
    <x v="1"/>
  </r>
  <r>
    <n v="504"/>
    <s v="22010602504"/>
    <d v="2021-07-30T00:00:00"/>
    <x v="58"/>
    <x v="58"/>
    <s v="A910"/>
    <s v="1000"/>
    <x v="101"/>
    <n v="1"/>
    <n v="0"/>
    <n v="0"/>
    <n v="0"/>
    <s v="ZUN"/>
    <d v="2023-01-01T00:00:00"/>
    <x v="66"/>
    <n v="520"/>
    <n v="410"/>
    <s v="635201028226559240"/>
    <n v="44396"/>
    <s v=""/>
    <s v=""/>
    <n v="1"/>
    <n v="8.61"/>
    <n v="1.4999999999999999E-2"/>
    <s v="FERT"/>
    <s v="2109300369"/>
    <s v="0"/>
    <s v="0"/>
    <s v="0"/>
    <s v="X"/>
    <s v=""/>
    <n v="44378"/>
    <m/>
    <n v="26"/>
    <n v="0"/>
    <n v="0"/>
    <n v="3"/>
    <n v="1"/>
    <n v="8.61"/>
    <x v="1"/>
  </r>
  <r>
    <n v="504"/>
    <s v="22010602504"/>
    <d v="2021-07-30T00:00:00"/>
    <x v="58"/>
    <x v="58"/>
    <s v="A910"/>
    <s v="1000"/>
    <x v="102"/>
    <n v="65"/>
    <n v="0"/>
    <n v="0"/>
    <n v="0"/>
    <s v="ZUN"/>
    <d v="2023-01-31T00:00:00"/>
    <x v="21"/>
    <n v="550"/>
    <n v="440"/>
    <s v="356011650037116942"/>
    <n v="44383"/>
    <s v=""/>
    <s v=""/>
    <n v="65"/>
    <n v="559.33000000000004"/>
    <n v="1"/>
    <s v="FERT"/>
    <s v="2109300369"/>
    <s v="0"/>
    <s v="0"/>
    <s v="0"/>
    <s v="X"/>
    <s v=""/>
    <n v="44378"/>
    <m/>
    <n v="26"/>
    <n v="3"/>
    <n v="0"/>
    <n v="0"/>
    <n v="0"/>
    <n v="0"/>
    <x v="1"/>
  </r>
  <r>
    <n v="504"/>
    <s v="22010602504"/>
    <d v="2021-07-30T00:00:00"/>
    <x v="58"/>
    <x v="58"/>
    <s v="A910"/>
    <s v="1000"/>
    <x v="102"/>
    <n v="65"/>
    <n v="0"/>
    <n v="0"/>
    <n v="0"/>
    <s v="ZUN"/>
    <d v="2023-01-31T00:00:00"/>
    <x v="21"/>
    <n v="550"/>
    <n v="440"/>
    <s v="356011650037117048"/>
    <n v="44383"/>
    <s v=""/>
    <s v=""/>
    <n v="65"/>
    <n v="559.33000000000004"/>
    <n v="1"/>
    <s v="FERT"/>
    <s v="2109300369"/>
    <s v="0"/>
    <s v="0"/>
    <s v="0"/>
    <s v="X"/>
    <s v=""/>
    <n v="44378"/>
    <m/>
    <n v="26"/>
    <n v="3"/>
    <n v="0"/>
    <n v="3"/>
    <n v="3"/>
    <n v="25.815230769230773"/>
    <x v="1"/>
  </r>
  <r>
    <n v="504"/>
    <s v="22010602504"/>
    <d v="2021-07-30T00:00:00"/>
    <x v="58"/>
    <x v="58"/>
    <s v="A910"/>
    <s v="1000"/>
    <x v="102"/>
    <n v="65"/>
    <n v="0"/>
    <n v="0"/>
    <n v="0"/>
    <s v="ZUN"/>
    <d v="2023-01-31T00:00:00"/>
    <x v="21"/>
    <n v="550"/>
    <n v="440"/>
    <s v="356011650037117369"/>
    <n v="44383"/>
    <s v=""/>
    <s v=""/>
    <n v="65"/>
    <n v="559.33000000000004"/>
    <n v="1"/>
    <s v="FERT"/>
    <s v="2109300369"/>
    <s v="0"/>
    <s v="0"/>
    <s v="0"/>
    <s v="X"/>
    <s v=""/>
    <n v="44378"/>
    <m/>
    <n v="26"/>
    <n v="3"/>
    <n v="0"/>
    <n v="3"/>
    <n v="3"/>
    <n v="25.815230769230773"/>
    <x v="1"/>
  </r>
  <r>
    <n v="504"/>
    <s v="22010602504"/>
    <d v="2021-07-30T00:00:00"/>
    <x v="58"/>
    <x v="58"/>
    <s v="A910"/>
    <s v="1000"/>
    <x v="102"/>
    <n v="65"/>
    <n v="0"/>
    <n v="0"/>
    <n v="0"/>
    <s v="ZUN"/>
    <d v="2023-01-31T00:00:00"/>
    <x v="21"/>
    <n v="550"/>
    <n v="440"/>
    <s v="356011650037117529"/>
    <n v="44383"/>
    <s v=""/>
    <s v=""/>
    <n v="65"/>
    <n v="559.33000000000004"/>
    <n v="1"/>
    <s v="FERT"/>
    <s v="2109300369"/>
    <s v="0"/>
    <s v="0"/>
    <s v="0"/>
    <s v="X"/>
    <s v=""/>
    <n v="44378"/>
    <m/>
    <n v="26"/>
    <n v="3"/>
    <n v="0"/>
    <n v="3"/>
    <n v="3"/>
    <n v="25.815230769230773"/>
    <x v="1"/>
  </r>
  <r>
    <n v="504"/>
    <s v="22010602504"/>
    <d v="2021-07-30T00:00:00"/>
    <x v="58"/>
    <x v="58"/>
    <s v="A910"/>
    <s v="1000"/>
    <x v="102"/>
    <n v="60"/>
    <n v="0"/>
    <n v="0"/>
    <n v="0"/>
    <s v="ZUN"/>
    <d v="2023-01-31T00:00:00"/>
    <x v="21"/>
    <n v="550"/>
    <n v="440"/>
    <s v="356011650037117819"/>
    <n v="44383"/>
    <s v=""/>
    <s v=""/>
    <n v="60"/>
    <n v="516.29999999999995"/>
    <n v="0.92300000000000004"/>
    <s v="FERT"/>
    <s v="2109300369"/>
    <s v="0"/>
    <s v="0"/>
    <s v="0"/>
    <s v="X"/>
    <s v=""/>
    <n v="44378"/>
    <m/>
    <n v="26"/>
    <n v="2"/>
    <n v="0"/>
    <n v="3"/>
    <n v="3"/>
    <n v="25.814999999999998"/>
    <x v="1"/>
  </r>
  <r>
    <n v="504"/>
    <s v="22010602504"/>
    <d v="2021-07-30T00:00:00"/>
    <x v="58"/>
    <x v="58"/>
    <s v="A910"/>
    <s v="1000"/>
    <x v="21"/>
    <n v="65"/>
    <n v="0"/>
    <n v="0"/>
    <n v="0"/>
    <s v="ZUN"/>
    <d v="2023-01-31T00:00:00"/>
    <x v="21"/>
    <n v="550"/>
    <n v="440"/>
    <s v="356011650037115884"/>
    <n v="44396"/>
    <s v=""/>
    <s v=""/>
    <n v="65"/>
    <n v="559.33000000000004"/>
    <n v="1"/>
    <s v="FERT"/>
    <s v="2109300369"/>
    <s v="0"/>
    <s v="0"/>
    <s v="0"/>
    <s v="X"/>
    <s v=""/>
    <n v="44379"/>
    <m/>
    <n v="26"/>
    <n v="3"/>
    <n v="0"/>
    <n v="2"/>
    <n v="2"/>
    <n v="17.210153846153847"/>
    <x v="1"/>
  </r>
  <r>
    <n v="504"/>
    <s v="22010602504"/>
    <d v="2021-07-30T00:00:00"/>
    <x v="58"/>
    <x v="58"/>
    <s v="A910"/>
    <s v="1000"/>
    <x v="21"/>
    <n v="65"/>
    <n v="0"/>
    <n v="0"/>
    <n v="0"/>
    <s v="ZUN"/>
    <d v="2023-01-31T00:00:00"/>
    <x v="21"/>
    <n v="550"/>
    <n v="440"/>
    <s v="356011650037116157"/>
    <n v="44396"/>
    <s v=""/>
    <s v=""/>
    <n v="65"/>
    <n v="559.33000000000004"/>
    <n v="1"/>
    <s v="FERT"/>
    <s v="2109300369"/>
    <s v="0"/>
    <s v="0"/>
    <s v="0"/>
    <s v="X"/>
    <s v=""/>
    <n v="44379"/>
    <m/>
    <n v="26"/>
    <n v="3"/>
    <n v="0"/>
    <n v="3"/>
    <n v="3"/>
    <n v="25.815230769230773"/>
    <x v="1"/>
  </r>
  <r>
    <n v="504"/>
    <s v="22010602504"/>
    <d v="2021-07-30T00:00:00"/>
    <x v="58"/>
    <x v="58"/>
    <s v="A910"/>
    <s v="1000"/>
    <x v="21"/>
    <n v="65"/>
    <n v="0"/>
    <n v="0"/>
    <n v="0"/>
    <s v="ZUN"/>
    <d v="2023-01-31T00:00:00"/>
    <x v="21"/>
    <n v="550"/>
    <n v="440"/>
    <s v="356011650037116171"/>
    <n v="44396"/>
    <s v=""/>
    <s v=""/>
    <n v="65"/>
    <n v="559.33000000000004"/>
    <n v="1"/>
    <s v="FERT"/>
    <s v="2109300369"/>
    <s v="0"/>
    <s v="0"/>
    <s v="0"/>
    <s v="X"/>
    <s v=""/>
    <n v="44379"/>
    <m/>
    <n v="26"/>
    <n v="3"/>
    <n v="0"/>
    <n v="3"/>
    <n v="3"/>
    <n v="25.815230769230773"/>
    <x v="1"/>
  </r>
  <r>
    <n v="504"/>
    <s v="22010602504"/>
    <d v="2021-07-30T00:00:00"/>
    <x v="58"/>
    <x v="58"/>
    <s v="A910"/>
    <s v="1000"/>
    <x v="21"/>
    <n v="65"/>
    <n v="0"/>
    <n v="0"/>
    <n v="0"/>
    <s v="ZUN"/>
    <d v="2023-01-31T00:00:00"/>
    <x v="21"/>
    <n v="550"/>
    <n v="440"/>
    <s v="356011650037116294"/>
    <n v="44396"/>
    <s v=""/>
    <s v=""/>
    <n v="65"/>
    <n v="559.33000000000004"/>
    <n v="1"/>
    <s v="FERT"/>
    <s v="2109300369"/>
    <s v="0"/>
    <s v="0"/>
    <s v="0"/>
    <s v="X"/>
    <s v=""/>
    <n v="44379"/>
    <m/>
    <n v="26"/>
    <n v="3"/>
    <n v="0"/>
    <n v="3"/>
    <n v="3"/>
    <n v="25.815230769230773"/>
    <x v="1"/>
  </r>
  <r>
    <n v="504"/>
    <s v="22010602504"/>
    <d v="2021-07-30T00:00:00"/>
    <x v="58"/>
    <x v="58"/>
    <s v="A910"/>
    <s v="1000"/>
    <x v="21"/>
    <n v="65"/>
    <n v="0"/>
    <n v="0"/>
    <n v="0"/>
    <s v="ZUN"/>
    <d v="2023-01-31T00:00:00"/>
    <x v="21"/>
    <n v="550"/>
    <n v="440"/>
    <s v="356011650037116478"/>
    <n v="44396"/>
    <s v=""/>
    <s v=""/>
    <n v="65"/>
    <n v="559.33000000000004"/>
    <n v="1"/>
    <s v="FERT"/>
    <s v="2109300369"/>
    <s v="0"/>
    <s v="0"/>
    <s v="0"/>
    <s v="X"/>
    <s v=""/>
    <n v="44379"/>
    <m/>
    <n v="26"/>
    <n v="3"/>
    <n v="0"/>
    <n v="3"/>
    <n v="3"/>
    <n v="25.815230769230773"/>
    <x v="1"/>
  </r>
  <r>
    <n v="504"/>
    <s v="22010602504"/>
    <d v="2021-07-30T00:00:00"/>
    <x v="58"/>
    <x v="58"/>
    <s v="A910"/>
    <s v="1000"/>
    <x v="21"/>
    <n v="65"/>
    <n v="0"/>
    <n v="0"/>
    <n v="0"/>
    <s v="ZUN"/>
    <d v="2023-01-31T00:00:00"/>
    <x v="21"/>
    <n v="550"/>
    <n v="440"/>
    <s v="356011650037116485"/>
    <n v="44396"/>
    <s v=""/>
    <s v=""/>
    <n v="65"/>
    <n v="559.33000000000004"/>
    <n v="1"/>
    <s v="FERT"/>
    <s v="2109300369"/>
    <s v="0"/>
    <s v="0"/>
    <s v="0"/>
    <s v="X"/>
    <s v=""/>
    <n v="44379"/>
    <m/>
    <n v="26"/>
    <n v="3"/>
    <n v="0"/>
    <n v="3"/>
    <n v="3"/>
    <n v="25.815230769230773"/>
    <x v="1"/>
  </r>
  <r>
    <n v="504"/>
    <s v="22010602504"/>
    <d v="2021-07-30T00:00:00"/>
    <x v="58"/>
    <x v="58"/>
    <s v="A910"/>
    <s v="1000"/>
    <x v="21"/>
    <n v="65"/>
    <n v="0"/>
    <n v="0"/>
    <n v="0"/>
    <s v="ZUN"/>
    <d v="2023-01-31T00:00:00"/>
    <x v="21"/>
    <n v="550"/>
    <n v="440"/>
    <s v="356011650037116737"/>
    <n v="44396"/>
    <s v=""/>
    <s v=""/>
    <n v="65"/>
    <n v="559.33000000000004"/>
    <n v="1"/>
    <s v="FERT"/>
    <s v="2109300369"/>
    <s v="0"/>
    <s v="0"/>
    <s v="0"/>
    <s v="X"/>
    <s v=""/>
    <n v="44379"/>
    <m/>
    <n v="26"/>
    <n v="3"/>
    <n v="0"/>
    <n v="3"/>
    <n v="3"/>
    <n v="25.815230769230773"/>
    <x v="1"/>
  </r>
  <r>
    <n v="525"/>
    <s v="22010702525"/>
    <d v="2021-07-30T00:00:00"/>
    <x v="59"/>
    <x v="59"/>
    <s v="A910"/>
    <s v="1000"/>
    <x v="103"/>
    <n v="23"/>
    <n v="0"/>
    <n v="0"/>
    <n v="0"/>
    <s v="ZUN"/>
    <d v="2022-12-16T00:00:00"/>
    <x v="67"/>
    <n v="504"/>
    <n v="444"/>
    <s v="356011650037033287"/>
    <n v="44383"/>
    <s v=""/>
    <s v=""/>
    <n v="23"/>
    <n v="396.87"/>
    <n v="0.35399999999999998"/>
    <s v="FERT"/>
    <s v="2109300369"/>
    <s v="0"/>
    <s v="0"/>
    <s v="0"/>
    <s v="X"/>
    <s v=""/>
    <n v="44363"/>
    <m/>
    <s v="1"/>
    <n v="23"/>
    <n v="0"/>
    <n v="0"/>
    <n v="0"/>
    <n v="0"/>
    <x v="1"/>
  </r>
  <r>
    <n v="525"/>
    <s v="22010702525"/>
    <d v="2021-07-30T00:00:00"/>
    <x v="59"/>
    <x v="59"/>
    <s v="A910"/>
    <s v="1000"/>
    <x v="103"/>
    <n v="21"/>
    <n v="0"/>
    <n v="0"/>
    <n v="0"/>
    <s v="ZUN"/>
    <d v="2022-12-16T00:00:00"/>
    <x v="67"/>
    <n v="504"/>
    <n v="444"/>
    <s v="356011650037033942"/>
    <n v="44383"/>
    <s v=""/>
    <s v=""/>
    <n v="21"/>
    <n v="362.36"/>
    <n v="0.32300000000000001"/>
    <s v="FERT"/>
    <s v="2109300369"/>
    <s v="0"/>
    <s v="0"/>
    <s v="0"/>
    <s v="X"/>
    <s v=""/>
    <n v="44363"/>
    <m/>
    <s v="1"/>
    <n v="21"/>
    <n v="0"/>
    <n v="23"/>
    <n v="21"/>
    <n v="362.36"/>
    <x v="1"/>
  </r>
  <r>
    <n v="525"/>
    <s v="22010702525"/>
    <d v="2021-07-30T00:00:00"/>
    <x v="59"/>
    <x v="59"/>
    <s v="A910"/>
    <s v="1000"/>
    <x v="25"/>
    <n v="65"/>
    <n v="0"/>
    <n v="0"/>
    <n v="0"/>
    <s v="ZUN"/>
    <d v="2023-01-05T00:00:00"/>
    <x v="68"/>
    <n v="524"/>
    <n v="464"/>
    <s v="356011650037132331"/>
    <n v="44396"/>
    <s v=""/>
    <s v=""/>
    <n v="65"/>
    <n v="1121.5999999999999"/>
    <n v="1"/>
    <s v="FERT"/>
    <s v="2109300369"/>
    <s v="0"/>
    <s v="0"/>
    <s v="0"/>
    <s v="X"/>
    <s v=""/>
    <n v="44382"/>
    <m/>
    <s v="1"/>
    <n v="65"/>
    <n v="0"/>
    <n v="21"/>
    <n v="21"/>
    <n v="362.3630769230769"/>
    <x v="1"/>
  </r>
  <r>
    <n v="525"/>
    <s v="22010702525"/>
    <d v="2021-07-30T00:00:00"/>
    <x v="59"/>
    <x v="59"/>
    <s v="A910"/>
    <s v="1000"/>
    <x v="25"/>
    <n v="65"/>
    <n v="0"/>
    <n v="0"/>
    <n v="0"/>
    <s v="ZUN"/>
    <d v="2023-01-05T00:00:00"/>
    <x v="68"/>
    <n v="524"/>
    <n v="464"/>
    <s v="356011650037132683"/>
    <n v="44396"/>
    <s v=""/>
    <s v=""/>
    <n v="65"/>
    <n v="1121.5999999999999"/>
    <n v="1"/>
    <s v="FERT"/>
    <s v="2109300369"/>
    <s v="0"/>
    <s v="0"/>
    <s v="0"/>
    <s v="X"/>
    <s v=""/>
    <n v="44382"/>
    <m/>
    <s v="1"/>
    <n v="65"/>
    <n v="0"/>
    <n v="65"/>
    <n v="65"/>
    <n v="1121.5999999999999"/>
    <x v="1"/>
  </r>
  <r>
    <n v="525"/>
    <s v="22010702525"/>
    <d v="2021-07-30T00:00:00"/>
    <x v="59"/>
    <x v="59"/>
    <s v="A910"/>
    <s v="1000"/>
    <x v="25"/>
    <n v="65"/>
    <n v="0"/>
    <n v="0"/>
    <n v="0"/>
    <s v="ZUN"/>
    <d v="2023-01-05T00:00:00"/>
    <x v="68"/>
    <n v="524"/>
    <n v="464"/>
    <s v="356011650037132836"/>
    <n v="44396"/>
    <s v=""/>
    <s v=""/>
    <n v="65"/>
    <n v="1121.5999999999999"/>
    <n v="1"/>
    <s v="FERT"/>
    <s v="2109300369"/>
    <s v="0"/>
    <s v="0"/>
    <s v="0"/>
    <s v="X"/>
    <s v=""/>
    <n v="44382"/>
    <m/>
    <s v="1"/>
    <n v="65"/>
    <n v="0"/>
    <n v="65"/>
    <n v="65"/>
    <n v="1121.5999999999999"/>
    <x v="1"/>
  </r>
  <r>
    <n v="525"/>
    <s v="22010702525"/>
    <d v="2021-07-30T00:00:00"/>
    <x v="59"/>
    <x v="59"/>
    <s v="A910"/>
    <s v="1000"/>
    <x v="25"/>
    <n v="29"/>
    <n v="0"/>
    <n v="0"/>
    <n v="0"/>
    <s v="ZUN"/>
    <d v="2023-01-05T00:00:00"/>
    <x v="68"/>
    <n v="524"/>
    <n v="464"/>
    <s v="356011650037133093"/>
    <n v="44396"/>
    <s v=""/>
    <s v=""/>
    <n v="29"/>
    <n v="500.41"/>
    <n v="0.44600000000000001"/>
    <s v="FERT"/>
    <s v="2109300369"/>
    <s v="0"/>
    <s v="0"/>
    <s v="0"/>
    <s v="X"/>
    <s v=""/>
    <n v="44382"/>
    <m/>
    <s v="1"/>
    <n v="29"/>
    <n v="0"/>
    <n v="65"/>
    <n v="29"/>
    <n v="500.41000000000008"/>
    <x v="1"/>
  </r>
  <r>
    <n v="531"/>
    <s v="22011902531"/>
    <d v="2021-07-30T00:00:00"/>
    <x v="60"/>
    <x v="60"/>
    <s v="A910"/>
    <s v="1000"/>
    <x v="21"/>
    <n v="87"/>
    <n v="0"/>
    <n v="0"/>
    <n v="0"/>
    <s v="ZUN"/>
    <d v="2023-01-31T00:00:00"/>
    <x v="43"/>
    <n v="550"/>
    <n v="430"/>
    <s v="356011650037123063"/>
    <n v="44391"/>
    <s v=""/>
    <s v=""/>
    <n v="87"/>
    <n v="629.21"/>
    <n v="0.96699999999999997"/>
    <s v="FERT"/>
    <s v="2109300369"/>
    <s v="0"/>
    <s v="0"/>
    <s v="0"/>
    <s v="X"/>
    <s v=""/>
    <n v="44379"/>
    <m/>
    <n v="37"/>
    <n v="2"/>
    <n v="0"/>
    <n v="0"/>
    <n v="0"/>
    <n v="0"/>
    <x v="1"/>
  </r>
  <r>
    <n v="531"/>
    <s v="22011902531"/>
    <d v="2021-07-30T00:00:00"/>
    <x v="60"/>
    <x v="60"/>
    <s v="A910"/>
    <s v="1000"/>
    <x v="21"/>
    <n v="26"/>
    <n v="0"/>
    <n v="0"/>
    <n v="0"/>
    <s v="ZUN"/>
    <d v="2023-01-31T00:00:00"/>
    <x v="43"/>
    <n v="550"/>
    <n v="430"/>
    <s v="356011650037123841"/>
    <n v="44391"/>
    <s v=""/>
    <s v=""/>
    <n v="26"/>
    <n v="188.04"/>
    <n v="0.28899999999999998"/>
    <s v="FERT"/>
    <s v="2109300369"/>
    <s v="0"/>
    <s v="0"/>
    <s v="0"/>
    <s v="X"/>
    <s v=""/>
    <n v="44379"/>
    <m/>
    <n v="37"/>
    <n v="1"/>
    <n v="0"/>
    <n v="2"/>
    <n v="2"/>
    <n v="14.464615384615383"/>
    <x v="1"/>
  </r>
  <r>
    <n v="531"/>
    <s v="22011902531"/>
    <d v="2021-07-30T00:00:00"/>
    <x v="60"/>
    <x v="60"/>
    <s v="A910"/>
    <s v="1000"/>
    <x v="104"/>
    <n v="90"/>
    <n v="0"/>
    <n v="0"/>
    <n v="0"/>
    <s v="ZUN"/>
    <d v="2023-01-31T00:00:00"/>
    <x v="43"/>
    <n v="550"/>
    <n v="430"/>
    <s v="356011650037194551"/>
    <n v="44403"/>
    <s v=""/>
    <s v=""/>
    <n v="90"/>
    <n v="650.9"/>
    <n v="1"/>
    <s v="FERT"/>
    <s v="2109300369"/>
    <s v="0"/>
    <s v="0"/>
    <s v="0"/>
    <s v="X"/>
    <s v=""/>
    <n v="44396"/>
    <m/>
    <n v="37"/>
    <n v="2"/>
    <n v="0"/>
    <n v="1"/>
    <n v="1"/>
    <n v="7.2322222222222221"/>
    <x v="1"/>
  </r>
  <r>
    <n v="531"/>
    <s v="22011902531"/>
    <d v="2021-07-30T00:00:00"/>
    <x v="60"/>
    <x v="60"/>
    <s v="A910"/>
    <s v="1000"/>
    <x v="104"/>
    <n v="90"/>
    <n v="0"/>
    <n v="0"/>
    <n v="0"/>
    <s v="ZUN"/>
    <d v="2023-01-31T00:00:00"/>
    <x v="43"/>
    <n v="550"/>
    <n v="430"/>
    <s v="356011650037194568"/>
    <n v="44403"/>
    <s v=""/>
    <s v=""/>
    <n v="90"/>
    <n v="650.9"/>
    <n v="1"/>
    <s v="FERT"/>
    <s v="2109300369"/>
    <s v="0"/>
    <s v="0"/>
    <s v="0"/>
    <s v="X"/>
    <s v=""/>
    <n v="44396"/>
    <m/>
    <n v="37"/>
    <n v="2"/>
    <n v="0"/>
    <n v="2"/>
    <n v="2"/>
    <n v="14.464444444444444"/>
    <x v="1"/>
  </r>
  <r>
    <n v="531"/>
    <s v="22011902531"/>
    <d v="2021-07-30T00:00:00"/>
    <x v="60"/>
    <x v="60"/>
    <s v="A910"/>
    <s v="1000"/>
    <x v="104"/>
    <n v="90"/>
    <n v="0"/>
    <n v="0"/>
    <n v="0"/>
    <s v="ZUN"/>
    <d v="2023-01-31T00:00:00"/>
    <x v="43"/>
    <n v="550"/>
    <n v="430"/>
    <s v="356011650037194575"/>
    <n v="44403"/>
    <s v=""/>
    <s v=""/>
    <n v="90"/>
    <n v="650.9"/>
    <n v="1"/>
    <s v="FERT"/>
    <s v="2109300369"/>
    <s v="0"/>
    <s v="0"/>
    <s v="0"/>
    <s v="X"/>
    <s v=""/>
    <n v="44396"/>
    <m/>
    <n v="37"/>
    <n v="2"/>
    <n v="0"/>
    <n v="2"/>
    <n v="2"/>
    <n v="14.464444444444444"/>
    <x v="1"/>
  </r>
  <r>
    <n v="531"/>
    <s v="22011902531"/>
    <d v="2021-07-30T00:00:00"/>
    <x v="60"/>
    <x v="60"/>
    <s v="A910"/>
    <s v="1000"/>
    <x v="104"/>
    <n v="90"/>
    <n v="0"/>
    <n v="0"/>
    <n v="0"/>
    <s v="ZUN"/>
    <d v="2023-01-31T00:00:00"/>
    <x v="43"/>
    <n v="550"/>
    <n v="430"/>
    <s v="356011650037194810"/>
    <n v="44403"/>
    <s v=""/>
    <s v=""/>
    <n v="90"/>
    <n v="650.9"/>
    <n v="1"/>
    <s v="FERT"/>
    <s v="2109300369"/>
    <s v="0"/>
    <s v="0"/>
    <s v="0"/>
    <s v="X"/>
    <s v=""/>
    <n v="44396"/>
    <m/>
    <n v="37"/>
    <n v="2"/>
    <n v="0"/>
    <n v="2"/>
    <n v="2"/>
    <n v="14.464444444444444"/>
    <x v="1"/>
  </r>
  <r>
    <n v="531"/>
    <s v="22011902531"/>
    <d v="2021-07-30T00:00:00"/>
    <x v="60"/>
    <x v="60"/>
    <s v="A910"/>
    <s v="1000"/>
    <x v="104"/>
    <n v="90"/>
    <n v="0"/>
    <n v="0"/>
    <n v="0"/>
    <s v="ZUN"/>
    <d v="2023-01-31T00:00:00"/>
    <x v="43"/>
    <n v="550"/>
    <n v="430"/>
    <s v="356011650037194889"/>
    <n v="44403"/>
    <s v=""/>
    <s v=""/>
    <n v="90"/>
    <n v="650.9"/>
    <n v="1"/>
    <s v="FERT"/>
    <s v="2109300369"/>
    <s v="0"/>
    <s v="0"/>
    <s v="0"/>
    <s v="X"/>
    <s v=""/>
    <n v="44396"/>
    <m/>
    <n v="37"/>
    <n v="2"/>
    <n v="0"/>
    <n v="2"/>
    <n v="2"/>
    <n v="14.464444444444444"/>
    <x v="1"/>
  </r>
  <r>
    <n v="531"/>
    <s v="22011902531"/>
    <d v="2021-07-30T00:00:00"/>
    <x v="60"/>
    <x v="60"/>
    <s v="A910"/>
    <s v="1000"/>
    <x v="104"/>
    <n v="90"/>
    <n v="0"/>
    <n v="0"/>
    <n v="0"/>
    <s v="ZUN"/>
    <d v="2023-01-31T00:00:00"/>
    <x v="43"/>
    <n v="550"/>
    <n v="430"/>
    <s v="356011650037195046"/>
    <n v="44403"/>
    <s v=""/>
    <s v=""/>
    <n v="90"/>
    <n v="650.9"/>
    <n v="1"/>
    <s v="FERT"/>
    <s v="2109300369"/>
    <s v="0"/>
    <s v="0"/>
    <s v="0"/>
    <s v="X"/>
    <s v=""/>
    <n v="44396"/>
    <m/>
    <n v="37"/>
    <n v="2"/>
    <n v="0"/>
    <n v="2"/>
    <n v="2"/>
    <n v="14.464444444444444"/>
    <x v="1"/>
  </r>
  <r>
    <n v="531"/>
    <s v="22011902531"/>
    <d v="2021-07-30T00:00:00"/>
    <x v="60"/>
    <x v="60"/>
    <s v="A910"/>
    <s v="1000"/>
    <x v="104"/>
    <n v="90"/>
    <n v="0"/>
    <n v="0"/>
    <n v="0"/>
    <s v="ZUN"/>
    <d v="2023-01-31T00:00:00"/>
    <x v="43"/>
    <n v="550"/>
    <n v="430"/>
    <s v="356011650037195244"/>
    <n v="44403"/>
    <s v=""/>
    <s v=""/>
    <n v="90"/>
    <n v="650.9"/>
    <n v="1"/>
    <s v="FERT"/>
    <s v="2109300369"/>
    <s v="0"/>
    <s v="0"/>
    <s v="0"/>
    <s v="X"/>
    <s v=""/>
    <n v="44396"/>
    <m/>
    <n v="37"/>
    <n v="2"/>
    <n v="0"/>
    <n v="2"/>
    <n v="2"/>
    <n v="14.464444444444444"/>
    <x v="1"/>
  </r>
  <r>
    <n v="531"/>
    <s v="22011902531"/>
    <d v="2021-07-30T00:00:00"/>
    <x v="60"/>
    <x v="60"/>
    <s v="A910"/>
    <s v="1000"/>
    <x v="104"/>
    <n v="90"/>
    <n v="0"/>
    <n v="0"/>
    <n v="0"/>
    <s v="ZUN"/>
    <d v="2023-01-31T00:00:00"/>
    <x v="43"/>
    <n v="550"/>
    <n v="430"/>
    <s v="356011650037195459"/>
    <n v="44403"/>
    <s v=""/>
    <s v=""/>
    <n v="90"/>
    <n v="650.9"/>
    <n v="1"/>
    <s v="FERT"/>
    <s v="2109300369"/>
    <s v="0"/>
    <s v="0"/>
    <s v="0"/>
    <s v="X"/>
    <s v=""/>
    <n v="44396"/>
    <m/>
    <n v="37"/>
    <n v="2"/>
    <n v="0"/>
    <n v="2"/>
    <n v="2"/>
    <n v="14.464444444444444"/>
    <x v="1"/>
  </r>
  <r>
    <n v="531"/>
    <s v="22011902531"/>
    <d v="2021-07-30T00:00:00"/>
    <x v="60"/>
    <x v="60"/>
    <s v="A910"/>
    <s v="1000"/>
    <x v="104"/>
    <n v="90"/>
    <n v="0"/>
    <n v="0"/>
    <n v="0"/>
    <s v="ZUN"/>
    <d v="2023-01-31T00:00:00"/>
    <x v="43"/>
    <n v="550"/>
    <n v="430"/>
    <s v="356011650037195732"/>
    <n v="44403"/>
    <s v=""/>
    <s v=""/>
    <n v="90"/>
    <n v="650.9"/>
    <n v="1"/>
    <s v="FERT"/>
    <s v="2109300369"/>
    <s v="0"/>
    <s v="0"/>
    <s v="0"/>
    <s v="X"/>
    <s v=""/>
    <n v="44396"/>
    <m/>
    <n v="37"/>
    <n v="2"/>
    <n v="0"/>
    <n v="2"/>
    <n v="2"/>
    <n v="14.464444444444444"/>
    <x v="1"/>
  </r>
  <r>
    <n v="531"/>
    <s v="22011902531"/>
    <d v="2021-07-30T00:00:00"/>
    <x v="60"/>
    <x v="60"/>
    <s v="A910"/>
    <s v="1000"/>
    <x v="104"/>
    <n v="90"/>
    <n v="0"/>
    <n v="0"/>
    <n v="0"/>
    <s v="ZUN"/>
    <d v="2023-01-31T00:00:00"/>
    <x v="43"/>
    <n v="550"/>
    <n v="430"/>
    <s v="356011650037196470"/>
    <n v="44403"/>
    <s v=""/>
    <s v=""/>
    <n v="90"/>
    <n v="650.9"/>
    <n v="1"/>
    <s v="FERT"/>
    <s v="2109300369"/>
    <s v="0"/>
    <s v="0"/>
    <s v="0"/>
    <s v="X"/>
    <s v=""/>
    <n v="44396"/>
    <m/>
    <n v="37"/>
    <n v="2"/>
    <n v="0"/>
    <n v="2"/>
    <n v="2"/>
    <n v="14.464444444444444"/>
    <x v="1"/>
  </r>
  <r>
    <n v="531"/>
    <s v="22011902531"/>
    <d v="2021-07-30T00:00:00"/>
    <x v="60"/>
    <x v="60"/>
    <s v="A910"/>
    <s v="1000"/>
    <x v="104"/>
    <n v="90"/>
    <n v="0"/>
    <n v="0"/>
    <n v="0"/>
    <s v="ZUN"/>
    <d v="2023-01-31T00:00:00"/>
    <x v="43"/>
    <n v="550"/>
    <n v="430"/>
    <s v="356011650037196562"/>
    <n v="44403"/>
    <s v=""/>
    <s v=""/>
    <n v="90"/>
    <n v="650.9"/>
    <n v="1"/>
    <s v="FERT"/>
    <s v="2109300369"/>
    <s v="0"/>
    <s v="0"/>
    <s v="0"/>
    <s v="X"/>
    <s v=""/>
    <n v="44396"/>
    <m/>
    <n v="37"/>
    <n v="2"/>
    <n v="0"/>
    <n v="2"/>
    <n v="2"/>
    <n v="14.464444444444444"/>
    <x v="1"/>
  </r>
  <r>
    <n v="531"/>
    <s v="22011902531"/>
    <d v="2021-07-30T00:00:00"/>
    <x v="60"/>
    <x v="60"/>
    <s v="A910"/>
    <s v="1000"/>
    <x v="104"/>
    <n v="16"/>
    <n v="0"/>
    <n v="0"/>
    <n v="0"/>
    <s v="ZUN"/>
    <d v="2023-01-31T00:00:00"/>
    <x v="43"/>
    <n v="550"/>
    <n v="430"/>
    <s v="356011650037196852"/>
    <n v="44403"/>
    <s v=""/>
    <s v=""/>
    <n v="16"/>
    <n v="115.72"/>
    <n v="0.17799999999999999"/>
    <s v="FERT"/>
    <s v="2109300369"/>
    <s v="0"/>
    <s v="0"/>
    <s v="0"/>
    <s v="X"/>
    <s v=""/>
    <n v="44396"/>
    <m/>
    <n v="37"/>
    <n v="0"/>
    <n v="0"/>
    <n v="2"/>
    <n v="2"/>
    <n v="14.465"/>
    <x v="1"/>
  </r>
  <r>
    <n v="531"/>
    <s v="22011902531"/>
    <d v="2021-07-30T00:00:00"/>
    <x v="60"/>
    <x v="60"/>
    <s v="A910"/>
    <s v="1000"/>
    <x v="104"/>
    <n v="90"/>
    <n v="0"/>
    <n v="0"/>
    <n v="0"/>
    <s v="ZUN"/>
    <d v="2023-01-31T00:00:00"/>
    <x v="43"/>
    <n v="550"/>
    <n v="430"/>
    <s v="356011650037197392"/>
    <n v="44403"/>
    <s v=""/>
    <s v=""/>
    <n v="90"/>
    <n v="650.9"/>
    <n v="1"/>
    <s v="FERT"/>
    <s v="2109300369"/>
    <s v="0"/>
    <s v="0"/>
    <s v="0"/>
    <s v="X"/>
    <s v=""/>
    <n v="44396"/>
    <m/>
    <n v="37"/>
    <n v="2"/>
    <n v="0"/>
    <n v="0"/>
    <n v="0"/>
    <n v="0"/>
    <x v="1"/>
  </r>
  <r>
    <n v="531"/>
    <s v="22011902531"/>
    <d v="2021-07-30T00:00:00"/>
    <x v="60"/>
    <x v="60"/>
    <s v="A910"/>
    <s v="1000"/>
    <x v="104"/>
    <n v="90"/>
    <n v="0"/>
    <n v="0"/>
    <n v="0"/>
    <s v="ZUN"/>
    <d v="2023-01-31T00:00:00"/>
    <x v="43"/>
    <n v="550"/>
    <n v="430"/>
    <s v="356011650037197859"/>
    <n v="44403"/>
    <s v=""/>
    <s v=""/>
    <n v="90"/>
    <n v="650.9"/>
    <n v="1"/>
    <s v="FERT"/>
    <s v="2109300369"/>
    <s v="0"/>
    <s v="0"/>
    <s v="0"/>
    <s v="X"/>
    <s v=""/>
    <n v="44396"/>
    <m/>
    <n v="37"/>
    <n v="2"/>
    <n v="0"/>
    <n v="2"/>
    <n v="2"/>
    <n v="14.464444444444444"/>
    <x v="1"/>
  </r>
  <r>
    <n v="531"/>
    <s v="22011902531"/>
    <d v="2021-07-30T00:00:00"/>
    <x v="60"/>
    <x v="60"/>
    <s v="A910"/>
    <s v="1000"/>
    <x v="104"/>
    <n v="90"/>
    <n v="0"/>
    <n v="0"/>
    <n v="0"/>
    <s v="ZUN"/>
    <d v="2023-01-31T00:00:00"/>
    <x v="43"/>
    <n v="550"/>
    <n v="430"/>
    <s v="356011650037197958"/>
    <n v="44403"/>
    <s v=""/>
    <s v=""/>
    <n v="90"/>
    <n v="650.9"/>
    <n v="1"/>
    <s v="FERT"/>
    <s v="2109300369"/>
    <s v="0"/>
    <s v="0"/>
    <s v="0"/>
    <s v="X"/>
    <s v=""/>
    <n v="44396"/>
    <m/>
    <n v="37"/>
    <n v="2"/>
    <n v="0"/>
    <n v="2"/>
    <n v="2"/>
    <n v="14.464444444444444"/>
    <x v="1"/>
  </r>
  <r>
    <n v="531"/>
    <s v="22011902531"/>
    <d v="2021-07-30T00:00:00"/>
    <x v="60"/>
    <x v="60"/>
    <s v="A910"/>
    <s v="1000"/>
    <x v="104"/>
    <n v="90"/>
    <n v="0"/>
    <n v="0"/>
    <n v="0"/>
    <s v="ZUN"/>
    <d v="2023-01-31T00:00:00"/>
    <x v="43"/>
    <n v="550"/>
    <n v="430"/>
    <s v="356011650037198122"/>
    <n v="44403"/>
    <s v=""/>
    <s v=""/>
    <n v="90"/>
    <n v="650.9"/>
    <n v="1"/>
    <s v="FERT"/>
    <s v="2109300369"/>
    <s v="0"/>
    <s v="0"/>
    <s v="0"/>
    <s v="X"/>
    <s v=""/>
    <n v="44396"/>
    <m/>
    <n v="37"/>
    <n v="2"/>
    <n v="0"/>
    <n v="2"/>
    <n v="2"/>
    <n v="14.464444444444444"/>
    <x v="1"/>
  </r>
  <r>
    <n v="531"/>
    <s v="22011902531"/>
    <d v="2021-07-30T00:00:00"/>
    <x v="60"/>
    <x v="60"/>
    <s v="A910"/>
    <s v="1000"/>
    <x v="104"/>
    <n v="90"/>
    <n v="0"/>
    <n v="0"/>
    <n v="0"/>
    <s v="ZUN"/>
    <d v="2023-01-31T00:00:00"/>
    <x v="43"/>
    <n v="550"/>
    <n v="430"/>
    <s v="356011650037198290"/>
    <n v="44403"/>
    <s v=""/>
    <s v=""/>
    <n v="90"/>
    <n v="650.9"/>
    <n v="1"/>
    <s v="FERT"/>
    <s v="2109300369"/>
    <s v="0"/>
    <s v="0"/>
    <s v="0"/>
    <s v="X"/>
    <s v=""/>
    <n v="44396"/>
    <m/>
    <n v="37"/>
    <n v="2"/>
    <n v="0"/>
    <n v="2"/>
    <n v="2"/>
    <n v="14.464444444444444"/>
    <x v="1"/>
  </r>
  <r>
    <n v="531"/>
    <s v="22011902531"/>
    <d v="2021-07-30T00:00:00"/>
    <x v="60"/>
    <x v="60"/>
    <s v="A910"/>
    <s v="1000"/>
    <x v="104"/>
    <n v="90"/>
    <n v="0"/>
    <n v="0"/>
    <n v="0"/>
    <s v="ZUN"/>
    <d v="2023-01-31T00:00:00"/>
    <x v="43"/>
    <n v="550"/>
    <n v="430"/>
    <s v="356011650037198764"/>
    <n v="44403"/>
    <s v=""/>
    <s v=""/>
    <n v="90"/>
    <n v="650.9"/>
    <n v="1"/>
    <s v="FERT"/>
    <s v="2109300369"/>
    <s v="0"/>
    <s v="0"/>
    <s v="0"/>
    <s v="X"/>
    <s v=""/>
    <n v="44396"/>
    <m/>
    <n v="37"/>
    <n v="2"/>
    <n v="0"/>
    <n v="2"/>
    <n v="2"/>
    <n v="14.464444444444444"/>
    <x v="1"/>
  </r>
  <r>
    <n v="531"/>
    <s v="22011902531"/>
    <d v="2021-07-30T00:00:00"/>
    <x v="60"/>
    <x v="60"/>
    <s v="A910"/>
    <s v="1000"/>
    <x v="104"/>
    <n v="90"/>
    <n v="0"/>
    <n v="0"/>
    <n v="0"/>
    <s v="ZUN"/>
    <d v="2023-01-31T00:00:00"/>
    <x v="43"/>
    <n v="550"/>
    <n v="430"/>
    <s v="356011650037198917"/>
    <n v="44403"/>
    <s v=""/>
    <s v=""/>
    <n v="90"/>
    <n v="650.9"/>
    <n v="1"/>
    <s v="FERT"/>
    <s v="2109300369"/>
    <s v="0"/>
    <s v="0"/>
    <s v="0"/>
    <s v="X"/>
    <s v=""/>
    <n v="44396"/>
    <m/>
    <n v="37"/>
    <n v="2"/>
    <n v="0"/>
    <n v="2"/>
    <n v="2"/>
    <n v="14.464444444444444"/>
    <x v="1"/>
  </r>
  <r>
    <n v="531"/>
    <s v="22011902531"/>
    <d v="2021-07-30T00:00:00"/>
    <x v="60"/>
    <x v="60"/>
    <s v="A910"/>
    <s v="1000"/>
    <x v="104"/>
    <n v="90"/>
    <n v="0"/>
    <n v="0"/>
    <n v="0"/>
    <s v="ZUN"/>
    <d v="2023-01-31T00:00:00"/>
    <x v="43"/>
    <n v="550"/>
    <n v="430"/>
    <s v="356011650037199280"/>
    <n v="44403"/>
    <s v=""/>
    <s v=""/>
    <n v="90"/>
    <n v="650.9"/>
    <n v="1"/>
    <s v="FERT"/>
    <s v="2109300369"/>
    <s v="0"/>
    <s v="0"/>
    <s v="0"/>
    <s v="X"/>
    <s v=""/>
    <n v="44396"/>
    <m/>
    <n v="37"/>
    <n v="2"/>
    <n v="0"/>
    <n v="2"/>
    <n v="2"/>
    <n v="14.464444444444444"/>
    <x v="1"/>
  </r>
  <r>
    <n v="531"/>
    <s v="22011902531"/>
    <d v="2021-07-30T00:00:00"/>
    <x v="60"/>
    <x v="60"/>
    <s v="A910"/>
    <s v="1000"/>
    <x v="104"/>
    <n v="90"/>
    <n v="0"/>
    <n v="0"/>
    <n v="0"/>
    <s v="ZUN"/>
    <d v="2023-01-31T00:00:00"/>
    <x v="43"/>
    <n v="550"/>
    <n v="430"/>
    <s v="356011650037199334"/>
    <n v="44403"/>
    <s v=""/>
    <s v=""/>
    <n v="90"/>
    <n v="650.9"/>
    <n v="1"/>
    <s v="FERT"/>
    <s v="2109300369"/>
    <s v="0"/>
    <s v="0"/>
    <s v="0"/>
    <s v="X"/>
    <s v=""/>
    <n v="44396"/>
    <m/>
    <n v="37"/>
    <n v="2"/>
    <n v="0"/>
    <n v="2"/>
    <n v="2"/>
    <n v="14.464444444444444"/>
    <x v="1"/>
  </r>
  <r>
    <n v="531"/>
    <s v="22011902531"/>
    <d v="2021-07-30T00:00:00"/>
    <x v="60"/>
    <x v="60"/>
    <s v="A910"/>
    <s v="1000"/>
    <x v="23"/>
    <n v="70"/>
    <n v="0"/>
    <n v="0"/>
    <n v="0"/>
    <s v="ZUN"/>
    <d v="2023-01-31T00:00:00"/>
    <x v="43"/>
    <n v="550"/>
    <n v="430"/>
    <s v="356011650037199846"/>
    <n v="44403"/>
    <s v=""/>
    <s v=""/>
    <n v="70"/>
    <n v="506.26"/>
    <n v="0.77800000000000002"/>
    <s v="FERT"/>
    <s v="2109300369"/>
    <s v="0"/>
    <s v="0"/>
    <s v="0"/>
    <s v="X"/>
    <s v=""/>
    <n v="44397"/>
    <m/>
    <n v="37"/>
    <n v="2"/>
    <n v="0"/>
    <n v="2"/>
    <n v="2"/>
    <n v="14.464571428571428"/>
    <x v="1"/>
  </r>
  <r>
    <n v="555"/>
    <s v="22100403555"/>
    <d v="2021-07-30T00:00:00"/>
    <x v="61"/>
    <x v="61"/>
    <s v="A910"/>
    <s v="1000"/>
    <x v="105"/>
    <n v="140"/>
    <n v="0"/>
    <n v="0"/>
    <n v="0"/>
    <s v="ZUN"/>
    <d v="2022-03-13T00:00:00"/>
    <x v="69"/>
    <n v="226"/>
    <n v="151"/>
    <s v="356037223681249489"/>
    <n v="44391"/>
    <s v=""/>
    <s v=""/>
    <n v="140"/>
    <n v="1031.0899999999999"/>
    <n v="1"/>
    <s v="FERT"/>
    <s v="2109300369"/>
    <s v="0"/>
    <s v="0"/>
    <s v="0"/>
    <s v="X"/>
    <s v=""/>
    <n v="44390"/>
    <m/>
    <n v="279"/>
    <n v="1"/>
    <n v="0"/>
    <n v="0"/>
    <n v="0"/>
    <n v="0"/>
    <x v="7"/>
  </r>
  <r>
    <n v="555"/>
    <s v="22100403555"/>
    <d v="2021-07-30T00:00:00"/>
    <x v="61"/>
    <x v="61"/>
    <s v="A910"/>
    <s v="1000"/>
    <x v="105"/>
    <n v="140"/>
    <n v="0"/>
    <n v="0"/>
    <n v="0"/>
    <s v="ZUN"/>
    <d v="2022-03-13T00:00:00"/>
    <x v="69"/>
    <n v="226"/>
    <n v="151"/>
    <s v="356037223681249496"/>
    <n v="44391"/>
    <s v=""/>
    <s v=""/>
    <n v="140"/>
    <n v="1031.0899999999999"/>
    <n v="1"/>
    <s v="FERT"/>
    <s v="2109300369"/>
    <s v="0"/>
    <s v="0"/>
    <s v="0"/>
    <s v="X"/>
    <s v=""/>
    <n v="44390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5"/>
    <n v="140"/>
    <n v="0"/>
    <n v="0"/>
    <n v="0"/>
    <s v="ZUN"/>
    <d v="2022-03-13T00:00:00"/>
    <x v="69"/>
    <n v="226"/>
    <n v="151"/>
    <s v="356037223681249502"/>
    <n v="44391"/>
    <s v=""/>
    <s v=""/>
    <n v="140"/>
    <n v="1031.0899999999999"/>
    <n v="1"/>
    <s v="FERT"/>
    <s v="2109300369"/>
    <s v="0"/>
    <s v="0"/>
    <s v="0"/>
    <s v="X"/>
    <s v=""/>
    <n v="44390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5"/>
    <n v="140"/>
    <n v="0"/>
    <n v="0"/>
    <n v="0"/>
    <s v="ZUN"/>
    <d v="2022-03-13T00:00:00"/>
    <x v="69"/>
    <n v="226"/>
    <n v="151"/>
    <s v="356037223681249519"/>
    <n v="44391"/>
    <s v=""/>
    <s v=""/>
    <n v="140"/>
    <n v="1031.0899999999999"/>
    <n v="1"/>
    <s v="FERT"/>
    <s v="2109300369"/>
    <s v="0"/>
    <s v="0"/>
    <s v="0"/>
    <s v="X"/>
    <s v=""/>
    <n v="44390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5"/>
    <n v="140"/>
    <n v="0"/>
    <n v="0"/>
    <n v="0"/>
    <s v="ZUN"/>
    <d v="2022-03-13T00:00:00"/>
    <x v="69"/>
    <n v="226"/>
    <n v="151"/>
    <s v="356037223681249526"/>
    <n v="44391"/>
    <s v=""/>
    <s v=""/>
    <n v="140"/>
    <n v="1031.0899999999999"/>
    <n v="1"/>
    <s v="FERT"/>
    <s v="2109300369"/>
    <s v="0"/>
    <s v="0"/>
    <s v="0"/>
    <s v="X"/>
    <s v=""/>
    <n v="44390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5"/>
    <n v="140"/>
    <n v="0"/>
    <n v="0"/>
    <n v="0"/>
    <s v="ZUN"/>
    <d v="2022-03-13T00:00:00"/>
    <x v="69"/>
    <n v="226"/>
    <n v="151"/>
    <s v="356037223681249533"/>
    <n v="44391"/>
    <s v=""/>
    <s v=""/>
    <n v="140"/>
    <n v="1031.0899999999999"/>
    <n v="1"/>
    <s v="FERT"/>
    <s v="2109300369"/>
    <s v="0"/>
    <s v="0"/>
    <s v="0"/>
    <s v="X"/>
    <s v=""/>
    <n v="44390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5"/>
    <n v="140"/>
    <n v="0"/>
    <n v="0"/>
    <n v="0"/>
    <s v="ZUN"/>
    <d v="2022-03-13T00:00:00"/>
    <x v="69"/>
    <n v="226"/>
    <n v="151"/>
    <s v="356037223681249540"/>
    <n v="44391"/>
    <s v=""/>
    <s v=""/>
    <n v="140"/>
    <n v="1031.0899999999999"/>
    <n v="1"/>
    <s v="FERT"/>
    <s v="2109300369"/>
    <s v="0"/>
    <s v="0"/>
    <s v="0"/>
    <s v="X"/>
    <s v=""/>
    <n v="44390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5"/>
    <n v="140"/>
    <n v="0"/>
    <n v="0"/>
    <n v="0"/>
    <s v="ZUN"/>
    <d v="2022-03-13T00:00:00"/>
    <x v="69"/>
    <n v="226"/>
    <n v="151"/>
    <s v="356037223681249557"/>
    <n v="44391"/>
    <s v=""/>
    <s v=""/>
    <n v="140"/>
    <n v="1031.0899999999999"/>
    <n v="1"/>
    <s v="FERT"/>
    <s v="2109300369"/>
    <s v="0"/>
    <s v="0"/>
    <s v="0"/>
    <s v="X"/>
    <s v=""/>
    <n v="44390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5"/>
    <n v="140"/>
    <n v="0"/>
    <n v="0"/>
    <n v="0"/>
    <s v="ZUN"/>
    <d v="2022-03-13T00:00:00"/>
    <x v="69"/>
    <n v="226"/>
    <n v="151"/>
    <s v="356037223681249564"/>
    <n v="44391"/>
    <s v=""/>
    <s v=""/>
    <n v="140"/>
    <n v="1031.0899999999999"/>
    <n v="1"/>
    <s v="FERT"/>
    <s v="2109300369"/>
    <s v="0"/>
    <s v="0"/>
    <s v="0"/>
    <s v="X"/>
    <s v=""/>
    <n v="44390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5"/>
    <n v="120"/>
    <n v="0"/>
    <n v="0"/>
    <n v="0"/>
    <s v="ZUN"/>
    <d v="2022-03-13T00:00:00"/>
    <x v="69"/>
    <n v="226"/>
    <n v="151"/>
    <s v="356037223681249571"/>
    <n v="44391"/>
    <s v=""/>
    <s v=""/>
    <n v="120"/>
    <n v="883.79"/>
    <n v="0.85699999999999998"/>
    <s v="FERT"/>
    <s v="2109300369"/>
    <s v="0"/>
    <s v="0"/>
    <s v="0"/>
    <s v="X"/>
    <s v=""/>
    <n v="44390"/>
    <m/>
    <n v="279"/>
    <n v="0"/>
    <n v="0"/>
    <n v="1"/>
    <n v="1"/>
    <n v="7.3649166666666668"/>
    <x v="7"/>
  </r>
  <r>
    <n v="555"/>
    <s v="22100403555"/>
    <d v="2021-07-30T00:00:00"/>
    <x v="61"/>
    <x v="61"/>
    <s v="A910"/>
    <s v="1000"/>
    <x v="105"/>
    <n v="140"/>
    <n v="0"/>
    <n v="0"/>
    <n v="0"/>
    <s v="ZUN"/>
    <d v="2022-03-13T00:00:00"/>
    <x v="69"/>
    <n v="226"/>
    <n v="151"/>
    <s v="356037223681249649"/>
    <n v="44391"/>
    <s v=""/>
    <s v=""/>
    <n v="140"/>
    <n v="1031.0899999999999"/>
    <n v="1"/>
    <s v="FERT"/>
    <s v="2109300369"/>
    <s v="0"/>
    <s v="0"/>
    <s v="0"/>
    <s v="X"/>
    <s v=""/>
    <n v="44390"/>
    <m/>
    <n v="279"/>
    <n v="1"/>
    <n v="0"/>
    <n v="0"/>
    <n v="0"/>
    <n v="0"/>
    <x v="7"/>
  </r>
  <r>
    <n v="555"/>
    <s v="22100403555"/>
    <d v="2021-07-30T00:00:00"/>
    <x v="61"/>
    <x v="61"/>
    <s v="A910"/>
    <s v="1000"/>
    <x v="105"/>
    <n v="140"/>
    <n v="0"/>
    <n v="0"/>
    <n v="0"/>
    <s v="ZUN"/>
    <d v="2022-03-13T00:00:00"/>
    <x v="69"/>
    <n v="226"/>
    <n v="151"/>
    <s v="356037223681249656"/>
    <n v="44391"/>
    <s v=""/>
    <s v=""/>
    <n v="140"/>
    <n v="1031.0899999999999"/>
    <n v="1"/>
    <s v="FERT"/>
    <s v="2109300369"/>
    <s v="0"/>
    <s v="0"/>
    <s v="0"/>
    <s v="X"/>
    <s v=""/>
    <n v="44390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5"/>
    <n v="140"/>
    <n v="0"/>
    <n v="0"/>
    <n v="0"/>
    <s v="ZUN"/>
    <d v="2022-03-13T00:00:00"/>
    <x v="69"/>
    <n v="226"/>
    <n v="151"/>
    <s v="356037223681249663"/>
    <n v="44391"/>
    <s v=""/>
    <s v=""/>
    <n v="140"/>
    <n v="1031.0899999999999"/>
    <n v="1"/>
    <s v="FERT"/>
    <s v="2109300369"/>
    <s v="0"/>
    <s v="0"/>
    <s v="0"/>
    <s v="X"/>
    <s v=""/>
    <n v="44390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5"/>
    <n v="140"/>
    <n v="0"/>
    <n v="0"/>
    <n v="0"/>
    <s v="ZUN"/>
    <d v="2022-03-13T00:00:00"/>
    <x v="69"/>
    <n v="226"/>
    <n v="151"/>
    <s v="356037223681249670"/>
    <n v="44391"/>
    <s v=""/>
    <s v=""/>
    <n v="140"/>
    <n v="1031.0899999999999"/>
    <n v="1"/>
    <s v="FERT"/>
    <s v="2109300369"/>
    <s v="0"/>
    <s v="0"/>
    <s v="0"/>
    <s v="X"/>
    <s v=""/>
    <n v="44390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5"/>
    <n v="140"/>
    <n v="0"/>
    <n v="0"/>
    <n v="0"/>
    <s v="ZUN"/>
    <d v="2022-03-13T00:00:00"/>
    <x v="69"/>
    <n v="226"/>
    <n v="151"/>
    <s v="356037223681249687"/>
    <n v="44391"/>
    <s v=""/>
    <s v=""/>
    <n v="140"/>
    <n v="1031.0899999999999"/>
    <n v="1"/>
    <s v="FERT"/>
    <s v="2109300369"/>
    <s v="0"/>
    <s v="0"/>
    <s v="0"/>
    <s v="X"/>
    <s v=""/>
    <n v="44390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5"/>
    <n v="140"/>
    <n v="0"/>
    <n v="0"/>
    <n v="0"/>
    <s v="ZUN"/>
    <d v="2022-03-13T00:00:00"/>
    <x v="69"/>
    <n v="226"/>
    <n v="151"/>
    <s v="356037223681249694"/>
    <n v="44391"/>
    <s v=""/>
    <s v=""/>
    <n v="140"/>
    <n v="1031.0899999999999"/>
    <n v="1"/>
    <s v="FERT"/>
    <s v="2109300369"/>
    <s v="0"/>
    <s v="0"/>
    <s v="0"/>
    <s v="X"/>
    <s v=""/>
    <n v="44390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5"/>
    <n v="140"/>
    <n v="0"/>
    <n v="0"/>
    <n v="0"/>
    <s v="ZUN"/>
    <d v="2022-03-13T00:00:00"/>
    <x v="69"/>
    <n v="226"/>
    <n v="151"/>
    <s v="356037223681249700"/>
    <n v="44391"/>
    <s v=""/>
    <s v=""/>
    <n v="140"/>
    <n v="1031.0899999999999"/>
    <n v="1"/>
    <s v="FERT"/>
    <s v="2109300369"/>
    <s v="0"/>
    <s v="0"/>
    <s v="0"/>
    <s v="X"/>
    <s v=""/>
    <n v="44390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5"/>
    <n v="140"/>
    <n v="0"/>
    <n v="0"/>
    <n v="0"/>
    <s v="ZUN"/>
    <d v="2022-03-13T00:00:00"/>
    <x v="69"/>
    <n v="226"/>
    <n v="151"/>
    <s v="356037223681249717"/>
    <n v="44391"/>
    <s v=""/>
    <s v=""/>
    <n v="140"/>
    <n v="1031.0899999999999"/>
    <n v="1"/>
    <s v="FERT"/>
    <s v="2109300369"/>
    <s v="0"/>
    <s v="0"/>
    <s v="0"/>
    <s v="X"/>
    <s v=""/>
    <n v="44390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6"/>
    <n v="140"/>
    <n v="0"/>
    <n v="0"/>
    <n v="0"/>
    <s v="ZUN"/>
    <d v="2022-03-14T00:00:00"/>
    <x v="70"/>
    <n v="227"/>
    <n v="152"/>
    <s v="356037223681249724"/>
    <n v="44392"/>
    <s v=""/>
    <s v=""/>
    <n v="140"/>
    <n v="1031.0899999999999"/>
    <n v="1"/>
    <s v="FERT"/>
    <s v="2109300369"/>
    <s v="0"/>
    <s v="0"/>
    <s v="0"/>
    <s v="X"/>
    <s v=""/>
    <n v="44391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6"/>
    <n v="140"/>
    <n v="0"/>
    <n v="0"/>
    <n v="0"/>
    <s v="ZUN"/>
    <d v="2022-03-14T00:00:00"/>
    <x v="70"/>
    <n v="227"/>
    <n v="152"/>
    <s v="356037223681249731"/>
    <n v="44392"/>
    <s v=""/>
    <s v=""/>
    <n v="140"/>
    <n v="1031.0899999999999"/>
    <n v="1"/>
    <s v="FERT"/>
    <s v="2109300369"/>
    <s v="0"/>
    <s v="0"/>
    <s v="0"/>
    <s v="X"/>
    <s v=""/>
    <n v="44391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6"/>
    <n v="140"/>
    <n v="0"/>
    <n v="0"/>
    <n v="0"/>
    <s v="ZUN"/>
    <d v="2022-03-14T00:00:00"/>
    <x v="70"/>
    <n v="227"/>
    <n v="152"/>
    <s v="356037223681249748"/>
    <n v="44392"/>
    <s v=""/>
    <s v=""/>
    <n v="140"/>
    <n v="1031.0899999999999"/>
    <n v="1"/>
    <s v="FERT"/>
    <s v="2109300369"/>
    <s v="0"/>
    <s v="0"/>
    <s v="0"/>
    <s v="X"/>
    <s v=""/>
    <n v="44391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6"/>
    <n v="140"/>
    <n v="0"/>
    <n v="0"/>
    <n v="0"/>
    <s v="ZUN"/>
    <d v="2022-03-14T00:00:00"/>
    <x v="70"/>
    <n v="227"/>
    <n v="152"/>
    <s v="356037223681249755"/>
    <n v="44392"/>
    <s v=""/>
    <s v=""/>
    <n v="140"/>
    <n v="1031.0899999999999"/>
    <n v="1"/>
    <s v="FERT"/>
    <s v="2109300369"/>
    <s v="0"/>
    <s v="0"/>
    <s v="0"/>
    <s v="X"/>
    <s v=""/>
    <n v="44391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6"/>
    <n v="140"/>
    <n v="0"/>
    <n v="0"/>
    <n v="0"/>
    <s v="ZUN"/>
    <d v="2022-03-14T00:00:00"/>
    <x v="70"/>
    <n v="227"/>
    <n v="152"/>
    <s v="356037223681249762"/>
    <n v="44392"/>
    <s v=""/>
    <s v=""/>
    <n v="140"/>
    <n v="1031.0899999999999"/>
    <n v="1"/>
    <s v="FERT"/>
    <s v="2109300369"/>
    <s v="0"/>
    <s v="0"/>
    <s v="0"/>
    <s v="X"/>
    <s v=""/>
    <n v="44391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6"/>
    <n v="140"/>
    <n v="0"/>
    <n v="0"/>
    <n v="0"/>
    <s v="ZUN"/>
    <d v="2022-03-14T00:00:00"/>
    <x v="70"/>
    <n v="227"/>
    <n v="152"/>
    <s v="356037223681249779"/>
    <n v="44392"/>
    <s v=""/>
    <s v=""/>
    <n v="140"/>
    <n v="1031.0899999999999"/>
    <n v="1"/>
    <s v="FERT"/>
    <s v="2109300369"/>
    <s v="0"/>
    <s v="0"/>
    <s v="0"/>
    <s v="X"/>
    <s v=""/>
    <n v="44391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6"/>
    <n v="140"/>
    <n v="0"/>
    <n v="0"/>
    <n v="0"/>
    <s v="ZUN"/>
    <d v="2022-03-14T00:00:00"/>
    <x v="70"/>
    <n v="227"/>
    <n v="152"/>
    <s v="356037223681249786"/>
    <n v="44392"/>
    <s v=""/>
    <s v=""/>
    <n v="140"/>
    <n v="1031.0899999999999"/>
    <n v="1"/>
    <s v="FERT"/>
    <s v="2109300369"/>
    <s v="0"/>
    <s v="0"/>
    <s v="0"/>
    <s v="X"/>
    <s v=""/>
    <n v="44391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6"/>
    <n v="140"/>
    <n v="0"/>
    <n v="0"/>
    <n v="0"/>
    <s v="ZUN"/>
    <d v="2022-03-14T00:00:00"/>
    <x v="70"/>
    <n v="227"/>
    <n v="152"/>
    <s v="356037223681249793"/>
    <n v="44392"/>
    <s v=""/>
    <s v=""/>
    <n v="140"/>
    <n v="1031.0899999999999"/>
    <n v="1"/>
    <s v="FERT"/>
    <s v="2109300369"/>
    <s v="0"/>
    <s v="0"/>
    <s v="0"/>
    <s v="X"/>
    <s v=""/>
    <n v="44391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6"/>
    <n v="140"/>
    <n v="0"/>
    <n v="0"/>
    <n v="0"/>
    <s v="ZUN"/>
    <d v="2022-03-14T00:00:00"/>
    <x v="70"/>
    <n v="227"/>
    <n v="152"/>
    <s v="356037223681249809"/>
    <n v="44392"/>
    <s v=""/>
    <s v=""/>
    <n v="140"/>
    <n v="1031.0899999999999"/>
    <n v="1"/>
    <s v="FERT"/>
    <s v="2109300369"/>
    <s v="0"/>
    <s v="0"/>
    <s v="0"/>
    <s v="X"/>
    <s v=""/>
    <n v="44391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6"/>
    <n v="140"/>
    <n v="0"/>
    <n v="0"/>
    <n v="0"/>
    <s v="ZUN"/>
    <d v="2022-03-14T00:00:00"/>
    <x v="70"/>
    <n v="227"/>
    <n v="152"/>
    <s v="356037223681249816"/>
    <n v="44392"/>
    <s v=""/>
    <s v=""/>
    <n v="140"/>
    <n v="1031.0899999999999"/>
    <n v="1"/>
    <s v="FERT"/>
    <s v="2109300369"/>
    <s v="0"/>
    <s v="0"/>
    <s v="0"/>
    <s v="X"/>
    <s v=""/>
    <n v="44391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6"/>
    <n v="140"/>
    <n v="0"/>
    <n v="0"/>
    <n v="0"/>
    <s v="ZUN"/>
    <d v="2022-03-14T00:00:00"/>
    <x v="70"/>
    <n v="227"/>
    <n v="152"/>
    <s v="356037223681249823"/>
    <n v="44392"/>
    <s v=""/>
    <s v=""/>
    <n v="140"/>
    <n v="1031.0899999999999"/>
    <n v="1"/>
    <s v="FERT"/>
    <s v="2109300369"/>
    <s v="0"/>
    <s v="0"/>
    <s v="0"/>
    <s v="X"/>
    <s v=""/>
    <n v="44391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6"/>
    <n v="140"/>
    <n v="0"/>
    <n v="0"/>
    <n v="0"/>
    <s v="ZUN"/>
    <d v="2022-03-14T00:00:00"/>
    <x v="70"/>
    <n v="227"/>
    <n v="152"/>
    <s v="356037223681249830"/>
    <n v="44392"/>
    <s v=""/>
    <s v=""/>
    <n v="140"/>
    <n v="1031.0899999999999"/>
    <n v="1"/>
    <s v="FERT"/>
    <s v="2109300369"/>
    <s v="0"/>
    <s v="0"/>
    <s v="0"/>
    <s v="X"/>
    <s v=""/>
    <n v="44391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6"/>
    <n v="140"/>
    <n v="0"/>
    <n v="0"/>
    <n v="0"/>
    <s v="ZUN"/>
    <d v="2022-03-14T00:00:00"/>
    <x v="70"/>
    <n v="227"/>
    <n v="152"/>
    <s v="356037223681249847"/>
    <n v="44392"/>
    <s v=""/>
    <s v=""/>
    <n v="140"/>
    <n v="1031.0899999999999"/>
    <n v="1"/>
    <s v="FERT"/>
    <s v="2109300369"/>
    <s v="0"/>
    <s v="0"/>
    <s v="0"/>
    <s v="X"/>
    <s v=""/>
    <n v="44391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6"/>
    <n v="43"/>
    <n v="0"/>
    <n v="0"/>
    <n v="0"/>
    <s v="ZUN"/>
    <d v="2022-03-14T00:00:00"/>
    <x v="70"/>
    <n v="227"/>
    <n v="152"/>
    <s v="356037223681249854"/>
    <n v="44392"/>
    <s v=""/>
    <s v=""/>
    <n v="43"/>
    <n v="316.69"/>
    <n v="0.307"/>
    <s v="FERT"/>
    <s v="2109300369"/>
    <s v="0"/>
    <s v="0"/>
    <s v="0"/>
    <s v="X"/>
    <s v=""/>
    <n v="44391"/>
    <m/>
    <n v="279"/>
    <n v="0"/>
    <n v="0"/>
    <n v="1"/>
    <n v="1"/>
    <n v="7.3648837209302327"/>
    <x v="7"/>
  </r>
  <r>
    <n v="555"/>
    <s v="22100403555"/>
    <d v="2021-07-30T00:00:00"/>
    <x v="61"/>
    <x v="61"/>
    <s v="A910"/>
    <s v="1000"/>
    <x v="106"/>
    <n v="140"/>
    <n v="0"/>
    <n v="0"/>
    <n v="0"/>
    <s v="ZUN"/>
    <d v="2022-03-14T00:00:00"/>
    <x v="70"/>
    <n v="227"/>
    <n v="152"/>
    <s v="356037223681249861"/>
    <n v="44392"/>
    <s v=""/>
    <s v=""/>
    <n v="140"/>
    <n v="1031.0899999999999"/>
    <n v="1"/>
    <s v="FERT"/>
    <s v="2109300369"/>
    <s v="0"/>
    <s v="0"/>
    <s v="0"/>
    <s v="X"/>
    <s v=""/>
    <n v="44391"/>
    <m/>
    <n v="279"/>
    <n v="1"/>
    <n v="0"/>
    <n v="0"/>
    <n v="0"/>
    <n v="0"/>
    <x v="7"/>
  </r>
  <r>
    <n v="555"/>
    <s v="22100403555"/>
    <d v="2021-07-30T00:00:00"/>
    <x v="61"/>
    <x v="61"/>
    <s v="A910"/>
    <s v="1000"/>
    <x v="107"/>
    <n v="140"/>
    <n v="0"/>
    <n v="0"/>
    <n v="0"/>
    <s v="ZUN"/>
    <d v="2022-03-26T00:00:00"/>
    <x v="71"/>
    <n v="239"/>
    <n v="164"/>
    <s v="356037223681251314"/>
    <n v="44405"/>
    <s v=""/>
    <s v=""/>
    <n v="140"/>
    <n v="1031.0899999999999"/>
    <n v="1"/>
    <s v="FERT"/>
    <s v="2109300369"/>
    <s v="0"/>
    <s v="0"/>
    <s v="0"/>
    <s v="X"/>
    <s v=""/>
    <n v="44403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7"/>
    <n v="140"/>
    <n v="0"/>
    <n v="0"/>
    <n v="0"/>
    <s v="ZUN"/>
    <d v="2022-03-26T00:00:00"/>
    <x v="71"/>
    <n v="239"/>
    <n v="164"/>
    <s v="356037223681251321"/>
    <n v="44405"/>
    <s v=""/>
    <s v=""/>
    <n v="140"/>
    <n v="1031.0899999999999"/>
    <n v="1"/>
    <s v="FERT"/>
    <s v="2109300369"/>
    <s v="0"/>
    <s v="0"/>
    <s v="0"/>
    <s v="X"/>
    <s v=""/>
    <n v="44403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7"/>
    <n v="140"/>
    <n v="0"/>
    <n v="0"/>
    <n v="0"/>
    <s v="ZUN"/>
    <d v="2022-03-26T00:00:00"/>
    <x v="71"/>
    <n v="239"/>
    <n v="164"/>
    <s v="356037223681251338"/>
    <n v="44405"/>
    <s v=""/>
    <s v=""/>
    <n v="140"/>
    <n v="1031.0899999999999"/>
    <n v="1"/>
    <s v="FERT"/>
    <s v="2109300369"/>
    <s v="0"/>
    <s v="0"/>
    <s v="0"/>
    <s v="X"/>
    <s v=""/>
    <n v="44403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7"/>
    <n v="140"/>
    <n v="0"/>
    <n v="0"/>
    <n v="0"/>
    <s v="ZUN"/>
    <d v="2022-03-26T00:00:00"/>
    <x v="71"/>
    <n v="239"/>
    <n v="164"/>
    <s v="356037223681251345"/>
    <n v="44405"/>
    <s v=""/>
    <s v=""/>
    <n v="140"/>
    <n v="1031.0899999999999"/>
    <n v="1"/>
    <s v="FERT"/>
    <s v="2109300369"/>
    <s v="0"/>
    <s v="0"/>
    <s v="0"/>
    <s v="X"/>
    <s v=""/>
    <n v="44403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7"/>
    <n v="140"/>
    <n v="0"/>
    <n v="0"/>
    <n v="0"/>
    <s v="ZUN"/>
    <d v="2022-03-26T00:00:00"/>
    <x v="71"/>
    <n v="239"/>
    <n v="164"/>
    <s v="356037223681251352"/>
    <n v="44405"/>
    <s v=""/>
    <s v=""/>
    <n v="140"/>
    <n v="1031.0899999999999"/>
    <n v="1"/>
    <s v="FERT"/>
    <s v="2109300369"/>
    <s v="0"/>
    <s v="0"/>
    <s v="0"/>
    <s v="X"/>
    <s v=""/>
    <n v="44403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7"/>
    <n v="140"/>
    <n v="0"/>
    <n v="0"/>
    <n v="0"/>
    <s v="ZUN"/>
    <d v="2022-03-26T00:00:00"/>
    <x v="71"/>
    <n v="239"/>
    <n v="164"/>
    <s v="356037223681251369"/>
    <n v="44405"/>
    <s v=""/>
    <s v=""/>
    <n v="140"/>
    <n v="1031.0899999999999"/>
    <n v="1"/>
    <s v="FERT"/>
    <s v="2109300369"/>
    <s v="0"/>
    <s v="0"/>
    <s v="0"/>
    <s v="X"/>
    <s v=""/>
    <n v="44403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7"/>
    <n v="140"/>
    <n v="0"/>
    <n v="0"/>
    <n v="0"/>
    <s v="ZUN"/>
    <d v="2022-03-26T00:00:00"/>
    <x v="71"/>
    <n v="239"/>
    <n v="164"/>
    <s v="356037223681251376"/>
    <n v="44405"/>
    <s v=""/>
    <s v=""/>
    <n v="140"/>
    <n v="1031.0899999999999"/>
    <n v="1"/>
    <s v="FERT"/>
    <s v="2109300369"/>
    <s v="0"/>
    <s v="0"/>
    <s v="0"/>
    <s v="X"/>
    <s v=""/>
    <n v="44403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7"/>
    <n v="140"/>
    <n v="0"/>
    <n v="0"/>
    <n v="0"/>
    <s v="ZUN"/>
    <d v="2022-03-26T00:00:00"/>
    <x v="71"/>
    <n v="239"/>
    <n v="164"/>
    <s v="356037223681251383"/>
    <n v="44405"/>
    <s v=""/>
    <s v=""/>
    <n v="140"/>
    <n v="1031.0899999999999"/>
    <n v="1"/>
    <s v="FERT"/>
    <s v="2109300369"/>
    <s v="0"/>
    <s v="0"/>
    <s v="0"/>
    <s v="X"/>
    <s v=""/>
    <n v="44403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7"/>
    <n v="140"/>
    <n v="0"/>
    <n v="0"/>
    <n v="0"/>
    <s v="ZUN"/>
    <d v="2022-03-26T00:00:00"/>
    <x v="71"/>
    <n v="239"/>
    <n v="164"/>
    <s v="356037223681251390"/>
    <n v="44405"/>
    <s v=""/>
    <s v=""/>
    <n v="140"/>
    <n v="1031.0899999999999"/>
    <n v="1"/>
    <s v="FERT"/>
    <s v="2109300369"/>
    <s v="0"/>
    <s v="0"/>
    <s v="0"/>
    <s v="X"/>
    <s v=""/>
    <n v="44403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7"/>
    <n v="140"/>
    <n v="0"/>
    <n v="0"/>
    <n v="0"/>
    <s v="ZUN"/>
    <d v="2022-03-26T00:00:00"/>
    <x v="71"/>
    <n v="239"/>
    <n v="164"/>
    <s v="356037223681251406"/>
    <n v="44405"/>
    <s v=""/>
    <s v=""/>
    <n v="140"/>
    <n v="1031.0899999999999"/>
    <n v="1"/>
    <s v="FERT"/>
    <s v="2109300369"/>
    <s v="0"/>
    <s v="0"/>
    <s v="0"/>
    <s v="X"/>
    <s v=""/>
    <n v="44403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7"/>
    <n v="140"/>
    <n v="0"/>
    <n v="0"/>
    <n v="0"/>
    <s v="ZUN"/>
    <d v="2022-03-26T00:00:00"/>
    <x v="71"/>
    <n v="239"/>
    <n v="164"/>
    <s v="356037223681251413"/>
    <n v="44405"/>
    <s v=""/>
    <s v=""/>
    <n v="140"/>
    <n v="1031.0899999999999"/>
    <n v="1"/>
    <s v="FERT"/>
    <s v="2109300369"/>
    <s v="0"/>
    <s v="0"/>
    <s v="0"/>
    <s v="X"/>
    <s v=""/>
    <n v="44403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7"/>
    <n v="140"/>
    <n v="0"/>
    <n v="0"/>
    <n v="0"/>
    <s v="ZUN"/>
    <d v="2022-03-26T00:00:00"/>
    <x v="71"/>
    <n v="239"/>
    <n v="164"/>
    <s v="356037223681251420"/>
    <n v="44405"/>
    <s v=""/>
    <s v=""/>
    <n v="140"/>
    <n v="1031.0899999999999"/>
    <n v="1"/>
    <s v="FERT"/>
    <s v="2109300369"/>
    <s v="0"/>
    <s v="0"/>
    <s v="0"/>
    <s v="X"/>
    <s v=""/>
    <n v="44403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7"/>
    <n v="140"/>
    <n v="0"/>
    <n v="0"/>
    <n v="0"/>
    <s v="ZUN"/>
    <d v="2022-03-26T00:00:00"/>
    <x v="71"/>
    <n v="239"/>
    <n v="164"/>
    <s v="356037223681251437"/>
    <n v="44405"/>
    <s v=""/>
    <s v=""/>
    <n v="140"/>
    <n v="1031.0899999999999"/>
    <n v="1"/>
    <s v="FERT"/>
    <s v="2109300369"/>
    <s v="0"/>
    <s v="0"/>
    <s v="0"/>
    <s v="X"/>
    <s v=""/>
    <n v="44403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7"/>
    <n v="140"/>
    <n v="0"/>
    <n v="0"/>
    <n v="0"/>
    <s v="ZUN"/>
    <d v="2022-03-26T00:00:00"/>
    <x v="71"/>
    <n v="239"/>
    <n v="164"/>
    <s v="356037223681251444"/>
    <n v="44405"/>
    <s v=""/>
    <s v=""/>
    <n v="140"/>
    <n v="1031.0899999999999"/>
    <n v="1"/>
    <s v="FERT"/>
    <s v="2109300369"/>
    <s v="0"/>
    <s v="0"/>
    <s v="0"/>
    <s v="X"/>
    <s v=""/>
    <n v="44403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7"/>
    <n v="140"/>
    <n v="0"/>
    <n v="0"/>
    <n v="0"/>
    <s v="ZUN"/>
    <d v="2022-03-26T00:00:00"/>
    <x v="71"/>
    <n v="239"/>
    <n v="164"/>
    <s v="356037223681251451"/>
    <n v="44405"/>
    <s v=""/>
    <s v=""/>
    <n v="140"/>
    <n v="1031.0899999999999"/>
    <n v="1"/>
    <s v="FERT"/>
    <s v="2109300369"/>
    <s v="0"/>
    <s v="0"/>
    <s v="0"/>
    <s v="X"/>
    <s v=""/>
    <n v="44403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8"/>
    <n v="140"/>
    <n v="0"/>
    <n v="0"/>
    <n v="0"/>
    <s v="ZUN"/>
    <d v="2022-03-27T00:00:00"/>
    <x v="72"/>
    <n v="240"/>
    <n v="165"/>
    <s v="356037223681251468"/>
    <n v="44405"/>
    <s v=""/>
    <s v=""/>
    <n v="140"/>
    <n v="1031.0899999999999"/>
    <n v="1"/>
    <s v="FERT"/>
    <s v="2109300369"/>
    <s v="0"/>
    <s v="0"/>
    <s v="0"/>
    <s v="X"/>
    <s v=""/>
    <n v="44404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8"/>
    <n v="140"/>
    <n v="0"/>
    <n v="0"/>
    <n v="0"/>
    <s v="ZUN"/>
    <d v="2022-03-27T00:00:00"/>
    <x v="72"/>
    <n v="240"/>
    <n v="165"/>
    <s v="356037223681251475"/>
    <n v="44405"/>
    <s v=""/>
    <s v=""/>
    <n v="140"/>
    <n v="1031.0899999999999"/>
    <n v="1"/>
    <s v="FERT"/>
    <s v="2109300369"/>
    <s v="0"/>
    <s v="0"/>
    <s v="0"/>
    <s v="X"/>
    <s v=""/>
    <n v="44404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8"/>
    <n v="140"/>
    <n v="0"/>
    <n v="0"/>
    <n v="0"/>
    <s v="ZUN"/>
    <d v="2022-03-27T00:00:00"/>
    <x v="72"/>
    <n v="240"/>
    <n v="165"/>
    <s v="356037223681251482"/>
    <n v="44405"/>
    <s v=""/>
    <s v=""/>
    <n v="140"/>
    <n v="1031.0899999999999"/>
    <n v="1"/>
    <s v="FERT"/>
    <s v="2109300369"/>
    <s v="0"/>
    <s v="0"/>
    <s v="0"/>
    <s v="X"/>
    <s v=""/>
    <n v="44404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8"/>
    <n v="140"/>
    <n v="0"/>
    <n v="0"/>
    <n v="0"/>
    <s v="ZUN"/>
    <d v="2022-03-27T00:00:00"/>
    <x v="72"/>
    <n v="240"/>
    <n v="165"/>
    <s v="356037223681251499"/>
    <n v="44405"/>
    <s v=""/>
    <s v=""/>
    <n v="140"/>
    <n v="1031.0899999999999"/>
    <n v="1"/>
    <s v="FERT"/>
    <s v="2109300369"/>
    <s v="0"/>
    <s v="0"/>
    <s v="0"/>
    <s v="X"/>
    <s v=""/>
    <n v="44404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8"/>
    <n v="140"/>
    <n v="0"/>
    <n v="0"/>
    <n v="0"/>
    <s v="ZUN"/>
    <d v="2022-03-27T00:00:00"/>
    <x v="72"/>
    <n v="240"/>
    <n v="165"/>
    <s v="356037223681251505"/>
    <n v="44405"/>
    <s v=""/>
    <s v=""/>
    <n v="140"/>
    <n v="1031.0899999999999"/>
    <n v="1"/>
    <s v="FERT"/>
    <s v="2109300369"/>
    <s v="0"/>
    <s v="0"/>
    <s v="0"/>
    <s v="X"/>
    <s v=""/>
    <n v="44404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8"/>
    <n v="140"/>
    <n v="0"/>
    <n v="0"/>
    <n v="0"/>
    <s v="ZUN"/>
    <d v="2022-03-27T00:00:00"/>
    <x v="72"/>
    <n v="240"/>
    <n v="165"/>
    <s v="356037223681251512"/>
    <n v="44405"/>
    <s v=""/>
    <s v=""/>
    <n v="140"/>
    <n v="1031.0899999999999"/>
    <n v="1"/>
    <s v="FERT"/>
    <s v="2109300369"/>
    <s v="0"/>
    <s v="0"/>
    <s v="0"/>
    <s v="X"/>
    <s v=""/>
    <n v="44404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8"/>
    <n v="140"/>
    <n v="0"/>
    <n v="0"/>
    <n v="0"/>
    <s v="ZUN"/>
    <d v="2022-03-27T00:00:00"/>
    <x v="72"/>
    <n v="240"/>
    <n v="165"/>
    <s v="356037223681251529"/>
    <n v="44405"/>
    <s v=""/>
    <s v=""/>
    <n v="140"/>
    <n v="1031.0899999999999"/>
    <n v="1"/>
    <s v="FERT"/>
    <s v="2109300369"/>
    <s v="0"/>
    <s v="0"/>
    <s v="0"/>
    <s v="X"/>
    <s v=""/>
    <n v="44404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8"/>
    <n v="140"/>
    <n v="0"/>
    <n v="0"/>
    <n v="0"/>
    <s v="ZUN"/>
    <d v="2022-03-27T00:00:00"/>
    <x v="72"/>
    <n v="240"/>
    <n v="165"/>
    <s v="356037223681251536"/>
    <n v="44405"/>
    <s v=""/>
    <s v=""/>
    <n v="140"/>
    <n v="1031.0899999999999"/>
    <n v="1"/>
    <s v="FERT"/>
    <s v="2109300369"/>
    <s v="0"/>
    <s v="0"/>
    <s v="0"/>
    <s v="X"/>
    <s v=""/>
    <n v="44404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8"/>
    <n v="140"/>
    <n v="0"/>
    <n v="0"/>
    <n v="0"/>
    <s v="ZUN"/>
    <d v="2022-03-27T00:00:00"/>
    <x v="72"/>
    <n v="240"/>
    <n v="165"/>
    <s v="356037223681251543"/>
    <n v="44405"/>
    <s v=""/>
    <s v=""/>
    <n v="140"/>
    <n v="1031.0899999999999"/>
    <n v="1"/>
    <s v="FERT"/>
    <s v="2109300369"/>
    <s v="0"/>
    <s v="0"/>
    <s v="0"/>
    <s v="X"/>
    <s v=""/>
    <n v="44404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8"/>
    <n v="140"/>
    <n v="0"/>
    <n v="0"/>
    <n v="0"/>
    <s v="ZUN"/>
    <d v="2022-03-27T00:00:00"/>
    <x v="72"/>
    <n v="240"/>
    <n v="165"/>
    <s v="356037223681251550"/>
    <n v="44405"/>
    <s v=""/>
    <s v=""/>
    <n v="140"/>
    <n v="1031.0899999999999"/>
    <n v="1"/>
    <s v="FERT"/>
    <s v="2109300369"/>
    <s v="0"/>
    <s v="0"/>
    <s v="0"/>
    <s v="X"/>
    <s v=""/>
    <n v="44404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8"/>
    <n v="140"/>
    <n v="0"/>
    <n v="0"/>
    <n v="0"/>
    <s v="ZUN"/>
    <d v="2022-03-27T00:00:00"/>
    <x v="72"/>
    <n v="240"/>
    <n v="165"/>
    <s v="356037223681251567"/>
    <n v="44405"/>
    <s v=""/>
    <s v=""/>
    <n v="140"/>
    <n v="1031.0899999999999"/>
    <n v="1"/>
    <s v="FERT"/>
    <s v="2109300369"/>
    <s v="0"/>
    <s v="0"/>
    <s v="0"/>
    <s v="X"/>
    <s v=""/>
    <n v="44404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8"/>
    <n v="140"/>
    <n v="0"/>
    <n v="0"/>
    <n v="0"/>
    <s v="ZUN"/>
    <d v="2022-03-27T00:00:00"/>
    <x v="72"/>
    <n v="240"/>
    <n v="165"/>
    <s v="356037223681251574"/>
    <n v="44405"/>
    <s v=""/>
    <s v=""/>
    <n v="140"/>
    <n v="1031.0899999999999"/>
    <n v="1"/>
    <s v="FERT"/>
    <s v="2109300369"/>
    <s v="0"/>
    <s v="0"/>
    <s v="0"/>
    <s v="X"/>
    <s v=""/>
    <n v="44404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8"/>
    <n v="140"/>
    <n v="0"/>
    <n v="0"/>
    <n v="0"/>
    <s v="ZUN"/>
    <d v="2022-03-27T00:00:00"/>
    <x v="72"/>
    <n v="240"/>
    <n v="165"/>
    <s v="356037223681251581"/>
    <n v="44405"/>
    <s v=""/>
    <s v=""/>
    <n v="140"/>
    <n v="1031.0899999999999"/>
    <n v="1"/>
    <s v="FERT"/>
    <s v="2109300369"/>
    <s v="0"/>
    <s v="0"/>
    <s v="0"/>
    <s v="X"/>
    <s v=""/>
    <n v="44404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8"/>
    <n v="140"/>
    <n v="0"/>
    <n v="0"/>
    <n v="0"/>
    <s v="ZUN"/>
    <d v="2022-03-27T00:00:00"/>
    <x v="72"/>
    <n v="240"/>
    <n v="165"/>
    <s v="356037223681251598"/>
    <n v="44405"/>
    <s v=""/>
    <s v=""/>
    <n v="140"/>
    <n v="1031.0899999999999"/>
    <n v="1"/>
    <s v="FERT"/>
    <s v="2109300369"/>
    <s v="0"/>
    <s v="0"/>
    <s v="0"/>
    <s v="X"/>
    <s v=""/>
    <n v="44404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8"/>
    <n v="140"/>
    <n v="0"/>
    <n v="0"/>
    <n v="0"/>
    <s v="ZUN"/>
    <d v="2022-03-27T00:00:00"/>
    <x v="72"/>
    <n v="240"/>
    <n v="165"/>
    <s v="356037223681251604"/>
    <n v="44405"/>
    <s v=""/>
    <s v=""/>
    <n v="140"/>
    <n v="1031.0899999999999"/>
    <n v="1"/>
    <s v="FERT"/>
    <s v="2109300369"/>
    <s v="0"/>
    <s v="0"/>
    <s v="0"/>
    <s v="X"/>
    <s v=""/>
    <n v="44404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8"/>
    <n v="140"/>
    <n v="0"/>
    <n v="0"/>
    <n v="0"/>
    <s v="ZUN"/>
    <d v="2022-03-27T00:00:00"/>
    <x v="72"/>
    <n v="240"/>
    <n v="165"/>
    <s v="356037223681251611"/>
    <n v="44405"/>
    <s v=""/>
    <s v=""/>
    <n v="140"/>
    <n v="1031.0899999999999"/>
    <n v="1"/>
    <s v="FERT"/>
    <s v="2109300369"/>
    <s v="0"/>
    <s v="0"/>
    <s v="0"/>
    <s v="X"/>
    <s v=""/>
    <n v="44404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8"/>
    <n v="140"/>
    <n v="0"/>
    <n v="0"/>
    <n v="0"/>
    <s v="ZUN"/>
    <d v="2022-03-27T00:00:00"/>
    <x v="72"/>
    <n v="240"/>
    <n v="165"/>
    <s v="356037223681251628"/>
    <n v="44405"/>
    <s v=""/>
    <s v=""/>
    <n v="140"/>
    <n v="1031.0899999999999"/>
    <n v="1"/>
    <s v="FERT"/>
    <s v="2109300369"/>
    <s v="0"/>
    <s v="0"/>
    <s v="0"/>
    <s v="X"/>
    <s v=""/>
    <n v="44404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8"/>
    <n v="140"/>
    <n v="0"/>
    <n v="0"/>
    <n v="0"/>
    <s v="ZUN"/>
    <d v="2022-03-27T00:00:00"/>
    <x v="72"/>
    <n v="240"/>
    <n v="165"/>
    <s v="356037223681251635"/>
    <d v="2021-07-28T00:00:00"/>
    <s v=""/>
    <s v=""/>
    <n v="140"/>
    <n v="1031.0899999999999"/>
    <n v="1"/>
    <s v="FERT"/>
    <s v="2109300369"/>
    <s v="0"/>
    <s v="0"/>
    <s v="0"/>
    <s v="X"/>
    <s v=""/>
    <d v="2021-07-27T00:00:00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8"/>
    <n v="140"/>
    <n v="0"/>
    <n v="0"/>
    <n v="0"/>
    <s v="ZUN"/>
    <d v="2022-03-27T00:00:00"/>
    <x v="72"/>
    <n v="240"/>
    <n v="165"/>
    <s v="356037223681251642"/>
    <d v="2021-07-28T00:00:00"/>
    <s v=""/>
    <s v=""/>
    <n v="140"/>
    <n v="1031.0899999999999"/>
    <n v="1"/>
    <s v="FERT"/>
    <s v="2109300369"/>
    <s v="0"/>
    <s v="0"/>
    <s v="0"/>
    <s v="X"/>
    <s v=""/>
    <d v="2021-07-27T00:00:00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8"/>
    <n v="140"/>
    <n v="0"/>
    <n v="0"/>
    <n v="0"/>
    <s v="ZUN"/>
    <d v="2022-03-27T00:00:00"/>
    <x v="72"/>
    <n v="240"/>
    <n v="165"/>
    <s v="356037223681251659"/>
    <d v="2021-07-28T00:00:00"/>
    <s v=""/>
    <s v=""/>
    <n v="140"/>
    <n v="1031.0899999999999"/>
    <n v="1"/>
    <s v="FERT"/>
    <s v="2109300369"/>
    <s v="0"/>
    <s v="0"/>
    <s v="0"/>
    <s v="X"/>
    <s v=""/>
    <d v="2021-07-27T00:00:00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8"/>
    <n v="140"/>
    <n v="0"/>
    <n v="0"/>
    <n v="0"/>
    <s v="ZUN"/>
    <d v="2022-03-27T00:00:00"/>
    <x v="72"/>
    <n v="240"/>
    <n v="165"/>
    <s v="356037223681251666"/>
    <d v="2021-07-28T00:00:00"/>
    <s v=""/>
    <s v=""/>
    <n v="140"/>
    <n v="1031.0899999999999"/>
    <n v="1"/>
    <s v="FERT"/>
    <s v="2109300369"/>
    <s v="0"/>
    <s v="0"/>
    <s v="0"/>
    <s v="X"/>
    <s v=""/>
    <d v="2021-07-27T00:00:00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8"/>
    <n v="140"/>
    <n v="0"/>
    <n v="0"/>
    <n v="0"/>
    <s v="ZUN"/>
    <d v="2022-03-27T00:00:00"/>
    <x v="72"/>
    <n v="240"/>
    <n v="165"/>
    <s v="356037223681251673"/>
    <d v="2021-07-28T00:00:00"/>
    <s v=""/>
    <s v=""/>
    <n v="140"/>
    <n v="1031.0899999999999"/>
    <n v="1"/>
    <s v="FERT"/>
    <s v="2109300369"/>
    <s v="0"/>
    <s v="0"/>
    <s v="0"/>
    <s v="X"/>
    <s v=""/>
    <d v="2021-07-27T00:00:00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8"/>
    <n v="140"/>
    <n v="0"/>
    <n v="0"/>
    <n v="0"/>
    <s v="ZUN"/>
    <d v="2022-03-27T00:00:00"/>
    <x v="72"/>
    <n v="240"/>
    <n v="165"/>
    <s v="356037223681251680"/>
    <d v="2021-07-28T00:00:00"/>
    <s v=""/>
    <s v=""/>
    <n v="140"/>
    <n v="1031.0899999999999"/>
    <n v="1"/>
    <s v="FERT"/>
    <s v="2109300369"/>
    <s v="0"/>
    <s v="0"/>
    <s v="0"/>
    <s v="X"/>
    <s v=""/>
    <d v="2021-07-27T00:00:00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8"/>
    <n v="140"/>
    <n v="0"/>
    <n v="0"/>
    <n v="0"/>
    <s v="ZUN"/>
    <d v="2022-03-27T00:00:00"/>
    <x v="72"/>
    <n v="240"/>
    <n v="165"/>
    <s v="356037223681251697"/>
    <d v="2021-07-28T00:00:00"/>
    <s v=""/>
    <s v=""/>
    <n v="140"/>
    <n v="1031.0899999999999"/>
    <n v="1"/>
    <s v="FERT"/>
    <s v="2109300369"/>
    <s v="0"/>
    <s v="0"/>
    <s v="0"/>
    <s v="X"/>
    <s v=""/>
    <d v="2021-07-27T00:00:00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8"/>
    <n v="140"/>
    <n v="0"/>
    <n v="0"/>
    <n v="0"/>
    <s v="ZUN"/>
    <d v="2022-03-27T00:00:00"/>
    <x v="72"/>
    <n v="240"/>
    <n v="165"/>
    <s v="356037223681251703"/>
    <d v="2021-07-28T00:00:00"/>
    <s v=""/>
    <s v=""/>
    <n v="140"/>
    <n v="1031.0899999999999"/>
    <n v="1"/>
    <s v="FERT"/>
    <s v="2109300369"/>
    <s v="0"/>
    <s v="0"/>
    <s v="0"/>
    <s v="X"/>
    <s v=""/>
    <d v="2021-07-27T00:00:00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8"/>
    <n v="140"/>
    <n v="0"/>
    <n v="0"/>
    <n v="0"/>
    <s v="ZUN"/>
    <d v="2022-03-27T00:00:00"/>
    <x v="72"/>
    <n v="240"/>
    <n v="165"/>
    <s v="356037223681251710"/>
    <d v="2021-07-28T00:00:00"/>
    <s v=""/>
    <s v=""/>
    <n v="140"/>
    <n v="1031.0899999999999"/>
    <n v="1"/>
    <s v="FERT"/>
    <s v="2109300369"/>
    <s v="0"/>
    <s v="0"/>
    <s v="0"/>
    <s v="X"/>
    <s v=""/>
    <d v="2021-07-27T00:00:00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8"/>
    <n v="140"/>
    <n v="0"/>
    <n v="0"/>
    <n v="0"/>
    <s v="ZUN"/>
    <d v="2022-03-27T00:00:00"/>
    <x v="72"/>
    <n v="240"/>
    <n v="165"/>
    <s v="356037223681251727"/>
    <n v="44405"/>
    <s v=""/>
    <s v=""/>
    <n v="140"/>
    <n v="1031.0899999999999"/>
    <n v="1"/>
    <s v="FERT"/>
    <s v="2109300369"/>
    <s v="0"/>
    <s v="0"/>
    <s v="0"/>
    <s v="X"/>
    <s v=""/>
    <n v="44404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8"/>
    <n v="140"/>
    <n v="0"/>
    <n v="0"/>
    <n v="0"/>
    <s v="ZUN"/>
    <d v="2022-03-27T00:00:00"/>
    <x v="72"/>
    <n v="240"/>
    <n v="165"/>
    <s v="356037223681251734"/>
    <n v="44405"/>
    <s v=""/>
    <s v=""/>
    <n v="140"/>
    <n v="1031.0899999999999"/>
    <n v="1"/>
    <s v="FERT"/>
    <s v="2109300369"/>
    <s v="0"/>
    <s v="0"/>
    <s v="0"/>
    <s v="X"/>
    <s v=""/>
    <n v="44404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8"/>
    <n v="140"/>
    <n v="0"/>
    <n v="0"/>
    <n v="0"/>
    <s v="ZUN"/>
    <d v="2022-03-27T00:00:00"/>
    <x v="72"/>
    <n v="240"/>
    <n v="165"/>
    <s v="356037223681251741"/>
    <n v="44405"/>
    <s v=""/>
    <s v=""/>
    <n v="140"/>
    <n v="1031.0899999999999"/>
    <n v="1"/>
    <s v="FERT"/>
    <s v="2109300369"/>
    <s v="0"/>
    <s v="0"/>
    <s v="0"/>
    <s v="X"/>
    <s v=""/>
    <n v="44404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8"/>
    <n v="140"/>
    <n v="0"/>
    <n v="0"/>
    <n v="0"/>
    <s v="ZUN"/>
    <d v="2022-03-27T00:00:00"/>
    <x v="72"/>
    <n v="240"/>
    <n v="165"/>
    <s v="356037223681251758"/>
    <n v="44405"/>
    <s v=""/>
    <s v=""/>
    <n v="140"/>
    <n v="1031.0899999999999"/>
    <n v="1"/>
    <s v="FERT"/>
    <s v="2109300369"/>
    <s v="0"/>
    <s v="0"/>
    <s v="0"/>
    <s v="X"/>
    <s v=""/>
    <n v="44404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8"/>
    <n v="140"/>
    <n v="0"/>
    <n v="0"/>
    <n v="0"/>
    <s v="ZUN"/>
    <d v="2022-03-27T00:00:00"/>
    <x v="72"/>
    <n v="240"/>
    <n v="165"/>
    <s v="356037223681251765"/>
    <n v="44405"/>
    <s v=""/>
    <s v=""/>
    <n v="140"/>
    <n v="1031.0899999999999"/>
    <n v="1"/>
    <s v="FERT"/>
    <s v="2109300369"/>
    <s v="0"/>
    <s v="0"/>
    <s v="0"/>
    <s v="X"/>
    <s v=""/>
    <n v="44404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8"/>
    <n v="140"/>
    <n v="0"/>
    <n v="0"/>
    <n v="0"/>
    <s v="ZUN"/>
    <d v="2022-03-27T00:00:00"/>
    <x v="72"/>
    <n v="240"/>
    <n v="165"/>
    <s v="356037223681251772"/>
    <n v="44405"/>
    <s v=""/>
    <s v=""/>
    <n v="140"/>
    <n v="1031.0899999999999"/>
    <n v="1"/>
    <s v="FERT"/>
    <s v="2109300369"/>
    <s v="0"/>
    <s v="0"/>
    <s v="0"/>
    <s v="X"/>
    <s v=""/>
    <n v="44404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108"/>
    <n v="140"/>
    <n v="0"/>
    <n v="0"/>
    <n v="0"/>
    <s v="ZUN"/>
    <d v="2022-03-27T00:00:00"/>
    <x v="72"/>
    <n v="240"/>
    <n v="165"/>
    <s v="356037223681251789"/>
    <n v="44405"/>
    <s v=""/>
    <s v=""/>
    <n v="140"/>
    <n v="1031.0899999999999"/>
    <n v="1"/>
    <s v="FERT"/>
    <s v="2109300369"/>
    <s v="0"/>
    <s v="0"/>
    <s v="0"/>
    <s v="X"/>
    <s v=""/>
    <n v="44404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29"/>
    <n v="140"/>
    <n v="0"/>
    <n v="0"/>
    <n v="0"/>
    <s v="ZUN"/>
    <d v="2022-03-28T00:00:00"/>
    <x v="26"/>
    <n v="241"/>
    <n v="166"/>
    <s v="356037223681251796"/>
    <n v="44406"/>
    <s v=""/>
    <s v=""/>
    <n v="140"/>
    <n v="1031.0899999999999"/>
    <n v="1"/>
    <s v="FERT"/>
    <s v="2109300369"/>
    <s v="0"/>
    <s v="0"/>
    <s v="0"/>
    <s v="X"/>
    <s v=""/>
    <n v="44405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29"/>
    <n v="140"/>
    <n v="0"/>
    <n v="0"/>
    <n v="0"/>
    <s v="ZUN"/>
    <d v="2022-03-28T00:00:00"/>
    <x v="26"/>
    <n v="241"/>
    <n v="166"/>
    <s v="356037223681251802"/>
    <n v="44406"/>
    <s v=""/>
    <s v=""/>
    <n v="140"/>
    <n v="1031.0899999999999"/>
    <n v="1"/>
    <s v="FERT"/>
    <s v="2109300369"/>
    <s v="0"/>
    <s v="0"/>
    <s v="0"/>
    <s v="X"/>
    <s v=""/>
    <n v="44405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29"/>
    <n v="140"/>
    <n v="0"/>
    <n v="0"/>
    <n v="0"/>
    <s v="ZUN"/>
    <d v="2022-03-28T00:00:00"/>
    <x v="26"/>
    <n v="241"/>
    <n v="166"/>
    <s v="356037223681251819"/>
    <n v="44406"/>
    <s v=""/>
    <s v=""/>
    <n v="140"/>
    <n v="1031.0899999999999"/>
    <n v="1"/>
    <s v="FERT"/>
    <s v="2109300369"/>
    <s v="0"/>
    <s v="0"/>
    <s v="0"/>
    <s v="X"/>
    <s v=""/>
    <n v="44405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29"/>
    <n v="140"/>
    <n v="0"/>
    <n v="0"/>
    <n v="0"/>
    <s v="ZUN"/>
    <d v="2022-03-28T00:00:00"/>
    <x v="26"/>
    <n v="241"/>
    <n v="166"/>
    <s v="356037223681251826"/>
    <n v="44406"/>
    <s v=""/>
    <s v=""/>
    <n v="140"/>
    <n v="1031.0899999999999"/>
    <n v="1"/>
    <s v="FERT"/>
    <s v="2109300369"/>
    <s v="0"/>
    <s v="0"/>
    <s v="0"/>
    <s v="X"/>
    <s v=""/>
    <n v="44405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29"/>
    <n v="140"/>
    <n v="0"/>
    <n v="0"/>
    <n v="0"/>
    <s v="ZUN"/>
    <d v="2022-03-28T00:00:00"/>
    <x v="26"/>
    <n v="241"/>
    <n v="166"/>
    <s v="356037223681251833"/>
    <n v="44406"/>
    <s v=""/>
    <s v=""/>
    <n v="140"/>
    <n v="1031.0899999999999"/>
    <n v="1"/>
    <s v="FERT"/>
    <s v="2109300369"/>
    <s v="0"/>
    <s v="0"/>
    <s v="0"/>
    <s v="X"/>
    <s v=""/>
    <n v="44405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29"/>
    <n v="140"/>
    <n v="0"/>
    <n v="0"/>
    <n v="0"/>
    <s v="ZUN"/>
    <d v="2022-03-28T00:00:00"/>
    <x v="26"/>
    <n v="241"/>
    <n v="166"/>
    <s v="356037223681251840"/>
    <n v="44406"/>
    <s v=""/>
    <s v=""/>
    <n v="140"/>
    <n v="1031.0899999999999"/>
    <n v="1"/>
    <s v="FERT"/>
    <s v="2109300369"/>
    <s v="0"/>
    <s v="0"/>
    <s v="0"/>
    <s v="X"/>
    <s v=""/>
    <n v="44405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29"/>
    <n v="140"/>
    <n v="0"/>
    <n v="0"/>
    <n v="0"/>
    <s v="ZUN"/>
    <d v="2022-03-28T00:00:00"/>
    <x v="26"/>
    <n v="241"/>
    <n v="166"/>
    <s v="356037223681251857"/>
    <n v="44406"/>
    <s v=""/>
    <s v=""/>
    <n v="140"/>
    <n v="1031.0899999999999"/>
    <n v="1"/>
    <s v="FERT"/>
    <s v="2109300369"/>
    <s v="0"/>
    <s v="0"/>
    <s v="0"/>
    <s v="X"/>
    <s v=""/>
    <n v="44405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29"/>
    <n v="140"/>
    <n v="0"/>
    <n v="0"/>
    <n v="0"/>
    <s v="ZUN"/>
    <d v="2022-03-28T00:00:00"/>
    <x v="26"/>
    <n v="241"/>
    <n v="166"/>
    <s v="356037223681251864"/>
    <n v="44406"/>
    <s v=""/>
    <s v=""/>
    <n v="140"/>
    <n v="1031.0899999999999"/>
    <n v="1"/>
    <s v="FERT"/>
    <s v="2109300369"/>
    <s v="0"/>
    <s v="0"/>
    <s v="0"/>
    <s v="X"/>
    <s v=""/>
    <n v="44405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29"/>
    <n v="140"/>
    <n v="0"/>
    <n v="0"/>
    <n v="0"/>
    <s v="ZUN"/>
    <d v="2022-03-28T00:00:00"/>
    <x v="26"/>
    <n v="241"/>
    <n v="166"/>
    <s v="356037223681251871"/>
    <n v="44406"/>
    <s v=""/>
    <s v=""/>
    <n v="140"/>
    <n v="1031.0899999999999"/>
    <n v="1"/>
    <s v="FERT"/>
    <s v="2109300369"/>
    <s v="0"/>
    <s v="0"/>
    <s v="0"/>
    <s v="X"/>
    <s v=""/>
    <n v="44405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29"/>
    <n v="140"/>
    <n v="0"/>
    <n v="0"/>
    <n v="0"/>
    <s v="ZUN"/>
    <d v="2022-03-28T00:00:00"/>
    <x v="26"/>
    <n v="241"/>
    <n v="166"/>
    <s v="356037223681251888"/>
    <n v="44406"/>
    <s v=""/>
    <s v=""/>
    <n v="140"/>
    <n v="1031.0899999999999"/>
    <n v="1"/>
    <s v="FERT"/>
    <s v="2109300369"/>
    <s v="0"/>
    <s v="0"/>
    <s v="0"/>
    <s v="X"/>
    <s v=""/>
    <n v="44405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29"/>
    <n v="140"/>
    <n v="0"/>
    <n v="0"/>
    <n v="0"/>
    <s v="ZUN"/>
    <d v="2022-03-28T00:00:00"/>
    <x v="26"/>
    <n v="241"/>
    <n v="166"/>
    <s v="356037223681251895"/>
    <n v="44406"/>
    <s v=""/>
    <s v=""/>
    <n v="140"/>
    <n v="1031.0899999999999"/>
    <n v="1"/>
    <s v="FERT"/>
    <s v="2109300369"/>
    <s v="0"/>
    <s v="0"/>
    <s v="0"/>
    <s v="X"/>
    <s v=""/>
    <n v="44405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29"/>
    <n v="140"/>
    <n v="0"/>
    <n v="0"/>
    <n v="0"/>
    <s v="ZUN"/>
    <d v="2022-03-28T00:00:00"/>
    <x v="26"/>
    <n v="241"/>
    <n v="166"/>
    <s v="356037223681251901"/>
    <n v="44406"/>
    <s v=""/>
    <s v=""/>
    <n v="140"/>
    <n v="1031.0899999999999"/>
    <n v="1"/>
    <s v="FERT"/>
    <s v="2109300369"/>
    <s v="0"/>
    <s v="0"/>
    <s v="0"/>
    <s v="X"/>
    <s v=""/>
    <n v="44405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29"/>
    <n v="140"/>
    <n v="0"/>
    <n v="0"/>
    <n v="0"/>
    <s v="ZUN"/>
    <d v="2022-03-28T00:00:00"/>
    <x v="26"/>
    <n v="241"/>
    <n v="166"/>
    <s v="356037223681251918"/>
    <n v="44406"/>
    <s v=""/>
    <s v=""/>
    <n v="140"/>
    <n v="1031.0899999999999"/>
    <n v="1"/>
    <s v="FERT"/>
    <s v="2109300369"/>
    <s v="0"/>
    <s v="0"/>
    <s v="0"/>
    <s v="X"/>
    <s v=""/>
    <n v="44405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29"/>
    <n v="140"/>
    <n v="0"/>
    <n v="0"/>
    <n v="0"/>
    <s v="ZUN"/>
    <d v="2022-03-28T00:00:00"/>
    <x v="26"/>
    <n v="241"/>
    <n v="166"/>
    <s v="356037223681251925"/>
    <n v="44406"/>
    <s v=""/>
    <s v=""/>
    <n v="140"/>
    <n v="1031.0899999999999"/>
    <n v="1"/>
    <s v="FERT"/>
    <s v="2109300369"/>
    <s v="0"/>
    <s v="0"/>
    <s v="0"/>
    <s v="X"/>
    <s v=""/>
    <n v="44405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29"/>
    <n v="140"/>
    <n v="0"/>
    <n v="0"/>
    <n v="0"/>
    <s v="ZUN"/>
    <d v="2022-03-28T00:00:00"/>
    <x v="26"/>
    <n v="241"/>
    <n v="166"/>
    <s v="356037223681251932"/>
    <n v="44406"/>
    <s v=""/>
    <s v=""/>
    <n v="140"/>
    <n v="1031.0899999999999"/>
    <n v="1"/>
    <s v="FERT"/>
    <s v="2109300369"/>
    <s v="0"/>
    <s v="0"/>
    <s v="0"/>
    <s v="X"/>
    <s v=""/>
    <n v="44405"/>
    <m/>
    <n v="279"/>
    <n v="1"/>
    <n v="0"/>
    <n v="1"/>
    <n v="1"/>
    <n v="7.364928571428571"/>
    <x v="7"/>
  </r>
  <r>
    <n v="555"/>
    <s v="22100403555"/>
    <d v="2021-07-30T00:00:00"/>
    <x v="61"/>
    <x v="61"/>
    <s v="A910"/>
    <s v="1000"/>
    <x v="29"/>
    <n v="140"/>
    <n v="0"/>
    <n v="0"/>
    <n v="0"/>
    <s v="ZUN"/>
    <d v="2022-03-28T00:00:00"/>
    <x v="26"/>
    <n v="241"/>
    <n v="166"/>
    <s v="356037223681251949"/>
    <n v="44406"/>
    <s v=""/>
    <s v=""/>
    <n v="140"/>
    <n v="1031.0899999999999"/>
    <n v="1"/>
    <s v="FERT"/>
    <s v="2109300369"/>
    <s v="0"/>
    <s v="0"/>
    <s v="0"/>
    <s v="X"/>
    <s v=""/>
    <n v="44405"/>
    <m/>
    <n v="279"/>
    <n v="1"/>
    <n v="0"/>
    <n v="1"/>
    <n v="1"/>
    <n v="7.364928571428571"/>
    <x v="7"/>
  </r>
  <r>
    <n v="652"/>
    <s v="22110402652"/>
    <d v="2021-07-30T00:00:00"/>
    <x v="62"/>
    <x v="62"/>
    <s v="A910"/>
    <s v="1000"/>
    <x v="109"/>
    <n v="15"/>
    <n v="0"/>
    <n v="0"/>
    <n v="0"/>
    <s v="ZUN"/>
    <d v="2021-11-30T00:00:00"/>
    <x v="73"/>
    <n v="123"/>
    <n v="73"/>
    <s v="356037223681241872"/>
    <n v="44333"/>
    <s v=""/>
    <s v=""/>
    <n v="15"/>
    <n v="98.73"/>
    <n v="6.3E-2"/>
    <s v="FERT"/>
    <s v="2109300369"/>
    <s v="0"/>
    <s v="0"/>
    <s v="0"/>
    <s v="X"/>
    <s v=""/>
    <n v="44333"/>
    <m/>
    <n v="15"/>
    <n v="1"/>
    <n v="0"/>
    <n v="0"/>
    <n v="0"/>
    <n v="0"/>
    <x v="8"/>
  </r>
  <r>
    <n v="652"/>
    <s v="22110402652"/>
    <d v="2021-07-30T00:00:00"/>
    <x v="62"/>
    <x v="62"/>
    <s v="A910"/>
    <s v="1000"/>
    <x v="109"/>
    <n v="143"/>
    <n v="0"/>
    <n v="0"/>
    <n v="0"/>
    <s v="ZUN"/>
    <d v="2021-11-30T00:00:00"/>
    <x v="73"/>
    <n v="123"/>
    <n v="73"/>
    <s v="356037223681241902"/>
    <n v="44333"/>
    <s v=""/>
    <s v=""/>
    <n v="143"/>
    <n v="941.19"/>
    <n v="0.59599999999999997"/>
    <s v="FERT"/>
    <s v="2109300369"/>
    <s v="0"/>
    <s v="0"/>
    <s v="0"/>
    <s v="X"/>
    <s v=""/>
    <n v="44333"/>
    <m/>
    <n v="15"/>
    <n v="10"/>
    <n v="0"/>
    <n v="1"/>
    <n v="1"/>
    <n v="6.5817482517482517"/>
    <x v="8"/>
  </r>
  <r>
    <n v="652"/>
    <s v="22110402652"/>
    <d v="2021-07-30T00:00:00"/>
    <x v="62"/>
    <x v="62"/>
    <s v="A910"/>
    <s v="1000"/>
    <x v="110"/>
    <n v="240"/>
    <n v="0"/>
    <n v="0"/>
    <n v="0"/>
    <s v="ZUN"/>
    <d v="2022-01-19T00:00:00"/>
    <x v="74"/>
    <n v="173"/>
    <n v="123"/>
    <s v="356037223681250317"/>
    <n v="44397"/>
    <s v=""/>
    <s v=""/>
    <n v="240"/>
    <n v="1579.62"/>
    <n v="1"/>
    <s v="FERT"/>
    <s v="2109300369"/>
    <s v="0"/>
    <s v="0"/>
    <s v="0"/>
    <s v="X"/>
    <s v=""/>
    <n v="44396"/>
    <m/>
    <n v="15"/>
    <n v="16"/>
    <n v="0"/>
    <n v="10"/>
    <n v="10"/>
    <n v="65.817499999999995"/>
    <x v="8"/>
  </r>
  <r>
    <n v="652"/>
    <s v="22110402652"/>
    <d v="2021-07-30T00:00:00"/>
    <x v="62"/>
    <x v="62"/>
    <s v="A910"/>
    <s v="1000"/>
    <x v="110"/>
    <n v="240"/>
    <n v="0"/>
    <n v="0"/>
    <n v="0"/>
    <s v="ZUN"/>
    <d v="2022-01-19T00:00:00"/>
    <x v="74"/>
    <n v="173"/>
    <n v="123"/>
    <s v="356037223681250324"/>
    <n v="44397"/>
    <s v=""/>
    <s v=""/>
    <n v="240"/>
    <n v="1579.62"/>
    <n v="1"/>
    <s v="FERT"/>
    <s v="2109300369"/>
    <s v="0"/>
    <s v="0"/>
    <s v="0"/>
    <s v="X"/>
    <s v=""/>
    <n v="44396"/>
    <m/>
    <n v="15"/>
    <n v="16"/>
    <n v="0"/>
    <n v="16"/>
    <n v="16"/>
    <n v="105.30799999999999"/>
    <x v="8"/>
  </r>
  <r>
    <n v="652"/>
    <s v="22110402652"/>
    <d v="2021-07-30T00:00:00"/>
    <x v="62"/>
    <x v="62"/>
    <s v="A910"/>
    <s v="1000"/>
    <x v="110"/>
    <n v="240"/>
    <n v="0"/>
    <n v="0"/>
    <n v="0"/>
    <s v="ZUN"/>
    <d v="2022-01-19T00:00:00"/>
    <x v="74"/>
    <n v="173"/>
    <n v="123"/>
    <s v="356037223681250331"/>
    <n v="44397"/>
    <s v=""/>
    <s v=""/>
    <n v="240"/>
    <n v="1579.62"/>
    <n v="1"/>
    <s v="FERT"/>
    <s v="2109300369"/>
    <s v="0"/>
    <s v="0"/>
    <s v="0"/>
    <s v="X"/>
    <s v=""/>
    <n v="44396"/>
    <m/>
    <n v="15"/>
    <n v="16"/>
    <n v="0"/>
    <n v="16"/>
    <n v="16"/>
    <n v="105.30799999999999"/>
    <x v="8"/>
  </r>
  <r>
    <n v="652"/>
    <s v="22110402652"/>
    <d v="2021-07-30T00:00:00"/>
    <x v="62"/>
    <x v="62"/>
    <s v="A910"/>
    <s v="1000"/>
    <x v="110"/>
    <n v="240"/>
    <n v="0"/>
    <n v="0"/>
    <n v="0"/>
    <s v="ZUN"/>
    <d v="2022-01-19T00:00:00"/>
    <x v="74"/>
    <n v="173"/>
    <n v="123"/>
    <s v="356037223681250348"/>
    <n v="44397"/>
    <s v=""/>
    <s v=""/>
    <n v="240"/>
    <n v="1579.62"/>
    <n v="1"/>
    <s v="FERT"/>
    <s v="2109300369"/>
    <s v="0"/>
    <s v="0"/>
    <s v="0"/>
    <s v="X"/>
    <s v=""/>
    <n v="44396"/>
    <m/>
    <n v="15"/>
    <n v="16"/>
    <n v="0"/>
    <n v="16"/>
    <n v="16"/>
    <n v="105.30799999999999"/>
    <x v="8"/>
  </r>
  <r>
    <n v="652"/>
    <s v="22110402652"/>
    <d v="2021-07-30T00:00:00"/>
    <x v="62"/>
    <x v="62"/>
    <s v="A910"/>
    <s v="1000"/>
    <x v="110"/>
    <n v="240"/>
    <n v="0"/>
    <n v="0"/>
    <n v="0"/>
    <s v="ZUN"/>
    <d v="2022-01-19T00:00:00"/>
    <x v="74"/>
    <n v="173"/>
    <n v="123"/>
    <s v="356037223681250355"/>
    <n v="44397"/>
    <s v=""/>
    <s v=""/>
    <n v="240"/>
    <n v="1579.62"/>
    <n v="1"/>
    <s v="FERT"/>
    <s v="2109300369"/>
    <s v="0"/>
    <s v="0"/>
    <s v="0"/>
    <s v="X"/>
    <s v=""/>
    <n v="44396"/>
    <m/>
    <n v="15"/>
    <n v="16"/>
    <n v="0"/>
    <n v="16"/>
    <n v="16"/>
    <n v="105.30799999999999"/>
    <x v="8"/>
  </r>
  <r>
    <n v="652"/>
    <s v="22110402652"/>
    <d v="2021-07-30T00:00:00"/>
    <x v="62"/>
    <x v="62"/>
    <s v="A910"/>
    <s v="1000"/>
    <x v="110"/>
    <n v="99"/>
    <n v="0"/>
    <n v="0"/>
    <n v="0"/>
    <s v="ZUN"/>
    <d v="2022-01-19T00:00:00"/>
    <x v="74"/>
    <n v="173"/>
    <n v="123"/>
    <s v="356037223681250362"/>
    <n v="44397"/>
    <s v=""/>
    <s v=""/>
    <n v="99"/>
    <n v="651.59"/>
    <n v="0.41299999999999998"/>
    <s v="FERT"/>
    <s v="2109300369"/>
    <s v="0"/>
    <s v="0"/>
    <s v="0"/>
    <s v="X"/>
    <s v=""/>
    <n v="44396"/>
    <m/>
    <n v="15"/>
    <n v="7"/>
    <n v="0"/>
    <n v="16"/>
    <n v="16"/>
    <n v="105.30747474747476"/>
    <x v="8"/>
  </r>
  <r>
    <n v="660"/>
    <s v="23848001660"/>
    <d v="2021-07-30T00:00:00"/>
    <x v="63"/>
    <x v="63"/>
    <s v="A910"/>
    <s v="1000"/>
    <x v="111"/>
    <n v="63"/>
    <n v="0"/>
    <n v="0"/>
    <n v="0"/>
    <s v="ZUN"/>
    <d v="2023-06-30T00:00:00"/>
    <x v="9"/>
    <n v="700"/>
    <n v="560"/>
    <s v="359003002073134992"/>
    <n v="44361"/>
    <s v=""/>
    <s v=""/>
    <n v="63"/>
    <n v="184.61"/>
    <n v="0.38900000000000001"/>
    <s v="FERT"/>
    <s v="2109300369"/>
    <s v="0"/>
    <s v="0"/>
    <s v="0"/>
    <s v="X"/>
    <s v=""/>
    <n v="44360"/>
    <m/>
    <n v="25"/>
    <n v="3"/>
    <n v="0"/>
    <n v="0"/>
    <n v="0"/>
    <n v="0"/>
    <x v="9"/>
  </r>
  <r>
    <n v="660"/>
    <s v="23848001660"/>
    <d v="2021-07-30T00:00:00"/>
    <x v="63"/>
    <x v="63"/>
    <s v="A910"/>
    <s v="1000"/>
    <x v="112"/>
    <n v="162"/>
    <n v="0"/>
    <n v="0"/>
    <n v="0"/>
    <s v="ZUN"/>
    <d v="2023-07-31T00:00:00"/>
    <x v="10"/>
    <n v="731"/>
    <n v="591"/>
    <s v="359003002073202240"/>
    <n v="44378"/>
    <s v=""/>
    <s v=""/>
    <n v="162"/>
    <n v="474.72"/>
    <n v="1"/>
    <s v="FERT"/>
    <s v="2109300369"/>
    <s v="0"/>
    <s v="0"/>
    <s v="0"/>
    <s v="X"/>
    <s v=""/>
    <n v="44378"/>
    <m/>
    <n v="25"/>
    <n v="6"/>
    <n v="0"/>
    <n v="3"/>
    <n v="3"/>
    <n v="8.7911111111111122"/>
    <x v="9"/>
  </r>
  <r>
    <n v="660"/>
    <s v="23848001660"/>
    <d v="2021-07-30T00:00:00"/>
    <x v="63"/>
    <x v="63"/>
    <s v="A910"/>
    <s v="1000"/>
    <x v="113"/>
    <n v="112"/>
    <n v="0"/>
    <n v="0"/>
    <n v="0"/>
    <s v="ZUN"/>
    <d v="2023-07-31T00:00:00"/>
    <x v="10"/>
    <n v="731"/>
    <n v="591"/>
    <s v="359003002073261797"/>
    <n v="44392"/>
    <s v=""/>
    <s v=""/>
    <n v="112"/>
    <n v="328.2"/>
    <n v="0.69099999999999995"/>
    <s v="FERT"/>
    <s v="2109300369"/>
    <s v="0"/>
    <s v="0"/>
    <s v="0"/>
    <s v="X"/>
    <s v=""/>
    <n v="44392"/>
    <m/>
    <n v="25"/>
    <n v="4"/>
    <n v="0"/>
    <n v="6"/>
    <n v="6"/>
    <n v="17.582142857142856"/>
    <x v="9"/>
  </r>
  <r>
    <n v="663"/>
    <s v="25872001663"/>
    <d v="2021-07-30T00:00:00"/>
    <x v="64"/>
    <x v="64"/>
    <s v="A910"/>
    <s v="1000"/>
    <x v="114"/>
    <n v="39"/>
    <n v="0"/>
    <n v="0"/>
    <n v="0"/>
    <s v="ZUN"/>
    <d v="2022-04-30T00:00:00"/>
    <x v="56"/>
    <n v="274"/>
    <n v="214"/>
    <s v="359003002071438726"/>
    <n v="43929"/>
    <s v=""/>
    <s v=""/>
    <n v="39"/>
    <n v="130.25"/>
    <n v="0.24099999999999999"/>
    <s v="FERT"/>
    <s v="2109300369"/>
    <s v="0"/>
    <s v="0"/>
    <s v="0"/>
    <s v="X"/>
    <s v=""/>
    <n v="43951"/>
    <m/>
    <n v="20"/>
    <n v="2"/>
    <n v="0"/>
    <n v="0"/>
    <n v="0"/>
    <n v="0"/>
    <x v="9"/>
  </r>
  <r>
    <n v="663"/>
    <s v="25872001663"/>
    <d v="2021-07-30T00:00:00"/>
    <x v="64"/>
    <x v="64"/>
    <s v="A910"/>
    <s v="1000"/>
    <x v="114"/>
    <n v="3"/>
    <n v="0"/>
    <n v="0"/>
    <n v="0"/>
    <s v="ZUN"/>
    <d v="2022-04-30T00:00:00"/>
    <x v="56"/>
    <n v="274"/>
    <n v="214"/>
    <s v="635201028226559844"/>
    <n v="43929"/>
    <s v=""/>
    <s v=""/>
    <n v="3"/>
    <n v="10.02"/>
    <n v="1.9E-2"/>
    <s v="FERT"/>
    <s v="2109300369"/>
    <s v="0"/>
    <s v="0"/>
    <s v="0"/>
    <s v="X"/>
    <s v=""/>
    <n v="43951"/>
    <m/>
    <n v="20"/>
    <n v="0"/>
    <n v="0"/>
    <n v="2"/>
    <n v="2"/>
    <n v="6.68"/>
    <x v="9"/>
  </r>
  <r>
    <n v="663"/>
    <s v="25872001663"/>
    <d v="2021-07-30T00:00:00"/>
    <x v="64"/>
    <x v="64"/>
    <s v="A910"/>
    <s v="1000"/>
    <x v="115"/>
    <n v="11"/>
    <n v="0"/>
    <n v="0"/>
    <n v="0"/>
    <s v="ZUN"/>
    <d v="2022-04-30T00:00:00"/>
    <x v="56"/>
    <n v="274"/>
    <n v="214"/>
    <s v="359003002071439051"/>
    <n v="43929"/>
    <s v=""/>
    <s v=""/>
    <n v="11"/>
    <n v="36.74"/>
    <n v="6.8000000000000005E-2"/>
    <s v="FERT"/>
    <s v="2109300369"/>
    <s v="0"/>
    <s v="0"/>
    <s v="0"/>
    <s v="X"/>
    <s v=""/>
    <n v="43951"/>
    <m/>
    <n v="20"/>
    <n v="1"/>
    <n v="0"/>
    <n v="0"/>
    <n v="0"/>
    <n v="0"/>
    <x v="9"/>
  </r>
  <r>
    <n v="663"/>
    <s v="25872001663"/>
    <d v="2021-07-30T00:00:00"/>
    <x v="64"/>
    <x v="64"/>
    <s v="A910"/>
    <s v="1000"/>
    <x v="55"/>
    <n v="162"/>
    <n v="0"/>
    <n v="0"/>
    <n v="0"/>
    <s v="ZUN"/>
    <d v="2023-06-30T00:00:00"/>
    <x v="75"/>
    <n v="700"/>
    <n v="640"/>
    <s v="359003002073161776"/>
    <n v="44368"/>
    <s v=""/>
    <s v=""/>
    <n v="162"/>
    <n v="541.04999999999995"/>
    <n v="1"/>
    <s v="FERT"/>
    <s v="2109300369"/>
    <s v="0"/>
    <s v="0"/>
    <s v="0"/>
    <s v="X"/>
    <s v=""/>
    <n v="44368"/>
    <m/>
    <n v="20"/>
    <n v="8"/>
    <n v="0"/>
    <n v="1"/>
    <n v="1"/>
    <n v="3.3398148148148143"/>
    <x v="9"/>
  </r>
  <r>
    <n v="663"/>
    <s v="25872001663"/>
    <d v="2021-07-30T00:00:00"/>
    <x v="64"/>
    <x v="64"/>
    <s v="A910"/>
    <s v="1000"/>
    <x v="116"/>
    <n v="162"/>
    <n v="0"/>
    <n v="0"/>
    <n v="0"/>
    <s v="ZUN"/>
    <d v="2023-07-31T00:00:00"/>
    <x v="76"/>
    <n v="731"/>
    <n v="671"/>
    <s v="359003002073238942"/>
    <n v="44386"/>
    <s v=""/>
    <s v=""/>
    <n v="162"/>
    <n v="541.04999999999995"/>
    <n v="1"/>
    <s v="FERT"/>
    <s v="2109300369"/>
    <s v="0"/>
    <s v="0"/>
    <s v="0"/>
    <s v="X"/>
    <s v=""/>
    <n v="44386"/>
    <m/>
    <n v="20"/>
    <n v="8"/>
    <n v="0"/>
    <n v="8"/>
    <n v="8"/>
    <n v="26.718518518518515"/>
    <x v="9"/>
  </r>
  <r>
    <n v="663"/>
    <s v="25872001663"/>
    <d v="2021-07-30T00:00:00"/>
    <x v="64"/>
    <x v="64"/>
    <s v="A910"/>
    <s v="1000"/>
    <x v="117"/>
    <n v="162"/>
    <n v="0"/>
    <n v="0"/>
    <n v="0"/>
    <s v="ZUN"/>
    <d v="2023-07-31T00:00:00"/>
    <x v="76"/>
    <n v="731"/>
    <n v="671"/>
    <s v="359003002073277293"/>
    <n v="44397"/>
    <s v=""/>
    <s v=""/>
    <n v="162"/>
    <n v="541.04999999999995"/>
    <n v="1"/>
    <s v="FERT"/>
    <s v="2109300369"/>
    <s v="0"/>
    <s v="0"/>
    <s v="0"/>
    <s v="X"/>
    <s v=""/>
    <n v="44397"/>
    <m/>
    <n v="20"/>
    <n v="8"/>
    <n v="0"/>
    <n v="8"/>
    <n v="8"/>
    <n v="26.718518518518515"/>
    <x v="9"/>
  </r>
  <r>
    <n v="663"/>
    <s v="25872001663"/>
    <d v="2021-07-30T00:00:00"/>
    <x v="64"/>
    <x v="64"/>
    <s v="A910"/>
    <s v="1000"/>
    <x v="117"/>
    <n v="162"/>
    <n v="0"/>
    <n v="0"/>
    <n v="0"/>
    <s v="ZUN"/>
    <d v="2023-07-31T00:00:00"/>
    <x v="76"/>
    <n v="731"/>
    <n v="671"/>
    <s v="359003002073277606"/>
    <n v="44397"/>
    <s v=""/>
    <s v=""/>
    <n v="162"/>
    <n v="541.04999999999995"/>
    <n v="1"/>
    <s v="FERT"/>
    <s v="2109300369"/>
    <s v="0"/>
    <s v="0"/>
    <s v="0"/>
    <s v="X"/>
    <s v=""/>
    <n v="44397"/>
    <m/>
    <n v="20"/>
    <n v="8"/>
    <n v="0"/>
    <n v="8"/>
    <n v="8"/>
    <n v="26.718518518518515"/>
    <x v="9"/>
  </r>
  <r>
    <n v="670"/>
    <s v="25879301670"/>
    <d v="2021-07-30T00:00:00"/>
    <x v="65"/>
    <x v="65"/>
    <s v="A910"/>
    <s v="1000"/>
    <x v="118"/>
    <n v="36"/>
    <n v="0"/>
    <n v="0"/>
    <n v="0"/>
    <s v="ZUN"/>
    <d v="2023-06-30T00:00:00"/>
    <x v="9"/>
    <n v="700"/>
    <n v="560"/>
    <s v="359003002073151463"/>
    <n v="44365"/>
    <s v=""/>
    <s v=""/>
    <n v="36"/>
    <n v="95.93"/>
    <n v="0.222"/>
    <s v="FERT"/>
    <s v="2109300369"/>
    <s v="0"/>
    <s v="0"/>
    <s v="0"/>
    <s v="X"/>
    <s v=""/>
    <n v="44364"/>
    <m/>
    <n v="23"/>
    <n v="2"/>
    <n v="0"/>
    <n v="0"/>
    <n v="0"/>
    <n v="0"/>
    <x v="9"/>
  </r>
  <r>
    <n v="670"/>
    <s v="25879301670"/>
    <d v="2021-07-30T00:00:00"/>
    <x v="65"/>
    <x v="65"/>
    <s v="A910"/>
    <s v="1000"/>
    <x v="118"/>
    <n v="162"/>
    <n v="0"/>
    <n v="0"/>
    <n v="0"/>
    <s v="ZUN"/>
    <d v="2023-06-30T00:00:00"/>
    <x v="9"/>
    <n v="700"/>
    <n v="560"/>
    <s v="359003002073151562"/>
    <d v="2021-06-18T00:00:00"/>
    <s v=""/>
    <s v=""/>
    <n v="162"/>
    <n v="431.67"/>
    <n v="1"/>
    <s v="FERT"/>
    <s v="2109300369"/>
    <s v="0"/>
    <s v="0"/>
    <s v="0"/>
    <s v="X"/>
    <s v=""/>
    <d v="2021-06-17T00:00:00"/>
    <m/>
    <n v="23"/>
    <n v="7"/>
    <n v="0"/>
    <n v="2"/>
    <n v="2"/>
    <n v="5.3292592592592598"/>
    <x v="9"/>
  </r>
  <r>
    <n v="670"/>
    <s v="25879301670"/>
    <d v="2021-07-30T00:00:00"/>
    <x v="65"/>
    <x v="65"/>
    <s v="A910"/>
    <s v="1000"/>
    <x v="118"/>
    <n v="162"/>
    <n v="0"/>
    <n v="0"/>
    <n v="0"/>
    <s v="ZUN"/>
    <d v="2023-06-30T00:00:00"/>
    <x v="9"/>
    <n v="700"/>
    <n v="560"/>
    <s v="359003002073151999"/>
    <n v="44365"/>
    <s v=""/>
    <s v=""/>
    <n v="162"/>
    <n v="431.67"/>
    <n v="1"/>
    <s v="FERT"/>
    <s v="2109300369"/>
    <s v="0"/>
    <s v="0"/>
    <s v="0"/>
    <s v="X"/>
    <s v=""/>
    <n v="44364"/>
    <m/>
    <n v="23"/>
    <n v="7"/>
    <n v="0"/>
    <n v="7"/>
    <n v="7"/>
    <n v="18.652407407407409"/>
    <x v="9"/>
  </r>
  <r>
    <n v="670"/>
    <s v="25879301670"/>
    <d v="2021-07-30T00:00:00"/>
    <x v="65"/>
    <x v="65"/>
    <s v="A910"/>
    <s v="1000"/>
    <x v="118"/>
    <n v="162"/>
    <n v="0"/>
    <n v="0"/>
    <n v="0"/>
    <s v="ZUN"/>
    <d v="2023-06-30T00:00:00"/>
    <x v="9"/>
    <n v="700"/>
    <n v="560"/>
    <s v="359003002073152088"/>
    <n v="44365"/>
    <s v=""/>
    <s v=""/>
    <n v="162"/>
    <n v="431.67"/>
    <n v="1"/>
    <s v="FERT"/>
    <s v="2109300369"/>
    <s v="0"/>
    <s v="0"/>
    <s v="0"/>
    <s v="X"/>
    <s v=""/>
    <n v="44364"/>
    <m/>
    <n v="23"/>
    <n v="7"/>
    <n v="0"/>
    <n v="7"/>
    <n v="7"/>
    <n v="18.652407407407409"/>
    <x v="9"/>
  </r>
  <r>
    <n v="670"/>
    <s v="25879301670"/>
    <d v="2021-07-30T00:00:00"/>
    <x v="65"/>
    <x v="65"/>
    <s v="A910"/>
    <s v="1000"/>
    <x v="118"/>
    <n v="162"/>
    <n v="0"/>
    <n v="0"/>
    <n v="0"/>
    <s v="ZUN"/>
    <d v="2023-06-30T00:00:00"/>
    <x v="9"/>
    <n v="700"/>
    <n v="560"/>
    <s v="359003002073152279"/>
    <n v="44365"/>
    <s v=""/>
    <s v=""/>
    <n v="162"/>
    <n v="431.67"/>
    <n v="1"/>
    <s v="FERT"/>
    <s v="2109300369"/>
    <s v="0"/>
    <s v="0"/>
    <s v="0"/>
    <s v="X"/>
    <s v=""/>
    <n v="44364"/>
    <m/>
    <n v="23"/>
    <n v="7"/>
    <n v="0"/>
    <n v="7"/>
    <n v="7"/>
    <n v="18.652407407407409"/>
    <x v="9"/>
  </r>
  <r>
    <n v="670"/>
    <s v="25879301670"/>
    <d v="2021-07-30T00:00:00"/>
    <x v="65"/>
    <x v="65"/>
    <s v="A910"/>
    <s v="1000"/>
    <x v="119"/>
    <n v="162"/>
    <n v="0"/>
    <n v="0"/>
    <n v="0"/>
    <s v="ZUN"/>
    <d v="2023-06-30T00:00:00"/>
    <x v="9"/>
    <n v="700"/>
    <n v="560"/>
    <s v="359003002073152347"/>
    <n v="44365"/>
    <s v=""/>
    <s v=""/>
    <n v="162"/>
    <n v="431.67"/>
    <n v="1"/>
    <s v="FERT"/>
    <s v="2109300369"/>
    <s v="0"/>
    <s v="0"/>
    <s v="0"/>
    <s v="X"/>
    <s v=""/>
    <n v="44365"/>
    <m/>
    <n v="23"/>
    <n v="7"/>
    <n v="0"/>
    <n v="7"/>
    <n v="7"/>
    <n v="18.652407407407409"/>
    <x v="9"/>
  </r>
  <r>
    <n v="676"/>
    <s v="25879601676"/>
    <d v="2021-07-30T00:00:00"/>
    <x v="66"/>
    <x v="66"/>
    <s v="A910"/>
    <s v="1000"/>
    <x v="120"/>
    <n v="162"/>
    <n v="0"/>
    <n v="0"/>
    <n v="0"/>
    <s v="ZUN"/>
    <d v="2023-05-31T00:00:00"/>
    <x v="41"/>
    <n v="670"/>
    <n v="530"/>
    <s v="359003002072974957"/>
    <d v="2021-05-05T00:00:00"/>
    <s v=""/>
    <s v=""/>
    <n v="162"/>
    <n v="440.61"/>
    <n v="1"/>
    <s v="FERT"/>
    <s v="2109300369"/>
    <s v="0"/>
    <s v="0"/>
    <s v="0"/>
    <s v="X"/>
    <s v=""/>
    <d v="2021-05-04T00:00:00"/>
    <m/>
    <n v="41"/>
    <n v="4"/>
    <n v="0"/>
    <n v="0"/>
    <n v="0"/>
    <n v="0"/>
    <x v="9"/>
  </r>
  <r>
    <n v="676"/>
    <s v="25879601676"/>
    <d v="2021-07-30T00:00:00"/>
    <x v="66"/>
    <x v="66"/>
    <s v="A910"/>
    <s v="1000"/>
    <x v="121"/>
    <n v="162"/>
    <n v="0"/>
    <n v="0"/>
    <n v="0"/>
    <s v="ZUN"/>
    <d v="2023-05-31T00:00:00"/>
    <x v="41"/>
    <n v="670"/>
    <n v="530"/>
    <s v="359003002072975558"/>
    <d v="2021-05-05T00:00:00"/>
    <s v=""/>
    <s v=""/>
    <n v="162"/>
    <n v="440.61"/>
    <n v="1"/>
    <s v="FERT"/>
    <s v="2109300369"/>
    <s v="0"/>
    <s v="0"/>
    <s v="0"/>
    <s v="X"/>
    <s v=""/>
    <d v="2021-05-05T00:00:00"/>
    <m/>
    <n v="41"/>
    <n v="4"/>
    <n v="0"/>
    <n v="4"/>
    <n v="4"/>
    <n v="10.879259259259259"/>
    <x v="9"/>
  </r>
  <r>
    <n v="676"/>
    <s v="25879601676"/>
    <d v="2021-07-30T00:00:00"/>
    <x v="66"/>
    <x v="66"/>
    <s v="A910"/>
    <s v="1000"/>
    <x v="122"/>
    <n v="44"/>
    <n v="0"/>
    <n v="0"/>
    <n v="0"/>
    <s v="ZUN"/>
    <d v="2023-05-31T00:00:00"/>
    <x v="41"/>
    <n v="670"/>
    <n v="530"/>
    <s v="359003002073043317"/>
    <d v="2021-05-21T00:00:00"/>
    <s v=""/>
    <s v=""/>
    <n v="44"/>
    <n v="119.67"/>
    <n v="0.27200000000000002"/>
    <s v="FERT"/>
    <s v="2109300369"/>
    <s v="0"/>
    <s v="0"/>
    <s v="0"/>
    <s v="X"/>
    <s v=""/>
    <d v="2021-05-21T00:00:00"/>
    <m/>
    <n v="41"/>
    <n v="1"/>
    <n v="0"/>
    <n v="4"/>
    <n v="4"/>
    <n v="10.879090909090909"/>
    <x v="9"/>
  </r>
  <r>
    <n v="676"/>
    <s v="25879601676"/>
    <d v="2021-07-30T00:00:00"/>
    <x v="66"/>
    <x v="66"/>
    <s v="A910"/>
    <s v="1000"/>
    <x v="122"/>
    <n v="162"/>
    <n v="0"/>
    <n v="0"/>
    <n v="0"/>
    <s v="ZUN"/>
    <d v="2023-05-31T00:00:00"/>
    <x v="41"/>
    <n v="670"/>
    <n v="530"/>
    <s v="359003002073044048"/>
    <n v="44337"/>
    <s v=""/>
    <s v=""/>
    <n v="162"/>
    <n v="440.61"/>
    <n v="1"/>
    <s v="FERT"/>
    <s v="2109300369"/>
    <s v="0"/>
    <s v="0"/>
    <s v="0"/>
    <s v="X"/>
    <s v=""/>
    <n v="44337"/>
    <m/>
    <n v="41"/>
    <n v="4"/>
    <n v="0"/>
    <n v="1"/>
    <n v="1"/>
    <n v="2.7198148148148147"/>
    <x v="9"/>
  </r>
  <r>
    <n v="676"/>
    <s v="25879601676"/>
    <d v="2021-07-30T00:00:00"/>
    <x v="66"/>
    <x v="66"/>
    <s v="A910"/>
    <s v="1000"/>
    <x v="122"/>
    <n v="162"/>
    <n v="0"/>
    <n v="0"/>
    <n v="0"/>
    <s v="ZUN"/>
    <d v="2023-05-31T00:00:00"/>
    <x v="41"/>
    <n v="670"/>
    <n v="530"/>
    <s v="359003002073044550"/>
    <n v="44337"/>
    <s v=""/>
    <s v=""/>
    <n v="162"/>
    <n v="440.61"/>
    <n v="1"/>
    <s v="FERT"/>
    <s v="2109300369"/>
    <s v="0"/>
    <s v="0"/>
    <s v="0"/>
    <s v="X"/>
    <s v=""/>
    <n v="44337"/>
    <m/>
    <n v="41"/>
    <n v="4"/>
    <n v="0"/>
    <n v="4"/>
    <n v="4"/>
    <n v="10.879259259259259"/>
    <x v="9"/>
  </r>
  <r>
    <n v="676"/>
    <s v="25879601676"/>
    <d v="2021-07-30T00:00:00"/>
    <x v="66"/>
    <x v="66"/>
    <s v="A910"/>
    <s v="1000"/>
    <x v="122"/>
    <n v="4"/>
    <n v="0"/>
    <n v="0"/>
    <n v="0"/>
    <s v="ZUN"/>
    <d v="2023-05-31T00:00:00"/>
    <x v="41"/>
    <n v="670"/>
    <n v="530"/>
    <s v="635201028226559899"/>
    <n v="44337"/>
    <s v=""/>
    <s v=""/>
    <n v="4"/>
    <n v="10.88"/>
    <n v="2.5000000000000001E-2"/>
    <s v="FERT"/>
    <s v="2109300369"/>
    <s v="0"/>
    <s v="0"/>
    <s v="0"/>
    <s v="X"/>
    <s v=""/>
    <n v="44337"/>
    <m/>
    <n v="41"/>
    <n v="0"/>
    <n v="0"/>
    <n v="4"/>
    <n v="4"/>
    <n v="10.88"/>
    <x v="9"/>
  </r>
  <r>
    <n v="676"/>
    <s v="25879601676"/>
    <d v="2021-07-30T00:00:00"/>
    <x v="66"/>
    <x v="66"/>
    <s v="A910"/>
    <s v="1000"/>
    <x v="123"/>
    <n v="162"/>
    <n v="0"/>
    <n v="0"/>
    <n v="0"/>
    <s v="ZUN"/>
    <d v="2023-06-30T00:00:00"/>
    <x v="9"/>
    <n v="700"/>
    <n v="560"/>
    <s v="359003002073126478"/>
    <n v="44359"/>
    <s v=""/>
    <s v=""/>
    <n v="162"/>
    <n v="440.61"/>
    <n v="1"/>
    <s v="FERT"/>
    <s v="2109300369"/>
    <s v="0"/>
    <s v="0"/>
    <s v="0"/>
    <s v="X"/>
    <s v=""/>
    <n v="44359"/>
    <m/>
    <n v="41"/>
    <n v="4"/>
    <n v="0"/>
    <n v="0"/>
    <n v="0"/>
    <n v="0"/>
    <x v="9"/>
  </r>
  <r>
    <n v="676"/>
    <s v="25879601676"/>
    <d v="2021-07-30T00:00:00"/>
    <x v="66"/>
    <x v="66"/>
    <s v="A910"/>
    <s v="1000"/>
    <x v="123"/>
    <n v="162"/>
    <n v="0"/>
    <n v="0"/>
    <n v="0"/>
    <s v="ZUN"/>
    <d v="2023-06-30T00:00:00"/>
    <x v="9"/>
    <n v="700"/>
    <n v="560"/>
    <s v="359003002073126669"/>
    <n v="44359"/>
    <s v=""/>
    <s v=""/>
    <n v="162"/>
    <n v="440.61"/>
    <n v="1"/>
    <s v="FERT"/>
    <s v="2109300369"/>
    <s v="0"/>
    <s v="0"/>
    <s v="0"/>
    <s v="X"/>
    <s v=""/>
    <n v="44359"/>
    <m/>
    <n v="41"/>
    <n v="4"/>
    <n v="0"/>
    <n v="4"/>
    <n v="4"/>
    <n v="10.879259259259259"/>
    <x v="9"/>
  </r>
  <r>
    <n v="676"/>
    <s v="25879601676"/>
    <d v="2021-07-30T00:00:00"/>
    <x v="66"/>
    <x v="66"/>
    <s v="A910"/>
    <s v="1000"/>
    <x v="123"/>
    <n v="162"/>
    <n v="0"/>
    <n v="0"/>
    <n v="0"/>
    <s v="ZUN"/>
    <d v="2023-06-30T00:00:00"/>
    <x v="9"/>
    <n v="700"/>
    <n v="560"/>
    <s v="359003002073126751"/>
    <n v="44359"/>
    <s v=""/>
    <s v=""/>
    <n v="162"/>
    <n v="440.61"/>
    <n v="1"/>
    <s v="FERT"/>
    <s v="2109300369"/>
    <s v="0"/>
    <s v="0"/>
    <s v="0"/>
    <s v="X"/>
    <s v=""/>
    <n v="44359"/>
    <m/>
    <n v="41"/>
    <n v="4"/>
    <n v="0"/>
    <n v="4"/>
    <n v="4"/>
    <n v="10.879259259259259"/>
    <x v="9"/>
  </r>
  <r>
    <n v="676"/>
    <s v="25879601676"/>
    <d v="2021-07-30T00:00:00"/>
    <x v="66"/>
    <x v="66"/>
    <s v="A910"/>
    <s v="1000"/>
    <x v="123"/>
    <n v="162"/>
    <n v="0"/>
    <n v="0"/>
    <n v="0"/>
    <s v="ZUN"/>
    <d v="2023-06-30T00:00:00"/>
    <x v="9"/>
    <n v="700"/>
    <n v="560"/>
    <s v="359003002073126843"/>
    <n v="44359"/>
    <s v=""/>
    <s v=""/>
    <n v="162"/>
    <n v="440.61"/>
    <n v="1"/>
    <s v="FERT"/>
    <s v="2109300369"/>
    <s v="0"/>
    <s v="0"/>
    <s v="0"/>
    <s v="X"/>
    <s v=""/>
    <n v="44359"/>
    <m/>
    <n v="41"/>
    <n v="4"/>
    <n v="0"/>
    <n v="4"/>
    <n v="4"/>
    <n v="10.879259259259259"/>
    <x v="9"/>
  </r>
  <r>
    <n v="676"/>
    <s v="25879601676"/>
    <d v="2021-07-30T00:00:00"/>
    <x v="66"/>
    <x v="66"/>
    <s v="A910"/>
    <s v="1000"/>
    <x v="123"/>
    <n v="162"/>
    <n v="0"/>
    <n v="0"/>
    <n v="0"/>
    <s v="ZUN"/>
    <d v="2023-06-30T00:00:00"/>
    <x v="9"/>
    <n v="700"/>
    <n v="560"/>
    <s v="359003002073126935"/>
    <n v="44359"/>
    <s v=""/>
    <s v=""/>
    <n v="162"/>
    <n v="440.61"/>
    <n v="1"/>
    <s v="FERT"/>
    <s v="2109300369"/>
    <s v="0"/>
    <s v="0"/>
    <s v="0"/>
    <s v="X"/>
    <s v=""/>
    <n v="44359"/>
    <m/>
    <n v="41"/>
    <n v="4"/>
    <n v="0"/>
    <n v="4"/>
    <n v="4"/>
    <n v="10.879259259259259"/>
    <x v="9"/>
  </r>
  <r>
    <n v="676"/>
    <s v="25879601676"/>
    <d v="2021-07-30T00:00:00"/>
    <x v="66"/>
    <x v="66"/>
    <s v="A910"/>
    <s v="1000"/>
    <x v="123"/>
    <n v="162"/>
    <n v="0"/>
    <n v="0"/>
    <n v="0"/>
    <s v="ZUN"/>
    <d v="2023-06-30T00:00:00"/>
    <x v="9"/>
    <n v="700"/>
    <n v="560"/>
    <s v="359003002073127000"/>
    <n v="44359"/>
    <s v=""/>
    <s v=""/>
    <n v="162"/>
    <n v="440.61"/>
    <n v="1"/>
    <s v="FERT"/>
    <s v="2109300369"/>
    <s v="0"/>
    <s v="0"/>
    <s v="0"/>
    <s v="X"/>
    <s v=""/>
    <n v="44359"/>
    <m/>
    <n v="41"/>
    <n v="4"/>
    <n v="0"/>
    <n v="4"/>
    <n v="4"/>
    <n v="10.879259259259259"/>
    <x v="9"/>
  </r>
  <r>
    <n v="676"/>
    <s v="25879601676"/>
    <d v="2021-07-30T00:00:00"/>
    <x v="66"/>
    <x v="66"/>
    <s v="A910"/>
    <s v="1000"/>
    <x v="124"/>
    <n v="162"/>
    <n v="0"/>
    <n v="0"/>
    <n v="0"/>
    <s v="ZUN"/>
    <d v="2023-06-30T00:00:00"/>
    <x v="9"/>
    <n v="700"/>
    <n v="560"/>
    <s v="359003002073127901"/>
    <n v="44359"/>
    <s v=""/>
    <s v=""/>
    <n v="162"/>
    <n v="440.61"/>
    <n v="1"/>
    <s v="FERT"/>
    <s v="2109300369"/>
    <s v="0"/>
    <s v="0"/>
    <s v="0"/>
    <s v="X"/>
    <s v=""/>
    <n v="44359"/>
    <m/>
    <n v="41"/>
    <n v="4"/>
    <n v="0"/>
    <n v="4"/>
    <n v="4"/>
    <n v="10.879259259259259"/>
    <x v="9"/>
  </r>
  <r>
    <n v="676"/>
    <s v="25879601676"/>
    <d v="2021-07-30T00:00:00"/>
    <x v="66"/>
    <x v="66"/>
    <s v="A910"/>
    <s v="1000"/>
    <x v="125"/>
    <n v="162"/>
    <n v="0"/>
    <n v="0"/>
    <n v="0"/>
    <s v="ZUN"/>
    <d v="2023-06-30T00:00:00"/>
    <x v="9"/>
    <n v="700"/>
    <n v="560"/>
    <s v="359003002073187004"/>
    <n v="44374"/>
    <s v=""/>
    <s v=""/>
    <n v="162"/>
    <n v="440.61"/>
    <n v="1"/>
    <s v="FERT"/>
    <s v="2109300369"/>
    <s v="0"/>
    <s v="0"/>
    <s v="0"/>
    <s v="X"/>
    <s v=""/>
    <n v="44374"/>
    <m/>
    <n v="41"/>
    <n v="4"/>
    <n v="0"/>
    <n v="4"/>
    <n v="4"/>
    <n v="10.879259259259259"/>
    <x v="9"/>
  </r>
  <r>
    <n v="676"/>
    <s v="25879601676"/>
    <d v="2021-07-30T00:00:00"/>
    <x v="66"/>
    <x v="66"/>
    <s v="A910"/>
    <s v="1000"/>
    <x v="125"/>
    <n v="162"/>
    <n v="0"/>
    <n v="0"/>
    <n v="0"/>
    <s v="ZUN"/>
    <d v="2023-06-30T00:00:00"/>
    <x v="9"/>
    <n v="700"/>
    <n v="560"/>
    <s v="359003002073187493"/>
    <n v="44374"/>
    <s v=""/>
    <s v=""/>
    <n v="162"/>
    <n v="440.61"/>
    <n v="1"/>
    <s v="FERT"/>
    <s v="2109300369"/>
    <s v="0"/>
    <s v="0"/>
    <s v="0"/>
    <s v="X"/>
    <s v=""/>
    <n v="44374"/>
    <m/>
    <n v="41"/>
    <n v="4"/>
    <n v="0"/>
    <n v="4"/>
    <n v="4"/>
    <n v="10.879259259259259"/>
    <x v="9"/>
  </r>
  <r>
    <n v="676"/>
    <s v="25879601676"/>
    <d v="2021-07-30T00:00:00"/>
    <x v="66"/>
    <x v="66"/>
    <s v="A910"/>
    <s v="1000"/>
    <x v="125"/>
    <n v="162"/>
    <n v="0"/>
    <n v="0"/>
    <n v="0"/>
    <s v="ZUN"/>
    <d v="2023-06-30T00:00:00"/>
    <x v="9"/>
    <n v="700"/>
    <n v="560"/>
    <s v="359003002073187592"/>
    <n v="44374"/>
    <s v=""/>
    <s v=""/>
    <n v="162"/>
    <n v="440.61"/>
    <n v="1"/>
    <s v="FERT"/>
    <s v="2109300369"/>
    <s v="0"/>
    <s v="0"/>
    <s v="0"/>
    <s v="X"/>
    <s v=""/>
    <n v="44374"/>
    <m/>
    <n v="41"/>
    <n v="4"/>
    <n v="0"/>
    <n v="4"/>
    <n v="4"/>
    <n v="10.879259259259259"/>
    <x v="9"/>
  </r>
  <r>
    <n v="676"/>
    <s v="25879601676"/>
    <d v="2021-07-30T00:00:00"/>
    <x v="66"/>
    <x v="66"/>
    <s v="A910"/>
    <s v="1000"/>
    <x v="125"/>
    <n v="162"/>
    <n v="0"/>
    <n v="0"/>
    <n v="0"/>
    <s v="ZUN"/>
    <d v="2023-06-30T00:00:00"/>
    <x v="9"/>
    <n v="700"/>
    <n v="560"/>
    <s v="359003002073187677"/>
    <n v="44374"/>
    <s v=""/>
    <s v=""/>
    <n v="162"/>
    <n v="440.61"/>
    <n v="1"/>
    <s v="FERT"/>
    <s v="2109300369"/>
    <s v="0"/>
    <s v="0"/>
    <s v="0"/>
    <s v="X"/>
    <s v=""/>
    <n v="44374"/>
    <m/>
    <n v="41"/>
    <n v="4"/>
    <n v="0"/>
    <n v="4"/>
    <n v="4"/>
    <n v="10.879259259259259"/>
    <x v="9"/>
  </r>
  <r>
    <n v="676"/>
    <s v="25879601676"/>
    <d v="2021-07-30T00:00:00"/>
    <x v="66"/>
    <x v="66"/>
    <s v="A910"/>
    <s v="1000"/>
    <x v="125"/>
    <n v="162"/>
    <n v="0"/>
    <n v="0"/>
    <n v="0"/>
    <s v="ZUN"/>
    <d v="2023-06-30T00:00:00"/>
    <x v="9"/>
    <n v="700"/>
    <n v="560"/>
    <s v="359003002073187851"/>
    <n v="44374"/>
    <s v=""/>
    <s v=""/>
    <n v="162"/>
    <n v="440.61"/>
    <n v="1"/>
    <s v="FERT"/>
    <s v="2109300369"/>
    <s v="0"/>
    <s v="0"/>
    <s v="0"/>
    <s v="X"/>
    <s v=""/>
    <n v="44374"/>
    <m/>
    <n v="41"/>
    <n v="4"/>
    <n v="0"/>
    <n v="4"/>
    <n v="4"/>
    <n v="10.879259259259259"/>
    <x v="9"/>
  </r>
  <r>
    <n v="676"/>
    <s v="25879601676"/>
    <d v="2021-07-30T00:00:00"/>
    <x v="66"/>
    <x v="66"/>
    <s v="A910"/>
    <s v="1000"/>
    <x v="125"/>
    <n v="162"/>
    <n v="0"/>
    <n v="0"/>
    <n v="0"/>
    <s v="ZUN"/>
    <d v="2023-06-30T00:00:00"/>
    <x v="9"/>
    <n v="700"/>
    <n v="560"/>
    <s v="359003002073188100"/>
    <n v="44374"/>
    <s v=""/>
    <s v=""/>
    <n v="162"/>
    <n v="440.61"/>
    <n v="1"/>
    <s v="FERT"/>
    <s v="2109300369"/>
    <s v="0"/>
    <s v="0"/>
    <s v="0"/>
    <s v="X"/>
    <s v=""/>
    <n v="44374"/>
    <m/>
    <n v="41"/>
    <n v="4"/>
    <n v="0"/>
    <n v="4"/>
    <n v="4"/>
    <n v="10.879259259259259"/>
    <x v="9"/>
  </r>
  <r>
    <n v="676"/>
    <s v="25879601676"/>
    <d v="2021-07-30T00:00:00"/>
    <x v="66"/>
    <x v="66"/>
    <s v="A910"/>
    <s v="1000"/>
    <x v="125"/>
    <n v="162"/>
    <n v="0"/>
    <n v="0"/>
    <n v="0"/>
    <s v="ZUN"/>
    <d v="2023-06-30T00:00:00"/>
    <x v="9"/>
    <n v="700"/>
    <n v="560"/>
    <s v="359003002073188186"/>
    <n v="44374"/>
    <s v=""/>
    <s v=""/>
    <n v="162"/>
    <n v="440.61"/>
    <n v="1"/>
    <s v="FERT"/>
    <s v="2109300369"/>
    <s v="0"/>
    <s v="0"/>
    <s v="0"/>
    <s v="X"/>
    <s v=""/>
    <n v="44374"/>
    <m/>
    <n v="41"/>
    <n v="4"/>
    <n v="0"/>
    <n v="4"/>
    <n v="4"/>
    <n v="10.879259259259259"/>
    <x v="9"/>
  </r>
  <r>
    <n v="676"/>
    <s v="25879601676"/>
    <d v="2021-07-30T00:00:00"/>
    <x v="66"/>
    <x v="66"/>
    <s v="A910"/>
    <s v="1000"/>
    <x v="126"/>
    <n v="162"/>
    <n v="0"/>
    <n v="0"/>
    <n v="0"/>
    <s v="ZUN"/>
    <d v="2023-07-31T00:00:00"/>
    <x v="10"/>
    <n v="731"/>
    <n v="591"/>
    <s v="359003002073270621"/>
    <n v="44395"/>
    <s v=""/>
    <s v=""/>
    <n v="162"/>
    <n v="440.61"/>
    <n v="1"/>
    <s v="FERT"/>
    <s v="2109300369"/>
    <s v="0"/>
    <s v="0"/>
    <s v="0"/>
    <s v="X"/>
    <s v=""/>
    <n v="44394"/>
    <m/>
    <n v="41"/>
    <n v="4"/>
    <n v="0"/>
    <n v="4"/>
    <n v="4"/>
    <n v="10.879259259259259"/>
    <x v="9"/>
  </r>
  <r>
    <n v="676"/>
    <s v="25879601676"/>
    <d v="2021-07-30T00:00:00"/>
    <x v="66"/>
    <x v="66"/>
    <s v="A910"/>
    <s v="1000"/>
    <x v="126"/>
    <n v="162"/>
    <n v="0"/>
    <n v="0"/>
    <n v="0"/>
    <s v="ZUN"/>
    <d v="2023-07-31T00:00:00"/>
    <x v="10"/>
    <n v="731"/>
    <n v="591"/>
    <s v="359003002073270911"/>
    <n v="44395"/>
    <s v=""/>
    <s v=""/>
    <n v="162"/>
    <n v="440.61"/>
    <n v="1"/>
    <s v="FERT"/>
    <s v="2109300369"/>
    <s v="0"/>
    <s v="0"/>
    <s v="0"/>
    <s v="X"/>
    <s v=""/>
    <n v="44394"/>
    <m/>
    <n v="41"/>
    <n v="4"/>
    <n v="0"/>
    <n v="4"/>
    <n v="4"/>
    <n v="10.879259259259259"/>
    <x v="9"/>
  </r>
  <r>
    <n v="676"/>
    <s v="25879601676"/>
    <d v="2021-07-30T00:00:00"/>
    <x v="66"/>
    <x v="66"/>
    <s v="A910"/>
    <s v="1000"/>
    <x v="126"/>
    <n v="162"/>
    <n v="0"/>
    <n v="0"/>
    <n v="0"/>
    <s v="ZUN"/>
    <d v="2023-07-31T00:00:00"/>
    <x v="10"/>
    <n v="731"/>
    <n v="591"/>
    <s v="359003002073271444"/>
    <n v="44395"/>
    <s v=""/>
    <s v=""/>
    <n v="162"/>
    <n v="440.61"/>
    <n v="1"/>
    <s v="FERT"/>
    <s v="2109300369"/>
    <s v="0"/>
    <s v="0"/>
    <s v="0"/>
    <s v="X"/>
    <s v=""/>
    <n v="44394"/>
    <m/>
    <n v="41"/>
    <n v="4"/>
    <n v="0"/>
    <n v="4"/>
    <n v="4"/>
    <n v="10.879259259259259"/>
    <x v="9"/>
  </r>
  <r>
    <n v="676"/>
    <s v="25879601676"/>
    <d v="2021-07-30T00:00:00"/>
    <x v="66"/>
    <x v="66"/>
    <s v="A910"/>
    <s v="1000"/>
    <x v="126"/>
    <n v="162"/>
    <n v="0"/>
    <n v="0"/>
    <n v="0"/>
    <s v="ZUN"/>
    <d v="2023-07-31T00:00:00"/>
    <x v="10"/>
    <n v="731"/>
    <n v="591"/>
    <s v="359003002073271550"/>
    <n v="44395"/>
    <s v=""/>
    <s v=""/>
    <n v="162"/>
    <n v="440.61"/>
    <n v="1"/>
    <s v="FERT"/>
    <s v="2109300369"/>
    <s v="0"/>
    <s v="0"/>
    <s v="0"/>
    <s v="X"/>
    <s v=""/>
    <n v="44394"/>
    <m/>
    <n v="41"/>
    <n v="4"/>
    <n v="0"/>
    <n v="4"/>
    <n v="4"/>
    <n v="10.879259259259259"/>
    <x v="9"/>
  </r>
  <r>
    <n v="700"/>
    <s v="25883301700"/>
    <d v="2021-07-30T00:00:00"/>
    <x v="67"/>
    <x v="67"/>
    <s v="A910"/>
    <s v="1000"/>
    <x v="127"/>
    <n v="126"/>
    <n v="0"/>
    <n v="0"/>
    <n v="0"/>
    <s v="ZUN"/>
    <d v="2023-06-30T00:00:00"/>
    <x v="9"/>
    <n v="700"/>
    <n v="560"/>
    <s v="359003002073188902"/>
    <n v="44374"/>
    <s v=""/>
    <s v=""/>
    <n v="126"/>
    <n v="392.86"/>
    <n v="0.77800000000000002"/>
    <s v="FERT"/>
    <s v="2109300369"/>
    <s v="0"/>
    <s v="0"/>
    <s v="0"/>
    <s v="X"/>
    <s v=""/>
    <n v="44374"/>
    <m/>
    <n v="18"/>
    <n v="7"/>
    <n v="0"/>
    <n v="0"/>
    <n v="0"/>
    <n v="0"/>
    <x v="9"/>
  </r>
  <r>
    <n v="700"/>
    <s v="25883301700"/>
    <d v="2021-07-30T00:00:00"/>
    <x v="67"/>
    <x v="67"/>
    <s v="A910"/>
    <s v="1000"/>
    <x v="127"/>
    <n v="162"/>
    <n v="0"/>
    <n v="0"/>
    <n v="0"/>
    <s v="ZUN"/>
    <d v="2023-06-30T00:00:00"/>
    <x v="9"/>
    <n v="700"/>
    <n v="560"/>
    <s v="359003002073189008"/>
    <n v="44374"/>
    <s v=""/>
    <s v=""/>
    <n v="162"/>
    <n v="505.1"/>
    <n v="1"/>
    <s v="FERT"/>
    <s v="2109300369"/>
    <s v="0"/>
    <s v="0"/>
    <s v="0"/>
    <s v="X"/>
    <s v=""/>
    <n v="44374"/>
    <m/>
    <n v="18"/>
    <n v="9"/>
    <n v="0"/>
    <n v="7"/>
    <n v="7"/>
    <n v="21.825308641975308"/>
    <x v="9"/>
  </r>
  <r>
    <n v="700"/>
    <s v="25883301700"/>
    <d v="2021-07-30T00:00:00"/>
    <x v="67"/>
    <x v="67"/>
    <s v="A910"/>
    <s v="1000"/>
    <x v="127"/>
    <n v="162"/>
    <n v="0"/>
    <n v="0"/>
    <n v="0"/>
    <s v="ZUN"/>
    <d v="2023-06-30T00:00:00"/>
    <x v="9"/>
    <n v="700"/>
    <n v="560"/>
    <s v="359003002073189138"/>
    <n v="44374"/>
    <s v=""/>
    <s v=""/>
    <n v="162"/>
    <n v="505.1"/>
    <n v="1"/>
    <s v="FERT"/>
    <s v="2109300369"/>
    <s v="0"/>
    <s v="0"/>
    <s v="0"/>
    <s v="X"/>
    <s v=""/>
    <n v="44374"/>
    <m/>
    <n v="18"/>
    <n v="9"/>
    <n v="0"/>
    <n v="9"/>
    <n v="9"/>
    <n v="28.061111111111114"/>
    <x v="9"/>
  </r>
  <r>
    <n v="700"/>
    <s v="25883301700"/>
    <d v="2021-07-30T00:00:00"/>
    <x v="67"/>
    <x v="67"/>
    <s v="A910"/>
    <s v="1000"/>
    <x v="127"/>
    <n v="162"/>
    <n v="0"/>
    <n v="0"/>
    <n v="0"/>
    <s v="ZUN"/>
    <d v="2023-06-30T00:00:00"/>
    <x v="9"/>
    <n v="700"/>
    <n v="560"/>
    <s v="359003002073189237"/>
    <n v="44374"/>
    <s v=""/>
    <s v=""/>
    <n v="162"/>
    <n v="505.1"/>
    <n v="1"/>
    <s v="FERT"/>
    <s v="2109300369"/>
    <s v="0"/>
    <s v="0"/>
    <s v="0"/>
    <s v="X"/>
    <s v=""/>
    <n v="44374"/>
    <m/>
    <n v="18"/>
    <n v="9"/>
    <n v="0"/>
    <n v="9"/>
    <n v="9"/>
    <n v="28.061111111111114"/>
    <x v="9"/>
  </r>
  <r>
    <n v="700"/>
    <s v="25883301700"/>
    <d v="2021-07-30T00:00:00"/>
    <x v="67"/>
    <x v="67"/>
    <s v="A910"/>
    <s v="1000"/>
    <x v="127"/>
    <n v="13"/>
    <n v="0"/>
    <n v="0"/>
    <n v="0"/>
    <s v="ZUN"/>
    <d v="2023-06-30T00:00:00"/>
    <x v="9"/>
    <n v="700"/>
    <n v="560"/>
    <s v="635201028226559851"/>
    <n v="44374"/>
    <s v=""/>
    <s v=""/>
    <n v="13"/>
    <n v="40.53"/>
    <n v="0.08"/>
    <s v="FERT"/>
    <s v="2109300369"/>
    <s v="0"/>
    <s v="0"/>
    <s v="0"/>
    <s v="X"/>
    <s v=""/>
    <n v="44374"/>
    <m/>
    <n v="18"/>
    <n v="1"/>
    <n v="0"/>
    <n v="9"/>
    <n v="9"/>
    <n v="28.059230769230773"/>
    <x v="9"/>
  </r>
  <r>
    <n v="705"/>
    <s v="28000701705"/>
    <d v="2021-07-30T00:00:00"/>
    <x v="68"/>
    <x v="68"/>
    <s v="A910"/>
    <s v="1000"/>
    <x v="128"/>
    <n v="35"/>
    <n v="0"/>
    <n v="0"/>
    <n v="0"/>
    <s v="ZUN"/>
    <d v="2022-01-08T00:00:00"/>
    <x v="77"/>
    <n v="162"/>
    <n v="102"/>
    <s v="356037223681249182"/>
    <n v="44386"/>
    <s v=""/>
    <s v=""/>
    <n v="35"/>
    <n v="532.19000000000005"/>
    <n v="0.54700000000000004"/>
    <s v="FERT"/>
    <s v="2109300369"/>
    <s v="0"/>
    <s v="0"/>
    <s v="0"/>
    <s v="X"/>
    <s v=""/>
    <n v="44385"/>
    <m/>
    <n v="95"/>
    <n v="0"/>
    <n v="0"/>
    <n v="0"/>
    <n v="0"/>
    <n v="0"/>
    <x v="8"/>
  </r>
  <r>
    <n v="705"/>
    <s v="28000701705"/>
    <d v="2021-07-30T00:00:00"/>
    <x v="68"/>
    <x v="68"/>
    <s v="A910"/>
    <s v="1000"/>
    <x v="128"/>
    <n v="10"/>
    <n v="0"/>
    <n v="0"/>
    <n v="0"/>
    <s v="ZUN"/>
    <d v="2022-01-08T00:00:00"/>
    <x v="77"/>
    <n v="162"/>
    <n v="102"/>
    <s v="356037223685075428"/>
    <n v="44386"/>
    <s v=""/>
    <s v=""/>
    <n v="10"/>
    <n v="152.05000000000001"/>
    <n v="0.156"/>
    <s v="FERT"/>
    <s v="2109300369"/>
    <s v="0"/>
    <s v="0"/>
    <s v="0"/>
    <s v="X"/>
    <s v=""/>
    <n v="44385"/>
    <m/>
    <n v="95"/>
    <n v="0"/>
    <n v="0"/>
    <n v="0"/>
    <n v="0"/>
    <n v="0"/>
    <x v="8"/>
  </r>
  <r>
    <n v="705"/>
    <s v="28000701705"/>
    <d v="2021-07-30T00:00:00"/>
    <x v="68"/>
    <x v="68"/>
    <s v="A910"/>
    <s v="1000"/>
    <x v="128"/>
    <n v="64"/>
    <n v="0"/>
    <n v="0"/>
    <n v="0"/>
    <s v="ZUN"/>
    <d v="2022-01-08T00:00:00"/>
    <x v="77"/>
    <n v="162"/>
    <n v="102"/>
    <s v="356037223685075442"/>
    <n v="44386"/>
    <s v=""/>
    <s v=""/>
    <n v="64"/>
    <n v="973.15"/>
    <n v="1"/>
    <s v="FERT"/>
    <s v="2109300369"/>
    <s v="0"/>
    <s v="0"/>
    <s v="0"/>
    <s v="X"/>
    <s v=""/>
    <n v="44385"/>
    <m/>
    <n v="95"/>
    <n v="1"/>
    <n v="0"/>
    <n v="0"/>
    <n v="0"/>
    <n v="0"/>
    <x v="8"/>
  </r>
  <r>
    <n v="705"/>
    <s v="28000701705"/>
    <d v="2021-07-30T00:00:00"/>
    <x v="68"/>
    <x v="68"/>
    <s v="A910"/>
    <s v="1000"/>
    <x v="128"/>
    <n v="64"/>
    <n v="0"/>
    <n v="0"/>
    <n v="0"/>
    <s v="ZUN"/>
    <d v="2022-01-08T00:00:00"/>
    <x v="77"/>
    <n v="162"/>
    <n v="102"/>
    <s v="356037223685075497"/>
    <n v="44386"/>
    <s v=""/>
    <s v=""/>
    <n v="64"/>
    <n v="973.15"/>
    <n v="1"/>
    <s v="FERT"/>
    <s v="2109300369"/>
    <s v="0"/>
    <s v="0"/>
    <s v="0"/>
    <s v="X"/>
    <s v=""/>
    <n v="44385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128"/>
    <n v="20"/>
    <n v="0"/>
    <n v="0"/>
    <n v="0"/>
    <s v="ZUN"/>
    <d v="2022-01-08T00:00:00"/>
    <x v="77"/>
    <n v="162"/>
    <n v="102"/>
    <s v="635201028226539945"/>
    <n v="44386"/>
    <s v=""/>
    <s v=""/>
    <n v="20"/>
    <n v="304.11"/>
    <n v="0.313"/>
    <s v="FERT"/>
    <s v="2109300369"/>
    <s v="0"/>
    <s v="0"/>
    <s v="0"/>
    <s v="X"/>
    <s v=""/>
    <n v="44385"/>
    <m/>
    <n v="95"/>
    <n v="0"/>
    <n v="0"/>
    <n v="1"/>
    <n v="1"/>
    <n v="15.205500000000001"/>
    <x v="8"/>
  </r>
  <r>
    <n v="705"/>
    <s v="28000701705"/>
    <d v="2021-07-30T00:00:00"/>
    <x v="68"/>
    <x v="68"/>
    <s v="A910"/>
    <s v="1000"/>
    <x v="128"/>
    <n v="4"/>
    <n v="0"/>
    <n v="0"/>
    <n v="0"/>
    <s v="ZUN"/>
    <d v="2022-01-08T00:00:00"/>
    <x v="77"/>
    <n v="162"/>
    <n v="102"/>
    <s v="635201028226559936"/>
    <n v="44386"/>
    <s v=""/>
    <s v=""/>
    <n v="4"/>
    <n v="60.82"/>
    <n v="6.3E-2"/>
    <s v="FERT"/>
    <s v="2109300369"/>
    <s v="0"/>
    <s v="0"/>
    <s v="0"/>
    <s v="X"/>
    <s v=""/>
    <n v="44385"/>
    <m/>
    <n v="95"/>
    <n v="0"/>
    <n v="0"/>
    <n v="0"/>
    <n v="0"/>
    <n v="0"/>
    <x v="8"/>
  </r>
  <r>
    <n v="705"/>
    <s v="28000701705"/>
    <d v="2021-07-30T00:00:00"/>
    <x v="68"/>
    <x v="68"/>
    <s v="A910"/>
    <s v="1000"/>
    <x v="128"/>
    <n v="6"/>
    <n v="0"/>
    <n v="0"/>
    <n v="0"/>
    <s v="ZUN"/>
    <d v="2022-01-08T00:00:00"/>
    <x v="77"/>
    <n v="162"/>
    <n v="102"/>
    <s v="635201028226560079"/>
    <n v="44386"/>
    <s v=""/>
    <s v=""/>
    <n v="6"/>
    <n v="91.23"/>
    <n v="9.4E-2"/>
    <s v="FERT"/>
    <s v="2109300369"/>
    <s v="0"/>
    <s v="0"/>
    <s v="0"/>
    <s v="X"/>
    <s v=""/>
    <n v="44385"/>
    <m/>
    <n v="95"/>
    <n v="0"/>
    <n v="0"/>
    <n v="0"/>
    <n v="0"/>
    <n v="0"/>
    <x v="8"/>
  </r>
  <r>
    <n v="705"/>
    <s v="28000701705"/>
    <d v="2021-07-30T00:00:00"/>
    <x v="68"/>
    <x v="68"/>
    <s v="A910"/>
    <s v="1000"/>
    <x v="128"/>
    <n v="6"/>
    <n v="0"/>
    <n v="0"/>
    <n v="0"/>
    <s v="ZUN"/>
    <d v="2022-01-08T00:00:00"/>
    <x v="77"/>
    <n v="162"/>
    <n v="102"/>
    <s v="635201028226560215"/>
    <n v="44386"/>
    <s v=""/>
    <s v=""/>
    <n v="6"/>
    <n v="91.23"/>
    <n v="9.4E-2"/>
    <s v="FERT"/>
    <s v="2109300369"/>
    <s v="0"/>
    <s v="0"/>
    <s v="0"/>
    <s v="X"/>
    <s v=""/>
    <n v="44385"/>
    <m/>
    <n v="95"/>
    <n v="0"/>
    <n v="0"/>
    <n v="0"/>
    <n v="0"/>
    <n v="0"/>
    <x v="8"/>
  </r>
  <r>
    <n v="705"/>
    <s v="28000701705"/>
    <d v="2021-07-30T00:00:00"/>
    <x v="68"/>
    <x v="68"/>
    <s v="A910"/>
    <s v="1000"/>
    <x v="129"/>
    <n v="35"/>
    <n v="0"/>
    <n v="0"/>
    <n v="0"/>
    <s v="ZUN"/>
    <d v="2022-01-09T00:00:00"/>
    <x v="78"/>
    <n v="163"/>
    <n v="103"/>
    <s v="356037223680716197"/>
    <n v="44390"/>
    <s v=""/>
    <s v=""/>
    <n v="35"/>
    <n v="532.19000000000005"/>
    <n v="0.54700000000000004"/>
    <s v="FERT"/>
    <s v="2109300369"/>
    <s v="0"/>
    <s v="0"/>
    <s v="0"/>
    <s v="X"/>
    <s v=""/>
    <n v="44386"/>
    <m/>
    <n v="95"/>
    <n v="0"/>
    <n v="0"/>
    <n v="0"/>
    <n v="0"/>
    <n v="0"/>
    <x v="8"/>
  </r>
  <r>
    <n v="705"/>
    <s v="28000701705"/>
    <d v="2021-07-30T00:00:00"/>
    <x v="68"/>
    <x v="68"/>
    <s v="A910"/>
    <s v="1000"/>
    <x v="129"/>
    <n v="64"/>
    <n v="0"/>
    <n v="0"/>
    <n v="0"/>
    <s v="ZUN"/>
    <d v="2022-01-09T00:00:00"/>
    <x v="78"/>
    <n v="163"/>
    <n v="103"/>
    <s v="356037223681249229"/>
    <n v="44390"/>
    <s v=""/>
    <s v=""/>
    <n v="64"/>
    <n v="973.15"/>
    <n v="1"/>
    <s v="FERT"/>
    <s v="2109300369"/>
    <s v="0"/>
    <s v="0"/>
    <s v="0"/>
    <s v="X"/>
    <s v=""/>
    <n v="44386"/>
    <m/>
    <n v="95"/>
    <n v="1"/>
    <n v="0"/>
    <n v="0"/>
    <n v="0"/>
    <n v="0"/>
    <x v="8"/>
  </r>
  <r>
    <n v="705"/>
    <s v="28000701705"/>
    <d v="2021-07-30T00:00:00"/>
    <x v="68"/>
    <x v="68"/>
    <s v="A910"/>
    <s v="1000"/>
    <x v="129"/>
    <n v="64"/>
    <n v="0"/>
    <n v="0"/>
    <n v="0"/>
    <s v="ZUN"/>
    <d v="2022-01-09T00:00:00"/>
    <x v="78"/>
    <n v="163"/>
    <n v="103"/>
    <s v="356037223681249236"/>
    <n v="44390"/>
    <s v=""/>
    <s v=""/>
    <n v="64"/>
    <n v="973.15"/>
    <n v="1"/>
    <s v="FERT"/>
    <s v="2109300369"/>
    <s v="0"/>
    <s v="0"/>
    <s v="0"/>
    <s v="X"/>
    <s v=""/>
    <n v="44386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129"/>
    <n v="64"/>
    <n v="0"/>
    <n v="0"/>
    <n v="0"/>
    <s v="ZUN"/>
    <d v="2022-01-09T00:00:00"/>
    <x v="78"/>
    <n v="163"/>
    <n v="103"/>
    <s v="356037223681249243"/>
    <n v="44390"/>
    <s v=""/>
    <s v=""/>
    <n v="64"/>
    <n v="973.15"/>
    <n v="1"/>
    <s v="FERT"/>
    <s v="2109300369"/>
    <s v="0"/>
    <s v="0"/>
    <s v="0"/>
    <s v="X"/>
    <s v=""/>
    <n v="44386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129"/>
    <n v="64"/>
    <n v="0"/>
    <n v="0"/>
    <n v="0"/>
    <s v="ZUN"/>
    <d v="2022-01-09T00:00:00"/>
    <x v="78"/>
    <n v="163"/>
    <n v="103"/>
    <s v="356037223681249250"/>
    <n v="44390"/>
    <s v=""/>
    <s v=""/>
    <n v="64"/>
    <n v="973.15"/>
    <n v="1"/>
    <s v="FERT"/>
    <s v="2109300369"/>
    <s v="0"/>
    <s v="0"/>
    <s v="0"/>
    <s v="X"/>
    <s v=""/>
    <n v="44386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129"/>
    <n v="64"/>
    <n v="0"/>
    <n v="0"/>
    <n v="0"/>
    <s v="ZUN"/>
    <d v="2022-01-09T00:00:00"/>
    <x v="78"/>
    <n v="163"/>
    <n v="103"/>
    <s v="356037223681249267"/>
    <n v="44390"/>
    <s v=""/>
    <s v=""/>
    <n v="64"/>
    <n v="973.15"/>
    <n v="1"/>
    <s v="FERT"/>
    <s v="2109300369"/>
    <s v="0"/>
    <s v="0"/>
    <s v="0"/>
    <s v="X"/>
    <s v=""/>
    <n v="44386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129"/>
    <n v="64"/>
    <n v="0"/>
    <n v="0"/>
    <n v="0"/>
    <s v="ZUN"/>
    <d v="2022-01-09T00:00:00"/>
    <x v="78"/>
    <n v="163"/>
    <n v="103"/>
    <s v="356037223685076074"/>
    <n v="44390"/>
    <s v=""/>
    <s v=""/>
    <n v="64"/>
    <n v="973.15"/>
    <n v="1"/>
    <s v="FERT"/>
    <s v="2109300369"/>
    <s v="0"/>
    <s v="0"/>
    <s v="0"/>
    <s v="X"/>
    <s v=""/>
    <n v="44386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129"/>
    <n v="64"/>
    <n v="0"/>
    <n v="0"/>
    <n v="0"/>
    <s v="ZUN"/>
    <d v="2022-01-09T00:00:00"/>
    <x v="78"/>
    <n v="163"/>
    <n v="103"/>
    <s v="356037223685076081"/>
    <n v="44390"/>
    <s v=""/>
    <s v=""/>
    <n v="64"/>
    <n v="973.15"/>
    <n v="1"/>
    <s v="FERT"/>
    <s v="2109300369"/>
    <s v="0"/>
    <s v="0"/>
    <s v="0"/>
    <s v="X"/>
    <s v=""/>
    <n v="44386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129"/>
    <n v="64"/>
    <n v="0"/>
    <n v="0"/>
    <n v="0"/>
    <s v="ZUN"/>
    <d v="2022-01-09T00:00:00"/>
    <x v="78"/>
    <n v="163"/>
    <n v="103"/>
    <s v="356037223685076241"/>
    <n v="44390"/>
    <s v=""/>
    <s v=""/>
    <n v="64"/>
    <n v="973.15"/>
    <n v="1"/>
    <s v="FERT"/>
    <s v="2109300369"/>
    <s v="0"/>
    <s v="0"/>
    <s v="0"/>
    <s v="X"/>
    <s v=""/>
    <n v="44386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129"/>
    <n v="64"/>
    <n v="0"/>
    <n v="0"/>
    <n v="0"/>
    <s v="ZUN"/>
    <d v="2022-01-09T00:00:00"/>
    <x v="78"/>
    <n v="163"/>
    <n v="103"/>
    <s v="356037223685076296"/>
    <n v="44390"/>
    <s v=""/>
    <s v=""/>
    <n v="64"/>
    <n v="973.15"/>
    <n v="1"/>
    <s v="FERT"/>
    <s v="2109300369"/>
    <s v="0"/>
    <s v="0"/>
    <s v="0"/>
    <s v="X"/>
    <s v=""/>
    <n v="44386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129"/>
    <n v="64"/>
    <n v="0"/>
    <n v="0"/>
    <n v="0"/>
    <s v="ZUN"/>
    <d v="2022-01-09T00:00:00"/>
    <x v="78"/>
    <n v="163"/>
    <n v="103"/>
    <s v="356037223685076326"/>
    <n v="44390"/>
    <s v=""/>
    <s v=""/>
    <n v="64"/>
    <n v="973.15"/>
    <n v="1"/>
    <s v="FERT"/>
    <s v="2109300369"/>
    <s v="0"/>
    <s v="0"/>
    <s v="0"/>
    <s v="X"/>
    <s v=""/>
    <n v="44386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129"/>
    <n v="64"/>
    <n v="0"/>
    <n v="0"/>
    <n v="0"/>
    <s v="ZUN"/>
    <d v="2022-01-09T00:00:00"/>
    <x v="78"/>
    <n v="163"/>
    <n v="103"/>
    <s v="356037223685076340"/>
    <n v="44390"/>
    <s v=""/>
    <s v=""/>
    <n v="64"/>
    <n v="973.15"/>
    <n v="1"/>
    <s v="FERT"/>
    <s v="2109300369"/>
    <s v="0"/>
    <s v="0"/>
    <s v="0"/>
    <s v="X"/>
    <s v=""/>
    <n v="44386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129"/>
    <n v="64"/>
    <n v="0"/>
    <n v="0"/>
    <n v="0"/>
    <s v="ZUN"/>
    <d v="2022-01-09T00:00:00"/>
    <x v="78"/>
    <n v="163"/>
    <n v="103"/>
    <s v="356037223685076388"/>
    <n v="44390"/>
    <s v=""/>
    <s v=""/>
    <n v="64"/>
    <n v="973.15"/>
    <n v="1"/>
    <s v="FERT"/>
    <s v="2109300369"/>
    <s v="0"/>
    <s v="0"/>
    <s v="0"/>
    <s v="X"/>
    <s v=""/>
    <n v="44386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129"/>
    <n v="64"/>
    <n v="0"/>
    <n v="0"/>
    <n v="0"/>
    <s v="ZUN"/>
    <d v="2022-01-09T00:00:00"/>
    <x v="78"/>
    <n v="163"/>
    <n v="103"/>
    <s v="356037223685076784"/>
    <n v="44390"/>
    <s v=""/>
    <s v=""/>
    <n v="64"/>
    <n v="973.15"/>
    <n v="1"/>
    <s v="FERT"/>
    <s v="2109300369"/>
    <s v="0"/>
    <s v="0"/>
    <s v="0"/>
    <s v="X"/>
    <s v=""/>
    <n v="44386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130"/>
    <n v="64"/>
    <n v="0"/>
    <n v="0"/>
    <n v="0"/>
    <s v="ZUN"/>
    <d v="2022-01-10T00:00:00"/>
    <x v="29"/>
    <n v="164"/>
    <n v="104"/>
    <s v="356037223685076814"/>
    <n v="44390"/>
    <s v=""/>
    <s v=""/>
    <n v="64"/>
    <n v="973.15"/>
    <n v="1"/>
    <s v="FERT"/>
    <s v="2109300369"/>
    <s v="0"/>
    <s v="0"/>
    <s v="0"/>
    <s v="X"/>
    <s v=""/>
    <n v="44387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130"/>
    <n v="64"/>
    <n v="0"/>
    <n v="0"/>
    <n v="0"/>
    <s v="ZUN"/>
    <d v="2022-01-10T00:00:00"/>
    <x v="29"/>
    <n v="164"/>
    <n v="104"/>
    <s v="356037223685076845"/>
    <n v="44390"/>
    <s v=""/>
    <s v=""/>
    <n v="64"/>
    <n v="973.15"/>
    <n v="1"/>
    <s v="FERT"/>
    <s v="2109300369"/>
    <s v="0"/>
    <s v="0"/>
    <s v="0"/>
    <s v="X"/>
    <s v=""/>
    <n v="44387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130"/>
    <n v="64"/>
    <n v="0"/>
    <n v="0"/>
    <n v="0"/>
    <s v="ZUN"/>
    <d v="2022-01-10T00:00:00"/>
    <x v="29"/>
    <n v="164"/>
    <n v="104"/>
    <s v="356037223685076890"/>
    <n v="44390"/>
    <s v=""/>
    <s v=""/>
    <n v="64"/>
    <n v="973.15"/>
    <n v="1"/>
    <s v="FERT"/>
    <s v="2109300369"/>
    <s v="0"/>
    <s v="0"/>
    <s v="0"/>
    <s v="X"/>
    <s v=""/>
    <n v="44387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130"/>
    <n v="64"/>
    <n v="0"/>
    <n v="0"/>
    <n v="0"/>
    <s v="ZUN"/>
    <d v="2022-01-10T00:00:00"/>
    <x v="29"/>
    <n v="164"/>
    <n v="104"/>
    <s v="356037223685076937"/>
    <n v="44390"/>
    <s v=""/>
    <s v=""/>
    <n v="64"/>
    <n v="973.15"/>
    <n v="1"/>
    <s v="FERT"/>
    <s v="2109300369"/>
    <s v="0"/>
    <s v="0"/>
    <s v="0"/>
    <s v="X"/>
    <s v=""/>
    <n v="44387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130"/>
    <n v="64"/>
    <n v="0"/>
    <n v="0"/>
    <n v="0"/>
    <s v="ZUN"/>
    <d v="2022-01-10T00:00:00"/>
    <x v="29"/>
    <n v="164"/>
    <n v="104"/>
    <s v="356037223685076968"/>
    <n v="44390"/>
    <s v=""/>
    <s v=""/>
    <n v="64"/>
    <n v="973.15"/>
    <n v="1"/>
    <s v="FERT"/>
    <s v="2109300369"/>
    <s v="0"/>
    <s v="0"/>
    <s v="0"/>
    <s v="X"/>
    <s v=""/>
    <n v="44387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130"/>
    <n v="64"/>
    <n v="0"/>
    <n v="0"/>
    <n v="0"/>
    <s v="ZUN"/>
    <d v="2022-01-10T00:00:00"/>
    <x v="29"/>
    <n v="164"/>
    <n v="104"/>
    <s v="356037223685077002"/>
    <n v="44390"/>
    <s v=""/>
    <s v=""/>
    <n v="64"/>
    <n v="973.15"/>
    <n v="1"/>
    <s v="FERT"/>
    <s v="2109300369"/>
    <s v="0"/>
    <s v="0"/>
    <s v="0"/>
    <s v="X"/>
    <s v=""/>
    <n v="44387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130"/>
    <n v="64"/>
    <n v="0"/>
    <n v="0"/>
    <n v="0"/>
    <s v="ZUN"/>
    <d v="2022-01-10T00:00:00"/>
    <x v="29"/>
    <n v="164"/>
    <n v="104"/>
    <s v="356037223685077033"/>
    <n v="44390"/>
    <s v=""/>
    <s v=""/>
    <n v="64"/>
    <n v="973.15"/>
    <n v="1"/>
    <s v="FERT"/>
    <s v="2109300369"/>
    <s v="0"/>
    <s v="0"/>
    <s v="0"/>
    <s v="X"/>
    <s v=""/>
    <n v="44387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130"/>
    <n v="64"/>
    <n v="0"/>
    <n v="0"/>
    <n v="0"/>
    <s v="ZUN"/>
    <d v="2022-01-10T00:00:00"/>
    <x v="29"/>
    <n v="164"/>
    <n v="104"/>
    <s v="356037223685077040"/>
    <n v="44390"/>
    <s v=""/>
    <s v=""/>
    <n v="64"/>
    <n v="973.15"/>
    <n v="1"/>
    <s v="FERT"/>
    <s v="2109300369"/>
    <s v="0"/>
    <s v="0"/>
    <s v="0"/>
    <s v="X"/>
    <s v=""/>
    <n v="44387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130"/>
    <n v="64"/>
    <n v="0"/>
    <n v="0"/>
    <n v="0"/>
    <s v="ZUN"/>
    <d v="2022-01-10T00:00:00"/>
    <x v="29"/>
    <n v="164"/>
    <n v="104"/>
    <s v="356037223685077071"/>
    <n v="44390"/>
    <s v=""/>
    <s v=""/>
    <n v="64"/>
    <n v="973.15"/>
    <n v="1"/>
    <s v="FERT"/>
    <s v="2109300369"/>
    <s v="0"/>
    <s v="0"/>
    <s v="0"/>
    <s v="X"/>
    <s v=""/>
    <n v="44387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130"/>
    <n v="64"/>
    <n v="0"/>
    <n v="0"/>
    <n v="0"/>
    <s v="ZUN"/>
    <d v="2022-01-10T00:00:00"/>
    <x v="29"/>
    <n v="164"/>
    <n v="104"/>
    <s v="356037223685077118"/>
    <n v="44390"/>
    <s v=""/>
    <s v=""/>
    <n v="64"/>
    <n v="973.15"/>
    <n v="1"/>
    <s v="FERT"/>
    <s v="2109300369"/>
    <s v="0"/>
    <s v="0"/>
    <s v="0"/>
    <s v="X"/>
    <s v=""/>
    <n v="44387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130"/>
    <n v="64"/>
    <n v="0"/>
    <n v="0"/>
    <n v="0"/>
    <s v="ZUN"/>
    <d v="2022-01-10T00:00:00"/>
    <x v="29"/>
    <n v="164"/>
    <n v="104"/>
    <s v="356037223685077149"/>
    <n v="44390"/>
    <s v=""/>
    <s v=""/>
    <n v="64"/>
    <n v="973.15"/>
    <n v="1"/>
    <s v="FERT"/>
    <s v="2109300369"/>
    <s v="0"/>
    <s v="0"/>
    <s v="0"/>
    <s v="X"/>
    <s v=""/>
    <n v="44387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130"/>
    <n v="64"/>
    <n v="0"/>
    <n v="0"/>
    <n v="0"/>
    <s v="ZUN"/>
    <d v="2022-01-10T00:00:00"/>
    <x v="29"/>
    <n v="164"/>
    <n v="104"/>
    <s v="356037223685077194"/>
    <n v="44390"/>
    <s v=""/>
    <s v=""/>
    <n v="64"/>
    <n v="973.15"/>
    <n v="1"/>
    <s v="FERT"/>
    <s v="2109300369"/>
    <s v="0"/>
    <s v="0"/>
    <s v="0"/>
    <s v="X"/>
    <s v=""/>
    <n v="44387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130"/>
    <n v="64"/>
    <n v="0"/>
    <n v="0"/>
    <n v="0"/>
    <s v="ZUN"/>
    <d v="2022-01-10T00:00:00"/>
    <x v="29"/>
    <n v="164"/>
    <n v="104"/>
    <s v="356037223685077231"/>
    <n v="44390"/>
    <s v=""/>
    <s v=""/>
    <n v="64"/>
    <n v="973.15"/>
    <n v="1"/>
    <s v="FERT"/>
    <s v="2109300369"/>
    <s v="0"/>
    <s v="0"/>
    <s v="0"/>
    <s v="X"/>
    <s v=""/>
    <n v="44387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130"/>
    <n v="64"/>
    <n v="0"/>
    <n v="0"/>
    <n v="0"/>
    <s v="ZUN"/>
    <d v="2022-01-10T00:00:00"/>
    <x v="29"/>
    <n v="164"/>
    <n v="104"/>
    <s v="356037223685077248"/>
    <n v="44390"/>
    <s v=""/>
    <s v=""/>
    <n v="64"/>
    <n v="973.15"/>
    <n v="1"/>
    <s v="FERT"/>
    <s v="2109300369"/>
    <s v="0"/>
    <s v="0"/>
    <s v="0"/>
    <s v="X"/>
    <s v=""/>
    <n v="44387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26"/>
    <n v="64"/>
    <n v="0"/>
    <n v="0"/>
    <n v="0"/>
    <s v="ZUN"/>
    <d v="2022-01-22T00:00:00"/>
    <x v="79"/>
    <n v="176"/>
    <n v="116"/>
    <s v="356037223680717149"/>
    <n v="44400"/>
    <s v=""/>
    <s v=""/>
    <n v="64"/>
    <n v="973.15"/>
    <n v="1"/>
    <s v="FERT"/>
    <s v="2109300369"/>
    <s v="0"/>
    <s v="0"/>
    <s v="0"/>
    <s v="X"/>
    <s v=""/>
    <n v="44399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26"/>
    <n v="64"/>
    <n v="0"/>
    <n v="0"/>
    <n v="0"/>
    <s v="ZUN"/>
    <d v="2022-01-22T00:00:00"/>
    <x v="79"/>
    <n v="176"/>
    <n v="116"/>
    <s v="356037223680717156"/>
    <n v="44400"/>
    <s v=""/>
    <s v=""/>
    <n v="64"/>
    <n v="973.15"/>
    <n v="1"/>
    <s v="FERT"/>
    <s v="2109300369"/>
    <s v="0"/>
    <s v="0"/>
    <s v="0"/>
    <s v="X"/>
    <s v=""/>
    <n v="44399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26"/>
    <n v="64"/>
    <n v="0"/>
    <n v="0"/>
    <n v="0"/>
    <s v="ZUN"/>
    <d v="2022-01-22T00:00:00"/>
    <x v="79"/>
    <n v="176"/>
    <n v="116"/>
    <s v="356037223680717163"/>
    <n v="44400"/>
    <s v=""/>
    <s v=""/>
    <n v="64"/>
    <n v="973.15"/>
    <n v="1"/>
    <s v="FERT"/>
    <s v="2109300369"/>
    <s v="0"/>
    <s v="0"/>
    <s v="0"/>
    <s v="X"/>
    <s v=""/>
    <n v="44399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26"/>
    <n v="64"/>
    <n v="0"/>
    <n v="0"/>
    <n v="0"/>
    <s v="ZUN"/>
    <d v="2022-01-22T00:00:00"/>
    <x v="79"/>
    <n v="176"/>
    <n v="116"/>
    <s v="356037223680717255"/>
    <n v="44400"/>
    <s v=""/>
    <s v=""/>
    <n v="64"/>
    <n v="973.15"/>
    <n v="1"/>
    <s v="FERT"/>
    <s v="2109300369"/>
    <s v="0"/>
    <s v="0"/>
    <s v="0"/>
    <s v="X"/>
    <s v=""/>
    <n v="44399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26"/>
    <n v="64"/>
    <n v="0"/>
    <n v="0"/>
    <n v="0"/>
    <s v="ZUN"/>
    <d v="2022-01-22T00:00:00"/>
    <x v="79"/>
    <n v="176"/>
    <n v="116"/>
    <s v="356037223680717262"/>
    <n v="44400"/>
    <s v=""/>
    <s v=""/>
    <n v="64"/>
    <n v="973.15"/>
    <n v="1"/>
    <s v="FERT"/>
    <s v="2109300369"/>
    <s v="0"/>
    <s v="0"/>
    <s v="0"/>
    <s v="X"/>
    <s v=""/>
    <n v="44399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26"/>
    <n v="64"/>
    <n v="0"/>
    <n v="0"/>
    <n v="0"/>
    <s v="ZUN"/>
    <d v="2022-01-22T00:00:00"/>
    <x v="79"/>
    <n v="176"/>
    <n v="116"/>
    <s v="356037223680717316"/>
    <n v="44400"/>
    <s v=""/>
    <s v=""/>
    <n v="64"/>
    <n v="973.15"/>
    <n v="1"/>
    <s v="FERT"/>
    <s v="2109300369"/>
    <s v="0"/>
    <s v="0"/>
    <s v="0"/>
    <s v="X"/>
    <s v=""/>
    <n v="44399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26"/>
    <n v="64"/>
    <n v="0"/>
    <n v="0"/>
    <n v="0"/>
    <s v="ZUN"/>
    <d v="2022-01-22T00:00:00"/>
    <x v="79"/>
    <n v="176"/>
    <n v="116"/>
    <s v="356037223680717323"/>
    <n v="44400"/>
    <s v=""/>
    <s v=""/>
    <n v="64"/>
    <n v="973.15"/>
    <n v="1"/>
    <s v="FERT"/>
    <s v="2109300369"/>
    <s v="0"/>
    <s v="0"/>
    <s v="0"/>
    <s v="X"/>
    <s v=""/>
    <n v="44399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26"/>
    <n v="64"/>
    <n v="0"/>
    <n v="0"/>
    <n v="0"/>
    <s v="ZUN"/>
    <d v="2022-01-22T00:00:00"/>
    <x v="79"/>
    <n v="176"/>
    <n v="116"/>
    <s v="356037223680717330"/>
    <n v="44400"/>
    <s v=""/>
    <s v=""/>
    <n v="64"/>
    <n v="973.15"/>
    <n v="1"/>
    <s v="FERT"/>
    <s v="2109300369"/>
    <s v="0"/>
    <s v="0"/>
    <s v="0"/>
    <s v="X"/>
    <s v=""/>
    <n v="44399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26"/>
    <n v="64"/>
    <n v="0"/>
    <n v="0"/>
    <n v="0"/>
    <s v="ZUN"/>
    <d v="2022-01-22T00:00:00"/>
    <x v="79"/>
    <n v="176"/>
    <n v="116"/>
    <s v="356037223685080071"/>
    <n v="44400"/>
    <s v=""/>
    <s v=""/>
    <n v="64"/>
    <n v="973.15"/>
    <n v="1"/>
    <s v="FERT"/>
    <s v="2109300369"/>
    <s v="0"/>
    <s v="0"/>
    <s v="0"/>
    <s v="X"/>
    <s v=""/>
    <n v="44399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26"/>
    <n v="64"/>
    <n v="0"/>
    <n v="0"/>
    <n v="0"/>
    <s v="ZUN"/>
    <d v="2022-01-22T00:00:00"/>
    <x v="79"/>
    <n v="176"/>
    <n v="116"/>
    <s v="356037223685080088"/>
    <n v="44400"/>
    <s v=""/>
    <s v=""/>
    <n v="64"/>
    <n v="973.15"/>
    <n v="1"/>
    <s v="FERT"/>
    <s v="2109300369"/>
    <s v="0"/>
    <s v="0"/>
    <s v="0"/>
    <s v="X"/>
    <s v=""/>
    <n v="44399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26"/>
    <n v="64"/>
    <n v="0"/>
    <n v="0"/>
    <n v="0"/>
    <s v="ZUN"/>
    <d v="2022-01-22T00:00:00"/>
    <x v="79"/>
    <n v="176"/>
    <n v="116"/>
    <s v="356037223685080095"/>
    <n v="44400"/>
    <s v=""/>
    <s v=""/>
    <n v="64"/>
    <n v="973.15"/>
    <n v="1"/>
    <s v="FERT"/>
    <s v="2109300369"/>
    <s v="0"/>
    <s v="0"/>
    <s v="0"/>
    <s v="X"/>
    <s v=""/>
    <n v="44399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26"/>
    <n v="64"/>
    <n v="0"/>
    <n v="0"/>
    <n v="0"/>
    <s v="ZUN"/>
    <d v="2022-01-22T00:00:00"/>
    <x v="79"/>
    <n v="176"/>
    <n v="116"/>
    <s v="356037223685080101"/>
    <n v="44400"/>
    <s v=""/>
    <s v=""/>
    <n v="64"/>
    <n v="973.15"/>
    <n v="1"/>
    <s v="FERT"/>
    <s v="2109300369"/>
    <s v="0"/>
    <s v="0"/>
    <s v="0"/>
    <s v="X"/>
    <s v=""/>
    <n v="44399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26"/>
    <n v="64"/>
    <n v="0"/>
    <n v="0"/>
    <n v="0"/>
    <s v="ZUN"/>
    <d v="2022-01-22T00:00:00"/>
    <x v="79"/>
    <n v="176"/>
    <n v="116"/>
    <s v="356037223685080118"/>
    <n v="44400"/>
    <s v=""/>
    <s v=""/>
    <n v="64"/>
    <n v="973.15"/>
    <n v="1"/>
    <s v="FERT"/>
    <s v="2109300369"/>
    <s v="0"/>
    <s v="0"/>
    <s v="0"/>
    <s v="X"/>
    <s v=""/>
    <n v="44399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27"/>
    <n v="64"/>
    <n v="0"/>
    <n v="0"/>
    <n v="0"/>
    <s v="ZUN"/>
    <d v="2022-01-23T00:00:00"/>
    <x v="80"/>
    <n v="177"/>
    <n v="117"/>
    <s v="356037223680717347"/>
    <n v="44405"/>
    <s v=""/>
    <s v=""/>
    <n v="64"/>
    <n v="973.15"/>
    <n v="1"/>
    <s v="FERT"/>
    <s v="2109300369"/>
    <s v="0"/>
    <s v="0"/>
    <s v="0"/>
    <s v="X"/>
    <s v=""/>
    <n v="44400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27"/>
    <n v="64"/>
    <n v="0"/>
    <n v="0"/>
    <n v="0"/>
    <s v="ZUN"/>
    <d v="2022-01-23T00:00:00"/>
    <x v="80"/>
    <n v="177"/>
    <n v="117"/>
    <s v="356037223680717354"/>
    <n v="44405"/>
    <s v=""/>
    <s v=""/>
    <n v="64"/>
    <n v="973.15"/>
    <n v="1"/>
    <s v="FERT"/>
    <s v="2109300369"/>
    <s v="0"/>
    <s v="0"/>
    <s v="0"/>
    <s v="X"/>
    <s v=""/>
    <n v="44400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27"/>
    <n v="64"/>
    <n v="0"/>
    <n v="0"/>
    <n v="0"/>
    <s v="ZUN"/>
    <d v="2022-01-23T00:00:00"/>
    <x v="80"/>
    <n v="177"/>
    <n v="117"/>
    <s v="356037223680717361"/>
    <n v="44405"/>
    <s v=""/>
    <s v=""/>
    <n v="64"/>
    <n v="973.15"/>
    <n v="1"/>
    <s v="FERT"/>
    <s v="2109300369"/>
    <s v="0"/>
    <s v="0"/>
    <s v="0"/>
    <s v="X"/>
    <s v=""/>
    <n v="44400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27"/>
    <n v="64"/>
    <n v="0"/>
    <n v="0"/>
    <n v="0"/>
    <s v="ZUN"/>
    <d v="2022-01-23T00:00:00"/>
    <x v="80"/>
    <n v="177"/>
    <n v="117"/>
    <s v="356037223680717378"/>
    <n v="44405"/>
    <s v=""/>
    <s v=""/>
    <n v="64"/>
    <n v="973.15"/>
    <n v="1"/>
    <s v="FERT"/>
    <s v="2109300369"/>
    <s v="0"/>
    <s v="0"/>
    <s v="0"/>
    <s v="X"/>
    <s v=""/>
    <n v="44400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27"/>
    <n v="64"/>
    <n v="0"/>
    <n v="0"/>
    <n v="0"/>
    <s v="ZUN"/>
    <d v="2022-01-23T00:00:00"/>
    <x v="80"/>
    <n v="177"/>
    <n v="117"/>
    <s v="356037223680717385"/>
    <n v="44405"/>
    <s v=""/>
    <s v=""/>
    <n v="64"/>
    <n v="973.15"/>
    <n v="1"/>
    <s v="FERT"/>
    <s v="2109300369"/>
    <s v="0"/>
    <s v="0"/>
    <s v="0"/>
    <s v="X"/>
    <s v=""/>
    <n v="44400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27"/>
    <n v="64"/>
    <n v="0"/>
    <n v="0"/>
    <n v="0"/>
    <s v="ZUN"/>
    <d v="2022-01-23T00:00:00"/>
    <x v="80"/>
    <n v="177"/>
    <n v="117"/>
    <s v="356037223680717392"/>
    <n v="44405"/>
    <s v=""/>
    <s v=""/>
    <n v="64"/>
    <n v="973.15"/>
    <n v="1"/>
    <s v="FERT"/>
    <s v="2109300369"/>
    <s v="0"/>
    <s v="0"/>
    <s v="0"/>
    <s v="X"/>
    <s v=""/>
    <n v="44400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27"/>
    <n v="64"/>
    <n v="0"/>
    <n v="0"/>
    <n v="0"/>
    <s v="ZUN"/>
    <d v="2022-01-23T00:00:00"/>
    <x v="80"/>
    <n v="177"/>
    <n v="117"/>
    <s v="356037223680717408"/>
    <n v="44405"/>
    <s v=""/>
    <s v=""/>
    <n v="64"/>
    <n v="973.15"/>
    <n v="1"/>
    <s v="FERT"/>
    <s v="2109300369"/>
    <s v="0"/>
    <s v="0"/>
    <s v="0"/>
    <s v="X"/>
    <s v=""/>
    <n v="44400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27"/>
    <n v="64"/>
    <n v="0"/>
    <n v="0"/>
    <n v="0"/>
    <s v="ZUN"/>
    <d v="2022-01-23T00:00:00"/>
    <x v="80"/>
    <n v="177"/>
    <n v="117"/>
    <s v="356037223680717415"/>
    <n v="44405"/>
    <s v=""/>
    <s v=""/>
    <n v="64"/>
    <n v="973.15"/>
    <n v="1"/>
    <s v="FERT"/>
    <s v="2109300369"/>
    <s v="0"/>
    <s v="0"/>
    <s v="0"/>
    <s v="X"/>
    <s v=""/>
    <n v="44400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27"/>
    <n v="64"/>
    <n v="0"/>
    <n v="0"/>
    <n v="0"/>
    <s v="ZUN"/>
    <d v="2022-01-23T00:00:00"/>
    <x v="80"/>
    <n v="177"/>
    <n v="117"/>
    <s v="356037223680717422"/>
    <n v="44405"/>
    <s v=""/>
    <s v=""/>
    <n v="64"/>
    <n v="973.15"/>
    <n v="1"/>
    <s v="FERT"/>
    <s v="2109300369"/>
    <s v="0"/>
    <s v="0"/>
    <s v="0"/>
    <s v="X"/>
    <s v=""/>
    <n v="44400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27"/>
    <n v="64"/>
    <n v="0"/>
    <n v="0"/>
    <n v="0"/>
    <s v="ZUN"/>
    <d v="2022-01-23T00:00:00"/>
    <x v="80"/>
    <n v="177"/>
    <n v="117"/>
    <s v="356037223680717439"/>
    <n v="44405"/>
    <s v=""/>
    <s v=""/>
    <n v="64"/>
    <n v="973.15"/>
    <n v="1"/>
    <s v="FERT"/>
    <s v="2109300369"/>
    <s v="0"/>
    <s v="0"/>
    <s v="0"/>
    <s v="X"/>
    <s v=""/>
    <n v="44400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27"/>
    <n v="64"/>
    <n v="0"/>
    <n v="0"/>
    <n v="0"/>
    <s v="ZUN"/>
    <d v="2022-01-23T00:00:00"/>
    <x v="80"/>
    <n v="177"/>
    <n v="117"/>
    <s v="356037223685080125"/>
    <n v="44405"/>
    <s v=""/>
    <s v=""/>
    <n v="64"/>
    <n v="973.15"/>
    <n v="1"/>
    <s v="FERT"/>
    <s v="2109300369"/>
    <s v="0"/>
    <s v="0"/>
    <s v="0"/>
    <s v="X"/>
    <s v=""/>
    <n v="44400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27"/>
    <n v="64"/>
    <n v="0"/>
    <n v="0"/>
    <n v="0"/>
    <s v="ZUN"/>
    <d v="2022-01-23T00:00:00"/>
    <x v="80"/>
    <n v="177"/>
    <n v="117"/>
    <s v="356037223685080132"/>
    <n v="44405"/>
    <s v=""/>
    <s v=""/>
    <n v="64"/>
    <n v="973.15"/>
    <n v="1"/>
    <s v="FERT"/>
    <s v="2109300369"/>
    <s v="0"/>
    <s v="0"/>
    <s v="0"/>
    <s v="X"/>
    <s v=""/>
    <n v="44400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27"/>
    <n v="64"/>
    <n v="0"/>
    <n v="0"/>
    <n v="0"/>
    <s v="ZUN"/>
    <d v="2022-01-23T00:00:00"/>
    <x v="80"/>
    <n v="177"/>
    <n v="117"/>
    <s v="356037223685080149"/>
    <n v="44405"/>
    <s v=""/>
    <s v=""/>
    <n v="64"/>
    <n v="973.15"/>
    <n v="1"/>
    <s v="FERT"/>
    <s v="2109300369"/>
    <s v="0"/>
    <s v="0"/>
    <s v="0"/>
    <s v="X"/>
    <s v=""/>
    <n v="44400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27"/>
    <n v="64"/>
    <n v="0"/>
    <n v="0"/>
    <n v="0"/>
    <s v="ZUN"/>
    <d v="2022-01-23T00:00:00"/>
    <x v="80"/>
    <n v="177"/>
    <n v="117"/>
    <s v="356037223685080163"/>
    <n v="44405"/>
    <s v=""/>
    <s v=""/>
    <n v="64"/>
    <n v="973.15"/>
    <n v="1"/>
    <s v="FERT"/>
    <s v="2109300369"/>
    <s v="0"/>
    <s v="0"/>
    <s v="0"/>
    <s v="X"/>
    <s v=""/>
    <n v="44400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27"/>
    <n v="64"/>
    <n v="0"/>
    <n v="0"/>
    <n v="0"/>
    <s v="ZUN"/>
    <d v="2022-01-23T00:00:00"/>
    <x v="80"/>
    <n v="177"/>
    <n v="117"/>
    <s v="356037223685080200"/>
    <n v="44405"/>
    <s v=""/>
    <s v=""/>
    <n v="64"/>
    <n v="973.15"/>
    <n v="1"/>
    <s v="FERT"/>
    <s v="2109300369"/>
    <s v="0"/>
    <s v="0"/>
    <s v="0"/>
    <s v="X"/>
    <s v=""/>
    <n v="44400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27"/>
    <n v="64"/>
    <n v="0"/>
    <n v="0"/>
    <n v="0"/>
    <s v="ZUN"/>
    <d v="2022-01-23T00:00:00"/>
    <x v="80"/>
    <n v="177"/>
    <n v="117"/>
    <s v="356037223685080248"/>
    <n v="44405"/>
    <s v=""/>
    <s v=""/>
    <n v="64"/>
    <n v="973.15"/>
    <n v="1"/>
    <s v="FERT"/>
    <s v="2109300369"/>
    <s v="0"/>
    <s v="0"/>
    <s v="0"/>
    <s v="X"/>
    <s v=""/>
    <n v="44400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27"/>
    <n v="64"/>
    <n v="0"/>
    <n v="0"/>
    <n v="0"/>
    <s v="ZUN"/>
    <d v="2022-01-23T00:00:00"/>
    <x v="80"/>
    <n v="177"/>
    <n v="117"/>
    <s v="356037223685080293"/>
    <n v="44405"/>
    <s v=""/>
    <s v=""/>
    <n v="64"/>
    <n v="973.15"/>
    <n v="1"/>
    <s v="FERT"/>
    <s v="2109300369"/>
    <s v="0"/>
    <s v="0"/>
    <s v="0"/>
    <s v="X"/>
    <s v=""/>
    <n v="44400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27"/>
    <n v="64"/>
    <n v="0"/>
    <n v="0"/>
    <n v="0"/>
    <s v="ZUN"/>
    <d v="2022-01-23T00:00:00"/>
    <x v="80"/>
    <n v="177"/>
    <n v="117"/>
    <s v="356037223685080323"/>
    <n v="44405"/>
    <s v=""/>
    <s v=""/>
    <n v="64"/>
    <n v="973.15"/>
    <n v="1"/>
    <s v="FERT"/>
    <s v="2109300369"/>
    <s v="0"/>
    <s v="0"/>
    <s v="0"/>
    <s v="X"/>
    <s v=""/>
    <n v="44400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27"/>
    <n v="64"/>
    <n v="0"/>
    <n v="0"/>
    <n v="0"/>
    <s v="ZUN"/>
    <d v="2022-01-23T00:00:00"/>
    <x v="80"/>
    <n v="177"/>
    <n v="117"/>
    <s v="356037223685080378"/>
    <n v="44405"/>
    <s v=""/>
    <s v=""/>
    <n v="64"/>
    <n v="973.15"/>
    <n v="1"/>
    <s v="FERT"/>
    <s v="2109300369"/>
    <s v="0"/>
    <s v="0"/>
    <s v="0"/>
    <s v="X"/>
    <s v=""/>
    <n v="44400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27"/>
    <n v="64"/>
    <n v="0"/>
    <n v="0"/>
    <n v="0"/>
    <s v="ZUN"/>
    <d v="2022-01-23T00:00:00"/>
    <x v="80"/>
    <n v="177"/>
    <n v="117"/>
    <s v="356037223685080422"/>
    <n v="44405"/>
    <s v=""/>
    <s v=""/>
    <n v="64"/>
    <n v="973.15"/>
    <n v="1"/>
    <s v="FERT"/>
    <s v="2109300369"/>
    <s v="0"/>
    <s v="0"/>
    <s v="0"/>
    <s v="X"/>
    <s v=""/>
    <n v="44400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27"/>
    <n v="64"/>
    <n v="0"/>
    <n v="0"/>
    <n v="0"/>
    <s v="ZUN"/>
    <d v="2022-01-23T00:00:00"/>
    <x v="80"/>
    <n v="177"/>
    <n v="117"/>
    <s v="356037223685080439"/>
    <n v="44405"/>
    <s v=""/>
    <s v=""/>
    <n v="64"/>
    <n v="973.15"/>
    <n v="1"/>
    <s v="FERT"/>
    <s v="2109300369"/>
    <s v="0"/>
    <s v="0"/>
    <s v="0"/>
    <s v="X"/>
    <s v=""/>
    <n v="44400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131"/>
    <n v="64"/>
    <n v="0"/>
    <n v="0"/>
    <n v="0"/>
    <s v="ZUN"/>
    <d v="2022-01-24T00:00:00"/>
    <x v="81"/>
    <n v="178"/>
    <n v="118"/>
    <s v="356037223685080446"/>
    <n v="44404"/>
    <s v=""/>
    <s v=""/>
    <n v="64"/>
    <n v="973.15"/>
    <n v="1"/>
    <s v="FERT"/>
    <s v="2109300369"/>
    <s v="0"/>
    <s v="0"/>
    <s v="0"/>
    <s v="X"/>
    <s v=""/>
    <n v="44401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131"/>
    <n v="64"/>
    <n v="0"/>
    <n v="0"/>
    <n v="0"/>
    <s v="ZUN"/>
    <d v="2022-01-24T00:00:00"/>
    <x v="81"/>
    <n v="178"/>
    <n v="118"/>
    <s v="356037223685080453"/>
    <n v="44404"/>
    <s v=""/>
    <s v=""/>
    <n v="64"/>
    <n v="973.15"/>
    <n v="1"/>
    <s v="FERT"/>
    <s v="2109300369"/>
    <s v="0"/>
    <s v="0"/>
    <s v="0"/>
    <s v="X"/>
    <s v=""/>
    <n v="44401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131"/>
    <n v="64"/>
    <n v="0"/>
    <n v="0"/>
    <n v="0"/>
    <s v="ZUN"/>
    <d v="2022-01-24T00:00:00"/>
    <x v="81"/>
    <n v="178"/>
    <n v="118"/>
    <s v="356037223685080460"/>
    <n v="44404"/>
    <s v=""/>
    <s v=""/>
    <n v="64"/>
    <n v="973.15"/>
    <n v="1"/>
    <s v="FERT"/>
    <s v="2109300369"/>
    <s v="0"/>
    <s v="0"/>
    <s v="0"/>
    <s v="X"/>
    <s v=""/>
    <n v="44401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131"/>
    <n v="64"/>
    <n v="0"/>
    <n v="0"/>
    <n v="0"/>
    <s v="ZUN"/>
    <d v="2022-01-24T00:00:00"/>
    <x v="81"/>
    <n v="178"/>
    <n v="118"/>
    <s v="356037223685080477"/>
    <n v="44404"/>
    <s v=""/>
    <s v=""/>
    <n v="64"/>
    <n v="973.15"/>
    <n v="1"/>
    <s v="FERT"/>
    <s v="2109300369"/>
    <s v="0"/>
    <s v="0"/>
    <s v="0"/>
    <s v="X"/>
    <s v=""/>
    <n v="44401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131"/>
    <n v="64"/>
    <n v="0"/>
    <n v="0"/>
    <n v="0"/>
    <s v="ZUN"/>
    <d v="2022-01-24T00:00:00"/>
    <x v="81"/>
    <n v="178"/>
    <n v="118"/>
    <s v="356037223685080484"/>
    <n v="44404"/>
    <s v=""/>
    <s v=""/>
    <n v="64"/>
    <n v="973.15"/>
    <n v="1"/>
    <s v="FERT"/>
    <s v="2109300369"/>
    <s v="0"/>
    <s v="0"/>
    <s v="0"/>
    <s v="X"/>
    <s v=""/>
    <n v="44401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131"/>
    <n v="64"/>
    <n v="0"/>
    <n v="0"/>
    <n v="0"/>
    <s v="ZUN"/>
    <d v="2022-01-24T00:00:00"/>
    <x v="81"/>
    <n v="178"/>
    <n v="118"/>
    <s v="356037223685080507"/>
    <n v="44404"/>
    <s v=""/>
    <s v=""/>
    <n v="64"/>
    <n v="973.15"/>
    <n v="1"/>
    <s v="FERT"/>
    <s v="2109300369"/>
    <s v="0"/>
    <s v="0"/>
    <s v="0"/>
    <s v="X"/>
    <s v=""/>
    <n v="44401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28"/>
    <n v="64"/>
    <n v="0"/>
    <n v="0"/>
    <n v="0"/>
    <s v="ZUN"/>
    <d v="2022-01-31T00:00:00"/>
    <x v="32"/>
    <n v="185"/>
    <n v="125"/>
    <s v="356037223681249144"/>
    <n v="44384"/>
    <s v=""/>
    <s v=""/>
    <n v="64"/>
    <n v="973.15"/>
    <n v="1"/>
    <s v="FERT"/>
    <s v="2109300369"/>
    <s v="0"/>
    <s v="0"/>
    <s v="0"/>
    <s v="X"/>
    <s v=""/>
    <n v="44384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28"/>
    <n v="64"/>
    <n v="0"/>
    <n v="0"/>
    <n v="0"/>
    <s v="ZUN"/>
    <d v="2022-01-31T00:00:00"/>
    <x v="32"/>
    <n v="185"/>
    <n v="125"/>
    <s v="356037223681249151"/>
    <n v="44384"/>
    <s v=""/>
    <s v=""/>
    <n v="64"/>
    <n v="973.15"/>
    <n v="1"/>
    <s v="FERT"/>
    <s v="2109300369"/>
    <s v="0"/>
    <s v="0"/>
    <s v="0"/>
    <s v="X"/>
    <s v=""/>
    <n v="44384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28"/>
    <n v="64"/>
    <n v="0"/>
    <n v="0"/>
    <n v="0"/>
    <s v="ZUN"/>
    <d v="2022-01-31T00:00:00"/>
    <x v="32"/>
    <n v="185"/>
    <n v="125"/>
    <s v="356037223681249168"/>
    <n v="44384"/>
    <s v=""/>
    <s v=""/>
    <n v="64"/>
    <n v="973.15"/>
    <n v="1"/>
    <s v="FERT"/>
    <s v="2109300369"/>
    <s v="0"/>
    <s v="0"/>
    <s v="0"/>
    <s v="X"/>
    <s v=""/>
    <n v="44384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28"/>
    <n v="64"/>
    <n v="0"/>
    <n v="0"/>
    <n v="0"/>
    <s v="ZUN"/>
    <d v="2022-01-31T00:00:00"/>
    <x v="32"/>
    <n v="185"/>
    <n v="125"/>
    <s v="356037223681249175"/>
    <n v="44384"/>
    <s v=""/>
    <s v=""/>
    <n v="64"/>
    <n v="973.15"/>
    <n v="1"/>
    <s v="FERT"/>
    <s v="2109300369"/>
    <s v="0"/>
    <s v="0"/>
    <s v="0"/>
    <s v="X"/>
    <s v=""/>
    <n v="44384"/>
    <m/>
    <n v="95"/>
    <n v="1"/>
    <n v="0"/>
    <n v="1"/>
    <n v="1"/>
    <n v="15.20546875"/>
    <x v="8"/>
  </r>
  <r>
    <n v="705"/>
    <s v="28000701705"/>
    <d v="2021-07-30T00:00:00"/>
    <x v="68"/>
    <x v="68"/>
    <s v="A910"/>
    <s v="1000"/>
    <x v="132"/>
    <n v="64"/>
    <n v="0"/>
    <n v="0"/>
    <n v="0"/>
    <s v="ZUN"/>
    <d v="2022-01-31T00:00:00"/>
    <x v="32"/>
    <n v="185"/>
    <n v="125"/>
    <s v="356037223685078559"/>
    <n v="44396"/>
    <s v=""/>
    <s v=""/>
    <n v="64"/>
    <n v="973.15"/>
    <n v="1"/>
    <s v="FERT"/>
    <s v="2109300369"/>
    <s v="0"/>
    <s v="0"/>
    <s v="0"/>
    <s v="X"/>
    <s v=""/>
    <n v="44396"/>
    <m/>
    <n v="95"/>
    <n v="1"/>
    <n v="0"/>
    <n v="1"/>
    <n v="1"/>
    <n v="15.20546875"/>
    <x v="8"/>
  </r>
  <r>
    <n v="786"/>
    <s v="28006601786"/>
    <d v="2021-07-30T00:00:00"/>
    <x v="69"/>
    <x v="69"/>
    <s v="A910"/>
    <s v="1000"/>
    <x v="133"/>
    <n v="40"/>
    <n v="0"/>
    <n v="0"/>
    <n v="0"/>
    <s v="ZUN"/>
    <d v="2022-01-30T00:00:00"/>
    <x v="29"/>
    <n v="184"/>
    <n v="104"/>
    <s v="635201028224135750"/>
    <n v="44281"/>
    <s v=""/>
    <s v=""/>
    <n v="40"/>
    <n v="400.76"/>
    <n v="0.308"/>
    <s v="FERT"/>
    <s v="2109300369"/>
    <s v="0"/>
    <s v="0"/>
    <s v="0"/>
    <s v="X"/>
    <s v=""/>
    <n v="44226"/>
    <m/>
    <n v="4"/>
    <n v="10"/>
    <n v="0"/>
    <n v="0"/>
    <n v="0"/>
    <n v="0"/>
    <x v="13"/>
  </r>
  <r>
    <n v="786"/>
    <s v="28006601786"/>
    <d v="2021-07-30T00:00:00"/>
    <x v="69"/>
    <x v="69"/>
    <s v="A910"/>
    <s v="1000"/>
    <x v="133"/>
    <n v="6"/>
    <n v="0"/>
    <n v="0"/>
    <n v="0"/>
    <s v="ZUN"/>
    <d v="2022-01-30T00:00:00"/>
    <x v="29"/>
    <n v="184"/>
    <n v="104"/>
    <s v="635201028226559813"/>
    <n v="44281"/>
    <s v=""/>
    <s v=""/>
    <n v="6"/>
    <n v="60.11"/>
    <n v="4.5999999999999999E-2"/>
    <s v="FERT"/>
    <s v="2109300369"/>
    <s v="0"/>
    <s v="0"/>
    <s v="0"/>
    <s v="X"/>
    <s v=""/>
    <n v="44226"/>
    <m/>
    <n v="4"/>
    <n v="2"/>
    <n v="0"/>
    <n v="10"/>
    <n v="6"/>
    <n v="60.11"/>
    <x v="13"/>
  </r>
  <r>
    <n v="786"/>
    <s v="28006601786"/>
    <d v="2021-07-30T00:00:00"/>
    <x v="69"/>
    <x v="69"/>
    <s v="A910"/>
    <s v="1000"/>
    <x v="134"/>
    <n v="101"/>
    <n v="0"/>
    <n v="0"/>
    <n v="0"/>
    <s v="ZUN"/>
    <d v="2022-01-31T00:00:00"/>
    <x v="82"/>
    <n v="185"/>
    <n v="105"/>
    <s v="350105999344004013"/>
    <n v="44281"/>
    <s v=""/>
    <s v=""/>
    <n v="101"/>
    <n v="1011.92"/>
    <n v="0.77700000000000002"/>
    <s v="FERT"/>
    <s v="2109300369"/>
    <s v="0"/>
    <s v="0"/>
    <s v="0"/>
    <s v="X"/>
    <s v=""/>
    <n v="44227"/>
    <m/>
    <n v="4"/>
    <n v="25"/>
    <n v="0"/>
    <n v="2"/>
    <n v="2"/>
    <n v="20.038019801980198"/>
    <x v="13"/>
  </r>
  <r>
    <n v="789"/>
    <s v="28742201789"/>
    <d v="2021-07-30T00:00:00"/>
    <x v="70"/>
    <x v="70"/>
    <s v="A910"/>
    <s v="1000"/>
    <x v="135"/>
    <n v="51"/>
    <n v="0"/>
    <n v="0"/>
    <n v="0"/>
    <s v="ZUN"/>
    <d v="2022-12-21T00:00:00"/>
    <x v="83"/>
    <n v="509"/>
    <n v="489"/>
    <s v="552056330003326603"/>
    <n v="44386"/>
    <s v=""/>
    <s v=""/>
    <n v="51"/>
    <n v="480.01"/>
    <n v="0.85"/>
    <s v="FERT"/>
    <s v="2109300369"/>
    <s v="0"/>
    <s v="0"/>
    <s v="0"/>
    <s v="X"/>
    <s v=""/>
    <n v="44386"/>
    <m/>
    <n v="36"/>
    <n v="1"/>
    <n v="0"/>
    <n v="0"/>
    <n v="0"/>
    <n v="0"/>
    <x v="14"/>
  </r>
  <r>
    <n v="789"/>
    <s v="28742201789"/>
    <d v="2021-07-30T00:00:00"/>
    <x v="70"/>
    <x v="70"/>
    <s v="A910"/>
    <s v="1000"/>
    <x v="135"/>
    <n v="60"/>
    <n v="0"/>
    <n v="0"/>
    <n v="0"/>
    <s v="ZUN"/>
    <d v="2022-12-21T00:00:00"/>
    <x v="83"/>
    <n v="509"/>
    <n v="489"/>
    <s v="552056330003326634"/>
    <n v="44386"/>
    <s v=""/>
    <s v=""/>
    <n v="60"/>
    <n v="564.72"/>
    <n v="1"/>
    <s v="FERT"/>
    <s v="2109300369"/>
    <s v="0"/>
    <s v="0"/>
    <s v="0"/>
    <s v="X"/>
    <s v=""/>
    <n v="44386"/>
    <m/>
    <n v="36"/>
    <n v="2"/>
    <n v="0"/>
    <n v="1"/>
    <n v="1"/>
    <n v="9.4120000000000008"/>
    <x v="14"/>
  </r>
  <r>
    <n v="789"/>
    <s v="28742201789"/>
    <d v="2021-07-30T00:00:00"/>
    <x v="70"/>
    <x v="70"/>
    <s v="A910"/>
    <s v="1000"/>
    <x v="135"/>
    <n v="60"/>
    <n v="0"/>
    <n v="0"/>
    <n v="0"/>
    <s v="ZUN"/>
    <d v="2022-12-21T00:00:00"/>
    <x v="83"/>
    <n v="509"/>
    <n v="489"/>
    <s v="552056330003326665"/>
    <n v="44386"/>
    <s v=""/>
    <s v=""/>
    <n v="60"/>
    <n v="564.72"/>
    <n v="1"/>
    <s v="FERT"/>
    <s v="2109300369"/>
    <s v="0"/>
    <s v="0"/>
    <s v="0"/>
    <s v="X"/>
    <s v=""/>
    <n v="44386"/>
    <m/>
    <n v="36"/>
    <n v="2"/>
    <n v="0"/>
    <n v="2"/>
    <n v="2"/>
    <n v="18.824000000000002"/>
    <x v="14"/>
  </r>
  <r>
    <n v="789"/>
    <s v="28742201789"/>
    <d v="2021-07-30T00:00:00"/>
    <x v="70"/>
    <x v="70"/>
    <s v="A910"/>
    <s v="1000"/>
    <x v="135"/>
    <n v="60"/>
    <n v="0"/>
    <n v="0"/>
    <n v="0"/>
    <s v="ZUN"/>
    <d v="2022-12-21T00:00:00"/>
    <x v="83"/>
    <n v="509"/>
    <n v="489"/>
    <s v="552056330003326689"/>
    <n v="44386"/>
    <s v=""/>
    <s v=""/>
    <n v="60"/>
    <n v="564.72"/>
    <n v="1"/>
    <s v="FERT"/>
    <s v="2109300369"/>
    <s v="0"/>
    <s v="0"/>
    <s v="0"/>
    <s v="X"/>
    <s v=""/>
    <n v="44386"/>
    <m/>
    <n v="36"/>
    <n v="2"/>
    <n v="0"/>
    <n v="2"/>
    <n v="2"/>
    <n v="18.824000000000002"/>
    <x v="14"/>
  </r>
  <r>
    <n v="789"/>
    <s v="28742201789"/>
    <d v="2021-07-30T00:00:00"/>
    <x v="70"/>
    <x v="70"/>
    <s v="A910"/>
    <s v="1000"/>
    <x v="135"/>
    <n v="60"/>
    <n v="0"/>
    <n v="0"/>
    <n v="0"/>
    <s v="ZUN"/>
    <d v="2022-12-21T00:00:00"/>
    <x v="83"/>
    <n v="509"/>
    <n v="489"/>
    <s v="552056330003326702"/>
    <n v="44386"/>
    <s v=""/>
    <s v=""/>
    <n v="60"/>
    <n v="564.72"/>
    <n v="1"/>
    <s v="FERT"/>
    <s v="2109300369"/>
    <s v="0"/>
    <s v="0"/>
    <s v="0"/>
    <s v="X"/>
    <s v=""/>
    <n v="44386"/>
    <m/>
    <n v="36"/>
    <n v="2"/>
    <n v="0"/>
    <n v="2"/>
    <n v="2"/>
    <n v="18.824000000000002"/>
    <x v="14"/>
  </r>
  <r>
    <n v="789"/>
    <s v="28742201789"/>
    <d v="2021-07-30T00:00:00"/>
    <x v="70"/>
    <x v="70"/>
    <s v="A910"/>
    <s v="1000"/>
    <x v="135"/>
    <n v="60"/>
    <n v="0"/>
    <n v="0"/>
    <n v="0"/>
    <s v="ZUN"/>
    <d v="2022-12-21T00:00:00"/>
    <x v="83"/>
    <n v="509"/>
    <n v="489"/>
    <s v="552056330003326726"/>
    <n v="44386"/>
    <s v=""/>
    <s v=""/>
    <n v="60"/>
    <n v="564.72"/>
    <n v="1"/>
    <s v="FERT"/>
    <s v="2109300369"/>
    <s v="0"/>
    <s v="0"/>
    <s v="0"/>
    <s v="X"/>
    <s v=""/>
    <n v="44386"/>
    <m/>
    <n v="36"/>
    <n v="2"/>
    <n v="0"/>
    <n v="2"/>
    <n v="2"/>
    <n v="18.824000000000002"/>
    <x v="14"/>
  </r>
  <r>
    <n v="789"/>
    <s v="28742201789"/>
    <d v="2021-07-30T00:00:00"/>
    <x v="70"/>
    <x v="70"/>
    <s v="A910"/>
    <s v="1000"/>
    <x v="135"/>
    <n v="60"/>
    <n v="0"/>
    <n v="0"/>
    <n v="0"/>
    <s v="ZUN"/>
    <d v="2022-12-21T00:00:00"/>
    <x v="83"/>
    <n v="509"/>
    <n v="489"/>
    <s v="552056330003326733"/>
    <n v="44386"/>
    <s v=""/>
    <s v=""/>
    <n v="60"/>
    <n v="564.72"/>
    <n v="1"/>
    <s v="FERT"/>
    <s v="2109300369"/>
    <s v="0"/>
    <s v="0"/>
    <s v="0"/>
    <s v="X"/>
    <s v=""/>
    <n v="44386"/>
    <m/>
    <n v="36"/>
    <n v="2"/>
    <n v="0"/>
    <n v="2"/>
    <n v="2"/>
    <n v="18.824000000000002"/>
    <x v="14"/>
  </r>
  <r>
    <n v="789"/>
    <s v="28742201789"/>
    <d v="2021-07-30T00:00:00"/>
    <x v="70"/>
    <x v="70"/>
    <s v="A910"/>
    <s v="1000"/>
    <x v="135"/>
    <n v="10"/>
    <n v="0"/>
    <n v="0"/>
    <n v="0"/>
    <s v="ZUN"/>
    <d v="2022-12-21T00:00:00"/>
    <x v="83"/>
    <n v="509"/>
    <n v="489"/>
    <s v="635201028226559431"/>
    <n v="44386"/>
    <s v=""/>
    <s v=""/>
    <n v="10"/>
    <n v="94.12"/>
    <n v="0.16700000000000001"/>
    <s v="FERT"/>
    <s v="2109300369"/>
    <s v="0"/>
    <s v="0"/>
    <s v="0"/>
    <s v="X"/>
    <s v=""/>
    <n v="44386"/>
    <m/>
    <n v="36"/>
    <n v="0"/>
    <n v="0"/>
    <n v="2"/>
    <n v="2"/>
    <n v="18.824000000000002"/>
    <x v="14"/>
  </r>
  <r>
    <n v="797"/>
    <s v="29256601797"/>
    <d v="2021-07-30T00:00:00"/>
    <x v="71"/>
    <x v="71"/>
    <s v="A910"/>
    <s v="1000"/>
    <x v="136"/>
    <n v="18"/>
    <n v="0"/>
    <n v="0"/>
    <n v="0"/>
    <s v="ZUN"/>
    <d v="2022-09-30T00:00:00"/>
    <x v="84"/>
    <n v="427"/>
    <n v="337"/>
    <s v="359485176006345578"/>
    <n v="44371"/>
    <s v=""/>
    <s v=""/>
    <n v="18"/>
    <n v="366.24"/>
    <n v="0.4"/>
    <s v="FERT"/>
    <s v="2109300369"/>
    <s v="0"/>
    <s v="0"/>
    <s v="0"/>
    <s v="X"/>
    <s v=""/>
    <n v="44371"/>
    <m/>
    <n v="3"/>
    <n v="6"/>
    <n v="0"/>
    <n v="0"/>
    <n v="0"/>
    <n v="0"/>
    <x v="1"/>
  </r>
  <r>
    <n v="797"/>
    <s v="29256601797"/>
    <d v="2021-07-30T00:00:00"/>
    <x v="71"/>
    <x v="71"/>
    <s v="A910"/>
    <s v="1000"/>
    <x v="6"/>
    <n v="45"/>
    <n v="0"/>
    <n v="0"/>
    <n v="0"/>
    <s v="ZUN"/>
    <d v="2022-09-30T00:00:00"/>
    <x v="84"/>
    <n v="427"/>
    <n v="337"/>
    <s v="359485176006354556"/>
    <n v="44375"/>
    <s v=""/>
    <s v=""/>
    <n v="45"/>
    <n v="915.6"/>
    <n v="1"/>
    <s v="FERT"/>
    <s v="2109300369"/>
    <s v="0"/>
    <s v="0"/>
    <s v="0"/>
    <s v="X"/>
    <s v=""/>
    <n v="44375"/>
    <m/>
    <n v="3"/>
    <n v="15"/>
    <n v="0"/>
    <n v="6"/>
    <n v="6"/>
    <n v="122.08000000000001"/>
    <x v="1"/>
  </r>
  <r>
    <n v="797"/>
    <s v="29256601797"/>
    <d v="2021-07-30T00:00:00"/>
    <x v="71"/>
    <x v="71"/>
    <s v="A910"/>
    <s v="1000"/>
    <x v="6"/>
    <n v="45"/>
    <n v="0"/>
    <n v="0"/>
    <n v="0"/>
    <s v="ZUN"/>
    <d v="2022-09-30T00:00:00"/>
    <x v="84"/>
    <n v="427"/>
    <n v="337"/>
    <s v="359485176006354563"/>
    <n v="44375"/>
    <s v=""/>
    <s v=""/>
    <n v="45"/>
    <n v="915.6"/>
    <n v="1"/>
    <s v="FERT"/>
    <s v="2109300369"/>
    <s v="0"/>
    <s v="0"/>
    <s v="0"/>
    <s v="X"/>
    <s v=""/>
    <n v="44375"/>
    <m/>
    <n v="3"/>
    <n v="15"/>
    <n v="0"/>
    <n v="15"/>
    <n v="15"/>
    <n v="305.2"/>
    <x v="1"/>
  </r>
  <r>
    <n v="797"/>
    <s v="29256601797"/>
    <d v="2021-07-30T00:00:00"/>
    <x v="71"/>
    <x v="71"/>
    <s v="A910"/>
    <s v="1000"/>
    <x v="6"/>
    <n v="21"/>
    <n v="0"/>
    <n v="0"/>
    <n v="0"/>
    <s v="ZUN"/>
    <d v="2022-09-30T00:00:00"/>
    <x v="84"/>
    <n v="427"/>
    <n v="337"/>
    <s v="359485176006354990"/>
    <n v="44375"/>
    <s v=""/>
    <s v=""/>
    <n v="21"/>
    <n v="427.28"/>
    <n v="0.46700000000000003"/>
    <s v="FERT"/>
    <s v="2109300369"/>
    <s v="0"/>
    <s v="0"/>
    <s v="0"/>
    <s v="X"/>
    <s v=""/>
    <n v="44375"/>
    <m/>
    <n v="3"/>
    <n v="7"/>
    <n v="0"/>
    <n v="15"/>
    <n v="15"/>
    <n v="305.19999999999993"/>
    <x v="1"/>
  </r>
  <r>
    <n v="801"/>
    <s v="29603001801"/>
    <d v="2021-07-30T00:00:00"/>
    <x v="72"/>
    <x v="72"/>
    <s v="A910"/>
    <s v="1000"/>
    <x v="137"/>
    <n v="65"/>
    <n v="0"/>
    <n v="0"/>
    <n v="0"/>
    <s v="ZUN"/>
    <d v="2022-06-23T00:00:00"/>
    <x v="85"/>
    <n v="328"/>
    <n v="248"/>
    <s v="373126400311527173"/>
    <n v="44384"/>
    <s v=""/>
    <s v=""/>
    <n v="65"/>
    <n v="2034.38"/>
    <n v="0.81299999999999994"/>
    <s v="FERT"/>
    <s v="2109300369"/>
    <s v="0"/>
    <s v="0"/>
    <s v="0"/>
    <s v="X"/>
    <s v=""/>
    <n v="44370"/>
    <m/>
    <n v="1"/>
    <n v="65"/>
    <n v="0"/>
    <n v="0"/>
    <n v="0"/>
    <n v="0"/>
    <x v="1"/>
  </r>
  <r>
    <n v="801"/>
    <s v="29603001801"/>
    <d v="2021-07-30T00:00:00"/>
    <x v="72"/>
    <x v="72"/>
    <s v="A910"/>
    <s v="1000"/>
    <x v="137"/>
    <n v="32"/>
    <n v="0"/>
    <n v="0"/>
    <n v="0"/>
    <s v="ZUN"/>
    <d v="2022-06-23T00:00:00"/>
    <x v="85"/>
    <n v="328"/>
    <n v="248"/>
    <s v="373126400311527203"/>
    <n v="44384"/>
    <s v=""/>
    <s v=""/>
    <n v="32"/>
    <n v="1001.54"/>
    <n v="0.4"/>
    <s v="FERT"/>
    <s v="2109300369"/>
    <s v="0"/>
    <s v="0"/>
    <s v="0"/>
    <s v="X"/>
    <s v=""/>
    <n v="44370"/>
    <m/>
    <n v="1"/>
    <n v="32"/>
    <n v="0"/>
    <n v="65"/>
    <n v="32"/>
    <n v="1001.54"/>
    <x v="1"/>
  </r>
  <r>
    <n v="801"/>
    <s v="29603001801"/>
    <d v="2021-07-30T00:00:00"/>
    <x v="72"/>
    <x v="72"/>
    <s v="A910"/>
    <s v="1000"/>
    <x v="137"/>
    <n v="1"/>
    <n v="0"/>
    <n v="0"/>
    <n v="0"/>
    <s v="ZUN"/>
    <d v="2022-06-23T00:00:00"/>
    <x v="85"/>
    <n v="328"/>
    <n v="248"/>
    <s v="635201028226560130"/>
    <n v="44384"/>
    <s v=""/>
    <s v=""/>
    <n v="1"/>
    <n v="31.3"/>
    <n v="1.2999999999999999E-2"/>
    <s v="FERT"/>
    <s v="2109300369"/>
    <s v="0"/>
    <s v="0"/>
    <s v="0"/>
    <s v="X"/>
    <s v=""/>
    <n v="44370"/>
    <m/>
    <n v="1"/>
    <n v="1"/>
    <n v="0"/>
    <n v="32"/>
    <n v="1"/>
    <n v="31.3"/>
    <x v="1"/>
  </r>
  <r>
    <n v="804"/>
    <s v="36010201804"/>
    <d v="2021-07-30T00:00:00"/>
    <x v="73"/>
    <x v="73"/>
    <s v="A910"/>
    <s v="1000"/>
    <x v="105"/>
    <n v="30"/>
    <n v="0"/>
    <n v="0"/>
    <n v="0"/>
    <s v="ZUN"/>
    <d v="2022-04-13T00:00:00"/>
    <x v="55"/>
    <n v="257"/>
    <n v="177"/>
    <s v="356037223685077316"/>
    <n v="44396"/>
    <s v=""/>
    <s v=""/>
    <n v="30"/>
    <n v="369.16"/>
    <n v="0.6"/>
    <s v="FERT"/>
    <s v="2109300369"/>
    <s v="0"/>
    <s v="0"/>
    <s v="0"/>
    <s v="X"/>
    <s v=""/>
    <n v="44390"/>
    <m/>
    <n v="47"/>
    <n v="1"/>
    <n v="0"/>
    <n v="0"/>
    <n v="0"/>
    <n v="0"/>
    <x v="15"/>
  </r>
  <r>
    <n v="804"/>
    <s v="36010201804"/>
    <d v="2021-07-30T00:00:00"/>
    <x v="73"/>
    <x v="73"/>
    <s v="A910"/>
    <s v="1000"/>
    <x v="105"/>
    <n v="50"/>
    <n v="0"/>
    <n v="0"/>
    <n v="0"/>
    <s v="ZUN"/>
    <d v="2022-04-13T00:00:00"/>
    <x v="55"/>
    <n v="257"/>
    <n v="177"/>
    <s v="356037223685077361"/>
    <n v="44396"/>
    <s v=""/>
    <s v=""/>
    <n v="50"/>
    <n v="615.26"/>
    <n v="1"/>
    <s v="FERT"/>
    <s v="2109300369"/>
    <s v="0"/>
    <s v="0"/>
    <s v="0"/>
    <s v="X"/>
    <s v=""/>
    <n v="44390"/>
    <m/>
    <n v="47"/>
    <n v="1"/>
    <n v="0"/>
    <n v="1"/>
    <n v="1"/>
    <n v="12.305199999999999"/>
    <x v="15"/>
  </r>
  <r>
    <n v="804"/>
    <s v="36010201804"/>
    <d v="2021-07-30T00:00:00"/>
    <x v="73"/>
    <x v="73"/>
    <s v="A910"/>
    <s v="1000"/>
    <x v="105"/>
    <n v="50"/>
    <n v="0"/>
    <n v="0"/>
    <n v="0"/>
    <s v="ZUN"/>
    <d v="2022-04-13T00:00:00"/>
    <x v="55"/>
    <n v="257"/>
    <n v="177"/>
    <s v="356037223685077378"/>
    <n v="44396"/>
    <s v=""/>
    <s v=""/>
    <n v="50"/>
    <n v="615.26"/>
    <n v="1"/>
    <s v="FERT"/>
    <s v="2109300369"/>
    <s v="0"/>
    <s v="0"/>
    <s v="0"/>
    <s v="X"/>
    <s v=""/>
    <n v="44390"/>
    <m/>
    <n v="47"/>
    <n v="1"/>
    <n v="0"/>
    <n v="1"/>
    <n v="1"/>
    <n v="12.305199999999999"/>
    <x v="15"/>
  </r>
  <r>
    <n v="804"/>
    <s v="36010201804"/>
    <d v="2021-07-30T00:00:00"/>
    <x v="73"/>
    <x v="73"/>
    <s v="A910"/>
    <s v="1000"/>
    <x v="105"/>
    <n v="50"/>
    <n v="0"/>
    <n v="0"/>
    <n v="0"/>
    <s v="ZUN"/>
    <d v="2022-04-13T00:00:00"/>
    <x v="55"/>
    <n v="257"/>
    <n v="177"/>
    <s v="356037223685077385"/>
    <n v="44396"/>
    <s v=""/>
    <s v=""/>
    <n v="50"/>
    <n v="615.26"/>
    <n v="1"/>
    <s v="FERT"/>
    <s v="2109300369"/>
    <s v="0"/>
    <s v="0"/>
    <s v="0"/>
    <s v="X"/>
    <s v=""/>
    <n v="44390"/>
    <m/>
    <n v="47"/>
    <n v="1"/>
    <n v="0"/>
    <n v="1"/>
    <n v="1"/>
    <n v="12.305199999999999"/>
    <x v="15"/>
  </r>
  <r>
    <n v="804"/>
    <s v="36010201804"/>
    <d v="2021-07-30T00:00:00"/>
    <x v="73"/>
    <x v="73"/>
    <s v="A910"/>
    <s v="1000"/>
    <x v="105"/>
    <n v="50"/>
    <n v="0"/>
    <n v="0"/>
    <n v="0"/>
    <s v="ZUN"/>
    <d v="2022-04-13T00:00:00"/>
    <x v="55"/>
    <n v="257"/>
    <n v="177"/>
    <s v="356037223685077392"/>
    <n v="44396"/>
    <s v=""/>
    <s v=""/>
    <n v="50"/>
    <n v="615.26"/>
    <n v="1"/>
    <s v="FERT"/>
    <s v="2109300369"/>
    <s v="0"/>
    <s v="0"/>
    <s v="0"/>
    <s v="X"/>
    <s v=""/>
    <n v="44390"/>
    <m/>
    <n v="47"/>
    <n v="1"/>
    <n v="0"/>
    <n v="1"/>
    <n v="1"/>
    <n v="12.305199999999999"/>
    <x v="15"/>
  </r>
  <r>
    <n v="804"/>
    <s v="36010201804"/>
    <d v="2021-07-30T00:00:00"/>
    <x v="73"/>
    <x v="73"/>
    <s v="A910"/>
    <s v="1000"/>
    <x v="105"/>
    <n v="50"/>
    <n v="0"/>
    <n v="0"/>
    <n v="0"/>
    <s v="ZUN"/>
    <d v="2022-04-13T00:00:00"/>
    <x v="55"/>
    <n v="257"/>
    <n v="177"/>
    <s v="356037223685077408"/>
    <n v="44396"/>
    <s v=""/>
    <s v=""/>
    <n v="50"/>
    <n v="615.26"/>
    <n v="1"/>
    <s v="FERT"/>
    <s v="2109300369"/>
    <s v="0"/>
    <s v="0"/>
    <s v="0"/>
    <s v="X"/>
    <s v=""/>
    <n v="44390"/>
    <m/>
    <n v="47"/>
    <n v="1"/>
    <n v="0"/>
    <n v="1"/>
    <n v="1"/>
    <n v="12.305199999999999"/>
    <x v="15"/>
  </r>
  <r>
    <n v="804"/>
    <s v="36010201804"/>
    <d v="2021-07-30T00:00:00"/>
    <x v="73"/>
    <x v="73"/>
    <s v="A910"/>
    <s v="1000"/>
    <x v="105"/>
    <n v="50"/>
    <n v="0"/>
    <n v="0"/>
    <n v="0"/>
    <s v="ZUN"/>
    <d v="2022-04-13T00:00:00"/>
    <x v="55"/>
    <n v="257"/>
    <n v="177"/>
    <s v="356037223685077415"/>
    <n v="44396"/>
    <s v=""/>
    <s v=""/>
    <n v="50"/>
    <n v="615.26"/>
    <n v="1"/>
    <s v="FERT"/>
    <s v="2109300369"/>
    <s v="0"/>
    <s v="0"/>
    <s v="0"/>
    <s v="X"/>
    <s v=""/>
    <n v="44390"/>
    <m/>
    <n v="47"/>
    <n v="1"/>
    <n v="0"/>
    <n v="1"/>
    <n v="1"/>
    <n v="12.305199999999999"/>
    <x v="15"/>
  </r>
  <r>
    <n v="804"/>
    <s v="36010201804"/>
    <d v="2021-07-30T00:00:00"/>
    <x v="73"/>
    <x v="73"/>
    <s v="A910"/>
    <s v="1000"/>
    <x v="105"/>
    <n v="50"/>
    <n v="0"/>
    <n v="0"/>
    <n v="0"/>
    <s v="ZUN"/>
    <d v="2022-04-13T00:00:00"/>
    <x v="55"/>
    <n v="257"/>
    <n v="177"/>
    <s v="356037223685077422"/>
    <n v="44396"/>
    <s v=""/>
    <s v=""/>
    <n v="50"/>
    <n v="615.26"/>
    <n v="1"/>
    <s v="FERT"/>
    <s v="2109300369"/>
    <s v="0"/>
    <s v="0"/>
    <s v="0"/>
    <s v="X"/>
    <s v=""/>
    <n v="44390"/>
    <m/>
    <n v="47"/>
    <n v="1"/>
    <n v="0"/>
    <n v="1"/>
    <n v="1"/>
    <n v="12.305199999999999"/>
    <x v="15"/>
  </r>
  <r>
    <n v="804"/>
    <s v="36010201804"/>
    <d v="2021-07-30T00:00:00"/>
    <x v="73"/>
    <x v="73"/>
    <s v="A910"/>
    <s v="1000"/>
    <x v="105"/>
    <n v="50"/>
    <n v="0"/>
    <n v="0"/>
    <n v="0"/>
    <s v="ZUN"/>
    <d v="2022-04-13T00:00:00"/>
    <x v="55"/>
    <n v="257"/>
    <n v="177"/>
    <s v="356037223685077439"/>
    <n v="44396"/>
    <s v=""/>
    <s v=""/>
    <n v="50"/>
    <n v="615.26"/>
    <n v="1"/>
    <s v="FERT"/>
    <s v="2109300369"/>
    <s v="0"/>
    <s v="0"/>
    <s v="0"/>
    <s v="X"/>
    <s v=""/>
    <n v="44390"/>
    <m/>
    <n v="47"/>
    <n v="1"/>
    <n v="0"/>
    <n v="1"/>
    <n v="1"/>
    <n v="12.305199999999999"/>
    <x v="15"/>
  </r>
  <r>
    <n v="804"/>
    <s v="36010201804"/>
    <d v="2021-07-30T00:00:00"/>
    <x v="73"/>
    <x v="73"/>
    <s v="A910"/>
    <s v="1000"/>
    <x v="105"/>
    <n v="50"/>
    <n v="0"/>
    <n v="0"/>
    <n v="0"/>
    <s v="ZUN"/>
    <d v="2022-04-13T00:00:00"/>
    <x v="55"/>
    <n v="257"/>
    <n v="177"/>
    <s v="356037223685077446"/>
    <n v="44396"/>
    <s v=""/>
    <s v=""/>
    <n v="50"/>
    <n v="615.26"/>
    <n v="1"/>
    <s v="FERT"/>
    <s v="2109300369"/>
    <s v="0"/>
    <s v="0"/>
    <s v="0"/>
    <s v="X"/>
    <s v=""/>
    <n v="44390"/>
    <m/>
    <n v="47"/>
    <n v="1"/>
    <n v="0"/>
    <n v="1"/>
    <n v="1"/>
    <n v="12.305199999999999"/>
    <x v="15"/>
  </r>
  <r>
    <n v="804"/>
    <s v="36010201804"/>
    <d v="2021-07-30T00:00:00"/>
    <x v="73"/>
    <x v="73"/>
    <s v="A910"/>
    <s v="1000"/>
    <x v="105"/>
    <n v="50"/>
    <n v="0"/>
    <n v="0"/>
    <n v="0"/>
    <s v="ZUN"/>
    <d v="2022-04-13T00:00:00"/>
    <x v="55"/>
    <n v="257"/>
    <n v="177"/>
    <s v="356037223685077453"/>
    <n v="44396"/>
    <s v=""/>
    <s v=""/>
    <n v="50"/>
    <n v="615.26"/>
    <n v="1"/>
    <s v="FERT"/>
    <s v="2109300369"/>
    <s v="0"/>
    <s v="0"/>
    <s v="0"/>
    <s v="X"/>
    <s v=""/>
    <n v="44390"/>
    <m/>
    <n v="47"/>
    <n v="1"/>
    <n v="0"/>
    <n v="1"/>
    <n v="1"/>
    <n v="12.305199999999999"/>
    <x v="15"/>
  </r>
  <r>
    <n v="804"/>
    <s v="36010201804"/>
    <d v="2021-07-30T00:00:00"/>
    <x v="73"/>
    <x v="73"/>
    <s v="A910"/>
    <s v="1000"/>
    <x v="105"/>
    <n v="50"/>
    <n v="0"/>
    <n v="0"/>
    <n v="0"/>
    <s v="ZUN"/>
    <d v="2022-04-13T00:00:00"/>
    <x v="55"/>
    <n v="257"/>
    <n v="177"/>
    <s v="356037223685077460"/>
    <n v="44396"/>
    <s v=""/>
    <s v=""/>
    <n v="50"/>
    <n v="615.26"/>
    <n v="1"/>
    <s v="FERT"/>
    <s v="2109300369"/>
    <s v="0"/>
    <s v="0"/>
    <s v="0"/>
    <s v="X"/>
    <s v=""/>
    <n v="44390"/>
    <m/>
    <n v="47"/>
    <n v="1"/>
    <n v="0"/>
    <n v="1"/>
    <n v="1"/>
    <n v="12.305199999999999"/>
    <x v="15"/>
  </r>
  <r>
    <n v="804"/>
    <s v="36010201804"/>
    <d v="2021-07-30T00:00:00"/>
    <x v="73"/>
    <x v="73"/>
    <s v="A910"/>
    <s v="1000"/>
    <x v="105"/>
    <n v="50"/>
    <n v="0"/>
    <n v="0"/>
    <n v="0"/>
    <s v="ZUN"/>
    <d v="2022-04-13T00:00:00"/>
    <x v="55"/>
    <n v="257"/>
    <n v="177"/>
    <s v="356037223685077477"/>
    <n v="44396"/>
    <s v=""/>
    <s v=""/>
    <n v="50"/>
    <n v="615.26"/>
    <n v="1"/>
    <s v="FERT"/>
    <s v="2109300369"/>
    <s v="0"/>
    <s v="0"/>
    <s v="0"/>
    <s v="X"/>
    <s v=""/>
    <n v="44390"/>
    <m/>
    <n v="47"/>
    <n v="1"/>
    <n v="0"/>
    <n v="1"/>
    <n v="1"/>
    <n v="12.305199999999999"/>
    <x v="15"/>
  </r>
  <r>
    <n v="804"/>
    <s v="36010201804"/>
    <d v="2021-07-30T00:00:00"/>
    <x v="73"/>
    <x v="73"/>
    <s v="A910"/>
    <s v="1000"/>
    <x v="105"/>
    <n v="5"/>
    <n v="0"/>
    <n v="0"/>
    <n v="0"/>
    <s v="ZUN"/>
    <d v="2022-04-13T00:00:00"/>
    <x v="55"/>
    <n v="257"/>
    <n v="177"/>
    <s v="635201028226559561"/>
    <n v="44396"/>
    <s v=""/>
    <s v=""/>
    <n v="5"/>
    <n v="61.53"/>
    <n v="0.1"/>
    <s v="FERT"/>
    <s v="2109300369"/>
    <s v="0"/>
    <s v="0"/>
    <s v="0"/>
    <s v="X"/>
    <s v=""/>
    <n v="44390"/>
    <m/>
    <n v="47"/>
    <n v="0"/>
    <n v="0"/>
    <n v="1"/>
    <n v="1"/>
    <n v="12.306000000000001"/>
    <x v="15"/>
  </r>
  <r>
    <n v="804"/>
    <s v="36010201804"/>
    <d v="2021-07-30T00:00:00"/>
    <x v="73"/>
    <x v="73"/>
    <s v="A910"/>
    <s v="1000"/>
    <x v="105"/>
    <n v="10"/>
    <n v="0"/>
    <n v="0"/>
    <n v="0"/>
    <s v="ZUN"/>
    <d v="2022-04-13T00:00:00"/>
    <x v="55"/>
    <n v="257"/>
    <n v="177"/>
    <s v="635201028226559752"/>
    <n v="44396"/>
    <s v=""/>
    <s v=""/>
    <n v="10"/>
    <n v="123.05"/>
    <n v="0.2"/>
    <s v="FERT"/>
    <s v="2109300369"/>
    <s v="0"/>
    <s v="0"/>
    <s v="0"/>
    <s v="X"/>
    <s v=""/>
    <n v="44390"/>
    <m/>
    <n v="47"/>
    <n v="0"/>
    <n v="0"/>
    <n v="0"/>
    <n v="0"/>
    <n v="0"/>
    <x v="15"/>
  </r>
  <r>
    <n v="804"/>
    <s v="36010201804"/>
    <d v="2021-07-30T00:00:00"/>
    <x v="73"/>
    <x v="73"/>
    <s v="A910"/>
    <s v="1000"/>
    <x v="105"/>
    <n v="15"/>
    <n v="0"/>
    <n v="0"/>
    <n v="0"/>
    <s v="ZUN"/>
    <d v="2022-04-13T00:00:00"/>
    <x v="55"/>
    <n v="257"/>
    <n v="177"/>
    <s v="635201028226559950"/>
    <n v="44396"/>
    <s v=""/>
    <s v=""/>
    <n v="15"/>
    <n v="184.58"/>
    <n v="0.3"/>
    <s v="FERT"/>
    <s v="2109300369"/>
    <s v="0"/>
    <s v="0"/>
    <s v="0"/>
    <s v="X"/>
    <s v=""/>
    <n v="44390"/>
    <m/>
    <n v="47"/>
    <n v="0"/>
    <n v="0"/>
    <n v="0"/>
    <n v="0"/>
    <n v="0"/>
    <x v="15"/>
  </r>
  <r>
    <n v="804"/>
    <s v="36010201804"/>
    <d v="2021-07-30T00:00:00"/>
    <x v="73"/>
    <x v="73"/>
    <s v="A910"/>
    <s v="1000"/>
    <x v="106"/>
    <n v="44"/>
    <n v="0"/>
    <n v="0"/>
    <n v="0"/>
    <s v="ZUN"/>
    <d v="2022-04-14T00:00:00"/>
    <x v="86"/>
    <n v="258"/>
    <n v="178"/>
    <s v="356037223680716562"/>
    <n v="44392"/>
    <s v=""/>
    <s v=""/>
    <n v="44"/>
    <n v="541.42999999999995"/>
    <n v="0.88"/>
    <s v="FERT"/>
    <s v="2109300369"/>
    <s v="0"/>
    <s v="0"/>
    <s v="0"/>
    <s v="X"/>
    <s v=""/>
    <n v="44391"/>
    <m/>
    <n v="47"/>
    <n v="1"/>
    <n v="0"/>
    <n v="0"/>
    <n v="0"/>
    <n v="0"/>
    <x v="15"/>
  </r>
  <r>
    <n v="804"/>
    <s v="36010201804"/>
    <d v="2021-07-30T00:00:00"/>
    <x v="73"/>
    <x v="73"/>
    <s v="A910"/>
    <s v="1000"/>
    <x v="106"/>
    <n v="50"/>
    <n v="0"/>
    <n v="0"/>
    <n v="0"/>
    <s v="ZUN"/>
    <d v="2022-04-14T00:00:00"/>
    <x v="86"/>
    <n v="258"/>
    <n v="178"/>
    <s v="356037223685077484"/>
    <n v="44392"/>
    <s v=""/>
    <s v=""/>
    <n v="50"/>
    <n v="615.26"/>
    <n v="1"/>
    <s v="FERT"/>
    <s v="2109300369"/>
    <s v="0"/>
    <s v="0"/>
    <s v="0"/>
    <s v="X"/>
    <s v=""/>
    <n v="44391"/>
    <m/>
    <n v="47"/>
    <n v="1"/>
    <n v="0"/>
    <n v="1"/>
    <n v="1"/>
    <n v="12.305199999999999"/>
    <x v="15"/>
  </r>
  <r>
    <n v="804"/>
    <s v="36010201804"/>
    <d v="2021-07-30T00:00:00"/>
    <x v="73"/>
    <x v="73"/>
    <s v="A910"/>
    <s v="1000"/>
    <x v="106"/>
    <n v="50"/>
    <n v="0"/>
    <n v="0"/>
    <n v="0"/>
    <s v="ZUN"/>
    <d v="2022-04-14T00:00:00"/>
    <x v="86"/>
    <n v="258"/>
    <n v="178"/>
    <s v="356037223685077491"/>
    <n v="44392"/>
    <s v=""/>
    <s v=""/>
    <n v="50"/>
    <n v="615.26"/>
    <n v="1"/>
    <s v="FERT"/>
    <s v="2109300369"/>
    <s v="0"/>
    <s v="0"/>
    <s v="0"/>
    <s v="X"/>
    <s v=""/>
    <n v="44391"/>
    <m/>
    <n v="47"/>
    <n v="1"/>
    <n v="0"/>
    <n v="1"/>
    <n v="1"/>
    <n v="12.305199999999999"/>
    <x v="15"/>
  </r>
  <r>
    <n v="804"/>
    <s v="36010201804"/>
    <d v="2021-07-30T00:00:00"/>
    <x v="73"/>
    <x v="73"/>
    <s v="A910"/>
    <s v="1000"/>
    <x v="106"/>
    <n v="50"/>
    <n v="0"/>
    <n v="0"/>
    <n v="0"/>
    <s v="ZUN"/>
    <d v="2022-04-14T00:00:00"/>
    <x v="86"/>
    <n v="258"/>
    <n v="178"/>
    <s v="356037223685077507"/>
    <n v="44392"/>
    <s v=""/>
    <s v=""/>
    <n v="50"/>
    <n v="615.26"/>
    <n v="1"/>
    <s v="FERT"/>
    <s v="2109300369"/>
    <s v="0"/>
    <s v="0"/>
    <s v="0"/>
    <s v="X"/>
    <s v=""/>
    <n v="44391"/>
    <m/>
    <n v="47"/>
    <n v="1"/>
    <n v="0"/>
    <n v="1"/>
    <n v="1"/>
    <n v="12.305199999999999"/>
    <x v="15"/>
  </r>
  <r>
    <n v="804"/>
    <s v="36010201804"/>
    <d v="2021-07-30T00:00:00"/>
    <x v="73"/>
    <x v="73"/>
    <s v="A910"/>
    <s v="1000"/>
    <x v="108"/>
    <n v="50"/>
    <n v="0"/>
    <n v="0"/>
    <n v="0"/>
    <s v="ZUN"/>
    <d v="2022-04-27T00:00:00"/>
    <x v="87"/>
    <n v="271"/>
    <n v="191"/>
    <s v="356037223680717514"/>
    <n v="44406"/>
    <s v=""/>
    <s v=""/>
    <n v="50"/>
    <n v="615.26"/>
    <n v="1"/>
    <s v="FERT"/>
    <s v="2109300369"/>
    <s v="0"/>
    <s v="0"/>
    <s v="0"/>
    <s v="X"/>
    <s v=""/>
    <n v="44404"/>
    <m/>
    <n v="47"/>
    <n v="1"/>
    <n v="0"/>
    <n v="1"/>
    <n v="1"/>
    <n v="12.305199999999999"/>
    <x v="15"/>
  </r>
  <r>
    <n v="804"/>
    <s v="36010201804"/>
    <d v="2021-07-30T00:00:00"/>
    <x v="73"/>
    <x v="73"/>
    <s v="A910"/>
    <s v="1000"/>
    <x v="108"/>
    <n v="50"/>
    <n v="0"/>
    <n v="0"/>
    <n v="0"/>
    <s v="ZUN"/>
    <d v="2022-04-27T00:00:00"/>
    <x v="87"/>
    <n v="271"/>
    <n v="191"/>
    <s v="356037223685080774"/>
    <n v="44406"/>
    <s v=""/>
    <s v=""/>
    <n v="50"/>
    <n v="615.26"/>
    <n v="1"/>
    <s v="FERT"/>
    <s v="2109300369"/>
    <s v="0"/>
    <s v="0"/>
    <s v="0"/>
    <s v="X"/>
    <s v=""/>
    <n v="44404"/>
    <m/>
    <n v="47"/>
    <n v="1"/>
    <n v="0"/>
    <n v="1"/>
    <n v="1"/>
    <n v="12.305199999999999"/>
    <x v="15"/>
  </r>
  <r>
    <n v="804"/>
    <s v="36010201804"/>
    <d v="2021-07-30T00:00:00"/>
    <x v="73"/>
    <x v="73"/>
    <s v="A910"/>
    <s v="1000"/>
    <x v="108"/>
    <n v="50"/>
    <n v="0"/>
    <n v="0"/>
    <n v="0"/>
    <s v="ZUN"/>
    <d v="2022-04-27T00:00:00"/>
    <x v="87"/>
    <n v="271"/>
    <n v="191"/>
    <s v="356037223685080781"/>
    <n v="44406"/>
    <s v=""/>
    <s v=""/>
    <n v="50"/>
    <n v="615.26"/>
    <n v="1"/>
    <s v="FERT"/>
    <s v="2109300369"/>
    <s v="0"/>
    <s v="0"/>
    <s v="0"/>
    <s v="X"/>
    <s v=""/>
    <n v="44404"/>
    <m/>
    <n v="47"/>
    <n v="1"/>
    <n v="0"/>
    <n v="1"/>
    <n v="1"/>
    <n v="12.305199999999999"/>
    <x v="15"/>
  </r>
  <r>
    <n v="804"/>
    <s v="36010201804"/>
    <d v="2021-07-30T00:00:00"/>
    <x v="73"/>
    <x v="73"/>
    <s v="A910"/>
    <s v="1000"/>
    <x v="108"/>
    <n v="50"/>
    <n v="0"/>
    <n v="0"/>
    <n v="0"/>
    <s v="ZUN"/>
    <d v="2022-04-27T00:00:00"/>
    <x v="87"/>
    <n v="271"/>
    <n v="191"/>
    <s v="356037223685080798"/>
    <n v="44406"/>
    <s v=""/>
    <s v=""/>
    <n v="50"/>
    <n v="615.26"/>
    <n v="1"/>
    <s v="FERT"/>
    <s v="2109300369"/>
    <s v="0"/>
    <s v="0"/>
    <s v="0"/>
    <s v="X"/>
    <s v=""/>
    <n v="44404"/>
    <m/>
    <n v="47"/>
    <n v="1"/>
    <n v="0"/>
    <n v="1"/>
    <n v="1"/>
    <n v="12.305199999999999"/>
    <x v="15"/>
  </r>
  <r>
    <n v="804"/>
    <s v="36010201804"/>
    <d v="2021-07-30T00:00:00"/>
    <x v="73"/>
    <x v="73"/>
    <s v="A910"/>
    <s v="1000"/>
    <x v="108"/>
    <n v="50"/>
    <n v="0"/>
    <n v="0"/>
    <n v="0"/>
    <s v="ZUN"/>
    <d v="2022-04-27T00:00:00"/>
    <x v="87"/>
    <n v="271"/>
    <n v="191"/>
    <s v="356037223685080804"/>
    <n v="44406"/>
    <s v=""/>
    <s v=""/>
    <n v="50"/>
    <n v="615.26"/>
    <n v="1"/>
    <s v="FERT"/>
    <s v="2109300369"/>
    <s v="0"/>
    <s v="0"/>
    <s v="0"/>
    <s v="X"/>
    <s v=""/>
    <n v="44404"/>
    <m/>
    <n v="47"/>
    <n v="1"/>
    <n v="0"/>
    <n v="1"/>
    <n v="1"/>
    <n v="12.305199999999999"/>
    <x v="15"/>
  </r>
  <r>
    <n v="804"/>
    <s v="36010201804"/>
    <d v="2021-07-30T00:00:00"/>
    <x v="73"/>
    <x v="73"/>
    <s v="A910"/>
    <s v="1000"/>
    <x v="108"/>
    <n v="50"/>
    <n v="0"/>
    <n v="0"/>
    <n v="0"/>
    <s v="ZUN"/>
    <d v="2022-04-27T00:00:00"/>
    <x v="87"/>
    <n v="271"/>
    <n v="191"/>
    <s v="356037223685080811"/>
    <n v="44406"/>
    <s v=""/>
    <s v=""/>
    <n v="50"/>
    <n v="615.26"/>
    <n v="1"/>
    <s v="FERT"/>
    <s v="2109300369"/>
    <s v="0"/>
    <s v="0"/>
    <s v="0"/>
    <s v="X"/>
    <s v=""/>
    <n v="44404"/>
    <m/>
    <n v="47"/>
    <n v="1"/>
    <n v="0"/>
    <n v="1"/>
    <n v="1"/>
    <n v="12.305199999999999"/>
    <x v="15"/>
  </r>
  <r>
    <n v="804"/>
    <s v="36010201804"/>
    <d v="2021-07-30T00:00:00"/>
    <x v="73"/>
    <x v="73"/>
    <s v="A910"/>
    <s v="1000"/>
    <x v="108"/>
    <n v="50"/>
    <n v="0"/>
    <n v="0"/>
    <n v="0"/>
    <s v="ZUN"/>
    <d v="2022-04-27T00:00:00"/>
    <x v="87"/>
    <n v="271"/>
    <n v="191"/>
    <s v="356037223685080828"/>
    <n v="44406"/>
    <s v=""/>
    <s v=""/>
    <n v="50"/>
    <n v="615.26"/>
    <n v="1"/>
    <s v="FERT"/>
    <s v="2109300369"/>
    <s v="0"/>
    <s v="0"/>
    <s v="0"/>
    <s v="X"/>
    <s v=""/>
    <n v="44404"/>
    <m/>
    <n v="47"/>
    <n v="1"/>
    <n v="0"/>
    <n v="1"/>
    <n v="1"/>
    <n v="12.305199999999999"/>
    <x v="15"/>
  </r>
  <r>
    <n v="804"/>
    <s v="36010201804"/>
    <d v="2021-07-30T00:00:00"/>
    <x v="73"/>
    <x v="73"/>
    <s v="A910"/>
    <s v="1000"/>
    <x v="108"/>
    <n v="50"/>
    <n v="0"/>
    <n v="0"/>
    <n v="0"/>
    <s v="ZUN"/>
    <d v="2022-04-27T00:00:00"/>
    <x v="87"/>
    <n v="271"/>
    <n v="191"/>
    <s v="356037223685080835"/>
    <n v="44406"/>
    <s v=""/>
    <s v=""/>
    <n v="50"/>
    <n v="615.26"/>
    <n v="1"/>
    <s v="FERT"/>
    <s v="2109300369"/>
    <s v="0"/>
    <s v="0"/>
    <s v="0"/>
    <s v="X"/>
    <s v=""/>
    <n v="44404"/>
    <m/>
    <n v="47"/>
    <n v="1"/>
    <n v="0"/>
    <n v="1"/>
    <n v="1"/>
    <n v="12.305199999999999"/>
    <x v="15"/>
  </r>
  <r>
    <n v="804"/>
    <s v="36010201804"/>
    <d v="2021-07-30T00:00:00"/>
    <x v="73"/>
    <x v="73"/>
    <s v="A910"/>
    <s v="1000"/>
    <x v="108"/>
    <n v="50"/>
    <n v="0"/>
    <n v="0"/>
    <n v="0"/>
    <s v="ZUN"/>
    <d v="2022-04-27T00:00:00"/>
    <x v="87"/>
    <n v="271"/>
    <n v="191"/>
    <s v="356037223685080842"/>
    <n v="44406"/>
    <s v=""/>
    <s v=""/>
    <n v="50"/>
    <n v="615.26"/>
    <n v="1"/>
    <s v="FERT"/>
    <s v="2109300369"/>
    <s v="0"/>
    <s v="0"/>
    <s v="0"/>
    <s v="X"/>
    <s v=""/>
    <n v="44404"/>
    <m/>
    <n v="47"/>
    <n v="1"/>
    <n v="0"/>
    <n v="1"/>
    <n v="1"/>
    <n v="12.305199999999999"/>
    <x v="15"/>
  </r>
  <r>
    <n v="804"/>
    <s v="36010201804"/>
    <d v="2021-07-30T00:00:00"/>
    <x v="73"/>
    <x v="73"/>
    <s v="A910"/>
    <s v="1000"/>
    <x v="108"/>
    <n v="50"/>
    <n v="0"/>
    <n v="0"/>
    <n v="0"/>
    <s v="ZUN"/>
    <d v="2022-04-27T00:00:00"/>
    <x v="87"/>
    <n v="271"/>
    <n v="191"/>
    <s v="356037223685080859"/>
    <n v="44406"/>
    <s v=""/>
    <s v=""/>
    <n v="50"/>
    <n v="615.26"/>
    <n v="1"/>
    <s v="FERT"/>
    <s v="2109300369"/>
    <s v="0"/>
    <s v="0"/>
    <s v="0"/>
    <s v="X"/>
    <s v=""/>
    <n v="44404"/>
    <m/>
    <n v="47"/>
    <n v="1"/>
    <n v="0"/>
    <n v="1"/>
    <n v="1"/>
    <n v="12.305199999999999"/>
    <x v="15"/>
  </r>
  <r>
    <n v="804"/>
    <s v="36010201804"/>
    <d v="2021-07-30T00:00:00"/>
    <x v="73"/>
    <x v="73"/>
    <s v="A910"/>
    <s v="1000"/>
    <x v="108"/>
    <n v="50"/>
    <n v="0"/>
    <n v="0"/>
    <n v="0"/>
    <s v="ZUN"/>
    <d v="2022-04-27T00:00:00"/>
    <x v="87"/>
    <n v="271"/>
    <n v="191"/>
    <s v="356037223685080866"/>
    <n v="44406"/>
    <s v=""/>
    <s v=""/>
    <n v="50"/>
    <n v="615.26"/>
    <n v="1"/>
    <s v="FERT"/>
    <s v="2109300369"/>
    <s v="0"/>
    <s v="0"/>
    <s v="0"/>
    <s v="X"/>
    <s v=""/>
    <n v="44404"/>
    <m/>
    <n v="47"/>
    <n v="1"/>
    <n v="0"/>
    <n v="1"/>
    <n v="1"/>
    <n v="12.305199999999999"/>
    <x v="15"/>
  </r>
  <r>
    <n v="804"/>
    <s v="36010201804"/>
    <d v="2021-07-30T00:00:00"/>
    <x v="73"/>
    <x v="73"/>
    <s v="A910"/>
    <s v="1000"/>
    <x v="108"/>
    <n v="50"/>
    <n v="0"/>
    <n v="0"/>
    <n v="0"/>
    <s v="ZUN"/>
    <d v="2022-04-27T00:00:00"/>
    <x v="87"/>
    <n v="271"/>
    <n v="191"/>
    <s v="356037223685080873"/>
    <n v="44406"/>
    <s v=""/>
    <s v=""/>
    <n v="50"/>
    <n v="615.26"/>
    <n v="1"/>
    <s v="FERT"/>
    <s v="2109300369"/>
    <s v="0"/>
    <s v="0"/>
    <s v="0"/>
    <s v="X"/>
    <s v=""/>
    <n v="44404"/>
    <m/>
    <n v="47"/>
    <n v="1"/>
    <n v="0"/>
    <n v="1"/>
    <n v="1"/>
    <n v="12.305199999999999"/>
    <x v="15"/>
  </r>
  <r>
    <n v="804"/>
    <s v="36010201804"/>
    <d v="2021-07-30T00:00:00"/>
    <x v="73"/>
    <x v="73"/>
    <s v="A910"/>
    <s v="1000"/>
    <x v="108"/>
    <n v="50"/>
    <n v="0"/>
    <n v="0"/>
    <n v="0"/>
    <s v="ZUN"/>
    <d v="2022-04-27T00:00:00"/>
    <x v="87"/>
    <n v="271"/>
    <n v="191"/>
    <s v="356037223685080880"/>
    <n v="44406"/>
    <s v=""/>
    <s v=""/>
    <n v="50"/>
    <n v="615.26"/>
    <n v="1"/>
    <s v="FERT"/>
    <s v="2109300369"/>
    <s v="0"/>
    <s v="0"/>
    <s v="0"/>
    <s v="X"/>
    <s v=""/>
    <n v="44404"/>
    <m/>
    <n v="47"/>
    <n v="1"/>
    <n v="0"/>
    <n v="1"/>
    <n v="1"/>
    <n v="12.305199999999999"/>
    <x v="15"/>
  </r>
  <r>
    <n v="804"/>
    <s v="36010201804"/>
    <d v="2021-07-30T00:00:00"/>
    <x v="73"/>
    <x v="73"/>
    <s v="A910"/>
    <s v="1000"/>
    <x v="108"/>
    <n v="50"/>
    <n v="0"/>
    <n v="0"/>
    <n v="0"/>
    <s v="ZUN"/>
    <d v="2022-04-27T00:00:00"/>
    <x v="87"/>
    <n v="271"/>
    <n v="191"/>
    <s v="356037223685080903"/>
    <n v="44406"/>
    <s v=""/>
    <s v=""/>
    <n v="50"/>
    <n v="615.26"/>
    <n v="1"/>
    <s v="FERT"/>
    <s v="2109300369"/>
    <s v="0"/>
    <s v="0"/>
    <s v="0"/>
    <s v="X"/>
    <s v=""/>
    <n v="44404"/>
    <m/>
    <n v="47"/>
    <n v="1"/>
    <n v="0"/>
    <n v="1"/>
    <n v="1"/>
    <n v="12.305199999999999"/>
    <x v="15"/>
  </r>
  <r>
    <n v="804"/>
    <s v="36010201804"/>
    <d v="2021-07-30T00:00:00"/>
    <x v="73"/>
    <x v="73"/>
    <s v="A910"/>
    <s v="1000"/>
    <x v="108"/>
    <n v="50"/>
    <n v="0"/>
    <n v="0"/>
    <n v="0"/>
    <s v="ZUN"/>
    <d v="2022-04-27T00:00:00"/>
    <x v="87"/>
    <n v="271"/>
    <n v="191"/>
    <s v="356037223685080927"/>
    <n v="44406"/>
    <s v=""/>
    <s v=""/>
    <n v="50"/>
    <n v="615.26"/>
    <n v="1"/>
    <s v="FERT"/>
    <s v="2109300369"/>
    <s v="0"/>
    <s v="0"/>
    <s v="0"/>
    <s v="X"/>
    <s v=""/>
    <n v="44404"/>
    <m/>
    <n v="47"/>
    <n v="1"/>
    <n v="0"/>
    <n v="1"/>
    <n v="1"/>
    <n v="12.305199999999999"/>
    <x v="15"/>
  </r>
  <r>
    <n v="804"/>
    <s v="36010201804"/>
    <d v="2021-07-30T00:00:00"/>
    <x v="73"/>
    <x v="73"/>
    <s v="A910"/>
    <s v="1000"/>
    <x v="108"/>
    <n v="50"/>
    <n v="0"/>
    <n v="0"/>
    <n v="0"/>
    <s v="ZUN"/>
    <d v="2022-04-27T00:00:00"/>
    <x v="87"/>
    <n v="271"/>
    <n v="191"/>
    <s v="356037223685080934"/>
    <n v="44406"/>
    <s v=""/>
    <s v=""/>
    <n v="50"/>
    <n v="615.26"/>
    <n v="1"/>
    <s v="FERT"/>
    <s v="2109300369"/>
    <s v="0"/>
    <s v="0"/>
    <s v="0"/>
    <s v="X"/>
    <s v=""/>
    <n v="44404"/>
    <m/>
    <n v="47"/>
    <n v="1"/>
    <n v="0"/>
    <n v="1"/>
    <n v="1"/>
    <n v="12.305199999999999"/>
    <x v="15"/>
  </r>
  <r>
    <n v="804"/>
    <s v="36010201804"/>
    <d v="2021-07-30T00:00:00"/>
    <x v="73"/>
    <x v="73"/>
    <s v="A910"/>
    <s v="1000"/>
    <x v="108"/>
    <n v="50"/>
    <n v="0"/>
    <n v="0"/>
    <n v="0"/>
    <s v="ZUN"/>
    <d v="2022-04-27T00:00:00"/>
    <x v="87"/>
    <n v="271"/>
    <n v="191"/>
    <s v="356037223685080958"/>
    <n v="44406"/>
    <s v=""/>
    <s v=""/>
    <n v="50"/>
    <n v="615.26"/>
    <n v="1"/>
    <s v="FERT"/>
    <s v="2109300369"/>
    <s v="0"/>
    <s v="0"/>
    <s v="0"/>
    <s v="X"/>
    <s v=""/>
    <n v="44404"/>
    <m/>
    <n v="47"/>
    <n v="1"/>
    <n v="0"/>
    <n v="1"/>
    <n v="1"/>
    <n v="12.305199999999999"/>
    <x v="15"/>
  </r>
  <r>
    <n v="804"/>
    <s v="36010201804"/>
    <d v="2021-07-30T00:00:00"/>
    <x v="73"/>
    <x v="73"/>
    <s v="A910"/>
    <s v="1000"/>
    <x v="108"/>
    <n v="50"/>
    <n v="0"/>
    <n v="0"/>
    <n v="0"/>
    <s v="ZUN"/>
    <d v="2022-04-27T00:00:00"/>
    <x v="87"/>
    <n v="271"/>
    <n v="191"/>
    <s v="356037223685080965"/>
    <n v="44406"/>
    <s v=""/>
    <s v=""/>
    <n v="50"/>
    <n v="615.26"/>
    <n v="1"/>
    <s v="FERT"/>
    <s v="2109300369"/>
    <s v="0"/>
    <s v="0"/>
    <s v="0"/>
    <s v="X"/>
    <s v=""/>
    <n v="44404"/>
    <m/>
    <n v="47"/>
    <n v="1"/>
    <n v="0"/>
    <n v="1"/>
    <n v="1"/>
    <n v="12.305199999999999"/>
    <x v="15"/>
  </r>
  <r>
    <n v="842"/>
    <s v="39631001842"/>
    <d v="2021-07-30T00:00:00"/>
    <x v="74"/>
    <x v="74"/>
    <s v="A910"/>
    <s v="1000"/>
    <x v="97"/>
    <n v="3"/>
    <n v="0"/>
    <n v="0"/>
    <n v="0"/>
    <s v="ZUN"/>
    <d v="2023-01-31T00:00:00"/>
    <x v="43"/>
    <n v="550"/>
    <n v="430"/>
    <s v="356011650037115945"/>
    <n v="44383"/>
    <s v=""/>
    <s v=""/>
    <n v="3"/>
    <n v="32.950000000000003"/>
    <n v="6.7000000000000004E-2"/>
    <s v="FERT"/>
    <s v="2109300369"/>
    <s v="0"/>
    <s v="0"/>
    <s v="0"/>
    <s v="X"/>
    <s v=""/>
    <n v="44378"/>
    <m/>
    <n v="6"/>
    <n v="1"/>
    <n v="0"/>
    <n v="0"/>
    <n v="0"/>
    <n v="0"/>
    <x v="1"/>
  </r>
  <r>
    <n v="842"/>
    <s v="39631001842"/>
    <d v="2021-07-30T00:00:00"/>
    <x v="74"/>
    <x v="74"/>
    <s v="A910"/>
    <s v="1000"/>
    <x v="97"/>
    <n v="45"/>
    <n v="0"/>
    <n v="0"/>
    <n v="0"/>
    <s v="ZUN"/>
    <d v="2023-01-31T00:00:00"/>
    <x v="43"/>
    <n v="550"/>
    <n v="430"/>
    <s v="356011650037115952"/>
    <n v="44383"/>
    <s v=""/>
    <s v=""/>
    <n v="45"/>
    <n v="494.24"/>
    <n v="1"/>
    <s v="FERT"/>
    <s v="2109300369"/>
    <s v="0"/>
    <s v="0"/>
    <s v="0"/>
    <s v="X"/>
    <s v=""/>
    <n v="44378"/>
    <m/>
    <n v="6"/>
    <n v="8"/>
    <n v="0"/>
    <n v="1"/>
    <n v="1"/>
    <n v="10.983111111111111"/>
    <x v="1"/>
  </r>
  <r>
    <n v="842"/>
    <s v="39631001842"/>
    <d v="2021-07-30T00:00:00"/>
    <x v="74"/>
    <x v="74"/>
    <s v="A910"/>
    <s v="1000"/>
    <x v="97"/>
    <n v="45"/>
    <n v="0"/>
    <n v="0"/>
    <n v="0"/>
    <s v="ZUN"/>
    <d v="2023-01-31T00:00:00"/>
    <x v="43"/>
    <n v="550"/>
    <n v="430"/>
    <s v="356011650037115983"/>
    <n v="44383"/>
    <s v=""/>
    <s v=""/>
    <n v="45"/>
    <n v="494.24"/>
    <n v="1"/>
    <s v="FERT"/>
    <s v="2109300369"/>
    <s v="0"/>
    <s v="0"/>
    <s v="0"/>
    <s v="X"/>
    <s v=""/>
    <n v="44378"/>
    <m/>
    <n v="6"/>
    <n v="8"/>
    <n v="0"/>
    <n v="8"/>
    <n v="8"/>
    <n v="87.864888888888885"/>
    <x v="1"/>
  </r>
  <r>
    <n v="842"/>
    <s v="39631001842"/>
    <d v="2021-07-30T00:00:00"/>
    <x v="74"/>
    <x v="74"/>
    <s v="A910"/>
    <s v="1000"/>
    <x v="97"/>
    <n v="45"/>
    <n v="0"/>
    <n v="0"/>
    <n v="0"/>
    <s v="ZUN"/>
    <d v="2023-01-31T00:00:00"/>
    <x v="43"/>
    <n v="550"/>
    <n v="430"/>
    <s v="356011650037116102"/>
    <n v="44383"/>
    <s v=""/>
    <s v=""/>
    <n v="45"/>
    <n v="494.24"/>
    <n v="1"/>
    <s v="FERT"/>
    <s v="2109300369"/>
    <s v="0"/>
    <s v="0"/>
    <s v="0"/>
    <s v="X"/>
    <s v=""/>
    <n v="44378"/>
    <m/>
    <n v="6"/>
    <n v="8"/>
    <n v="0"/>
    <n v="8"/>
    <n v="8"/>
    <n v="87.864888888888885"/>
    <x v="1"/>
  </r>
  <r>
    <n v="842"/>
    <s v="39631001842"/>
    <d v="2021-07-30T00:00:00"/>
    <x v="74"/>
    <x v="74"/>
    <s v="A910"/>
    <s v="1000"/>
    <x v="97"/>
    <n v="45"/>
    <n v="0"/>
    <n v="0"/>
    <n v="0"/>
    <s v="ZUN"/>
    <d v="2023-01-31T00:00:00"/>
    <x v="43"/>
    <n v="550"/>
    <n v="430"/>
    <s v="356011650037116201"/>
    <n v="44383"/>
    <s v=""/>
    <s v=""/>
    <n v="45"/>
    <n v="494.24"/>
    <n v="1"/>
    <s v="FERT"/>
    <s v="2109300369"/>
    <s v="0"/>
    <s v="0"/>
    <s v="0"/>
    <s v="X"/>
    <s v=""/>
    <n v="44378"/>
    <m/>
    <n v="6"/>
    <n v="8"/>
    <n v="0"/>
    <n v="8"/>
    <n v="8"/>
    <n v="87.864888888888885"/>
    <x v="1"/>
  </r>
  <r>
    <n v="842"/>
    <s v="39631001842"/>
    <d v="2021-07-30T00:00:00"/>
    <x v="74"/>
    <x v="74"/>
    <s v="A910"/>
    <s v="1000"/>
    <x v="97"/>
    <n v="45"/>
    <n v="0"/>
    <n v="0"/>
    <n v="0"/>
    <s v="ZUN"/>
    <d v="2023-01-31T00:00:00"/>
    <x v="43"/>
    <n v="550"/>
    <n v="430"/>
    <s v="356011650037116218"/>
    <n v="44383"/>
    <s v=""/>
    <s v=""/>
    <n v="45"/>
    <n v="494.24"/>
    <n v="1"/>
    <s v="FERT"/>
    <s v="2109300369"/>
    <s v="0"/>
    <s v="0"/>
    <s v="0"/>
    <s v="X"/>
    <s v=""/>
    <n v="44378"/>
    <m/>
    <n v="6"/>
    <n v="8"/>
    <n v="0"/>
    <n v="8"/>
    <n v="8"/>
    <n v="87.864888888888885"/>
    <x v="1"/>
  </r>
  <r>
    <n v="842"/>
    <s v="39631001842"/>
    <d v="2021-07-30T00:00:00"/>
    <x v="74"/>
    <x v="74"/>
    <s v="A910"/>
    <s v="1000"/>
    <x v="97"/>
    <n v="45"/>
    <n v="0"/>
    <n v="0"/>
    <n v="0"/>
    <s v="ZUN"/>
    <d v="2023-01-31T00:00:00"/>
    <x v="43"/>
    <n v="550"/>
    <n v="430"/>
    <s v="356011650037116607"/>
    <n v="44383"/>
    <s v=""/>
    <s v=""/>
    <n v="45"/>
    <n v="494.24"/>
    <n v="1"/>
    <s v="FERT"/>
    <s v="2109300369"/>
    <s v="0"/>
    <s v="0"/>
    <s v="0"/>
    <s v="X"/>
    <s v=""/>
    <n v="44378"/>
    <m/>
    <n v="6"/>
    <n v="8"/>
    <n v="0"/>
    <n v="8"/>
    <n v="8"/>
    <n v="87.864888888888885"/>
    <x v="1"/>
  </r>
  <r>
    <n v="842"/>
    <s v="39631001842"/>
    <d v="2021-07-30T00:00:00"/>
    <x v="74"/>
    <x v="74"/>
    <s v="A910"/>
    <s v="1000"/>
    <x v="97"/>
    <n v="36"/>
    <n v="0"/>
    <n v="0"/>
    <n v="0"/>
    <s v="ZUN"/>
    <d v="2023-01-31T00:00:00"/>
    <x v="43"/>
    <n v="550"/>
    <n v="430"/>
    <s v="356011650037116713"/>
    <n v="44383"/>
    <s v=""/>
    <s v=""/>
    <n v="36"/>
    <n v="395.4"/>
    <n v="0.8"/>
    <s v="FERT"/>
    <s v="2109300369"/>
    <s v="0"/>
    <s v="0"/>
    <s v="0"/>
    <s v="X"/>
    <s v=""/>
    <n v="44378"/>
    <m/>
    <n v="6"/>
    <n v="6"/>
    <n v="0"/>
    <n v="8"/>
    <n v="8"/>
    <n v="87.86666666666666"/>
    <x v="1"/>
  </r>
  <r>
    <n v="842"/>
    <s v="39631001842"/>
    <d v="2021-07-30T00:00:00"/>
    <x v="74"/>
    <x v="74"/>
    <s v="A910"/>
    <s v="1000"/>
    <x v="97"/>
    <n v="4"/>
    <n v="0"/>
    <n v="0"/>
    <n v="0"/>
    <s v="ZUN"/>
    <d v="2023-01-31T00:00:00"/>
    <x v="43"/>
    <n v="550"/>
    <n v="430"/>
    <s v="635201028226559684"/>
    <n v="44383"/>
    <s v=""/>
    <s v=""/>
    <n v="4"/>
    <n v="43.93"/>
    <n v="8.8999999999999996E-2"/>
    <s v="FERT"/>
    <s v="2109300369"/>
    <s v="0"/>
    <s v="0"/>
    <s v="0"/>
    <s v="X"/>
    <s v=""/>
    <n v="44378"/>
    <m/>
    <n v="6"/>
    <n v="1"/>
    <n v="0"/>
    <n v="6"/>
    <n v="4"/>
    <n v="43.93"/>
    <x v="1"/>
  </r>
  <r>
    <n v="851"/>
    <s v="67251846851"/>
    <d v="2021-07-30T00:00:00"/>
    <x v="75"/>
    <x v="75"/>
    <s v="A910"/>
    <s v="1000"/>
    <x v="138"/>
    <n v="47"/>
    <n v="0"/>
    <n v="0"/>
    <n v="0"/>
    <s v="ZUN"/>
    <d v="2022-04-29T00:00:00"/>
    <x v="88"/>
    <n v="273"/>
    <n v="193"/>
    <s v="635201028226242104"/>
    <n v="44391"/>
    <s v=""/>
    <s v=""/>
    <n v="47"/>
    <n v="1407.04"/>
    <n v="0.52200000000000002"/>
    <s v="FERT"/>
    <s v="2109300369"/>
    <s v="0"/>
    <s v="0"/>
    <s v="0"/>
    <s v="X"/>
    <s v=""/>
    <n v="44320"/>
    <m/>
    <n v="1"/>
    <n v="47"/>
    <n v="0"/>
    <n v="0"/>
    <n v="0"/>
    <n v="0"/>
    <x v="13"/>
  </r>
  <r>
    <n v="851"/>
    <s v="67251846851"/>
    <d v="2021-07-30T00:00:00"/>
    <x v="75"/>
    <x v="75"/>
    <s v="A910"/>
    <s v="1000"/>
    <x v="138"/>
    <n v="30"/>
    <n v="0"/>
    <n v="0"/>
    <n v="0"/>
    <s v="ZUN"/>
    <d v="2022-04-29T00:00:00"/>
    <x v="88"/>
    <n v="273"/>
    <n v="193"/>
    <s v="635201028226242111"/>
    <n v="44391"/>
    <s v=""/>
    <s v=""/>
    <n v="30"/>
    <n v="898.11"/>
    <n v="0.33300000000000002"/>
    <s v="FERT"/>
    <s v="2109300369"/>
    <s v="0"/>
    <s v="0"/>
    <s v="0"/>
    <s v="X"/>
    <s v=""/>
    <n v="44320"/>
    <m/>
    <n v="1"/>
    <n v="30"/>
    <n v="0"/>
    <n v="47"/>
    <n v="30"/>
    <n v="898.11"/>
    <x v="13"/>
  </r>
  <r>
    <n v="853"/>
    <s v="67251848853"/>
    <d v="2021-07-30T00:00:00"/>
    <x v="76"/>
    <x v="76"/>
    <s v="A910"/>
    <s v="1000"/>
    <x v="139"/>
    <n v="6"/>
    <n v="0"/>
    <n v="0"/>
    <n v="0"/>
    <s v="ZUN"/>
    <d v="2022-05-09T00:00:00"/>
    <x v="89"/>
    <n v="283"/>
    <n v="203"/>
    <s v="635201028226242128"/>
    <n v="44391"/>
    <s v=""/>
    <s v=""/>
    <n v="6"/>
    <n v="179.12"/>
    <n v="6.7000000000000004E-2"/>
    <s v="FERT"/>
    <s v="2109300369"/>
    <s v="0"/>
    <s v="0"/>
    <s v="0"/>
    <s v="X"/>
    <s v=""/>
    <n v="44330"/>
    <m/>
    <s v="1"/>
    <n v="6"/>
    <n v="0"/>
    <n v="0"/>
    <n v="0"/>
    <n v="0"/>
    <x v="1"/>
  </r>
  <r>
    <n v="853"/>
    <s v="67251848853"/>
    <d v="2021-07-30T00:00:00"/>
    <x v="76"/>
    <x v="76"/>
    <s v="A910"/>
    <s v="1000"/>
    <x v="140"/>
    <n v="10"/>
    <n v="0"/>
    <n v="0"/>
    <n v="0"/>
    <s v="ZUN"/>
    <d v="2022-06-25T00:00:00"/>
    <x v="90"/>
    <n v="330"/>
    <n v="250"/>
    <s v="635201028225586216"/>
    <n v="44391"/>
    <s v=""/>
    <s v=""/>
    <n v="10"/>
    <n v="298.52999999999997"/>
    <n v="0.111"/>
    <s v="FERT"/>
    <s v="2109300369"/>
    <s v="0"/>
    <s v="0"/>
    <s v="0"/>
    <s v="X"/>
    <s v=""/>
    <n v="44280"/>
    <m/>
    <s v="1"/>
    <n v="10"/>
    <n v="0"/>
    <n v="6"/>
    <n v="6"/>
    <n v="179.11799999999999"/>
    <x v="1"/>
  </r>
  <r>
    <n v="853"/>
    <s v="67251848853"/>
    <d v="2021-07-30T00:00:00"/>
    <x v="76"/>
    <x v="76"/>
    <s v="A910"/>
    <s v="1000"/>
    <x v="140"/>
    <n v="4"/>
    <n v="0"/>
    <n v="0"/>
    <n v="0"/>
    <s v="ZUN"/>
    <d v="2022-06-25T00:00:00"/>
    <x v="90"/>
    <n v="330"/>
    <n v="250"/>
    <s v="635201028226242135"/>
    <n v="44391"/>
    <s v=""/>
    <s v=""/>
    <n v="4"/>
    <n v="119.41"/>
    <n v="4.3999999999999997E-2"/>
    <s v="FERT"/>
    <s v="2109300369"/>
    <s v="0"/>
    <s v="0"/>
    <s v="0"/>
    <s v="X"/>
    <s v=""/>
    <n v="44280"/>
    <m/>
    <s v="1"/>
    <n v="4"/>
    <n v="0"/>
    <n v="10"/>
    <n v="4"/>
    <n v="119.41"/>
    <x v="1"/>
  </r>
  <r>
    <n v="856"/>
    <s v="67251850856"/>
    <d v="2021-07-30T00:00:00"/>
    <x v="77"/>
    <x v="77"/>
    <s v="A910"/>
    <s v="1000"/>
    <x v="141"/>
    <n v="9"/>
    <n v="0"/>
    <n v="0"/>
    <n v="0"/>
    <s v="ZUN"/>
    <d v="2022-03-10T00:00:00"/>
    <x v="91"/>
    <n v="223"/>
    <n v="143"/>
    <s v="635201028225586223"/>
    <n v="44391"/>
    <s v=""/>
    <s v=""/>
    <n v="9"/>
    <n v="348.97"/>
    <n v="0.1"/>
    <s v="FERT"/>
    <s v="2109300369"/>
    <s v="0"/>
    <s v="0"/>
    <s v="0"/>
    <s v="X"/>
    <s v=""/>
    <n v="44175"/>
    <m/>
    <s v="1"/>
    <n v="9"/>
    <n v="0"/>
    <n v="0"/>
    <n v="0"/>
    <n v="0"/>
    <x v="1"/>
  </r>
  <r>
    <n v="856"/>
    <s v="67251850856"/>
    <d v="2021-07-30T00:00:00"/>
    <x v="77"/>
    <x v="77"/>
    <s v="A910"/>
    <s v="1000"/>
    <x v="141"/>
    <n v="1"/>
    <n v="0"/>
    <n v="0"/>
    <n v="0"/>
    <s v="ZUN"/>
    <d v="2022-03-10T00:00:00"/>
    <x v="91"/>
    <n v="223"/>
    <n v="143"/>
    <s v="635201028225665065"/>
    <n v="44391"/>
    <s v=""/>
    <s v=""/>
    <n v="1"/>
    <n v="38.770000000000003"/>
    <n v="1.0999999999999999E-2"/>
    <s v="FERT"/>
    <s v="2109300369"/>
    <s v="0"/>
    <s v="0"/>
    <s v="0"/>
    <s v="X"/>
    <s v=""/>
    <n v="44175"/>
    <m/>
    <s v="1"/>
    <n v="1"/>
    <n v="0"/>
    <n v="9"/>
    <n v="1"/>
    <n v="38.770000000000003"/>
    <x v="1"/>
  </r>
  <r>
    <n v="856"/>
    <s v="67251850856"/>
    <d v="2021-07-30T00:00:00"/>
    <x v="77"/>
    <x v="77"/>
    <s v="A910"/>
    <s v="1000"/>
    <x v="141"/>
    <n v="30"/>
    <n v="0"/>
    <n v="0"/>
    <n v="0"/>
    <s v="ZUN"/>
    <d v="2022-03-10T00:00:00"/>
    <x v="91"/>
    <n v="223"/>
    <n v="143"/>
    <s v="635201028226242142"/>
    <n v="44391"/>
    <s v=""/>
    <s v=""/>
    <n v="30"/>
    <n v="1163.22"/>
    <n v="0.33300000000000002"/>
    <s v="FERT"/>
    <s v="2109300369"/>
    <s v="0"/>
    <s v="0"/>
    <s v="0"/>
    <s v="X"/>
    <s v=""/>
    <n v="44175"/>
    <m/>
    <s v="1"/>
    <n v="30"/>
    <n v="0"/>
    <n v="1"/>
    <n v="1"/>
    <n v="38.774000000000001"/>
    <x v="1"/>
  </r>
  <r>
    <n v="859"/>
    <s v="67251853859"/>
    <d v="2021-07-30T00:00:00"/>
    <x v="78"/>
    <x v="78"/>
    <s v="A910"/>
    <s v="1000"/>
    <x v="142"/>
    <n v="22"/>
    <n v="0"/>
    <n v="0"/>
    <n v="0"/>
    <s v="ZUN"/>
    <d v="2022-04-03T00:00:00"/>
    <x v="92"/>
    <n v="247"/>
    <n v="157"/>
    <s v="635201028225586230"/>
    <n v="44355"/>
    <s v=""/>
    <s v=""/>
    <n v="22"/>
    <n v="666.02"/>
    <n v="0.24399999999999999"/>
    <s v="FERT"/>
    <s v="2109300369"/>
    <s v="0"/>
    <s v="0"/>
    <s v="0"/>
    <s v="X"/>
    <s v=""/>
    <n v="44294"/>
    <m/>
    <s v="1"/>
    <n v="22"/>
    <n v="0"/>
    <n v="0"/>
    <n v="0"/>
    <n v="0"/>
    <x v="1"/>
  </r>
  <r>
    <n v="859"/>
    <s v="67251853859"/>
    <d v="2021-07-30T00:00:00"/>
    <x v="78"/>
    <x v="78"/>
    <s v="A910"/>
    <s v="1000"/>
    <x v="143"/>
    <n v="20"/>
    <n v="0"/>
    <n v="0"/>
    <n v="0"/>
    <s v="ZUN"/>
    <d v="2022-05-01T00:00:00"/>
    <x v="93"/>
    <n v="275"/>
    <n v="185"/>
    <s v="635201028226242166"/>
    <n v="44391"/>
    <s v=""/>
    <s v=""/>
    <n v="20"/>
    <n v="605.47"/>
    <n v="0.222"/>
    <s v="FERT"/>
    <s v="2109300369"/>
    <s v="0"/>
    <s v="0"/>
    <s v="0"/>
    <s v="X"/>
    <s v=""/>
    <n v="44322"/>
    <m/>
    <s v="1"/>
    <n v="20"/>
    <n v="0"/>
    <n v="22"/>
    <n v="20"/>
    <n v="605.47"/>
    <x v="1"/>
  </r>
  <r>
    <n v="859"/>
    <s v="67251853859"/>
    <d v="2021-07-30T00:00:00"/>
    <x v="78"/>
    <x v="78"/>
    <s v="A910"/>
    <s v="1000"/>
    <x v="144"/>
    <n v="10"/>
    <n v="0"/>
    <n v="0"/>
    <n v="0"/>
    <s v="ZUN"/>
    <d v="2022-05-22T00:00:00"/>
    <x v="94"/>
    <n v="296"/>
    <n v="206"/>
    <s v="635201028226242159"/>
    <n v="44391"/>
    <s v=""/>
    <s v=""/>
    <n v="10"/>
    <n v="302.74"/>
    <n v="0.111"/>
    <s v="FERT"/>
    <s v="2109300369"/>
    <s v="0"/>
    <s v="0"/>
    <s v="0"/>
    <s v="X"/>
    <s v=""/>
    <n v="44343"/>
    <m/>
    <s v="1"/>
    <n v="10"/>
    <n v="0"/>
    <n v="20"/>
    <n v="10"/>
    <n v="302.74"/>
    <x v="1"/>
  </r>
  <r>
    <n v="862"/>
    <s v="67262254862"/>
    <d v="2021-07-30T00:00:00"/>
    <x v="79"/>
    <x v="79"/>
    <s v="A910"/>
    <s v="1000"/>
    <x v="145"/>
    <n v="54"/>
    <n v="0"/>
    <n v="0"/>
    <n v="0"/>
    <s v="ZUN"/>
    <d v="2022-05-24T00:00:00"/>
    <x v="95"/>
    <n v="298"/>
    <n v="258"/>
    <s v="373126400311519086"/>
    <n v="44363"/>
    <s v=""/>
    <s v=""/>
    <n v="54"/>
    <n v="1015.17"/>
    <n v="0.67500000000000004"/>
    <s v="FERT"/>
    <s v="2109300369"/>
    <s v="0"/>
    <s v="0"/>
    <s v="0"/>
    <s v="X"/>
    <s v=""/>
    <n v="44340"/>
    <m/>
    <n v="1"/>
    <n v="54"/>
    <n v="0"/>
    <n v="0"/>
    <n v="0"/>
    <n v="0"/>
    <x v="16"/>
  </r>
  <r>
    <n v="863"/>
    <s v="67262258863"/>
    <d v="2021-07-30T00:00:00"/>
    <x v="80"/>
    <x v="80"/>
    <s v="A910"/>
    <s v="1000"/>
    <x v="146"/>
    <n v="61"/>
    <n v="0"/>
    <n v="0"/>
    <n v="0"/>
    <s v="ZUN"/>
    <d v="2022-05-25T00:00:00"/>
    <x v="96"/>
    <n v="299"/>
    <n v="209"/>
    <s v="373126400311519444"/>
    <n v="44384"/>
    <s v=""/>
    <s v=""/>
    <n v="61"/>
    <n v="1153.48"/>
    <n v="0.76300000000000001"/>
    <s v="FERT"/>
    <s v="2109300369"/>
    <s v="0"/>
    <s v="0"/>
    <s v="0"/>
    <s v="X"/>
    <s v=""/>
    <n v="44341"/>
    <m/>
    <n v="1"/>
    <n v="61"/>
    <n v="0"/>
    <n v="0"/>
    <n v="0"/>
    <n v="0"/>
    <x v="16"/>
  </r>
  <r>
    <n v="864"/>
    <s v="67291280864"/>
    <d v="2021-07-30T00:00:00"/>
    <x v="81"/>
    <x v="81"/>
    <s v="A910"/>
    <s v="1000"/>
    <x v="147"/>
    <n v="50"/>
    <n v="0"/>
    <n v="0"/>
    <n v="0"/>
    <s v="ZUN"/>
    <d v="2022-04-17T00:00:00"/>
    <x v="97"/>
    <n v="261"/>
    <n v="181"/>
    <s v="356037223680716753"/>
    <n v="44397"/>
    <s v=""/>
    <s v=""/>
    <n v="50"/>
    <n v="605.54"/>
    <n v="1"/>
    <s v="FERT"/>
    <s v="2109300369"/>
    <s v="0"/>
    <s v="0"/>
    <s v="0"/>
    <s v="X"/>
    <s v=""/>
    <n v="44394"/>
    <m/>
    <n v="32"/>
    <n v="2"/>
    <n v="0"/>
    <n v="0"/>
    <n v="0"/>
    <n v="0"/>
    <x v="15"/>
  </r>
  <r>
    <n v="864"/>
    <s v="67291280864"/>
    <d v="2021-07-30T00:00:00"/>
    <x v="81"/>
    <x v="81"/>
    <s v="A910"/>
    <s v="1000"/>
    <x v="147"/>
    <n v="50"/>
    <n v="0"/>
    <n v="0"/>
    <n v="0"/>
    <s v="ZUN"/>
    <d v="2022-04-17T00:00:00"/>
    <x v="97"/>
    <n v="261"/>
    <n v="181"/>
    <s v="356037223680716760"/>
    <n v="44397"/>
    <s v=""/>
    <s v=""/>
    <n v="50"/>
    <n v="605.54"/>
    <n v="1"/>
    <s v="FERT"/>
    <s v="2109300369"/>
    <s v="0"/>
    <s v="0"/>
    <s v="0"/>
    <s v="X"/>
    <s v=""/>
    <n v="44394"/>
    <m/>
    <n v="32"/>
    <n v="2"/>
    <n v="0"/>
    <n v="2"/>
    <n v="2"/>
    <n v="24.221599999999999"/>
    <x v="15"/>
  </r>
  <r>
    <n v="864"/>
    <s v="67291280864"/>
    <d v="2021-07-30T00:00:00"/>
    <x v="81"/>
    <x v="81"/>
    <s v="A910"/>
    <s v="1000"/>
    <x v="147"/>
    <n v="50"/>
    <n v="0"/>
    <n v="0"/>
    <n v="0"/>
    <s v="ZUN"/>
    <d v="2022-04-17T00:00:00"/>
    <x v="97"/>
    <n v="261"/>
    <n v="181"/>
    <s v="356037223680716777"/>
    <n v="44397"/>
    <s v=""/>
    <s v=""/>
    <n v="50"/>
    <n v="605.54"/>
    <n v="1"/>
    <s v="FERT"/>
    <s v="2109300369"/>
    <s v="0"/>
    <s v="0"/>
    <s v="0"/>
    <s v="X"/>
    <s v=""/>
    <n v="44394"/>
    <m/>
    <n v="32"/>
    <n v="2"/>
    <n v="0"/>
    <n v="2"/>
    <n v="2"/>
    <n v="24.221599999999999"/>
    <x v="15"/>
  </r>
  <r>
    <n v="864"/>
    <s v="67291280864"/>
    <d v="2021-07-30T00:00:00"/>
    <x v="81"/>
    <x v="81"/>
    <s v="A910"/>
    <s v="1000"/>
    <x v="147"/>
    <n v="50"/>
    <n v="0"/>
    <n v="0"/>
    <n v="0"/>
    <s v="ZUN"/>
    <d v="2022-04-17T00:00:00"/>
    <x v="97"/>
    <n v="261"/>
    <n v="181"/>
    <s v="356037223680716784"/>
    <n v="44397"/>
    <s v=""/>
    <s v=""/>
    <n v="50"/>
    <n v="605.54"/>
    <n v="1"/>
    <s v="FERT"/>
    <s v="2109300369"/>
    <s v="0"/>
    <s v="0"/>
    <s v="0"/>
    <s v="X"/>
    <s v=""/>
    <n v="44394"/>
    <m/>
    <n v="32"/>
    <n v="2"/>
    <n v="0"/>
    <n v="2"/>
    <n v="2"/>
    <n v="24.221599999999999"/>
    <x v="15"/>
  </r>
  <r>
    <n v="864"/>
    <s v="67291280864"/>
    <d v="2021-07-30T00:00:00"/>
    <x v="81"/>
    <x v="81"/>
    <s v="A910"/>
    <s v="1000"/>
    <x v="147"/>
    <n v="50"/>
    <n v="0"/>
    <n v="0"/>
    <n v="0"/>
    <s v="ZUN"/>
    <d v="2022-04-17T00:00:00"/>
    <x v="97"/>
    <n v="261"/>
    <n v="181"/>
    <s v="356037223680716791"/>
    <n v="44397"/>
    <s v=""/>
    <s v=""/>
    <n v="50"/>
    <n v="605.54"/>
    <n v="1"/>
    <s v="FERT"/>
    <s v="2109300369"/>
    <s v="0"/>
    <s v="0"/>
    <s v="0"/>
    <s v="X"/>
    <s v=""/>
    <n v="44394"/>
    <m/>
    <n v="32"/>
    <n v="2"/>
    <n v="0"/>
    <n v="2"/>
    <n v="2"/>
    <n v="24.221599999999999"/>
    <x v="15"/>
  </r>
  <r>
    <n v="864"/>
    <s v="67291280864"/>
    <d v="2021-07-30T00:00:00"/>
    <x v="81"/>
    <x v="81"/>
    <s v="A910"/>
    <s v="1000"/>
    <x v="147"/>
    <n v="50"/>
    <n v="0"/>
    <n v="0"/>
    <n v="0"/>
    <s v="ZUN"/>
    <d v="2022-04-17T00:00:00"/>
    <x v="97"/>
    <n v="261"/>
    <n v="181"/>
    <s v="356037223680716807"/>
    <n v="44397"/>
    <s v=""/>
    <s v=""/>
    <n v="50"/>
    <n v="605.54"/>
    <n v="1"/>
    <s v="FERT"/>
    <s v="2109300369"/>
    <s v="0"/>
    <s v="0"/>
    <s v="0"/>
    <s v="X"/>
    <s v=""/>
    <n v="44394"/>
    <m/>
    <n v="32"/>
    <n v="2"/>
    <n v="0"/>
    <n v="2"/>
    <n v="2"/>
    <n v="24.221599999999999"/>
    <x v="15"/>
  </r>
  <r>
    <n v="864"/>
    <s v="67291280864"/>
    <d v="2021-07-30T00:00:00"/>
    <x v="81"/>
    <x v="81"/>
    <s v="A910"/>
    <s v="1000"/>
    <x v="147"/>
    <n v="50"/>
    <n v="0"/>
    <n v="0"/>
    <n v="0"/>
    <s v="ZUN"/>
    <d v="2022-04-17T00:00:00"/>
    <x v="97"/>
    <n v="261"/>
    <n v="181"/>
    <s v="356037223680716814"/>
    <n v="44397"/>
    <s v=""/>
    <s v=""/>
    <n v="50"/>
    <n v="605.54"/>
    <n v="1"/>
    <s v="FERT"/>
    <s v="2109300369"/>
    <s v="0"/>
    <s v="0"/>
    <s v="0"/>
    <s v="X"/>
    <s v=""/>
    <n v="44394"/>
    <m/>
    <n v="32"/>
    <n v="2"/>
    <n v="0"/>
    <n v="2"/>
    <n v="2"/>
    <n v="24.221599999999999"/>
    <x v="15"/>
  </r>
  <r>
    <n v="864"/>
    <s v="67291280864"/>
    <d v="2021-07-30T00:00:00"/>
    <x v="81"/>
    <x v="81"/>
    <s v="A910"/>
    <s v="1000"/>
    <x v="147"/>
    <n v="50"/>
    <n v="0"/>
    <n v="0"/>
    <n v="0"/>
    <s v="ZUN"/>
    <d v="2022-04-17T00:00:00"/>
    <x v="97"/>
    <n v="261"/>
    <n v="181"/>
    <s v="356037223680716821"/>
    <n v="44397"/>
    <s v=""/>
    <s v=""/>
    <n v="50"/>
    <n v="605.54"/>
    <n v="1"/>
    <s v="FERT"/>
    <s v="2109300369"/>
    <s v="0"/>
    <s v="0"/>
    <s v="0"/>
    <s v="X"/>
    <s v=""/>
    <n v="44394"/>
    <m/>
    <n v="32"/>
    <n v="2"/>
    <n v="0"/>
    <n v="2"/>
    <n v="2"/>
    <n v="24.221599999999999"/>
    <x v="15"/>
  </r>
  <r>
    <n v="864"/>
    <s v="67291280864"/>
    <d v="2021-07-30T00:00:00"/>
    <x v="81"/>
    <x v="81"/>
    <s v="A910"/>
    <s v="1000"/>
    <x v="147"/>
    <n v="47"/>
    <n v="0"/>
    <n v="0"/>
    <n v="0"/>
    <s v="ZUN"/>
    <d v="2022-04-17T00:00:00"/>
    <x v="97"/>
    <n v="261"/>
    <n v="181"/>
    <s v="356037223680716838"/>
    <n v="44397"/>
    <s v=""/>
    <s v=""/>
    <n v="47"/>
    <n v="569.20000000000005"/>
    <n v="0.94"/>
    <s v="FERT"/>
    <s v="2109300369"/>
    <s v="0"/>
    <s v="0"/>
    <s v="0"/>
    <s v="X"/>
    <s v=""/>
    <n v="44394"/>
    <m/>
    <n v="32"/>
    <n v="1"/>
    <n v="0"/>
    <n v="2"/>
    <n v="2"/>
    <n v="24.221276595744683"/>
    <x v="15"/>
  </r>
  <r>
    <n v="864"/>
    <s v="67291280864"/>
    <d v="2021-07-30T00:00:00"/>
    <x v="81"/>
    <x v="81"/>
    <s v="A910"/>
    <s v="1000"/>
    <x v="147"/>
    <n v="38"/>
    <n v="0"/>
    <n v="0"/>
    <n v="0"/>
    <s v="ZUN"/>
    <d v="2022-04-17T00:00:00"/>
    <x v="97"/>
    <n v="261"/>
    <n v="181"/>
    <s v="356037223680716845"/>
    <n v="44397"/>
    <s v=""/>
    <s v=""/>
    <n v="38"/>
    <n v="460.21"/>
    <n v="0.76"/>
    <s v="FERT"/>
    <s v="2109300369"/>
    <s v="0"/>
    <s v="0"/>
    <s v="0"/>
    <s v="X"/>
    <s v=""/>
    <n v="44394"/>
    <m/>
    <n v="32"/>
    <n v="1"/>
    <n v="0"/>
    <n v="1"/>
    <n v="1"/>
    <n v="12.110789473684211"/>
    <x v="15"/>
  </r>
  <r>
    <n v="864"/>
    <s v="67291280864"/>
    <d v="2021-07-30T00:00:00"/>
    <x v="81"/>
    <x v="81"/>
    <s v="A910"/>
    <s v="1000"/>
    <x v="147"/>
    <n v="1"/>
    <n v="0"/>
    <n v="0"/>
    <n v="0"/>
    <s v="ZUN"/>
    <d v="2022-04-17T00:00:00"/>
    <x v="97"/>
    <n v="261"/>
    <n v="181"/>
    <s v="635201028226559332"/>
    <n v="44397"/>
    <s v=""/>
    <s v=""/>
    <n v="1"/>
    <n v="12.11"/>
    <n v="0.02"/>
    <s v="FERT"/>
    <s v="2109300369"/>
    <s v="0"/>
    <s v="0"/>
    <s v="0"/>
    <s v="X"/>
    <s v=""/>
    <n v="44394"/>
    <m/>
    <n v="32"/>
    <n v="0"/>
    <n v="0"/>
    <n v="1"/>
    <n v="1"/>
    <n v="12.11"/>
    <x v="15"/>
  </r>
  <r>
    <n v="864"/>
    <s v="67291280864"/>
    <d v="2021-07-30T00:00:00"/>
    <x v="81"/>
    <x v="81"/>
    <s v="A910"/>
    <s v="1000"/>
    <x v="65"/>
    <n v="30"/>
    <n v="0"/>
    <n v="0"/>
    <n v="0"/>
    <s v="ZUN"/>
    <d v="2022-04-30T00:00:00"/>
    <x v="98"/>
    <n v="274"/>
    <n v="194"/>
    <s v="356037223680716661"/>
    <n v="44393"/>
    <s v=""/>
    <s v=""/>
    <n v="30"/>
    <n v="363.32"/>
    <n v="0.6"/>
    <s v="FERT"/>
    <s v="2109300369"/>
    <s v="0"/>
    <s v="0"/>
    <s v="0"/>
    <s v="X"/>
    <s v=""/>
    <n v="44393"/>
    <m/>
    <n v="32"/>
    <n v="1"/>
    <n v="0"/>
    <n v="0"/>
    <n v="0"/>
    <n v="0"/>
    <x v="15"/>
  </r>
  <r>
    <n v="876"/>
    <s v="67322596876"/>
    <d v="2021-07-30T00:00:00"/>
    <x v="82"/>
    <x v="82"/>
    <s v="A910"/>
    <s v="1000"/>
    <x v="148"/>
    <n v="13"/>
    <n v="0"/>
    <n v="0"/>
    <n v="0"/>
    <s v="ZUN"/>
    <d v="2022-06-30T00:00:00"/>
    <x v="99"/>
    <n v="335"/>
    <n v="290"/>
    <s v="330270331001829693"/>
    <n v="44280"/>
    <s v=""/>
    <s v=""/>
    <n v="13"/>
    <n v="123.74"/>
    <n v="0.27100000000000002"/>
    <s v="FERT"/>
    <s v="2109300369"/>
    <s v="0"/>
    <s v="0"/>
    <s v="0"/>
    <s v="X"/>
    <s v=""/>
    <n v="44273"/>
    <m/>
    <s v="1"/>
    <n v="13"/>
    <n v="0"/>
    <n v="0"/>
    <n v="0"/>
    <n v="0"/>
    <x v="0"/>
  </r>
  <r>
    <n v="877"/>
    <s v="67418234877"/>
    <d v="2021-07-30T00:00:00"/>
    <x v="83"/>
    <x v="83"/>
    <s v="A910"/>
    <s v="1000"/>
    <x v="146"/>
    <n v="6"/>
    <n v="0"/>
    <n v="0"/>
    <n v="0"/>
    <s v="ZUN"/>
    <d v="2022-05-25T00:00:00"/>
    <x v="96"/>
    <n v="299"/>
    <n v="209"/>
    <s v="373126400311519406"/>
    <n v="44363"/>
    <s v=""/>
    <s v=""/>
    <n v="6"/>
    <n v="127.97"/>
    <n v="7.4999999999999997E-2"/>
    <s v="FERT"/>
    <s v="2109300369"/>
    <s v="0"/>
    <s v="0"/>
    <s v="0"/>
    <s v="X"/>
    <s v=""/>
    <n v="44341"/>
    <m/>
    <n v="1"/>
    <n v="6"/>
    <n v="0"/>
    <n v="0"/>
    <n v="0"/>
    <n v="0"/>
    <x v="16"/>
  </r>
  <r>
    <n v="877"/>
    <s v="67418234877"/>
    <d v="2021-07-30T00:00:00"/>
    <x v="83"/>
    <x v="83"/>
    <s v="A910"/>
    <s v="1000"/>
    <x v="146"/>
    <n v="1"/>
    <n v="0"/>
    <n v="0"/>
    <n v="0"/>
    <s v="ZUN"/>
    <d v="2022-05-25T00:00:00"/>
    <x v="96"/>
    <n v="299"/>
    <n v="209"/>
    <s v="635201028226559547"/>
    <n v="44363"/>
    <s v=""/>
    <s v=""/>
    <n v="1"/>
    <n v="21.33"/>
    <n v="1.2999999999999999E-2"/>
    <s v="FERT"/>
    <s v="2109300369"/>
    <s v="0"/>
    <s v="0"/>
    <s v="0"/>
    <s v="X"/>
    <s v=""/>
    <n v="44341"/>
    <m/>
    <n v="1"/>
    <n v="1"/>
    <n v="0"/>
    <n v="6"/>
    <n v="1"/>
    <n v="21.33"/>
    <x v="16"/>
  </r>
  <r>
    <n v="879"/>
    <s v="67505008879"/>
    <d v="2021-07-30T00:00:00"/>
    <x v="84"/>
    <x v="84"/>
    <s v="A910"/>
    <s v="1000"/>
    <x v="149"/>
    <n v="104"/>
    <n v="0"/>
    <n v="0"/>
    <n v="0"/>
    <s v="ZUN"/>
    <d v="2022-12-31T00:00:00"/>
    <x v="60"/>
    <n v="519"/>
    <n v="399"/>
    <s v="340387002334904408"/>
    <n v="44349"/>
    <s v=""/>
    <s v=""/>
    <n v="104"/>
    <n v="656.74"/>
    <n v="1"/>
    <s v="FERT"/>
    <s v="2109300369"/>
    <s v="0"/>
    <s v="0"/>
    <s v="0"/>
    <s v="X"/>
    <s v=""/>
    <n v="44349"/>
    <m/>
    <n v="9"/>
    <n v="12"/>
    <n v="0"/>
    <n v="0"/>
    <n v="0"/>
    <n v="0"/>
    <x v="3"/>
  </r>
  <r>
    <n v="879"/>
    <s v="67505008879"/>
    <d v="2021-07-30T00:00:00"/>
    <x v="84"/>
    <x v="84"/>
    <s v="A910"/>
    <s v="1000"/>
    <x v="149"/>
    <n v="29"/>
    <n v="0"/>
    <n v="0"/>
    <n v="0"/>
    <s v="ZUN"/>
    <d v="2022-12-31T00:00:00"/>
    <x v="60"/>
    <n v="519"/>
    <n v="399"/>
    <s v="340387002334904637"/>
    <n v="44349"/>
    <s v=""/>
    <s v=""/>
    <n v="29"/>
    <n v="183.13"/>
    <n v="0.27900000000000003"/>
    <s v="FERT"/>
    <s v="2109300369"/>
    <s v="0"/>
    <s v="0"/>
    <s v="0"/>
    <s v="X"/>
    <s v=""/>
    <n v="44349"/>
    <m/>
    <n v="9"/>
    <n v="3"/>
    <n v="0"/>
    <n v="12"/>
    <n v="12"/>
    <n v="75.777931034482762"/>
    <x v="3"/>
  </r>
  <r>
    <n v="879"/>
    <s v="67505008879"/>
    <d v="2021-07-30T00:00:00"/>
    <x v="84"/>
    <x v="84"/>
    <s v="A910"/>
    <s v="1000"/>
    <x v="149"/>
    <n v="104"/>
    <n v="0"/>
    <n v="0"/>
    <n v="0"/>
    <s v="ZUN"/>
    <d v="2022-12-31T00:00:00"/>
    <x v="60"/>
    <n v="519"/>
    <n v="399"/>
    <s v="340387002334904699"/>
    <n v="44349"/>
    <s v=""/>
    <s v=""/>
    <n v="104"/>
    <n v="656.74"/>
    <n v="1"/>
    <s v="FERT"/>
    <s v="2109300369"/>
    <s v="0"/>
    <s v="0"/>
    <s v="0"/>
    <s v="X"/>
    <s v=""/>
    <n v="44349"/>
    <m/>
    <n v="9"/>
    <n v="12"/>
    <n v="0"/>
    <n v="3"/>
    <n v="3"/>
    <n v="18.944423076923076"/>
    <x v="3"/>
  </r>
  <r>
    <n v="879"/>
    <s v="67505008879"/>
    <d v="2021-07-30T00:00:00"/>
    <x v="84"/>
    <x v="84"/>
    <s v="A910"/>
    <s v="1000"/>
    <x v="149"/>
    <n v="104"/>
    <n v="0"/>
    <n v="0"/>
    <n v="0"/>
    <s v="ZUN"/>
    <d v="2022-12-31T00:00:00"/>
    <x v="60"/>
    <n v="519"/>
    <n v="399"/>
    <s v="340387002334904866"/>
    <n v="44349"/>
    <s v=""/>
    <s v=""/>
    <n v="104"/>
    <n v="656.74"/>
    <n v="1"/>
    <s v="FERT"/>
    <s v="2109300369"/>
    <s v="0"/>
    <s v="0"/>
    <s v="0"/>
    <s v="X"/>
    <s v=""/>
    <n v="44349"/>
    <m/>
    <n v="9"/>
    <n v="12"/>
    <n v="0"/>
    <n v="12"/>
    <n v="12"/>
    <n v="75.777692307692305"/>
    <x v="3"/>
  </r>
  <r>
    <n v="879"/>
    <s v="67505008879"/>
    <d v="2021-07-30T00:00:00"/>
    <x v="84"/>
    <x v="84"/>
    <s v="A910"/>
    <s v="1000"/>
    <x v="149"/>
    <n v="31"/>
    <n v="0"/>
    <n v="0"/>
    <n v="0"/>
    <s v="ZUN"/>
    <d v="2022-12-31T00:00:00"/>
    <x v="60"/>
    <n v="519"/>
    <n v="399"/>
    <s v="340387002334904903"/>
    <n v="44349"/>
    <s v=""/>
    <s v=""/>
    <n v="31"/>
    <n v="195.76"/>
    <n v="0.29799999999999999"/>
    <s v="FERT"/>
    <s v="2109300369"/>
    <s v="0"/>
    <s v="0"/>
    <s v="0"/>
    <s v="X"/>
    <s v=""/>
    <n v="44349"/>
    <m/>
    <n v="9"/>
    <n v="3"/>
    <n v="0"/>
    <n v="12"/>
    <n v="12"/>
    <n v="75.778064516129035"/>
    <x v="3"/>
  </r>
  <r>
    <n v="879"/>
    <s v="67505008879"/>
    <d v="2021-07-30T00:00:00"/>
    <x v="84"/>
    <x v="84"/>
    <s v="A910"/>
    <s v="1000"/>
    <x v="149"/>
    <n v="2"/>
    <n v="0"/>
    <n v="0"/>
    <n v="0"/>
    <s v="ZUN"/>
    <d v="2022-12-31T00:00:00"/>
    <x v="60"/>
    <n v="519"/>
    <n v="399"/>
    <s v="635201028226559394"/>
    <n v="44349"/>
    <s v=""/>
    <s v=""/>
    <n v="2"/>
    <n v="12.63"/>
    <n v="1.9E-2"/>
    <s v="FERT"/>
    <s v="2109300369"/>
    <s v="0"/>
    <s v="0"/>
    <s v="0"/>
    <s v="X"/>
    <s v=""/>
    <n v="44349"/>
    <m/>
    <n v="9"/>
    <n v="0"/>
    <n v="0"/>
    <n v="3"/>
    <n v="2"/>
    <n v="12.63"/>
    <x v="3"/>
  </r>
  <r>
    <n v="879"/>
    <s v="67505008879"/>
    <d v="2021-07-30T00:00:00"/>
    <x v="84"/>
    <x v="84"/>
    <s v="A910"/>
    <s v="1000"/>
    <x v="150"/>
    <n v="104"/>
    <n v="0"/>
    <n v="0"/>
    <n v="0"/>
    <s v="ZUN"/>
    <d v="2023-01-31T00:00:00"/>
    <x v="43"/>
    <n v="550"/>
    <n v="430"/>
    <s v="340387002337802480"/>
    <n v="44378"/>
    <s v=""/>
    <s v=""/>
    <n v="104"/>
    <n v="656.74"/>
    <n v="1"/>
    <s v="FERT"/>
    <s v="2109300369"/>
    <s v="0"/>
    <s v="0"/>
    <s v="0"/>
    <s v="X"/>
    <s v=""/>
    <n v="44378"/>
    <m/>
    <n v="9"/>
    <n v="12"/>
    <n v="0"/>
    <n v="0"/>
    <n v="0"/>
    <n v="0"/>
    <x v="3"/>
  </r>
  <r>
    <n v="879"/>
    <s v="67505008879"/>
    <d v="2021-07-30T00:00:00"/>
    <x v="84"/>
    <x v="84"/>
    <s v="A910"/>
    <s v="1000"/>
    <x v="150"/>
    <n v="104"/>
    <n v="0"/>
    <n v="0"/>
    <n v="0"/>
    <s v="ZUN"/>
    <d v="2023-01-31T00:00:00"/>
    <x v="43"/>
    <n v="550"/>
    <n v="430"/>
    <s v="340387002337802633"/>
    <n v="44378"/>
    <s v=""/>
    <s v=""/>
    <n v="104"/>
    <n v="656.74"/>
    <n v="1"/>
    <s v="FERT"/>
    <s v="2109300369"/>
    <s v="0"/>
    <s v="0"/>
    <s v="0"/>
    <s v="X"/>
    <s v=""/>
    <n v="44378"/>
    <m/>
    <n v="9"/>
    <n v="12"/>
    <n v="0"/>
    <n v="12"/>
    <n v="12"/>
    <n v="75.777692307692305"/>
    <x v="3"/>
  </r>
  <r>
    <n v="879"/>
    <s v="67505008879"/>
    <d v="2021-07-30T00:00:00"/>
    <x v="84"/>
    <x v="84"/>
    <s v="A910"/>
    <s v="1000"/>
    <x v="150"/>
    <n v="104"/>
    <n v="0"/>
    <n v="0"/>
    <n v="0"/>
    <s v="ZUN"/>
    <d v="2023-01-31T00:00:00"/>
    <x v="43"/>
    <n v="550"/>
    <n v="430"/>
    <s v="340387002337802657"/>
    <n v="44378"/>
    <s v=""/>
    <s v=""/>
    <n v="104"/>
    <n v="656.74"/>
    <n v="1"/>
    <s v="FERT"/>
    <s v="2109300369"/>
    <s v="0"/>
    <s v="0"/>
    <s v="0"/>
    <s v="X"/>
    <s v=""/>
    <n v="44378"/>
    <m/>
    <n v="9"/>
    <n v="12"/>
    <n v="0"/>
    <n v="12"/>
    <n v="12"/>
    <n v="75.777692307692305"/>
    <x v="3"/>
  </r>
  <r>
    <n v="879"/>
    <s v="67505008879"/>
    <d v="2021-07-30T00:00:00"/>
    <x v="84"/>
    <x v="84"/>
    <s v="A910"/>
    <s v="1000"/>
    <x v="150"/>
    <n v="104"/>
    <n v="0"/>
    <n v="0"/>
    <n v="0"/>
    <s v="ZUN"/>
    <d v="2023-01-31T00:00:00"/>
    <x v="43"/>
    <n v="550"/>
    <n v="430"/>
    <s v="340387002337802800"/>
    <n v="44378"/>
    <s v=""/>
    <s v=""/>
    <n v="104"/>
    <n v="656.74"/>
    <n v="1"/>
    <s v="FERT"/>
    <s v="2109300369"/>
    <s v="0"/>
    <s v="0"/>
    <s v="0"/>
    <s v="X"/>
    <s v=""/>
    <n v="44378"/>
    <m/>
    <n v="9"/>
    <n v="12"/>
    <n v="0"/>
    <n v="12"/>
    <n v="12"/>
    <n v="75.777692307692305"/>
    <x v="3"/>
  </r>
  <r>
    <n v="879"/>
    <s v="67505008879"/>
    <d v="2021-07-30T00:00:00"/>
    <x v="84"/>
    <x v="84"/>
    <s v="A910"/>
    <s v="1000"/>
    <x v="150"/>
    <n v="104"/>
    <n v="0"/>
    <n v="0"/>
    <n v="0"/>
    <s v="ZUN"/>
    <d v="2023-01-31T00:00:00"/>
    <x v="43"/>
    <n v="550"/>
    <n v="430"/>
    <s v="340387002337802848"/>
    <n v="44378"/>
    <s v=""/>
    <s v=""/>
    <n v="104"/>
    <n v="656.74"/>
    <n v="1"/>
    <s v="FERT"/>
    <s v="2109300369"/>
    <s v="0"/>
    <s v="0"/>
    <s v="0"/>
    <s v="X"/>
    <s v=""/>
    <n v="44378"/>
    <m/>
    <n v="9"/>
    <n v="12"/>
    <n v="0"/>
    <n v="12"/>
    <n v="12"/>
    <n v="75.777692307692305"/>
    <x v="3"/>
  </r>
  <r>
    <n v="890"/>
    <s v="67511967890"/>
    <d v="2021-07-30T00:00:00"/>
    <x v="85"/>
    <x v="85"/>
    <s v="A910"/>
    <s v="1000"/>
    <x v="151"/>
    <n v="34"/>
    <n v="0"/>
    <n v="0"/>
    <n v="0"/>
    <s v="ZUN"/>
    <d v="2022-07-09T00:00:00"/>
    <x v="100"/>
    <n v="344"/>
    <n v="254"/>
    <s v="352015440000006978"/>
    <n v="44391"/>
    <s v=""/>
    <s v=""/>
    <n v="34"/>
    <n v="1074.1500000000001"/>
    <n v="0.65400000000000003"/>
    <s v="FERT"/>
    <s v="2109300369"/>
    <s v="0"/>
    <s v="0"/>
    <s v="0"/>
    <s v="X"/>
    <s v=""/>
    <n v="44391"/>
    <m/>
    <n v="3"/>
    <n v="11"/>
    <n v="0"/>
    <n v="0"/>
    <n v="0"/>
    <n v="0"/>
    <x v="17"/>
  </r>
  <r>
    <n v="891"/>
    <s v="67511991891"/>
    <d v="2021-07-30T00:00:00"/>
    <x v="86"/>
    <x v="86"/>
    <s v="A910"/>
    <s v="1000"/>
    <x v="152"/>
    <n v="40"/>
    <n v="0"/>
    <n v="0"/>
    <n v="0"/>
    <s v="ZUN"/>
    <d v="2022-07-07T00:00:00"/>
    <x v="101"/>
    <n v="342"/>
    <n v="282"/>
    <s v="352015440000006879"/>
    <n v="44386"/>
    <s v=""/>
    <s v=""/>
    <n v="40"/>
    <n v="1197.68"/>
    <n v="0.90900000000000003"/>
    <s v="FERT"/>
    <s v="2109300369"/>
    <s v="0"/>
    <s v="0"/>
    <s v="0"/>
    <s v="X"/>
    <s v=""/>
    <n v="44386"/>
    <m/>
    <n v="1"/>
    <n v="40"/>
    <n v="0"/>
    <n v="0"/>
    <n v="0"/>
    <n v="0"/>
    <x v="17"/>
  </r>
  <r>
    <n v="891"/>
    <s v="67511991891"/>
    <d v="2021-07-30T00:00:00"/>
    <x v="86"/>
    <x v="86"/>
    <s v="A910"/>
    <s v="1000"/>
    <x v="153"/>
    <n v="44"/>
    <n v="0"/>
    <n v="0"/>
    <n v="0"/>
    <s v="ZUN"/>
    <d v="2022-07-21T00:00:00"/>
    <x v="102"/>
    <n v="356"/>
    <n v="296"/>
    <s v="352015440000007104"/>
    <n v="44400"/>
    <s v=""/>
    <s v=""/>
    <n v="44"/>
    <n v="1317.45"/>
    <n v="1"/>
    <s v="FERT"/>
    <s v="2109300369"/>
    <s v="0"/>
    <s v="0"/>
    <s v="0"/>
    <s v="X"/>
    <s v=""/>
    <n v="44400"/>
    <m/>
    <n v="1"/>
    <n v="44"/>
    <n v="0"/>
    <n v="40"/>
    <n v="40"/>
    <n v="1197.6818181818182"/>
    <x v="17"/>
  </r>
  <r>
    <n v="891"/>
    <s v="67511991891"/>
    <d v="2021-07-30T00:00:00"/>
    <x v="86"/>
    <x v="86"/>
    <s v="A910"/>
    <s v="1000"/>
    <x v="153"/>
    <n v="44"/>
    <n v="0"/>
    <n v="0"/>
    <n v="0"/>
    <s v="ZUN"/>
    <d v="2022-07-21T00:00:00"/>
    <x v="102"/>
    <n v="356"/>
    <n v="296"/>
    <s v="352015440000007111"/>
    <n v="44400"/>
    <s v=""/>
    <s v=""/>
    <n v="44"/>
    <n v="1317.45"/>
    <n v="1"/>
    <s v="FERT"/>
    <s v="2109300369"/>
    <s v="0"/>
    <s v="0"/>
    <s v="0"/>
    <s v="X"/>
    <s v=""/>
    <n v="44400"/>
    <m/>
    <n v="1"/>
    <n v="44"/>
    <n v="0"/>
    <n v="44"/>
    <n v="44"/>
    <n v="1317.45"/>
    <x v="17"/>
  </r>
  <r>
    <n v="891"/>
    <s v="67511991891"/>
    <d v="2021-07-30T00:00:00"/>
    <x v="86"/>
    <x v="86"/>
    <s v="A910"/>
    <s v="1000"/>
    <x v="153"/>
    <n v="42"/>
    <n v="0"/>
    <n v="0"/>
    <n v="0"/>
    <s v="ZUN"/>
    <d v="2022-07-21T00:00:00"/>
    <x v="102"/>
    <n v="356"/>
    <n v="296"/>
    <s v="352015440000007128"/>
    <n v="44400"/>
    <s v=""/>
    <s v=""/>
    <n v="42"/>
    <n v="1257.57"/>
    <n v="0.95499999999999996"/>
    <s v="FERT"/>
    <s v="2109300369"/>
    <s v="0"/>
    <s v="0"/>
    <s v="0"/>
    <s v="X"/>
    <s v=""/>
    <n v="44400"/>
    <m/>
    <n v="1"/>
    <n v="42"/>
    <n v="0"/>
    <n v="44"/>
    <n v="42"/>
    <n v="1257.57"/>
    <x v="17"/>
  </r>
  <r>
    <n v="895"/>
    <s v="67512194895"/>
    <d v="2021-07-30T00:00:00"/>
    <x v="87"/>
    <x v="87"/>
    <s v="A910"/>
    <s v="1000"/>
    <x v="154"/>
    <n v="43"/>
    <n v="0"/>
    <n v="0"/>
    <n v="0"/>
    <s v="ZUN"/>
    <d v="2022-06-01T00:00:00"/>
    <x v="103"/>
    <n v="306"/>
    <n v="216"/>
    <s v="352015440000006299"/>
    <n v="44354"/>
    <s v=""/>
    <s v=""/>
    <n v="43"/>
    <n v="861.77"/>
    <n v="0.76800000000000002"/>
    <s v="FERT"/>
    <s v="2109300369"/>
    <s v="0"/>
    <s v="0"/>
    <s v="0"/>
    <s v="X"/>
    <s v=""/>
    <n v="44354"/>
    <m/>
    <n v="1"/>
    <n v="43"/>
    <n v="0"/>
    <n v="0"/>
    <n v="0"/>
    <n v="0"/>
    <x v="17"/>
  </r>
  <r>
    <n v="895"/>
    <s v="67512194895"/>
    <d v="2021-07-30T00:00:00"/>
    <x v="87"/>
    <x v="87"/>
    <s v="A910"/>
    <s v="1000"/>
    <x v="155"/>
    <n v="56"/>
    <n v="0"/>
    <n v="0"/>
    <n v="0"/>
    <s v="ZUN"/>
    <d v="2022-07-06T00:00:00"/>
    <x v="104"/>
    <n v="341"/>
    <n v="251"/>
    <s v="352015440000006886"/>
    <n v="44386"/>
    <s v=""/>
    <s v=""/>
    <n v="56"/>
    <n v="1122.3"/>
    <n v="1"/>
    <s v="FERT"/>
    <s v="2109300369"/>
    <s v="0"/>
    <s v="0"/>
    <s v="0"/>
    <s v="X"/>
    <s v=""/>
    <n v="44386"/>
    <m/>
    <n v="1"/>
    <n v="56"/>
    <n v="0"/>
    <n v="43"/>
    <n v="43"/>
    <n v="861.76607142857142"/>
    <x v="17"/>
  </r>
  <r>
    <n v="897"/>
    <s v="67512327897"/>
    <d v="2021-07-30T00:00:00"/>
    <x v="88"/>
    <x v="88"/>
    <s v="A910"/>
    <s v="1000"/>
    <x v="156"/>
    <n v="36"/>
    <n v="0"/>
    <n v="0"/>
    <n v="0"/>
    <s v="ZUN"/>
    <d v="2022-06-02T00:00:00"/>
    <x v="105"/>
    <n v="307"/>
    <n v="217"/>
    <s v="352015440000006305"/>
    <d v="2021-06-07T00:00:00"/>
    <s v=""/>
    <s v=""/>
    <n v="36"/>
    <n v="528.02"/>
    <n v="0.64300000000000002"/>
    <s v="FERT"/>
    <s v="2109300369"/>
    <s v="0"/>
    <s v="0"/>
    <s v="0"/>
    <s v="X"/>
    <s v=""/>
    <d v="2021-06-07T00:00:00"/>
    <m/>
    <n v="1"/>
    <n v="36"/>
    <n v="0"/>
    <n v="0"/>
    <n v="0"/>
    <n v="0"/>
    <x v="17"/>
  </r>
  <r>
    <n v="898"/>
    <s v="67512406898"/>
    <d v="2021-07-30T00:00:00"/>
    <x v="89"/>
    <x v="89"/>
    <s v="A910"/>
    <s v="1000"/>
    <x v="157"/>
    <n v="14"/>
    <n v="0"/>
    <n v="0"/>
    <n v="0"/>
    <s v="ZUN"/>
    <d v="2022-06-24T00:00:00"/>
    <x v="106"/>
    <n v="329"/>
    <n v="239"/>
    <s v="352015440000006602"/>
    <d v="2021-06-29T00:00:00"/>
    <s v=""/>
    <s v=""/>
    <n v="14"/>
    <n v="488.6"/>
    <n v="0.318"/>
    <s v="FERT"/>
    <s v="2109300369"/>
    <s v="0"/>
    <s v="0"/>
    <s v="0"/>
    <s v="X"/>
    <s v=""/>
    <d v="2021-06-29T00:00:00"/>
    <m/>
    <n v="3"/>
    <n v="5"/>
    <n v="0"/>
    <n v="0"/>
    <n v="0"/>
    <n v="0"/>
    <x v="17"/>
  </r>
  <r>
    <n v="898"/>
    <s v="67512406898"/>
    <d v="2021-07-30T00:00:00"/>
    <x v="89"/>
    <x v="89"/>
    <s v="A910"/>
    <s v="1000"/>
    <x v="158"/>
    <n v="44"/>
    <n v="0"/>
    <n v="0"/>
    <n v="0"/>
    <s v="ZUN"/>
    <d v="2022-07-15T00:00:00"/>
    <x v="107"/>
    <n v="350"/>
    <n v="260"/>
    <s v="352015440000007005"/>
    <d v="2021-07-21T00:00:00"/>
    <s v=""/>
    <s v=""/>
    <n v="44"/>
    <n v="1535.6"/>
    <n v="1"/>
    <s v="FERT"/>
    <s v="2109300369"/>
    <s v="0"/>
    <s v="0"/>
    <s v="0"/>
    <s v="X"/>
    <s v=""/>
    <d v="2021-07-21T00:00:00"/>
    <m/>
    <n v="3"/>
    <n v="15"/>
    <n v="0"/>
    <n v="5"/>
    <n v="5"/>
    <n v="174.5"/>
    <x v="17"/>
  </r>
  <r>
    <n v="900"/>
    <s v="67512459900"/>
    <d v="2021-07-30T00:00:00"/>
    <x v="90"/>
    <x v="90"/>
    <s v="A910"/>
    <s v="1000"/>
    <x v="159"/>
    <n v="19"/>
    <n v="0"/>
    <n v="0"/>
    <n v="0"/>
    <s v="ZUN"/>
    <d v="2022-06-12T00:00:00"/>
    <x v="108"/>
    <n v="317"/>
    <n v="227"/>
    <s v="352015440000006503"/>
    <d v="2021-06-15T00:00:00"/>
    <s v=""/>
    <s v=""/>
    <n v="19"/>
    <n v="564.85"/>
    <n v="0.432"/>
    <s v="FERT"/>
    <s v="2109300369"/>
    <s v="0"/>
    <s v="0"/>
    <s v="0"/>
    <s v="X"/>
    <s v=""/>
    <d v="2021-06-15T00:00:00"/>
    <m/>
    <n v="3"/>
    <n v="6"/>
    <n v="0"/>
    <n v="0"/>
    <n v="0"/>
    <n v="0"/>
    <x v="17"/>
  </r>
  <r>
    <n v="900"/>
    <s v="67512459900"/>
    <d v="2021-07-30T00:00:00"/>
    <x v="90"/>
    <x v="90"/>
    <s v="A910"/>
    <s v="1000"/>
    <x v="160"/>
    <n v="44"/>
    <n v="0"/>
    <n v="0"/>
    <n v="0"/>
    <s v="ZUN"/>
    <d v="2022-07-06T00:00:00"/>
    <x v="104"/>
    <n v="341"/>
    <n v="251"/>
    <s v="352015440000006909"/>
    <d v="2021-07-09T00:00:00"/>
    <s v=""/>
    <s v=""/>
    <n v="44"/>
    <n v="1308.07"/>
    <n v="1"/>
    <s v="FERT"/>
    <s v="2109300369"/>
    <s v="0"/>
    <s v="0"/>
    <s v="0"/>
    <s v="X"/>
    <s v=""/>
    <d v="2021-07-09T00:00:00"/>
    <m/>
    <n v="3"/>
    <n v="15"/>
    <n v="0"/>
    <n v="6"/>
    <n v="6"/>
    <n v="178.37318181818182"/>
    <x v="17"/>
  </r>
  <r>
    <n v="900"/>
    <s v="67512459900"/>
    <d v="2021-07-30T00:00:00"/>
    <x v="90"/>
    <x v="90"/>
    <s v="A910"/>
    <s v="1000"/>
    <x v="160"/>
    <n v="44"/>
    <n v="0"/>
    <n v="0"/>
    <n v="0"/>
    <s v="ZUN"/>
    <d v="2022-07-06T00:00:00"/>
    <x v="104"/>
    <n v="341"/>
    <n v="251"/>
    <s v="352015440000006916"/>
    <d v="2021-07-09T00:00:00"/>
    <s v=""/>
    <s v=""/>
    <n v="44"/>
    <n v="1308.07"/>
    <n v="1"/>
    <s v="FERT"/>
    <s v="2109300369"/>
    <s v="0"/>
    <s v="0"/>
    <s v="0"/>
    <s v="X"/>
    <s v=""/>
    <d v="2021-07-09T00:00:00"/>
    <m/>
    <n v="3"/>
    <n v="15"/>
    <n v="0"/>
    <n v="15"/>
    <n v="15"/>
    <n v="445.93295454545449"/>
    <x v="17"/>
  </r>
  <r>
    <n v="900"/>
    <s v="67512459900"/>
    <d v="2021-07-30T00:00:00"/>
    <x v="90"/>
    <x v="90"/>
    <s v="A910"/>
    <s v="1000"/>
    <x v="161"/>
    <n v="44"/>
    <n v="0"/>
    <n v="0"/>
    <n v="0"/>
    <s v="ZUN"/>
    <d v="2022-07-13T00:00:00"/>
    <x v="95"/>
    <n v="348"/>
    <n v="258"/>
    <s v="352015440000006985"/>
    <d v="2021-07-19T00:00:00"/>
    <s v=""/>
    <s v=""/>
    <n v="44"/>
    <n v="1308.07"/>
    <n v="1"/>
    <s v="FERT"/>
    <s v="2109300369"/>
    <s v="0"/>
    <s v="0"/>
    <s v="0"/>
    <s v="X"/>
    <s v=""/>
    <d v="2021-07-19T00:00:00"/>
    <m/>
    <n v="3"/>
    <n v="15"/>
    <n v="0"/>
    <n v="15"/>
    <n v="15"/>
    <n v="445.93295454545449"/>
    <x v="17"/>
  </r>
  <r>
    <n v="904"/>
    <s v="67520282904"/>
    <d v="2021-07-30T00:00:00"/>
    <x v="91"/>
    <x v="91"/>
    <s v="A910"/>
    <s v="1000"/>
    <x v="162"/>
    <n v="20"/>
    <n v="0"/>
    <n v="0"/>
    <n v="0"/>
    <s v="ZUN"/>
    <d v="2022-09-30T00:00:00"/>
    <x v="109"/>
    <n v="427"/>
    <n v="382"/>
    <s v="340387003134183468"/>
    <d v="2021-05-25T00:00:00"/>
    <s v=""/>
    <s v=""/>
    <n v="20"/>
    <n v="602.91999999999996"/>
    <n v="0.60599999999999998"/>
    <s v="FERT"/>
    <s v="2109300369"/>
    <s v="0"/>
    <s v="0"/>
    <s v="0"/>
    <s v="X"/>
    <s v=""/>
    <d v="2021-05-25T00:00:00"/>
    <m/>
    <n v="1"/>
    <n v="20"/>
    <n v="0"/>
    <n v="0"/>
    <n v="0"/>
    <n v="0"/>
    <x v="3"/>
  </r>
  <r>
    <n v="904"/>
    <s v="67520282904"/>
    <d v="2021-07-30T00:00:00"/>
    <x v="91"/>
    <x v="91"/>
    <s v="A910"/>
    <s v="1000"/>
    <x v="162"/>
    <n v="33"/>
    <n v="0"/>
    <n v="0"/>
    <n v="0"/>
    <s v="ZUN"/>
    <d v="2022-09-30T00:00:00"/>
    <x v="109"/>
    <n v="427"/>
    <n v="382"/>
    <s v="340387003134183475"/>
    <d v="2021-05-25T00:00:00"/>
    <s v=""/>
    <s v=""/>
    <n v="33"/>
    <n v="994.81"/>
    <n v="1"/>
    <s v="FERT"/>
    <s v="2109300369"/>
    <s v="0"/>
    <s v="0"/>
    <s v="0"/>
    <s v="X"/>
    <s v=""/>
    <d v="2021-05-25T00:00:00"/>
    <m/>
    <n v="1"/>
    <n v="33"/>
    <n v="0"/>
    <n v="20"/>
    <n v="20"/>
    <n v="602.91515151515148"/>
    <x v="3"/>
  </r>
  <r>
    <n v="904"/>
    <s v="67520282904"/>
    <d v="2021-07-30T00:00:00"/>
    <x v="91"/>
    <x v="91"/>
    <s v="A910"/>
    <s v="1000"/>
    <x v="162"/>
    <n v="33"/>
    <n v="0"/>
    <n v="0"/>
    <n v="0"/>
    <s v="ZUN"/>
    <d v="2022-09-30T00:00:00"/>
    <x v="109"/>
    <n v="427"/>
    <n v="382"/>
    <s v="340387003134183512"/>
    <d v="2021-05-25T00:00:00"/>
    <s v=""/>
    <s v=""/>
    <n v="33"/>
    <n v="994.81"/>
    <n v="1"/>
    <s v="FERT"/>
    <s v="2109300369"/>
    <s v="0"/>
    <s v="0"/>
    <s v="0"/>
    <s v="X"/>
    <s v=""/>
    <d v="2021-05-25T00:00:00"/>
    <m/>
    <n v="1"/>
    <n v="33"/>
    <n v="0"/>
    <n v="33"/>
    <n v="33"/>
    <n v="994.81"/>
    <x v="3"/>
  </r>
  <r>
    <n v="904"/>
    <s v="67520282904"/>
    <d v="2021-07-30T00:00:00"/>
    <x v="91"/>
    <x v="91"/>
    <s v="A910"/>
    <s v="1000"/>
    <x v="162"/>
    <n v="33"/>
    <n v="0"/>
    <n v="0"/>
    <n v="0"/>
    <s v="ZUN"/>
    <d v="2022-09-30T00:00:00"/>
    <x v="109"/>
    <n v="427"/>
    <n v="382"/>
    <s v="340387003134183529"/>
    <d v="2021-05-25T00:00:00"/>
    <s v=""/>
    <s v=""/>
    <n v="33"/>
    <n v="994.81"/>
    <n v="1"/>
    <s v="FERT"/>
    <s v="2109300369"/>
    <s v="0"/>
    <s v="0"/>
    <s v="0"/>
    <s v="X"/>
    <s v=""/>
    <d v="2021-05-25T00:00:00"/>
    <m/>
    <n v="1"/>
    <n v="33"/>
    <n v="0"/>
    <n v="33"/>
    <n v="33"/>
    <n v="994.81"/>
    <x v="3"/>
  </r>
  <r>
    <n v="904"/>
    <s v="67520282904"/>
    <d v="2021-07-30T00:00:00"/>
    <x v="91"/>
    <x v="91"/>
    <s v="A910"/>
    <s v="1000"/>
    <x v="162"/>
    <n v="33"/>
    <n v="0"/>
    <n v="0"/>
    <n v="0"/>
    <s v="ZUN"/>
    <d v="2022-09-30T00:00:00"/>
    <x v="109"/>
    <n v="427"/>
    <n v="382"/>
    <s v="340387003134183543"/>
    <d v="2021-05-25T00:00:00"/>
    <s v=""/>
    <s v=""/>
    <n v="33"/>
    <n v="994.81"/>
    <n v="1"/>
    <s v="FERT"/>
    <s v="2109300369"/>
    <s v="0"/>
    <s v="0"/>
    <s v="0"/>
    <s v="X"/>
    <s v=""/>
    <d v="2021-05-25T00:00:00"/>
    <m/>
    <n v="1"/>
    <n v="33"/>
    <n v="0"/>
    <n v="33"/>
    <n v="33"/>
    <n v="994.81"/>
    <x v="3"/>
  </r>
  <r>
    <n v="904"/>
    <s v="67520282904"/>
    <d v="2021-07-30T00:00:00"/>
    <x v="91"/>
    <x v="91"/>
    <s v="A910"/>
    <s v="1000"/>
    <x v="162"/>
    <n v="33"/>
    <n v="0"/>
    <n v="0"/>
    <n v="0"/>
    <s v="ZUN"/>
    <d v="2022-09-30T00:00:00"/>
    <x v="109"/>
    <n v="427"/>
    <n v="382"/>
    <s v="340387003134183550"/>
    <d v="2021-05-25T00:00:00"/>
    <s v=""/>
    <s v=""/>
    <n v="33"/>
    <n v="994.81"/>
    <n v="1"/>
    <s v="FERT"/>
    <s v="2109300369"/>
    <s v="0"/>
    <s v="0"/>
    <s v="0"/>
    <s v="X"/>
    <s v=""/>
    <d v="2021-05-25T00:00:00"/>
    <m/>
    <n v="1"/>
    <n v="33"/>
    <n v="0"/>
    <n v="33"/>
    <n v="33"/>
    <n v="994.81"/>
    <x v="3"/>
  </r>
  <r>
    <n v="910"/>
    <s v="67563952910"/>
    <d v="2021-07-30T00:00:00"/>
    <x v="92"/>
    <x v="92"/>
    <s v="A910"/>
    <s v="1000"/>
    <x v="163"/>
    <n v="36"/>
    <n v="0"/>
    <n v="0"/>
    <n v="0"/>
    <s v="ZUN"/>
    <d v="2023-05-31T00:00:00"/>
    <x v="110"/>
    <n v="670"/>
    <n v="540"/>
    <s v="635201028225771025"/>
    <d v="2021-06-17T00:00:00"/>
    <s v=""/>
    <s v=""/>
    <n v="36"/>
    <n v="497.44"/>
    <n v="0.6"/>
    <s v="FERT"/>
    <s v="2109300369"/>
    <s v="0"/>
    <s v="0"/>
    <s v="0"/>
    <s v="X"/>
    <s v=""/>
    <d v="2021-05-19T00:00:00"/>
    <m/>
    <n v="11"/>
    <n v="3"/>
    <n v="0"/>
    <n v="0"/>
    <n v="0"/>
    <n v="0"/>
    <x v="13"/>
  </r>
  <r>
    <n v="910"/>
    <s v="67563952910"/>
    <d v="2021-07-30T00:00:00"/>
    <x v="92"/>
    <x v="92"/>
    <s v="A910"/>
    <s v="1000"/>
    <x v="163"/>
    <n v="60"/>
    <n v="0"/>
    <n v="0"/>
    <n v="0"/>
    <s v="ZUN"/>
    <d v="2023-05-31T00:00:00"/>
    <x v="110"/>
    <n v="670"/>
    <n v="540"/>
    <s v="635201028225771124"/>
    <d v="2021-06-17T00:00:00"/>
    <s v=""/>
    <s v=""/>
    <n v="60"/>
    <n v="829.07"/>
    <n v="1"/>
    <s v="FERT"/>
    <s v="2109300369"/>
    <s v="0"/>
    <s v="0"/>
    <s v="0"/>
    <s v="X"/>
    <s v=""/>
    <d v="2021-05-19T00:00:00"/>
    <m/>
    <n v="11"/>
    <n v="5"/>
    <n v="0"/>
    <n v="3"/>
    <n v="3"/>
    <n v="41.453500000000005"/>
    <x v="13"/>
  </r>
  <r>
    <n v="910"/>
    <s v="67563952910"/>
    <d v="2021-07-30T00:00:00"/>
    <x v="92"/>
    <x v="92"/>
    <s v="A910"/>
    <s v="1000"/>
    <x v="163"/>
    <n v="1"/>
    <n v="0"/>
    <n v="0"/>
    <n v="0"/>
    <s v="ZUN"/>
    <d v="2023-05-31T00:00:00"/>
    <x v="110"/>
    <n v="670"/>
    <n v="540"/>
    <s v="635201028226559301"/>
    <d v="2021-06-17T00:00:00"/>
    <s v=""/>
    <s v=""/>
    <n v="1"/>
    <n v="13.82"/>
    <n v="1.7000000000000001E-2"/>
    <s v="FERT"/>
    <s v="2109300369"/>
    <s v="0"/>
    <s v="0"/>
    <s v="0"/>
    <s v="X"/>
    <s v=""/>
    <d v="2021-05-19T00:00:00"/>
    <m/>
    <n v="11"/>
    <n v="0"/>
    <n v="0"/>
    <n v="5"/>
    <n v="1"/>
    <n v="13.82"/>
    <x v="13"/>
  </r>
  <r>
    <n v="910"/>
    <s v="67563952910"/>
    <d v="2021-07-30T00:00:00"/>
    <x v="92"/>
    <x v="92"/>
    <s v="A910"/>
    <s v="1000"/>
    <x v="163"/>
    <n v="1"/>
    <n v="0"/>
    <n v="0"/>
    <n v="0"/>
    <s v="ZUN"/>
    <d v="2023-05-31T00:00:00"/>
    <x v="110"/>
    <n v="670"/>
    <n v="540"/>
    <s v="635201028226559530"/>
    <d v="2021-06-17T00:00:00"/>
    <s v=""/>
    <s v=""/>
    <n v="1"/>
    <n v="13.82"/>
    <n v="1.7000000000000001E-2"/>
    <s v="FERT"/>
    <s v="2109300369"/>
    <s v="0"/>
    <s v="0"/>
    <s v="0"/>
    <s v="X"/>
    <s v=""/>
    <d v="2021-05-19T00:00:00"/>
    <m/>
    <n v="11"/>
    <n v="0"/>
    <n v="0"/>
    <n v="0"/>
    <n v="0"/>
    <n v="0"/>
    <x v="13"/>
  </r>
  <r>
    <n v="910"/>
    <s v="67563952910"/>
    <d v="2021-07-30T00:00:00"/>
    <x v="92"/>
    <x v="92"/>
    <s v="A910"/>
    <s v="1000"/>
    <x v="163"/>
    <n v="2"/>
    <n v="0"/>
    <n v="0"/>
    <n v="0"/>
    <s v="ZUN"/>
    <d v="2023-05-31T00:00:00"/>
    <x v="110"/>
    <n v="670"/>
    <n v="540"/>
    <s v="635201028226559790"/>
    <d v="2021-06-17T00:00:00"/>
    <s v=""/>
    <s v=""/>
    <n v="2"/>
    <n v="27.64"/>
    <n v="3.3000000000000002E-2"/>
    <s v="FERT"/>
    <s v="2109300369"/>
    <s v="0"/>
    <s v="0"/>
    <s v="0"/>
    <s v="X"/>
    <s v=""/>
    <d v="2021-05-19T00:00:00"/>
    <m/>
    <n v="11"/>
    <n v="0"/>
    <n v="0"/>
    <n v="0"/>
    <n v="0"/>
    <n v="0"/>
    <x v="13"/>
  </r>
  <r>
    <n v="910"/>
    <s v="67563952910"/>
    <d v="2021-07-30T00:00:00"/>
    <x v="92"/>
    <x v="92"/>
    <s v="A910"/>
    <s v="1000"/>
    <x v="163"/>
    <n v="2"/>
    <n v="0"/>
    <n v="0"/>
    <n v="0"/>
    <s v="ZUN"/>
    <d v="2023-05-31T00:00:00"/>
    <x v="110"/>
    <n v="670"/>
    <n v="540"/>
    <s v="635201028226560185"/>
    <d v="2021-06-17T00:00:00"/>
    <s v=""/>
    <s v=""/>
    <n v="2"/>
    <n v="27.64"/>
    <n v="3.3000000000000002E-2"/>
    <s v="FERT"/>
    <s v="2109300369"/>
    <s v="0"/>
    <s v="0"/>
    <s v="0"/>
    <s v="X"/>
    <s v=""/>
    <d v="2021-05-19T00:00:00"/>
    <m/>
    <n v="11"/>
    <n v="0"/>
    <n v="0"/>
    <n v="0"/>
    <n v="0"/>
    <n v="0"/>
    <x v="13"/>
  </r>
  <r>
    <n v="916"/>
    <s v="67577421916"/>
    <d v="2021-07-30T00:00:00"/>
    <x v="93"/>
    <x v="93"/>
    <s v="A910"/>
    <s v="1000"/>
    <x v="164"/>
    <n v="13"/>
    <n v="0"/>
    <n v="0"/>
    <n v="0"/>
    <s v="ZUN"/>
    <d v="2022-09-30T00:00:00"/>
    <x v="84"/>
    <n v="427"/>
    <n v="337"/>
    <s v="359485176006315021"/>
    <d v="2021-06-12T00:00:00"/>
    <s v=""/>
    <s v=""/>
    <n v="13"/>
    <n v="701.67"/>
    <n v="0.81299999999999994"/>
    <s v="FERT"/>
    <s v="2109300369"/>
    <s v="0"/>
    <s v="0"/>
    <s v="0"/>
    <s v="X"/>
    <s v=""/>
    <d v="2021-06-12T00:00:00"/>
    <m/>
    <n v="2"/>
    <n v="7"/>
    <n v="0"/>
    <n v="0"/>
    <n v="0"/>
    <n v="0"/>
    <x v="10"/>
  </r>
  <r>
    <n v="916"/>
    <s v="67577421916"/>
    <d v="2021-07-30T00:00:00"/>
    <x v="93"/>
    <x v="93"/>
    <s v="A910"/>
    <s v="1000"/>
    <x v="165"/>
    <n v="16"/>
    <n v="0"/>
    <n v="0"/>
    <n v="0"/>
    <s v="ZUN"/>
    <d v="2022-10-31T00:00:00"/>
    <x v="61"/>
    <n v="458"/>
    <n v="368"/>
    <s v="359485176006365811"/>
    <d v="2021-07-02T00:00:00"/>
    <s v=""/>
    <s v=""/>
    <n v="16"/>
    <n v="863.6"/>
    <n v="1"/>
    <s v="FERT"/>
    <s v="2109300369"/>
    <s v="0"/>
    <s v="0"/>
    <s v="0"/>
    <s v="X"/>
    <s v=""/>
    <d v="2021-07-02T00:00:00"/>
    <m/>
    <n v="2"/>
    <n v="8"/>
    <n v="0"/>
    <n v="7"/>
    <n v="7"/>
    <n v="377.82499999999999"/>
    <x v="10"/>
  </r>
  <r>
    <n v="916"/>
    <s v="67577421916"/>
    <d v="2021-07-30T00:00:00"/>
    <x v="93"/>
    <x v="93"/>
    <s v="A910"/>
    <s v="1000"/>
    <x v="165"/>
    <n v="11"/>
    <n v="0"/>
    <n v="0"/>
    <n v="0"/>
    <s v="ZUN"/>
    <d v="2022-10-31T00:00:00"/>
    <x v="61"/>
    <n v="458"/>
    <n v="368"/>
    <s v="359485176006365828"/>
    <d v="2021-07-02T00:00:00"/>
    <s v=""/>
    <s v=""/>
    <n v="11"/>
    <n v="593.72"/>
    <n v="0.68799999999999994"/>
    <s v="FERT"/>
    <s v="2109300369"/>
    <s v="0"/>
    <s v="0"/>
    <s v="0"/>
    <s v="X"/>
    <s v=""/>
    <d v="2021-07-02T00:00:00"/>
    <m/>
    <n v="2"/>
    <n v="6"/>
    <n v="0"/>
    <n v="8"/>
    <n v="8"/>
    <n v="431.79636363636365"/>
    <x v="10"/>
  </r>
  <r>
    <n v="916"/>
    <s v="67577421916"/>
    <d v="2021-07-30T00:00:00"/>
    <x v="93"/>
    <x v="93"/>
    <s v="A910"/>
    <s v="1000"/>
    <x v="165"/>
    <n v="8"/>
    <n v="0"/>
    <n v="0"/>
    <n v="0"/>
    <s v="ZUN"/>
    <d v="2022-10-31T00:00:00"/>
    <x v="61"/>
    <n v="458"/>
    <n v="368"/>
    <s v="359485176006365835"/>
    <d v="2021-07-02T00:00:00"/>
    <s v=""/>
    <s v=""/>
    <n v="8"/>
    <n v="431.8"/>
    <n v="0.5"/>
    <s v="FERT"/>
    <s v="2109300369"/>
    <s v="0"/>
    <s v="0"/>
    <s v="0"/>
    <s v="X"/>
    <s v=""/>
    <d v="2021-07-02T00:00:00"/>
    <m/>
    <n v="2"/>
    <n v="4"/>
    <n v="0"/>
    <n v="6"/>
    <n v="6"/>
    <n v="323.85000000000002"/>
    <x v="10"/>
  </r>
  <r>
    <n v="916"/>
    <s v="67577421916"/>
    <d v="2021-07-30T00:00:00"/>
    <x v="93"/>
    <x v="93"/>
    <s v="A910"/>
    <s v="1000"/>
    <x v="166"/>
    <n v="16"/>
    <n v="0"/>
    <n v="0"/>
    <n v="0"/>
    <s v="ZUN"/>
    <d v="2022-10-31T00:00:00"/>
    <x v="61"/>
    <n v="458"/>
    <n v="368"/>
    <s v="359485176006405517"/>
    <d v="2021-07-15T00:00:00"/>
    <s v=""/>
    <s v=""/>
    <n v="16"/>
    <n v="863.6"/>
    <n v="1"/>
    <s v="FERT"/>
    <s v="2109300369"/>
    <s v="0"/>
    <s v="0"/>
    <s v="0"/>
    <s v="X"/>
    <s v=""/>
    <d v="2021-07-15T00:00:00"/>
    <m/>
    <n v="2"/>
    <n v="8"/>
    <n v="0"/>
    <n v="4"/>
    <n v="4"/>
    <n v="215.9"/>
    <x v="10"/>
  </r>
  <r>
    <n v="916"/>
    <s v="67577421916"/>
    <d v="2021-07-30T00:00:00"/>
    <x v="93"/>
    <x v="93"/>
    <s v="A910"/>
    <s v="1000"/>
    <x v="166"/>
    <n v="16"/>
    <n v="0"/>
    <n v="0"/>
    <n v="0"/>
    <s v="ZUN"/>
    <d v="2022-10-31T00:00:00"/>
    <x v="61"/>
    <n v="458"/>
    <n v="368"/>
    <s v="359485176006405524"/>
    <d v="2021-07-15T00:00:00"/>
    <s v=""/>
    <s v=""/>
    <n v="16"/>
    <n v="863.6"/>
    <n v="1"/>
    <s v="FERT"/>
    <s v="2109300369"/>
    <s v="0"/>
    <s v="0"/>
    <s v="0"/>
    <s v="X"/>
    <s v=""/>
    <d v="2021-07-15T00:00:00"/>
    <m/>
    <n v="2"/>
    <n v="8"/>
    <n v="0"/>
    <n v="8"/>
    <n v="8"/>
    <n v="431.8"/>
    <x v="10"/>
  </r>
  <r>
    <n v="916"/>
    <s v="67577421916"/>
    <d v="2021-07-30T00:00:00"/>
    <x v="93"/>
    <x v="93"/>
    <s v="A910"/>
    <s v="1000"/>
    <x v="166"/>
    <n v="10"/>
    <n v="0"/>
    <n v="0"/>
    <n v="0"/>
    <s v="ZUN"/>
    <d v="2022-10-31T00:00:00"/>
    <x v="61"/>
    <n v="458"/>
    <n v="368"/>
    <s v="359485176006405548"/>
    <d v="2021-07-15T00:00:00"/>
    <s v=""/>
    <s v=""/>
    <n v="10"/>
    <n v="539.75"/>
    <n v="0.625"/>
    <s v="FERT"/>
    <s v="2109300369"/>
    <s v="0"/>
    <s v="0"/>
    <s v="0"/>
    <s v="X"/>
    <s v=""/>
    <d v="2021-07-15T00:00:00"/>
    <m/>
    <n v="2"/>
    <n v="5"/>
    <n v="0"/>
    <n v="8"/>
    <n v="8"/>
    <n v="431.8"/>
    <x v="10"/>
  </r>
  <r>
    <n v="923"/>
    <s v="67578557923"/>
    <d v="2021-07-30T00:00:00"/>
    <x v="94"/>
    <x v="94"/>
    <s v="A910"/>
    <s v="1000"/>
    <x v="167"/>
    <n v="120"/>
    <n v="0"/>
    <n v="0"/>
    <n v="0"/>
    <s v="ZUN"/>
    <d v="2023-05-31T00:00:00"/>
    <x v="41"/>
    <n v="670"/>
    <n v="530"/>
    <s v="359003002073048473"/>
    <d v="2021-05-22T00:00:00"/>
    <s v=""/>
    <s v=""/>
    <n v="120"/>
    <n v="317.31"/>
    <n v="0.74099999999999999"/>
    <s v="FERT"/>
    <s v="2109300369"/>
    <s v="0"/>
    <s v="0"/>
    <s v="0"/>
    <s v="X"/>
    <s v=""/>
    <d v="2021-05-22T00:00:00"/>
    <m/>
    <n v="11"/>
    <n v="11"/>
    <n v="0"/>
    <n v="0"/>
    <n v="0"/>
    <n v="0"/>
    <x v="9"/>
  </r>
  <r>
    <n v="923"/>
    <s v="67578557923"/>
    <d v="2021-07-30T00:00:00"/>
    <x v="94"/>
    <x v="94"/>
    <s v="A910"/>
    <s v="1000"/>
    <x v="168"/>
    <n v="162"/>
    <n v="0"/>
    <n v="0"/>
    <n v="0"/>
    <s v="ZUN"/>
    <d v="2023-06-30T00:00:00"/>
    <x v="9"/>
    <n v="700"/>
    <n v="560"/>
    <s v="359003002073136460"/>
    <d v="2021-06-14T00:00:00"/>
    <s v=""/>
    <s v=""/>
    <n v="162"/>
    <n v="428.37"/>
    <n v="1"/>
    <s v="FERT"/>
    <s v="2109300369"/>
    <s v="0"/>
    <s v="0"/>
    <s v="0"/>
    <s v="X"/>
    <s v=""/>
    <d v="2021-06-14T00:00:00"/>
    <m/>
    <n v="11"/>
    <n v="15"/>
    <n v="0"/>
    <n v="11"/>
    <n v="11"/>
    <n v="29.086851851851854"/>
    <x v="9"/>
  </r>
  <r>
    <n v="923"/>
    <s v="67578557923"/>
    <d v="2021-07-30T00:00:00"/>
    <x v="94"/>
    <x v="94"/>
    <s v="A910"/>
    <s v="1000"/>
    <x v="168"/>
    <n v="162"/>
    <n v="0"/>
    <n v="0"/>
    <n v="0"/>
    <s v="ZUN"/>
    <d v="2023-06-30T00:00:00"/>
    <x v="9"/>
    <n v="700"/>
    <n v="560"/>
    <s v="359003002073136811"/>
    <d v="2021-06-14T00:00:00"/>
    <s v=""/>
    <s v=""/>
    <n v="162"/>
    <n v="428.37"/>
    <n v="1"/>
    <s v="FERT"/>
    <s v="2109300369"/>
    <s v="0"/>
    <s v="0"/>
    <s v="0"/>
    <s v="X"/>
    <s v=""/>
    <d v="2021-06-14T00:00:00"/>
    <m/>
    <n v="11"/>
    <n v="15"/>
    <n v="0"/>
    <n v="15"/>
    <n v="15"/>
    <n v="39.663888888888891"/>
    <x v="9"/>
  </r>
  <r>
    <n v="923"/>
    <s v="67578557923"/>
    <d v="2021-07-30T00:00:00"/>
    <x v="94"/>
    <x v="94"/>
    <s v="A910"/>
    <s v="1000"/>
    <x v="168"/>
    <n v="56"/>
    <n v="0"/>
    <n v="0"/>
    <n v="0"/>
    <s v="ZUN"/>
    <d v="2023-06-30T00:00:00"/>
    <x v="9"/>
    <n v="700"/>
    <n v="560"/>
    <s v="359003002073137283"/>
    <d v="2021-06-14T00:00:00"/>
    <s v=""/>
    <s v=""/>
    <n v="56"/>
    <n v="148.08000000000001"/>
    <n v="0.34599999999999997"/>
    <s v="FERT"/>
    <s v="2109300369"/>
    <s v="0"/>
    <s v="0"/>
    <s v="0"/>
    <s v="X"/>
    <s v=""/>
    <d v="2021-06-14T00:00:00"/>
    <m/>
    <n v="11"/>
    <n v="5"/>
    <n v="0"/>
    <n v="15"/>
    <n v="15"/>
    <n v="39.664285714285718"/>
    <x v="9"/>
  </r>
  <r>
    <n v="927"/>
    <s v="67578599927"/>
    <d v="2021-07-30T00:00:00"/>
    <x v="95"/>
    <x v="95"/>
    <s v="A910"/>
    <s v="1000"/>
    <x v="169"/>
    <n v="30"/>
    <n v="0"/>
    <n v="0"/>
    <n v="0"/>
    <s v="ZUN"/>
    <d v="2023-01-31T00:00:00"/>
    <x v="111"/>
    <n v="550"/>
    <n v="420"/>
    <s v="359003002097462392"/>
    <d v="2021-01-11T00:00:00"/>
    <s v=""/>
    <s v=""/>
    <n v="30"/>
    <n v="314.94"/>
    <n v="0.83299999999999996"/>
    <s v="FERT"/>
    <s v="2109300369"/>
    <s v="0"/>
    <s v="0"/>
    <s v="0"/>
    <s v="X"/>
    <s v=""/>
    <d v="2021-01-31T00:00:00"/>
    <m/>
    <n v="3"/>
    <n v="10"/>
    <n v="0"/>
    <n v="0"/>
    <n v="0"/>
    <n v="0"/>
    <x v="9"/>
  </r>
  <r>
    <n v="927"/>
    <s v="67578599927"/>
    <d v="2021-07-30T00:00:00"/>
    <x v="95"/>
    <x v="95"/>
    <s v="A910"/>
    <s v="1000"/>
    <x v="170"/>
    <n v="18"/>
    <n v="0"/>
    <n v="0"/>
    <n v="0"/>
    <s v="ZUN"/>
    <d v="2023-03-31T00:00:00"/>
    <x v="112"/>
    <n v="609"/>
    <n v="479"/>
    <s v="359003002097690894"/>
    <d v="2021-03-29T00:00:00"/>
    <s v=""/>
    <s v=""/>
    <n v="18"/>
    <n v="188.97"/>
    <n v="0.5"/>
    <s v="FERT"/>
    <s v="2109300369"/>
    <s v="0"/>
    <s v="0"/>
    <s v="0"/>
    <s v="X"/>
    <s v=""/>
    <d v="2021-03-31T00:00:00"/>
    <m/>
    <n v="3"/>
    <n v="6"/>
    <n v="0"/>
    <n v="10"/>
    <n v="10"/>
    <n v="104.98333333333333"/>
    <x v="9"/>
  </r>
  <r>
    <n v="927"/>
    <s v="67578599927"/>
    <d v="2021-07-30T00:00:00"/>
    <x v="95"/>
    <x v="95"/>
    <s v="A910"/>
    <s v="1000"/>
    <x v="171"/>
    <n v="36"/>
    <n v="0"/>
    <n v="0"/>
    <n v="0"/>
    <s v="ZUN"/>
    <d v="2023-03-31T00:00:00"/>
    <x v="112"/>
    <n v="609"/>
    <n v="479"/>
    <s v="359003002072833902"/>
    <d v="2021-03-29T00:00:00"/>
    <s v=""/>
    <s v=""/>
    <n v="36"/>
    <n v="377.93"/>
    <n v="1"/>
    <s v="FERT"/>
    <s v="2109300369"/>
    <s v="0"/>
    <s v="0"/>
    <s v="0"/>
    <s v="X"/>
    <s v=""/>
    <d v="2021-03-31T00:00:00"/>
    <m/>
    <n v="3"/>
    <n v="12"/>
    <n v="0"/>
    <n v="6"/>
    <n v="6"/>
    <n v="62.988333333333337"/>
    <x v="9"/>
  </r>
  <r>
    <n v="930"/>
    <s v="67578611930"/>
    <d v="2021-07-30T00:00:00"/>
    <x v="96"/>
    <x v="96"/>
    <s v="A910"/>
    <s v="1000"/>
    <x v="172"/>
    <n v="4"/>
    <n v="0"/>
    <n v="0"/>
    <n v="0"/>
    <s v="ZUN"/>
    <d v="2023-06-30T00:00:00"/>
    <x v="9"/>
    <n v="700"/>
    <n v="560"/>
    <s v="359003002073190011"/>
    <d v="2021-06-28T00:00:00"/>
    <s v=""/>
    <s v=""/>
    <n v="4"/>
    <n v="65.14"/>
    <n v="0.16700000000000001"/>
    <s v="FERT"/>
    <s v="2109300369"/>
    <s v="0"/>
    <s v="0"/>
    <s v="0"/>
    <s v="X"/>
    <s v=""/>
    <d v="2021-06-27T00:00:00"/>
    <m/>
    <n v="17"/>
    <n v="0"/>
    <n v="0"/>
    <n v="0"/>
    <n v="0"/>
    <n v="0"/>
    <x v="9"/>
  </r>
  <r>
    <n v="930"/>
    <s v="67578611930"/>
    <d v="2021-07-30T00:00:00"/>
    <x v="96"/>
    <x v="96"/>
    <s v="A910"/>
    <s v="1000"/>
    <x v="172"/>
    <n v="1"/>
    <n v="0"/>
    <n v="0"/>
    <n v="0"/>
    <s v="ZUN"/>
    <d v="2023-06-30T00:00:00"/>
    <x v="9"/>
    <n v="700"/>
    <n v="560"/>
    <s v="635201028226559448"/>
    <d v="2021-06-28T00:00:00"/>
    <s v=""/>
    <s v=""/>
    <n v="1"/>
    <n v="16.28"/>
    <n v="4.2000000000000003E-2"/>
    <s v="FERT"/>
    <s v="2109300369"/>
    <s v="0"/>
    <s v="0"/>
    <s v="0"/>
    <s v="X"/>
    <s v=""/>
    <d v="2021-06-27T00:00:00"/>
    <m/>
    <n v="17"/>
    <n v="0"/>
    <n v="0"/>
    <n v="0"/>
    <n v="0"/>
    <n v="0"/>
    <x v="9"/>
  </r>
  <r>
    <n v="930"/>
    <s v="67578611930"/>
    <d v="2021-07-30T00:00:00"/>
    <x v="96"/>
    <x v="96"/>
    <s v="A910"/>
    <s v="1000"/>
    <x v="172"/>
    <n v="2"/>
    <n v="0"/>
    <n v="0"/>
    <n v="0"/>
    <s v="ZUN"/>
    <d v="2023-06-30T00:00:00"/>
    <x v="9"/>
    <n v="700"/>
    <n v="560"/>
    <s v="635201028226559639"/>
    <d v="2021-06-28T00:00:00"/>
    <s v=""/>
    <s v=""/>
    <n v="2"/>
    <n v="32.57"/>
    <n v="8.3000000000000004E-2"/>
    <s v="FERT"/>
    <s v="2109300369"/>
    <s v="0"/>
    <s v="0"/>
    <s v="0"/>
    <s v="X"/>
    <s v=""/>
    <d v="2021-06-27T00:00:00"/>
    <m/>
    <n v="17"/>
    <n v="0"/>
    <n v="0"/>
    <n v="0"/>
    <n v="0"/>
    <n v="0"/>
    <x v="9"/>
  </r>
  <r>
    <n v="930"/>
    <s v="67578611930"/>
    <d v="2021-07-30T00:00:00"/>
    <x v="96"/>
    <x v="96"/>
    <s v="A910"/>
    <s v="1000"/>
    <x v="173"/>
    <n v="24"/>
    <n v="0"/>
    <n v="0"/>
    <n v="0"/>
    <s v="ZUN"/>
    <d v="2023-07-05T00:00:00"/>
    <x v="113"/>
    <n v="705"/>
    <n v="565"/>
    <s v="359003002073219545"/>
    <d v="2021-07-15T00:00:00"/>
    <s v=""/>
    <s v=""/>
    <n v="24"/>
    <n v="390.84"/>
    <n v="1"/>
    <s v="FERT"/>
    <s v="2109300369"/>
    <s v="0"/>
    <s v="0"/>
    <s v="0"/>
    <s v="X"/>
    <s v=""/>
    <d v="2021-07-05T00:00:00"/>
    <m/>
    <n v="17"/>
    <n v="1"/>
    <n v="0"/>
    <n v="0"/>
    <n v="0"/>
    <n v="0"/>
    <x v="9"/>
  </r>
  <r>
    <n v="930"/>
    <s v="67578611930"/>
    <d v="2021-07-30T00:00:00"/>
    <x v="96"/>
    <x v="96"/>
    <s v="A910"/>
    <s v="1000"/>
    <x v="173"/>
    <n v="24"/>
    <n v="0"/>
    <n v="0"/>
    <n v="0"/>
    <s v="ZUN"/>
    <d v="2023-07-05T00:00:00"/>
    <x v="113"/>
    <n v="705"/>
    <n v="565"/>
    <s v="359003002073219729"/>
    <d v="2021-07-15T00:00:00"/>
    <s v=""/>
    <s v=""/>
    <n v="24"/>
    <n v="390.84"/>
    <n v="1"/>
    <s v="FERT"/>
    <s v="2109300369"/>
    <s v="0"/>
    <s v="0"/>
    <s v="0"/>
    <s v="X"/>
    <s v=""/>
    <d v="2021-07-05T00:00:00"/>
    <m/>
    <n v="17"/>
    <n v="1"/>
    <n v="0"/>
    <n v="1"/>
    <n v="1"/>
    <n v="16.285"/>
    <x v="9"/>
  </r>
  <r>
    <n v="930"/>
    <s v="67578611930"/>
    <d v="2021-07-30T00:00:00"/>
    <x v="96"/>
    <x v="96"/>
    <s v="A910"/>
    <s v="1000"/>
    <x v="174"/>
    <n v="24"/>
    <n v="0"/>
    <n v="0"/>
    <n v="0"/>
    <s v="ZUN"/>
    <d v="2023-07-31T00:00:00"/>
    <x v="10"/>
    <n v="731"/>
    <n v="591"/>
    <s v="359003002073217145"/>
    <d v="2021-07-05T00:00:00"/>
    <s v=""/>
    <s v=""/>
    <n v="24"/>
    <n v="390.84"/>
    <n v="1"/>
    <s v="FERT"/>
    <s v="2109300369"/>
    <s v="0"/>
    <s v="0"/>
    <s v="0"/>
    <s v="X"/>
    <s v=""/>
    <d v="2021-07-04T00:00:00"/>
    <m/>
    <n v="17"/>
    <n v="1"/>
    <n v="0"/>
    <n v="1"/>
    <n v="1"/>
    <n v="16.285"/>
    <x v="9"/>
  </r>
  <r>
    <n v="930"/>
    <s v="67578611930"/>
    <d v="2021-07-30T00:00:00"/>
    <x v="96"/>
    <x v="96"/>
    <s v="A910"/>
    <s v="1000"/>
    <x v="174"/>
    <n v="24"/>
    <n v="0"/>
    <n v="0"/>
    <n v="0"/>
    <s v="ZUN"/>
    <d v="2023-07-31T00:00:00"/>
    <x v="10"/>
    <n v="731"/>
    <n v="591"/>
    <s v="359003002073217282"/>
    <d v="2021-07-05T00:00:00"/>
    <s v=""/>
    <s v=""/>
    <n v="24"/>
    <n v="390.84"/>
    <n v="1"/>
    <s v="FERT"/>
    <s v="2109300369"/>
    <s v="0"/>
    <s v="0"/>
    <s v="0"/>
    <s v="X"/>
    <s v=""/>
    <d v="2021-07-04T00:00:00"/>
    <m/>
    <n v="17"/>
    <n v="1"/>
    <n v="0"/>
    <n v="1"/>
    <n v="1"/>
    <n v="16.285"/>
    <x v="9"/>
  </r>
  <r>
    <n v="930"/>
    <s v="67578611930"/>
    <d v="2021-07-30T00:00:00"/>
    <x v="96"/>
    <x v="96"/>
    <s v="A910"/>
    <s v="1000"/>
    <x v="174"/>
    <n v="24"/>
    <n v="0"/>
    <n v="0"/>
    <n v="0"/>
    <s v="ZUN"/>
    <d v="2023-07-31T00:00:00"/>
    <x v="10"/>
    <n v="731"/>
    <n v="591"/>
    <s v="359003002073217381"/>
    <d v="2021-07-05T00:00:00"/>
    <s v=""/>
    <s v=""/>
    <n v="24"/>
    <n v="390.84"/>
    <n v="1"/>
    <s v="FERT"/>
    <s v="2109300369"/>
    <s v="0"/>
    <s v="0"/>
    <s v="0"/>
    <s v="X"/>
    <s v=""/>
    <d v="2021-07-04T00:00:00"/>
    <m/>
    <n v="17"/>
    <n v="1"/>
    <n v="0"/>
    <n v="1"/>
    <n v="1"/>
    <n v="16.285"/>
    <x v="9"/>
  </r>
  <r>
    <n v="930"/>
    <s v="67578611930"/>
    <d v="2021-07-30T00:00:00"/>
    <x v="96"/>
    <x v="96"/>
    <s v="A910"/>
    <s v="1000"/>
    <x v="174"/>
    <n v="24"/>
    <n v="0"/>
    <n v="0"/>
    <n v="0"/>
    <s v="ZUN"/>
    <d v="2023-07-31T00:00:00"/>
    <x v="10"/>
    <n v="731"/>
    <n v="591"/>
    <s v="359003002073217664"/>
    <d v="2021-07-05T00:00:00"/>
    <s v=""/>
    <s v=""/>
    <n v="24"/>
    <n v="390.84"/>
    <n v="1"/>
    <s v="FERT"/>
    <s v="2109300369"/>
    <s v="0"/>
    <s v="0"/>
    <s v="0"/>
    <s v="X"/>
    <s v=""/>
    <d v="2021-07-04T00:00:00"/>
    <m/>
    <n v="17"/>
    <n v="1"/>
    <n v="0"/>
    <n v="1"/>
    <n v="1"/>
    <n v="16.285"/>
    <x v="9"/>
  </r>
  <r>
    <n v="930"/>
    <s v="67578611930"/>
    <d v="2021-07-30T00:00:00"/>
    <x v="96"/>
    <x v="96"/>
    <s v="A910"/>
    <s v="1000"/>
    <x v="174"/>
    <n v="24"/>
    <n v="0"/>
    <n v="0"/>
    <n v="0"/>
    <s v="ZUN"/>
    <d v="2023-07-31T00:00:00"/>
    <x v="10"/>
    <n v="731"/>
    <n v="591"/>
    <s v="359003002073217855"/>
    <d v="2021-07-05T00:00:00"/>
    <s v=""/>
    <s v=""/>
    <n v="24"/>
    <n v="390.84"/>
    <n v="1"/>
    <s v="FERT"/>
    <s v="2109300369"/>
    <s v="0"/>
    <s v="0"/>
    <s v="0"/>
    <s v="X"/>
    <s v=""/>
    <d v="2021-07-04T00:00:00"/>
    <m/>
    <n v="17"/>
    <n v="1"/>
    <n v="0"/>
    <n v="1"/>
    <n v="1"/>
    <n v="16.285"/>
    <x v="9"/>
  </r>
  <r>
    <n v="930"/>
    <s v="67578611930"/>
    <d v="2021-07-30T00:00:00"/>
    <x v="96"/>
    <x v="96"/>
    <s v="A910"/>
    <s v="1000"/>
    <x v="174"/>
    <n v="24"/>
    <n v="0"/>
    <n v="0"/>
    <n v="0"/>
    <s v="ZUN"/>
    <d v="2023-07-31T00:00:00"/>
    <x v="10"/>
    <n v="731"/>
    <n v="591"/>
    <s v="359003002073217923"/>
    <d v="2021-07-05T00:00:00"/>
    <s v=""/>
    <s v=""/>
    <n v="24"/>
    <n v="390.84"/>
    <n v="1"/>
    <s v="FERT"/>
    <s v="2109300369"/>
    <s v="0"/>
    <s v="0"/>
    <s v="0"/>
    <s v="X"/>
    <s v=""/>
    <d v="2021-07-04T00:00:00"/>
    <m/>
    <n v="17"/>
    <n v="1"/>
    <n v="0"/>
    <n v="1"/>
    <n v="1"/>
    <n v="16.285"/>
    <x v="9"/>
  </r>
  <r>
    <n v="930"/>
    <s v="67578611930"/>
    <d v="2021-07-30T00:00:00"/>
    <x v="96"/>
    <x v="96"/>
    <s v="A910"/>
    <s v="1000"/>
    <x v="174"/>
    <n v="24"/>
    <n v="0"/>
    <n v="0"/>
    <n v="0"/>
    <s v="ZUN"/>
    <d v="2023-07-31T00:00:00"/>
    <x v="10"/>
    <n v="731"/>
    <n v="591"/>
    <s v="359003002073218173"/>
    <d v="2021-07-05T00:00:00"/>
    <s v=""/>
    <s v=""/>
    <n v="24"/>
    <n v="390.84"/>
    <n v="1"/>
    <s v="FERT"/>
    <s v="2109300369"/>
    <s v="0"/>
    <s v="0"/>
    <s v="0"/>
    <s v="X"/>
    <s v=""/>
    <d v="2021-07-04T00:00:00"/>
    <m/>
    <n v="17"/>
    <n v="1"/>
    <n v="0"/>
    <n v="1"/>
    <n v="1"/>
    <n v="16.285"/>
    <x v="9"/>
  </r>
  <r>
    <n v="930"/>
    <s v="67578611930"/>
    <d v="2021-07-30T00:00:00"/>
    <x v="96"/>
    <x v="96"/>
    <s v="A910"/>
    <s v="1000"/>
    <x v="175"/>
    <n v="24"/>
    <n v="0"/>
    <n v="0"/>
    <n v="0"/>
    <s v="ZUN"/>
    <d v="2023-07-31T00:00:00"/>
    <x v="10"/>
    <n v="731"/>
    <n v="591"/>
    <s v="359003002073219927"/>
    <d v="2021-07-05T00:00:00"/>
    <s v=""/>
    <s v=""/>
    <n v="24"/>
    <n v="390.84"/>
    <n v="1"/>
    <s v="FERT"/>
    <s v="2109300369"/>
    <s v="0"/>
    <s v="0"/>
    <s v="0"/>
    <s v="X"/>
    <s v=""/>
    <d v="2021-07-05T00:00:00"/>
    <m/>
    <n v="17"/>
    <n v="1"/>
    <n v="0"/>
    <n v="1"/>
    <n v="1"/>
    <n v="16.285"/>
    <x v="9"/>
  </r>
  <r>
    <n v="930"/>
    <s v="67578611930"/>
    <d v="2021-07-30T00:00:00"/>
    <x v="96"/>
    <x v="96"/>
    <s v="A910"/>
    <s v="1000"/>
    <x v="175"/>
    <n v="24"/>
    <n v="0"/>
    <n v="0"/>
    <n v="0"/>
    <s v="ZUN"/>
    <d v="2023-07-31T00:00:00"/>
    <x v="10"/>
    <n v="731"/>
    <n v="591"/>
    <s v="359003002073220022"/>
    <d v="2021-07-05T00:00:00"/>
    <s v=""/>
    <s v=""/>
    <n v="24"/>
    <n v="390.84"/>
    <n v="1"/>
    <s v="FERT"/>
    <s v="2109300369"/>
    <s v="0"/>
    <s v="0"/>
    <s v="0"/>
    <s v="X"/>
    <s v=""/>
    <d v="2021-07-05T00:00:00"/>
    <m/>
    <n v="17"/>
    <n v="1"/>
    <n v="0"/>
    <n v="1"/>
    <n v="1"/>
    <n v="16.285"/>
    <x v="9"/>
  </r>
  <r>
    <n v="930"/>
    <s v="67578611930"/>
    <d v="2021-07-30T00:00:00"/>
    <x v="96"/>
    <x v="96"/>
    <s v="A910"/>
    <s v="1000"/>
    <x v="175"/>
    <n v="24"/>
    <n v="0"/>
    <n v="0"/>
    <n v="0"/>
    <s v="ZUN"/>
    <d v="2023-07-31T00:00:00"/>
    <x v="10"/>
    <n v="731"/>
    <n v="591"/>
    <s v="359003002073220374"/>
    <d v="2021-07-05T00:00:00"/>
    <s v=""/>
    <s v=""/>
    <n v="24"/>
    <n v="390.84"/>
    <n v="1"/>
    <s v="FERT"/>
    <s v="2109300369"/>
    <s v="0"/>
    <s v="0"/>
    <s v="0"/>
    <s v="X"/>
    <s v=""/>
    <d v="2021-07-05T00:00:00"/>
    <m/>
    <n v="17"/>
    <n v="1"/>
    <n v="0"/>
    <n v="1"/>
    <n v="1"/>
    <n v="16.285"/>
    <x v="9"/>
  </r>
  <r>
    <n v="945"/>
    <s v="67578692945"/>
    <d v="2021-07-30T00:00:00"/>
    <x v="97"/>
    <x v="97"/>
    <s v="A910"/>
    <s v="1000"/>
    <x v="176"/>
    <n v="73"/>
    <n v="0"/>
    <n v="0"/>
    <n v="0"/>
    <s v="ZUN"/>
    <d v="2023-01-31T00:00:00"/>
    <x v="114"/>
    <n v="550"/>
    <n v="500"/>
    <s v="359003002072541241"/>
    <d v="2021-01-12T00:00:00"/>
    <s v=""/>
    <s v=""/>
    <n v="73"/>
    <n v="299.29000000000002"/>
    <n v="0.45100000000000001"/>
    <s v="FERT"/>
    <s v="2109300369"/>
    <s v="0"/>
    <s v="0"/>
    <s v="0"/>
    <s v="X"/>
    <s v=""/>
    <d v="2021-01-11T00:00:00"/>
    <m/>
    <n v="2"/>
    <n v="37"/>
    <n v="0"/>
    <n v="0"/>
    <n v="0"/>
    <n v="0"/>
    <x v="9"/>
  </r>
  <r>
    <n v="945"/>
    <s v="67578692945"/>
    <d v="2021-07-30T00:00:00"/>
    <x v="97"/>
    <x v="97"/>
    <s v="A910"/>
    <s v="1000"/>
    <x v="176"/>
    <n v="1"/>
    <n v="0"/>
    <n v="0"/>
    <n v="0"/>
    <s v="ZUN"/>
    <d v="2023-01-31T00:00:00"/>
    <x v="114"/>
    <n v="550"/>
    <n v="500"/>
    <s v="635201028225880253"/>
    <d v="2021-01-12T00:00:00"/>
    <s v=""/>
    <s v=""/>
    <n v="1"/>
    <n v="4.0999999999999996"/>
    <n v="6.0000000000000001E-3"/>
    <s v="FERT"/>
    <s v="2109300369"/>
    <s v="0"/>
    <s v="0"/>
    <s v="0"/>
    <s v="X"/>
    <s v=""/>
    <d v="2021-01-11T00:00:00"/>
    <m/>
    <n v="2"/>
    <n v="1"/>
    <n v="0"/>
    <n v="37"/>
    <n v="1"/>
    <n v="4.0999999999999996"/>
    <x v="9"/>
  </r>
  <r>
    <n v="947"/>
    <s v="67578696947"/>
    <d v="2021-07-30T00:00:00"/>
    <x v="98"/>
    <x v="98"/>
    <s v="A910"/>
    <s v="1000"/>
    <x v="177"/>
    <n v="71"/>
    <n v="0"/>
    <n v="0"/>
    <n v="0"/>
    <s v="ZUN"/>
    <d v="2022-09-30T00:00:00"/>
    <x v="115"/>
    <n v="427"/>
    <n v="287"/>
    <s v="359003002072102459"/>
    <d v="2020-10-07T00:00:00"/>
    <s v=""/>
    <s v=""/>
    <n v="71"/>
    <n v="344.6"/>
    <n v="0.438"/>
    <s v="FERT"/>
    <s v="2109300369"/>
    <s v="0"/>
    <s v="0"/>
    <s v="0"/>
    <s v="X"/>
    <s v=""/>
    <d v="2020-09-30T00:00:00"/>
    <m/>
    <n v="1"/>
    <n v="71"/>
    <n v="0"/>
    <n v="0"/>
    <n v="0"/>
    <n v="0"/>
    <x v="9"/>
  </r>
  <r>
    <n v="948"/>
    <s v="67578698948"/>
    <d v="2021-07-30T00:00:00"/>
    <x v="99"/>
    <x v="99"/>
    <s v="A910"/>
    <s v="1000"/>
    <x v="178"/>
    <n v="146"/>
    <n v="0"/>
    <n v="0"/>
    <n v="0"/>
    <s v="ZUN"/>
    <d v="2023-06-30T00:00:00"/>
    <x v="75"/>
    <n v="700"/>
    <n v="640"/>
    <s v="359003002073143048"/>
    <d v="2021-06-16T00:00:00"/>
    <s v=""/>
    <s v=""/>
    <n v="146"/>
    <n v="456.73"/>
    <n v="0.90100000000000002"/>
    <s v="FERT"/>
    <s v="2109300369"/>
    <s v="0"/>
    <s v="0"/>
    <s v="0"/>
    <s v="X"/>
    <s v=""/>
    <d v="2021-06-15T00:00:00"/>
    <m/>
    <n v="4"/>
    <n v="37"/>
    <n v="0"/>
    <n v="0"/>
    <n v="0"/>
    <n v="0"/>
    <x v="9"/>
  </r>
  <r>
    <n v="948"/>
    <s v="67578698948"/>
    <d v="2021-07-30T00:00:00"/>
    <x v="99"/>
    <x v="99"/>
    <s v="A910"/>
    <s v="1000"/>
    <x v="179"/>
    <n v="162"/>
    <n v="0"/>
    <n v="0"/>
    <n v="0"/>
    <s v="ZUN"/>
    <d v="2023-07-31T00:00:00"/>
    <x v="76"/>
    <n v="731"/>
    <n v="671"/>
    <s v="359003002073273875"/>
    <d v="2021-07-19T00:00:00"/>
    <s v=""/>
    <s v=""/>
    <n v="162"/>
    <n v="506.78"/>
    <n v="1"/>
    <s v="FERT"/>
    <s v="2109300369"/>
    <s v="0"/>
    <s v="0"/>
    <s v="0"/>
    <s v="X"/>
    <s v=""/>
    <d v="2021-07-19T00:00:00"/>
    <m/>
    <n v="4"/>
    <n v="41"/>
    <n v="0"/>
    <n v="37"/>
    <n v="37"/>
    <n v="115.74604938271604"/>
    <x v="9"/>
  </r>
  <r>
    <n v="948"/>
    <s v="67578698948"/>
    <d v="2021-07-30T00:00:00"/>
    <x v="99"/>
    <x v="99"/>
    <s v="A910"/>
    <s v="1000"/>
    <x v="179"/>
    <n v="162"/>
    <n v="0"/>
    <n v="0"/>
    <n v="0"/>
    <s v="ZUN"/>
    <d v="2023-07-31T00:00:00"/>
    <x v="76"/>
    <n v="731"/>
    <n v="671"/>
    <s v="359003002073274438"/>
    <d v="2021-07-19T00:00:00"/>
    <s v=""/>
    <s v=""/>
    <n v="162"/>
    <n v="506.78"/>
    <n v="1"/>
    <s v="FERT"/>
    <s v="2109300369"/>
    <s v="0"/>
    <s v="0"/>
    <s v="0"/>
    <s v="X"/>
    <s v=""/>
    <d v="2021-07-19T00:00:00"/>
    <m/>
    <n v="4"/>
    <n v="41"/>
    <n v="0"/>
    <n v="41"/>
    <n v="41"/>
    <n v="128.25913580246913"/>
    <x v="9"/>
  </r>
  <r>
    <n v="951"/>
    <s v="67579751951"/>
    <d v="2021-07-30T00:00:00"/>
    <x v="100"/>
    <x v="100"/>
    <s v="A910"/>
    <s v="1000"/>
    <x v="180"/>
    <n v="16"/>
    <n v="0"/>
    <n v="0"/>
    <n v="0"/>
    <s v="ZUN"/>
    <d v="2023-07-31T00:00:00"/>
    <x v="76"/>
    <n v="731"/>
    <n v="671"/>
    <s v="359003002073230960"/>
    <d v="2021-07-07T00:00:00"/>
    <s v=""/>
    <s v=""/>
    <n v="16"/>
    <n v="316.98"/>
    <n v="0.66700000000000004"/>
    <s v="FERT"/>
    <s v="2109300369"/>
    <s v="0"/>
    <s v="0"/>
    <s v="0"/>
    <s v="X"/>
    <s v=""/>
    <d v="2021-07-07T00:00:00"/>
    <m/>
    <n v="1"/>
    <n v="16"/>
    <n v="0"/>
    <n v="0"/>
    <n v="0"/>
    <n v="0"/>
    <x v="9"/>
  </r>
  <r>
    <n v="951"/>
    <s v="67579751951"/>
    <d v="2021-07-30T00:00:00"/>
    <x v="100"/>
    <x v="100"/>
    <s v="A910"/>
    <s v="1000"/>
    <x v="180"/>
    <n v="1"/>
    <n v="0"/>
    <n v="0"/>
    <n v="0"/>
    <s v="ZUN"/>
    <d v="2023-07-31T00:00:00"/>
    <x v="76"/>
    <n v="731"/>
    <n v="671"/>
    <s v="635201028226559646"/>
    <d v="2021-07-07T00:00:00"/>
    <s v=""/>
    <s v=""/>
    <n v="1"/>
    <n v="19.809999999999999"/>
    <n v="4.2000000000000003E-2"/>
    <s v="FERT"/>
    <s v="2109300369"/>
    <s v="0"/>
    <s v="0"/>
    <s v="0"/>
    <s v="X"/>
    <s v=""/>
    <d v="2021-07-07T00:00:00"/>
    <m/>
    <n v="1"/>
    <n v="1"/>
    <n v="0"/>
    <n v="16"/>
    <n v="1"/>
    <n v="19.809999999999999"/>
    <x v="9"/>
  </r>
  <r>
    <n v="953"/>
    <s v="67596227953"/>
    <d v="2021-07-30T00:00:00"/>
    <x v="101"/>
    <x v="101"/>
    <s v="A910"/>
    <s v="1000"/>
    <x v="181"/>
    <n v="45"/>
    <n v="0"/>
    <n v="0"/>
    <n v="0"/>
    <s v="ZUN"/>
    <d v="2022-12-31T00:00:00"/>
    <x v="60"/>
    <n v="519"/>
    <n v="399"/>
    <s v="340387004271011386"/>
    <d v="2021-06-14T00:00:00"/>
    <s v=""/>
    <s v=""/>
    <n v="45"/>
    <n v="477.72"/>
    <n v="1"/>
    <s v="FERT"/>
    <s v="2109300369"/>
    <s v="0"/>
    <s v="0"/>
    <s v="0"/>
    <s v="X"/>
    <s v=""/>
    <d v="2021-06-14T00:00:00"/>
    <m/>
    <n v="4"/>
    <n v="11"/>
    <n v="0"/>
    <n v="0"/>
    <n v="0"/>
    <n v="0"/>
    <x v="1"/>
  </r>
  <r>
    <n v="953"/>
    <s v="67596227953"/>
    <d v="2021-07-30T00:00:00"/>
    <x v="101"/>
    <x v="101"/>
    <s v="A910"/>
    <s v="1000"/>
    <x v="181"/>
    <n v="34"/>
    <n v="0"/>
    <n v="0"/>
    <n v="0"/>
    <s v="ZUN"/>
    <d v="2022-12-31T00:00:00"/>
    <x v="60"/>
    <n v="519"/>
    <n v="399"/>
    <s v="340387004271011393"/>
    <d v="2021-06-14T00:00:00"/>
    <s v=""/>
    <s v=""/>
    <n v="34"/>
    <n v="360.95"/>
    <n v="0.75600000000000001"/>
    <s v="FERT"/>
    <s v="2109300369"/>
    <s v="0"/>
    <s v="0"/>
    <s v="0"/>
    <s v="X"/>
    <s v=""/>
    <d v="2021-06-14T00:00:00"/>
    <m/>
    <n v="4"/>
    <n v="9"/>
    <n v="0"/>
    <n v="11"/>
    <n v="11"/>
    <n v="116.77794117647058"/>
    <x v="1"/>
  </r>
  <r>
    <n v="953"/>
    <s v="67596227953"/>
    <d v="2021-07-30T00:00:00"/>
    <x v="101"/>
    <x v="101"/>
    <s v="A910"/>
    <s v="1000"/>
    <x v="181"/>
    <n v="1"/>
    <n v="0"/>
    <n v="0"/>
    <n v="0"/>
    <s v="ZUN"/>
    <d v="2022-12-31T00:00:00"/>
    <x v="60"/>
    <n v="519"/>
    <n v="399"/>
    <s v="635201028226559479"/>
    <d v="2021-06-14T00:00:00"/>
    <s v=""/>
    <s v=""/>
    <n v="1"/>
    <n v="10.62"/>
    <n v="2.1999999999999999E-2"/>
    <s v="FERT"/>
    <s v="2109300369"/>
    <s v="0"/>
    <s v="0"/>
    <s v="0"/>
    <s v="X"/>
    <s v=""/>
    <d v="2021-06-14T00:00:00"/>
    <m/>
    <n v="4"/>
    <n v="0"/>
    <n v="0"/>
    <n v="9"/>
    <n v="1"/>
    <n v="10.62"/>
    <x v="1"/>
  </r>
  <r>
    <n v="953"/>
    <s v="67596227953"/>
    <d v="2021-07-30T00:00:00"/>
    <x v="101"/>
    <x v="101"/>
    <s v="A910"/>
    <s v="1000"/>
    <x v="181"/>
    <n v="2"/>
    <n v="0"/>
    <n v="0"/>
    <n v="0"/>
    <s v="ZUN"/>
    <d v="2022-12-31T00:00:00"/>
    <x v="60"/>
    <n v="519"/>
    <n v="399"/>
    <s v="635201028226560000"/>
    <d v="2021-06-14T00:00:00"/>
    <s v=""/>
    <s v=""/>
    <n v="2"/>
    <n v="21.23"/>
    <n v="4.3999999999999997E-2"/>
    <s v="FERT"/>
    <s v="2109300369"/>
    <s v="0"/>
    <s v="0"/>
    <s v="0"/>
    <s v="X"/>
    <s v=""/>
    <d v="2021-06-14T00:00:00"/>
    <m/>
    <n v="4"/>
    <n v="1"/>
    <n v="0"/>
    <n v="0"/>
    <n v="0"/>
    <n v="0"/>
    <x v="1"/>
  </r>
  <r>
    <n v="953"/>
    <s v="67596227953"/>
    <d v="2021-07-30T00:00:00"/>
    <x v="101"/>
    <x v="101"/>
    <s v="A910"/>
    <s v="1000"/>
    <x v="181"/>
    <n v="1"/>
    <n v="0"/>
    <n v="0"/>
    <n v="0"/>
    <s v="ZUN"/>
    <d v="2022-12-31T00:00:00"/>
    <x v="60"/>
    <n v="519"/>
    <n v="399"/>
    <s v="635201028226560123"/>
    <d v="2021-06-14T00:00:00"/>
    <s v=""/>
    <s v=""/>
    <n v="1"/>
    <n v="10.62"/>
    <n v="2.1999999999999999E-2"/>
    <s v="FERT"/>
    <s v="2109300369"/>
    <s v="0"/>
    <s v="0"/>
    <s v="0"/>
    <s v="X"/>
    <s v=""/>
    <d v="2021-06-14T00:00:00"/>
    <m/>
    <n v="4"/>
    <n v="0"/>
    <n v="0"/>
    <n v="1"/>
    <n v="1"/>
    <n v="10.62"/>
    <x v="1"/>
  </r>
  <r>
    <n v="958"/>
    <s v="67669453958"/>
    <d v="2021-07-30T00:00:00"/>
    <x v="102"/>
    <x v="102"/>
    <s v="A910"/>
    <s v="1000"/>
    <x v="182"/>
    <n v="54"/>
    <n v="0"/>
    <n v="0"/>
    <n v="0"/>
    <s v="ZUN"/>
    <d v="2022-05-30T00:00:00"/>
    <x v="116"/>
    <n v="304"/>
    <n v="224"/>
    <s v="380008702411481038"/>
    <d v="2021-05-12T00:00:00"/>
    <s v=""/>
    <s v=""/>
    <n v="54"/>
    <n v="686.6"/>
    <n v="0.375"/>
    <s v="FERT"/>
    <s v="2109300369"/>
    <s v="0"/>
    <s v="0"/>
    <s v="0"/>
    <s v="X"/>
    <s v=""/>
    <d v="2021-05-03T00:00:00"/>
    <m/>
    <n v="1"/>
    <n v="54"/>
    <n v="0"/>
    <n v="0"/>
    <n v="0"/>
    <n v="0"/>
    <x v="3"/>
  </r>
  <r>
    <n v="959"/>
    <s v="67669455959"/>
    <d v="2021-07-30T00:00:00"/>
    <x v="103"/>
    <x v="103"/>
    <s v="A910"/>
    <s v="1000"/>
    <x v="183"/>
    <n v="132"/>
    <n v="0"/>
    <n v="0"/>
    <n v="0"/>
    <s v="ZUN"/>
    <d v="2023-05-30T00:00:00"/>
    <x v="117"/>
    <n v="669"/>
    <n v="589"/>
    <s v="380008702411492720"/>
    <d v="2021-06-09T00:00:00"/>
    <s v=""/>
    <s v=""/>
    <n v="132"/>
    <n v="2463.61"/>
    <n v="0.91700000000000004"/>
    <s v="FERT"/>
    <s v="2109300369"/>
    <s v="0"/>
    <s v="0"/>
    <s v="0"/>
    <s v="X"/>
    <s v=""/>
    <d v="2021-05-21T00:00:00"/>
    <m/>
    <n v="2"/>
    <n v="66"/>
    <n v="0"/>
    <n v="0"/>
    <n v="0"/>
    <n v="0"/>
    <x v="3"/>
  </r>
  <r>
    <n v="960"/>
    <s v="67669457960"/>
    <d v="2021-07-30T00:00:00"/>
    <x v="104"/>
    <x v="104"/>
    <s v="A910"/>
    <s v="1000"/>
    <x v="184"/>
    <n v="108"/>
    <n v="0"/>
    <n v="0"/>
    <n v="0"/>
    <s v="ZUN"/>
    <d v="2022-04-25T00:00:00"/>
    <x v="118"/>
    <n v="269"/>
    <n v="189"/>
    <s v="635201028225352910"/>
    <d v="2021-06-22T00:00:00"/>
    <s v=""/>
    <s v=""/>
    <n v="108"/>
    <n v="2030.53"/>
    <n v="0.75"/>
    <s v="FERT"/>
    <s v="2109300369"/>
    <s v="0"/>
    <s v="0"/>
    <s v="0"/>
    <s v="X"/>
    <s v=""/>
    <d v="2021-04-30T00:00:00"/>
    <m/>
    <n v="2"/>
    <n v="54"/>
    <n v="0"/>
    <n v="0"/>
    <n v="0"/>
    <n v="0"/>
    <x v="3"/>
  </r>
  <r>
    <n v="960"/>
    <s v="67669457960"/>
    <d v="2021-07-30T00:00:00"/>
    <x v="104"/>
    <x v="104"/>
    <s v="A910"/>
    <s v="1000"/>
    <x v="184"/>
    <n v="12"/>
    <n v="0"/>
    <n v="0"/>
    <n v="0"/>
    <s v="ZUN"/>
    <d v="2022-04-25T00:00:00"/>
    <x v="118"/>
    <n v="269"/>
    <n v="189"/>
    <s v="635201028225352934"/>
    <d v="2021-06-22T00:00:00"/>
    <s v=""/>
    <s v=""/>
    <n v="12"/>
    <n v="225.61"/>
    <n v="8.3000000000000004E-2"/>
    <s v="FERT"/>
    <s v="2109300369"/>
    <s v="0"/>
    <s v="0"/>
    <s v="0"/>
    <s v="X"/>
    <s v=""/>
    <d v="2021-04-30T00:00:00"/>
    <m/>
    <n v="2"/>
    <n v="6"/>
    <n v="0"/>
    <n v="54"/>
    <n v="12"/>
    <n v="225.61"/>
    <x v="3"/>
  </r>
  <r>
    <n v="960"/>
    <s v="67669457960"/>
    <d v="2021-07-30T00:00:00"/>
    <x v="104"/>
    <x v="104"/>
    <s v="A910"/>
    <s v="1000"/>
    <x v="184"/>
    <n v="84"/>
    <n v="0"/>
    <n v="0"/>
    <n v="0"/>
    <s v="ZUN"/>
    <d v="2022-04-25T00:00:00"/>
    <x v="118"/>
    <n v="269"/>
    <n v="189"/>
    <s v="635201028225821898"/>
    <d v="2021-06-22T00:00:00"/>
    <s v=""/>
    <s v=""/>
    <n v="84"/>
    <n v="1579.3"/>
    <n v="0.58299999999999996"/>
    <s v="FERT"/>
    <s v="2109300369"/>
    <s v="0"/>
    <s v="0"/>
    <s v="0"/>
    <s v="X"/>
    <s v=""/>
    <d v="2021-04-30T00:00:00"/>
    <m/>
    <n v="2"/>
    <n v="42"/>
    <n v="0"/>
    <n v="6"/>
    <n v="6"/>
    <n v="112.80714285714286"/>
    <x v="3"/>
  </r>
  <r>
    <n v="960"/>
    <s v="67669457960"/>
    <d v="2021-07-30T00:00:00"/>
    <x v="104"/>
    <x v="104"/>
    <s v="A910"/>
    <s v="1000"/>
    <x v="185"/>
    <n v="144"/>
    <n v="0"/>
    <n v="0"/>
    <n v="0"/>
    <s v="ZUN"/>
    <d v="2023-05-30T00:00:00"/>
    <x v="117"/>
    <n v="669"/>
    <n v="589"/>
    <s v="380008702411492713"/>
    <d v="2021-06-09T00:00:00"/>
    <s v=""/>
    <s v=""/>
    <n v="144"/>
    <n v="2707.37"/>
    <n v="1"/>
    <s v="FERT"/>
    <s v="2109300369"/>
    <s v="0"/>
    <s v="0"/>
    <s v="0"/>
    <s v="X"/>
    <s v=""/>
    <d v="2021-05-21T00:00:00"/>
    <m/>
    <n v="2"/>
    <n v="72"/>
    <n v="0"/>
    <n v="42"/>
    <n v="42"/>
    <n v="789.64958333333323"/>
    <x v="3"/>
  </r>
  <r>
    <n v="960"/>
    <s v="67669457960"/>
    <d v="2021-07-30T00:00:00"/>
    <x v="104"/>
    <x v="104"/>
    <s v="A910"/>
    <s v="1000"/>
    <x v="186"/>
    <n v="144"/>
    <n v="0"/>
    <n v="0"/>
    <n v="0"/>
    <s v="ZUN"/>
    <d v="2023-05-30T00:00:00"/>
    <x v="117"/>
    <n v="669"/>
    <n v="589"/>
    <s v="380008702411492690"/>
    <d v="2021-06-09T00:00:00"/>
    <s v=""/>
    <s v=""/>
    <n v="144"/>
    <n v="2707.37"/>
    <n v="1"/>
    <s v="FERT"/>
    <s v="2109300369"/>
    <s v="0"/>
    <s v="0"/>
    <s v="0"/>
    <s v="X"/>
    <s v=""/>
    <d v="2021-05-31T00:00:00"/>
    <m/>
    <n v="2"/>
    <n v="72"/>
    <n v="0"/>
    <n v="72"/>
    <n v="72"/>
    <n v="1353.6849999999999"/>
    <x v="3"/>
  </r>
  <r>
    <n v="960"/>
    <s v="67669457960"/>
    <d v="2021-07-30T00:00:00"/>
    <x v="104"/>
    <x v="104"/>
    <s v="A910"/>
    <s v="1000"/>
    <x v="187"/>
    <n v="144"/>
    <n v="0"/>
    <n v="0"/>
    <n v="0"/>
    <s v="ZUN"/>
    <d v="2023-05-30T00:00:00"/>
    <x v="117"/>
    <n v="669"/>
    <n v="589"/>
    <s v="380008702411492768"/>
    <d v="2021-06-09T00:00:00"/>
    <s v=""/>
    <s v=""/>
    <n v="144"/>
    <n v="2707.37"/>
    <n v="1"/>
    <s v="FERT"/>
    <s v="2109300369"/>
    <s v="0"/>
    <s v="0"/>
    <s v="0"/>
    <s v="X"/>
    <s v=""/>
    <d v="2021-05-31T00:00:00"/>
    <m/>
    <n v="2"/>
    <n v="72"/>
    <n v="0"/>
    <n v="72"/>
    <n v="72"/>
    <n v="1353.6849999999999"/>
    <x v="3"/>
  </r>
  <r>
    <n v="966"/>
    <s v="67682348966"/>
    <d v="2021-07-30T00:00:00"/>
    <x v="105"/>
    <x v="105"/>
    <s v="A910"/>
    <s v="1000"/>
    <x v="188"/>
    <n v="192"/>
    <n v="0"/>
    <n v="0"/>
    <n v="0"/>
    <s v="ZUN"/>
    <d v="2022-04-07T00:00:00"/>
    <x v="87"/>
    <n v="251"/>
    <n v="191"/>
    <s v="359003002312522993"/>
    <d v="2021-07-11T00:00:00"/>
    <s v=""/>
    <s v=""/>
    <n v="192"/>
    <n v="652.01"/>
    <n v="1"/>
    <s v="FERT"/>
    <s v="2109300369"/>
    <s v="0"/>
    <s v="0"/>
    <s v="0"/>
    <s v="X"/>
    <s v=""/>
    <d v="2021-07-11T00:00:00"/>
    <m/>
    <n v="22"/>
    <n v="9"/>
    <n v="0"/>
    <n v="0"/>
    <n v="0"/>
    <n v="0"/>
    <x v="11"/>
  </r>
  <r>
    <n v="966"/>
    <s v="67682348966"/>
    <d v="2021-07-30T00:00:00"/>
    <x v="105"/>
    <x v="105"/>
    <s v="A910"/>
    <s v="1000"/>
    <x v="188"/>
    <n v="192"/>
    <n v="0"/>
    <n v="0"/>
    <n v="0"/>
    <s v="ZUN"/>
    <d v="2022-04-07T00:00:00"/>
    <x v="87"/>
    <n v="251"/>
    <n v="191"/>
    <s v="359003002312523006"/>
    <d v="2021-07-11T00:00:00"/>
    <s v=""/>
    <s v=""/>
    <n v="192"/>
    <n v="652.01"/>
    <n v="1"/>
    <s v="FERT"/>
    <s v="2109300369"/>
    <s v="0"/>
    <s v="0"/>
    <s v="0"/>
    <s v="X"/>
    <s v=""/>
    <d v="2021-07-11T00:00:00"/>
    <m/>
    <n v="22"/>
    <n v="9"/>
    <n v="0"/>
    <n v="9"/>
    <n v="9"/>
    <n v="30.56296875"/>
    <x v="11"/>
  </r>
  <r>
    <n v="966"/>
    <s v="67682348966"/>
    <d v="2021-07-30T00:00:00"/>
    <x v="105"/>
    <x v="105"/>
    <s v="A910"/>
    <s v="1000"/>
    <x v="188"/>
    <n v="2"/>
    <n v="0"/>
    <n v="0"/>
    <n v="0"/>
    <s v="ZUN"/>
    <d v="2022-04-07T00:00:00"/>
    <x v="87"/>
    <n v="251"/>
    <n v="191"/>
    <s v="359003002312523020"/>
    <d v="2021-07-11T00:00:00"/>
    <s v=""/>
    <s v=""/>
    <n v="2"/>
    <n v="6.79"/>
    <n v="0.01"/>
    <s v="FERT"/>
    <s v="2109300369"/>
    <s v="0"/>
    <s v="0"/>
    <s v="0"/>
    <s v="X"/>
    <s v=""/>
    <d v="2021-07-11T00:00:00"/>
    <m/>
    <n v="22"/>
    <n v="0"/>
    <n v="0"/>
    <n v="9"/>
    <n v="2"/>
    <n v="6.79"/>
    <x v="11"/>
  </r>
  <r>
    <n v="966"/>
    <s v="67682348966"/>
    <d v="2021-07-30T00:00:00"/>
    <x v="105"/>
    <x v="105"/>
    <s v="A910"/>
    <s v="1000"/>
    <x v="188"/>
    <n v="192"/>
    <n v="0"/>
    <n v="0"/>
    <n v="0"/>
    <s v="ZUN"/>
    <d v="2022-04-07T00:00:00"/>
    <x v="87"/>
    <n v="251"/>
    <n v="191"/>
    <s v="359003002312523037"/>
    <d v="2021-07-11T00:00:00"/>
    <s v=""/>
    <s v=""/>
    <n v="192"/>
    <n v="652.01"/>
    <n v="1"/>
    <s v="FERT"/>
    <s v="2109300369"/>
    <s v="0"/>
    <s v="0"/>
    <s v="0"/>
    <s v="X"/>
    <s v=""/>
    <d v="2021-07-11T00:00:00"/>
    <m/>
    <n v="22"/>
    <n v="9"/>
    <n v="0"/>
    <n v="0"/>
    <n v="0"/>
    <n v="0"/>
    <x v="11"/>
  </r>
  <r>
    <n v="966"/>
    <s v="67682348966"/>
    <d v="2021-07-30T00:00:00"/>
    <x v="105"/>
    <x v="105"/>
    <s v="A910"/>
    <s v="1000"/>
    <x v="188"/>
    <n v="192"/>
    <n v="0"/>
    <n v="0"/>
    <n v="0"/>
    <s v="ZUN"/>
    <d v="2022-04-07T00:00:00"/>
    <x v="87"/>
    <n v="251"/>
    <n v="191"/>
    <s v="359003002312523044"/>
    <d v="2021-07-11T00:00:00"/>
    <s v=""/>
    <s v=""/>
    <n v="192"/>
    <n v="652.01"/>
    <n v="1"/>
    <s v="FERT"/>
    <s v="2109300369"/>
    <s v="0"/>
    <s v="0"/>
    <s v="0"/>
    <s v="X"/>
    <s v=""/>
    <d v="2021-07-11T00:00:00"/>
    <m/>
    <n v="22"/>
    <n v="9"/>
    <n v="0"/>
    <n v="9"/>
    <n v="9"/>
    <n v="30.56296875"/>
    <x v="11"/>
  </r>
  <r>
    <n v="966"/>
    <s v="67682348966"/>
    <d v="2021-07-30T00:00:00"/>
    <x v="105"/>
    <x v="105"/>
    <s v="A910"/>
    <s v="1000"/>
    <x v="188"/>
    <n v="192"/>
    <n v="0"/>
    <n v="0"/>
    <n v="0"/>
    <s v="ZUN"/>
    <d v="2022-04-07T00:00:00"/>
    <x v="87"/>
    <n v="251"/>
    <n v="191"/>
    <s v="359003002312523051"/>
    <d v="2021-07-11T00:00:00"/>
    <s v=""/>
    <s v=""/>
    <n v="192"/>
    <n v="652.01"/>
    <n v="1"/>
    <s v="FERT"/>
    <s v="2109300369"/>
    <s v="0"/>
    <s v="0"/>
    <s v="0"/>
    <s v="X"/>
    <s v=""/>
    <d v="2021-07-11T00:00:00"/>
    <m/>
    <n v="22"/>
    <n v="9"/>
    <n v="0"/>
    <n v="9"/>
    <n v="9"/>
    <n v="30.56296875"/>
    <x v="11"/>
  </r>
  <r>
    <n v="966"/>
    <s v="67682348966"/>
    <d v="2021-07-30T00:00:00"/>
    <x v="105"/>
    <x v="105"/>
    <s v="A910"/>
    <s v="1000"/>
    <x v="188"/>
    <n v="192"/>
    <n v="0"/>
    <n v="0"/>
    <n v="0"/>
    <s v="ZUN"/>
    <d v="2022-04-07T00:00:00"/>
    <x v="87"/>
    <n v="251"/>
    <n v="191"/>
    <s v="359003002312523068"/>
    <d v="2021-07-11T00:00:00"/>
    <s v=""/>
    <s v=""/>
    <n v="192"/>
    <n v="652.01"/>
    <n v="1"/>
    <s v="FERT"/>
    <s v="2109300369"/>
    <s v="0"/>
    <s v="0"/>
    <s v="0"/>
    <s v="X"/>
    <s v=""/>
    <d v="2021-07-11T00:00:00"/>
    <m/>
    <n v="22"/>
    <n v="9"/>
    <n v="0"/>
    <n v="9"/>
    <n v="9"/>
    <n v="30.56296875"/>
    <x v="11"/>
  </r>
  <r>
    <n v="966"/>
    <s v="67682348966"/>
    <d v="2021-07-30T00:00:00"/>
    <x v="105"/>
    <x v="105"/>
    <s v="A910"/>
    <s v="1000"/>
    <x v="188"/>
    <n v="192"/>
    <n v="0"/>
    <n v="0"/>
    <n v="0"/>
    <s v="ZUN"/>
    <d v="2022-04-07T00:00:00"/>
    <x v="87"/>
    <n v="251"/>
    <n v="191"/>
    <s v="359003002312523075"/>
    <d v="2021-07-11T00:00:00"/>
    <s v=""/>
    <s v=""/>
    <n v="192"/>
    <n v="652.01"/>
    <n v="1"/>
    <s v="FERT"/>
    <s v="2109300369"/>
    <s v="0"/>
    <s v="0"/>
    <s v="0"/>
    <s v="X"/>
    <s v=""/>
    <d v="2021-07-11T00:00:00"/>
    <m/>
    <n v="22"/>
    <n v="9"/>
    <n v="0"/>
    <n v="9"/>
    <n v="9"/>
    <n v="30.56296875"/>
    <x v="11"/>
  </r>
  <r>
    <n v="966"/>
    <s v="67682348966"/>
    <d v="2021-07-30T00:00:00"/>
    <x v="105"/>
    <x v="105"/>
    <s v="A910"/>
    <s v="1000"/>
    <x v="188"/>
    <n v="192"/>
    <n v="0"/>
    <n v="0"/>
    <n v="0"/>
    <s v="ZUN"/>
    <d v="2022-04-07T00:00:00"/>
    <x v="87"/>
    <n v="251"/>
    <n v="191"/>
    <s v="359003002312523105"/>
    <d v="2021-07-11T00:00:00"/>
    <s v=""/>
    <s v=""/>
    <n v="192"/>
    <n v="652.01"/>
    <n v="1"/>
    <s v="FERT"/>
    <s v="2109300369"/>
    <s v="0"/>
    <s v="0"/>
    <s v="0"/>
    <s v="X"/>
    <s v=""/>
    <d v="2021-07-11T00:00:00"/>
    <m/>
    <n v="22"/>
    <n v="9"/>
    <n v="0"/>
    <n v="9"/>
    <n v="9"/>
    <n v="30.56296875"/>
    <x v="11"/>
  </r>
  <r>
    <n v="975"/>
    <s v="67738206975"/>
    <d v="2021-07-30T00:00:00"/>
    <x v="106"/>
    <x v="106"/>
    <s v="A910"/>
    <s v="1000"/>
    <x v="189"/>
    <n v="62"/>
    <n v="0"/>
    <n v="0"/>
    <n v="0"/>
    <s v="ZUN"/>
    <d v="2023-01-31T00:00:00"/>
    <x v="119"/>
    <n v="550"/>
    <n v="470"/>
    <s v="359485176006410962"/>
    <d v="2021-07-18T00:00:00"/>
    <s v=""/>
    <s v=""/>
    <n v="62"/>
    <n v="1402.25"/>
    <n v="0.98399999999999999"/>
    <s v="FERT"/>
    <s v="2109300369"/>
    <s v="0"/>
    <s v="0"/>
    <s v="0"/>
    <s v="X"/>
    <s v=""/>
    <d v="2021-07-18T00:00:00"/>
    <m/>
    <n v="2"/>
    <n v="31"/>
    <n v="0"/>
    <n v="0"/>
    <n v="0"/>
    <n v="0"/>
    <x v="10"/>
  </r>
  <r>
    <n v="975"/>
    <s v="67738206975"/>
    <d v="2021-07-30T00:00:00"/>
    <x v="106"/>
    <x v="106"/>
    <s v="A910"/>
    <s v="1000"/>
    <x v="189"/>
    <n v="63"/>
    <n v="0"/>
    <n v="0"/>
    <n v="0"/>
    <s v="ZUN"/>
    <d v="2023-01-31T00:00:00"/>
    <x v="119"/>
    <n v="550"/>
    <n v="470"/>
    <s v="359485176006410979"/>
    <d v="2021-07-18T00:00:00"/>
    <s v=""/>
    <s v=""/>
    <n v="63"/>
    <n v="1424.87"/>
    <n v="1"/>
    <s v="FERT"/>
    <s v="2109300369"/>
    <s v="0"/>
    <s v="0"/>
    <s v="0"/>
    <s v="X"/>
    <s v=""/>
    <d v="2021-07-18T00:00:00"/>
    <m/>
    <n v="2"/>
    <n v="32"/>
    <n v="0"/>
    <n v="31"/>
    <n v="31"/>
    <n v="701.12650793650789"/>
    <x v="10"/>
  </r>
  <r>
    <n v="975"/>
    <s v="67738206975"/>
    <d v="2021-07-30T00:00:00"/>
    <x v="106"/>
    <x v="106"/>
    <s v="A910"/>
    <s v="1000"/>
    <x v="189"/>
    <n v="63"/>
    <n v="0"/>
    <n v="0"/>
    <n v="0"/>
    <s v="ZUN"/>
    <d v="2023-01-31T00:00:00"/>
    <x v="119"/>
    <n v="550"/>
    <n v="470"/>
    <s v="359485176006410986"/>
    <d v="2021-07-18T00:00:00"/>
    <s v=""/>
    <s v=""/>
    <n v="63"/>
    <n v="1424.87"/>
    <n v="1"/>
    <s v="FERT"/>
    <s v="2109300369"/>
    <s v="0"/>
    <s v="0"/>
    <s v="0"/>
    <s v="X"/>
    <s v=""/>
    <d v="2021-07-18T00:00:00"/>
    <m/>
    <n v="2"/>
    <n v="32"/>
    <n v="0"/>
    <n v="32"/>
    <n v="32"/>
    <n v="723.743492063492"/>
    <x v="10"/>
  </r>
  <r>
    <n v="975"/>
    <s v="67738206975"/>
    <d v="2021-07-30T00:00:00"/>
    <x v="106"/>
    <x v="106"/>
    <s v="A910"/>
    <s v="1000"/>
    <x v="189"/>
    <n v="63"/>
    <n v="0"/>
    <n v="0"/>
    <n v="0"/>
    <s v="ZUN"/>
    <d v="2023-01-31T00:00:00"/>
    <x v="119"/>
    <n v="550"/>
    <n v="470"/>
    <s v="359485176006410993"/>
    <d v="2021-07-18T00:00:00"/>
    <s v=""/>
    <s v=""/>
    <n v="63"/>
    <n v="1424.87"/>
    <n v="1"/>
    <s v="FERT"/>
    <s v="2109300369"/>
    <s v="0"/>
    <s v="0"/>
    <s v="0"/>
    <s v="X"/>
    <s v=""/>
    <d v="2021-07-18T00:00:00"/>
    <m/>
    <n v="2"/>
    <n v="32"/>
    <n v="0"/>
    <n v="32"/>
    <n v="32"/>
    <n v="723.743492063492"/>
    <x v="10"/>
  </r>
  <r>
    <n v="975"/>
    <s v="67738206975"/>
    <d v="2021-07-30T00:00:00"/>
    <x v="106"/>
    <x v="106"/>
    <s v="A910"/>
    <s v="1000"/>
    <x v="189"/>
    <n v="63"/>
    <n v="0"/>
    <n v="0"/>
    <n v="0"/>
    <s v="ZUN"/>
    <d v="2023-01-31T00:00:00"/>
    <x v="119"/>
    <n v="550"/>
    <n v="470"/>
    <s v="359485176006411112"/>
    <d v="2021-07-18T00:00:00"/>
    <s v=""/>
    <s v=""/>
    <n v="63"/>
    <n v="1424.87"/>
    <n v="1"/>
    <s v="FERT"/>
    <s v="2109300369"/>
    <s v="0"/>
    <s v="0"/>
    <s v="0"/>
    <s v="X"/>
    <s v=""/>
    <d v="2021-07-18T00:00:00"/>
    <m/>
    <n v="2"/>
    <n v="32"/>
    <n v="0"/>
    <n v="32"/>
    <n v="32"/>
    <n v="723.743492063492"/>
    <x v="10"/>
  </r>
  <r>
    <n v="975"/>
    <s v="67738206975"/>
    <d v="2021-07-30T00:00:00"/>
    <x v="106"/>
    <x v="106"/>
    <s v="A910"/>
    <s v="1000"/>
    <x v="189"/>
    <n v="63"/>
    <n v="0"/>
    <n v="0"/>
    <n v="0"/>
    <s v="ZUN"/>
    <d v="2023-01-31T00:00:00"/>
    <x v="119"/>
    <n v="550"/>
    <n v="470"/>
    <s v="359485176006411129"/>
    <d v="2021-07-18T00:00:00"/>
    <s v=""/>
    <s v=""/>
    <n v="63"/>
    <n v="1424.87"/>
    <n v="1"/>
    <s v="FERT"/>
    <s v="2109300369"/>
    <s v="0"/>
    <s v="0"/>
    <s v="0"/>
    <s v="X"/>
    <s v=""/>
    <d v="2021-07-18T00:00:00"/>
    <m/>
    <n v="2"/>
    <n v="32"/>
    <n v="0"/>
    <n v="32"/>
    <n v="32"/>
    <n v="723.743492063492"/>
    <x v="10"/>
  </r>
  <r>
    <n v="975"/>
    <s v="67738206975"/>
    <d v="2021-07-30T00:00:00"/>
    <x v="106"/>
    <x v="106"/>
    <s v="A910"/>
    <s v="1000"/>
    <x v="189"/>
    <n v="63"/>
    <n v="0"/>
    <n v="0"/>
    <n v="0"/>
    <s v="ZUN"/>
    <d v="2023-01-31T00:00:00"/>
    <x v="119"/>
    <n v="550"/>
    <n v="470"/>
    <s v="359485176006411167"/>
    <d v="2021-07-18T00:00:00"/>
    <s v=""/>
    <s v=""/>
    <n v="63"/>
    <n v="1424.87"/>
    <n v="1"/>
    <s v="FERT"/>
    <s v="2109300369"/>
    <s v="0"/>
    <s v="0"/>
    <s v="0"/>
    <s v="X"/>
    <s v=""/>
    <d v="2021-07-18T00:00:00"/>
    <m/>
    <n v="2"/>
    <n v="32"/>
    <n v="0"/>
    <n v="32"/>
    <n v="32"/>
    <n v="723.743492063492"/>
    <x v="10"/>
  </r>
  <r>
    <n v="975"/>
    <s v="67738206975"/>
    <d v="2021-07-30T00:00:00"/>
    <x v="106"/>
    <x v="106"/>
    <s v="A910"/>
    <s v="1000"/>
    <x v="189"/>
    <n v="52"/>
    <n v="0"/>
    <n v="0"/>
    <n v="0"/>
    <s v="ZUN"/>
    <d v="2023-01-31T00:00:00"/>
    <x v="119"/>
    <n v="550"/>
    <n v="470"/>
    <s v="359485176006411662"/>
    <d v="2021-07-18T00:00:00"/>
    <s v=""/>
    <s v=""/>
    <n v="52"/>
    <n v="1176.08"/>
    <n v="0.82499999999999996"/>
    <s v="FERT"/>
    <s v="2109300369"/>
    <s v="0"/>
    <s v="0"/>
    <s v="0"/>
    <s v="X"/>
    <s v=""/>
    <d v="2021-07-18T00:00:00"/>
    <m/>
    <n v="2"/>
    <n v="26"/>
    <n v="0"/>
    <n v="32"/>
    <n v="32"/>
    <n v="723.74153846153843"/>
    <x v="10"/>
  </r>
  <r>
    <n v="975"/>
    <s v="67738206975"/>
    <d v="2021-07-30T00:00:00"/>
    <x v="106"/>
    <x v="106"/>
    <s v="A910"/>
    <s v="1000"/>
    <x v="189"/>
    <n v="1"/>
    <n v="0"/>
    <n v="0"/>
    <n v="0"/>
    <s v="ZUN"/>
    <d v="2023-01-31T00:00:00"/>
    <x v="119"/>
    <n v="550"/>
    <n v="470"/>
    <s v="635201028226559288"/>
    <d v="2021-07-18T00:00:00"/>
    <s v=""/>
    <s v=""/>
    <n v="1"/>
    <n v="22.62"/>
    <n v="1.6E-2"/>
    <s v="FERT"/>
    <s v="2109300369"/>
    <s v="0"/>
    <s v="0"/>
    <s v="0"/>
    <s v="X"/>
    <s v=""/>
    <d v="2021-07-18T00:00:00"/>
    <m/>
    <n v="2"/>
    <n v="1"/>
    <n v="0"/>
    <n v="26"/>
    <n v="1"/>
    <n v="22.62"/>
    <x v="10"/>
  </r>
  <r>
    <n v="984"/>
    <s v="67738211984"/>
    <d v="2021-07-30T00:00:00"/>
    <x v="107"/>
    <x v="107"/>
    <s v="A910"/>
    <s v="1000"/>
    <x v="190"/>
    <n v="65"/>
    <n v="0"/>
    <n v="0"/>
    <n v="0"/>
    <s v="ZUN"/>
    <d v="2023-01-31T00:00:00"/>
    <x v="39"/>
    <n v="550"/>
    <n v="460"/>
    <s v="359485176006369710"/>
    <d v="2021-07-04T00:00:00"/>
    <s v=""/>
    <s v=""/>
    <n v="65"/>
    <n v="731.27"/>
    <n v="1"/>
    <s v="FERT"/>
    <s v="2109300369"/>
    <s v="0"/>
    <s v="0"/>
    <s v="0"/>
    <s v="X"/>
    <s v=""/>
    <d v="2021-07-04T00:00:00"/>
    <m/>
    <n v="25"/>
    <n v="3"/>
    <n v="0"/>
    <n v="0"/>
    <n v="0"/>
    <n v="0"/>
    <x v="10"/>
  </r>
  <r>
    <n v="984"/>
    <s v="67738211984"/>
    <d v="2021-07-30T00:00:00"/>
    <x v="107"/>
    <x v="107"/>
    <s v="A910"/>
    <s v="1000"/>
    <x v="190"/>
    <n v="65"/>
    <n v="0"/>
    <n v="0"/>
    <n v="0"/>
    <s v="ZUN"/>
    <d v="2023-01-31T00:00:00"/>
    <x v="39"/>
    <n v="550"/>
    <n v="460"/>
    <s v="359485176006370044"/>
    <d v="2021-07-04T00:00:00"/>
    <s v=""/>
    <s v=""/>
    <n v="65"/>
    <n v="731.27"/>
    <n v="1"/>
    <s v="FERT"/>
    <s v="2109300369"/>
    <s v="0"/>
    <s v="0"/>
    <s v="0"/>
    <s v="X"/>
    <s v=""/>
    <d v="2021-07-04T00:00:00"/>
    <m/>
    <n v="25"/>
    <n v="3"/>
    <n v="0"/>
    <n v="3"/>
    <n v="3"/>
    <n v="33.750923076923073"/>
    <x v="10"/>
  </r>
  <r>
    <n v="984"/>
    <s v="67738211984"/>
    <d v="2021-07-30T00:00:00"/>
    <x v="107"/>
    <x v="107"/>
    <s v="A910"/>
    <s v="1000"/>
    <x v="190"/>
    <n v="65"/>
    <n v="0"/>
    <n v="0"/>
    <n v="0"/>
    <s v="ZUN"/>
    <d v="2023-01-31T00:00:00"/>
    <x v="39"/>
    <n v="550"/>
    <n v="460"/>
    <s v="359485176006370068"/>
    <d v="2021-07-04T00:00:00"/>
    <s v=""/>
    <s v=""/>
    <n v="65"/>
    <n v="731.27"/>
    <n v="1"/>
    <s v="FERT"/>
    <s v="2109300369"/>
    <s v="0"/>
    <s v="0"/>
    <s v="0"/>
    <s v="X"/>
    <s v=""/>
    <d v="2021-07-04T00:00:00"/>
    <m/>
    <n v="25"/>
    <n v="3"/>
    <n v="0"/>
    <n v="3"/>
    <n v="3"/>
    <n v="33.750923076923073"/>
    <x v="10"/>
  </r>
  <r>
    <n v="984"/>
    <s v="67738211984"/>
    <d v="2021-07-30T00:00:00"/>
    <x v="107"/>
    <x v="107"/>
    <s v="A910"/>
    <s v="1000"/>
    <x v="191"/>
    <n v="65"/>
    <n v="0"/>
    <n v="0"/>
    <n v="0"/>
    <s v="ZUN"/>
    <d v="2023-01-31T00:00:00"/>
    <x v="39"/>
    <n v="550"/>
    <n v="460"/>
    <s v="359485176006380470"/>
    <d v="2021-07-08T00:00:00"/>
    <s v=""/>
    <s v=""/>
    <n v="65"/>
    <n v="731.27"/>
    <n v="1"/>
    <s v="FERT"/>
    <s v="2109300369"/>
    <s v="0"/>
    <s v="0"/>
    <s v="0"/>
    <s v="X"/>
    <s v=""/>
    <d v="2021-07-08T00:00:00"/>
    <m/>
    <n v="25"/>
    <n v="3"/>
    <n v="0"/>
    <n v="3"/>
    <n v="3"/>
    <n v="33.750923076923073"/>
    <x v="10"/>
  </r>
  <r>
    <n v="984"/>
    <s v="67738211984"/>
    <d v="2021-07-30T00:00:00"/>
    <x v="107"/>
    <x v="107"/>
    <s v="A910"/>
    <s v="1000"/>
    <x v="191"/>
    <n v="65"/>
    <n v="0"/>
    <n v="0"/>
    <n v="0"/>
    <s v="ZUN"/>
    <d v="2023-01-31T00:00:00"/>
    <x v="39"/>
    <n v="550"/>
    <n v="460"/>
    <s v="359485176006380487"/>
    <d v="2021-07-08T00:00:00"/>
    <s v=""/>
    <s v=""/>
    <n v="65"/>
    <n v="731.27"/>
    <n v="1"/>
    <s v="FERT"/>
    <s v="2109300369"/>
    <s v="0"/>
    <s v="0"/>
    <s v="0"/>
    <s v="X"/>
    <s v=""/>
    <d v="2021-07-08T00:00:00"/>
    <m/>
    <n v="25"/>
    <n v="3"/>
    <n v="0"/>
    <n v="3"/>
    <n v="3"/>
    <n v="33.750923076923073"/>
    <x v="10"/>
  </r>
  <r>
    <n v="984"/>
    <s v="67738211984"/>
    <d v="2021-07-30T00:00:00"/>
    <x v="107"/>
    <x v="107"/>
    <s v="A910"/>
    <s v="1000"/>
    <x v="192"/>
    <n v="65"/>
    <n v="0"/>
    <n v="0"/>
    <n v="0"/>
    <s v="ZUN"/>
    <d v="2023-01-31T00:00:00"/>
    <x v="39"/>
    <n v="550"/>
    <n v="460"/>
    <s v="359485176006387639"/>
    <d v="2021-07-10T00:00:00"/>
    <s v=""/>
    <s v=""/>
    <n v="65"/>
    <n v="731.27"/>
    <n v="1"/>
    <s v="FERT"/>
    <s v="2109300369"/>
    <s v="0"/>
    <s v="0"/>
    <s v="0"/>
    <s v="X"/>
    <s v=""/>
    <d v="2021-07-10T00:00:00"/>
    <m/>
    <n v="25"/>
    <n v="3"/>
    <n v="0"/>
    <n v="3"/>
    <n v="3"/>
    <n v="33.750923076923073"/>
    <x v="10"/>
  </r>
  <r>
    <n v="984"/>
    <s v="67738211984"/>
    <d v="2021-07-30T00:00:00"/>
    <x v="107"/>
    <x v="107"/>
    <s v="A910"/>
    <s v="1000"/>
    <x v="192"/>
    <n v="65"/>
    <n v="0"/>
    <n v="0"/>
    <n v="0"/>
    <s v="ZUN"/>
    <d v="2023-01-31T00:00:00"/>
    <x v="39"/>
    <n v="550"/>
    <n v="460"/>
    <s v="359485176006387646"/>
    <d v="2021-07-10T00:00:00"/>
    <s v=""/>
    <s v=""/>
    <n v="65"/>
    <n v="731.27"/>
    <n v="1"/>
    <s v="FERT"/>
    <s v="2109300369"/>
    <s v="0"/>
    <s v="0"/>
    <s v="0"/>
    <s v="X"/>
    <s v=""/>
    <d v="2021-07-10T00:00:00"/>
    <m/>
    <n v="25"/>
    <n v="3"/>
    <n v="0"/>
    <n v="3"/>
    <n v="3"/>
    <n v="33.750923076923073"/>
    <x v="10"/>
  </r>
  <r>
    <n v="984"/>
    <s v="67738211984"/>
    <d v="2021-07-30T00:00:00"/>
    <x v="107"/>
    <x v="107"/>
    <s v="A910"/>
    <s v="1000"/>
    <x v="192"/>
    <n v="65"/>
    <n v="0"/>
    <n v="0"/>
    <n v="0"/>
    <s v="ZUN"/>
    <d v="2023-01-31T00:00:00"/>
    <x v="39"/>
    <n v="550"/>
    <n v="460"/>
    <s v="359485176006387653"/>
    <d v="2021-07-10T00:00:00"/>
    <s v=""/>
    <s v=""/>
    <n v="65"/>
    <n v="731.27"/>
    <n v="1"/>
    <s v="FERT"/>
    <s v="2109300369"/>
    <s v="0"/>
    <s v="0"/>
    <s v="0"/>
    <s v="X"/>
    <s v=""/>
    <d v="2021-07-10T00:00:00"/>
    <m/>
    <n v="25"/>
    <n v="3"/>
    <n v="0"/>
    <n v="3"/>
    <n v="3"/>
    <n v="33.750923076923073"/>
    <x v="10"/>
  </r>
  <r>
    <n v="984"/>
    <s v="67738211984"/>
    <d v="2021-07-30T00:00:00"/>
    <x v="107"/>
    <x v="107"/>
    <s v="A910"/>
    <s v="1000"/>
    <x v="192"/>
    <n v="65"/>
    <n v="0"/>
    <n v="0"/>
    <n v="0"/>
    <s v="ZUN"/>
    <d v="2023-01-31T00:00:00"/>
    <x v="39"/>
    <n v="550"/>
    <n v="460"/>
    <s v="359485176006387660"/>
    <d v="2021-07-10T00:00:00"/>
    <s v=""/>
    <s v=""/>
    <n v="65"/>
    <n v="731.27"/>
    <n v="1"/>
    <s v="FERT"/>
    <s v="2109300369"/>
    <s v="0"/>
    <s v="0"/>
    <s v="0"/>
    <s v="X"/>
    <s v=""/>
    <d v="2021-07-10T00:00:00"/>
    <m/>
    <n v="25"/>
    <n v="3"/>
    <n v="0"/>
    <n v="3"/>
    <n v="3"/>
    <n v="33.750923076923073"/>
    <x v="10"/>
  </r>
  <r>
    <n v="984"/>
    <s v="67738211984"/>
    <d v="2021-07-30T00:00:00"/>
    <x v="107"/>
    <x v="107"/>
    <s v="A910"/>
    <s v="1000"/>
    <x v="192"/>
    <n v="39"/>
    <n v="0"/>
    <n v="0"/>
    <n v="0"/>
    <s v="ZUN"/>
    <d v="2023-01-31T00:00:00"/>
    <x v="39"/>
    <n v="550"/>
    <n v="460"/>
    <s v="359485176006387691"/>
    <d v="2021-07-10T00:00:00"/>
    <s v=""/>
    <s v=""/>
    <n v="39"/>
    <n v="438.76"/>
    <n v="0.6"/>
    <s v="FERT"/>
    <s v="2109300369"/>
    <s v="0"/>
    <s v="0"/>
    <s v="0"/>
    <s v="X"/>
    <s v=""/>
    <d v="2021-07-10T00:00:00"/>
    <m/>
    <n v="25"/>
    <n v="2"/>
    <n v="0"/>
    <n v="3"/>
    <n v="3"/>
    <n v="33.75076923076923"/>
    <x v="10"/>
  </r>
  <r>
    <n v="984"/>
    <s v="67738211984"/>
    <d v="2021-07-30T00:00:00"/>
    <x v="107"/>
    <x v="107"/>
    <s v="A910"/>
    <s v="1000"/>
    <x v="193"/>
    <n v="65"/>
    <n v="0"/>
    <n v="0"/>
    <n v="0"/>
    <s v="ZUN"/>
    <d v="2023-01-31T00:00:00"/>
    <x v="39"/>
    <n v="550"/>
    <n v="460"/>
    <s v="359485176006407467"/>
    <d v="2021-07-16T00:00:00"/>
    <s v=""/>
    <s v=""/>
    <n v="65"/>
    <n v="731.27"/>
    <n v="1"/>
    <s v="FERT"/>
    <s v="2109300369"/>
    <s v="0"/>
    <s v="0"/>
    <s v="0"/>
    <s v="X"/>
    <s v=""/>
    <d v="2021-07-16T00:00:00"/>
    <m/>
    <n v="25"/>
    <n v="3"/>
    <n v="0"/>
    <n v="2"/>
    <n v="2"/>
    <n v="22.500615384615383"/>
    <x v="10"/>
  </r>
  <r>
    <n v="984"/>
    <s v="67738211984"/>
    <d v="2021-07-30T00:00:00"/>
    <x v="107"/>
    <x v="107"/>
    <s v="A910"/>
    <s v="1000"/>
    <x v="193"/>
    <n v="65"/>
    <n v="0"/>
    <n v="0"/>
    <n v="0"/>
    <s v="ZUN"/>
    <d v="2023-01-31T00:00:00"/>
    <x v="39"/>
    <n v="550"/>
    <n v="460"/>
    <s v="359485176006407474"/>
    <d v="2021-07-16T00:00:00"/>
    <s v=""/>
    <s v=""/>
    <n v="65"/>
    <n v="731.27"/>
    <n v="1"/>
    <s v="FERT"/>
    <s v="2109300369"/>
    <s v="0"/>
    <s v="0"/>
    <s v="0"/>
    <s v="X"/>
    <s v=""/>
    <d v="2021-07-16T00:00:00"/>
    <m/>
    <n v="25"/>
    <n v="3"/>
    <n v="0"/>
    <n v="3"/>
    <n v="3"/>
    <n v="33.750923076923073"/>
    <x v="10"/>
  </r>
  <r>
    <n v="984"/>
    <s v="67738211984"/>
    <d v="2021-07-30T00:00:00"/>
    <x v="107"/>
    <x v="107"/>
    <s v="A910"/>
    <s v="1000"/>
    <x v="193"/>
    <n v="65"/>
    <n v="0"/>
    <n v="0"/>
    <n v="0"/>
    <s v="ZUN"/>
    <d v="2023-01-31T00:00:00"/>
    <x v="39"/>
    <n v="550"/>
    <n v="460"/>
    <s v="359485176006407481"/>
    <d v="2021-07-16T00:00:00"/>
    <s v=""/>
    <s v=""/>
    <n v="65"/>
    <n v="731.27"/>
    <n v="1"/>
    <s v="FERT"/>
    <s v="2109300369"/>
    <s v="0"/>
    <s v="0"/>
    <s v="0"/>
    <s v="X"/>
    <s v=""/>
    <d v="2021-07-16T00:00:00"/>
    <m/>
    <n v="25"/>
    <n v="3"/>
    <n v="0"/>
    <n v="3"/>
    <n v="3"/>
    <n v="33.750923076923073"/>
    <x v="10"/>
  </r>
  <r>
    <n v="984"/>
    <s v="67738211984"/>
    <d v="2021-07-30T00:00:00"/>
    <x v="107"/>
    <x v="107"/>
    <s v="A910"/>
    <s v="1000"/>
    <x v="193"/>
    <n v="65"/>
    <n v="0"/>
    <n v="0"/>
    <n v="0"/>
    <s v="ZUN"/>
    <d v="2023-01-31T00:00:00"/>
    <x v="39"/>
    <n v="550"/>
    <n v="460"/>
    <s v="359485176006407498"/>
    <d v="2021-07-16T00:00:00"/>
    <s v=""/>
    <s v=""/>
    <n v="65"/>
    <n v="731.27"/>
    <n v="1"/>
    <s v="FERT"/>
    <s v="2109300369"/>
    <s v="0"/>
    <s v="0"/>
    <s v="0"/>
    <s v="X"/>
    <s v=""/>
    <d v="2021-07-16T00:00:00"/>
    <m/>
    <n v="25"/>
    <n v="3"/>
    <n v="0"/>
    <n v="3"/>
    <n v="3"/>
    <n v="33.750923076923073"/>
    <x v="10"/>
  </r>
  <r>
    <n v="984"/>
    <s v="67738211984"/>
    <d v="2021-07-30T00:00:00"/>
    <x v="107"/>
    <x v="107"/>
    <s v="A910"/>
    <s v="1000"/>
    <x v="193"/>
    <n v="39"/>
    <n v="0"/>
    <n v="0"/>
    <n v="0"/>
    <s v="ZUN"/>
    <d v="2023-01-31T00:00:00"/>
    <x v="39"/>
    <n v="550"/>
    <n v="460"/>
    <s v="359485176006407719"/>
    <d v="2021-07-16T00:00:00"/>
    <s v=""/>
    <s v=""/>
    <n v="39"/>
    <n v="438.76"/>
    <n v="0.6"/>
    <s v="FERT"/>
    <s v="2109300369"/>
    <s v="0"/>
    <s v="0"/>
    <s v="0"/>
    <s v="X"/>
    <s v=""/>
    <d v="2021-07-16T00:00:00"/>
    <m/>
    <n v="25"/>
    <n v="2"/>
    <n v="0"/>
    <n v="3"/>
    <n v="3"/>
    <n v="33.75076923076923"/>
    <x v="10"/>
  </r>
  <r>
    <n v="984"/>
    <s v="67738211984"/>
    <d v="2021-07-30T00:00:00"/>
    <x v="107"/>
    <x v="107"/>
    <s v="A910"/>
    <s v="1000"/>
    <x v="194"/>
    <n v="65"/>
    <n v="0"/>
    <n v="0"/>
    <n v="0"/>
    <s v="ZUN"/>
    <d v="2023-01-31T00:00:00"/>
    <x v="39"/>
    <n v="550"/>
    <n v="460"/>
    <s v="359485176006419156"/>
    <d v="2021-07-21T00:00:00"/>
    <s v=""/>
    <s v=""/>
    <n v="65"/>
    <n v="731.27"/>
    <n v="1"/>
    <s v="FERT"/>
    <s v="2109300369"/>
    <s v="0"/>
    <s v="0"/>
    <s v="0"/>
    <s v="X"/>
    <s v=""/>
    <d v="2021-07-21T00:00:00"/>
    <m/>
    <n v="25"/>
    <n v="3"/>
    <n v="0"/>
    <n v="2"/>
    <n v="2"/>
    <n v="22.500615384615383"/>
    <x v="10"/>
  </r>
  <r>
    <n v="984"/>
    <s v="67738211984"/>
    <d v="2021-07-30T00:00:00"/>
    <x v="107"/>
    <x v="107"/>
    <s v="A910"/>
    <s v="1000"/>
    <x v="194"/>
    <n v="65"/>
    <n v="0"/>
    <n v="0"/>
    <n v="0"/>
    <s v="ZUN"/>
    <d v="2023-01-31T00:00:00"/>
    <x v="39"/>
    <n v="550"/>
    <n v="460"/>
    <s v="359485176006419163"/>
    <d v="2021-07-21T00:00:00"/>
    <s v=""/>
    <s v=""/>
    <n v="65"/>
    <n v="731.27"/>
    <n v="1"/>
    <s v="FERT"/>
    <s v="2109300369"/>
    <s v="0"/>
    <s v="0"/>
    <s v="0"/>
    <s v="X"/>
    <s v=""/>
    <d v="2021-07-21T00:00:00"/>
    <m/>
    <n v="25"/>
    <n v="3"/>
    <n v="0"/>
    <n v="3"/>
    <n v="3"/>
    <n v="33.750923076923073"/>
    <x v="10"/>
  </r>
  <r>
    <n v="984"/>
    <s v="67738211984"/>
    <d v="2021-07-30T00:00:00"/>
    <x v="107"/>
    <x v="107"/>
    <s v="A910"/>
    <s v="1000"/>
    <x v="194"/>
    <n v="65"/>
    <n v="0"/>
    <n v="0"/>
    <n v="0"/>
    <s v="ZUN"/>
    <d v="2023-01-31T00:00:00"/>
    <x v="39"/>
    <n v="550"/>
    <n v="460"/>
    <s v="359485176006419170"/>
    <d v="2021-07-21T00:00:00"/>
    <s v=""/>
    <s v=""/>
    <n v="65"/>
    <n v="731.27"/>
    <n v="1"/>
    <s v="FERT"/>
    <s v="2109300369"/>
    <s v="0"/>
    <s v="0"/>
    <s v="0"/>
    <s v="X"/>
    <s v=""/>
    <d v="2021-07-21T00:00:00"/>
    <m/>
    <n v="25"/>
    <n v="3"/>
    <n v="0"/>
    <n v="3"/>
    <n v="3"/>
    <n v="33.750923076923073"/>
    <x v="10"/>
  </r>
  <r>
    <n v="984"/>
    <s v="67738211984"/>
    <d v="2021-07-30T00:00:00"/>
    <x v="107"/>
    <x v="107"/>
    <s v="A910"/>
    <s v="1000"/>
    <x v="194"/>
    <n v="40"/>
    <n v="0"/>
    <n v="0"/>
    <n v="0"/>
    <s v="ZUN"/>
    <d v="2023-01-31T00:00:00"/>
    <x v="39"/>
    <n v="550"/>
    <n v="460"/>
    <s v="359485176006419255"/>
    <d v="2021-07-21T00:00:00"/>
    <s v=""/>
    <s v=""/>
    <n v="40"/>
    <n v="450.01"/>
    <n v="0.61499999999999999"/>
    <s v="FERT"/>
    <s v="2109300369"/>
    <s v="0"/>
    <s v="0"/>
    <s v="0"/>
    <s v="X"/>
    <s v=""/>
    <d v="2021-07-21T00:00:00"/>
    <m/>
    <n v="25"/>
    <n v="2"/>
    <n v="0"/>
    <n v="3"/>
    <n v="3"/>
    <n v="33.750749999999996"/>
    <x v="10"/>
  </r>
  <r>
    <n v="1003"/>
    <s v="677510021003"/>
    <d v="2021-07-30T00:00:00"/>
    <x v="108"/>
    <x v="108"/>
    <s v="A910"/>
    <s v="1000"/>
    <x v="195"/>
    <n v="1"/>
    <n v="0"/>
    <n v="0"/>
    <n v="0"/>
    <s v="ZUN"/>
    <d v="2022-05-31T00:00:00"/>
    <x v="57"/>
    <n v="305"/>
    <n v="215"/>
    <s v="356015172100527982"/>
    <d v="2021-06-11T00:00:00"/>
    <s v=""/>
    <s v=""/>
    <n v="1"/>
    <n v="8.16"/>
    <n v="8.0000000000000002E-3"/>
    <s v="FERT"/>
    <s v="2109300369"/>
    <s v="0"/>
    <s v="0"/>
    <s v="0"/>
    <s v="X"/>
    <s v=""/>
    <d v="2021-05-19T00:00:00"/>
    <m/>
    <n v="1"/>
    <n v="1"/>
    <n v="0"/>
    <n v="0"/>
    <n v="0"/>
    <n v="0"/>
    <x v="8"/>
  </r>
  <r>
    <n v="1004"/>
    <s v="677510221004"/>
    <d v="2021-07-30T00:00:00"/>
    <x v="109"/>
    <x v="109"/>
    <s v="A910"/>
    <s v="1000"/>
    <x v="196"/>
    <n v="35"/>
    <n v="0"/>
    <n v="0"/>
    <n v="0"/>
    <s v="ZUN"/>
    <d v="2022-01-31T00:00:00"/>
    <x v="120"/>
    <n v="185"/>
    <n v="110"/>
    <s v="356015172192853617"/>
    <d v="2021-05-13T00:00:00"/>
    <s v=""/>
    <s v=""/>
    <n v="35"/>
    <n v="314.89"/>
    <n v="0.28000000000000003"/>
    <s v="FERT"/>
    <s v="2109300369"/>
    <s v="0"/>
    <s v="0"/>
    <s v="0"/>
    <s v="X"/>
    <s v=""/>
    <d v="2021-04-20T00:00:00"/>
    <m/>
    <n v="1"/>
    <n v="35"/>
    <n v="0"/>
    <n v="0"/>
    <n v="0"/>
    <n v="0"/>
    <x v="8"/>
  </r>
  <r>
    <n v="1005"/>
    <s v="677511961005"/>
    <d v="2021-07-30T00:00:00"/>
    <x v="110"/>
    <x v="110"/>
    <s v="A910"/>
    <s v="1000"/>
    <x v="197"/>
    <n v="50"/>
    <n v="0"/>
    <n v="0"/>
    <n v="0"/>
    <s v="ZUN"/>
    <d v="2022-11-30T00:00:00"/>
    <x v="61"/>
    <n v="488"/>
    <n v="368"/>
    <s v="359960371017955464"/>
    <d v="2021-05-28T00:00:00"/>
    <s v=""/>
    <s v=""/>
    <n v="50"/>
    <n v="1549.96"/>
    <n v="0.78100000000000003"/>
    <s v="FERT"/>
    <s v="2109300369"/>
    <s v="0"/>
    <s v="0"/>
    <s v="0"/>
    <s v="X"/>
    <s v=""/>
    <d v="2021-05-28T00:00:00"/>
    <m/>
    <n v="1"/>
    <n v="50"/>
    <n v="0"/>
    <n v="0"/>
    <n v="0"/>
    <n v="0"/>
    <x v="10"/>
  </r>
  <r>
    <n v="1005"/>
    <s v="677511961005"/>
    <d v="2021-07-30T00:00:00"/>
    <x v="110"/>
    <x v="110"/>
    <s v="A910"/>
    <s v="1000"/>
    <x v="197"/>
    <n v="19"/>
    <n v="0"/>
    <n v="0"/>
    <n v="0"/>
    <s v="ZUN"/>
    <d v="2022-11-30T00:00:00"/>
    <x v="61"/>
    <n v="488"/>
    <n v="368"/>
    <s v="359960371017955501"/>
    <d v="2021-05-28T00:00:00"/>
    <s v=""/>
    <s v=""/>
    <n v="19"/>
    <n v="588.98"/>
    <n v="0.29699999999999999"/>
    <s v="FERT"/>
    <s v="2109300369"/>
    <s v="0"/>
    <s v="0"/>
    <s v="0"/>
    <s v="X"/>
    <s v=""/>
    <d v="2021-05-28T00:00:00"/>
    <m/>
    <n v="1"/>
    <n v="19"/>
    <n v="0"/>
    <n v="50"/>
    <n v="19"/>
    <n v="588.98"/>
    <x v="10"/>
  </r>
  <r>
    <n v="1007"/>
    <s v="678305301007"/>
    <d v="2021-07-30T00:00:00"/>
    <x v="111"/>
    <x v="111"/>
    <s v="A910"/>
    <s v="1000"/>
    <x v="198"/>
    <n v="22"/>
    <n v="0"/>
    <n v="0"/>
    <n v="0"/>
    <s v="ZUN"/>
    <d v="2022-06-26T00:00:00"/>
    <x v="121"/>
    <n v="331"/>
    <n v="241"/>
    <s v="352015440000006619"/>
    <d v="2021-06-29T00:00:00"/>
    <s v=""/>
    <s v=""/>
    <n v="22"/>
    <n v="204.55"/>
    <n v="0.4"/>
    <s v="FERT"/>
    <s v="2109300369"/>
    <s v="0"/>
    <s v="0"/>
    <s v="0"/>
    <s v="X"/>
    <s v=""/>
    <d v="2021-06-29T00:00:00"/>
    <m/>
    <n v="2"/>
    <n v="11"/>
    <n v="0"/>
    <n v="0"/>
    <n v="0"/>
    <n v="0"/>
    <x v="17"/>
  </r>
  <r>
    <n v="1007"/>
    <s v="678305301007"/>
    <d v="2021-07-30T00:00:00"/>
    <x v="111"/>
    <x v="111"/>
    <s v="A910"/>
    <s v="1000"/>
    <x v="199"/>
    <n v="55"/>
    <n v="0"/>
    <n v="0"/>
    <n v="0"/>
    <s v="ZUN"/>
    <d v="2022-07-20T00:00:00"/>
    <x v="62"/>
    <n v="355"/>
    <n v="265"/>
    <s v="352015440000007012"/>
    <d v="2021-07-21T00:00:00"/>
    <s v=""/>
    <s v=""/>
    <n v="55"/>
    <n v="511.38"/>
    <n v="1"/>
    <s v="FERT"/>
    <s v="2109300369"/>
    <s v="0"/>
    <s v="0"/>
    <s v="0"/>
    <s v="X"/>
    <s v=""/>
    <d v="2021-07-21T00:00:00"/>
    <m/>
    <n v="2"/>
    <n v="28"/>
    <n v="0"/>
    <n v="11"/>
    <n v="11"/>
    <n v="102.276"/>
    <x v="17"/>
  </r>
  <r>
    <n v="1007"/>
    <s v="678305301007"/>
    <d v="2021-07-30T00:00:00"/>
    <x v="111"/>
    <x v="111"/>
    <s v="A910"/>
    <s v="1000"/>
    <x v="199"/>
    <n v="55"/>
    <n v="0"/>
    <n v="0"/>
    <n v="0"/>
    <s v="ZUN"/>
    <d v="2022-07-20T00:00:00"/>
    <x v="62"/>
    <n v="355"/>
    <n v="265"/>
    <s v="352015440000007029"/>
    <d v="2021-07-21T00:00:00"/>
    <s v=""/>
    <s v=""/>
    <n v="55"/>
    <n v="511.38"/>
    <n v="1"/>
    <s v="FERT"/>
    <s v="2109300369"/>
    <s v="0"/>
    <s v="0"/>
    <s v="0"/>
    <s v="X"/>
    <s v=""/>
    <d v="2021-07-21T00:00:00"/>
    <m/>
    <n v="2"/>
    <n v="28"/>
    <n v="0"/>
    <n v="28"/>
    <n v="28"/>
    <n v="260.33890909090906"/>
    <x v="17"/>
  </r>
  <r>
    <n v="1007"/>
    <s v="678305301007"/>
    <d v="2021-07-30T00:00:00"/>
    <x v="111"/>
    <x v="111"/>
    <s v="A910"/>
    <s v="1000"/>
    <x v="199"/>
    <n v="55"/>
    <n v="0"/>
    <n v="0"/>
    <n v="0"/>
    <s v="ZUN"/>
    <d v="2022-07-20T00:00:00"/>
    <x v="62"/>
    <n v="355"/>
    <n v="265"/>
    <s v="352015440000007036"/>
    <d v="2021-07-21T00:00:00"/>
    <s v=""/>
    <s v=""/>
    <n v="55"/>
    <n v="511.38"/>
    <n v="1"/>
    <s v="FERT"/>
    <s v="2109300369"/>
    <s v="0"/>
    <s v="0"/>
    <s v="0"/>
    <s v="X"/>
    <s v=""/>
    <d v="2021-07-21T00:00:00"/>
    <m/>
    <n v="2"/>
    <n v="28"/>
    <n v="0"/>
    <n v="28"/>
    <n v="28"/>
    <n v="260.33890909090906"/>
    <x v="17"/>
  </r>
  <r>
    <n v="1011"/>
    <s v="678305331011"/>
    <d v="2021-07-30T00:00:00"/>
    <x v="112"/>
    <x v="112"/>
    <s v="A910"/>
    <s v="1000"/>
    <x v="200"/>
    <n v="23"/>
    <n v="0"/>
    <n v="0"/>
    <n v="0"/>
    <s v="ZUN"/>
    <d v="2022-06-14T00:00:00"/>
    <x v="122"/>
    <n v="319"/>
    <n v="229"/>
    <s v="352015440000006558"/>
    <d v="2021-06-16T00:00:00"/>
    <s v=""/>
    <s v=""/>
    <n v="23"/>
    <n v="182.92"/>
    <n v="0.41799999999999998"/>
    <s v="FERT"/>
    <s v="2109300369"/>
    <s v="0"/>
    <s v="0"/>
    <s v="0"/>
    <s v="X"/>
    <s v=""/>
    <d v="2021-06-16T00:00:00"/>
    <m/>
    <n v="2"/>
    <n v="12"/>
    <n v="0"/>
    <n v="0"/>
    <n v="0"/>
    <n v="0"/>
    <x v="17"/>
  </r>
  <r>
    <n v="1012"/>
    <s v="678305351012"/>
    <d v="2021-07-30T00:00:00"/>
    <x v="113"/>
    <x v="113"/>
    <s v="A910"/>
    <s v="1000"/>
    <x v="201"/>
    <n v="22"/>
    <n v="0"/>
    <n v="0"/>
    <n v="0"/>
    <s v="ZUN"/>
    <d v="2022-04-24T00:00:00"/>
    <x v="86"/>
    <n v="268"/>
    <n v="178"/>
    <s v="635201028224977107"/>
    <d v="2021-05-07T00:00:00"/>
    <s v=""/>
    <s v=""/>
    <n v="22"/>
    <n v="515.58000000000004"/>
    <n v="0.48899999999999999"/>
    <s v="FERT"/>
    <s v="2109300369"/>
    <s v="0"/>
    <s v="0"/>
    <s v="0"/>
    <s v="X"/>
    <s v=""/>
    <d v="2021-05-07T00:00:00"/>
    <m/>
    <n v="1"/>
    <n v="22"/>
    <n v="0"/>
    <n v="0"/>
    <n v="0"/>
    <n v="0"/>
    <x v="17"/>
  </r>
  <r>
    <n v="1013"/>
    <s v="678305371013"/>
    <d v="2021-07-30T00:00:00"/>
    <x v="114"/>
    <x v="114"/>
    <s v="A910"/>
    <s v="1000"/>
    <x v="202"/>
    <n v="28"/>
    <n v="0"/>
    <n v="0"/>
    <n v="0"/>
    <s v="ZUN"/>
    <d v="2022-07-08T00:00:00"/>
    <x v="123"/>
    <n v="343"/>
    <n v="253"/>
    <s v="352015440000006954"/>
    <d v="2021-07-09T00:00:00"/>
    <s v=""/>
    <s v=""/>
    <n v="28"/>
    <n v="742.88"/>
    <n v="0.622"/>
    <s v="FERT"/>
    <s v="2109300369"/>
    <s v="0"/>
    <s v="0"/>
    <s v="0"/>
    <s v="X"/>
    <s v=""/>
    <d v="2021-07-09T00:00:00"/>
    <m/>
    <n v="1"/>
    <n v="28"/>
    <n v="0"/>
    <n v="0"/>
    <n v="0"/>
    <n v="0"/>
    <x v="17"/>
  </r>
  <r>
    <n v="1014"/>
    <s v="678305391014"/>
    <d v="2021-07-30T00:00:00"/>
    <x v="115"/>
    <x v="115"/>
    <s v="A910"/>
    <s v="1000"/>
    <x v="203"/>
    <n v="3"/>
    <n v="0"/>
    <n v="0"/>
    <n v="0"/>
    <s v="ZUN"/>
    <d v="2022-07-20T00:00:00"/>
    <x v="62"/>
    <n v="355"/>
    <n v="265"/>
    <s v="352015440000007074"/>
    <d v="2021-07-22T00:00:00"/>
    <s v=""/>
    <s v=""/>
    <n v="3"/>
    <n v="43.22"/>
    <n v="5.5E-2"/>
    <s v="FERT"/>
    <s v="2109300369"/>
    <s v="0"/>
    <s v="0"/>
    <s v="0"/>
    <s v="X"/>
    <s v=""/>
    <d v="2021-07-22T00:00:00"/>
    <m/>
    <n v="3"/>
    <n v="1"/>
    <n v="0"/>
    <n v="0"/>
    <n v="0"/>
    <n v="0"/>
    <x v="17"/>
  </r>
  <r>
    <n v="1014"/>
    <s v="678305391014"/>
    <d v="2021-07-30T00:00:00"/>
    <x v="115"/>
    <x v="115"/>
    <s v="A910"/>
    <s v="1000"/>
    <x v="203"/>
    <n v="55"/>
    <n v="0"/>
    <n v="0"/>
    <n v="0"/>
    <s v="ZUN"/>
    <d v="2022-07-20T00:00:00"/>
    <x v="62"/>
    <n v="355"/>
    <n v="265"/>
    <s v="352015440000007081"/>
    <d v="2021-07-22T00:00:00"/>
    <s v=""/>
    <s v=""/>
    <n v="55"/>
    <n v="792.32"/>
    <n v="1"/>
    <s v="FERT"/>
    <s v="2109300369"/>
    <s v="0"/>
    <s v="0"/>
    <s v="0"/>
    <s v="X"/>
    <s v=""/>
    <d v="2021-07-22T00:00:00"/>
    <m/>
    <n v="3"/>
    <n v="18"/>
    <n v="0"/>
    <n v="1"/>
    <n v="1"/>
    <n v="14.405818181818182"/>
    <x v="17"/>
  </r>
  <r>
    <n v="1014"/>
    <s v="678305391014"/>
    <d v="2021-07-30T00:00:00"/>
    <x v="115"/>
    <x v="115"/>
    <s v="A910"/>
    <s v="1000"/>
    <x v="203"/>
    <n v="2"/>
    <n v="0"/>
    <n v="0"/>
    <n v="0"/>
    <s v="ZUN"/>
    <d v="2022-07-20T00:00:00"/>
    <x v="62"/>
    <n v="355"/>
    <n v="265"/>
    <s v="635201028226559424"/>
    <d v="2021-07-22T00:00:00"/>
    <s v=""/>
    <s v=""/>
    <n v="2"/>
    <n v="28.81"/>
    <n v="3.5999999999999997E-2"/>
    <s v="FERT"/>
    <s v="2109300369"/>
    <s v="0"/>
    <s v="0"/>
    <s v="0"/>
    <s v="X"/>
    <s v=""/>
    <d v="2021-07-22T00:00:00"/>
    <m/>
    <n v="3"/>
    <n v="1"/>
    <n v="0"/>
    <n v="18"/>
    <n v="2"/>
    <n v="28.81"/>
    <x v="17"/>
  </r>
  <r>
    <n v="1014"/>
    <s v="678305391014"/>
    <d v="2021-07-30T00:00:00"/>
    <x v="115"/>
    <x v="115"/>
    <s v="A910"/>
    <s v="1000"/>
    <x v="203"/>
    <n v="2"/>
    <n v="0"/>
    <n v="0"/>
    <n v="0"/>
    <s v="ZUN"/>
    <d v="2022-07-20T00:00:00"/>
    <x v="62"/>
    <n v="355"/>
    <n v="265"/>
    <s v="635201028226559622"/>
    <d v="2021-07-22T00:00:00"/>
    <s v=""/>
    <s v=""/>
    <n v="2"/>
    <n v="28.81"/>
    <n v="3.5999999999999997E-2"/>
    <s v="FERT"/>
    <s v="2109300369"/>
    <s v="0"/>
    <s v="0"/>
    <s v="0"/>
    <s v="X"/>
    <s v=""/>
    <d v="2021-07-22T00:00:00"/>
    <m/>
    <n v="3"/>
    <n v="1"/>
    <n v="0"/>
    <n v="1"/>
    <n v="1"/>
    <n v="14.404999999999999"/>
    <x v="17"/>
  </r>
  <r>
    <n v="1018"/>
    <s v="678305411018"/>
    <d v="2021-07-30T00:00:00"/>
    <x v="116"/>
    <x v="116"/>
    <s v="A910"/>
    <s v="1000"/>
    <x v="204"/>
    <n v="5"/>
    <n v="0"/>
    <n v="0"/>
    <n v="0"/>
    <s v="ZUN"/>
    <d v="2022-07-20T00:00:00"/>
    <x v="62"/>
    <n v="355"/>
    <n v="265"/>
    <s v="352015440000007043"/>
    <d v="2021-07-22T00:00:00"/>
    <s v=""/>
    <s v=""/>
    <n v="5"/>
    <n v="72.040000000000006"/>
    <n v="9.0999999999999998E-2"/>
    <s v="FERT"/>
    <s v="2109300369"/>
    <s v="0"/>
    <s v="0"/>
    <s v="0"/>
    <s v="X"/>
    <s v=""/>
    <d v="2021-07-22T00:00:00"/>
    <m/>
    <n v="3"/>
    <n v="2"/>
    <n v="0"/>
    <n v="0"/>
    <n v="0"/>
    <n v="0"/>
    <x v="17"/>
  </r>
  <r>
    <n v="1018"/>
    <s v="678305411018"/>
    <d v="2021-07-30T00:00:00"/>
    <x v="116"/>
    <x v="116"/>
    <s v="A910"/>
    <s v="1000"/>
    <x v="204"/>
    <n v="55"/>
    <n v="0"/>
    <n v="0"/>
    <n v="0"/>
    <s v="ZUN"/>
    <d v="2022-07-20T00:00:00"/>
    <x v="62"/>
    <n v="355"/>
    <n v="265"/>
    <s v="352015440000007050"/>
    <d v="2021-07-22T00:00:00"/>
    <s v=""/>
    <s v=""/>
    <n v="55"/>
    <n v="792.48"/>
    <n v="1"/>
    <s v="FERT"/>
    <s v="2109300369"/>
    <s v="0"/>
    <s v="0"/>
    <s v="0"/>
    <s v="X"/>
    <s v=""/>
    <d v="2021-07-22T00:00:00"/>
    <m/>
    <n v="3"/>
    <n v="18"/>
    <n v="0"/>
    <n v="2"/>
    <n v="2"/>
    <n v="28.817454545454545"/>
    <x v="17"/>
  </r>
  <r>
    <n v="1018"/>
    <s v="678305411018"/>
    <d v="2021-07-30T00:00:00"/>
    <x v="116"/>
    <x v="116"/>
    <s v="A910"/>
    <s v="1000"/>
    <x v="204"/>
    <n v="55"/>
    <n v="0"/>
    <n v="0"/>
    <n v="0"/>
    <s v="ZUN"/>
    <d v="2022-07-20T00:00:00"/>
    <x v="62"/>
    <n v="355"/>
    <n v="265"/>
    <s v="352015440000007067"/>
    <d v="2021-07-22T00:00:00"/>
    <s v=""/>
    <s v=""/>
    <n v="55"/>
    <n v="792.48"/>
    <n v="1"/>
    <s v="FERT"/>
    <s v="2109300369"/>
    <s v="0"/>
    <s v="0"/>
    <s v="0"/>
    <s v="X"/>
    <s v=""/>
    <d v="2021-07-22T00:00:00"/>
    <m/>
    <n v="3"/>
    <n v="18"/>
    <n v="0"/>
    <n v="18"/>
    <n v="18"/>
    <n v="259.35709090909091"/>
    <x v="17"/>
  </r>
  <r>
    <n v="1018"/>
    <s v="678305411018"/>
    <d v="2021-07-30T00:00:00"/>
    <x v="116"/>
    <x v="116"/>
    <s v="A910"/>
    <s v="1000"/>
    <x v="204"/>
    <n v="3"/>
    <n v="0"/>
    <n v="0"/>
    <n v="0"/>
    <s v="ZUN"/>
    <d v="2022-07-20T00:00:00"/>
    <x v="62"/>
    <n v="355"/>
    <n v="265"/>
    <s v="635201028226559417"/>
    <d v="2021-07-22T00:00:00"/>
    <s v=""/>
    <s v=""/>
    <n v="3"/>
    <n v="43.23"/>
    <n v="5.5E-2"/>
    <s v="FERT"/>
    <s v="2109300369"/>
    <s v="0"/>
    <s v="0"/>
    <s v="0"/>
    <s v="X"/>
    <s v=""/>
    <d v="2021-07-22T00:00:00"/>
    <m/>
    <n v="3"/>
    <n v="1"/>
    <n v="0"/>
    <n v="18"/>
    <n v="3"/>
    <n v="43.23"/>
    <x v="17"/>
  </r>
  <r>
    <n v="1018"/>
    <s v="678305411018"/>
    <d v="2021-07-30T00:00:00"/>
    <x v="116"/>
    <x v="116"/>
    <s v="A910"/>
    <s v="1000"/>
    <x v="204"/>
    <n v="2"/>
    <n v="0"/>
    <n v="0"/>
    <n v="0"/>
    <s v="ZUN"/>
    <d v="2022-07-20T00:00:00"/>
    <x v="62"/>
    <n v="355"/>
    <n v="265"/>
    <s v="635201028226559615"/>
    <d v="2021-07-22T00:00:00"/>
    <s v=""/>
    <s v=""/>
    <n v="2"/>
    <n v="28.82"/>
    <n v="3.5999999999999997E-2"/>
    <s v="FERT"/>
    <s v="2109300369"/>
    <s v="0"/>
    <s v="0"/>
    <s v="0"/>
    <s v="X"/>
    <s v=""/>
    <d v="2021-07-22T00:00:00"/>
    <m/>
    <n v="3"/>
    <n v="1"/>
    <n v="0"/>
    <n v="1"/>
    <n v="1"/>
    <n v="14.41"/>
    <x v="17"/>
  </r>
  <r>
    <n v="1023"/>
    <s v="678305431023"/>
    <d v="2021-07-30T00:00:00"/>
    <x v="117"/>
    <x v="117"/>
    <s v="A910"/>
    <s v="1000"/>
    <x v="205"/>
    <n v="51"/>
    <n v="0"/>
    <n v="0"/>
    <n v="0"/>
    <s v="ZUN"/>
    <d v="2022-07-22T00:00:00"/>
    <x v="124"/>
    <n v="357"/>
    <n v="267"/>
    <s v="352015440000007227"/>
    <d v="2021-07-27T00:00:00"/>
    <s v=""/>
    <s v=""/>
    <n v="51"/>
    <n v="682.42"/>
    <n v="0.92700000000000005"/>
    <s v="FERT"/>
    <s v="2109300369"/>
    <s v="0"/>
    <s v="0"/>
    <s v="0"/>
    <s v="X"/>
    <s v=""/>
    <d v="2021-07-27T00:00:00"/>
    <m/>
    <n v="1"/>
    <n v="51"/>
    <n v="0"/>
    <n v="0"/>
    <n v="0"/>
    <n v="0"/>
    <x v="17"/>
  </r>
  <r>
    <n v="1023"/>
    <s v="678305431023"/>
    <d v="2021-07-30T00:00:00"/>
    <x v="117"/>
    <x v="117"/>
    <s v="A910"/>
    <s v="1000"/>
    <x v="205"/>
    <n v="2"/>
    <n v="0"/>
    <n v="0"/>
    <n v="0"/>
    <s v="ZUN"/>
    <d v="2022-07-22T00:00:00"/>
    <x v="124"/>
    <n v="357"/>
    <n v="267"/>
    <s v="635201028226531338"/>
    <d v="2021-07-27T00:00:00"/>
    <s v=""/>
    <s v=""/>
    <n v="2"/>
    <n v="26.76"/>
    <n v="3.5999999999999997E-2"/>
    <s v="FERT"/>
    <s v="2109300369"/>
    <s v="0"/>
    <s v="0"/>
    <s v="0"/>
    <s v="X"/>
    <s v=""/>
    <d v="2021-07-27T00:00:00"/>
    <m/>
    <n v="1"/>
    <n v="2"/>
    <n v="0"/>
    <n v="51"/>
    <n v="2"/>
    <n v="26.76"/>
    <x v="17"/>
  </r>
  <r>
    <n v="1023"/>
    <s v="678305431023"/>
    <d v="2021-07-30T00:00:00"/>
    <x v="117"/>
    <x v="117"/>
    <s v="A910"/>
    <s v="1000"/>
    <x v="205"/>
    <n v="2"/>
    <n v="0"/>
    <n v="0"/>
    <n v="0"/>
    <s v="ZUN"/>
    <d v="2022-07-22T00:00:00"/>
    <x v="124"/>
    <n v="357"/>
    <n v="267"/>
    <s v="635201028226531345"/>
    <d v="2021-07-27T00:00:00"/>
    <s v=""/>
    <s v=""/>
    <n v="2"/>
    <n v="26.76"/>
    <n v="3.5999999999999997E-2"/>
    <s v="FERT"/>
    <s v="2109300369"/>
    <s v="0"/>
    <s v="0"/>
    <s v="0"/>
    <s v="X"/>
    <s v=""/>
    <d v="2021-07-27T00:00:00"/>
    <m/>
    <n v="1"/>
    <n v="2"/>
    <n v="0"/>
    <n v="2"/>
    <n v="2"/>
    <n v="26.76"/>
    <x v="17"/>
  </r>
  <r>
    <n v="1026"/>
    <s v="678350931026"/>
    <d v="2021-07-30T00:00:00"/>
    <x v="118"/>
    <x v="118"/>
    <s v="A910"/>
    <s v="1000"/>
    <x v="206"/>
    <n v="70"/>
    <n v="0"/>
    <n v="0"/>
    <n v="0"/>
    <s v="ZUN"/>
    <d v="2022-09-30T00:00:00"/>
    <x v="115"/>
    <n v="427"/>
    <n v="287"/>
    <s v="359003002072030325"/>
    <d v="2020-10-01T00:00:00"/>
    <s v=""/>
    <s v=""/>
    <n v="70"/>
    <n v="398.98"/>
    <n v="1"/>
    <s v="FERT"/>
    <s v="2109300369"/>
    <s v="0"/>
    <s v="0"/>
    <s v="0"/>
    <s v="X"/>
    <s v=""/>
    <d v="2020-09-30T00:00:00"/>
    <m/>
    <s v="1"/>
    <n v="70"/>
    <n v="0"/>
    <n v="0"/>
    <n v="0"/>
    <n v="0"/>
    <x v="18"/>
  </r>
  <r>
    <n v="1027"/>
    <s v="678350951027"/>
    <d v="2021-07-30T00:00:00"/>
    <x v="119"/>
    <x v="119"/>
    <s v="A910"/>
    <s v="1000"/>
    <x v="207"/>
    <n v="69"/>
    <n v="0"/>
    <n v="0"/>
    <n v="0"/>
    <s v="ZUN"/>
    <d v="2022-12-31T00:00:00"/>
    <x v="125"/>
    <n v="519"/>
    <n v="379"/>
    <s v="359003002072422755"/>
    <d v="2020-12-18T00:00:00"/>
    <s v=""/>
    <s v=""/>
    <n v="69"/>
    <n v="383.21"/>
    <n v="0.98599999999999999"/>
    <s v="FERT"/>
    <s v="2109300369"/>
    <s v="0"/>
    <s v="0"/>
    <s v="0"/>
    <s v="X"/>
    <s v=""/>
    <d v="2020-12-31T00:00:00"/>
    <m/>
    <s v="1"/>
    <n v="69"/>
    <n v="0"/>
    <n v="0"/>
    <n v="0"/>
    <n v="0"/>
    <x v="18"/>
  </r>
  <r>
    <n v="1028"/>
    <s v="678350971028"/>
    <d v="2021-07-30T00:00:00"/>
    <x v="120"/>
    <x v="120"/>
    <s v="A910"/>
    <s v="1000"/>
    <x v="208"/>
    <n v="25"/>
    <n v="0"/>
    <n v="0"/>
    <n v="0"/>
    <s v="ZUN"/>
    <d v="2022-01-31T00:00:00"/>
    <x v="126"/>
    <n v="185"/>
    <n v="45"/>
    <s v="359003002071131474"/>
    <d v="2020-02-03T00:00:00"/>
    <s v=""/>
    <s v=""/>
    <n v="25"/>
    <n v="114.54"/>
    <n v="0.35699999999999998"/>
    <s v="FERT"/>
    <s v="2109300369"/>
    <s v="0"/>
    <s v="0"/>
    <s v="0"/>
    <s v="X"/>
    <s v=""/>
    <d v="2020-01-31T00:00:00"/>
    <m/>
    <s v="1"/>
    <n v="25"/>
    <n v="0"/>
    <n v="0"/>
    <n v="0"/>
    <n v="0"/>
    <x v="18"/>
  </r>
  <r>
    <n v="1028"/>
    <s v="678350971028"/>
    <d v="2021-07-30T00:00:00"/>
    <x v="120"/>
    <x v="120"/>
    <s v="A910"/>
    <s v="1000"/>
    <x v="209"/>
    <n v="70"/>
    <n v="0"/>
    <n v="0"/>
    <n v="0"/>
    <s v="ZUN"/>
    <d v="2023-05-31T00:00:00"/>
    <x v="41"/>
    <n v="670"/>
    <n v="530"/>
    <s v="359003002073050926"/>
    <d v="2021-05-22T00:00:00"/>
    <s v=""/>
    <s v=""/>
    <n v="70"/>
    <n v="320.72000000000003"/>
    <n v="1"/>
    <s v="FERT"/>
    <s v="2109300369"/>
    <s v="0"/>
    <s v="0"/>
    <s v="0"/>
    <s v="X"/>
    <s v=""/>
    <d v="2021-05-22T00:00:00"/>
    <m/>
    <s v="1"/>
    <n v="70"/>
    <n v="0"/>
    <n v="25"/>
    <n v="25"/>
    <n v="114.54285714285714"/>
    <x v="18"/>
  </r>
  <r>
    <n v="1028"/>
    <s v="678350971028"/>
    <d v="2021-07-30T00:00:00"/>
    <x v="120"/>
    <x v="120"/>
    <s v="A910"/>
    <s v="1000"/>
    <x v="210"/>
    <n v="15"/>
    <n v="0"/>
    <n v="0"/>
    <n v="0"/>
    <s v="ZUN"/>
    <d v="2023-05-31T00:00:00"/>
    <x v="41"/>
    <n v="670"/>
    <n v="530"/>
    <s v="359003002073055754"/>
    <d v="2021-05-25T00:00:00"/>
    <s v=""/>
    <s v=""/>
    <n v="15"/>
    <n v="68.73"/>
    <n v="0.214"/>
    <s v="FERT"/>
    <s v="2109300369"/>
    <s v="0"/>
    <s v="0"/>
    <s v="0"/>
    <s v="X"/>
    <s v=""/>
    <d v="2021-05-24T00:00:00"/>
    <m/>
    <s v="1"/>
    <n v="15"/>
    <n v="0"/>
    <n v="70"/>
    <n v="15"/>
    <n v="68.73"/>
    <x v="18"/>
  </r>
  <r>
    <n v="1031"/>
    <s v="678366931031"/>
    <d v="2021-07-30T00:00:00"/>
    <x v="121"/>
    <x v="121"/>
    <s v="A910"/>
    <s v="1000"/>
    <x v="211"/>
    <n v="37"/>
    <n v="0"/>
    <n v="0"/>
    <n v="0"/>
    <s v="ZUN"/>
    <d v="2022-02-28T00:00:00"/>
    <x v="73"/>
    <n v="213"/>
    <n v="73"/>
    <s v="359003002071268194"/>
    <d v="2020-02-28T00:00:00"/>
    <s v=""/>
    <s v=""/>
    <n v="37"/>
    <n v="226.78"/>
    <n v="0.52900000000000003"/>
    <s v="FERT"/>
    <s v="2109300369"/>
    <s v="0"/>
    <s v="0"/>
    <s v="0"/>
    <s v="X"/>
    <s v=""/>
    <d v="2020-02-28T00:00:00"/>
    <m/>
    <s v="1"/>
    <n v="37"/>
    <n v="0"/>
    <n v="0"/>
    <n v="0"/>
    <n v="0"/>
    <x v="18"/>
  </r>
  <r>
    <n v="1031"/>
    <s v="678366931031"/>
    <d v="2021-07-30T00:00:00"/>
    <x v="121"/>
    <x v="121"/>
    <s v="A910"/>
    <s v="1000"/>
    <x v="212"/>
    <n v="59"/>
    <n v="0"/>
    <n v="0"/>
    <n v="0"/>
    <s v="ZUN"/>
    <d v="2022-09-30T00:00:00"/>
    <x v="115"/>
    <n v="427"/>
    <n v="287"/>
    <s v="359003002072116647"/>
    <d v="2020-11-13T00:00:00"/>
    <s v=""/>
    <s v=""/>
    <n v="59"/>
    <n v="361.61"/>
    <n v="0.84299999999999997"/>
    <s v="FERT"/>
    <s v="2109300369"/>
    <s v="0"/>
    <s v="0"/>
    <s v="0"/>
    <s v="X"/>
    <s v=""/>
    <d v="2020-09-30T00:00:00"/>
    <m/>
    <s v="1"/>
    <n v="59"/>
    <n v="0"/>
    <n v="37"/>
    <n v="37"/>
    <n v="226.77237288135592"/>
    <x v="18"/>
  </r>
  <r>
    <n v="1033"/>
    <s v="678366941033"/>
    <d v="2021-07-30T00:00:00"/>
    <x v="122"/>
    <x v="122"/>
    <s v="A910"/>
    <s v="1000"/>
    <x v="213"/>
    <n v="63"/>
    <n v="0"/>
    <n v="0"/>
    <n v="0"/>
    <s v="ZUN"/>
    <d v="2022-03-31T00:00:00"/>
    <x v="29"/>
    <n v="244"/>
    <n v="104"/>
    <s v="359003002071342818"/>
    <d v="2020-03-16T00:00:00"/>
    <s v=""/>
    <s v=""/>
    <n v="63"/>
    <n v="432.3"/>
    <n v="0.9"/>
    <s v="FERT"/>
    <s v="2109300369"/>
    <s v="0"/>
    <s v="0"/>
    <s v="0"/>
    <s v="X"/>
    <s v=""/>
    <d v="2020-03-31T00:00:00"/>
    <m/>
    <s v="1"/>
    <n v="63"/>
    <n v="0"/>
    <n v="0"/>
    <n v="0"/>
    <n v="0"/>
    <x v="18"/>
  </r>
  <r>
    <n v="1034"/>
    <s v="678366951034"/>
    <d v="2021-07-30T00:00:00"/>
    <x v="123"/>
    <x v="123"/>
    <s v="A910"/>
    <s v="1000"/>
    <x v="214"/>
    <n v="18"/>
    <n v="0"/>
    <n v="0"/>
    <n v="0"/>
    <s v="ZUN"/>
    <d v="2022-10-31T00:00:00"/>
    <x v="40"/>
    <n v="458"/>
    <n v="318"/>
    <s v="359003002072126288"/>
    <d v="2020-10-07T00:00:00"/>
    <s v=""/>
    <s v=""/>
    <n v="18"/>
    <n v="86.12"/>
    <n v="0.25700000000000001"/>
    <s v="FERT"/>
    <s v="2109300369"/>
    <s v="0"/>
    <s v="0"/>
    <s v="0"/>
    <s v="X"/>
    <s v=""/>
    <d v="2020-10-31T00:00:00"/>
    <m/>
    <s v="1"/>
    <n v="18"/>
    <n v="0"/>
    <n v="0"/>
    <n v="0"/>
    <n v="0"/>
    <x v="18"/>
  </r>
  <r>
    <n v="1034"/>
    <s v="678366951034"/>
    <d v="2021-07-30T00:00:00"/>
    <x v="123"/>
    <x v="123"/>
    <s v="A910"/>
    <s v="1000"/>
    <x v="214"/>
    <n v="1"/>
    <n v="0"/>
    <n v="0"/>
    <n v="0"/>
    <s v="ZUN"/>
    <d v="2022-10-31T00:00:00"/>
    <x v="40"/>
    <n v="458"/>
    <n v="318"/>
    <s v="635201028225668844"/>
    <d v="2020-10-07T00:00:00"/>
    <s v=""/>
    <s v=""/>
    <n v="1"/>
    <n v="4.78"/>
    <n v="1.4E-2"/>
    <s v="FERT"/>
    <s v="2109300369"/>
    <s v="0"/>
    <s v="0"/>
    <s v="0"/>
    <s v="X"/>
    <s v=""/>
    <d v="2020-10-31T00:00:00"/>
    <m/>
    <s v="1"/>
    <n v="1"/>
    <n v="0"/>
    <n v="18"/>
    <n v="1"/>
    <n v="4.78"/>
    <x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25C641-49CA-47FC-9878-388E857BD0C0}" name="PivotTable1" cacheId="1" applyNumberFormats="0" applyBorderFormats="0" applyFontFormats="0" applyPatternFormats="0" applyAlignmentFormats="0" applyWidthHeightFormats="1" dataCaption="Values" updatedVersion="8" minRefreshableVersion="3" subtotalHiddenItems="1" colGrandTotals="0" itemPrintTitles="1" createdVersion="5" indent="0" compact="0" compactData="0" multipleFieldFilters="0" fieldListSortAscending="1">
  <location ref="A8:Z244" firstHeaderRow="1" firstDataRow="3" firstDataCol="3" rowPageCount="6" colPageCount="1"/>
  <pivotFields count="164">
    <pivotField axis="axisRow" compact="0" allDrilled="1" outline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3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n="64773377"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 e="0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5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howAll="0" dataSourceSort="1" defaultSubtotal="0" defaultAttributeDrillState="1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128"/>
    <field x="130"/>
  </rowFields>
  <rowItems count="234">
    <i>
      <x/>
      <x v="2"/>
      <x v="2"/>
    </i>
    <i r="1">
      <x v="12"/>
      <x v="12"/>
    </i>
    <i r="1">
      <x v="13"/>
      <x v="13"/>
    </i>
    <i r="1">
      <x v="14"/>
      <x v="14"/>
    </i>
    <i r="1">
      <x v="15"/>
      <x v="15"/>
    </i>
    <i r="1">
      <x v="16"/>
      <x v="16"/>
    </i>
    <i r="1">
      <x v="17"/>
      <x v="17"/>
    </i>
    <i r="1">
      <x v="21"/>
      <x v="21"/>
    </i>
    <i r="1">
      <x v="22"/>
      <x v="22"/>
    </i>
    <i r="1">
      <x v="25"/>
      <x v="25"/>
    </i>
    <i r="1">
      <x v="27"/>
      <x v="27"/>
    </i>
    <i r="1">
      <x v="33"/>
      <x v="33"/>
    </i>
    <i r="1">
      <x v="35"/>
      <x v="35"/>
    </i>
    <i r="1">
      <x v="41"/>
      <x v="41"/>
    </i>
    <i r="1">
      <x v="47"/>
      <x v="47"/>
    </i>
    <i r="1">
      <x v="49"/>
      <x v="49"/>
    </i>
    <i r="1">
      <x v="50"/>
      <x v="50"/>
    </i>
    <i r="1">
      <x v="55"/>
      <x v="55"/>
    </i>
    <i r="1">
      <x v="59"/>
      <x v="59"/>
    </i>
    <i r="1">
      <x v="60"/>
      <x v="60"/>
    </i>
    <i r="1">
      <x v="61"/>
      <x v="61"/>
    </i>
    <i r="1">
      <x v="66"/>
      <x v="66"/>
    </i>
    <i r="1">
      <x v="67"/>
      <x v="67"/>
    </i>
    <i r="1">
      <x v="68"/>
      <x v="68"/>
    </i>
    <i r="1">
      <x v="69"/>
      <x v="69"/>
    </i>
    <i r="1">
      <x v="71"/>
      <x v="71"/>
    </i>
    <i r="1">
      <x v="73"/>
      <x v="73"/>
    </i>
    <i r="1">
      <x v="74"/>
      <x v="74"/>
    </i>
    <i r="1">
      <x v="76"/>
      <x v="76"/>
    </i>
    <i r="1">
      <x v="77"/>
      <x v="77"/>
    </i>
    <i r="1">
      <x v="78"/>
      <x v="78"/>
    </i>
    <i r="1">
      <x v="79"/>
      <x v="79"/>
    </i>
    <i r="1">
      <x v="80"/>
      <x v="80"/>
    </i>
    <i r="1">
      <x v="83"/>
      <x v="82"/>
    </i>
    <i r="1">
      <x v="85"/>
      <x v="84"/>
    </i>
    <i r="1">
      <x v="86"/>
      <x v="17"/>
    </i>
    <i r="1">
      <x v="87"/>
      <x v="85"/>
    </i>
    <i r="1">
      <x v="89"/>
      <x v="87"/>
    </i>
    <i r="1">
      <x v="90"/>
      <x v="88"/>
    </i>
    <i r="1">
      <x v="94"/>
      <x v="90"/>
    </i>
    <i r="1">
      <x v="98"/>
      <x v="22"/>
    </i>
    <i r="1">
      <x v="99"/>
      <x v="92"/>
    </i>
    <i r="1">
      <x v="102"/>
      <x v="13"/>
    </i>
    <i r="1">
      <x v="104"/>
      <x v="59"/>
    </i>
    <i r="1">
      <x v="105"/>
      <x v="25"/>
    </i>
    <i r="1">
      <x v="107"/>
      <x v="71"/>
    </i>
    <i r="1">
      <x v="108"/>
      <x v="50"/>
    </i>
    <i r="1">
      <x v="109"/>
      <x v="49"/>
    </i>
    <i r="1">
      <x v="110"/>
      <x v="97"/>
    </i>
    <i r="1">
      <x v="111"/>
      <x v="98"/>
    </i>
    <i r="1">
      <x v="115"/>
      <x v="102"/>
    </i>
    <i r="1">
      <x v="119"/>
      <x v="78"/>
    </i>
    <i r="1">
      <x v="120"/>
      <x v="69"/>
    </i>
    <i r="1">
      <x v="121"/>
      <x v="106"/>
    </i>
    <i r="1">
      <x v="122"/>
      <x v="80"/>
    </i>
    <i r="1">
      <x v="125"/>
      <x v="90"/>
    </i>
    <i r="1">
      <x v="126"/>
      <x v="106"/>
    </i>
    <i r="1">
      <x v="127"/>
      <x v="109"/>
    </i>
    <i r="1">
      <x v="145"/>
      <x v="127"/>
    </i>
    <i r="1">
      <x v="146"/>
      <x v="128"/>
    </i>
    <i r="1">
      <x v="147"/>
      <x v="129"/>
    </i>
    <i r="1">
      <x v="150"/>
      <x v="132"/>
    </i>
    <i r="1">
      <x v="153"/>
      <x v="135"/>
    </i>
    <i r="1">
      <x v="154"/>
      <x v="136"/>
    </i>
    <i r="1">
      <x v="155"/>
      <x v="97"/>
    </i>
    <i r="1">
      <x v="156"/>
      <x v="137"/>
    </i>
    <i r="1">
      <x v="157"/>
      <x v="138"/>
    </i>
    <i r="1">
      <x v="159"/>
      <x v="140"/>
    </i>
    <i r="1">
      <x v="167"/>
      <x v="148"/>
    </i>
    <i r="1">
      <x v="168"/>
      <x v="149"/>
    </i>
    <i r="1">
      <x v="169"/>
      <x v="150"/>
    </i>
    <i r="1">
      <x v="170"/>
      <x v="151"/>
    </i>
    <i r="1">
      <x v="174"/>
      <x v="155"/>
    </i>
    <i r="1">
      <x v="176"/>
      <x v="84"/>
    </i>
    <i r="1">
      <x v="177"/>
      <x v="157"/>
    </i>
    <i r="1">
      <x v="183"/>
      <x v="163"/>
    </i>
    <i r="1">
      <x v="186"/>
      <x v="166"/>
    </i>
    <i r="1">
      <x v="188"/>
      <x v="168"/>
    </i>
    <i r="1">
      <x v="189"/>
      <x v="169"/>
    </i>
    <i r="1">
      <x v="190"/>
      <x v="170"/>
    </i>
    <i r="1">
      <x v="191"/>
      <x v="15"/>
    </i>
    <i r="1">
      <x v="192"/>
      <x v="17"/>
    </i>
    <i r="1">
      <x v="208"/>
      <x v="184"/>
    </i>
    <i r="1">
      <x v="213"/>
      <x v="189"/>
    </i>
    <i r="1">
      <x v="219"/>
      <x v="194"/>
    </i>
    <i r="1">
      <x v="223"/>
      <x v="197"/>
    </i>
    <i r="1">
      <x v="224"/>
      <x v="198"/>
    </i>
    <i r="1">
      <x v="225"/>
      <x v="199"/>
    </i>
    <i r="1">
      <x v="229"/>
      <x v="202"/>
    </i>
    <i>
      <x v="1"/>
      <x v="3"/>
      <x v="3"/>
    </i>
    <i r="1">
      <x v="4"/>
      <x v="4"/>
    </i>
    <i r="1">
      <x v="5"/>
      <x v="5"/>
    </i>
    <i r="1">
      <x v="10"/>
      <x v="10"/>
    </i>
    <i r="1">
      <x v="11"/>
      <x v="11"/>
    </i>
    <i r="1">
      <x v="18"/>
      <x v="18"/>
    </i>
    <i r="1">
      <x v="19"/>
      <x v="19"/>
    </i>
    <i r="1">
      <x v="20"/>
      <x v="20"/>
    </i>
    <i r="1">
      <x v="23"/>
      <x v="23"/>
    </i>
    <i r="1">
      <x v="24"/>
      <x v="24"/>
    </i>
    <i r="1">
      <x v="26"/>
      <x v="26"/>
    </i>
    <i r="1">
      <x v="28"/>
      <x v="28"/>
    </i>
    <i r="1">
      <x v="29"/>
      <x v="29"/>
    </i>
    <i r="1">
      <x v="30"/>
      <x v="30"/>
    </i>
    <i r="1">
      <x v="31"/>
      <x v="31"/>
    </i>
    <i r="1">
      <x v="32"/>
      <x v="32"/>
    </i>
    <i r="1">
      <x v="34"/>
      <x v="34"/>
    </i>
    <i r="1">
      <x v="36"/>
      <x v="36"/>
    </i>
    <i r="1">
      <x v="37"/>
      <x v="37"/>
    </i>
    <i r="1">
      <x v="38"/>
      <x v="38"/>
    </i>
    <i r="1">
      <x v="39"/>
      <x v="39"/>
    </i>
    <i r="1">
      <x v="40"/>
      <x v="40"/>
    </i>
    <i r="1">
      <x v="44"/>
      <x v="44"/>
    </i>
    <i r="1">
      <x v="45"/>
      <x v="45"/>
    </i>
    <i r="1">
      <x v="46"/>
      <x v="46"/>
    </i>
    <i r="1">
      <x v="48"/>
      <x v="48"/>
    </i>
    <i r="1">
      <x v="51"/>
      <x v="51"/>
    </i>
    <i r="1">
      <x v="52"/>
      <x v="52"/>
    </i>
    <i r="1">
      <x v="53"/>
      <x v="53"/>
    </i>
    <i r="1">
      <x v="54"/>
      <x v="54"/>
    </i>
    <i r="1">
      <x v="56"/>
      <x v="56"/>
    </i>
    <i r="1">
      <x v="57"/>
      <x v="57"/>
    </i>
    <i r="1">
      <x v="58"/>
      <x v="58"/>
    </i>
    <i r="1">
      <x v="62"/>
      <x v="62"/>
    </i>
    <i r="1">
      <x v="63"/>
      <x v="63"/>
    </i>
    <i r="1">
      <x v="64"/>
      <x v="64"/>
    </i>
    <i r="1">
      <x v="65"/>
      <x v="65"/>
    </i>
    <i r="1">
      <x v="72"/>
      <x v="72"/>
    </i>
    <i r="1">
      <x v="75"/>
      <x v="75"/>
    </i>
    <i r="1">
      <x v="81"/>
      <x v="81"/>
    </i>
    <i r="1">
      <x v="82"/>
      <x v="34"/>
    </i>
    <i r="1">
      <x v="88"/>
      <x v="86"/>
    </i>
    <i r="1">
      <x v="91"/>
      <x v="89"/>
    </i>
    <i r="1">
      <x v="97"/>
      <x v="91"/>
    </i>
    <i r="1">
      <x v="100"/>
      <x v="93"/>
    </i>
    <i r="1">
      <x v="103"/>
      <x v="95"/>
    </i>
    <i r="1">
      <x v="106"/>
      <x v="96"/>
    </i>
    <i r="1">
      <x v="112"/>
      <x v="99"/>
    </i>
    <i r="1">
      <x v="114"/>
      <x v="101"/>
    </i>
    <i r="1">
      <x v="116"/>
      <x v="103"/>
    </i>
    <i r="1">
      <x v="117"/>
      <x v="104"/>
    </i>
    <i r="1">
      <x v="118"/>
      <x v="105"/>
    </i>
    <i r="1">
      <x v="123"/>
      <x v="107"/>
    </i>
    <i r="1">
      <x v="124"/>
      <x v="108"/>
    </i>
    <i r="1">
      <x v="128"/>
      <x v="110"/>
    </i>
    <i r="1">
      <x v="129"/>
      <x v="111"/>
    </i>
    <i r="1">
      <x v="136"/>
      <x v="118"/>
    </i>
    <i r="1">
      <x v="137"/>
      <x v="119"/>
    </i>
    <i r="1">
      <x v="138"/>
      <x v="120"/>
    </i>
    <i r="1">
      <x v="139"/>
      <x v="121"/>
    </i>
    <i r="1">
      <x v="140"/>
      <x v="122"/>
    </i>
    <i r="1">
      <x v="141"/>
      <x v="123"/>
    </i>
    <i r="1">
      <x v="142"/>
      <x v="124"/>
    </i>
    <i r="1">
      <x v="143"/>
      <x v="125"/>
    </i>
    <i r="1">
      <x v="144"/>
      <x v="126"/>
    </i>
    <i r="1">
      <x v="148"/>
      <x v="130"/>
    </i>
    <i r="1">
      <x v="149"/>
      <x v="131"/>
    </i>
    <i r="1">
      <x v="151"/>
      <x v="133"/>
    </i>
    <i r="1">
      <x v="152"/>
      <x v="134"/>
    </i>
    <i r="1">
      <x v="158"/>
      <x v="139"/>
    </i>
    <i r="1">
      <x v="173"/>
      <x v="154"/>
    </i>
    <i r="1">
      <x v="178"/>
      <x v="158"/>
    </i>
    <i r="1">
      <x v="179"/>
      <x v="159"/>
    </i>
    <i r="1">
      <x v="180"/>
      <x v="160"/>
    </i>
    <i r="1">
      <x v="181"/>
      <x v="161"/>
    </i>
    <i r="1">
      <x v="182"/>
      <x v="162"/>
    </i>
    <i r="1">
      <x v="185"/>
      <x v="165"/>
    </i>
    <i r="1">
      <x v="187"/>
      <x v="167"/>
    </i>
    <i r="1">
      <x v="193"/>
      <x v="101"/>
    </i>
    <i r="1">
      <x v="194"/>
      <x v="171"/>
    </i>
    <i r="1">
      <x v="195"/>
      <x v="172"/>
    </i>
    <i r="1">
      <x v="196"/>
      <x v="173"/>
    </i>
    <i r="1">
      <x v="197"/>
      <x v="174"/>
    </i>
    <i r="1">
      <x v="198"/>
      <x v="175"/>
    </i>
    <i r="1">
      <x v="199"/>
      <x v="176"/>
    </i>
    <i r="1">
      <x v="200"/>
      <x v="177"/>
    </i>
    <i r="1">
      <x v="202"/>
      <x v="179"/>
    </i>
    <i r="1">
      <x v="203"/>
      <x v="180"/>
    </i>
    <i r="1">
      <x v="204"/>
      <x v="58"/>
    </i>
    <i r="1">
      <x v="205"/>
      <x v="181"/>
    </i>
    <i r="1">
      <x v="206"/>
      <x v="182"/>
    </i>
    <i r="1">
      <x v="207"/>
      <x v="183"/>
    </i>
    <i r="1">
      <x v="209"/>
      <x v="185"/>
    </i>
    <i r="1">
      <x v="211"/>
      <x v="187"/>
    </i>
    <i r="1">
      <x v="212"/>
      <x v="188"/>
    </i>
    <i r="1">
      <x v="214"/>
      <x v="190"/>
    </i>
    <i r="1">
      <x v="215"/>
      <x v="191"/>
    </i>
    <i r="1">
      <x v="216"/>
      <x v="192"/>
    </i>
    <i r="1">
      <x v="217"/>
      <x v="99"/>
    </i>
    <i r="1">
      <x v="218"/>
      <x v="193"/>
    </i>
    <i r="1">
      <x v="220"/>
      <x v="195"/>
    </i>
    <i r="1">
      <x v="221"/>
      <x v="96"/>
    </i>
    <i r="1">
      <x v="222"/>
      <x v="196"/>
    </i>
    <i r="1">
      <x v="226"/>
      <x v="64"/>
    </i>
    <i r="1">
      <x v="227"/>
      <x v="200"/>
    </i>
    <i r="1">
      <x v="231"/>
      <x v="101"/>
    </i>
    <i r="1">
      <x v="232"/>
      <x v="204"/>
    </i>
    <i>
      <x v="2"/>
      <x v="228"/>
      <x v="201"/>
    </i>
    <i r="1">
      <x v="230"/>
      <x v="203"/>
    </i>
    <i>
      <x v="3"/>
      <x/>
      <x/>
    </i>
    <i r="1">
      <x v="1"/>
      <x v="1"/>
    </i>
    <i r="1">
      <x v="6"/>
      <x v="6"/>
    </i>
    <i r="1">
      <x v="7"/>
      <x v="7"/>
    </i>
    <i r="1">
      <x v="8"/>
      <x v="8"/>
    </i>
    <i r="1">
      <x v="9"/>
      <x v="9"/>
    </i>
    <i r="1">
      <x v="42"/>
      <x v="42"/>
    </i>
    <i r="1">
      <x v="43"/>
      <x v="43"/>
    </i>
    <i r="1">
      <x v="70"/>
      <x v="70"/>
    </i>
    <i r="1">
      <x v="84"/>
      <x v="83"/>
    </i>
    <i r="1">
      <x v="92"/>
      <x v="6"/>
    </i>
    <i r="1">
      <x v="93"/>
      <x v="8"/>
    </i>
    <i r="1">
      <x v="95"/>
      <x v="7"/>
    </i>
    <i r="1">
      <x v="96"/>
      <x v="9"/>
    </i>
    <i r="1">
      <x v="113"/>
      <x v="100"/>
    </i>
    <i r="1">
      <x v="130"/>
      <x v="112"/>
    </i>
    <i r="1">
      <x v="131"/>
      <x v="113"/>
    </i>
    <i r="1">
      <x v="132"/>
      <x v="114"/>
    </i>
    <i r="1">
      <x v="133"/>
      <x v="115"/>
    </i>
    <i r="1">
      <x v="134"/>
      <x v="116"/>
    </i>
    <i r="1">
      <x v="135"/>
      <x v="117"/>
    </i>
    <i r="1">
      <x v="160"/>
      <x v="141"/>
    </i>
    <i r="1">
      <x v="161"/>
      <x v="142"/>
    </i>
    <i r="1">
      <x v="162"/>
      <x v="143"/>
    </i>
    <i r="1">
      <x v="163"/>
      <x v="144"/>
    </i>
    <i r="1">
      <x v="164"/>
      <x v="145"/>
    </i>
    <i r="1">
      <x v="165"/>
      <x v="146"/>
    </i>
    <i r="1">
      <x v="166"/>
      <x v="147"/>
    </i>
    <i r="1">
      <x v="171"/>
      <x v="152"/>
    </i>
    <i r="1">
      <x v="172"/>
      <x v="153"/>
    </i>
    <i r="1">
      <x v="184"/>
      <x v="164"/>
    </i>
    <i>
      <x v="4"/>
      <x v="101"/>
      <x v="94"/>
    </i>
    <i r="1">
      <x v="175"/>
      <x v="156"/>
    </i>
    <i r="1">
      <x v="201"/>
      <x v="178"/>
    </i>
    <i r="1">
      <x v="210"/>
      <x v="186"/>
    </i>
    <i t="grand">
      <x/>
    </i>
  </rowItems>
  <colFields count="2">
    <field x="158"/>
    <field x="24"/>
  </colFields>
  <col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</colItems>
  <pageFields count="6">
    <pageField fld="159" hier="142" name="[Management Unit].[Global Business Unit].&amp;[1476]" cap="FS Greece"/>
    <pageField fld="26" hier="87" name="[Customer].[Country Customer Hierarchy].[Total Customer].&amp;[1]" cap="Total National1900"/>
    <pageField fld="5" hier="137" name="[Customer Channel].[Customer Channel Code].[All]" cap="All"/>
    <pageField fld="73" hier="169" name="[Product].[European Category Hierarchy].[All]" cap="All"/>
    <pageField fld="6" hier="0" name="[Bom Flag].[Bom Flag].&amp;[4]" cap="BOM Header + BOM Single"/>
    <pageField fld="7" hier="78" name="[Calendar Date].[Date Month View].[Year].&amp;[2024]" cap="Y_2024"/>
  </pageFields>
  <dataFields count="1">
    <dataField fld="25" baseField="0" baseItem="0"/>
  </dataFields>
  <formats count="770">
    <format dxfId="935">
      <pivotArea type="all" dataOnly="0" outline="0" fieldPosition="0"/>
    </format>
    <format dxfId="934">
      <pivotArea field="-2" type="button" dataOnly="0" labelOnly="1" outline="0" axis="axisValues" fieldPosition="0"/>
    </format>
    <format dxfId="933">
      <pivotArea dataOnly="0" labelOnly="1" outline="0" fieldPosition="0">
        <references count="1">
          <reference field="0" count="0"/>
        </references>
      </pivotArea>
    </format>
    <format dxfId="932">
      <pivotArea dataOnly="0" labelOnly="1" outline="0" fieldPosition="0">
        <references count="2">
          <reference field="0" count="1" selected="0">
            <x v="6"/>
          </reference>
          <reference field="128" count="50">
            <x v="2"/>
            <x v="12"/>
            <x v="13"/>
            <x v="14"/>
            <x v="15"/>
            <x v="16"/>
            <x v="17"/>
            <x v="21"/>
            <x v="22"/>
            <x v="25"/>
            <x v="33"/>
            <x v="35"/>
            <x v="47"/>
            <x v="49"/>
            <x v="50"/>
            <x v="59"/>
            <x v="60"/>
            <x v="61"/>
            <x v="66"/>
            <x v="69"/>
            <x v="71"/>
            <x v="73"/>
            <x v="125"/>
            <x v="126"/>
            <x v="127"/>
            <x v="145"/>
            <x v="146"/>
            <x v="147"/>
            <x v="150"/>
            <x v="236"/>
            <x v="237"/>
            <x v="238"/>
            <x v="239"/>
            <x v="241"/>
            <x v="242"/>
            <x v="243"/>
            <x v="244"/>
            <x v="249"/>
            <x v="251"/>
            <x v="257"/>
            <x v="258"/>
            <x v="282"/>
            <x v="289"/>
            <x v="292"/>
            <x v="327"/>
            <x v="328"/>
            <x v="339"/>
            <x v="351"/>
            <x v="353"/>
            <x v="354"/>
          </reference>
        </references>
      </pivotArea>
    </format>
    <format dxfId="931">
      <pivotArea dataOnly="0" labelOnly="1" outline="0" fieldPosition="0">
        <references count="2">
          <reference field="0" count="1" selected="0">
            <x v="6"/>
          </reference>
          <reference field="128" count="15">
            <x v="153"/>
            <x v="154"/>
            <x v="155"/>
            <x v="156"/>
            <x v="157"/>
            <x v="159"/>
            <x v="167"/>
            <x v="169"/>
            <x v="245"/>
            <x v="254"/>
            <x v="255"/>
            <x v="256"/>
            <x v="324"/>
            <x v="329"/>
            <x v="357"/>
          </reference>
        </references>
      </pivotArea>
    </format>
    <format dxfId="930">
      <pivotArea dataOnly="0" labelOnly="1" outline="0" fieldPosition="0">
        <references count="2">
          <reference field="0" count="1" selected="0">
            <x v="8"/>
          </reference>
          <reference field="128" count="25">
            <x v="0"/>
            <x v="1"/>
            <x v="6"/>
            <x v="7"/>
            <x v="8"/>
            <x v="9"/>
            <x v="42"/>
            <x v="130"/>
            <x v="131"/>
            <x v="132"/>
            <x v="133"/>
            <x v="134"/>
            <x v="135"/>
            <x v="160"/>
            <x v="161"/>
            <x v="162"/>
            <x v="163"/>
            <x v="164"/>
            <x v="165"/>
            <x v="288"/>
            <x v="303"/>
            <x v="318"/>
            <x v="319"/>
            <x v="330"/>
            <x v="358"/>
          </reference>
        </references>
      </pivotArea>
    </format>
    <format dxfId="929">
      <pivotArea dataOnly="0" labelOnly="1" outline="0" fieldPosition="0">
        <references count="2">
          <reference field="0" count="1" selected="0">
            <x v="7"/>
          </reference>
          <reference field="128" count="50">
            <x v="3"/>
            <x v="4"/>
            <x v="5"/>
            <x v="10"/>
            <x v="11"/>
            <x v="18"/>
            <x v="19"/>
            <x v="20"/>
            <x v="23"/>
            <x v="24"/>
            <x v="26"/>
            <x v="28"/>
            <x v="29"/>
            <x v="30"/>
            <x v="31"/>
            <x v="32"/>
            <x v="34"/>
            <x v="36"/>
            <x v="37"/>
            <x v="38"/>
            <x v="39"/>
            <x v="40"/>
            <x v="44"/>
            <x v="45"/>
            <x v="46"/>
            <x v="48"/>
            <x v="51"/>
            <x v="53"/>
            <x v="54"/>
            <x v="233"/>
            <x v="234"/>
            <x v="235"/>
            <x v="246"/>
            <x v="247"/>
            <x v="276"/>
            <x v="277"/>
            <x v="278"/>
            <x v="280"/>
            <x v="287"/>
            <x v="290"/>
            <x v="291"/>
            <x v="294"/>
            <x v="295"/>
            <x v="301"/>
            <x v="304"/>
            <x v="305"/>
            <x v="332"/>
            <x v="333"/>
            <x v="335"/>
            <x v="338"/>
          </reference>
        </references>
      </pivotArea>
    </format>
    <format dxfId="928">
      <pivotArea dataOnly="0" labelOnly="1" outline="0" fieldPosition="0">
        <references count="2">
          <reference field="0" count="1" selected="0">
            <x v="7"/>
          </reference>
          <reference field="128" count="44">
            <x v="56"/>
            <x v="57"/>
            <x v="58"/>
            <x v="62"/>
            <x v="63"/>
            <x v="64"/>
            <x v="65"/>
            <x v="72"/>
            <x v="123"/>
            <x v="124"/>
            <x v="128"/>
            <x v="129"/>
            <x v="136"/>
            <x v="137"/>
            <x v="138"/>
            <x v="139"/>
            <x v="140"/>
            <x v="142"/>
            <x v="143"/>
            <x v="144"/>
            <x v="148"/>
            <x v="149"/>
            <x v="151"/>
            <x v="152"/>
            <x v="158"/>
            <x v="232"/>
            <x v="240"/>
            <x v="248"/>
            <x v="250"/>
            <x v="252"/>
            <x v="253"/>
            <x v="259"/>
            <x v="260"/>
            <x v="261"/>
            <x v="283"/>
            <x v="284"/>
            <x v="306"/>
            <x v="309"/>
            <x v="313"/>
            <x v="314"/>
            <x v="315"/>
            <x v="316"/>
            <x v="317"/>
            <x v="346"/>
          </reference>
        </references>
      </pivotArea>
    </format>
    <format dxfId="927">
      <pivotArea dataOnly="0" labelOnly="1" outline="0" fieldPosition="0">
        <references count="2">
          <reference field="0" count="1" selected="0">
            <x v="5"/>
          </reference>
          <reference field="128" count="1">
            <x v="356"/>
          </reference>
        </references>
      </pivotArea>
    </format>
    <format dxfId="926">
      <pivotArea dataOnly="0" labelOnly="1" outline="0" fieldPosition="0">
        <references count="2">
          <reference field="0" count="1" selected="0">
            <x v="9"/>
          </reference>
          <reference field="128" count="50"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9"/>
            <x v="281"/>
            <x v="285"/>
            <x v="286"/>
            <x v="293"/>
            <x v="296"/>
            <x v="297"/>
            <x v="298"/>
            <x v="299"/>
            <x v="300"/>
            <x v="302"/>
            <x v="307"/>
            <x v="308"/>
            <x v="310"/>
            <x v="311"/>
            <x v="312"/>
            <x v="320"/>
            <x v="321"/>
            <x v="322"/>
            <x v="323"/>
            <x v="325"/>
            <x v="326"/>
            <x v="331"/>
            <x v="334"/>
            <x v="336"/>
            <x v="337"/>
            <x v="340"/>
            <x v="341"/>
            <x v="342"/>
            <x v="343"/>
            <x v="344"/>
            <x v="345"/>
            <x v="347"/>
            <x v="348"/>
            <x v="349"/>
            <x v="350"/>
            <x v="352"/>
            <x v="355"/>
          </reference>
        </references>
      </pivotArea>
    </format>
    <format dxfId="925">
      <pivotArea dataOnly="0" labelOnly="1" outline="0" fieldPosition="0">
        <references count="2">
          <reference field="0" count="1" selected="0">
            <x v="9"/>
          </reference>
          <reference field="128" count="2">
            <x v="274"/>
            <x v="275"/>
          </reference>
        </references>
      </pivotArea>
    </format>
    <format dxfId="924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2"/>
          </reference>
          <reference field="130" count="1">
            <x v="2"/>
          </reference>
        </references>
      </pivotArea>
    </format>
    <format dxfId="923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257"/>
          </reference>
          <reference field="130" count="1">
            <x v="415"/>
          </reference>
        </references>
      </pivotArea>
    </format>
    <format dxfId="922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289"/>
          </reference>
          <reference field="130" count="1">
            <x v="448"/>
          </reference>
        </references>
      </pivotArea>
    </format>
    <format dxfId="921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249"/>
          </reference>
          <reference field="130" count="1">
            <x v="409"/>
          </reference>
        </references>
      </pivotArea>
    </format>
    <format dxfId="920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12"/>
          </reference>
          <reference field="130" count="1">
            <x v="12"/>
          </reference>
        </references>
      </pivotArea>
    </format>
    <format dxfId="919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258"/>
          </reference>
          <reference field="130" count="1">
            <x v="416"/>
          </reference>
        </references>
      </pivotArea>
    </format>
    <format dxfId="918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13"/>
          </reference>
          <reference field="130" count="1">
            <x v="13"/>
          </reference>
        </references>
      </pivotArea>
    </format>
    <format dxfId="917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14"/>
          </reference>
          <reference field="130" count="1">
            <x v="14"/>
          </reference>
        </references>
      </pivotArea>
    </format>
    <format dxfId="916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15"/>
          </reference>
          <reference field="130" count="1">
            <x v="15"/>
          </reference>
        </references>
      </pivotArea>
    </format>
    <format dxfId="915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16"/>
          </reference>
          <reference field="130" count="1">
            <x v="16"/>
          </reference>
        </references>
      </pivotArea>
    </format>
    <format dxfId="914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17"/>
          </reference>
          <reference field="130" count="1">
            <x v="17"/>
          </reference>
        </references>
      </pivotArea>
    </format>
    <format dxfId="913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292"/>
          </reference>
          <reference field="130" count="1">
            <x v="451"/>
          </reference>
        </references>
      </pivotArea>
    </format>
    <format dxfId="912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21"/>
          </reference>
          <reference field="130" count="1">
            <x v="506"/>
          </reference>
        </references>
      </pivotArea>
    </format>
    <format dxfId="911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22"/>
          </reference>
          <reference field="130" count="1">
            <x v="22"/>
          </reference>
        </references>
      </pivotArea>
    </format>
    <format dxfId="910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25"/>
          </reference>
          <reference field="130" count="1">
            <x v="25"/>
          </reference>
        </references>
      </pivotArea>
    </format>
    <format dxfId="909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33"/>
          </reference>
          <reference field="130" count="1">
            <x v="33"/>
          </reference>
        </references>
      </pivotArea>
    </format>
    <format dxfId="908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35"/>
          </reference>
          <reference field="130" count="1">
            <x v="35"/>
          </reference>
        </references>
      </pivotArea>
    </format>
    <format dxfId="907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236"/>
          </reference>
          <reference field="130" count="1">
            <x v="478"/>
          </reference>
        </references>
      </pivotArea>
    </format>
    <format dxfId="906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327"/>
          </reference>
          <reference field="130" count="1">
            <x v="473"/>
          </reference>
        </references>
      </pivotArea>
    </format>
    <format dxfId="905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47"/>
          </reference>
          <reference field="130" count="1">
            <x v="47"/>
          </reference>
        </references>
      </pivotArea>
    </format>
    <format dxfId="904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339"/>
          </reference>
          <reference field="130" count="1">
            <x v="492"/>
          </reference>
        </references>
      </pivotArea>
    </format>
    <format dxfId="903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328"/>
          </reference>
          <reference field="130" count="1">
            <x v="484"/>
          </reference>
        </references>
      </pivotArea>
    </format>
    <format dxfId="902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49"/>
          </reference>
          <reference field="130" count="1">
            <x v="49"/>
          </reference>
        </references>
      </pivotArea>
    </format>
    <format dxfId="901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50"/>
          </reference>
          <reference field="130" count="1">
            <x v="50"/>
          </reference>
        </references>
      </pivotArea>
    </format>
    <format dxfId="900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237"/>
          </reference>
          <reference field="130" count="1">
            <x v="458"/>
          </reference>
        </references>
      </pivotArea>
    </format>
    <format dxfId="899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59"/>
          </reference>
          <reference field="130" count="1">
            <x v="59"/>
          </reference>
        </references>
      </pivotArea>
    </format>
    <format dxfId="898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60"/>
          </reference>
          <reference field="130" count="1">
            <x v="60"/>
          </reference>
        </references>
      </pivotArea>
    </format>
    <format dxfId="897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282"/>
          </reference>
          <reference field="130" count="1">
            <x v="442"/>
          </reference>
        </references>
      </pivotArea>
    </format>
    <format dxfId="896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238"/>
          </reference>
          <reference field="130" count="1">
            <x v="474"/>
          </reference>
        </references>
      </pivotArea>
    </format>
    <format dxfId="895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239"/>
          </reference>
          <reference field="130" count="1">
            <x v="407"/>
          </reference>
        </references>
      </pivotArea>
    </format>
    <format dxfId="894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61"/>
          </reference>
          <reference field="130" count="1">
            <x v="61"/>
          </reference>
        </references>
      </pivotArea>
    </format>
    <format dxfId="893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251"/>
          </reference>
          <reference field="130" count="1">
            <x v="491"/>
          </reference>
        </references>
      </pivotArea>
    </format>
    <format dxfId="892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241"/>
          </reference>
          <reference field="130" count="1">
            <x v="508"/>
          </reference>
        </references>
      </pivotArea>
    </format>
    <format dxfId="891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66"/>
          </reference>
          <reference field="130" count="1">
            <x v="481"/>
          </reference>
        </references>
      </pivotArea>
    </format>
    <format dxfId="890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242"/>
          </reference>
          <reference field="130" count="1">
            <x v="485"/>
          </reference>
        </references>
      </pivotArea>
    </format>
    <format dxfId="889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243"/>
          </reference>
          <reference field="130" count="1">
            <x v="486"/>
          </reference>
        </references>
      </pivotArea>
    </format>
    <format dxfId="888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69"/>
          </reference>
          <reference field="130" count="1">
            <x v="69"/>
          </reference>
        </references>
      </pivotArea>
    </format>
    <format dxfId="887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71"/>
          </reference>
          <reference field="130" count="1">
            <x v="71"/>
          </reference>
        </references>
      </pivotArea>
    </format>
    <format dxfId="886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73"/>
          </reference>
          <reference field="130" count="1">
            <x v="490"/>
          </reference>
        </references>
      </pivotArea>
    </format>
    <format dxfId="885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125"/>
          </reference>
          <reference field="130" count="1">
            <x v="495"/>
          </reference>
        </references>
      </pivotArea>
    </format>
    <format dxfId="884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126"/>
          </reference>
          <reference field="130" count="1">
            <x v="106"/>
          </reference>
        </references>
      </pivotArea>
    </format>
    <format dxfId="883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127"/>
          </reference>
          <reference field="130" count="1">
            <x v="493"/>
          </reference>
        </references>
      </pivotArea>
    </format>
    <format dxfId="882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351"/>
          </reference>
          <reference field="130" count="1">
            <x v="489"/>
          </reference>
        </references>
      </pivotArea>
    </format>
    <format dxfId="881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244"/>
          </reference>
          <reference field="130" count="1">
            <x v="404"/>
          </reference>
        </references>
      </pivotArea>
    </format>
    <format dxfId="880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353"/>
          </reference>
          <reference field="130" count="1">
            <x v="487"/>
          </reference>
        </references>
      </pivotArea>
    </format>
    <format dxfId="879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354"/>
          </reference>
          <reference field="130" count="1">
            <x v="472"/>
          </reference>
        </references>
      </pivotArea>
    </format>
    <format dxfId="878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145"/>
          </reference>
          <reference field="130" count="1">
            <x v="127"/>
          </reference>
        </references>
      </pivotArea>
    </format>
    <format dxfId="877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146"/>
          </reference>
          <reference field="130" count="1">
            <x v="128"/>
          </reference>
        </references>
      </pivotArea>
    </format>
    <format dxfId="876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147"/>
          </reference>
          <reference field="130" count="1">
            <x v="129"/>
          </reference>
        </references>
      </pivotArea>
    </format>
    <format dxfId="875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150"/>
          </reference>
          <reference field="130" count="1">
            <x v="483"/>
          </reference>
        </references>
      </pivotArea>
    </format>
    <format dxfId="874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329"/>
          </reference>
          <reference field="130" count="1">
            <x v="476"/>
          </reference>
        </references>
      </pivotArea>
    </format>
    <format dxfId="873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153"/>
          </reference>
          <reference field="130" count="1">
            <x v="135"/>
          </reference>
        </references>
      </pivotArea>
    </format>
    <format dxfId="872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154"/>
          </reference>
          <reference field="130" count="1">
            <x v="136"/>
          </reference>
        </references>
      </pivotArea>
    </format>
    <format dxfId="871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155"/>
          </reference>
          <reference field="130" count="1">
            <x v="97"/>
          </reference>
        </references>
      </pivotArea>
    </format>
    <format dxfId="870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156"/>
          </reference>
          <reference field="130" count="1">
            <x v="137"/>
          </reference>
        </references>
      </pivotArea>
    </format>
    <format dxfId="869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157"/>
          </reference>
          <reference field="130" count="1">
            <x v="138"/>
          </reference>
        </references>
      </pivotArea>
    </format>
    <format dxfId="868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324"/>
          </reference>
          <reference field="130" count="1">
            <x v="468"/>
          </reference>
        </references>
      </pivotArea>
    </format>
    <format dxfId="867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159"/>
          </reference>
          <reference field="130" count="1">
            <x v="140"/>
          </reference>
        </references>
      </pivotArea>
    </format>
    <format dxfId="866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254"/>
          </reference>
          <reference field="130" count="1">
            <x v="412"/>
          </reference>
        </references>
      </pivotArea>
    </format>
    <format dxfId="865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255"/>
          </reference>
          <reference field="130" count="1">
            <x v="413"/>
          </reference>
        </references>
      </pivotArea>
    </format>
    <format dxfId="864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256"/>
          </reference>
          <reference field="130" count="1">
            <x v="414"/>
          </reference>
        </references>
      </pivotArea>
    </format>
    <format dxfId="863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167"/>
          </reference>
          <reference field="130" count="1">
            <x v="494"/>
          </reference>
        </references>
      </pivotArea>
    </format>
    <format dxfId="862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357"/>
          </reference>
          <reference field="130" count="1">
            <x v="488"/>
          </reference>
        </references>
      </pivotArea>
    </format>
    <format dxfId="861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245"/>
          </reference>
          <reference field="130" count="1">
            <x v="470"/>
          </reference>
        </references>
      </pivotArea>
    </format>
    <format dxfId="860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169"/>
          </reference>
          <reference field="130" count="1">
            <x v="150"/>
          </reference>
        </references>
      </pivotArea>
    </format>
    <format dxfId="859">
      <pivotArea dataOnly="0" labelOnly="1" outline="0" fieldPosition="0">
        <references count="3">
          <reference field="0" count="1" selected="0">
            <x v="8"/>
          </reference>
          <reference field="128" count="1" selected="0">
            <x v="330"/>
          </reference>
          <reference field="130" count="1">
            <x v="479"/>
          </reference>
        </references>
      </pivotArea>
    </format>
    <format dxfId="858">
      <pivotArea dataOnly="0" labelOnly="1" outline="0" fieldPosition="0">
        <references count="3">
          <reference field="0" count="1" selected="0">
            <x v="8"/>
          </reference>
          <reference field="128" count="1" selected="0">
            <x v="0"/>
          </reference>
          <reference field="130" count="1">
            <x v="0"/>
          </reference>
        </references>
      </pivotArea>
    </format>
    <format dxfId="857">
      <pivotArea dataOnly="0" labelOnly="1" outline="0" fieldPosition="0">
        <references count="3">
          <reference field="0" count="1" selected="0">
            <x v="8"/>
          </reference>
          <reference field="128" count="1" selected="0">
            <x v="1"/>
          </reference>
          <reference field="130" count="1">
            <x v="1"/>
          </reference>
        </references>
      </pivotArea>
    </format>
    <format dxfId="856">
      <pivotArea dataOnly="0" labelOnly="1" outline="0" fieldPosition="0">
        <references count="3">
          <reference field="0" count="1" selected="0">
            <x v="8"/>
          </reference>
          <reference field="128" count="1" selected="0">
            <x v="6"/>
          </reference>
          <reference field="130" count="1">
            <x v="6"/>
          </reference>
        </references>
      </pivotArea>
    </format>
    <format dxfId="855">
      <pivotArea dataOnly="0" labelOnly="1" outline="0" fieldPosition="0">
        <references count="3">
          <reference field="0" count="1" selected="0">
            <x v="8"/>
          </reference>
          <reference field="128" count="1" selected="0">
            <x v="7"/>
          </reference>
          <reference field="130" count="1">
            <x v="7"/>
          </reference>
        </references>
      </pivotArea>
    </format>
    <format dxfId="854">
      <pivotArea dataOnly="0" labelOnly="1" outline="0" fieldPosition="0">
        <references count="3">
          <reference field="0" count="1" selected="0">
            <x v="8"/>
          </reference>
          <reference field="128" count="1" selected="0">
            <x v="8"/>
          </reference>
          <reference field="130" count="1">
            <x v="8"/>
          </reference>
        </references>
      </pivotArea>
    </format>
    <format dxfId="853">
      <pivotArea dataOnly="0" labelOnly="1" outline="0" fieldPosition="0">
        <references count="3">
          <reference field="0" count="1" selected="0">
            <x v="8"/>
          </reference>
          <reference field="128" count="1" selected="0">
            <x v="9"/>
          </reference>
          <reference field="130" count="1">
            <x v="9"/>
          </reference>
        </references>
      </pivotArea>
    </format>
    <format dxfId="852">
      <pivotArea dataOnly="0" labelOnly="1" outline="0" fieldPosition="0">
        <references count="3">
          <reference field="0" count="1" selected="0">
            <x v="8"/>
          </reference>
          <reference field="128" count="1" selected="0">
            <x v="288"/>
          </reference>
          <reference field="130" count="1">
            <x v="164"/>
          </reference>
        </references>
      </pivotArea>
    </format>
    <format dxfId="851">
      <pivotArea dataOnly="0" labelOnly="1" outline="0" fieldPosition="0">
        <references count="3">
          <reference field="0" count="1" selected="0">
            <x v="8"/>
          </reference>
          <reference field="128" count="1" selected="0">
            <x v="42"/>
          </reference>
          <reference field="130" count="1">
            <x v="42"/>
          </reference>
        </references>
      </pivotArea>
    </format>
    <format dxfId="850">
      <pivotArea dataOnly="0" labelOnly="1" outline="0" fieldPosition="0">
        <references count="3">
          <reference field="0" count="1" selected="0">
            <x v="8"/>
          </reference>
          <reference field="128" count="1" selected="0">
            <x v="303"/>
          </reference>
          <reference field="130" count="1">
            <x v="456"/>
          </reference>
        </references>
      </pivotArea>
    </format>
    <format dxfId="849">
      <pivotArea dataOnly="0" labelOnly="1" outline="0" fieldPosition="0">
        <references count="3">
          <reference field="0" count="1" selected="0">
            <x v="8"/>
          </reference>
          <reference field="128" count="1" selected="0">
            <x v="318"/>
          </reference>
          <reference field="130" count="1">
            <x v="465"/>
          </reference>
        </references>
      </pivotArea>
    </format>
    <format dxfId="848">
      <pivotArea dataOnly="0" labelOnly="1" outline="0" fieldPosition="0">
        <references count="3">
          <reference field="0" count="1" selected="0">
            <x v="8"/>
          </reference>
          <reference field="128" count="1" selected="0">
            <x v="319"/>
          </reference>
          <reference field="130" count="1">
            <x v="466"/>
          </reference>
        </references>
      </pivotArea>
    </format>
    <format dxfId="847">
      <pivotArea dataOnly="0" labelOnly="1" outline="0" fieldPosition="0">
        <references count="3">
          <reference field="0" count="1" selected="0">
            <x v="8"/>
          </reference>
          <reference field="128" count="1" selected="0">
            <x v="130"/>
          </reference>
          <reference field="130" count="1">
            <x v="112"/>
          </reference>
        </references>
      </pivotArea>
    </format>
    <format dxfId="846">
      <pivotArea dataOnly="0" labelOnly="1" outline="0" fieldPosition="0">
        <references count="3">
          <reference field="0" count="1" selected="0">
            <x v="8"/>
          </reference>
          <reference field="128" count="1" selected="0">
            <x v="131"/>
          </reference>
          <reference field="130" count="1">
            <x v="113"/>
          </reference>
        </references>
      </pivotArea>
    </format>
    <format dxfId="845">
      <pivotArea dataOnly="0" labelOnly="1" outline="0" fieldPosition="0">
        <references count="3">
          <reference field="0" count="1" selected="0">
            <x v="8"/>
          </reference>
          <reference field="128" count="1" selected="0">
            <x v="132"/>
          </reference>
          <reference field="130" count="1">
            <x v="114"/>
          </reference>
        </references>
      </pivotArea>
    </format>
    <format dxfId="844">
      <pivotArea dataOnly="0" labelOnly="1" outline="0" fieldPosition="0">
        <references count="3">
          <reference field="0" count="1" selected="0">
            <x v="8"/>
          </reference>
          <reference field="128" count="1" selected="0">
            <x v="133"/>
          </reference>
          <reference field="130" count="1">
            <x v="115"/>
          </reference>
        </references>
      </pivotArea>
    </format>
    <format dxfId="843">
      <pivotArea dataOnly="0" labelOnly="1" outline="0" fieldPosition="0">
        <references count="3">
          <reference field="0" count="1" selected="0">
            <x v="8"/>
          </reference>
          <reference field="128" count="1" selected="0">
            <x v="134"/>
          </reference>
          <reference field="130" count="1">
            <x v="116"/>
          </reference>
        </references>
      </pivotArea>
    </format>
    <format dxfId="842">
      <pivotArea dataOnly="0" labelOnly="1" outline="0" fieldPosition="0">
        <references count="3">
          <reference field="0" count="1" selected="0">
            <x v="8"/>
          </reference>
          <reference field="128" count="1" selected="0">
            <x v="135"/>
          </reference>
          <reference field="130" count="1">
            <x v="117"/>
          </reference>
        </references>
      </pivotArea>
    </format>
    <format dxfId="841">
      <pivotArea dataOnly="0" labelOnly="1" outline="0" fieldPosition="0">
        <references count="3">
          <reference field="0" count="1" selected="0">
            <x v="8"/>
          </reference>
          <reference field="128" count="1" selected="0">
            <x v="160"/>
          </reference>
          <reference field="130" count="1">
            <x v="141"/>
          </reference>
        </references>
      </pivotArea>
    </format>
    <format dxfId="840">
      <pivotArea dataOnly="0" labelOnly="1" outline="0" fieldPosition="0">
        <references count="3">
          <reference field="0" count="1" selected="0">
            <x v="8"/>
          </reference>
          <reference field="128" count="1" selected="0">
            <x v="161"/>
          </reference>
          <reference field="130" count="1">
            <x v="142"/>
          </reference>
        </references>
      </pivotArea>
    </format>
    <format dxfId="839">
      <pivotArea dataOnly="0" labelOnly="1" outline="0" fieldPosition="0">
        <references count="3">
          <reference field="0" count="1" selected="0">
            <x v="8"/>
          </reference>
          <reference field="128" count="1" selected="0">
            <x v="162"/>
          </reference>
          <reference field="130" count="1">
            <x v="143"/>
          </reference>
        </references>
      </pivotArea>
    </format>
    <format dxfId="838">
      <pivotArea dataOnly="0" labelOnly="1" outline="0" fieldPosition="0">
        <references count="3">
          <reference field="0" count="1" selected="0">
            <x v="8"/>
          </reference>
          <reference field="128" count="1" selected="0">
            <x v="163"/>
          </reference>
          <reference field="130" count="1">
            <x v="144"/>
          </reference>
        </references>
      </pivotArea>
    </format>
    <format dxfId="837">
      <pivotArea dataOnly="0" labelOnly="1" outline="0" fieldPosition="0">
        <references count="3">
          <reference field="0" count="1" selected="0">
            <x v="8"/>
          </reference>
          <reference field="128" count="1" selected="0">
            <x v="164"/>
          </reference>
          <reference field="130" count="1">
            <x v="145"/>
          </reference>
        </references>
      </pivotArea>
    </format>
    <format dxfId="836">
      <pivotArea dataOnly="0" labelOnly="1" outline="0" fieldPosition="0">
        <references count="3">
          <reference field="0" count="1" selected="0">
            <x v="8"/>
          </reference>
          <reference field="128" count="1" selected="0">
            <x v="165"/>
          </reference>
          <reference field="130" count="1">
            <x v="146"/>
          </reference>
        </references>
      </pivotArea>
    </format>
    <format dxfId="835">
      <pivotArea dataOnly="0" labelOnly="1" outline="0" fieldPosition="0">
        <references count="3">
          <reference field="0" count="1" selected="0">
            <x v="8"/>
          </reference>
          <reference field="128" count="1" selected="0">
            <x v="358"/>
          </reference>
          <reference field="130" count="1">
            <x v="480"/>
          </reference>
        </references>
      </pivotArea>
    </format>
    <format dxfId="834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76"/>
          </reference>
          <reference field="130" count="1">
            <x v="177"/>
          </reference>
        </references>
      </pivotArea>
    </format>
    <format dxfId="833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332"/>
          </reference>
          <reference field="130" count="1">
            <x v="161"/>
          </reference>
        </references>
      </pivotArea>
    </format>
    <format dxfId="832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333"/>
          </reference>
          <reference field="130" count="1">
            <x v="507"/>
          </reference>
        </references>
      </pivotArea>
    </format>
    <format dxfId="831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33"/>
          </reference>
          <reference field="130" count="1">
            <x v="511"/>
          </reference>
        </references>
      </pivotArea>
    </format>
    <format dxfId="830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87"/>
          </reference>
          <reference field="130" count="1">
            <x v="447"/>
          </reference>
        </references>
      </pivotArea>
    </format>
    <format dxfId="829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3"/>
          </reference>
          <reference field="130" count="1">
            <x v="3"/>
          </reference>
        </references>
      </pivotArea>
    </format>
    <format dxfId="828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4"/>
          </reference>
          <reference field="130" count="1">
            <x v="4"/>
          </reference>
        </references>
      </pivotArea>
    </format>
    <format dxfId="827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77"/>
          </reference>
          <reference field="130" count="1">
            <x v="441"/>
          </reference>
        </references>
      </pivotArea>
    </format>
    <format dxfId="826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5"/>
          </reference>
          <reference field="130" count="1">
            <x v="5"/>
          </reference>
        </references>
      </pivotArea>
    </format>
    <format dxfId="825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10"/>
          </reference>
          <reference field="130" count="1">
            <x v="10"/>
          </reference>
        </references>
      </pivotArea>
    </format>
    <format dxfId="824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11"/>
          </reference>
          <reference field="130" count="1">
            <x v="11"/>
          </reference>
        </references>
      </pivotArea>
    </format>
    <format dxfId="823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90"/>
          </reference>
          <reference field="130" count="1">
            <x v="449"/>
          </reference>
        </references>
      </pivotArea>
    </format>
    <format dxfId="822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46"/>
          </reference>
          <reference field="130" count="1">
            <x v="405"/>
          </reference>
        </references>
      </pivotArea>
    </format>
    <format dxfId="821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91"/>
          </reference>
          <reference field="130" count="1">
            <x v="450"/>
          </reference>
        </references>
      </pivotArea>
    </format>
    <format dxfId="820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18"/>
          </reference>
          <reference field="130" count="1">
            <x v="18"/>
          </reference>
        </references>
      </pivotArea>
    </format>
    <format dxfId="819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94"/>
          </reference>
          <reference field="130" count="1">
            <x v="452"/>
          </reference>
        </references>
      </pivotArea>
    </format>
    <format dxfId="818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19"/>
          </reference>
          <reference field="130" count="1">
            <x v="19"/>
          </reference>
        </references>
      </pivotArea>
    </format>
    <format dxfId="817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78"/>
          </reference>
          <reference field="130" count="1">
            <x v="181"/>
          </reference>
        </references>
      </pivotArea>
    </format>
    <format dxfId="816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0"/>
          </reference>
          <reference field="130" count="1">
            <x v="20"/>
          </reference>
        </references>
      </pivotArea>
    </format>
    <format dxfId="815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95"/>
          </reference>
          <reference field="130" count="1">
            <x v="453"/>
          </reference>
        </references>
      </pivotArea>
    </format>
    <format dxfId="814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3"/>
          </reference>
          <reference field="130" count="1">
            <x v="23"/>
          </reference>
        </references>
      </pivotArea>
    </format>
    <format dxfId="813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4"/>
          </reference>
          <reference field="130" count="1">
            <x v="24"/>
          </reference>
        </references>
      </pivotArea>
    </format>
    <format dxfId="812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80"/>
          </reference>
          <reference field="130" count="1">
            <x v="165"/>
          </reference>
        </references>
      </pivotArea>
    </format>
    <format dxfId="811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6"/>
          </reference>
          <reference field="130" count="1">
            <x v="510"/>
          </reference>
        </references>
      </pivotArea>
    </format>
    <format dxfId="810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34"/>
          </reference>
          <reference field="130" count="1">
            <x v="509"/>
          </reference>
        </references>
      </pivotArea>
    </format>
    <format dxfId="809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35"/>
          </reference>
          <reference field="130" count="1">
            <x v="512"/>
          </reference>
        </references>
      </pivotArea>
    </format>
    <format dxfId="808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8"/>
          </reference>
          <reference field="130" count="1">
            <x v="28"/>
          </reference>
        </references>
      </pivotArea>
    </format>
    <format dxfId="807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9"/>
          </reference>
          <reference field="130" count="1">
            <x v="29"/>
          </reference>
        </references>
      </pivotArea>
    </format>
    <format dxfId="806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30"/>
          </reference>
          <reference field="130" count="1">
            <x v="30"/>
          </reference>
        </references>
      </pivotArea>
    </format>
    <format dxfId="805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31"/>
          </reference>
          <reference field="130" count="1">
            <x v="31"/>
          </reference>
        </references>
      </pivotArea>
    </format>
    <format dxfId="804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32"/>
          </reference>
          <reference field="130" count="1">
            <x v="32"/>
          </reference>
        </references>
      </pivotArea>
    </format>
    <format dxfId="803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335"/>
          </reference>
          <reference field="130" count="1">
            <x v="469"/>
          </reference>
        </references>
      </pivotArea>
    </format>
    <format dxfId="802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34"/>
          </reference>
          <reference field="130" count="1">
            <x v="34"/>
          </reference>
        </references>
      </pivotArea>
    </format>
    <format dxfId="801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36"/>
          </reference>
          <reference field="130" count="1">
            <x v="36"/>
          </reference>
        </references>
      </pivotArea>
    </format>
    <format dxfId="800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37"/>
          </reference>
          <reference field="130" count="1">
            <x v="37"/>
          </reference>
        </references>
      </pivotArea>
    </format>
    <format dxfId="799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38"/>
          </reference>
          <reference field="130" count="1">
            <x v="38"/>
          </reference>
        </references>
      </pivotArea>
    </format>
    <format dxfId="798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39"/>
          </reference>
          <reference field="130" count="1">
            <x v="39"/>
          </reference>
        </references>
      </pivotArea>
    </format>
    <format dxfId="797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40"/>
          </reference>
          <reference field="130" count="1">
            <x v="40"/>
          </reference>
        </references>
      </pivotArea>
    </format>
    <format dxfId="796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301"/>
          </reference>
          <reference field="130" count="1">
            <x v="455"/>
          </reference>
        </references>
      </pivotArea>
    </format>
    <format dxfId="795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44"/>
          </reference>
          <reference field="130" count="1">
            <x v="44"/>
          </reference>
        </references>
      </pivotArea>
    </format>
    <format dxfId="794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338"/>
          </reference>
          <reference field="130" count="1">
            <x v="496"/>
          </reference>
        </references>
      </pivotArea>
    </format>
    <format dxfId="793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45"/>
          </reference>
          <reference field="130" count="1">
            <x v="45"/>
          </reference>
        </references>
      </pivotArea>
    </format>
    <format dxfId="792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47"/>
          </reference>
          <reference field="130" count="1">
            <x v="406"/>
          </reference>
        </references>
      </pivotArea>
    </format>
    <format dxfId="791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46"/>
          </reference>
          <reference field="130" count="1">
            <x v="46"/>
          </reference>
        </references>
      </pivotArea>
    </format>
    <format dxfId="790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48"/>
          </reference>
          <reference field="130" count="1">
            <x v="48"/>
          </reference>
        </references>
      </pivotArea>
    </format>
    <format dxfId="789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304"/>
          </reference>
          <reference field="130" count="1">
            <x v="159"/>
          </reference>
        </references>
      </pivotArea>
    </format>
    <format dxfId="788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305"/>
          </reference>
          <reference field="130" count="1">
            <x v="457"/>
          </reference>
        </references>
      </pivotArea>
    </format>
    <format dxfId="787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51"/>
          </reference>
          <reference field="130" count="1">
            <x v="51"/>
          </reference>
        </references>
      </pivotArea>
    </format>
    <format dxfId="786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53"/>
          </reference>
          <reference field="130" count="1">
            <x v="53"/>
          </reference>
        </references>
      </pivotArea>
    </format>
    <format dxfId="785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54"/>
          </reference>
          <reference field="130" count="1">
            <x v="54"/>
          </reference>
        </references>
      </pivotArea>
    </format>
    <format dxfId="784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306"/>
          </reference>
          <reference field="130" count="1">
            <x v="459"/>
          </reference>
        </references>
      </pivotArea>
    </format>
    <format dxfId="783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59"/>
          </reference>
          <reference field="130" count="1">
            <x v="99"/>
          </reference>
        </references>
      </pivotArea>
    </format>
    <format dxfId="782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60"/>
          </reference>
          <reference field="130" count="1">
            <x v="417"/>
          </reference>
        </references>
      </pivotArea>
    </format>
    <format dxfId="781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56"/>
          </reference>
          <reference field="130" count="1">
            <x v="56"/>
          </reference>
        </references>
      </pivotArea>
    </format>
    <format dxfId="780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57"/>
          </reference>
          <reference field="130" count="1">
            <x v="57"/>
          </reference>
        </references>
      </pivotArea>
    </format>
    <format dxfId="779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50"/>
          </reference>
          <reference field="130" count="1">
            <x v="410"/>
          </reference>
        </references>
      </pivotArea>
    </format>
    <format dxfId="778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58"/>
          </reference>
          <reference field="130" count="1">
            <x v="58"/>
          </reference>
        </references>
      </pivotArea>
    </format>
    <format dxfId="777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309"/>
          </reference>
          <reference field="130" count="1">
            <x v="160"/>
          </reference>
        </references>
      </pivotArea>
    </format>
    <format dxfId="776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313"/>
          </reference>
          <reference field="130" count="1">
            <x v="460"/>
          </reference>
        </references>
      </pivotArea>
    </format>
    <format dxfId="775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62"/>
          </reference>
          <reference field="130" count="1">
            <x v="62"/>
          </reference>
        </references>
      </pivotArea>
    </format>
    <format dxfId="774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63"/>
          </reference>
          <reference field="130" count="1">
            <x v="63"/>
          </reference>
        </references>
      </pivotArea>
    </format>
    <format dxfId="773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64"/>
          </reference>
          <reference field="130" count="1">
            <x v="64"/>
          </reference>
        </references>
      </pivotArea>
    </format>
    <format dxfId="772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65"/>
          </reference>
          <reference field="130" count="1">
            <x v="65"/>
          </reference>
        </references>
      </pivotArea>
    </format>
    <format dxfId="771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40"/>
          </reference>
          <reference field="130" count="1">
            <x v="475"/>
          </reference>
        </references>
      </pivotArea>
    </format>
    <format dxfId="770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314"/>
          </reference>
          <reference field="130" count="1">
            <x v="461"/>
          </reference>
        </references>
      </pivotArea>
    </format>
    <format dxfId="769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315"/>
          </reference>
          <reference field="130" count="1">
            <x v="462"/>
          </reference>
        </references>
      </pivotArea>
    </format>
    <format dxfId="768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72"/>
          </reference>
          <reference field="130" count="1">
            <x v="72"/>
          </reference>
        </references>
      </pivotArea>
    </format>
    <format dxfId="767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346"/>
          </reference>
          <reference field="130" count="1">
            <x v="118"/>
          </reference>
        </references>
      </pivotArea>
    </format>
    <format dxfId="766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123"/>
          </reference>
          <reference field="130" count="1">
            <x v="107"/>
          </reference>
        </references>
      </pivotArea>
    </format>
    <format dxfId="765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48"/>
          </reference>
          <reference field="130" count="1">
            <x v="408"/>
          </reference>
        </references>
      </pivotArea>
    </format>
    <format dxfId="764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83"/>
          </reference>
          <reference field="130" count="1">
            <x v="443"/>
          </reference>
        </references>
      </pivotArea>
    </format>
    <format dxfId="763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84"/>
          </reference>
          <reference field="130" count="1">
            <x v="444"/>
          </reference>
        </references>
      </pivotArea>
    </format>
    <format dxfId="762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61"/>
          </reference>
          <reference field="130" count="1">
            <x v="418"/>
          </reference>
        </references>
      </pivotArea>
    </format>
    <format dxfId="761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316"/>
          </reference>
          <reference field="130" count="1">
            <x v="463"/>
          </reference>
        </references>
      </pivotArea>
    </format>
    <format dxfId="760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52"/>
          </reference>
          <reference field="130" count="1">
            <x v="411"/>
          </reference>
        </references>
      </pivotArea>
    </format>
    <format dxfId="759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124"/>
          </reference>
          <reference field="130" count="1">
            <x v="108"/>
          </reference>
        </references>
      </pivotArea>
    </format>
    <format dxfId="758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317"/>
          </reference>
          <reference field="130" count="1">
            <x v="464"/>
          </reference>
        </references>
      </pivotArea>
    </format>
    <format dxfId="757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128"/>
          </reference>
          <reference field="130" count="1">
            <x v="110"/>
          </reference>
        </references>
      </pivotArea>
    </format>
    <format dxfId="756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129"/>
          </reference>
          <reference field="130" count="1">
            <x v="111"/>
          </reference>
        </references>
      </pivotArea>
    </format>
    <format dxfId="755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53"/>
          </reference>
          <reference field="130" count="1">
            <x v="195"/>
          </reference>
        </references>
      </pivotArea>
    </format>
    <format dxfId="754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136"/>
          </reference>
          <reference field="130" count="1">
            <x v="118"/>
          </reference>
        </references>
      </pivotArea>
    </format>
    <format dxfId="753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137"/>
          </reference>
          <reference field="130" count="1">
            <x v="119"/>
          </reference>
        </references>
      </pivotArea>
    </format>
    <format dxfId="752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138"/>
          </reference>
          <reference field="130" count="1">
            <x v="120"/>
          </reference>
        </references>
      </pivotArea>
    </format>
    <format dxfId="751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139"/>
          </reference>
          <reference field="130" count="1">
            <x v="121"/>
          </reference>
        </references>
      </pivotArea>
    </format>
    <format dxfId="750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140"/>
          </reference>
          <reference field="130" count="1">
            <x v="122"/>
          </reference>
        </references>
      </pivotArea>
    </format>
    <format dxfId="749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142"/>
          </reference>
          <reference field="130" count="1">
            <x v="124"/>
          </reference>
        </references>
      </pivotArea>
    </format>
    <format dxfId="748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143"/>
          </reference>
          <reference field="130" count="1">
            <x v="125"/>
          </reference>
        </references>
      </pivotArea>
    </format>
    <format dxfId="747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144"/>
          </reference>
          <reference field="130" count="1">
            <x v="126"/>
          </reference>
        </references>
      </pivotArea>
    </format>
    <format dxfId="746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148"/>
          </reference>
          <reference field="130" count="1">
            <x v="130"/>
          </reference>
        </references>
      </pivotArea>
    </format>
    <format dxfId="745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149"/>
          </reference>
          <reference field="130" count="1">
            <x v="131"/>
          </reference>
        </references>
      </pivotArea>
    </format>
    <format dxfId="744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151"/>
          </reference>
          <reference field="130" count="1">
            <x v="133"/>
          </reference>
        </references>
      </pivotArea>
    </format>
    <format dxfId="743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152"/>
          </reference>
          <reference field="130" count="1">
            <x v="134"/>
          </reference>
        </references>
      </pivotArea>
    </format>
    <format dxfId="742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158"/>
          </reference>
          <reference field="130" count="1">
            <x v="139"/>
          </reference>
        </references>
      </pivotArea>
    </format>
    <format dxfId="741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32"/>
          </reference>
          <reference field="130" count="1">
            <x v="204"/>
          </reference>
        </references>
      </pivotArea>
    </format>
    <format dxfId="740">
      <pivotArea dataOnly="0" labelOnly="1" outline="0" fieldPosition="0">
        <references count="3">
          <reference field="0" count="1" selected="0">
            <x v="5"/>
          </reference>
          <reference field="128" count="1" selected="0">
            <x v="356"/>
          </reference>
          <reference field="130" count="1">
            <x v="482"/>
          </reference>
        </references>
      </pivotArea>
    </format>
    <format dxfId="739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25"/>
          </reference>
          <reference field="130" count="1">
            <x v="523"/>
          </reference>
        </references>
      </pivotArea>
    </format>
    <format dxfId="738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31"/>
          </reference>
          <reference field="130" count="1">
            <x v="520"/>
          </reference>
        </references>
      </pivotArea>
    </format>
    <format dxfId="737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26"/>
          </reference>
          <reference field="130" count="1">
            <x v="525"/>
          </reference>
        </references>
      </pivotArea>
    </format>
    <format dxfId="736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262"/>
          </reference>
          <reference field="130" count="1">
            <x v="419"/>
          </reference>
        </references>
      </pivotArea>
    </format>
    <format dxfId="735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263"/>
          </reference>
          <reference field="130" count="1">
            <x v="420"/>
          </reference>
        </references>
      </pivotArea>
    </format>
    <format dxfId="734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264"/>
          </reference>
          <reference field="130" count="1">
            <x v="421"/>
          </reference>
        </references>
      </pivotArea>
    </format>
    <format dxfId="733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34"/>
          </reference>
          <reference field="130" count="1">
            <x v="503"/>
          </reference>
        </references>
      </pivotArea>
    </format>
    <format dxfId="732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293"/>
          </reference>
          <reference field="130" count="1">
            <x v="500"/>
          </reference>
        </references>
      </pivotArea>
    </format>
    <format dxfId="731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296"/>
          </reference>
          <reference field="130" count="1">
            <x v="438"/>
          </reference>
        </references>
      </pivotArea>
    </format>
    <format dxfId="730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297"/>
          </reference>
          <reference field="130" count="1">
            <x v="502"/>
          </reference>
        </references>
      </pivotArea>
    </format>
    <format dxfId="729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279"/>
          </reference>
          <reference field="130" count="1">
            <x v="437"/>
          </reference>
        </references>
      </pivotArea>
    </format>
    <format dxfId="728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298"/>
          </reference>
          <reference field="130" count="1">
            <x v="439"/>
          </reference>
        </references>
      </pivotArea>
    </format>
    <format dxfId="727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299"/>
          </reference>
          <reference field="130" count="1">
            <x v="498"/>
          </reference>
        </references>
      </pivotArea>
    </format>
    <format dxfId="726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00"/>
          </reference>
          <reference field="130" count="1">
            <x v="454"/>
          </reference>
        </references>
      </pivotArea>
    </format>
    <format dxfId="725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02"/>
          </reference>
          <reference field="130" count="1">
            <x v="515"/>
          </reference>
        </references>
      </pivotArea>
    </format>
    <format dxfId="724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36"/>
          </reference>
          <reference field="130" count="1">
            <x v="514"/>
          </reference>
        </references>
      </pivotArea>
    </format>
    <format dxfId="723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37"/>
          </reference>
          <reference field="130" count="1">
            <x v="513"/>
          </reference>
        </references>
      </pivotArea>
    </format>
    <format dxfId="722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40"/>
          </reference>
          <reference field="130" count="1">
            <x v="433"/>
          </reference>
        </references>
      </pivotArea>
    </format>
    <format dxfId="721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281"/>
          </reference>
          <reference field="130" count="1">
            <x v="428"/>
          </reference>
        </references>
      </pivotArea>
    </format>
    <format dxfId="720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41"/>
          </reference>
          <reference field="130" count="1">
            <x v="505"/>
          </reference>
        </references>
      </pivotArea>
    </format>
    <format dxfId="719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42"/>
          </reference>
          <reference field="130" count="1">
            <x v="431"/>
          </reference>
        </references>
      </pivotArea>
    </format>
    <format dxfId="718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43"/>
          </reference>
          <reference field="130" count="1">
            <x v="432"/>
          </reference>
        </references>
      </pivotArea>
    </format>
    <format dxfId="717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07"/>
          </reference>
          <reference field="130" count="1">
            <x v="429"/>
          </reference>
        </references>
      </pivotArea>
    </format>
    <format dxfId="716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08"/>
          </reference>
          <reference field="130" count="1">
            <x v="499"/>
          </reference>
        </references>
      </pivotArea>
    </format>
    <format dxfId="715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10"/>
          </reference>
          <reference field="130" count="1">
            <x v="501"/>
          </reference>
        </references>
      </pivotArea>
    </format>
    <format dxfId="714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265"/>
          </reference>
          <reference field="130" count="1">
            <x v="422"/>
          </reference>
        </references>
      </pivotArea>
    </format>
    <format dxfId="713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11"/>
          </reference>
          <reference field="130" count="1">
            <x v="497"/>
          </reference>
        </references>
      </pivotArea>
    </format>
    <format dxfId="712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12"/>
          </reference>
          <reference field="130" count="1">
            <x v="436"/>
          </reference>
        </references>
      </pivotArea>
    </format>
    <format dxfId="711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44"/>
          </reference>
          <reference field="130" count="1">
            <x v="504"/>
          </reference>
        </references>
      </pivotArea>
    </format>
    <format dxfId="710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45"/>
          </reference>
          <reference field="130" count="1">
            <x v="477"/>
          </reference>
        </references>
      </pivotArea>
    </format>
    <format dxfId="709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266"/>
          </reference>
          <reference field="130" count="1">
            <x v="471"/>
          </reference>
        </references>
      </pivotArea>
    </format>
    <format dxfId="708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47"/>
          </reference>
          <reference field="130" count="1">
            <x v="522"/>
          </reference>
        </references>
      </pivotArea>
    </format>
    <format dxfId="707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48"/>
          </reference>
          <reference field="130" count="1">
            <x v="521"/>
          </reference>
        </references>
      </pivotArea>
    </format>
    <format dxfId="706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49"/>
          </reference>
          <reference field="130" count="1">
            <x v="519"/>
          </reference>
        </references>
      </pivotArea>
    </format>
    <format dxfId="705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20"/>
          </reference>
          <reference field="130" count="1">
            <x v="524"/>
          </reference>
        </references>
      </pivotArea>
    </format>
    <format dxfId="704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267"/>
          </reference>
          <reference field="130" count="1">
            <x v="518"/>
          </reference>
        </references>
      </pivotArea>
    </format>
    <format dxfId="703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50"/>
          </reference>
          <reference field="130" count="1">
            <x v="435"/>
          </reference>
        </references>
      </pivotArea>
    </format>
    <format dxfId="702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52"/>
          </reference>
          <reference field="130" count="1">
            <x v="434"/>
          </reference>
        </references>
      </pivotArea>
    </format>
    <format dxfId="701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268"/>
          </reference>
          <reference field="130" count="1">
            <x v="423"/>
          </reference>
        </references>
      </pivotArea>
    </format>
    <format dxfId="700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269"/>
          </reference>
          <reference field="130" count="1">
            <x v="424"/>
          </reference>
        </references>
      </pivotArea>
    </format>
    <format dxfId="699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270"/>
          </reference>
          <reference field="130" count="1">
            <x v="425"/>
          </reference>
        </references>
      </pivotArea>
    </format>
    <format dxfId="698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21"/>
          </reference>
          <reference field="130" count="1">
            <x v="467"/>
          </reference>
        </references>
      </pivotArea>
    </format>
    <format dxfId="697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22"/>
          </reference>
          <reference field="130" count="1">
            <x v="440"/>
          </reference>
        </references>
      </pivotArea>
    </format>
    <format dxfId="696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285"/>
          </reference>
          <reference field="130" count="1">
            <x v="445"/>
          </reference>
        </references>
      </pivotArea>
    </format>
    <format dxfId="695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286"/>
          </reference>
          <reference field="130" count="1">
            <x v="446"/>
          </reference>
        </references>
      </pivotArea>
    </format>
    <format dxfId="694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271"/>
          </reference>
          <reference field="130" count="1">
            <x v="426"/>
          </reference>
        </references>
      </pivotArea>
    </format>
    <format dxfId="693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55"/>
          </reference>
          <reference field="130" count="1">
            <x v="517"/>
          </reference>
        </references>
      </pivotArea>
    </format>
    <format dxfId="692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23"/>
          </reference>
          <reference field="130" count="1">
            <x v="516"/>
          </reference>
        </references>
      </pivotArea>
    </format>
    <format dxfId="691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272"/>
          </reference>
          <reference field="130" count="1">
            <x v="427"/>
          </reference>
        </references>
      </pivotArea>
    </format>
    <format dxfId="690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273"/>
          </reference>
          <reference field="130" count="1">
            <x v="428"/>
          </reference>
        </references>
      </pivotArea>
    </format>
    <format dxfId="689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274"/>
          </reference>
          <reference field="130" count="1">
            <x v="430"/>
          </reference>
        </references>
      </pivotArea>
    </format>
    <format dxfId="688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275"/>
          </reference>
          <reference field="130" count="1">
            <x v="433"/>
          </reference>
        </references>
      </pivotArea>
    </format>
    <format dxfId="687">
      <pivotArea dataOnly="0" labelOnly="1" outline="0" fieldPosition="0">
        <references count="1">
          <reference field="24" count="0"/>
        </references>
      </pivotArea>
    </format>
    <format dxfId="686">
      <pivotArea dataOnly="0" labelOnly="1" outline="0" fieldPosition="0">
        <references count="2">
          <reference field="4294967294" count="1">
            <x v="0"/>
          </reference>
          <reference field="24" count="0" selected="0"/>
        </references>
      </pivotArea>
    </format>
    <format dxfId="685">
      <pivotArea type="all" dataOnly="0" outline="0" fieldPosition="0"/>
    </format>
    <format dxfId="684">
      <pivotArea outline="0" collapsedLevelsAreSubtotals="1" fieldPosition="0"/>
    </format>
    <format dxfId="683">
      <pivotArea type="origin" dataOnly="0" labelOnly="1" outline="0" fieldPosition="0"/>
    </format>
    <format dxfId="682">
      <pivotArea field="24" type="button" dataOnly="0" labelOnly="1" outline="0" axis="axisCol" fieldPosition="1"/>
    </format>
    <format dxfId="681">
      <pivotArea field="-2" type="button" dataOnly="0" labelOnly="1" outline="0" axis="axisValues" fieldPosition="0"/>
    </format>
    <format dxfId="680">
      <pivotArea type="topRight" dataOnly="0" labelOnly="1" outline="0" fieldPosition="0"/>
    </format>
    <format dxfId="679">
      <pivotArea field="0" type="button" dataOnly="0" labelOnly="1" outline="0" axis="axisRow" fieldPosition="0"/>
    </format>
    <format dxfId="678">
      <pivotArea field="128" type="button" dataOnly="0" labelOnly="1" outline="0" axis="axisRow" fieldPosition="1"/>
    </format>
    <format dxfId="677">
      <pivotArea field="130" type="button" dataOnly="0" labelOnly="1" outline="0" axis="axisRow" fieldPosition="2"/>
    </format>
    <format dxfId="676">
      <pivotArea dataOnly="0" labelOnly="1" outline="0" fieldPosition="0">
        <references count="1">
          <reference field="0" count="0"/>
        </references>
      </pivotArea>
    </format>
    <format dxfId="675">
      <pivotArea dataOnly="0" labelOnly="1" grandRow="1" outline="0" fieldPosition="0"/>
    </format>
    <format dxfId="674">
      <pivotArea dataOnly="0" labelOnly="1" outline="0" fieldPosition="0">
        <references count="2">
          <reference field="0" count="1" selected="0">
            <x v="6"/>
          </reference>
          <reference field="128" count="50">
            <x v="2"/>
            <x v="12"/>
            <x v="13"/>
            <x v="14"/>
            <x v="15"/>
            <x v="16"/>
            <x v="17"/>
            <x v="21"/>
            <x v="22"/>
            <x v="25"/>
            <x v="33"/>
            <x v="35"/>
            <x v="47"/>
            <x v="49"/>
            <x v="50"/>
            <x v="59"/>
            <x v="60"/>
            <x v="61"/>
            <x v="66"/>
            <x v="69"/>
            <x v="71"/>
            <x v="73"/>
            <x v="125"/>
            <x v="126"/>
            <x v="127"/>
            <x v="145"/>
            <x v="146"/>
            <x v="147"/>
            <x v="150"/>
            <x v="236"/>
            <x v="237"/>
            <x v="238"/>
            <x v="239"/>
            <x v="241"/>
            <x v="242"/>
            <x v="243"/>
            <x v="244"/>
            <x v="249"/>
            <x v="251"/>
            <x v="257"/>
            <x v="258"/>
            <x v="282"/>
            <x v="289"/>
            <x v="292"/>
            <x v="327"/>
            <x v="328"/>
            <x v="339"/>
            <x v="351"/>
            <x v="353"/>
            <x v="354"/>
          </reference>
        </references>
      </pivotArea>
    </format>
    <format dxfId="673">
      <pivotArea dataOnly="0" labelOnly="1" outline="0" fieldPosition="0">
        <references count="2">
          <reference field="0" count="1" selected="0">
            <x v="6"/>
          </reference>
          <reference field="128" count="15">
            <x v="153"/>
            <x v="154"/>
            <x v="155"/>
            <x v="156"/>
            <x v="157"/>
            <x v="159"/>
            <x v="167"/>
            <x v="169"/>
            <x v="245"/>
            <x v="254"/>
            <x v="255"/>
            <x v="256"/>
            <x v="324"/>
            <x v="329"/>
            <x v="357"/>
          </reference>
        </references>
      </pivotArea>
    </format>
    <format dxfId="672">
      <pivotArea dataOnly="0" labelOnly="1" outline="0" fieldPosition="0">
        <references count="2">
          <reference field="0" count="1" selected="0">
            <x v="8"/>
          </reference>
          <reference field="128" count="25">
            <x v="0"/>
            <x v="1"/>
            <x v="6"/>
            <x v="7"/>
            <x v="8"/>
            <x v="9"/>
            <x v="42"/>
            <x v="130"/>
            <x v="131"/>
            <x v="132"/>
            <x v="133"/>
            <x v="134"/>
            <x v="135"/>
            <x v="160"/>
            <x v="161"/>
            <x v="162"/>
            <x v="163"/>
            <x v="164"/>
            <x v="165"/>
            <x v="288"/>
            <x v="303"/>
            <x v="318"/>
            <x v="319"/>
            <x v="330"/>
            <x v="358"/>
          </reference>
        </references>
      </pivotArea>
    </format>
    <format dxfId="671">
      <pivotArea dataOnly="0" labelOnly="1" outline="0" fieldPosition="0">
        <references count="2">
          <reference field="0" count="1" selected="0">
            <x v="7"/>
          </reference>
          <reference field="128" count="50">
            <x v="3"/>
            <x v="4"/>
            <x v="5"/>
            <x v="10"/>
            <x v="11"/>
            <x v="18"/>
            <x v="19"/>
            <x v="20"/>
            <x v="23"/>
            <x v="24"/>
            <x v="26"/>
            <x v="28"/>
            <x v="29"/>
            <x v="30"/>
            <x v="31"/>
            <x v="32"/>
            <x v="34"/>
            <x v="36"/>
            <x v="37"/>
            <x v="38"/>
            <x v="39"/>
            <x v="40"/>
            <x v="44"/>
            <x v="45"/>
            <x v="46"/>
            <x v="48"/>
            <x v="51"/>
            <x v="53"/>
            <x v="54"/>
            <x v="233"/>
            <x v="234"/>
            <x v="235"/>
            <x v="246"/>
            <x v="247"/>
            <x v="276"/>
            <x v="277"/>
            <x v="278"/>
            <x v="280"/>
            <x v="287"/>
            <x v="290"/>
            <x v="291"/>
            <x v="294"/>
            <x v="295"/>
            <x v="301"/>
            <x v="304"/>
            <x v="305"/>
            <x v="332"/>
            <x v="333"/>
            <x v="335"/>
            <x v="338"/>
          </reference>
        </references>
      </pivotArea>
    </format>
    <format dxfId="670">
      <pivotArea dataOnly="0" labelOnly="1" outline="0" fieldPosition="0">
        <references count="2">
          <reference field="0" count="1" selected="0">
            <x v="7"/>
          </reference>
          <reference field="128" count="44">
            <x v="56"/>
            <x v="57"/>
            <x v="58"/>
            <x v="62"/>
            <x v="63"/>
            <x v="64"/>
            <x v="65"/>
            <x v="72"/>
            <x v="123"/>
            <x v="124"/>
            <x v="128"/>
            <x v="129"/>
            <x v="136"/>
            <x v="137"/>
            <x v="138"/>
            <x v="139"/>
            <x v="140"/>
            <x v="142"/>
            <x v="143"/>
            <x v="144"/>
            <x v="148"/>
            <x v="149"/>
            <x v="151"/>
            <x v="152"/>
            <x v="158"/>
            <x v="232"/>
            <x v="240"/>
            <x v="248"/>
            <x v="250"/>
            <x v="252"/>
            <x v="253"/>
            <x v="259"/>
            <x v="260"/>
            <x v="261"/>
            <x v="283"/>
            <x v="284"/>
            <x v="306"/>
            <x v="309"/>
            <x v="313"/>
            <x v="314"/>
            <x v="315"/>
            <x v="316"/>
            <x v="317"/>
            <x v="346"/>
          </reference>
        </references>
      </pivotArea>
    </format>
    <format dxfId="669">
      <pivotArea dataOnly="0" labelOnly="1" outline="0" fieldPosition="0">
        <references count="2">
          <reference field="0" count="1" selected="0">
            <x v="5"/>
          </reference>
          <reference field="128" count="1">
            <x v="356"/>
          </reference>
        </references>
      </pivotArea>
    </format>
    <format dxfId="668">
      <pivotArea dataOnly="0" labelOnly="1" outline="0" fieldPosition="0">
        <references count="2">
          <reference field="0" count="1" selected="0">
            <x v="9"/>
          </reference>
          <reference field="128" count="50"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9"/>
            <x v="281"/>
            <x v="285"/>
            <x v="286"/>
            <x v="293"/>
            <x v="296"/>
            <x v="297"/>
            <x v="298"/>
            <x v="299"/>
            <x v="300"/>
            <x v="302"/>
            <x v="307"/>
            <x v="308"/>
            <x v="310"/>
            <x v="311"/>
            <x v="312"/>
            <x v="320"/>
            <x v="321"/>
            <x v="322"/>
            <x v="323"/>
            <x v="325"/>
            <x v="326"/>
            <x v="331"/>
            <x v="334"/>
            <x v="336"/>
            <x v="337"/>
            <x v="340"/>
            <x v="341"/>
            <x v="342"/>
            <x v="343"/>
            <x v="344"/>
            <x v="345"/>
            <x v="347"/>
            <x v="348"/>
            <x v="349"/>
            <x v="350"/>
            <x v="352"/>
            <x v="355"/>
          </reference>
        </references>
      </pivotArea>
    </format>
    <format dxfId="667">
      <pivotArea dataOnly="0" labelOnly="1" outline="0" fieldPosition="0">
        <references count="2">
          <reference field="0" count="1" selected="0">
            <x v="9"/>
          </reference>
          <reference field="128" count="2">
            <x v="274"/>
            <x v="275"/>
          </reference>
        </references>
      </pivotArea>
    </format>
    <format dxfId="666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2"/>
          </reference>
          <reference field="130" count="1">
            <x v="2"/>
          </reference>
        </references>
      </pivotArea>
    </format>
    <format dxfId="665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257"/>
          </reference>
          <reference field="130" count="1">
            <x v="415"/>
          </reference>
        </references>
      </pivotArea>
    </format>
    <format dxfId="664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289"/>
          </reference>
          <reference field="130" count="1">
            <x v="448"/>
          </reference>
        </references>
      </pivotArea>
    </format>
    <format dxfId="663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249"/>
          </reference>
          <reference field="130" count="1">
            <x v="409"/>
          </reference>
        </references>
      </pivotArea>
    </format>
    <format dxfId="662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12"/>
          </reference>
          <reference field="130" count="1">
            <x v="12"/>
          </reference>
        </references>
      </pivotArea>
    </format>
    <format dxfId="661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258"/>
          </reference>
          <reference field="130" count="1">
            <x v="416"/>
          </reference>
        </references>
      </pivotArea>
    </format>
    <format dxfId="660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13"/>
          </reference>
          <reference field="130" count="1">
            <x v="13"/>
          </reference>
        </references>
      </pivotArea>
    </format>
    <format dxfId="659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14"/>
          </reference>
          <reference field="130" count="1">
            <x v="14"/>
          </reference>
        </references>
      </pivotArea>
    </format>
    <format dxfId="658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15"/>
          </reference>
          <reference field="130" count="1">
            <x v="15"/>
          </reference>
        </references>
      </pivotArea>
    </format>
    <format dxfId="657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16"/>
          </reference>
          <reference field="130" count="1">
            <x v="16"/>
          </reference>
        </references>
      </pivotArea>
    </format>
    <format dxfId="656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17"/>
          </reference>
          <reference field="130" count="1">
            <x v="17"/>
          </reference>
        </references>
      </pivotArea>
    </format>
    <format dxfId="655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292"/>
          </reference>
          <reference field="130" count="1">
            <x v="451"/>
          </reference>
        </references>
      </pivotArea>
    </format>
    <format dxfId="654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21"/>
          </reference>
          <reference field="130" count="1">
            <x v="506"/>
          </reference>
        </references>
      </pivotArea>
    </format>
    <format dxfId="653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22"/>
          </reference>
          <reference field="130" count="1">
            <x v="22"/>
          </reference>
        </references>
      </pivotArea>
    </format>
    <format dxfId="652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25"/>
          </reference>
          <reference field="130" count="1">
            <x v="25"/>
          </reference>
        </references>
      </pivotArea>
    </format>
    <format dxfId="651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33"/>
          </reference>
          <reference field="130" count="1">
            <x v="33"/>
          </reference>
        </references>
      </pivotArea>
    </format>
    <format dxfId="650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35"/>
          </reference>
          <reference field="130" count="1">
            <x v="35"/>
          </reference>
        </references>
      </pivotArea>
    </format>
    <format dxfId="649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236"/>
          </reference>
          <reference field="130" count="1">
            <x v="478"/>
          </reference>
        </references>
      </pivotArea>
    </format>
    <format dxfId="648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327"/>
          </reference>
          <reference field="130" count="1">
            <x v="473"/>
          </reference>
        </references>
      </pivotArea>
    </format>
    <format dxfId="647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47"/>
          </reference>
          <reference field="130" count="1">
            <x v="47"/>
          </reference>
        </references>
      </pivotArea>
    </format>
    <format dxfId="646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339"/>
          </reference>
          <reference field="130" count="1">
            <x v="492"/>
          </reference>
        </references>
      </pivotArea>
    </format>
    <format dxfId="645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328"/>
          </reference>
          <reference field="130" count="1">
            <x v="484"/>
          </reference>
        </references>
      </pivotArea>
    </format>
    <format dxfId="644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49"/>
          </reference>
          <reference field="130" count="1">
            <x v="49"/>
          </reference>
        </references>
      </pivotArea>
    </format>
    <format dxfId="643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50"/>
          </reference>
          <reference field="130" count="1">
            <x v="50"/>
          </reference>
        </references>
      </pivotArea>
    </format>
    <format dxfId="642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237"/>
          </reference>
          <reference field="130" count="1">
            <x v="458"/>
          </reference>
        </references>
      </pivotArea>
    </format>
    <format dxfId="641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59"/>
          </reference>
          <reference field="130" count="1">
            <x v="59"/>
          </reference>
        </references>
      </pivotArea>
    </format>
    <format dxfId="640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60"/>
          </reference>
          <reference field="130" count="1">
            <x v="60"/>
          </reference>
        </references>
      </pivotArea>
    </format>
    <format dxfId="639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282"/>
          </reference>
          <reference field="130" count="1">
            <x v="442"/>
          </reference>
        </references>
      </pivotArea>
    </format>
    <format dxfId="638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238"/>
          </reference>
          <reference field="130" count="1">
            <x v="474"/>
          </reference>
        </references>
      </pivotArea>
    </format>
    <format dxfId="637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239"/>
          </reference>
          <reference field="130" count="1">
            <x v="407"/>
          </reference>
        </references>
      </pivotArea>
    </format>
    <format dxfId="636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61"/>
          </reference>
          <reference field="130" count="1">
            <x v="61"/>
          </reference>
        </references>
      </pivotArea>
    </format>
    <format dxfId="635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251"/>
          </reference>
          <reference field="130" count="1">
            <x v="491"/>
          </reference>
        </references>
      </pivotArea>
    </format>
    <format dxfId="634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241"/>
          </reference>
          <reference field="130" count="1">
            <x v="508"/>
          </reference>
        </references>
      </pivotArea>
    </format>
    <format dxfId="633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66"/>
          </reference>
          <reference field="130" count="1">
            <x v="481"/>
          </reference>
        </references>
      </pivotArea>
    </format>
    <format dxfId="632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242"/>
          </reference>
          <reference field="130" count="1">
            <x v="485"/>
          </reference>
        </references>
      </pivotArea>
    </format>
    <format dxfId="631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243"/>
          </reference>
          <reference field="130" count="1">
            <x v="486"/>
          </reference>
        </references>
      </pivotArea>
    </format>
    <format dxfId="630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69"/>
          </reference>
          <reference field="130" count="1">
            <x v="69"/>
          </reference>
        </references>
      </pivotArea>
    </format>
    <format dxfId="629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71"/>
          </reference>
          <reference field="130" count="1">
            <x v="71"/>
          </reference>
        </references>
      </pivotArea>
    </format>
    <format dxfId="628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73"/>
          </reference>
          <reference field="130" count="1">
            <x v="490"/>
          </reference>
        </references>
      </pivotArea>
    </format>
    <format dxfId="627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125"/>
          </reference>
          <reference field="130" count="1">
            <x v="495"/>
          </reference>
        </references>
      </pivotArea>
    </format>
    <format dxfId="626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126"/>
          </reference>
          <reference field="130" count="1">
            <x v="106"/>
          </reference>
        </references>
      </pivotArea>
    </format>
    <format dxfId="625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127"/>
          </reference>
          <reference field="130" count="1">
            <x v="493"/>
          </reference>
        </references>
      </pivotArea>
    </format>
    <format dxfId="624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351"/>
          </reference>
          <reference field="130" count="1">
            <x v="489"/>
          </reference>
        </references>
      </pivotArea>
    </format>
    <format dxfId="623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244"/>
          </reference>
          <reference field="130" count="1">
            <x v="404"/>
          </reference>
        </references>
      </pivotArea>
    </format>
    <format dxfId="622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353"/>
          </reference>
          <reference field="130" count="1">
            <x v="487"/>
          </reference>
        </references>
      </pivotArea>
    </format>
    <format dxfId="621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354"/>
          </reference>
          <reference field="130" count="1">
            <x v="472"/>
          </reference>
        </references>
      </pivotArea>
    </format>
    <format dxfId="620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145"/>
          </reference>
          <reference field="130" count="1">
            <x v="127"/>
          </reference>
        </references>
      </pivotArea>
    </format>
    <format dxfId="619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146"/>
          </reference>
          <reference field="130" count="1">
            <x v="128"/>
          </reference>
        </references>
      </pivotArea>
    </format>
    <format dxfId="618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147"/>
          </reference>
          <reference field="130" count="1">
            <x v="129"/>
          </reference>
        </references>
      </pivotArea>
    </format>
    <format dxfId="617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150"/>
          </reference>
          <reference field="130" count="1">
            <x v="483"/>
          </reference>
        </references>
      </pivotArea>
    </format>
    <format dxfId="616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329"/>
          </reference>
          <reference field="130" count="1">
            <x v="476"/>
          </reference>
        </references>
      </pivotArea>
    </format>
    <format dxfId="615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153"/>
          </reference>
          <reference field="130" count="1">
            <x v="135"/>
          </reference>
        </references>
      </pivotArea>
    </format>
    <format dxfId="614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154"/>
          </reference>
          <reference field="130" count="1">
            <x v="136"/>
          </reference>
        </references>
      </pivotArea>
    </format>
    <format dxfId="613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155"/>
          </reference>
          <reference field="130" count="1">
            <x v="97"/>
          </reference>
        </references>
      </pivotArea>
    </format>
    <format dxfId="612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156"/>
          </reference>
          <reference field="130" count="1">
            <x v="137"/>
          </reference>
        </references>
      </pivotArea>
    </format>
    <format dxfId="611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157"/>
          </reference>
          <reference field="130" count="1">
            <x v="138"/>
          </reference>
        </references>
      </pivotArea>
    </format>
    <format dxfId="610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324"/>
          </reference>
          <reference field="130" count="1">
            <x v="468"/>
          </reference>
        </references>
      </pivotArea>
    </format>
    <format dxfId="609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159"/>
          </reference>
          <reference field="130" count="1">
            <x v="140"/>
          </reference>
        </references>
      </pivotArea>
    </format>
    <format dxfId="608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254"/>
          </reference>
          <reference field="130" count="1">
            <x v="412"/>
          </reference>
        </references>
      </pivotArea>
    </format>
    <format dxfId="607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255"/>
          </reference>
          <reference field="130" count="1">
            <x v="413"/>
          </reference>
        </references>
      </pivotArea>
    </format>
    <format dxfId="606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256"/>
          </reference>
          <reference field="130" count="1">
            <x v="414"/>
          </reference>
        </references>
      </pivotArea>
    </format>
    <format dxfId="605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167"/>
          </reference>
          <reference field="130" count="1">
            <x v="494"/>
          </reference>
        </references>
      </pivotArea>
    </format>
    <format dxfId="604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357"/>
          </reference>
          <reference field="130" count="1">
            <x v="488"/>
          </reference>
        </references>
      </pivotArea>
    </format>
    <format dxfId="603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245"/>
          </reference>
          <reference field="130" count="1">
            <x v="470"/>
          </reference>
        </references>
      </pivotArea>
    </format>
    <format dxfId="602">
      <pivotArea dataOnly="0" labelOnly="1" outline="0" fieldPosition="0">
        <references count="3">
          <reference field="0" count="1" selected="0">
            <x v="6"/>
          </reference>
          <reference field="128" count="1" selected="0">
            <x v="169"/>
          </reference>
          <reference field="130" count="1">
            <x v="150"/>
          </reference>
        </references>
      </pivotArea>
    </format>
    <format dxfId="601">
      <pivotArea dataOnly="0" labelOnly="1" outline="0" fieldPosition="0">
        <references count="3">
          <reference field="0" count="1" selected="0">
            <x v="8"/>
          </reference>
          <reference field="128" count="1" selected="0">
            <x v="330"/>
          </reference>
          <reference field="130" count="1">
            <x v="479"/>
          </reference>
        </references>
      </pivotArea>
    </format>
    <format dxfId="600">
      <pivotArea dataOnly="0" labelOnly="1" outline="0" fieldPosition="0">
        <references count="3">
          <reference field="0" count="1" selected="0">
            <x v="8"/>
          </reference>
          <reference field="128" count="1" selected="0">
            <x v="0"/>
          </reference>
          <reference field="130" count="1">
            <x v="0"/>
          </reference>
        </references>
      </pivotArea>
    </format>
    <format dxfId="599">
      <pivotArea dataOnly="0" labelOnly="1" outline="0" fieldPosition="0">
        <references count="3">
          <reference field="0" count="1" selected="0">
            <x v="8"/>
          </reference>
          <reference field="128" count="1" selected="0">
            <x v="1"/>
          </reference>
          <reference field="130" count="1">
            <x v="1"/>
          </reference>
        </references>
      </pivotArea>
    </format>
    <format dxfId="598">
      <pivotArea dataOnly="0" labelOnly="1" outline="0" fieldPosition="0">
        <references count="3">
          <reference field="0" count="1" selected="0">
            <x v="8"/>
          </reference>
          <reference field="128" count="1" selected="0">
            <x v="6"/>
          </reference>
          <reference field="130" count="1">
            <x v="6"/>
          </reference>
        </references>
      </pivotArea>
    </format>
    <format dxfId="597">
      <pivotArea dataOnly="0" labelOnly="1" outline="0" fieldPosition="0">
        <references count="3">
          <reference field="0" count="1" selected="0">
            <x v="8"/>
          </reference>
          <reference field="128" count="1" selected="0">
            <x v="7"/>
          </reference>
          <reference field="130" count="1">
            <x v="7"/>
          </reference>
        </references>
      </pivotArea>
    </format>
    <format dxfId="596">
      <pivotArea dataOnly="0" labelOnly="1" outline="0" fieldPosition="0">
        <references count="3">
          <reference field="0" count="1" selected="0">
            <x v="8"/>
          </reference>
          <reference field="128" count="1" selected="0">
            <x v="8"/>
          </reference>
          <reference field="130" count="1">
            <x v="8"/>
          </reference>
        </references>
      </pivotArea>
    </format>
    <format dxfId="595">
      <pivotArea dataOnly="0" labelOnly="1" outline="0" fieldPosition="0">
        <references count="3">
          <reference field="0" count="1" selected="0">
            <x v="8"/>
          </reference>
          <reference field="128" count="1" selected="0">
            <x v="9"/>
          </reference>
          <reference field="130" count="1">
            <x v="9"/>
          </reference>
        </references>
      </pivotArea>
    </format>
    <format dxfId="594">
      <pivotArea dataOnly="0" labelOnly="1" outline="0" fieldPosition="0">
        <references count="3">
          <reference field="0" count="1" selected="0">
            <x v="8"/>
          </reference>
          <reference field="128" count="1" selected="0">
            <x v="288"/>
          </reference>
          <reference field="130" count="1">
            <x v="164"/>
          </reference>
        </references>
      </pivotArea>
    </format>
    <format dxfId="593">
      <pivotArea dataOnly="0" labelOnly="1" outline="0" fieldPosition="0">
        <references count="3">
          <reference field="0" count="1" selected="0">
            <x v="8"/>
          </reference>
          <reference field="128" count="1" selected="0">
            <x v="42"/>
          </reference>
          <reference field="130" count="1">
            <x v="42"/>
          </reference>
        </references>
      </pivotArea>
    </format>
    <format dxfId="592">
      <pivotArea dataOnly="0" labelOnly="1" outline="0" fieldPosition="0">
        <references count="3">
          <reference field="0" count="1" selected="0">
            <x v="8"/>
          </reference>
          <reference field="128" count="1" selected="0">
            <x v="303"/>
          </reference>
          <reference field="130" count="1">
            <x v="456"/>
          </reference>
        </references>
      </pivotArea>
    </format>
    <format dxfId="591">
      <pivotArea dataOnly="0" labelOnly="1" outline="0" fieldPosition="0">
        <references count="3">
          <reference field="0" count="1" selected="0">
            <x v="8"/>
          </reference>
          <reference field="128" count="1" selected="0">
            <x v="318"/>
          </reference>
          <reference field="130" count="1">
            <x v="465"/>
          </reference>
        </references>
      </pivotArea>
    </format>
    <format dxfId="590">
      <pivotArea dataOnly="0" labelOnly="1" outline="0" fieldPosition="0">
        <references count="3">
          <reference field="0" count="1" selected="0">
            <x v="8"/>
          </reference>
          <reference field="128" count="1" selected="0">
            <x v="319"/>
          </reference>
          <reference field="130" count="1">
            <x v="466"/>
          </reference>
        </references>
      </pivotArea>
    </format>
    <format dxfId="589">
      <pivotArea dataOnly="0" labelOnly="1" outline="0" fieldPosition="0">
        <references count="3">
          <reference field="0" count="1" selected="0">
            <x v="8"/>
          </reference>
          <reference field="128" count="1" selected="0">
            <x v="130"/>
          </reference>
          <reference field="130" count="1">
            <x v="112"/>
          </reference>
        </references>
      </pivotArea>
    </format>
    <format dxfId="588">
      <pivotArea dataOnly="0" labelOnly="1" outline="0" fieldPosition="0">
        <references count="3">
          <reference field="0" count="1" selected="0">
            <x v="8"/>
          </reference>
          <reference field="128" count="1" selected="0">
            <x v="131"/>
          </reference>
          <reference field="130" count="1">
            <x v="113"/>
          </reference>
        </references>
      </pivotArea>
    </format>
    <format dxfId="587">
      <pivotArea dataOnly="0" labelOnly="1" outline="0" fieldPosition="0">
        <references count="3">
          <reference field="0" count="1" selected="0">
            <x v="8"/>
          </reference>
          <reference field="128" count="1" selected="0">
            <x v="132"/>
          </reference>
          <reference field="130" count="1">
            <x v="114"/>
          </reference>
        </references>
      </pivotArea>
    </format>
    <format dxfId="586">
      <pivotArea dataOnly="0" labelOnly="1" outline="0" fieldPosition="0">
        <references count="3">
          <reference field="0" count="1" selected="0">
            <x v="8"/>
          </reference>
          <reference field="128" count="1" selected="0">
            <x v="133"/>
          </reference>
          <reference field="130" count="1">
            <x v="115"/>
          </reference>
        </references>
      </pivotArea>
    </format>
    <format dxfId="585">
      <pivotArea dataOnly="0" labelOnly="1" outline="0" fieldPosition="0">
        <references count="3">
          <reference field="0" count="1" selected="0">
            <x v="8"/>
          </reference>
          <reference field="128" count="1" selected="0">
            <x v="134"/>
          </reference>
          <reference field="130" count="1">
            <x v="116"/>
          </reference>
        </references>
      </pivotArea>
    </format>
    <format dxfId="584">
      <pivotArea dataOnly="0" labelOnly="1" outline="0" fieldPosition="0">
        <references count="3">
          <reference field="0" count="1" selected="0">
            <x v="8"/>
          </reference>
          <reference field="128" count="1" selected="0">
            <x v="135"/>
          </reference>
          <reference field="130" count="1">
            <x v="117"/>
          </reference>
        </references>
      </pivotArea>
    </format>
    <format dxfId="583">
      <pivotArea dataOnly="0" labelOnly="1" outline="0" fieldPosition="0">
        <references count="3">
          <reference field="0" count="1" selected="0">
            <x v="8"/>
          </reference>
          <reference field="128" count="1" selected="0">
            <x v="160"/>
          </reference>
          <reference field="130" count="1">
            <x v="141"/>
          </reference>
        </references>
      </pivotArea>
    </format>
    <format dxfId="582">
      <pivotArea dataOnly="0" labelOnly="1" outline="0" fieldPosition="0">
        <references count="3">
          <reference field="0" count="1" selected="0">
            <x v="8"/>
          </reference>
          <reference field="128" count="1" selected="0">
            <x v="161"/>
          </reference>
          <reference field="130" count="1">
            <x v="142"/>
          </reference>
        </references>
      </pivotArea>
    </format>
    <format dxfId="581">
      <pivotArea dataOnly="0" labelOnly="1" outline="0" fieldPosition="0">
        <references count="3">
          <reference field="0" count="1" selected="0">
            <x v="8"/>
          </reference>
          <reference field="128" count="1" selected="0">
            <x v="162"/>
          </reference>
          <reference field="130" count="1">
            <x v="143"/>
          </reference>
        </references>
      </pivotArea>
    </format>
    <format dxfId="580">
      <pivotArea dataOnly="0" labelOnly="1" outline="0" fieldPosition="0">
        <references count="3">
          <reference field="0" count="1" selected="0">
            <x v="8"/>
          </reference>
          <reference field="128" count="1" selected="0">
            <x v="163"/>
          </reference>
          <reference field="130" count="1">
            <x v="144"/>
          </reference>
        </references>
      </pivotArea>
    </format>
    <format dxfId="579">
      <pivotArea dataOnly="0" labelOnly="1" outline="0" fieldPosition="0">
        <references count="3">
          <reference field="0" count="1" selected="0">
            <x v="8"/>
          </reference>
          <reference field="128" count="1" selected="0">
            <x v="164"/>
          </reference>
          <reference field="130" count="1">
            <x v="145"/>
          </reference>
        </references>
      </pivotArea>
    </format>
    <format dxfId="578">
      <pivotArea dataOnly="0" labelOnly="1" outline="0" fieldPosition="0">
        <references count="3">
          <reference field="0" count="1" selected="0">
            <x v="8"/>
          </reference>
          <reference field="128" count="1" selected="0">
            <x v="165"/>
          </reference>
          <reference field="130" count="1">
            <x v="146"/>
          </reference>
        </references>
      </pivotArea>
    </format>
    <format dxfId="577">
      <pivotArea dataOnly="0" labelOnly="1" outline="0" fieldPosition="0">
        <references count="3">
          <reference field="0" count="1" selected="0">
            <x v="8"/>
          </reference>
          <reference field="128" count="1" selected="0">
            <x v="358"/>
          </reference>
          <reference field="130" count="1">
            <x v="480"/>
          </reference>
        </references>
      </pivotArea>
    </format>
    <format dxfId="576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76"/>
          </reference>
          <reference field="130" count="1">
            <x v="177"/>
          </reference>
        </references>
      </pivotArea>
    </format>
    <format dxfId="575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332"/>
          </reference>
          <reference field="130" count="1">
            <x v="161"/>
          </reference>
        </references>
      </pivotArea>
    </format>
    <format dxfId="574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333"/>
          </reference>
          <reference field="130" count="1">
            <x v="507"/>
          </reference>
        </references>
      </pivotArea>
    </format>
    <format dxfId="573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33"/>
          </reference>
          <reference field="130" count="1">
            <x v="511"/>
          </reference>
        </references>
      </pivotArea>
    </format>
    <format dxfId="572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87"/>
          </reference>
          <reference field="130" count="1">
            <x v="447"/>
          </reference>
        </references>
      </pivotArea>
    </format>
    <format dxfId="571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3"/>
          </reference>
          <reference field="130" count="1">
            <x v="3"/>
          </reference>
        </references>
      </pivotArea>
    </format>
    <format dxfId="570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4"/>
          </reference>
          <reference field="130" count="1">
            <x v="4"/>
          </reference>
        </references>
      </pivotArea>
    </format>
    <format dxfId="569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77"/>
          </reference>
          <reference field="130" count="1">
            <x v="441"/>
          </reference>
        </references>
      </pivotArea>
    </format>
    <format dxfId="568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5"/>
          </reference>
          <reference field="130" count="1">
            <x v="5"/>
          </reference>
        </references>
      </pivotArea>
    </format>
    <format dxfId="567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10"/>
          </reference>
          <reference field="130" count="1">
            <x v="10"/>
          </reference>
        </references>
      </pivotArea>
    </format>
    <format dxfId="566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11"/>
          </reference>
          <reference field="130" count="1">
            <x v="11"/>
          </reference>
        </references>
      </pivotArea>
    </format>
    <format dxfId="565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90"/>
          </reference>
          <reference field="130" count="1">
            <x v="449"/>
          </reference>
        </references>
      </pivotArea>
    </format>
    <format dxfId="564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46"/>
          </reference>
          <reference field="130" count="1">
            <x v="405"/>
          </reference>
        </references>
      </pivotArea>
    </format>
    <format dxfId="563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91"/>
          </reference>
          <reference field="130" count="1">
            <x v="450"/>
          </reference>
        </references>
      </pivotArea>
    </format>
    <format dxfId="562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18"/>
          </reference>
          <reference field="130" count="1">
            <x v="18"/>
          </reference>
        </references>
      </pivotArea>
    </format>
    <format dxfId="561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94"/>
          </reference>
          <reference field="130" count="1">
            <x v="452"/>
          </reference>
        </references>
      </pivotArea>
    </format>
    <format dxfId="560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19"/>
          </reference>
          <reference field="130" count="1">
            <x v="19"/>
          </reference>
        </references>
      </pivotArea>
    </format>
    <format dxfId="559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78"/>
          </reference>
          <reference field="130" count="1">
            <x v="181"/>
          </reference>
        </references>
      </pivotArea>
    </format>
    <format dxfId="558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0"/>
          </reference>
          <reference field="130" count="1">
            <x v="20"/>
          </reference>
        </references>
      </pivotArea>
    </format>
    <format dxfId="557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95"/>
          </reference>
          <reference field="130" count="1">
            <x v="453"/>
          </reference>
        </references>
      </pivotArea>
    </format>
    <format dxfId="556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3"/>
          </reference>
          <reference field="130" count="1">
            <x v="23"/>
          </reference>
        </references>
      </pivotArea>
    </format>
    <format dxfId="555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4"/>
          </reference>
          <reference field="130" count="1">
            <x v="24"/>
          </reference>
        </references>
      </pivotArea>
    </format>
    <format dxfId="554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80"/>
          </reference>
          <reference field="130" count="1">
            <x v="165"/>
          </reference>
        </references>
      </pivotArea>
    </format>
    <format dxfId="553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6"/>
          </reference>
          <reference field="130" count="1">
            <x v="510"/>
          </reference>
        </references>
      </pivotArea>
    </format>
    <format dxfId="552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34"/>
          </reference>
          <reference field="130" count="1">
            <x v="509"/>
          </reference>
        </references>
      </pivotArea>
    </format>
    <format dxfId="551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35"/>
          </reference>
          <reference field="130" count="1">
            <x v="512"/>
          </reference>
        </references>
      </pivotArea>
    </format>
    <format dxfId="550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8"/>
          </reference>
          <reference field="130" count="1">
            <x v="28"/>
          </reference>
        </references>
      </pivotArea>
    </format>
    <format dxfId="549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9"/>
          </reference>
          <reference field="130" count="1">
            <x v="29"/>
          </reference>
        </references>
      </pivotArea>
    </format>
    <format dxfId="548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30"/>
          </reference>
          <reference field="130" count="1">
            <x v="30"/>
          </reference>
        </references>
      </pivotArea>
    </format>
    <format dxfId="547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31"/>
          </reference>
          <reference field="130" count="1">
            <x v="31"/>
          </reference>
        </references>
      </pivotArea>
    </format>
    <format dxfId="546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32"/>
          </reference>
          <reference field="130" count="1">
            <x v="32"/>
          </reference>
        </references>
      </pivotArea>
    </format>
    <format dxfId="545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335"/>
          </reference>
          <reference field="130" count="1">
            <x v="469"/>
          </reference>
        </references>
      </pivotArea>
    </format>
    <format dxfId="544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34"/>
          </reference>
          <reference field="130" count="1">
            <x v="34"/>
          </reference>
        </references>
      </pivotArea>
    </format>
    <format dxfId="543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36"/>
          </reference>
          <reference field="130" count="1">
            <x v="36"/>
          </reference>
        </references>
      </pivotArea>
    </format>
    <format dxfId="542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37"/>
          </reference>
          <reference field="130" count="1">
            <x v="37"/>
          </reference>
        </references>
      </pivotArea>
    </format>
    <format dxfId="541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38"/>
          </reference>
          <reference field="130" count="1">
            <x v="38"/>
          </reference>
        </references>
      </pivotArea>
    </format>
    <format dxfId="540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39"/>
          </reference>
          <reference field="130" count="1">
            <x v="39"/>
          </reference>
        </references>
      </pivotArea>
    </format>
    <format dxfId="539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40"/>
          </reference>
          <reference field="130" count="1">
            <x v="40"/>
          </reference>
        </references>
      </pivotArea>
    </format>
    <format dxfId="538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301"/>
          </reference>
          <reference field="130" count="1">
            <x v="455"/>
          </reference>
        </references>
      </pivotArea>
    </format>
    <format dxfId="537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44"/>
          </reference>
          <reference field="130" count="1">
            <x v="44"/>
          </reference>
        </references>
      </pivotArea>
    </format>
    <format dxfId="536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338"/>
          </reference>
          <reference field="130" count="1">
            <x v="496"/>
          </reference>
        </references>
      </pivotArea>
    </format>
    <format dxfId="535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45"/>
          </reference>
          <reference field="130" count="1">
            <x v="45"/>
          </reference>
        </references>
      </pivotArea>
    </format>
    <format dxfId="534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47"/>
          </reference>
          <reference field="130" count="1">
            <x v="406"/>
          </reference>
        </references>
      </pivotArea>
    </format>
    <format dxfId="533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46"/>
          </reference>
          <reference field="130" count="1">
            <x v="46"/>
          </reference>
        </references>
      </pivotArea>
    </format>
    <format dxfId="532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48"/>
          </reference>
          <reference field="130" count="1">
            <x v="48"/>
          </reference>
        </references>
      </pivotArea>
    </format>
    <format dxfId="531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304"/>
          </reference>
          <reference field="130" count="1">
            <x v="159"/>
          </reference>
        </references>
      </pivotArea>
    </format>
    <format dxfId="530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305"/>
          </reference>
          <reference field="130" count="1">
            <x v="457"/>
          </reference>
        </references>
      </pivotArea>
    </format>
    <format dxfId="529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51"/>
          </reference>
          <reference field="130" count="1">
            <x v="51"/>
          </reference>
        </references>
      </pivotArea>
    </format>
    <format dxfId="528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53"/>
          </reference>
          <reference field="130" count="1">
            <x v="53"/>
          </reference>
        </references>
      </pivotArea>
    </format>
    <format dxfId="527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54"/>
          </reference>
          <reference field="130" count="1">
            <x v="54"/>
          </reference>
        </references>
      </pivotArea>
    </format>
    <format dxfId="526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306"/>
          </reference>
          <reference field="130" count="1">
            <x v="459"/>
          </reference>
        </references>
      </pivotArea>
    </format>
    <format dxfId="525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59"/>
          </reference>
          <reference field="130" count="1">
            <x v="99"/>
          </reference>
        </references>
      </pivotArea>
    </format>
    <format dxfId="524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60"/>
          </reference>
          <reference field="130" count="1">
            <x v="417"/>
          </reference>
        </references>
      </pivotArea>
    </format>
    <format dxfId="523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56"/>
          </reference>
          <reference field="130" count="1">
            <x v="56"/>
          </reference>
        </references>
      </pivotArea>
    </format>
    <format dxfId="522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57"/>
          </reference>
          <reference field="130" count="1">
            <x v="57"/>
          </reference>
        </references>
      </pivotArea>
    </format>
    <format dxfId="521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50"/>
          </reference>
          <reference field="130" count="1">
            <x v="410"/>
          </reference>
        </references>
      </pivotArea>
    </format>
    <format dxfId="520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58"/>
          </reference>
          <reference field="130" count="1">
            <x v="58"/>
          </reference>
        </references>
      </pivotArea>
    </format>
    <format dxfId="519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309"/>
          </reference>
          <reference field="130" count="1">
            <x v="160"/>
          </reference>
        </references>
      </pivotArea>
    </format>
    <format dxfId="518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313"/>
          </reference>
          <reference field="130" count="1">
            <x v="460"/>
          </reference>
        </references>
      </pivotArea>
    </format>
    <format dxfId="517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62"/>
          </reference>
          <reference field="130" count="1">
            <x v="62"/>
          </reference>
        </references>
      </pivotArea>
    </format>
    <format dxfId="516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63"/>
          </reference>
          <reference field="130" count="1">
            <x v="63"/>
          </reference>
        </references>
      </pivotArea>
    </format>
    <format dxfId="515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64"/>
          </reference>
          <reference field="130" count="1">
            <x v="64"/>
          </reference>
        </references>
      </pivotArea>
    </format>
    <format dxfId="514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65"/>
          </reference>
          <reference field="130" count="1">
            <x v="65"/>
          </reference>
        </references>
      </pivotArea>
    </format>
    <format dxfId="513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40"/>
          </reference>
          <reference field="130" count="1">
            <x v="475"/>
          </reference>
        </references>
      </pivotArea>
    </format>
    <format dxfId="512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314"/>
          </reference>
          <reference field="130" count="1">
            <x v="461"/>
          </reference>
        </references>
      </pivotArea>
    </format>
    <format dxfId="511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315"/>
          </reference>
          <reference field="130" count="1">
            <x v="462"/>
          </reference>
        </references>
      </pivotArea>
    </format>
    <format dxfId="510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72"/>
          </reference>
          <reference field="130" count="1">
            <x v="72"/>
          </reference>
        </references>
      </pivotArea>
    </format>
    <format dxfId="509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346"/>
          </reference>
          <reference field="130" count="1">
            <x v="118"/>
          </reference>
        </references>
      </pivotArea>
    </format>
    <format dxfId="508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123"/>
          </reference>
          <reference field="130" count="1">
            <x v="107"/>
          </reference>
        </references>
      </pivotArea>
    </format>
    <format dxfId="507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48"/>
          </reference>
          <reference field="130" count="1">
            <x v="408"/>
          </reference>
        </references>
      </pivotArea>
    </format>
    <format dxfId="506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83"/>
          </reference>
          <reference field="130" count="1">
            <x v="443"/>
          </reference>
        </references>
      </pivotArea>
    </format>
    <format dxfId="505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84"/>
          </reference>
          <reference field="130" count="1">
            <x v="444"/>
          </reference>
        </references>
      </pivotArea>
    </format>
    <format dxfId="504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61"/>
          </reference>
          <reference field="130" count="1">
            <x v="418"/>
          </reference>
        </references>
      </pivotArea>
    </format>
    <format dxfId="503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316"/>
          </reference>
          <reference field="130" count="1">
            <x v="463"/>
          </reference>
        </references>
      </pivotArea>
    </format>
    <format dxfId="502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52"/>
          </reference>
          <reference field="130" count="1">
            <x v="411"/>
          </reference>
        </references>
      </pivotArea>
    </format>
    <format dxfId="501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124"/>
          </reference>
          <reference field="130" count="1">
            <x v="108"/>
          </reference>
        </references>
      </pivotArea>
    </format>
    <format dxfId="500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317"/>
          </reference>
          <reference field="130" count="1">
            <x v="464"/>
          </reference>
        </references>
      </pivotArea>
    </format>
    <format dxfId="499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128"/>
          </reference>
          <reference field="130" count="1">
            <x v="110"/>
          </reference>
        </references>
      </pivotArea>
    </format>
    <format dxfId="498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129"/>
          </reference>
          <reference field="130" count="1">
            <x v="111"/>
          </reference>
        </references>
      </pivotArea>
    </format>
    <format dxfId="497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53"/>
          </reference>
          <reference field="130" count="1">
            <x v="195"/>
          </reference>
        </references>
      </pivotArea>
    </format>
    <format dxfId="496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136"/>
          </reference>
          <reference field="130" count="1">
            <x v="118"/>
          </reference>
        </references>
      </pivotArea>
    </format>
    <format dxfId="495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137"/>
          </reference>
          <reference field="130" count="1">
            <x v="119"/>
          </reference>
        </references>
      </pivotArea>
    </format>
    <format dxfId="494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138"/>
          </reference>
          <reference field="130" count="1">
            <x v="120"/>
          </reference>
        </references>
      </pivotArea>
    </format>
    <format dxfId="493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139"/>
          </reference>
          <reference field="130" count="1">
            <x v="121"/>
          </reference>
        </references>
      </pivotArea>
    </format>
    <format dxfId="492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140"/>
          </reference>
          <reference field="130" count="1">
            <x v="122"/>
          </reference>
        </references>
      </pivotArea>
    </format>
    <format dxfId="491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142"/>
          </reference>
          <reference field="130" count="1">
            <x v="124"/>
          </reference>
        </references>
      </pivotArea>
    </format>
    <format dxfId="490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143"/>
          </reference>
          <reference field="130" count="1">
            <x v="125"/>
          </reference>
        </references>
      </pivotArea>
    </format>
    <format dxfId="489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144"/>
          </reference>
          <reference field="130" count="1">
            <x v="126"/>
          </reference>
        </references>
      </pivotArea>
    </format>
    <format dxfId="488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148"/>
          </reference>
          <reference field="130" count="1">
            <x v="130"/>
          </reference>
        </references>
      </pivotArea>
    </format>
    <format dxfId="487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149"/>
          </reference>
          <reference field="130" count="1">
            <x v="131"/>
          </reference>
        </references>
      </pivotArea>
    </format>
    <format dxfId="486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151"/>
          </reference>
          <reference field="130" count="1">
            <x v="133"/>
          </reference>
        </references>
      </pivotArea>
    </format>
    <format dxfId="485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152"/>
          </reference>
          <reference field="130" count="1">
            <x v="134"/>
          </reference>
        </references>
      </pivotArea>
    </format>
    <format dxfId="484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158"/>
          </reference>
          <reference field="130" count="1">
            <x v="139"/>
          </reference>
        </references>
      </pivotArea>
    </format>
    <format dxfId="483">
      <pivotArea dataOnly="0" labelOnly="1" outline="0" fieldPosition="0">
        <references count="3">
          <reference field="0" count="1" selected="0">
            <x v="7"/>
          </reference>
          <reference field="128" count="1" selected="0">
            <x v="232"/>
          </reference>
          <reference field="130" count="1">
            <x v="204"/>
          </reference>
        </references>
      </pivotArea>
    </format>
    <format dxfId="482">
      <pivotArea dataOnly="0" labelOnly="1" outline="0" fieldPosition="0">
        <references count="3">
          <reference field="0" count="1" selected="0">
            <x v="5"/>
          </reference>
          <reference field="128" count="1" selected="0">
            <x v="356"/>
          </reference>
          <reference field="130" count="1">
            <x v="482"/>
          </reference>
        </references>
      </pivotArea>
    </format>
    <format dxfId="481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25"/>
          </reference>
          <reference field="130" count="1">
            <x v="523"/>
          </reference>
        </references>
      </pivotArea>
    </format>
    <format dxfId="480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31"/>
          </reference>
          <reference field="130" count="1">
            <x v="520"/>
          </reference>
        </references>
      </pivotArea>
    </format>
    <format dxfId="479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26"/>
          </reference>
          <reference field="130" count="1">
            <x v="525"/>
          </reference>
        </references>
      </pivotArea>
    </format>
    <format dxfId="478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262"/>
          </reference>
          <reference field="130" count="1">
            <x v="419"/>
          </reference>
        </references>
      </pivotArea>
    </format>
    <format dxfId="477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263"/>
          </reference>
          <reference field="130" count="1">
            <x v="420"/>
          </reference>
        </references>
      </pivotArea>
    </format>
    <format dxfId="476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264"/>
          </reference>
          <reference field="130" count="1">
            <x v="421"/>
          </reference>
        </references>
      </pivotArea>
    </format>
    <format dxfId="475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34"/>
          </reference>
          <reference field="130" count="1">
            <x v="503"/>
          </reference>
        </references>
      </pivotArea>
    </format>
    <format dxfId="474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293"/>
          </reference>
          <reference field="130" count="1">
            <x v="500"/>
          </reference>
        </references>
      </pivotArea>
    </format>
    <format dxfId="473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296"/>
          </reference>
          <reference field="130" count="1">
            <x v="438"/>
          </reference>
        </references>
      </pivotArea>
    </format>
    <format dxfId="472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297"/>
          </reference>
          <reference field="130" count="1">
            <x v="502"/>
          </reference>
        </references>
      </pivotArea>
    </format>
    <format dxfId="471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279"/>
          </reference>
          <reference field="130" count="1">
            <x v="437"/>
          </reference>
        </references>
      </pivotArea>
    </format>
    <format dxfId="470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298"/>
          </reference>
          <reference field="130" count="1">
            <x v="439"/>
          </reference>
        </references>
      </pivotArea>
    </format>
    <format dxfId="469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299"/>
          </reference>
          <reference field="130" count="1">
            <x v="498"/>
          </reference>
        </references>
      </pivotArea>
    </format>
    <format dxfId="468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00"/>
          </reference>
          <reference field="130" count="1">
            <x v="454"/>
          </reference>
        </references>
      </pivotArea>
    </format>
    <format dxfId="467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02"/>
          </reference>
          <reference field="130" count="1">
            <x v="515"/>
          </reference>
        </references>
      </pivotArea>
    </format>
    <format dxfId="466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36"/>
          </reference>
          <reference field="130" count="1">
            <x v="514"/>
          </reference>
        </references>
      </pivotArea>
    </format>
    <format dxfId="465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37"/>
          </reference>
          <reference field="130" count="1">
            <x v="513"/>
          </reference>
        </references>
      </pivotArea>
    </format>
    <format dxfId="464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40"/>
          </reference>
          <reference field="130" count="1">
            <x v="433"/>
          </reference>
        </references>
      </pivotArea>
    </format>
    <format dxfId="463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281"/>
          </reference>
          <reference field="130" count="1">
            <x v="428"/>
          </reference>
        </references>
      </pivotArea>
    </format>
    <format dxfId="462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41"/>
          </reference>
          <reference field="130" count="1">
            <x v="505"/>
          </reference>
        </references>
      </pivotArea>
    </format>
    <format dxfId="461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42"/>
          </reference>
          <reference field="130" count="1">
            <x v="431"/>
          </reference>
        </references>
      </pivotArea>
    </format>
    <format dxfId="460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43"/>
          </reference>
          <reference field="130" count="1">
            <x v="432"/>
          </reference>
        </references>
      </pivotArea>
    </format>
    <format dxfId="459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07"/>
          </reference>
          <reference field="130" count="1">
            <x v="429"/>
          </reference>
        </references>
      </pivotArea>
    </format>
    <format dxfId="458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08"/>
          </reference>
          <reference field="130" count="1">
            <x v="499"/>
          </reference>
        </references>
      </pivotArea>
    </format>
    <format dxfId="457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10"/>
          </reference>
          <reference field="130" count="1">
            <x v="501"/>
          </reference>
        </references>
      </pivotArea>
    </format>
    <format dxfId="456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265"/>
          </reference>
          <reference field="130" count="1">
            <x v="422"/>
          </reference>
        </references>
      </pivotArea>
    </format>
    <format dxfId="455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11"/>
          </reference>
          <reference field="130" count="1">
            <x v="497"/>
          </reference>
        </references>
      </pivotArea>
    </format>
    <format dxfId="454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12"/>
          </reference>
          <reference field="130" count="1">
            <x v="436"/>
          </reference>
        </references>
      </pivotArea>
    </format>
    <format dxfId="453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44"/>
          </reference>
          <reference field="130" count="1">
            <x v="504"/>
          </reference>
        </references>
      </pivotArea>
    </format>
    <format dxfId="452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45"/>
          </reference>
          <reference field="130" count="1">
            <x v="477"/>
          </reference>
        </references>
      </pivotArea>
    </format>
    <format dxfId="451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266"/>
          </reference>
          <reference field="130" count="1">
            <x v="471"/>
          </reference>
        </references>
      </pivotArea>
    </format>
    <format dxfId="450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47"/>
          </reference>
          <reference field="130" count="1">
            <x v="522"/>
          </reference>
        </references>
      </pivotArea>
    </format>
    <format dxfId="449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48"/>
          </reference>
          <reference field="130" count="1">
            <x v="521"/>
          </reference>
        </references>
      </pivotArea>
    </format>
    <format dxfId="448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49"/>
          </reference>
          <reference field="130" count="1">
            <x v="519"/>
          </reference>
        </references>
      </pivotArea>
    </format>
    <format dxfId="447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20"/>
          </reference>
          <reference field="130" count="1">
            <x v="524"/>
          </reference>
        </references>
      </pivotArea>
    </format>
    <format dxfId="446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267"/>
          </reference>
          <reference field="130" count="1">
            <x v="518"/>
          </reference>
        </references>
      </pivotArea>
    </format>
    <format dxfId="445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50"/>
          </reference>
          <reference field="130" count="1">
            <x v="435"/>
          </reference>
        </references>
      </pivotArea>
    </format>
    <format dxfId="444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52"/>
          </reference>
          <reference field="130" count="1">
            <x v="434"/>
          </reference>
        </references>
      </pivotArea>
    </format>
    <format dxfId="443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268"/>
          </reference>
          <reference field="130" count="1">
            <x v="423"/>
          </reference>
        </references>
      </pivotArea>
    </format>
    <format dxfId="442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269"/>
          </reference>
          <reference field="130" count="1">
            <x v="424"/>
          </reference>
        </references>
      </pivotArea>
    </format>
    <format dxfId="441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270"/>
          </reference>
          <reference field="130" count="1">
            <x v="425"/>
          </reference>
        </references>
      </pivotArea>
    </format>
    <format dxfId="440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21"/>
          </reference>
          <reference field="130" count="1">
            <x v="467"/>
          </reference>
        </references>
      </pivotArea>
    </format>
    <format dxfId="439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22"/>
          </reference>
          <reference field="130" count="1">
            <x v="440"/>
          </reference>
        </references>
      </pivotArea>
    </format>
    <format dxfId="438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285"/>
          </reference>
          <reference field="130" count="1">
            <x v="445"/>
          </reference>
        </references>
      </pivotArea>
    </format>
    <format dxfId="437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286"/>
          </reference>
          <reference field="130" count="1">
            <x v="446"/>
          </reference>
        </references>
      </pivotArea>
    </format>
    <format dxfId="436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271"/>
          </reference>
          <reference field="130" count="1">
            <x v="426"/>
          </reference>
        </references>
      </pivotArea>
    </format>
    <format dxfId="435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55"/>
          </reference>
          <reference field="130" count="1">
            <x v="517"/>
          </reference>
        </references>
      </pivotArea>
    </format>
    <format dxfId="434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323"/>
          </reference>
          <reference field="130" count="1">
            <x v="516"/>
          </reference>
        </references>
      </pivotArea>
    </format>
    <format dxfId="433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272"/>
          </reference>
          <reference field="130" count="1">
            <x v="427"/>
          </reference>
        </references>
      </pivotArea>
    </format>
    <format dxfId="432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273"/>
          </reference>
          <reference field="130" count="1">
            <x v="428"/>
          </reference>
        </references>
      </pivotArea>
    </format>
    <format dxfId="431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274"/>
          </reference>
          <reference field="130" count="1">
            <x v="430"/>
          </reference>
        </references>
      </pivotArea>
    </format>
    <format dxfId="430">
      <pivotArea dataOnly="0" labelOnly="1" outline="0" fieldPosition="0">
        <references count="3">
          <reference field="0" count="1" selected="0">
            <x v="9"/>
          </reference>
          <reference field="128" count="1" selected="0">
            <x v="275"/>
          </reference>
          <reference field="130" count="1">
            <x v="433"/>
          </reference>
        </references>
      </pivotArea>
    </format>
    <format dxfId="429">
      <pivotArea dataOnly="0" labelOnly="1" outline="0" fieldPosition="0">
        <references count="1">
          <reference field="24" count="0"/>
        </references>
      </pivotArea>
    </format>
    <format dxfId="428">
      <pivotArea dataOnly="0" labelOnly="1" outline="0" fieldPosition="0">
        <references count="2">
          <reference field="4294967294" count="1">
            <x v="0"/>
          </reference>
          <reference field="24" count="0" selected="0"/>
        </references>
      </pivotArea>
    </format>
    <format dxfId="427">
      <pivotArea dataOnly="0" labelOnly="1" outline="0" fieldPosition="0">
        <references count="2">
          <reference field="24" count="0"/>
          <reference field="158" count="1" selected="0">
            <x v="3"/>
          </reference>
        </references>
      </pivotArea>
    </format>
    <format dxfId="426">
      <pivotArea dataOnly="0" labelOnly="1" outline="0" fieldPosition="0">
        <references count="2">
          <reference field="24" count="9">
            <x v="0"/>
            <x v="1"/>
            <x v="2"/>
            <x v="3"/>
            <x v="4"/>
            <x v="5"/>
            <x v="6"/>
            <x v="7"/>
            <x v="8"/>
          </reference>
          <reference field="158" count="1" selected="0">
            <x v="2"/>
          </reference>
        </references>
      </pivotArea>
    </format>
    <format dxfId="425">
      <pivotArea dataOnly="0" labelOnly="1" outline="0" fieldPosition="0">
        <references count="2">
          <reference field="24" count="0"/>
          <reference field="158" count="1" selected="0">
            <x v="3"/>
          </reference>
        </references>
      </pivotArea>
    </format>
    <format dxfId="424">
      <pivotArea dataOnly="0" labelOnly="1" outline="0" fieldPosition="0">
        <references count="2">
          <reference field="24" count="9">
            <x v="0"/>
            <x v="1"/>
            <x v="2"/>
            <x v="3"/>
            <x v="4"/>
            <x v="5"/>
            <x v="6"/>
            <x v="7"/>
            <x v="8"/>
          </reference>
          <reference field="158" count="1" selected="0">
            <x v="2"/>
          </reference>
        </references>
      </pivotArea>
    </format>
    <format dxfId="423">
      <pivotArea dataOnly="0" labelOnly="1" outline="0" fieldPosition="0">
        <references count="2">
          <reference field="24" count="0"/>
          <reference field="158" count="1" selected="0">
            <x v="0"/>
          </reference>
        </references>
      </pivotArea>
    </format>
    <format dxfId="422">
      <pivotArea dataOnly="0" labelOnly="1" outline="0" fieldPosition="0">
        <references count="2">
          <reference field="24" count="1">
            <x v="0"/>
          </reference>
          <reference field="158" count="1" selected="0">
            <x v="1"/>
          </reference>
        </references>
      </pivotArea>
    </format>
    <format dxfId="421">
      <pivotArea dataOnly="0" labelOnly="1" outline="0" fieldPosition="0">
        <references count="2">
          <reference field="24" count="1">
            <x v="1"/>
          </reference>
          <reference field="158" count="1" selected="0">
            <x v="1"/>
          </reference>
        </references>
      </pivotArea>
    </format>
    <format dxfId="420">
      <pivotArea dataOnly="0" labelOnly="1" outline="0" fieldPosition="0">
        <references count="2">
          <reference field="24" count="1">
            <x v="2"/>
          </reference>
          <reference field="158" count="1" selected="0">
            <x v="1"/>
          </reference>
        </references>
      </pivotArea>
    </format>
    <format dxfId="419">
      <pivotArea dataOnly="0" labelOnly="1" outline="0" fieldPosition="0">
        <references count="2">
          <reference field="24" count="1">
            <x v="3"/>
          </reference>
          <reference field="158" count="1" selected="0">
            <x v="1"/>
          </reference>
        </references>
      </pivotArea>
    </format>
    <format dxfId="418">
      <pivotArea type="all" dataOnly="0" outline="0" fieldPosition="0"/>
    </format>
    <format dxfId="417">
      <pivotArea outline="0" collapsedLevelsAreSubtotals="1" fieldPosition="0"/>
    </format>
    <format dxfId="416">
      <pivotArea type="origin" dataOnly="0" labelOnly="1" outline="0" fieldPosition="0"/>
    </format>
    <format dxfId="415">
      <pivotArea field="158" type="button" dataOnly="0" labelOnly="1" outline="0" axis="axisCol" fieldPosition="0"/>
    </format>
    <format dxfId="414">
      <pivotArea field="24" type="button" dataOnly="0" labelOnly="1" outline="0" axis="axisCol" fieldPosition="1"/>
    </format>
    <format dxfId="413">
      <pivotArea type="topRight" dataOnly="0" labelOnly="1" outline="0" fieldPosition="0"/>
    </format>
    <format dxfId="412">
      <pivotArea field="0" type="button" dataOnly="0" labelOnly="1" outline="0" axis="axisRow" fieldPosition="0"/>
    </format>
    <format dxfId="411">
      <pivotArea field="128" type="button" dataOnly="0" labelOnly="1" outline="0" axis="axisRow" fieldPosition="1"/>
    </format>
    <format dxfId="410">
      <pivotArea field="130" type="button" dataOnly="0" labelOnly="1" outline="0" axis="axisRow" fieldPosition="2"/>
    </format>
    <format dxfId="409">
      <pivotArea dataOnly="0" labelOnly="1" outline="0" fieldPosition="0">
        <references count="1">
          <reference field="0" count="5">
            <x v="0"/>
            <x v="1"/>
            <x v="2"/>
            <x v="3"/>
            <x v="4"/>
          </reference>
        </references>
      </pivotArea>
    </format>
    <format dxfId="408">
      <pivotArea dataOnly="0" labelOnly="1" grandRow="1" outline="0" fieldPosition="0"/>
    </format>
    <format dxfId="407">
      <pivotArea dataOnly="0" labelOnly="1" outline="0" fieldPosition="0">
        <references count="2">
          <reference field="0" count="1" selected="0">
            <x v="0"/>
          </reference>
          <reference field="128" count="50">
            <x v="2"/>
            <x v="12"/>
            <x v="13"/>
            <x v="14"/>
            <x v="15"/>
            <x v="16"/>
            <x v="17"/>
            <x v="21"/>
            <x v="22"/>
            <x v="25"/>
            <x v="33"/>
            <x v="35"/>
            <x v="41"/>
            <x v="47"/>
            <x v="49"/>
            <x v="50"/>
            <x v="55"/>
            <x v="59"/>
            <x v="60"/>
            <x v="61"/>
            <x v="66"/>
            <x v="67"/>
            <x v="68"/>
            <x v="69"/>
            <x v="71"/>
            <x v="73"/>
            <x v="74"/>
            <x v="76"/>
            <x v="77"/>
            <x v="78"/>
            <x v="79"/>
            <x v="80"/>
            <x v="83"/>
            <x v="85"/>
            <x v="86"/>
            <x v="87"/>
            <x v="89"/>
            <x v="90"/>
            <x v="94"/>
            <x v="99"/>
            <x v="102"/>
            <x v="104"/>
            <x v="105"/>
            <x v="107"/>
            <x v="108"/>
            <x v="109"/>
            <x v="111"/>
            <x v="115"/>
            <x v="119"/>
            <x v="120"/>
          </reference>
        </references>
      </pivotArea>
    </format>
    <format dxfId="406">
      <pivotArea dataOnly="0" labelOnly="1" outline="0" fieldPosition="0">
        <references count="2">
          <reference field="0" count="1" selected="0">
            <x v="0"/>
          </reference>
          <reference field="128" count="35">
            <x v="121"/>
            <x v="125"/>
            <x v="126"/>
            <x v="127"/>
            <x v="145"/>
            <x v="146"/>
            <x v="147"/>
            <x v="150"/>
            <x v="153"/>
            <x v="154"/>
            <x v="155"/>
            <x v="156"/>
            <x v="157"/>
            <x v="159"/>
            <x v="167"/>
            <x v="168"/>
            <x v="169"/>
            <x v="170"/>
            <x v="174"/>
            <x v="176"/>
            <x v="177"/>
            <x v="183"/>
            <x v="186"/>
            <x v="188"/>
            <x v="189"/>
            <x v="190"/>
            <x v="191"/>
            <x v="192"/>
            <x v="208"/>
            <x v="213"/>
            <x v="219"/>
            <x v="223"/>
            <x v="224"/>
            <x v="225"/>
            <x v="229"/>
          </reference>
        </references>
      </pivotArea>
    </format>
    <format dxfId="405">
      <pivotArea dataOnly="0" labelOnly="1" outline="0" fieldPosition="0">
        <references count="2">
          <reference field="0" count="1" selected="0">
            <x v="1"/>
          </reference>
          <reference field="128" count="50">
            <x v="3"/>
            <x v="4"/>
            <x v="5"/>
            <x v="10"/>
            <x v="11"/>
            <x v="18"/>
            <x v="19"/>
            <x v="20"/>
            <x v="23"/>
            <x v="24"/>
            <x v="26"/>
            <x v="28"/>
            <x v="29"/>
            <x v="30"/>
            <x v="31"/>
            <x v="32"/>
            <x v="34"/>
            <x v="36"/>
            <x v="37"/>
            <x v="38"/>
            <x v="39"/>
            <x v="40"/>
            <x v="44"/>
            <x v="45"/>
            <x v="46"/>
            <x v="48"/>
            <x v="51"/>
            <x v="52"/>
            <x v="53"/>
            <x v="54"/>
            <x v="56"/>
            <x v="57"/>
            <x v="58"/>
            <x v="62"/>
            <x v="63"/>
            <x v="64"/>
            <x v="65"/>
            <x v="72"/>
            <x v="75"/>
            <x v="81"/>
            <x v="82"/>
            <x v="88"/>
            <x v="91"/>
            <x v="97"/>
            <x v="100"/>
            <x v="103"/>
            <x v="112"/>
            <x v="114"/>
            <x v="116"/>
            <x v="117"/>
          </reference>
        </references>
      </pivotArea>
    </format>
    <format dxfId="404">
      <pivotArea dataOnly="0" labelOnly="1" outline="0" fieldPosition="0">
        <references count="2">
          <reference field="0" count="1" selected="0">
            <x v="1"/>
          </reference>
          <reference field="128" count="50">
            <x v="118"/>
            <x v="123"/>
            <x v="124"/>
            <x v="128"/>
            <x v="129"/>
            <x v="136"/>
            <x v="137"/>
            <x v="138"/>
            <x v="139"/>
            <x v="140"/>
            <x v="141"/>
            <x v="142"/>
            <x v="143"/>
            <x v="144"/>
            <x v="148"/>
            <x v="149"/>
            <x v="151"/>
            <x v="152"/>
            <x v="158"/>
            <x v="173"/>
            <x v="178"/>
            <x v="179"/>
            <x v="180"/>
            <x v="181"/>
            <x v="182"/>
            <x v="185"/>
            <x v="187"/>
            <x v="193"/>
            <x v="194"/>
            <x v="195"/>
            <x v="196"/>
            <x v="197"/>
            <x v="198"/>
            <x v="199"/>
            <x v="200"/>
            <x v="202"/>
            <x v="203"/>
            <x v="204"/>
            <x v="205"/>
            <x v="206"/>
            <x v="207"/>
            <x v="209"/>
            <x v="211"/>
            <x v="212"/>
            <x v="214"/>
            <x v="215"/>
            <x v="216"/>
            <x v="217"/>
            <x v="218"/>
            <x v="220"/>
          </reference>
        </references>
      </pivotArea>
    </format>
    <format dxfId="403">
      <pivotArea dataOnly="0" labelOnly="1" outline="0" fieldPosition="0">
        <references count="2">
          <reference field="0" count="1" selected="0">
            <x v="1"/>
          </reference>
          <reference field="128" count="6">
            <x v="221"/>
            <x v="222"/>
            <x v="226"/>
            <x v="227"/>
            <x v="231"/>
            <x v="232"/>
          </reference>
        </references>
      </pivotArea>
    </format>
    <format dxfId="402">
      <pivotArea dataOnly="0" labelOnly="1" outline="0" fieldPosition="0">
        <references count="2">
          <reference field="0" count="1" selected="0">
            <x v="2"/>
          </reference>
          <reference field="128" count="2">
            <x v="228"/>
            <x v="230"/>
          </reference>
        </references>
      </pivotArea>
    </format>
    <format dxfId="401">
      <pivotArea dataOnly="0" labelOnly="1" outline="0" fieldPosition="0">
        <references count="2">
          <reference field="0" count="1" selected="0">
            <x v="3"/>
          </reference>
          <reference field="128" count="31">
            <x v="0"/>
            <x v="1"/>
            <x v="6"/>
            <x v="7"/>
            <x v="8"/>
            <x v="9"/>
            <x v="42"/>
            <x v="43"/>
            <x v="70"/>
            <x v="84"/>
            <x v="92"/>
            <x v="93"/>
            <x v="95"/>
            <x v="96"/>
            <x v="113"/>
            <x v="130"/>
            <x v="131"/>
            <x v="132"/>
            <x v="133"/>
            <x v="134"/>
            <x v="135"/>
            <x v="160"/>
            <x v="161"/>
            <x v="162"/>
            <x v="163"/>
            <x v="164"/>
            <x v="165"/>
            <x v="166"/>
            <x v="171"/>
            <x v="172"/>
            <x v="184"/>
          </reference>
        </references>
      </pivotArea>
    </format>
    <format dxfId="400">
      <pivotArea dataOnly="0" labelOnly="1" outline="0" fieldPosition="0">
        <references count="2">
          <reference field="0" count="1" selected="0">
            <x v="4"/>
          </reference>
          <reference field="128" count="4">
            <x v="101"/>
            <x v="175"/>
            <x v="201"/>
            <x v="210"/>
          </reference>
        </references>
      </pivotArea>
    </format>
    <format dxfId="399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2"/>
          </reference>
          <reference field="130" count="1">
            <x v="207"/>
          </reference>
        </references>
      </pivotArea>
    </format>
    <format dxfId="398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12"/>
          </reference>
          <reference field="130" count="1">
            <x v="217"/>
          </reference>
        </references>
      </pivotArea>
    </format>
    <format dxfId="397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13"/>
          </reference>
          <reference field="130" count="1">
            <x v="218"/>
          </reference>
        </references>
      </pivotArea>
    </format>
    <format dxfId="396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14"/>
          </reference>
          <reference field="130" count="1">
            <x v="219"/>
          </reference>
        </references>
      </pivotArea>
    </format>
    <format dxfId="395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15"/>
          </reference>
          <reference field="130" count="1">
            <x v="220"/>
          </reference>
        </references>
      </pivotArea>
    </format>
    <format dxfId="394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16"/>
          </reference>
          <reference field="130" count="1">
            <x v="221"/>
          </reference>
        </references>
      </pivotArea>
    </format>
    <format dxfId="393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17"/>
          </reference>
          <reference field="130" count="1">
            <x v="222"/>
          </reference>
        </references>
      </pivotArea>
    </format>
    <format dxfId="392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21"/>
          </reference>
          <reference field="130" count="1">
            <x v="226"/>
          </reference>
        </references>
      </pivotArea>
    </format>
    <format dxfId="391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22"/>
          </reference>
          <reference field="130" count="1">
            <x v="227"/>
          </reference>
        </references>
      </pivotArea>
    </format>
    <format dxfId="390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25"/>
          </reference>
          <reference field="130" count="1">
            <x v="230"/>
          </reference>
        </references>
      </pivotArea>
    </format>
    <format dxfId="389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33"/>
          </reference>
          <reference field="130" count="1">
            <x v="237"/>
          </reference>
        </references>
      </pivotArea>
    </format>
    <format dxfId="388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35"/>
          </reference>
          <reference field="130" count="1">
            <x v="239"/>
          </reference>
        </references>
      </pivotArea>
    </format>
    <format dxfId="387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41"/>
          </reference>
          <reference field="130" count="1">
            <x v="245"/>
          </reference>
        </references>
      </pivotArea>
    </format>
    <format dxfId="386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47"/>
          </reference>
          <reference field="130" count="1">
            <x v="251"/>
          </reference>
        </references>
      </pivotArea>
    </format>
    <format dxfId="385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49"/>
          </reference>
          <reference field="130" count="1">
            <x v="253"/>
          </reference>
        </references>
      </pivotArea>
    </format>
    <format dxfId="384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50"/>
          </reference>
          <reference field="130" count="1">
            <x v="254"/>
          </reference>
        </references>
      </pivotArea>
    </format>
    <format dxfId="383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55"/>
          </reference>
          <reference field="130" count="1">
            <x v="259"/>
          </reference>
        </references>
      </pivotArea>
    </format>
    <format dxfId="382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59"/>
          </reference>
          <reference field="130" count="1">
            <x v="263"/>
          </reference>
        </references>
      </pivotArea>
    </format>
    <format dxfId="381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60"/>
          </reference>
          <reference field="130" count="1">
            <x v="264"/>
          </reference>
        </references>
      </pivotArea>
    </format>
    <format dxfId="380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61"/>
          </reference>
          <reference field="130" count="1">
            <x v="265"/>
          </reference>
        </references>
      </pivotArea>
    </format>
    <format dxfId="379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66"/>
          </reference>
          <reference field="130" count="1">
            <x v="270"/>
          </reference>
        </references>
      </pivotArea>
    </format>
    <format dxfId="378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67"/>
          </reference>
          <reference field="130" count="1">
            <x v="271"/>
          </reference>
        </references>
      </pivotArea>
    </format>
    <format dxfId="377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68"/>
          </reference>
          <reference field="130" count="1">
            <x v="272"/>
          </reference>
        </references>
      </pivotArea>
    </format>
    <format dxfId="376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69"/>
          </reference>
          <reference field="130" count="1">
            <x v="273"/>
          </reference>
        </references>
      </pivotArea>
    </format>
    <format dxfId="375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71"/>
          </reference>
          <reference field="130" count="1">
            <x v="275"/>
          </reference>
        </references>
      </pivotArea>
    </format>
    <format dxfId="374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73"/>
          </reference>
          <reference field="130" count="1">
            <x v="277"/>
          </reference>
        </references>
      </pivotArea>
    </format>
    <format dxfId="373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74"/>
          </reference>
          <reference field="130" count="1">
            <x v="278"/>
          </reference>
        </references>
      </pivotArea>
    </format>
    <format dxfId="372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76"/>
          </reference>
          <reference field="130" count="1">
            <x v="280"/>
          </reference>
        </references>
      </pivotArea>
    </format>
    <format dxfId="371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77"/>
          </reference>
          <reference field="130" count="1">
            <x v="281"/>
          </reference>
        </references>
      </pivotArea>
    </format>
    <format dxfId="370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78"/>
          </reference>
          <reference field="130" count="1">
            <x v="282"/>
          </reference>
        </references>
      </pivotArea>
    </format>
    <format dxfId="369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79"/>
          </reference>
          <reference field="130" count="1">
            <x v="283"/>
          </reference>
        </references>
      </pivotArea>
    </format>
    <format dxfId="368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80"/>
          </reference>
          <reference field="130" count="1">
            <x v="284"/>
          </reference>
        </references>
      </pivotArea>
    </format>
    <format dxfId="367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83"/>
          </reference>
          <reference field="130" count="1">
            <x v="286"/>
          </reference>
        </references>
      </pivotArea>
    </format>
    <format dxfId="366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85"/>
          </reference>
          <reference field="130" count="1">
            <x v="288"/>
          </reference>
        </references>
      </pivotArea>
    </format>
    <format dxfId="365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86"/>
          </reference>
          <reference field="130" count="1">
            <x v="222"/>
          </reference>
        </references>
      </pivotArea>
    </format>
    <format dxfId="364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87"/>
          </reference>
          <reference field="130" count="1">
            <x v="289"/>
          </reference>
        </references>
      </pivotArea>
    </format>
    <format dxfId="363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89"/>
          </reference>
          <reference field="130" count="1">
            <x v="291"/>
          </reference>
        </references>
      </pivotArea>
    </format>
    <format dxfId="362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90"/>
          </reference>
          <reference field="130" count="1">
            <x v="292"/>
          </reference>
        </references>
      </pivotArea>
    </format>
    <format dxfId="361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94"/>
          </reference>
          <reference field="130" count="1">
            <x v="294"/>
          </reference>
        </references>
      </pivotArea>
    </format>
    <format dxfId="360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99"/>
          </reference>
          <reference field="130" count="1">
            <x v="296"/>
          </reference>
        </references>
      </pivotArea>
    </format>
    <format dxfId="359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102"/>
          </reference>
          <reference field="130" count="1">
            <x v="218"/>
          </reference>
        </references>
      </pivotArea>
    </format>
    <format dxfId="358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104"/>
          </reference>
          <reference field="130" count="1">
            <x v="263"/>
          </reference>
        </references>
      </pivotArea>
    </format>
    <format dxfId="357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105"/>
          </reference>
          <reference field="130" count="1">
            <x v="230"/>
          </reference>
        </references>
      </pivotArea>
    </format>
    <format dxfId="356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107"/>
          </reference>
          <reference field="130" count="1">
            <x v="275"/>
          </reference>
        </references>
      </pivotArea>
    </format>
    <format dxfId="355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108"/>
          </reference>
          <reference field="130" count="1">
            <x v="254"/>
          </reference>
        </references>
      </pivotArea>
    </format>
    <format dxfId="354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109"/>
          </reference>
          <reference field="130" count="1">
            <x v="253"/>
          </reference>
        </references>
      </pivotArea>
    </format>
    <format dxfId="353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111"/>
          </reference>
          <reference field="130" count="1">
            <x v="299"/>
          </reference>
        </references>
      </pivotArea>
    </format>
    <format dxfId="352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115"/>
          </reference>
          <reference field="130" count="1">
            <x v="303"/>
          </reference>
        </references>
      </pivotArea>
    </format>
    <format dxfId="351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119"/>
          </reference>
          <reference field="130" count="1">
            <x v="282"/>
          </reference>
        </references>
      </pivotArea>
    </format>
    <format dxfId="350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120"/>
          </reference>
          <reference field="130" count="1">
            <x v="273"/>
          </reference>
        </references>
      </pivotArea>
    </format>
    <format dxfId="349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121"/>
          </reference>
          <reference field="130" count="1">
            <x v="307"/>
          </reference>
        </references>
      </pivotArea>
    </format>
    <format dxfId="348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125"/>
          </reference>
          <reference field="130" count="1">
            <x v="294"/>
          </reference>
        </references>
      </pivotArea>
    </format>
    <format dxfId="347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126"/>
          </reference>
          <reference field="130" count="1">
            <x v="307"/>
          </reference>
        </references>
      </pivotArea>
    </format>
    <format dxfId="346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127"/>
          </reference>
          <reference field="130" count="1">
            <x v="310"/>
          </reference>
        </references>
      </pivotArea>
    </format>
    <format dxfId="345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145"/>
          </reference>
          <reference field="130" count="1">
            <x v="327"/>
          </reference>
        </references>
      </pivotArea>
    </format>
    <format dxfId="344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146"/>
          </reference>
          <reference field="130" count="1">
            <x v="328"/>
          </reference>
        </references>
      </pivotArea>
    </format>
    <format dxfId="343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147"/>
          </reference>
          <reference field="130" count="1">
            <x v="329"/>
          </reference>
        </references>
      </pivotArea>
    </format>
    <format dxfId="342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150"/>
          </reference>
          <reference field="130" count="1">
            <x v="332"/>
          </reference>
        </references>
      </pivotArea>
    </format>
    <format dxfId="341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153"/>
          </reference>
          <reference field="130" count="1">
            <x v="335"/>
          </reference>
        </references>
      </pivotArea>
    </format>
    <format dxfId="340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154"/>
          </reference>
          <reference field="130" count="1">
            <x v="336"/>
          </reference>
        </references>
      </pivotArea>
    </format>
    <format dxfId="339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155"/>
          </reference>
          <reference field="130" count="1">
            <x v="337"/>
          </reference>
        </references>
      </pivotArea>
    </format>
    <format dxfId="338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156"/>
          </reference>
          <reference field="130" count="1">
            <x v="338"/>
          </reference>
        </references>
      </pivotArea>
    </format>
    <format dxfId="337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157"/>
          </reference>
          <reference field="130" count="1">
            <x v="339"/>
          </reference>
        </references>
      </pivotArea>
    </format>
    <format dxfId="336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159"/>
          </reference>
          <reference field="130" count="1">
            <x v="341"/>
          </reference>
        </references>
      </pivotArea>
    </format>
    <format dxfId="335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167"/>
          </reference>
          <reference field="130" count="1">
            <x v="349"/>
          </reference>
        </references>
      </pivotArea>
    </format>
    <format dxfId="334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168"/>
          </reference>
          <reference field="130" count="1">
            <x v="350"/>
          </reference>
        </references>
      </pivotArea>
    </format>
    <format dxfId="333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169"/>
          </reference>
          <reference field="130" count="1">
            <x v="351"/>
          </reference>
        </references>
      </pivotArea>
    </format>
    <format dxfId="332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170"/>
          </reference>
          <reference field="130" count="1">
            <x v="151"/>
          </reference>
        </references>
      </pivotArea>
    </format>
    <format dxfId="331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174"/>
          </reference>
          <reference field="130" count="1">
            <x v="355"/>
          </reference>
        </references>
      </pivotArea>
    </format>
    <format dxfId="330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176"/>
          </reference>
          <reference field="130" count="1">
            <x v="288"/>
          </reference>
        </references>
      </pivotArea>
    </format>
    <format dxfId="329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177"/>
          </reference>
          <reference field="130" count="1">
            <x v="357"/>
          </reference>
        </references>
      </pivotArea>
    </format>
    <format dxfId="328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183"/>
          </reference>
          <reference field="130" count="1">
            <x v="363"/>
          </reference>
        </references>
      </pivotArea>
    </format>
    <format dxfId="327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186"/>
          </reference>
          <reference field="130" count="1">
            <x v="366"/>
          </reference>
        </references>
      </pivotArea>
    </format>
    <format dxfId="326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188"/>
          </reference>
          <reference field="130" count="1">
            <x v="368"/>
          </reference>
        </references>
      </pivotArea>
    </format>
    <format dxfId="325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189"/>
          </reference>
          <reference field="130" count="1">
            <x v="369"/>
          </reference>
        </references>
      </pivotArea>
    </format>
    <format dxfId="324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190"/>
          </reference>
          <reference field="130" count="1">
            <x v="370"/>
          </reference>
        </references>
      </pivotArea>
    </format>
    <format dxfId="323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191"/>
          </reference>
          <reference field="130" count="1">
            <x v="220"/>
          </reference>
        </references>
      </pivotArea>
    </format>
    <format dxfId="322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192"/>
          </reference>
          <reference field="130" count="1">
            <x v="222"/>
          </reference>
        </references>
      </pivotArea>
    </format>
    <format dxfId="321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208"/>
          </reference>
          <reference field="130" count="1">
            <x v="384"/>
          </reference>
        </references>
      </pivotArea>
    </format>
    <format dxfId="320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213"/>
          </reference>
          <reference field="130" count="1">
            <x v="389"/>
          </reference>
        </references>
      </pivotArea>
    </format>
    <format dxfId="319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219"/>
          </reference>
          <reference field="130" count="1">
            <x v="394"/>
          </reference>
        </references>
      </pivotArea>
    </format>
    <format dxfId="318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223"/>
          </reference>
          <reference field="130" count="1">
            <x v="398"/>
          </reference>
        </references>
      </pivotArea>
    </format>
    <format dxfId="317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224"/>
          </reference>
          <reference field="130" count="1">
            <x v="399"/>
          </reference>
        </references>
      </pivotArea>
    </format>
    <format dxfId="316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225"/>
          </reference>
          <reference field="130" count="1">
            <x v="400"/>
          </reference>
        </references>
      </pivotArea>
    </format>
    <format dxfId="315">
      <pivotArea dataOnly="0" labelOnly="1" outline="0" fieldPosition="0">
        <references count="3">
          <reference field="0" count="1" selected="0">
            <x v="0"/>
          </reference>
          <reference field="128" count="1" selected="0">
            <x v="229"/>
          </reference>
          <reference field="130" count="1">
            <x v="202"/>
          </reference>
        </references>
      </pivotArea>
    </format>
    <format dxfId="314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3"/>
          </reference>
          <reference field="130" count="1">
            <x v="208"/>
          </reference>
        </references>
      </pivotArea>
    </format>
    <format dxfId="313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4"/>
          </reference>
          <reference field="130" count="1">
            <x v="209"/>
          </reference>
        </references>
      </pivotArea>
    </format>
    <format dxfId="312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5"/>
          </reference>
          <reference field="130" count="1">
            <x v="210"/>
          </reference>
        </references>
      </pivotArea>
    </format>
    <format dxfId="311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10"/>
          </reference>
          <reference field="130" count="1">
            <x v="215"/>
          </reference>
        </references>
      </pivotArea>
    </format>
    <format dxfId="310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11"/>
          </reference>
          <reference field="130" count="1">
            <x v="216"/>
          </reference>
        </references>
      </pivotArea>
    </format>
    <format dxfId="309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18"/>
          </reference>
          <reference field="130" count="1">
            <x v="223"/>
          </reference>
        </references>
      </pivotArea>
    </format>
    <format dxfId="308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19"/>
          </reference>
          <reference field="130" count="1">
            <x v="224"/>
          </reference>
        </references>
      </pivotArea>
    </format>
    <format dxfId="307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20"/>
          </reference>
          <reference field="130" count="1">
            <x v="225"/>
          </reference>
        </references>
      </pivotArea>
    </format>
    <format dxfId="306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23"/>
          </reference>
          <reference field="130" count="1">
            <x v="228"/>
          </reference>
        </references>
      </pivotArea>
    </format>
    <format dxfId="305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24"/>
          </reference>
          <reference field="130" count="1">
            <x v="229"/>
          </reference>
        </references>
      </pivotArea>
    </format>
    <format dxfId="304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26"/>
          </reference>
          <reference field="130" count="1">
            <x v="231"/>
          </reference>
        </references>
      </pivotArea>
    </format>
    <format dxfId="303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28"/>
          </reference>
          <reference field="130" count="1">
            <x v="232"/>
          </reference>
        </references>
      </pivotArea>
    </format>
    <format dxfId="302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29"/>
          </reference>
          <reference field="130" count="1">
            <x v="233"/>
          </reference>
        </references>
      </pivotArea>
    </format>
    <format dxfId="301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30"/>
          </reference>
          <reference field="130" count="1">
            <x v="234"/>
          </reference>
        </references>
      </pivotArea>
    </format>
    <format dxfId="300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31"/>
          </reference>
          <reference field="130" count="1">
            <x v="235"/>
          </reference>
        </references>
      </pivotArea>
    </format>
    <format dxfId="299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32"/>
          </reference>
          <reference field="130" count="1">
            <x v="236"/>
          </reference>
        </references>
      </pivotArea>
    </format>
    <format dxfId="298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34"/>
          </reference>
          <reference field="130" count="1">
            <x v="238"/>
          </reference>
        </references>
      </pivotArea>
    </format>
    <format dxfId="297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36"/>
          </reference>
          <reference field="130" count="1">
            <x v="240"/>
          </reference>
        </references>
      </pivotArea>
    </format>
    <format dxfId="296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37"/>
          </reference>
          <reference field="130" count="1">
            <x v="241"/>
          </reference>
        </references>
      </pivotArea>
    </format>
    <format dxfId="295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38"/>
          </reference>
          <reference field="130" count="1">
            <x v="242"/>
          </reference>
        </references>
      </pivotArea>
    </format>
    <format dxfId="294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39"/>
          </reference>
          <reference field="130" count="1">
            <x v="243"/>
          </reference>
        </references>
      </pivotArea>
    </format>
    <format dxfId="293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40"/>
          </reference>
          <reference field="130" count="1">
            <x v="244"/>
          </reference>
        </references>
      </pivotArea>
    </format>
    <format dxfId="292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44"/>
          </reference>
          <reference field="130" count="1">
            <x v="248"/>
          </reference>
        </references>
      </pivotArea>
    </format>
    <format dxfId="291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45"/>
          </reference>
          <reference field="130" count="1">
            <x v="249"/>
          </reference>
        </references>
      </pivotArea>
    </format>
    <format dxfId="290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46"/>
          </reference>
          <reference field="130" count="1">
            <x v="250"/>
          </reference>
        </references>
      </pivotArea>
    </format>
    <format dxfId="289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48"/>
          </reference>
          <reference field="130" count="1">
            <x v="252"/>
          </reference>
        </references>
      </pivotArea>
    </format>
    <format dxfId="288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51"/>
          </reference>
          <reference field="130" count="1">
            <x v="255"/>
          </reference>
        </references>
      </pivotArea>
    </format>
    <format dxfId="287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52"/>
          </reference>
          <reference field="130" count="1">
            <x v="256"/>
          </reference>
        </references>
      </pivotArea>
    </format>
    <format dxfId="286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53"/>
          </reference>
          <reference field="130" count="1">
            <x v="257"/>
          </reference>
        </references>
      </pivotArea>
    </format>
    <format dxfId="285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54"/>
          </reference>
          <reference field="130" count="1">
            <x v="258"/>
          </reference>
        </references>
      </pivotArea>
    </format>
    <format dxfId="284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56"/>
          </reference>
          <reference field="130" count="1">
            <x v="260"/>
          </reference>
        </references>
      </pivotArea>
    </format>
    <format dxfId="283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57"/>
          </reference>
          <reference field="130" count="1">
            <x v="261"/>
          </reference>
        </references>
      </pivotArea>
    </format>
    <format dxfId="282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58"/>
          </reference>
          <reference field="130" count="1">
            <x v="262"/>
          </reference>
        </references>
      </pivotArea>
    </format>
    <format dxfId="281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62"/>
          </reference>
          <reference field="130" count="1">
            <x v="266"/>
          </reference>
        </references>
      </pivotArea>
    </format>
    <format dxfId="280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63"/>
          </reference>
          <reference field="130" count="1">
            <x v="267"/>
          </reference>
        </references>
      </pivotArea>
    </format>
    <format dxfId="279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64"/>
          </reference>
          <reference field="130" count="1">
            <x v="268"/>
          </reference>
        </references>
      </pivotArea>
    </format>
    <format dxfId="278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65"/>
          </reference>
          <reference field="130" count="1">
            <x v="269"/>
          </reference>
        </references>
      </pivotArea>
    </format>
    <format dxfId="277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72"/>
          </reference>
          <reference field="130" count="1">
            <x v="276"/>
          </reference>
        </references>
      </pivotArea>
    </format>
    <format dxfId="276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75"/>
          </reference>
          <reference field="130" count="1">
            <x v="279"/>
          </reference>
        </references>
      </pivotArea>
    </format>
    <format dxfId="275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81"/>
          </reference>
          <reference field="130" count="1">
            <x v="285"/>
          </reference>
        </references>
      </pivotArea>
    </format>
    <format dxfId="274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82"/>
          </reference>
          <reference field="130" count="1">
            <x v="238"/>
          </reference>
        </references>
      </pivotArea>
    </format>
    <format dxfId="273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88"/>
          </reference>
          <reference field="130" count="1">
            <x v="290"/>
          </reference>
        </references>
      </pivotArea>
    </format>
    <format dxfId="272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91"/>
          </reference>
          <reference field="130" count="1">
            <x v="293"/>
          </reference>
        </references>
      </pivotArea>
    </format>
    <format dxfId="271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97"/>
          </reference>
          <reference field="130" count="1">
            <x v="295"/>
          </reference>
        </references>
      </pivotArea>
    </format>
    <format dxfId="270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100"/>
          </reference>
          <reference field="130" count="1">
            <x v="93"/>
          </reference>
        </references>
      </pivotArea>
    </format>
    <format dxfId="269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103"/>
          </reference>
          <reference field="130" count="1">
            <x v="298"/>
          </reference>
        </references>
      </pivotArea>
    </format>
    <format dxfId="268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112"/>
          </reference>
          <reference field="130" count="1">
            <x v="300"/>
          </reference>
        </references>
      </pivotArea>
    </format>
    <format dxfId="267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114"/>
          </reference>
          <reference field="130" count="1">
            <x v="302"/>
          </reference>
        </references>
      </pivotArea>
    </format>
    <format dxfId="266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116"/>
          </reference>
          <reference field="130" count="1">
            <x v="304"/>
          </reference>
        </references>
      </pivotArea>
    </format>
    <format dxfId="265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117"/>
          </reference>
          <reference field="130" count="1">
            <x v="305"/>
          </reference>
        </references>
      </pivotArea>
    </format>
    <format dxfId="264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118"/>
          </reference>
          <reference field="130" count="1">
            <x v="306"/>
          </reference>
        </references>
      </pivotArea>
    </format>
    <format dxfId="263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123"/>
          </reference>
          <reference field="130" count="1">
            <x v="308"/>
          </reference>
        </references>
      </pivotArea>
    </format>
    <format dxfId="262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124"/>
          </reference>
          <reference field="130" count="1">
            <x v="309"/>
          </reference>
        </references>
      </pivotArea>
    </format>
    <format dxfId="261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128"/>
          </reference>
          <reference field="130" count="1">
            <x v="311"/>
          </reference>
        </references>
      </pivotArea>
    </format>
    <format dxfId="260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129"/>
          </reference>
          <reference field="130" count="1">
            <x v="312"/>
          </reference>
        </references>
      </pivotArea>
    </format>
    <format dxfId="259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136"/>
          </reference>
          <reference field="130" count="1">
            <x v="318"/>
          </reference>
        </references>
      </pivotArea>
    </format>
    <format dxfId="258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137"/>
          </reference>
          <reference field="130" count="1">
            <x v="319"/>
          </reference>
        </references>
      </pivotArea>
    </format>
    <format dxfId="257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138"/>
          </reference>
          <reference field="130" count="1">
            <x v="320"/>
          </reference>
        </references>
      </pivotArea>
    </format>
    <format dxfId="256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139"/>
          </reference>
          <reference field="130" count="1">
            <x v="321"/>
          </reference>
        </references>
      </pivotArea>
    </format>
    <format dxfId="255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140"/>
          </reference>
          <reference field="130" count="1">
            <x v="322"/>
          </reference>
        </references>
      </pivotArea>
    </format>
    <format dxfId="254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141"/>
          </reference>
          <reference field="130" count="1">
            <x v="323"/>
          </reference>
        </references>
      </pivotArea>
    </format>
    <format dxfId="253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142"/>
          </reference>
          <reference field="130" count="1">
            <x v="324"/>
          </reference>
        </references>
      </pivotArea>
    </format>
    <format dxfId="252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143"/>
          </reference>
          <reference field="130" count="1">
            <x v="325"/>
          </reference>
        </references>
      </pivotArea>
    </format>
    <format dxfId="251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144"/>
          </reference>
          <reference field="130" count="1">
            <x v="326"/>
          </reference>
        </references>
      </pivotArea>
    </format>
    <format dxfId="250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148"/>
          </reference>
          <reference field="130" count="1">
            <x v="330"/>
          </reference>
        </references>
      </pivotArea>
    </format>
    <format dxfId="249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149"/>
          </reference>
          <reference field="130" count="1">
            <x v="331"/>
          </reference>
        </references>
      </pivotArea>
    </format>
    <format dxfId="248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151"/>
          </reference>
          <reference field="130" count="1">
            <x v="333"/>
          </reference>
        </references>
      </pivotArea>
    </format>
    <format dxfId="247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152"/>
          </reference>
          <reference field="130" count="1">
            <x v="334"/>
          </reference>
        </references>
      </pivotArea>
    </format>
    <format dxfId="246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158"/>
          </reference>
          <reference field="130" count="1">
            <x v="340"/>
          </reference>
        </references>
      </pivotArea>
    </format>
    <format dxfId="245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173"/>
          </reference>
          <reference field="130" count="1">
            <x v="354"/>
          </reference>
        </references>
      </pivotArea>
    </format>
    <format dxfId="244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178"/>
          </reference>
          <reference field="130" count="1">
            <x v="358"/>
          </reference>
        </references>
      </pivotArea>
    </format>
    <format dxfId="243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179"/>
          </reference>
          <reference field="130" count="1">
            <x v="359"/>
          </reference>
        </references>
      </pivotArea>
    </format>
    <format dxfId="242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180"/>
          </reference>
          <reference field="130" count="1">
            <x v="360"/>
          </reference>
        </references>
      </pivotArea>
    </format>
    <format dxfId="241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181"/>
          </reference>
          <reference field="130" count="1">
            <x v="361"/>
          </reference>
        </references>
      </pivotArea>
    </format>
    <format dxfId="240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182"/>
          </reference>
          <reference field="130" count="1">
            <x v="362"/>
          </reference>
        </references>
      </pivotArea>
    </format>
    <format dxfId="239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185"/>
          </reference>
          <reference field="130" count="1">
            <x v="365"/>
          </reference>
        </references>
      </pivotArea>
    </format>
    <format dxfId="238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187"/>
          </reference>
          <reference field="130" count="1">
            <x v="367"/>
          </reference>
        </references>
      </pivotArea>
    </format>
    <format dxfId="237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193"/>
          </reference>
          <reference field="130" count="1">
            <x v="302"/>
          </reference>
        </references>
      </pivotArea>
    </format>
    <format dxfId="236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194"/>
          </reference>
          <reference field="130" count="1">
            <x v="371"/>
          </reference>
        </references>
      </pivotArea>
    </format>
    <format dxfId="235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195"/>
          </reference>
          <reference field="130" count="1">
            <x v="372"/>
          </reference>
        </references>
      </pivotArea>
    </format>
    <format dxfId="234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196"/>
          </reference>
          <reference field="130" count="1">
            <x v="373"/>
          </reference>
        </references>
      </pivotArea>
    </format>
    <format dxfId="233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197"/>
          </reference>
          <reference field="130" count="1">
            <x v="374"/>
          </reference>
        </references>
      </pivotArea>
    </format>
    <format dxfId="232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198"/>
          </reference>
          <reference field="130" count="1">
            <x v="375"/>
          </reference>
        </references>
      </pivotArea>
    </format>
    <format dxfId="231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199"/>
          </reference>
          <reference field="130" count="1">
            <x v="376"/>
          </reference>
        </references>
      </pivotArea>
    </format>
    <format dxfId="230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200"/>
          </reference>
          <reference field="130" count="1">
            <x v="377"/>
          </reference>
        </references>
      </pivotArea>
    </format>
    <format dxfId="229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202"/>
          </reference>
          <reference field="130" count="1">
            <x v="379"/>
          </reference>
        </references>
      </pivotArea>
    </format>
    <format dxfId="228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203"/>
          </reference>
          <reference field="130" count="1">
            <x v="380"/>
          </reference>
        </references>
      </pivotArea>
    </format>
    <format dxfId="227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204"/>
          </reference>
          <reference field="130" count="1">
            <x v="262"/>
          </reference>
        </references>
      </pivotArea>
    </format>
    <format dxfId="226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205"/>
          </reference>
          <reference field="130" count="1">
            <x v="381"/>
          </reference>
        </references>
      </pivotArea>
    </format>
    <format dxfId="225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206"/>
          </reference>
          <reference field="130" count="1">
            <x v="382"/>
          </reference>
        </references>
      </pivotArea>
    </format>
    <format dxfId="224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207"/>
          </reference>
          <reference field="130" count="1">
            <x v="383"/>
          </reference>
        </references>
      </pivotArea>
    </format>
    <format dxfId="223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209"/>
          </reference>
          <reference field="130" count="1">
            <x v="385"/>
          </reference>
        </references>
      </pivotArea>
    </format>
    <format dxfId="222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211"/>
          </reference>
          <reference field="130" count="1">
            <x v="387"/>
          </reference>
        </references>
      </pivotArea>
    </format>
    <format dxfId="221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212"/>
          </reference>
          <reference field="130" count="1">
            <x v="388"/>
          </reference>
        </references>
      </pivotArea>
    </format>
    <format dxfId="220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214"/>
          </reference>
          <reference field="130" count="1">
            <x v="390"/>
          </reference>
        </references>
      </pivotArea>
    </format>
    <format dxfId="219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215"/>
          </reference>
          <reference field="130" count="1">
            <x v="391"/>
          </reference>
        </references>
      </pivotArea>
    </format>
    <format dxfId="218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216"/>
          </reference>
          <reference field="130" count="1">
            <x v="392"/>
          </reference>
        </references>
      </pivotArea>
    </format>
    <format dxfId="217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217"/>
          </reference>
          <reference field="130" count="1">
            <x v="300"/>
          </reference>
        </references>
      </pivotArea>
    </format>
    <format dxfId="216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218"/>
          </reference>
          <reference field="130" count="1">
            <x v="393"/>
          </reference>
        </references>
      </pivotArea>
    </format>
    <format dxfId="215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220"/>
          </reference>
          <reference field="130" count="1">
            <x v="395"/>
          </reference>
        </references>
      </pivotArea>
    </format>
    <format dxfId="214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221"/>
          </reference>
          <reference field="130" count="1">
            <x v="396"/>
          </reference>
        </references>
      </pivotArea>
    </format>
    <format dxfId="213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222"/>
          </reference>
          <reference field="130" count="1">
            <x v="397"/>
          </reference>
        </references>
      </pivotArea>
    </format>
    <format dxfId="212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226"/>
          </reference>
          <reference field="130" count="1">
            <x v="268"/>
          </reference>
        </references>
      </pivotArea>
    </format>
    <format dxfId="211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227"/>
          </reference>
          <reference field="130" count="1">
            <x v="401"/>
          </reference>
        </references>
      </pivotArea>
    </format>
    <format dxfId="210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231"/>
          </reference>
          <reference field="130" count="1">
            <x v="302"/>
          </reference>
        </references>
      </pivotArea>
    </format>
    <format dxfId="209">
      <pivotArea dataOnly="0" labelOnly="1" outline="0" fieldPosition="0">
        <references count="3">
          <reference field="0" count="1" selected="0">
            <x v="1"/>
          </reference>
          <reference field="128" count="1" selected="0">
            <x v="232"/>
          </reference>
          <reference field="130" count="1">
            <x v="403"/>
          </reference>
        </references>
      </pivotArea>
    </format>
    <format dxfId="208">
      <pivotArea dataOnly="0" labelOnly="1" outline="0" fieldPosition="0">
        <references count="3">
          <reference field="0" count="1" selected="0">
            <x v="2"/>
          </reference>
          <reference field="128" count="1" selected="0">
            <x v="228"/>
          </reference>
          <reference field="130" count="1">
            <x v="402"/>
          </reference>
        </references>
      </pivotArea>
    </format>
    <format dxfId="207">
      <pivotArea dataOnly="0" labelOnly="1" outline="0" fieldPosition="0">
        <references count="3">
          <reference field="0" count="1" selected="0">
            <x v="2"/>
          </reference>
          <reference field="128" count="1" selected="0">
            <x v="230"/>
          </reference>
          <reference field="130" count="1">
            <x v="203"/>
          </reference>
        </references>
      </pivotArea>
    </format>
    <format dxfId="206">
      <pivotArea dataOnly="0" labelOnly="1" outline="0" fieldPosition="0">
        <references count="3">
          <reference field="0" count="1" selected="0">
            <x v="3"/>
          </reference>
          <reference field="128" count="1" selected="0">
            <x v="0"/>
          </reference>
          <reference field="130" count="1">
            <x v="205"/>
          </reference>
        </references>
      </pivotArea>
    </format>
    <format dxfId="205">
      <pivotArea dataOnly="0" labelOnly="1" outline="0" fieldPosition="0">
        <references count="3">
          <reference field="0" count="1" selected="0">
            <x v="3"/>
          </reference>
          <reference field="128" count="1" selected="0">
            <x v="1"/>
          </reference>
          <reference field="130" count="1">
            <x v="206"/>
          </reference>
        </references>
      </pivotArea>
    </format>
    <format dxfId="204">
      <pivotArea dataOnly="0" labelOnly="1" outline="0" fieldPosition="0">
        <references count="3">
          <reference field="0" count="1" selected="0">
            <x v="3"/>
          </reference>
          <reference field="128" count="1" selected="0">
            <x v="6"/>
          </reference>
          <reference field="130" count="1">
            <x v="211"/>
          </reference>
        </references>
      </pivotArea>
    </format>
    <format dxfId="203">
      <pivotArea dataOnly="0" labelOnly="1" outline="0" fieldPosition="0">
        <references count="3">
          <reference field="0" count="1" selected="0">
            <x v="3"/>
          </reference>
          <reference field="128" count="1" selected="0">
            <x v="7"/>
          </reference>
          <reference field="130" count="1">
            <x v="212"/>
          </reference>
        </references>
      </pivotArea>
    </format>
    <format dxfId="202">
      <pivotArea dataOnly="0" labelOnly="1" outline="0" fieldPosition="0">
        <references count="3">
          <reference field="0" count="1" selected="0">
            <x v="3"/>
          </reference>
          <reference field="128" count="1" selected="0">
            <x v="8"/>
          </reference>
          <reference field="130" count="1">
            <x v="213"/>
          </reference>
        </references>
      </pivotArea>
    </format>
    <format dxfId="201">
      <pivotArea dataOnly="0" labelOnly="1" outline="0" fieldPosition="0">
        <references count="3">
          <reference field="0" count="1" selected="0">
            <x v="3"/>
          </reference>
          <reference field="128" count="1" selected="0">
            <x v="9"/>
          </reference>
          <reference field="130" count="1">
            <x v="214"/>
          </reference>
        </references>
      </pivotArea>
    </format>
    <format dxfId="200">
      <pivotArea dataOnly="0" labelOnly="1" outline="0" fieldPosition="0">
        <references count="3">
          <reference field="0" count="1" selected="0">
            <x v="3"/>
          </reference>
          <reference field="128" count="1" selected="0">
            <x v="42"/>
          </reference>
          <reference field="130" count="1">
            <x v="246"/>
          </reference>
        </references>
      </pivotArea>
    </format>
    <format dxfId="199">
      <pivotArea dataOnly="0" labelOnly="1" outline="0" fieldPosition="0">
        <references count="3">
          <reference field="0" count="1" selected="0">
            <x v="3"/>
          </reference>
          <reference field="128" count="1" selected="0">
            <x v="43"/>
          </reference>
          <reference field="130" count="1">
            <x v="247"/>
          </reference>
        </references>
      </pivotArea>
    </format>
    <format dxfId="198">
      <pivotArea dataOnly="0" labelOnly="1" outline="0" fieldPosition="0">
        <references count="3">
          <reference field="0" count="1" selected="0">
            <x v="3"/>
          </reference>
          <reference field="128" count="1" selected="0">
            <x v="70"/>
          </reference>
          <reference field="130" count="1">
            <x v="274"/>
          </reference>
        </references>
      </pivotArea>
    </format>
    <format dxfId="197">
      <pivotArea dataOnly="0" labelOnly="1" outline="0" fieldPosition="0">
        <references count="3">
          <reference field="0" count="1" selected="0">
            <x v="3"/>
          </reference>
          <reference field="128" count="1" selected="0">
            <x v="84"/>
          </reference>
          <reference field="130" count="1">
            <x v="287"/>
          </reference>
        </references>
      </pivotArea>
    </format>
    <format dxfId="196">
      <pivotArea dataOnly="0" labelOnly="1" outline="0" fieldPosition="0">
        <references count="3">
          <reference field="0" count="1" selected="0">
            <x v="3"/>
          </reference>
          <reference field="128" count="1" selected="0">
            <x v="92"/>
          </reference>
          <reference field="130" count="1">
            <x v="211"/>
          </reference>
        </references>
      </pivotArea>
    </format>
    <format dxfId="195">
      <pivotArea dataOnly="0" labelOnly="1" outline="0" fieldPosition="0">
        <references count="3">
          <reference field="0" count="1" selected="0">
            <x v="3"/>
          </reference>
          <reference field="128" count="1" selected="0">
            <x v="93"/>
          </reference>
          <reference field="130" count="1">
            <x v="213"/>
          </reference>
        </references>
      </pivotArea>
    </format>
    <format dxfId="194">
      <pivotArea dataOnly="0" labelOnly="1" outline="0" fieldPosition="0">
        <references count="3">
          <reference field="0" count="1" selected="0">
            <x v="3"/>
          </reference>
          <reference field="128" count="1" selected="0">
            <x v="95"/>
          </reference>
          <reference field="130" count="1">
            <x v="212"/>
          </reference>
        </references>
      </pivotArea>
    </format>
    <format dxfId="193">
      <pivotArea dataOnly="0" labelOnly="1" outline="0" fieldPosition="0">
        <references count="3">
          <reference field="0" count="1" selected="0">
            <x v="3"/>
          </reference>
          <reference field="128" count="1" selected="0">
            <x v="96"/>
          </reference>
          <reference field="130" count="1">
            <x v="214"/>
          </reference>
        </references>
      </pivotArea>
    </format>
    <format dxfId="192">
      <pivotArea dataOnly="0" labelOnly="1" outline="0" fieldPosition="0">
        <references count="3">
          <reference field="0" count="1" selected="0">
            <x v="3"/>
          </reference>
          <reference field="128" count="1" selected="0">
            <x v="113"/>
          </reference>
          <reference field="130" count="1">
            <x v="301"/>
          </reference>
        </references>
      </pivotArea>
    </format>
    <format dxfId="191">
      <pivotArea dataOnly="0" labelOnly="1" outline="0" fieldPosition="0">
        <references count="3">
          <reference field="0" count="1" selected="0">
            <x v="3"/>
          </reference>
          <reference field="128" count="1" selected="0">
            <x v="130"/>
          </reference>
          <reference field="130" count="1">
            <x v="112"/>
          </reference>
        </references>
      </pivotArea>
    </format>
    <format dxfId="190">
      <pivotArea dataOnly="0" labelOnly="1" outline="0" fieldPosition="0">
        <references count="3">
          <reference field="0" count="1" selected="0">
            <x v="3"/>
          </reference>
          <reference field="128" count="1" selected="0">
            <x v="131"/>
          </reference>
          <reference field="130" count="1">
            <x v="313"/>
          </reference>
        </references>
      </pivotArea>
    </format>
    <format dxfId="189">
      <pivotArea dataOnly="0" labelOnly="1" outline="0" fieldPosition="0">
        <references count="3">
          <reference field="0" count="1" selected="0">
            <x v="3"/>
          </reference>
          <reference field="128" count="1" selected="0">
            <x v="132"/>
          </reference>
          <reference field="130" count="1">
            <x v="314"/>
          </reference>
        </references>
      </pivotArea>
    </format>
    <format dxfId="188">
      <pivotArea dataOnly="0" labelOnly="1" outline="0" fieldPosition="0">
        <references count="3">
          <reference field="0" count="1" selected="0">
            <x v="3"/>
          </reference>
          <reference field="128" count="1" selected="0">
            <x v="133"/>
          </reference>
          <reference field="130" count="1">
            <x v="315"/>
          </reference>
        </references>
      </pivotArea>
    </format>
    <format dxfId="187">
      <pivotArea dataOnly="0" labelOnly="1" outline="0" fieldPosition="0">
        <references count="3">
          <reference field="0" count="1" selected="0">
            <x v="3"/>
          </reference>
          <reference field="128" count="1" selected="0">
            <x v="134"/>
          </reference>
          <reference field="130" count="1">
            <x v="316"/>
          </reference>
        </references>
      </pivotArea>
    </format>
    <format dxfId="186">
      <pivotArea dataOnly="0" labelOnly="1" outline="0" fieldPosition="0">
        <references count="3">
          <reference field="0" count="1" selected="0">
            <x v="3"/>
          </reference>
          <reference field="128" count="1" selected="0">
            <x v="135"/>
          </reference>
          <reference field="130" count="1">
            <x v="317"/>
          </reference>
        </references>
      </pivotArea>
    </format>
    <format dxfId="185">
      <pivotArea dataOnly="0" labelOnly="1" outline="0" fieldPosition="0">
        <references count="3">
          <reference field="0" count="1" selected="0">
            <x v="3"/>
          </reference>
          <reference field="128" count="1" selected="0">
            <x v="160"/>
          </reference>
          <reference field="130" count="1">
            <x v="342"/>
          </reference>
        </references>
      </pivotArea>
    </format>
    <format dxfId="184">
      <pivotArea dataOnly="0" labelOnly="1" outline="0" fieldPosition="0">
        <references count="3">
          <reference field="0" count="1" selected="0">
            <x v="3"/>
          </reference>
          <reference field="128" count="1" selected="0">
            <x v="161"/>
          </reference>
          <reference field="130" count="1">
            <x v="343"/>
          </reference>
        </references>
      </pivotArea>
    </format>
    <format dxfId="183">
      <pivotArea dataOnly="0" labelOnly="1" outline="0" fieldPosition="0">
        <references count="3">
          <reference field="0" count="1" selected="0">
            <x v="3"/>
          </reference>
          <reference field="128" count="1" selected="0">
            <x v="162"/>
          </reference>
          <reference field="130" count="1">
            <x v="344"/>
          </reference>
        </references>
      </pivotArea>
    </format>
    <format dxfId="182">
      <pivotArea dataOnly="0" labelOnly="1" outline="0" fieldPosition="0">
        <references count="3">
          <reference field="0" count="1" selected="0">
            <x v="3"/>
          </reference>
          <reference field="128" count="1" selected="0">
            <x v="163"/>
          </reference>
          <reference field="130" count="1">
            <x v="345"/>
          </reference>
        </references>
      </pivotArea>
    </format>
    <format dxfId="181">
      <pivotArea dataOnly="0" labelOnly="1" outline="0" fieldPosition="0">
        <references count="3">
          <reference field="0" count="1" selected="0">
            <x v="3"/>
          </reference>
          <reference field="128" count="1" selected="0">
            <x v="164"/>
          </reference>
          <reference field="130" count="1">
            <x v="346"/>
          </reference>
        </references>
      </pivotArea>
    </format>
    <format dxfId="180">
      <pivotArea dataOnly="0" labelOnly="1" outline="0" fieldPosition="0">
        <references count="3">
          <reference field="0" count="1" selected="0">
            <x v="3"/>
          </reference>
          <reference field="128" count="1" selected="0">
            <x v="165"/>
          </reference>
          <reference field="130" count="1">
            <x v="347"/>
          </reference>
        </references>
      </pivotArea>
    </format>
    <format dxfId="179">
      <pivotArea dataOnly="0" labelOnly="1" outline="0" fieldPosition="0">
        <references count="3">
          <reference field="0" count="1" selected="0">
            <x v="3"/>
          </reference>
          <reference field="128" count="1" selected="0">
            <x v="166"/>
          </reference>
          <reference field="130" count="1">
            <x v="348"/>
          </reference>
        </references>
      </pivotArea>
    </format>
    <format dxfId="178">
      <pivotArea dataOnly="0" labelOnly="1" outline="0" fieldPosition="0">
        <references count="3">
          <reference field="0" count="1" selected="0">
            <x v="3"/>
          </reference>
          <reference field="128" count="1" selected="0">
            <x v="171"/>
          </reference>
          <reference field="130" count="1">
            <x v="352"/>
          </reference>
        </references>
      </pivotArea>
    </format>
    <format dxfId="177">
      <pivotArea dataOnly="0" labelOnly="1" outline="0" fieldPosition="0">
        <references count="3">
          <reference field="0" count="1" selected="0">
            <x v="3"/>
          </reference>
          <reference field="128" count="1" selected="0">
            <x v="172"/>
          </reference>
          <reference field="130" count="1">
            <x v="353"/>
          </reference>
        </references>
      </pivotArea>
    </format>
    <format dxfId="176">
      <pivotArea dataOnly="0" labelOnly="1" outline="0" fieldPosition="0">
        <references count="3">
          <reference field="0" count="1" selected="0">
            <x v="3"/>
          </reference>
          <reference field="128" count="1" selected="0">
            <x v="184"/>
          </reference>
          <reference field="130" count="1">
            <x v="364"/>
          </reference>
        </references>
      </pivotArea>
    </format>
    <format dxfId="175">
      <pivotArea dataOnly="0" labelOnly="1" outline="0" fieldPosition="0">
        <references count="3">
          <reference field="0" count="1" selected="0">
            <x v="4"/>
          </reference>
          <reference field="128" count="1" selected="0">
            <x v="101"/>
          </reference>
          <reference field="130" count="1">
            <x v="297"/>
          </reference>
        </references>
      </pivotArea>
    </format>
    <format dxfId="174">
      <pivotArea dataOnly="0" labelOnly="1" outline="0" fieldPosition="0">
        <references count="3">
          <reference field="0" count="1" selected="0">
            <x v="4"/>
          </reference>
          <reference field="128" count="1" selected="0">
            <x v="175"/>
          </reference>
          <reference field="130" count="1">
            <x v="356"/>
          </reference>
        </references>
      </pivotArea>
    </format>
    <format dxfId="173">
      <pivotArea dataOnly="0" labelOnly="1" outline="0" fieldPosition="0">
        <references count="3">
          <reference field="0" count="1" selected="0">
            <x v="4"/>
          </reference>
          <reference field="128" count="1" selected="0">
            <x v="201"/>
          </reference>
          <reference field="130" count="1">
            <x v="378"/>
          </reference>
        </references>
      </pivotArea>
    </format>
    <format dxfId="172">
      <pivotArea dataOnly="0" labelOnly="1" outline="0" fieldPosition="0">
        <references count="3">
          <reference field="0" count="1" selected="0">
            <x v="4"/>
          </reference>
          <reference field="128" count="1" selected="0">
            <x v="210"/>
          </reference>
          <reference field="130" count="1">
            <x v="386"/>
          </reference>
        </references>
      </pivotArea>
    </format>
    <format dxfId="171">
      <pivotArea dataOnly="0" labelOnly="1" outline="0" fieldPosition="0">
        <references count="1">
          <reference field="158" count="2">
            <x v="0"/>
            <x v="1"/>
          </reference>
        </references>
      </pivotArea>
    </format>
    <format dxfId="170">
      <pivotArea dataOnly="0" labelOnly="1" outline="0" fieldPosition="0">
        <references count="2">
          <reference field="24" count="0"/>
          <reference field="158" count="1" selected="0">
            <x v="0"/>
          </reference>
        </references>
      </pivotArea>
    </format>
    <format dxfId="169">
      <pivotArea dataOnly="0" labelOnly="1" outline="0" fieldPosition="0">
        <references count="2">
          <reference field="24" count="6">
            <x v="0"/>
            <x v="1"/>
            <x v="2"/>
            <x v="3"/>
            <x v="4"/>
            <x v="5"/>
          </reference>
          <reference field="158" count="1" selected="0">
            <x v="1"/>
          </reference>
        </references>
      </pivotArea>
    </format>
    <format dxfId="168">
      <pivotArea dataOnly="0" labelOnly="1" outline="0" fieldPosition="0">
        <references count="2">
          <reference field="24" count="1">
            <x v="7"/>
          </reference>
          <reference field="158" count="1" selected="0">
            <x v="1"/>
          </reference>
        </references>
      </pivotArea>
    </format>
    <format dxfId="167">
      <pivotArea dataOnly="0" labelOnly="1" outline="0" fieldPosition="0">
        <references count="2">
          <reference field="24" count="2">
            <x v="5"/>
            <x v="6"/>
          </reference>
          <reference field="158" count="1" selected="0">
            <x v="1"/>
          </reference>
        </references>
      </pivotArea>
    </format>
    <format dxfId="166">
      <pivotArea dataOnly="0" labelOnly="1" outline="0" fieldPosition="0">
        <references count="2">
          <reference field="24" count="1">
            <x v="8"/>
          </reference>
          <reference field="158" count="1" selected="0">
            <x v="1"/>
          </reference>
        </references>
      </pivotArea>
    </format>
  </formats>
  <pivotHierarchies count="1708">
    <pivotHierarchy multipleItemSelectionAllowed="1">
      <members count="1" level="0">
        <member name="[Bom Flag].[Bom Flag].&amp;[4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1">
        <mp field="4"/>
      </mps>
      <members count="1" level="1">
        <member name="[Business Unit].[Business Unit].&amp;[11]"/>
      </members>
    </pivotHierarchy>
    <pivotHierarchy/>
    <pivotHierarchy/>
    <pivotHierarchy multipleItemSelectionAllowed="1">
      <mps count="11">
        <mp field="13"/>
        <mp field="14"/>
        <mp field="15"/>
        <mp field="16"/>
        <mp field="17"/>
        <mp field="18"/>
        <mp field="19"/>
        <mp field="20"/>
        <mp field="21"/>
        <mp field="22"/>
        <mp field="23"/>
      </mps>
      <members count="1" level="1">
        <member name="[Calendar Date].[Date Month View].[Year].&amp;[2024]"/>
      </members>
      <members count="1" level="2">
        <member name="[Calendar Date].[Date Month View].[Half Year].&amp;[20251]"/>
      </members>
      <members count="1" level="3">
        <member name="[Calendar Date].[Date Month View].[Quarter].&amp;[20253]"/>
      </members>
      <members count="2" level="4">
        <member name="[Calendar Date].[Date Month View].[Month].&amp;[202510]"/>
        <member name="[Calendar Date].[Date Month View].[Month].&amp;[202511]"/>
      </members>
    </pivotHierarchy>
    <pivotHierarchy/>
    <pivotHierarchy/>
    <pivotHierarchy/>
    <pivotHierarchy/>
    <pivotHierarchy/>
    <pivotHierarchy/>
    <pivotHierarchy/>
    <pivotHierarchy/>
    <pivotHierarchy multipleItemSelectionAllowed="1" caption="Customer Channel Code">
      <mps count="41">
        <mp field="35"/>
        <mp field="36"/>
        <mp field="37"/>
        <mp field="38"/>
        <mp field="39"/>
        <mp field="40"/>
        <mp field="41"/>
        <mp field="42"/>
        <mp field="43"/>
        <mp field="44"/>
        <mp field="45"/>
        <mp field="46"/>
        <mp field="47"/>
        <mp field="48"/>
        <mp field="49"/>
        <mp field="50"/>
        <mp field="51"/>
        <mp field="52"/>
        <mp field="53"/>
        <mp field="54"/>
        <mp field="55"/>
        <mp field="56"/>
        <mp field="57"/>
        <mp field="58"/>
        <mp field="59"/>
        <mp field="60"/>
        <mp field="61"/>
        <mp field="62"/>
        <mp field="63"/>
        <mp field="64"/>
        <mp field="65"/>
        <mp field="66"/>
        <mp field="67"/>
        <mp field="68"/>
        <mp field="69"/>
        <mp field="70"/>
        <mp field="71"/>
        <mp field="72"/>
        <mp field="125"/>
        <mp field="126"/>
        <mp field="127"/>
      </mps>
      <members count="1" level="1">
        <member name="[Customer].[Country Customer Hierarchy].[Total Customer].&amp;[1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 multipleItemSelectionAllowed="1">
      <mps count="4">
        <mp field="160"/>
        <mp field="161"/>
        <mp field="162"/>
        <mp field="163"/>
      </mps>
      <members count="1" level="1">
        <member name="[Management Unit].[Global Business Unit].&amp;[1476]"/>
      </members>
    </pivotHierarchy>
    <pivotHierarchy/>
    <pivotHierarchy/>
    <pivotHierarchy/>
    <pivotHierarchy multipleItemSelectionAllowed="1">
      <mps count="17">
        <mp field="139"/>
        <mp field="140"/>
        <mp field="141"/>
        <mp field="142"/>
        <mp field="143"/>
        <mp field="144"/>
        <mp field="145"/>
        <mp field="146"/>
        <mp field="147"/>
        <mp field="148"/>
        <mp field="149"/>
        <mp field="150"/>
        <mp field="151"/>
        <mp field="152"/>
        <mp field="153"/>
        <mp field="154"/>
        <mp field="155"/>
      </mps>
      <members count="1" level="2">
        <member name="[Management Unit].[Management Unit Hierarchy].[Management Unit Level 1].&amp;[1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2">
        <mp field="1"/>
        <mp field="2"/>
      </mps>
    </pivotHierarchy>
    <pivotHierarchy/>
    <pivotHierarchy/>
    <pivotHierarchy/>
    <pivotHierarchy/>
    <pivotHierarchy/>
    <pivotHierarchy>
      <mps count="40">
        <mp field="87"/>
        <mp field="88"/>
        <mp field="89"/>
        <mp field="90"/>
        <mp field="91"/>
        <mp field="92"/>
        <mp field="93"/>
        <mp field="94"/>
        <mp field="95"/>
        <mp field="96"/>
        <mp field="97"/>
        <mp field="98"/>
        <mp field="99"/>
        <mp field="100"/>
        <mp field="101"/>
        <mp field="102"/>
        <mp field="103"/>
        <mp field="104"/>
        <mp field="105"/>
        <mp field="106"/>
        <mp field="107"/>
        <mp field="108"/>
        <mp field="109"/>
        <mp field="110"/>
        <mp field="111"/>
        <mp field="112"/>
        <mp field="113"/>
        <mp field="114"/>
        <mp field="115"/>
        <mp field="116"/>
        <mp field="117"/>
        <mp field="118"/>
        <mp field="119"/>
        <mp field="120"/>
        <mp field="121"/>
        <mp field="122"/>
        <mp field="123"/>
        <mp field="124"/>
        <mp field="156"/>
        <mp field="157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129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  <pivotHierarchy/>
    <pivotHierarchy/>
  </pivotHierarchies>
  <pivotTableStyleInfo name="PivotStyleMedium3" showRowHeaders="1" showColHeaders="1" showRowStripes="0" showColStripes="0" showLastColumn="1"/>
  <rowHierarchiesUsage count="3">
    <rowHierarchyUsage hierarchyUsage="163"/>
    <rowHierarchyUsage hierarchyUsage="223"/>
    <rowHierarchyUsage hierarchyUsage="195"/>
  </rowHierarchiesUsage>
  <colHierarchiesUsage count="2">
    <colHierarchyUsage hierarchyUsage="83"/>
    <colHierarchyUsage hierarchyUsage="80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658042-C06F-4B1C-A9A1-DC0DCEC05C6F}" name="PivotTable1" cacheId="0" applyNumberFormats="0" applyBorderFormats="0" applyFontFormats="0" applyPatternFormats="0" applyAlignmentFormats="0" applyWidthHeightFormats="1" dataCaption="Values" updatedVersion="8" minRefreshableVersion="3" itemPrintTitles="1" createdVersion="6" indent="0" outline="1" outlineData="1" multipleFieldFilters="0">
  <location ref="A1:N23" firstHeaderRow="1" firstDataRow="3" firstDataCol="1"/>
  <pivotFields count="41">
    <pivotField showAll="0"/>
    <pivotField showAll="0"/>
    <pivotField showAll="0"/>
    <pivotField showAll="0"/>
    <pivotField axis="axisRow" showAll="0">
      <items count="176">
        <item sd="0" x="0"/>
        <item sd="0" x="89"/>
        <item sd="0" x="111"/>
        <item sd="0" x="114"/>
        <item sd="0" x="85"/>
        <item sd="0" x="86"/>
        <item sd="0" x="90"/>
        <item sd="0" x="112"/>
        <item sd="0" m="1" x="163"/>
        <item sd="0" m="1" x="160"/>
        <item sd="0" m="1" x="167"/>
        <item sd="0" m="1" x="157"/>
        <item sd="0" m="1" x="134"/>
        <item sd="0" x="82"/>
        <item sd="0" x="10"/>
        <item sd="0" x="11"/>
        <item sd="0" x="8"/>
        <item sd="0" x="7"/>
        <item sd="0" x="1"/>
        <item sd="0" x="12"/>
        <item sd="0" m="1" x="138"/>
        <item sd="0" m="1" x="168"/>
        <item sd="0" m="1" x="127"/>
        <item sd="0" m="1" x="153"/>
        <item sd="0" m="1" x="128"/>
        <item sd="0" x="105"/>
        <item sd="0" x="42"/>
        <item sd="0" x="81"/>
        <item sd="0" m="1" x="165"/>
        <item sd="0" x="17"/>
        <item sd="0" m="1" x="145"/>
        <item sd="0" x="73"/>
        <item sd="0" m="1" x="124"/>
        <item sd="0" x="22"/>
        <item sd="0" x="61"/>
        <item sd="0" x="35"/>
        <item sd="0" x="108"/>
        <item sd="0" m="1" x="144"/>
        <item sd="0" x="18"/>
        <item sd="0" x="16"/>
        <item sd="0" x="15"/>
        <item sd="0" m="1" x="152"/>
        <item sd="0" x="68"/>
        <item sd="0" m="1" x="130"/>
        <item sd="0" x="21"/>
        <item sd="0" x="62"/>
        <item sd="0" x="53"/>
        <item sd="0" x="72"/>
        <item sd="0" x="37"/>
        <item sd="0" x="2"/>
        <item sd="0" x="4"/>
        <item sd="0" x="106"/>
        <item sd="0" x="38"/>
        <item sd="0" x="36"/>
        <item sd="0" m="1" x="131"/>
        <item sd="0" m="1" x="169"/>
        <item sd="0" x="104"/>
        <item sd="0" x="101"/>
        <item sd="0" x="71"/>
        <item sd="0" x="51"/>
        <item sd="0" x="26"/>
        <item sd="0" m="1" x="166"/>
        <item sd="0" m="1" x="156"/>
        <item sd="0" x="70"/>
        <item sd="0" x="47"/>
        <item sd="0" m="1" x="164"/>
        <item sd="0" x="93"/>
        <item sd="0" x="103"/>
        <item sd="0" x="57"/>
        <item sd="0" x="14"/>
        <item sd="0" x="56"/>
        <item sd="0" x="13"/>
        <item sd="0" x="74"/>
        <item sd="0" x="60"/>
        <item sd="0" x="55"/>
        <item sd="0" x="5"/>
        <item sd="0" x="46"/>
        <item sd="0" m="1" x="170"/>
        <item sd="0" x="44"/>
        <item sd="0" x="41"/>
        <item sd="0" m="1" x="133"/>
        <item sd="0" x="43"/>
        <item sd="0" x="45"/>
        <item sd="0" m="1" x="173"/>
        <item sd="0" x="110"/>
        <item sd="0" x="92"/>
        <item sd="0" m="1" x="150"/>
        <item sd="0" x="40"/>
        <item sd="0" x="107"/>
        <item sd="0" x="3"/>
        <item sd="0" x="27"/>
        <item sd="0" x="28"/>
        <item sd="0" x="91"/>
        <item sd="0" x="84"/>
        <item sd="0" x="52"/>
        <item sd="0" x="75"/>
        <item sd="0" x="6"/>
        <item sd="0" x="79"/>
        <item sd="0" x="83"/>
        <item sd="0" m="1" x="159"/>
        <item sd="0" x="58"/>
        <item sd="0" m="1" x="129"/>
        <item sd="0" x="123"/>
        <item sd="0" m="1" x="147"/>
        <item sd="0" x="32"/>
        <item sd="0" x="121"/>
        <item sd="0" m="1" x="148"/>
        <item sd="0" m="1" x="149"/>
        <item sd="0" x="119"/>
        <item sd="0" x="118"/>
        <item sd="0" x="122"/>
        <item sd="0" x="120"/>
        <item sd="0" x="100"/>
        <item sd="0" x="98"/>
        <item sd="0" x="97"/>
        <item sd="0" x="99"/>
        <item sd="0" x="96"/>
        <item sd="0" x="95"/>
        <item sd="0" x="31"/>
        <item sd="0" x="23"/>
        <item sd="0" x="34"/>
        <item sd="0" x="63"/>
        <item sd="0" x="30"/>
        <item sd="0" x="67"/>
        <item sd="0" x="66"/>
        <item sd="0" x="65"/>
        <item sd="0" x="33"/>
        <item sd="0" x="64"/>
        <item sd="0" x="29"/>
        <item sd="0" x="94"/>
        <item sd="0" x="25"/>
        <item sd="0" m="1" x="126"/>
        <item sd="0" m="1" x="139"/>
        <item sd="0" m="1" x="154"/>
        <item sd="0" m="1" x="141"/>
        <item sd="0" m="1" x="143"/>
        <item m="1" x="142"/>
        <item m="1" x="174"/>
        <item x="80"/>
        <item x="77"/>
        <item m="1" x="158"/>
        <item m="1" x="161"/>
        <item x="109"/>
        <item m="1" x="151"/>
        <item x="49"/>
        <item x="69"/>
        <item m="1" x="140"/>
        <item m="1" x="155"/>
        <item m="1" x="137"/>
        <item m="1" x="162"/>
        <item x="24"/>
        <item x="50"/>
        <item m="1" x="172"/>
        <item x="76"/>
        <item x="78"/>
        <item x="115"/>
        <item x="116"/>
        <item x="117"/>
        <item m="1" x="132"/>
        <item m="1" x="125"/>
        <item m="1" x="146"/>
        <item m="1" x="136"/>
        <item m="1" x="135"/>
        <item m="1" x="171"/>
        <item x="9"/>
        <item x="19"/>
        <item x="20"/>
        <item x="39"/>
        <item x="48"/>
        <item x="54"/>
        <item x="59"/>
        <item x="87"/>
        <item x="88"/>
        <item x="102"/>
        <item x="113"/>
        <item t="default" sd="0"/>
      </items>
    </pivotField>
    <pivotField showAll="0"/>
    <pivotField showAll="0"/>
    <pivotField axis="axisRow" showAll="0">
      <items count="512">
        <item m="1" x="287"/>
        <item m="1" x="226"/>
        <item x="0"/>
        <item m="1" x="376"/>
        <item m="1" x="405"/>
        <item x="208"/>
        <item m="1" x="389"/>
        <item m="1" x="290"/>
        <item m="1" x="457"/>
        <item m="1" x="283"/>
        <item m="1" x="319"/>
        <item m="1" x="375"/>
        <item m="1" x="288"/>
        <item m="1" x="299"/>
        <item m="1" x="438"/>
        <item m="1" x="310"/>
        <item m="1" x="447"/>
        <item m="1" x="337"/>
        <item m="1" x="234"/>
        <item x="211"/>
        <item m="1" x="427"/>
        <item m="1" x="311"/>
        <item m="1" x="328"/>
        <item m="1" x="273"/>
        <item m="1" x="275"/>
        <item m="1" x="325"/>
        <item m="1" x="467"/>
        <item m="1" x="339"/>
        <item m="1" x="371"/>
        <item m="1" x="263"/>
        <item x="213"/>
        <item x="47"/>
        <item m="1" x="456"/>
        <item m="1" x="386"/>
        <item m="1" x="284"/>
        <item m="1" x="404"/>
        <item m="1" x="293"/>
        <item m="1" x="354"/>
        <item m="1" x="363"/>
        <item m="1" x="294"/>
        <item m="1" x="282"/>
        <item m="1" x="445"/>
        <item m="1" x="312"/>
        <item m="1" x="304"/>
        <item m="1" x="402"/>
        <item x="1"/>
        <item m="1" x="347"/>
        <item m="1" x="353"/>
        <item m="1" x="295"/>
        <item m="1" x="355"/>
        <item x="56"/>
        <item m="1" x="277"/>
        <item x="114"/>
        <item x="115"/>
        <item m="1" x="296"/>
        <item m="1" x="297"/>
        <item m="1" x="306"/>
        <item m="1" x="329"/>
        <item m="1" x="334"/>
        <item m="1" x="381"/>
        <item m="1" x="395"/>
        <item m="1" x="352"/>
        <item m="1" x="470"/>
        <item m="1" x="264"/>
        <item m="1" x="415"/>
        <item m="1" x="417"/>
        <item m="1" x="323"/>
        <item m="1" x="382"/>
        <item m="1" x="332"/>
        <item m="1" x="383"/>
        <item m="1" x="396"/>
        <item m="1" x="281"/>
        <item m="1" x="267"/>
        <item m="1" x="321"/>
        <item m="1" x="313"/>
        <item m="1" x="440"/>
        <item m="1" x="449"/>
        <item m="1" x="217"/>
        <item m="1" x="391"/>
        <item m="1" x="502"/>
        <item m="1" x="509"/>
        <item m="1" x="431"/>
        <item m="1" x="477"/>
        <item m="1" x="435"/>
        <item m="1" x="216"/>
        <item m="1" x="324"/>
        <item m="1" x="461"/>
        <item m="1" x="367"/>
        <item m="1" x="503"/>
        <item m="1" x="442"/>
        <item m="1" x="298"/>
        <item m="1" x="452"/>
        <item m="1" x="424"/>
        <item m="1" x="249"/>
        <item x="206"/>
        <item m="1" x="458"/>
        <item m="1" x="407"/>
        <item m="1" x="318"/>
        <item m="1" x="219"/>
        <item m="1" x="425"/>
        <item m="1" x="434"/>
        <item m="1" x="495"/>
        <item m="1" x="463"/>
        <item x="177"/>
        <item m="1" x="345"/>
        <item m="1" x="400"/>
        <item m="1" x="361"/>
        <item m="1" x="406"/>
        <item x="214"/>
        <item m="1" x="486"/>
        <item m="1" x="501"/>
        <item m="1" x="384"/>
        <item m="1" x="494"/>
        <item m="1" x="248"/>
        <item m="1" x="399"/>
        <item m="1" x="488"/>
        <item m="1" x="250"/>
        <item x="51"/>
        <item m="1" x="340"/>
        <item m="1" x="349"/>
        <item m="1" x="251"/>
        <item m="1" x="474"/>
        <item m="1" x="261"/>
        <item m="1" x="257"/>
        <item m="1" x="426"/>
        <item m="1" x="269"/>
        <item m="1" x="265"/>
        <item m="1" x="303"/>
        <item m="1" x="309"/>
        <item m="1" x="320"/>
        <item m="1" x="443"/>
        <item m="1" x="453"/>
        <item m="1" x="307"/>
        <item m="1" x="285"/>
        <item m="1" x="492"/>
        <item m="1" x="362"/>
        <item m="1" x="414"/>
        <item m="1" x="416"/>
        <item m="1" x="370"/>
        <item m="1" x="374"/>
        <item m="1" x="235"/>
        <item m="1" x="241"/>
        <item m="1" x="322"/>
        <item m="1" x="301"/>
        <item m="1" x="326"/>
        <item m="1" x="476"/>
        <item m="1" x="317"/>
        <item m="1" x="336"/>
        <item m="1" x="358"/>
        <item m="1" x="483"/>
        <item m="1" x="316"/>
        <item m="1" x="215"/>
        <item m="1" x="247"/>
        <item m="1" x="314"/>
        <item m="1" x="233"/>
        <item m="1" x="255"/>
        <item m="1" x="286"/>
        <item m="1" x="499"/>
        <item m="1" x="493"/>
        <item m="1" x="388"/>
        <item m="1" x="218"/>
        <item x="212"/>
        <item m="1" x="455"/>
        <item m="1" x="460"/>
        <item m="1" x="473"/>
        <item m="1" x="392"/>
        <item m="1" x="496"/>
        <item m="1" x="479"/>
        <item m="1" x="242"/>
        <item m="1" x="228"/>
        <item m="1" x="393"/>
        <item m="1" x="344"/>
        <item m="1" x="346"/>
        <item m="1" x="403"/>
        <item m="1" x="378"/>
        <item m="1" x="481"/>
        <item m="1" x="408"/>
        <item m="1" x="418"/>
        <item m="1" x="482"/>
        <item m="1" x="390"/>
        <item m="1" x="222"/>
        <item m="1" x="454"/>
        <item m="1" x="279"/>
        <item m="1" x="462"/>
        <item m="1" x="436"/>
        <item m="1" x="411"/>
        <item m="1" x="259"/>
        <item m="1" x="266"/>
        <item m="1" x="230"/>
        <item x="207"/>
        <item m="1" x="280"/>
        <item m="1" x="343"/>
        <item m="1" x="498"/>
        <item m="1" x="342"/>
        <item m="1" x="377"/>
        <item m="1" x="243"/>
        <item m="1" x="252"/>
        <item m="1" x="262"/>
        <item m="1" x="472"/>
        <item x="169"/>
        <item m="1" x="478"/>
        <item m="1" x="480"/>
        <item m="1" x="271"/>
        <item m="1" x="410"/>
        <item m="1" x="302"/>
        <item m="1" x="330"/>
        <item m="1" x="335"/>
        <item m="1" x="341"/>
        <item m="1" x="357"/>
        <item m="1" x="459"/>
        <item m="1" x="327"/>
        <item m="1" x="236"/>
        <item m="1" x="245"/>
        <item m="1" x="278"/>
        <item m="1" x="504"/>
        <item m="1" x="231"/>
        <item x="2"/>
        <item m="1" x="387"/>
        <item m="1" x="497"/>
        <item m="1" x="507"/>
        <item m="1" x="429"/>
        <item m="1" x="351"/>
        <item m="1" x="366"/>
        <item m="1" x="379"/>
        <item m="1" x="422"/>
        <item m="1" x="450"/>
        <item m="1" x="348"/>
        <item m="1" x="268"/>
        <item m="1" x="274"/>
        <item m="1" x="270"/>
        <item m="1" x="505"/>
        <item m="1" x="506"/>
        <item m="1" x="260"/>
        <item m="1" x="225"/>
        <item m="1" x="485"/>
        <item m="1" x="356"/>
        <item m="1" x="289"/>
        <item m="1" x="244"/>
        <item m="1" x="475"/>
        <item m="1" x="372"/>
        <item m="1" x="223"/>
        <item m="1" x="308"/>
        <item m="1" x="369"/>
        <item m="1" x="437"/>
        <item m="1" x="490"/>
        <item m="1" x="433"/>
        <item m="1" x="444"/>
        <item m="1" x="491"/>
        <item m="1" x="409"/>
        <item m="1" x="419"/>
        <item m="1" x="423"/>
        <item m="1" x="430"/>
        <item m="1" x="432"/>
        <item m="1" x="441"/>
        <item m="1" x="258"/>
        <item m="1" x="464"/>
        <item m="1" x="465"/>
        <item m="1" x="421"/>
        <item m="1" x="428"/>
        <item m="1" x="350"/>
        <item m="1" x="365"/>
        <item m="1" x="471"/>
        <item m="1" x="364"/>
        <item m="1" x="373"/>
        <item m="1" x="413"/>
        <item m="1" x="420"/>
        <item m="1" x="229"/>
        <item m="1" x="220"/>
        <item x="141"/>
        <item m="1" x="272"/>
        <item m="1" x="439"/>
        <item m="1" x="380"/>
        <item m="1" x="394"/>
        <item m="1" x="333"/>
        <item m="1" x="368"/>
        <item m="1" x="385"/>
        <item m="1" x="331"/>
        <item m="1" x="508"/>
        <item m="1" x="240"/>
        <item m="1" x="412"/>
        <item m="1" x="397"/>
        <item m="1" x="238"/>
        <item m="1" x="246"/>
        <item m="1" x="489"/>
        <item m="1" x="237"/>
        <item m="1" x="224"/>
        <item m="1" x="305"/>
        <item m="1" x="315"/>
        <item m="1" x="398"/>
        <item m="1" x="300"/>
        <item m="1" x="466"/>
        <item m="1" x="484"/>
        <item m="1" x="448"/>
        <item m="1" x="360"/>
        <item m="1" x="239"/>
        <item m="1" x="359"/>
        <item m="1" x="221"/>
        <item m="1" x="469"/>
        <item m="1" x="401"/>
        <item m="1" x="256"/>
        <item m="1" x="291"/>
        <item m="1" x="446"/>
        <item m="1" x="510"/>
        <item m="1" x="227"/>
        <item m="1" x="232"/>
        <item m="1" x="338"/>
        <item m="1" x="254"/>
        <item m="1" x="253"/>
        <item m="1" x="276"/>
        <item m="1" x="292"/>
        <item m="1" x="451"/>
        <item m="1" x="468"/>
        <item m="1" x="487"/>
        <item m="1" x="500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8"/>
        <item x="49"/>
        <item x="50"/>
        <item x="52"/>
        <item x="53"/>
        <item x="54"/>
        <item x="55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70"/>
        <item x="171"/>
        <item x="172"/>
        <item x="173"/>
        <item x="174"/>
        <item x="175"/>
        <item x="176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9"/>
        <item x="210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22">
        <item sd="0" x="1"/>
        <item sd="0" x="12"/>
        <item sd="0" x="10"/>
        <item sd="0" x="13"/>
        <item sd="0" x="2"/>
        <item sd="0" x="16"/>
        <item sd="0" x="7"/>
        <item sd="0" x="15"/>
        <item sd="0" x="11"/>
        <item sd="0" x="8"/>
        <item sd="0" x="6"/>
        <item sd="0" x="3"/>
        <item sd="0" x="4"/>
        <item sd="0" x="14"/>
        <item sd="0" x="17"/>
        <item sd="0" x="0"/>
        <item sd="0" x="5"/>
        <item sd="0" x="9"/>
        <item sd="0" x="18"/>
        <item sd="0" m="1" x="19"/>
        <item m="1" x="20"/>
        <item t="default" sd="0"/>
      </items>
    </pivotField>
    <pivotField axis="axisCol" showAll="0">
      <items count="7">
        <item sd="0" x="1"/>
        <item sd="0" x="2"/>
        <item x="3"/>
        <item x="0"/>
        <item x="4"/>
        <item x="5"/>
        <item t="default"/>
      </items>
    </pivotField>
  </pivotFields>
  <rowFields count="3">
    <field x="39"/>
    <field x="4"/>
    <field x="7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2">
    <field x="40"/>
    <field x="14"/>
  </colFields>
  <colItems count="13">
    <i>
      <x/>
    </i>
    <i>
      <x v="1"/>
    </i>
    <i>
      <x v="2"/>
      <x v="1"/>
    </i>
    <i r="1">
      <x v="2"/>
    </i>
    <i r="1">
      <x v="3"/>
    </i>
    <i r="1">
      <x v="4"/>
    </i>
    <i r="1">
      <x v="5"/>
    </i>
    <i r="1">
      <x v="6"/>
    </i>
    <i t="default">
      <x v="2"/>
    </i>
    <i>
      <x v="4"/>
      <x v="1"/>
    </i>
    <i r="1">
      <x v="2"/>
    </i>
    <i t="default">
      <x v="4"/>
    </i>
    <i t="grand">
      <x/>
    </i>
  </colItems>
  <dataFields count="1">
    <dataField name="Sum of Cost of Risk (standard price) " fld="38" baseField="0" baseItem="0" numFmtId="3"/>
  </dataFields>
  <formats count="9">
    <format dxfId="163">
      <pivotArea grandRow="1" outline="0" collapsedLevelsAreSubtotals="1" fieldPosition="0"/>
    </format>
    <format dxfId="162">
      <pivotArea dataOnly="0" labelOnly="1" grandRow="1" outline="0" fieldPosition="0"/>
    </format>
    <format dxfId="161">
      <pivotArea grandCol="1" outline="0" collapsedLevelsAreSubtotals="1" fieldPosition="0"/>
    </format>
    <format dxfId="160">
      <pivotArea dataOnly="0" labelOnly="1" grandCol="1" outline="0" fieldPosition="0"/>
    </format>
    <format dxfId="159">
      <pivotArea grandRow="1" outline="0" collapsedLevelsAreSubtotals="1" fieldPosition="0"/>
    </format>
    <format dxfId="158">
      <pivotArea dataOnly="0" labelOnly="1" grandRow="1" outline="0" fieldPosition="0"/>
    </format>
    <format dxfId="157">
      <pivotArea grandRow="1" outline="0" collapsedLevelsAreSubtotals="1" fieldPosition="0"/>
    </format>
    <format dxfId="156">
      <pivotArea grandCol="1" outline="0" collapsedLevelsAreSubtotals="1" fieldPosition="0"/>
    </format>
    <format dxfId="155">
      <pivotArea dataOnly="0" labelOnly="1" grandCol="1" outline="0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ObsRiskPerMonth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71B5E6-CE26-44DE-8ECC-83B99152BD63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compact="0" compactData="0" multipleFieldFilters="0">
  <location ref="A3:H141" firstHeaderRow="0" firstDataRow="1" firstDataCol="3" rowPageCount="1" colPageCount="1"/>
  <pivotFields count="41">
    <pivotField compact="0" outline="0" showAll="0"/>
    <pivotField compact="0" outline="0" showAll="0"/>
    <pivotField compact="0" numFmtId="14" outline="0" showAll="0"/>
    <pivotField axis="axisPage" compact="0" outline="0" multipleItemSelectionAllowed="1" showAll="0" defaultSubtotal="0">
      <items count="175">
        <item x="0"/>
        <item x="1"/>
        <item m="1" x="130"/>
        <item x="2"/>
        <item m="1" x="173"/>
        <item m="1" x="137"/>
        <item x="3"/>
        <item x="4"/>
        <item x="5"/>
        <item x="6"/>
        <item x="7"/>
        <item x="8"/>
        <item x="10"/>
        <item x="11"/>
        <item m="1" x="134"/>
        <item x="13"/>
        <item x="14"/>
        <item x="15"/>
        <item x="16"/>
        <item x="17"/>
        <item x="18"/>
        <item x="21"/>
        <item m="1" x="125"/>
        <item x="22"/>
        <item m="1" x="165"/>
        <item m="1" x="139"/>
        <item x="23"/>
        <item m="1" x="164"/>
        <item x="25"/>
        <item x="26"/>
        <item x="27"/>
        <item x="28"/>
        <item x="29"/>
        <item x="30"/>
        <item x="31"/>
        <item x="32"/>
        <item x="33"/>
        <item x="34"/>
        <item x="35"/>
        <item m="1" x="149"/>
        <item x="36"/>
        <item x="37"/>
        <item x="38"/>
        <item x="40"/>
        <item m="1" x="145"/>
        <item x="41"/>
        <item x="42"/>
        <item x="43"/>
        <item x="44"/>
        <item x="45"/>
        <item x="46"/>
        <item x="47"/>
        <item m="1" x="146"/>
        <item x="51"/>
        <item m="1" x="157"/>
        <item x="52"/>
        <item x="53"/>
        <item x="55"/>
        <item x="56"/>
        <item x="57"/>
        <item x="58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m="1" x="124"/>
        <item x="72"/>
        <item x="73"/>
        <item x="74"/>
        <item x="75"/>
        <item x="79"/>
        <item x="81"/>
        <item x="82"/>
        <item m="1" x="170"/>
        <item m="1" x="152"/>
        <item x="83"/>
        <item x="84"/>
        <item x="85"/>
        <item x="86"/>
        <item x="89"/>
        <item x="91"/>
        <item x="92"/>
        <item x="93"/>
        <item x="94"/>
        <item x="95"/>
        <item x="96"/>
        <item x="97"/>
        <item x="98"/>
        <item x="99"/>
        <item x="100"/>
        <item x="101"/>
        <item x="103"/>
        <item x="104"/>
        <item x="105"/>
        <item m="1" x="158"/>
        <item x="106"/>
        <item x="107"/>
        <item m="1" x="166"/>
        <item x="108"/>
        <item m="1" x="143"/>
        <item x="110"/>
        <item m="1" x="163"/>
        <item m="1" x="131"/>
        <item x="111"/>
        <item x="112"/>
        <item x="114"/>
        <item m="1" x="174"/>
        <item m="1" x="126"/>
        <item x="118"/>
        <item x="119"/>
        <item x="120"/>
        <item x="121"/>
        <item x="122"/>
        <item x="123"/>
        <item m="1" x="141"/>
        <item m="1" x="172"/>
        <item m="1" x="147"/>
        <item m="1" x="150"/>
        <item m="1" x="132"/>
        <item m="1" x="135"/>
        <item m="1" x="142"/>
        <item m="1" x="159"/>
        <item m="1" x="169"/>
        <item m="1" x="168"/>
        <item m="1" x="144"/>
        <item m="1" x="160"/>
        <item m="1" x="151"/>
        <item x="12"/>
        <item m="1" x="128"/>
        <item x="49"/>
        <item x="90"/>
        <item m="1" x="154"/>
        <item x="80"/>
        <item x="77"/>
        <item m="1" x="138"/>
        <item m="1" x="162"/>
        <item x="109"/>
        <item m="1" x="127"/>
        <item m="1" x="140"/>
        <item m="1" x="148"/>
        <item m="1" x="155"/>
        <item m="1" x="161"/>
        <item x="24"/>
        <item x="50"/>
        <item m="1" x="153"/>
        <item x="76"/>
        <item x="78"/>
        <item x="115"/>
        <item x="116"/>
        <item x="117"/>
        <item m="1" x="171"/>
        <item m="1" x="156"/>
        <item m="1" x="129"/>
        <item m="1" x="133"/>
        <item m="1" x="136"/>
        <item m="1" x="167"/>
        <item x="9"/>
        <item x="19"/>
        <item x="20"/>
        <item x="39"/>
        <item x="48"/>
        <item x="54"/>
        <item x="59"/>
        <item x="87"/>
        <item x="88"/>
        <item x="102"/>
        <item x="113"/>
      </items>
    </pivotField>
    <pivotField axis="axisRow" compact="0" outline="0" showAll="0" defaultSubtotal="0">
      <items count="175">
        <item sd="0" x="0"/>
        <item sd="0" x="89"/>
        <item sd="0" x="111"/>
        <item sd="0" x="114"/>
        <item sd="0" x="85"/>
        <item sd="0" x="86"/>
        <item sd="0" x="112"/>
        <item sd="0" m="1" x="163"/>
        <item sd="0" m="1" x="160"/>
        <item sd="0" m="1" x="167"/>
        <item sd="0" m="1" x="157"/>
        <item sd="0" m="1" x="134"/>
        <item sd="0" x="82"/>
        <item sd="0" x="10"/>
        <item sd="0" x="11"/>
        <item sd="0" x="8"/>
        <item sd="0" x="7"/>
        <item sd="0" x="1"/>
        <item sd="0" m="1" x="138"/>
        <item sd="0" m="1" x="168"/>
        <item sd="0" m="1" x="127"/>
        <item sd="0" m="1" x="153"/>
        <item sd="0" x="105"/>
        <item sd="0" x="42"/>
        <item sd="0" x="81"/>
        <item sd="0" m="1" x="165"/>
        <item sd="0" x="17"/>
        <item sd="0" m="1" x="145"/>
        <item sd="0" x="73"/>
        <item sd="0" m="1" x="124"/>
        <item sd="0" x="22"/>
        <item sd="0" x="61"/>
        <item sd="0" m="1" x="142"/>
        <item sd="0" x="35"/>
        <item sd="0" x="108"/>
        <item sd="0" m="1" x="144"/>
        <item sd="0" m="1" x="174"/>
        <item sd="0" x="18"/>
        <item sd="0" x="16"/>
        <item sd="0" x="15"/>
        <item sd="0" m="1" x="152"/>
        <item sd="0" x="68"/>
        <item sd="0" m="1" x="130"/>
        <item sd="0" x="21"/>
        <item sd="0" x="62"/>
        <item sd="0" x="53"/>
        <item sd="0" x="72"/>
        <item sd="0" x="37"/>
        <item sd="0" x="2"/>
        <item sd="0" x="4"/>
        <item sd="0" x="106"/>
        <item sd="0" x="38"/>
        <item sd="0" x="36"/>
        <item sd="0" m="1" x="131"/>
        <item sd="0" x="104"/>
        <item sd="0" x="101"/>
        <item sd="0" x="71"/>
        <item sd="0" x="51"/>
        <item sd="0" x="26"/>
        <item sd="0" m="1" x="166"/>
        <item sd="0" m="1" x="156"/>
        <item sd="0" x="70"/>
        <item sd="0" x="47"/>
        <item sd="0" m="1" x="164"/>
        <item sd="0" x="93"/>
        <item sd="0" x="103"/>
        <item sd="0" x="57"/>
        <item sd="0" x="14"/>
        <item sd="0" x="56"/>
        <item sd="0" x="13"/>
        <item sd="0" x="74"/>
        <item sd="0" x="60"/>
        <item sd="0" x="55"/>
        <item sd="0" x="5"/>
        <item sd="0" x="46"/>
        <item sd="0" m="1" x="170"/>
        <item sd="0" x="44"/>
        <item sd="0" x="41"/>
        <item sd="0" m="1" x="133"/>
        <item sd="0" x="43"/>
        <item sd="0" x="45"/>
        <item sd="0" m="1" x="173"/>
        <item sd="0" x="110"/>
        <item sd="0" x="92"/>
        <item sd="0" x="40"/>
        <item sd="0" x="107"/>
        <item sd="0" x="3"/>
        <item sd="0" x="27"/>
        <item sd="0" x="28"/>
        <item sd="0" x="91"/>
        <item sd="0" x="84"/>
        <item sd="0" x="52"/>
        <item sd="0" x="75"/>
        <item sd="0" x="6"/>
        <item sd="0" x="79"/>
        <item sd="0" x="83"/>
        <item sd="0" m="1" x="159"/>
        <item sd="0" x="58"/>
        <item sd="0" m="1" x="129"/>
        <item sd="0" x="123"/>
        <item sd="0" m="1" x="147"/>
        <item sd="0" x="32"/>
        <item sd="0" x="121"/>
        <item sd="0" m="1" x="148"/>
        <item sd="0" m="1" x="149"/>
        <item sd="0" x="119"/>
        <item sd="0" x="118"/>
        <item sd="0" x="122"/>
        <item sd="0" x="120"/>
        <item sd="0" x="100"/>
        <item sd="0" x="98"/>
        <item sd="0" x="97"/>
        <item sd="0" x="99"/>
        <item sd="0" x="96"/>
        <item sd="0" x="95"/>
        <item sd="0" x="31"/>
        <item sd="0" x="23"/>
        <item sd="0" x="34"/>
        <item sd="0" x="63"/>
        <item sd="0" x="30"/>
        <item sd="0" x="67"/>
        <item sd="0" x="66"/>
        <item sd="0" x="65"/>
        <item sd="0" x="33"/>
        <item sd="0" x="64"/>
        <item sd="0" x="29"/>
        <item sd="0" x="94"/>
        <item sd="0" x="25"/>
        <item sd="0" m="1" x="126"/>
        <item sd="0" m="1" x="139"/>
        <item sd="0" m="1" x="154"/>
        <item sd="0" m="1" x="141"/>
        <item sd="0" m="1" x="143"/>
        <item sd="0" m="1" x="169"/>
        <item x="12"/>
        <item m="1" x="150"/>
        <item x="90"/>
        <item sd="0" m="1" x="128"/>
        <item x="80"/>
        <item x="77"/>
        <item m="1" x="158"/>
        <item m="1" x="161"/>
        <item x="109"/>
        <item m="1" x="151"/>
        <item x="49"/>
        <item x="69"/>
        <item m="1" x="140"/>
        <item m="1" x="155"/>
        <item m="1" x="137"/>
        <item m="1" x="162"/>
        <item x="24"/>
        <item x="50"/>
        <item m="1" x="172"/>
        <item x="76"/>
        <item x="78"/>
        <item x="115"/>
        <item x="116"/>
        <item x="117"/>
        <item m="1" x="132"/>
        <item m="1" x="125"/>
        <item m="1" x="146"/>
        <item m="1" x="136"/>
        <item m="1" x="135"/>
        <item m="1" x="171"/>
        <item x="9"/>
        <item x="19"/>
        <item x="20"/>
        <item x="39"/>
        <item x="48"/>
        <item x="54"/>
        <item x="59"/>
        <item x="87"/>
        <item x="88"/>
        <item x="102"/>
        <item x="113"/>
      </items>
    </pivotField>
    <pivotField compact="0" outline="0" showAll="0"/>
    <pivotField compact="0" outline="0" showAll="0"/>
    <pivotField axis="axisRow" compact="0" outline="0" showAll="0" defaultSubtotal="0">
      <items count="511">
        <item m="1" x="287"/>
        <item m="1" x="226"/>
        <item x="0"/>
        <item m="1" x="376"/>
        <item m="1" x="405"/>
        <item x="208"/>
        <item m="1" x="389"/>
        <item m="1" x="290"/>
        <item m="1" x="457"/>
        <item m="1" x="283"/>
        <item m="1" x="319"/>
        <item m="1" x="375"/>
        <item m="1" x="288"/>
        <item m="1" x="299"/>
        <item m="1" x="438"/>
        <item m="1" x="310"/>
        <item m="1" x="447"/>
        <item m="1" x="337"/>
        <item m="1" x="234"/>
        <item x="211"/>
        <item m="1" x="427"/>
        <item m="1" x="311"/>
        <item m="1" x="328"/>
        <item m="1" x="273"/>
        <item m="1" x="275"/>
        <item m="1" x="325"/>
        <item m="1" x="467"/>
        <item m="1" x="339"/>
        <item m="1" x="371"/>
        <item m="1" x="263"/>
        <item x="213"/>
        <item x="47"/>
        <item m="1" x="456"/>
        <item m="1" x="386"/>
        <item m="1" x="284"/>
        <item m="1" x="404"/>
        <item m="1" x="293"/>
        <item m="1" x="354"/>
        <item m="1" x="363"/>
        <item m="1" x="294"/>
        <item m="1" x="282"/>
        <item m="1" x="445"/>
        <item m="1" x="312"/>
        <item m="1" x="304"/>
        <item m="1" x="402"/>
        <item x="1"/>
        <item m="1" x="347"/>
        <item m="1" x="353"/>
        <item m="1" x="295"/>
        <item m="1" x="355"/>
        <item x="56"/>
        <item m="1" x="277"/>
        <item x="114"/>
        <item x="115"/>
        <item m="1" x="296"/>
        <item m="1" x="297"/>
        <item m="1" x="306"/>
        <item m="1" x="329"/>
        <item m="1" x="334"/>
        <item m="1" x="381"/>
        <item m="1" x="395"/>
        <item m="1" x="352"/>
        <item m="1" x="470"/>
        <item m="1" x="264"/>
        <item m="1" x="415"/>
        <item m="1" x="417"/>
        <item m="1" x="323"/>
        <item m="1" x="382"/>
        <item m="1" x="332"/>
        <item m="1" x="383"/>
        <item m="1" x="396"/>
        <item m="1" x="281"/>
        <item m="1" x="267"/>
        <item m="1" x="321"/>
        <item m="1" x="313"/>
        <item m="1" x="440"/>
        <item m="1" x="449"/>
        <item m="1" x="217"/>
        <item m="1" x="391"/>
        <item m="1" x="502"/>
        <item m="1" x="509"/>
        <item m="1" x="431"/>
        <item m="1" x="477"/>
        <item m="1" x="435"/>
        <item m="1" x="216"/>
        <item m="1" x="324"/>
        <item m="1" x="461"/>
        <item m="1" x="367"/>
        <item m="1" x="503"/>
        <item m="1" x="442"/>
        <item m="1" x="298"/>
        <item m="1" x="452"/>
        <item m="1" x="424"/>
        <item m="1" x="249"/>
        <item x="206"/>
        <item m="1" x="458"/>
        <item m="1" x="407"/>
        <item m="1" x="318"/>
        <item m="1" x="219"/>
        <item m="1" x="425"/>
        <item m="1" x="434"/>
        <item m="1" x="495"/>
        <item x="177"/>
        <item m="1" x="345"/>
        <item m="1" x="361"/>
        <item m="1" x="406"/>
        <item x="214"/>
        <item m="1" x="488"/>
        <item m="1" x="285"/>
        <item m="1" x="414"/>
        <item m="1" x="416"/>
        <item m="1" x="370"/>
        <item m="1" x="374"/>
        <item m="1" x="235"/>
        <item m="1" x="241"/>
        <item m="1" x="322"/>
        <item m="1" x="301"/>
        <item m="1" x="326"/>
        <item m="1" x="476"/>
        <item m="1" x="317"/>
        <item m="1" x="336"/>
        <item m="1" x="358"/>
        <item m="1" x="483"/>
        <item m="1" x="247"/>
        <item m="1" x="314"/>
        <item m="1" x="233"/>
        <item m="1" x="255"/>
        <item m="1" x="286"/>
        <item m="1" x="499"/>
        <item m="1" x="493"/>
        <item m="1" x="215"/>
        <item m="1" x="501"/>
        <item m="1" x="453"/>
        <item m="1" x="400"/>
        <item m="1" x="474"/>
        <item m="1" x="248"/>
        <item m="1" x="251"/>
        <item m="1" x="261"/>
        <item m="1" x="269"/>
        <item x="51"/>
        <item m="1" x="443"/>
        <item m="1" x="463"/>
        <item m="1" x="316"/>
        <item m="1" x="426"/>
        <item m="1" x="492"/>
        <item m="1" x="340"/>
        <item m="1" x="349"/>
        <item m="1" x="384"/>
        <item m="1" x="494"/>
        <item m="1" x="399"/>
        <item m="1" x="257"/>
        <item m="1" x="309"/>
        <item m="1" x="250"/>
        <item m="1" x="265"/>
        <item m="1" x="320"/>
        <item m="1" x="303"/>
        <item m="1" x="307"/>
        <item m="1" x="362"/>
        <item m="1" x="486"/>
        <item m="1" x="388"/>
        <item m="1" x="218"/>
        <item x="212"/>
        <item m="1" x="455"/>
        <item m="1" x="460"/>
        <item m="1" x="473"/>
        <item m="1" x="392"/>
        <item m="1" x="496"/>
        <item m="1" x="479"/>
        <item m="1" x="242"/>
        <item m="1" x="228"/>
        <item m="1" x="393"/>
        <item m="1" x="344"/>
        <item m="1" x="346"/>
        <item m="1" x="403"/>
        <item m="1" x="378"/>
        <item m="1" x="481"/>
        <item m="1" x="408"/>
        <item m="1" x="418"/>
        <item m="1" x="482"/>
        <item m="1" x="390"/>
        <item m="1" x="222"/>
        <item m="1" x="454"/>
        <item m="1" x="279"/>
        <item m="1" x="462"/>
        <item m="1" x="436"/>
        <item m="1" x="411"/>
        <item m="1" x="259"/>
        <item m="1" x="266"/>
        <item m="1" x="230"/>
        <item x="207"/>
        <item m="1" x="280"/>
        <item m="1" x="343"/>
        <item m="1" x="498"/>
        <item m="1" x="342"/>
        <item m="1" x="377"/>
        <item m="1" x="243"/>
        <item m="1" x="252"/>
        <item m="1" x="262"/>
        <item m="1" x="472"/>
        <item x="169"/>
        <item m="1" x="478"/>
        <item m="1" x="480"/>
        <item m="1" x="271"/>
        <item m="1" x="410"/>
        <item m="1" x="302"/>
        <item m="1" x="330"/>
        <item m="1" x="335"/>
        <item m="1" x="341"/>
        <item m="1" x="357"/>
        <item m="1" x="459"/>
        <item m="1" x="327"/>
        <item m="1" x="236"/>
        <item m="1" x="245"/>
        <item m="1" x="278"/>
        <item m="1" x="504"/>
        <item m="1" x="231"/>
        <item x="2"/>
        <item m="1" x="387"/>
        <item m="1" x="497"/>
        <item m="1" x="507"/>
        <item m="1" x="429"/>
        <item m="1" x="351"/>
        <item m="1" x="366"/>
        <item m="1" x="379"/>
        <item m="1" x="422"/>
        <item m="1" x="450"/>
        <item m="1" x="348"/>
        <item m="1" x="268"/>
        <item m="1" x="274"/>
        <item m="1" x="270"/>
        <item m="1" x="505"/>
        <item m="1" x="506"/>
        <item m="1" x="260"/>
        <item m="1" x="225"/>
        <item m="1" x="485"/>
        <item m="1" x="356"/>
        <item m="1" x="289"/>
        <item m="1" x="244"/>
        <item m="1" x="475"/>
        <item m="1" x="372"/>
        <item m="1" x="223"/>
        <item m="1" x="308"/>
        <item m="1" x="369"/>
        <item m="1" x="437"/>
        <item m="1" x="490"/>
        <item m="1" x="433"/>
        <item m="1" x="444"/>
        <item m="1" x="491"/>
        <item m="1" x="409"/>
        <item m="1" x="419"/>
        <item m="1" x="423"/>
        <item m="1" x="430"/>
        <item m="1" x="432"/>
        <item m="1" x="441"/>
        <item m="1" x="258"/>
        <item m="1" x="464"/>
        <item m="1" x="465"/>
        <item m="1" x="421"/>
        <item m="1" x="428"/>
        <item m="1" x="350"/>
        <item m="1" x="365"/>
        <item m="1" x="471"/>
        <item m="1" x="364"/>
        <item m="1" x="373"/>
        <item m="1" x="413"/>
        <item m="1" x="420"/>
        <item m="1" x="229"/>
        <item m="1" x="220"/>
        <item x="141"/>
        <item m="1" x="272"/>
        <item m="1" x="439"/>
        <item m="1" x="380"/>
        <item m="1" x="394"/>
        <item m="1" x="333"/>
        <item m="1" x="368"/>
        <item m="1" x="385"/>
        <item m="1" x="331"/>
        <item m="1" x="508"/>
        <item m="1" x="240"/>
        <item m="1" x="412"/>
        <item m="1" x="397"/>
        <item m="1" x="238"/>
        <item m="1" x="246"/>
        <item m="1" x="489"/>
        <item m="1" x="237"/>
        <item m="1" x="224"/>
        <item m="1" x="305"/>
        <item m="1" x="315"/>
        <item m="1" x="398"/>
        <item m="1" x="300"/>
        <item m="1" x="466"/>
        <item m="1" x="484"/>
        <item m="1" x="448"/>
        <item m="1" x="360"/>
        <item m="1" x="239"/>
        <item m="1" x="359"/>
        <item m="1" x="221"/>
        <item m="1" x="469"/>
        <item m="1" x="401"/>
        <item m="1" x="256"/>
        <item m="1" x="291"/>
        <item m="1" x="446"/>
        <item m="1" x="510"/>
        <item m="1" x="227"/>
        <item m="1" x="232"/>
        <item m="1" x="338"/>
        <item m="1" x="254"/>
        <item m="1" x="253"/>
        <item m="1" x="276"/>
        <item m="1" x="292"/>
        <item m="1" x="451"/>
        <item m="1" x="468"/>
        <item m="1" x="487"/>
        <item m="1" x="500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8"/>
        <item x="49"/>
        <item x="50"/>
        <item x="52"/>
        <item x="53"/>
        <item x="54"/>
        <item x="55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70"/>
        <item x="171"/>
        <item x="172"/>
        <item x="173"/>
        <item x="174"/>
        <item x="175"/>
        <item x="176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9"/>
        <item x="210"/>
      </items>
    </pivotField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compact="0" numFmtId="14" outline="0" showAll="0"/>
    <pivotField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numFmtId="3" outline="0" showAll="0"/>
    <pivotField dataField="1" compact="0" numFmtId="3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numFmtId="1" outline="0" showAll="0"/>
    <pivotField dataField="1" compact="0" outline="0" showAll="0"/>
    <pivotField dataField="1" compact="0" numFmtId="1" outline="0" showAll="0"/>
    <pivotField axis="axisRow" compact="0" outline="0" showAll="0" defaultSubtotal="0">
      <items count="21">
        <item x="1"/>
        <item x="14"/>
        <item x="12"/>
        <item x="5"/>
        <item x="10"/>
        <item x="13"/>
        <item x="2"/>
        <item x="16"/>
        <item x="7"/>
        <item x="15"/>
        <item x="0"/>
        <item x="11"/>
        <item x="8"/>
        <item x="6"/>
        <item x="3"/>
        <item x="4"/>
        <item x="17"/>
        <item x="9"/>
        <item x="18"/>
        <item m="1" x="19"/>
        <item m="1" x="20"/>
      </items>
    </pivotField>
    <pivotField compact="0" outline="0" showAll="0">
      <items count="7">
        <item x="1"/>
        <item x="2"/>
        <item x="3"/>
        <item x="0"/>
        <item x="4"/>
        <item x="5"/>
        <item t="default"/>
      </items>
    </pivotField>
  </pivotFields>
  <rowFields count="3">
    <field x="39"/>
    <field x="4"/>
    <field x="7"/>
  </rowFields>
  <rowItems count="138">
    <i>
      <x/>
      <x v="46"/>
    </i>
    <i r="1">
      <x v="47"/>
    </i>
    <i r="1">
      <x v="48"/>
    </i>
    <i r="1">
      <x v="55"/>
    </i>
    <i r="1">
      <x v="56"/>
    </i>
    <i r="1">
      <x v="62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97"/>
    </i>
    <i r="1">
      <x v="139"/>
      <x v="268"/>
    </i>
    <i r="1">
      <x v="153"/>
      <x v="445"/>
    </i>
    <i r="2">
      <x v="446"/>
    </i>
    <i r="1">
      <x v="154"/>
      <x v="447"/>
    </i>
    <i r="2">
      <x v="448"/>
    </i>
    <i r="2">
      <x v="449"/>
    </i>
    <i r="1">
      <x v="169"/>
      <x v="399"/>
    </i>
    <i r="2">
      <x v="400"/>
    </i>
    <i r="1">
      <x v="170"/>
      <x v="336"/>
    </i>
    <i r="2">
      <x v="411"/>
    </i>
    <i>
      <x v="1"/>
      <x v="61"/>
    </i>
    <i>
      <x v="2"/>
      <x v="45"/>
    </i>
    <i r="1">
      <x v="74"/>
    </i>
    <i r="1">
      <x v="76"/>
    </i>
    <i r="1">
      <x v="77"/>
    </i>
    <i r="1">
      <x v="79"/>
    </i>
    <i r="1">
      <x v="80"/>
    </i>
    <i>
      <x v="3"/>
      <x v="13"/>
    </i>
    <i r="1">
      <x v="14"/>
    </i>
    <i r="1">
      <x v="15"/>
    </i>
    <i r="1">
      <x v="16"/>
    </i>
    <i r="1">
      <x v="164"/>
      <x v="324"/>
    </i>
    <i>
      <x v="4"/>
      <x v="50"/>
    </i>
    <i r="1">
      <x v="51"/>
    </i>
    <i r="1">
      <x v="52"/>
    </i>
    <i r="1">
      <x v="64"/>
    </i>
    <i r="1">
      <x v="82"/>
    </i>
    <i r="1">
      <x v="84"/>
    </i>
    <i r="1">
      <x v="85"/>
    </i>
    <i r="1">
      <x v="150"/>
      <x v="352"/>
    </i>
    <i r="1">
      <x v="167"/>
      <x v="380"/>
    </i>
    <i>
      <x v="5"/>
      <x v="83"/>
    </i>
    <i r="1">
      <x v="92"/>
    </i>
    <i r="1">
      <x v="144"/>
      <x v="390"/>
    </i>
    <i r="2">
      <x v="391"/>
    </i>
    <i r="2">
      <x v="392"/>
    </i>
    <i r="1">
      <x v="145"/>
      <x v="439"/>
    </i>
    <i r="2">
      <x v="440"/>
    </i>
    <i r="1">
      <x v="151"/>
      <x v="393"/>
    </i>
    <i r="1">
      <x v="168"/>
      <x v="388"/>
    </i>
    <i r="2">
      <x v="389"/>
    </i>
    <i>
      <x v="6"/>
      <x v="57"/>
    </i>
    <i r="1">
      <x v="58"/>
    </i>
    <i r="1">
      <x v="86"/>
    </i>
    <i r="1">
      <x v="87"/>
    </i>
    <i r="1">
      <x v="88"/>
    </i>
    <i r="1">
      <x v="91"/>
    </i>
    <i>
      <x v="7"/>
      <x v="94"/>
    </i>
    <i r="1">
      <x v="95"/>
    </i>
    <i r="1">
      <x v="138"/>
      <x v="451"/>
    </i>
    <i>
      <x v="8"/>
      <x v="23"/>
    </i>
    <i r="1">
      <x v="30"/>
    </i>
    <i r="1">
      <x v="31"/>
    </i>
    <i r="1">
      <x v="38"/>
    </i>
    <i r="1">
      <x v="39"/>
    </i>
    <i>
      <x v="9"/>
      <x v="24"/>
    </i>
    <i r="1">
      <x v="28"/>
    </i>
    <i>
      <x v="10"/>
      <x/>
    </i>
    <i r="1">
      <x v="12"/>
    </i>
    <i r="1">
      <x v="17"/>
    </i>
    <i>
      <x v="11"/>
      <x v="22"/>
    </i>
    <i r="1">
      <x v="33"/>
    </i>
    <i>
      <x v="12"/>
      <x v="26"/>
    </i>
    <i r="1">
      <x v="34"/>
    </i>
    <i r="1">
      <x v="37"/>
    </i>
    <i r="1">
      <x v="41"/>
    </i>
    <i r="1">
      <x v="43"/>
    </i>
    <i r="1">
      <x v="44"/>
    </i>
    <i r="1">
      <x v="142"/>
      <x v="499"/>
    </i>
    <i r="1">
      <x v="166"/>
      <x v="346"/>
    </i>
    <i r="2">
      <x v="347"/>
    </i>
    <i>
      <x v="13"/>
      <x v="134"/>
      <x v="329"/>
    </i>
    <i>
      <x v="14"/>
      <x v="49"/>
    </i>
    <i r="1">
      <x v="54"/>
    </i>
    <i r="1">
      <x v="65"/>
    </i>
    <i r="1">
      <x v="89"/>
    </i>
    <i r="1">
      <x v="90"/>
    </i>
    <i r="1">
      <x v="173"/>
      <x v="485"/>
    </i>
    <i>
      <x v="15"/>
      <x v="93"/>
    </i>
    <i r="1">
      <x v="127"/>
    </i>
    <i>
      <x v="16"/>
      <x v="1"/>
    </i>
    <i r="1">
      <x v="2"/>
    </i>
    <i r="1">
      <x v="3"/>
    </i>
    <i r="1">
      <x v="4"/>
    </i>
    <i r="1">
      <x v="5"/>
    </i>
    <i r="1">
      <x v="6"/>
    </i>
    <i r="1">
      <x v="136"/>
      <x v="464"/>
    </i>
    <i r="2">
      <x v="465"/>
    </i>
    <i r="2">
      <x v="466"/>
    </i>
    <i r="1">
      <x v="155"/>
      <x v="506"/>
    </i>
    <i r="1">
      <x v="156"/>
      <x v="507"/>
    </i>
    <i r="1">
      <x v="157"/>
      <x v="508"/>
    </i>
    <i r="1">
      <x v="171"/>
      <x v="459"/>
    </i>
    <i r="2">
      <x v="460"/>
    </i>
    <i r="1">
      <x v="172"/>
      <x v="461"/>
    </i>
    <i r="1">
      <x v="174"/>
      <x v="504"/>
    </i>
    <i>
      <x v="17"/>
      <x v="101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65"/>
      <x v="345"/>
    </i>
    <i>
      <x v="18"/>
      <x v="99"/>
    </i>
    <i r="1">
      <x v="102"/>
    </i>
    <i r="1">
      <x v="105"/>
    </i>
    <i r="1">
      <x v="106"/>
    </i>
    <i r="1">
      <x v="107"/>
    </i>
    <i r="1">
      <x v="10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3" hier="-1"/>
  </pageFields>
  <dataFields count="5">
    <dataField name=" Unrestricted stock" fld="8" baseField="4" baseItem="76" numFmtId="3"/>
    <dataField name=" Stock Days" fld="34" baseField="4" baseItem="76" numFmtId="3"/>
    <dataField name=" Days till SSL" fld="16" baseField="4" baseItem="76" numFmtId="3"/>
    <dataField name="Sum of Final Obsolete Risk" fld="37" baseField="4" baseItem="124" numFmtId="1"/>
    <dataField name=" Cost of Risk (standard price) " fld="38" baseField="4" baseItem="124" numFmtId="3"/>
  </dataFields>
  <formats count="145">
    <format dxfId="154">
      <pivotArea outline="0" collapsedLevelsAreSubtotals="1" fieldPosition="0"/>
    </format>
    <format dxfId="153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152">
      <pivotArea field="14" type="button" dataOnly="0" labelOnly="1" outline="0"/>
    </format>
    <format dxfId="151">
      <pivotArea dataOnly="0" labelOnly="1" outline="0" fieldPosition="0">
        <references count="1">
          <reference field="4" count="1">
            <x v="1"/>
          </reference>
        </references>
      </pivotArea>
    </format>
    <format dxfId="150">
      <pivotArea dataOnly="0" labelOnly="1" outline="0" fieldPosition="0">
        <references count="1">
          <reference field="4" count="1">
            <x v="2"/>
          </reference>
        </references>
      </pivotArea>
    </format>
    <format dxfId="149">
      <pivotArea dataOnly="0" labelOnly="1" outline="0" fieldPosition="0">
        <references count="1">
          <reference field="4" count="1">
            <x v="3"/>
          </reference>
        </references>
      </pivotArea>
    </format>
    <format dxfId="148">
      <pivotArea dataOnly="0" labelOnly="1" outline="0" fieldPosition="0">
        <references count="1">
          <reference field="4" count="1">
            <x v="4"/>
          </reference>
        </references>
      </pivotArea>
    </format>
    <format dxfId="147">
      <pivotArea dataOnly="0" labelOnly="1" outline="0" fieldPosition="0">
        <references count="1">
          <reference field="4" count="1">
            <x v="5"/>
          </reference>
        </references>
      </pivotArea>
    </format>
    <format dxfId="146">
      <pivotArea dataOnly="0" labelOnly="1" outline="0" fieldPosition="0">
        <references count="1">
          <reference field="4" count="1">
            <x v="6"/>
          </reference>
        </references>
      </pivotArea>
    </format>
    <format dxfId="145">
      <pivotArea dataOnly="0" labelOnly="1" outline="0" fieldPosition="0">
        <references count="1">
          <reference field="4" count="1">
            <x v="7"/>
          </reference>
        </references>
      </pivotArea>
    </format>
    <format dxfId="144">
      <pivotArea dataOnly="0" labelOnly="1" outline="0" fieldPosition="0">
        <references count="1">
          <reference field="4" count="1">
            <x v="8"/>
          </reference>
        </references>
      </pivotArea>
    </format>
    <format dxfId="143">
      <pivotArea dataOnly="0" labelOnly="1" outline="0" fieldPosition="0">
        <references count="1">
          <reference field="4" count="1">
            <x v="9"/>
          </reference>
        </references>
      </pivotArea>
    </format>
    <format dxfId="142">
      <pivotArea dataOnly="0" labelOnly="1" outline="0" fieldPosition="0">
        <references count="1">
          <reference field="4" count="1">
            <x v="10"/>
          </reference>
        </references>
      </pivotArea>
    </format>
    <format dxfId="141">
      <pivotArea dataOnly="0" labelOnly="1" outline="0" fieldPosition="0">
        <references count="1">
          <reference field="4" count="1">
            <x v="11"/>
          </reference>
        </references>
      </pivotArea>
    </format>
    <format dxfId="140">
      <pivotArea dataOnly="0" labelOnly="1" outline="0" fieldPosition="0">
        <references count="1">
          <reference field="4" count="1">
            <x v="12"/>
          </reference>
        </references>
      </pivotArea>
    </format>
    <format dxfId="139">
      <pivotArea dataOnly="0" labelOnly="1" outline="0" fieldPosition="0">
        <references count="1">
          <reference field="4" count="1">
            <x v="13"/>
          </reference>
        </references>
      </pivotArea>
    </format>
    <format dxfId="138">
      <pivotArea dataOnly="0" labelOnly="1" outline="0" fieldPosition="0">
        <references count="1">
          <reference field="4" count="1">
            <x v="14"/>
          </reference>
        </references>
      </pivotArea>
    </format>
    <format dxfId="137">
      <pivotArea dataOnly="0" labelOnly="1" outline="0" fieldPosition="0">
        <references count="1">
          <reference field="4" count="1">
            <x v="15"/>
          </reference>
        </references>
      </pivotArea>
    </format>
    <format dxfId="136">
      <pivotArea dataOnly="0" labelOnly="1" outline="0" fieldPosition="0">
        <references count="1">
          <reference field="4" count="1">
            <x v="16"/>
          </reference>
        </references>
      </pivotArea>
    </format>
    <format dxfId="135">
      <pivotArea dataOnly="0" labelOnly="1" outline="0" fieldPosition="0">
        <references count="1">
          <reference field="4" count="1">
            <x v="17"/>
          </reference>
        </references>
      </pivotArea>
    </format>
    <format dxfId="134">
      <pivotArea dataOnly="0" labelOnly="1" outline="0" fieldPosition="0">
        <references count="1">
          <reference field="4" count="1">
            <x v="18"/>
          </reference>
        </references>
      </pivotArea>
    </format>
    <format dxfId="133">
      <pivotArea dataOnly="0" labelOnly="1" outline="0" fieldPosition="0">
        <references count="1">
          <reference field="4" count="1">
            <x v="19"/>
          </reference>
        </references>
      </pivotArea>
    </format>
    <format dxfId="132">
      <pivotArea dataOnly="0" labelOnly="1" outline="0" fieldPosition="0">
        <references count="1">
          <reference field="4" count="1">
            <x v="20"/>
          </reference>
        </references>
      </pivotArea>
    </format>
    <format dxfId="131">
      <pivotArea dataOnly="0" labelOnly="1" outline="0" fieldPosition="0">
        <references count="1">
          <reference field="4" count="1">
            <x v="21"/>
          </reference>
        </references>
      </pivotArea>
    </format>
    <format dxfId="130">
      <pivotArea dataOnly="0" labelOnly="1" outline="0" fieldPosition="0">
        <references count="1">
          <reference field="4" count="1">
            <x v="22"/>
          </reference>
        </references>
      </pivotArea>
    </format>
    <format dxfId="129">
      <pivotArea dataOnly="0" labelOnly="1" outline="0" fieldPosition="0">
        <references count="1">
          <reference field="4" count="1">
            <x v="23"/>
          </reference>
        </references>
      </pivotArea>
    </format>
    <format dxfId="128">
      <pivotArea dataOnly="0" labelOnly="1" outline="0" fieldPosition="0">
        <references count="1">
          <reference field="4" count="1">
            <x v="24"/>
          </reference>
        </references>
      </pivotArea>
    </format>
    <format dxfId="127">
      <pivotArea dataOnly="0" labelOnly="1" outline="0" fieldPosition="0">
        <references count="1">
          <reference field="4" count="1">
            <x v="25"/>
          </reference>
        </references>
      </pivotArea>
    </format>
    <format dxfId="126">
      <pivotArea dataOnly="0" labelOnly="1" outline="0" fieldPosition="0">
        <references count="1">
          <reference field="4" count="1">
            <x v="26"/>
          </reference>
        </references>
      </pivotArea>
    </format>
    <format dxfId="125">
      <pivotArea dataOnly="0" labelOnly="1" outline="0" fieldPosition="0">
        <references count="1">
          <reference field="4" count="1">
            <x v="27"/>
          </reference>
        </references>
      </pivotArea>
    </format>
    <format dxfId="124">
      <pivotArea dataOnly="0" labelOnly="1" outline="0" fieldPosition="0">
        <references count="1">
          <reference field="4" count="1">
            <x v="28"/>
          </reference>
        </references>
      </pivotArea>
    </format>
    <format dxfId="123">
      <pivotArea dataOnly="0" labelOnly="1" outline="0" fieldPosition="0">
        <references count="1">
          <reference field="4" count="1">
            <x v="29"/>
          </reference>
        </references>
      </pivotArea>
    </format>
    <format dxfId="122">
      <pivotArea dataOnly="0" labelOnly="1" outline="0" fieldPosition="0">
        <references count="1">
          <reference field="4" count="1">
            <x v="30"/>
          </reference>
        </references>
      </pivotArea>
    </format>
    <format dxfId="121">
      <pivotArea dataOnly="0" labelOnly="1" outline="0" fieldPosition="0">
        <references count="1">
          <reference field="4" count="1">
            <x v="31"/>
          </reference>
        </references>
      </pivotArea>
    </format>
    <format dxfId="120">
      <pivotArea dataOnly="0" labelOnly="1" outline="0" fieldPosition="0">
        <references count="1">
          <reference field="4" count="1">
            <x v="32"/>
          </reference>
        </references>
      </pivotArea>
    </format>
    <format dxfId="119">
      <pivotArea dataOnly="0" labelOnly="1" outline="0" fieldPosition="0">
        <references count="1">
          <reference field="4" count="1">
            <x v="33"/>
          </reference>
        </references>
      </pivotArea>
    </format>
    <format dxfId="118">
      <pivotArea dataOnly="0" labelOnly="1" outline="0" fieldPosition="0">
        <references count="1">
          <reference field="4" count="1">
            <x v="34"/>
          </reference>
        </references>
      </pivotArea>
    </format>
    <format dxfId="117">
      <pivotArea dataOnly="0" labelOnly="1" outline="0" fieldPosition="0">
        <references count="1">
          <reference field="4" count="1">
            <x v="35"/>
          </reference>
        </references>
      </pivotArea>
    </format>
    <format dxfId="116">
      <pivotArea dataOnly="0" labelOnly="1" outline="0" fieldPosition="0">
        <references count="1">
          <reference field="4" count="1">
            <x v="36"/>
          </reference>
        </references>
      </pivotArea>
    </format>
    <format dxfId="115">
      <pivotArea dataOnly="0" labelOnly="1" outline="0" fieldPosition="0">
        <references count="1">
          <reference field="4" count="1">
            <x v="37"/>
          </reference>
        </references>
      </pivotArea>
    </format>
    <format dxfId="114">
      <pivotArea dataOnly="0" labelOnly="1" outline="0" fieldPosition="0">
        <references count="1">
          <reference field="4" count="1">
            <x v="38"/>
          </reference>
        </references>
      </pivotArea>
    </format>
    <format dxfId="113">
      <pivotArea dataOnly="0" labelOnly="1" outline="0" fieldPosition="0">
        <references count="1">
          <reference field="4" count="1">
            <x v="39"/>
          </reference>
        </references>
      </pivotArea>
    </format>
    <format dxfId="112">
      <pivotArea dataOnly="0" labelOnly="1" outline="0" fieldPosition="0">
        <references count="1">
          <reference field="4" count="1">
            <x v="40"/>
          </reference>
        </references>
      </pivotArea>
    </format>
    <format dxfId="111">
      <pivotArea dataOnly="0" labelOnly="1" outline="0" fieldPosition="0">
        <references count="1">
          <reference field="4" count="1">
            <x v="41"/>
          </reference>
        </references>
      </pivotArea>
    </format>
    <format dxfId="110">
      <pivotArea dataOnly="0" labelOnly="1" outline="0" fieldPosition="0">
        <references count="1">
          <reference field="4" count="1">
            <x v="42"/>
          </reference>
        </references>
      </pivotArea>
    </format>
    <format dxfId="109">
      <pivotArea dataOnly="0" labelOnly="1" outline="0" fieldPosition="0">
        <references count="1">
          <reference field="4" count="1">
            <x v="43"/>
          </reference>
        </references>
      </pivotArea>
    </format>
    <format dxfId="108">
      <pivotArea dataOnly="0" labelOnly="1" outline="0" fieldPosition="0">
        <references count="1">
          <reference field="4" count="1">
            <x v="44"/>
          </reference>
        </references>
      </pivotArea>
    </format>
    <format dxfId="107">
      <pivotArea dataOnly="0" labelOnly="1" outline="0" fieldPosition="0">
        <references count="1">
          <reference field="4" count="1">
            <x v="45"/>
          </reference>
        </references>
      </pivotArea>
    </format>
    <format dxfId="106">
      <pivotArea dataOnly="0" labelOnly="1" outline="0" fieldPosition="0">
        <references count="1">
          <reference field="4" count="1">
            <x v="46"/>
          </reference>
        </references>
      </pivotArea>
    </format>
    <format dxfId="105">
      <pivotArea dataOnly="0" labelOnly="1" outline="0" fieldPosition="0">
        <references count="1">
          <reference field="4" count="1">
            <x v="47"/>
          </reference>
        </references>
      </pivotArea>
    </format>
    <format dxfId="104">
      <pivotArea dataOnly="0" labelOnly="1" outline="0" fieldPosition="0">
        <references count="1">
          <reference field="4" count="1">
            <x v="48"/>
          </reference>
        </references>
      </pivotArea>
    </format>
    <format dxfId="103">
      <pivotArea dataOnly="0" labelOnly="1" outline="0" fieldPosition="0">
        <references count="1">
          <reference field="4" count="1">
            <x v="49"/>
          </reference>
        </references>
      </pivotArea>
    </format>
    <format dxfId="102">
      <pivotArea dataOnly="0" labelOnly="1" outline="0" fieldPosition="0">
        <references count="1">
          <reference field="4" count="1">
            <x v="50"/>
          </reference>
        </references>
      </pivotArea>
    </format>
    <format dxfId="101">
      <pivotArea dataOnly="0" labelOnly="1" outline="0" fieldPosition="0">
        <references count="1">
          <reference field="4" count="1">
            <x v="51"/>
          </reference>
        </references>
      </pivotArea>
    </format>
    <format dxfId="100">
      <pivotArea dataOnly="0" labelOnly="1" outline="0" fieldPosition="0">
        <references count="1">
          <reference field="4" count="1">
            <x v="52"/>
          </reference>
        </references>
      </pivotArea>
    </format>
    <format dxfId="99">
      <pivotArea dataOnly="0" labelOnly="1" outline="0" fieldPosition="0">
        <references count="1">
          <reference field="4" count="1">
            <x v="53"/>
          </reference>
        </references>
      </pivotArea>
    </format>
    <format dxfId="98">
      <pivotArea dataOnly="0" labelOnly="1" outline="0" fieldPosition="0">
        <references count="1">
          <reference field="4" count="1">
            <x v="54"/>
          </reference>
        </references>
      </pivotArea>
    </format>
    <format dxfId="97">
      <pivotArea dataOnly="0" labelOnly="1" outline="0" fieldPosition="0">
        <references count="1">
          <reference field="4" count="1">
            <x v="55"/>
          </reference>
        </references>
      </pivotArea>
    </format>
    <format dxfId="96">
      <pivotArea dataOnly="0" labelOnly="1" outline="0" fieldPosition="0">
        <references count="1">
          <reference field="4" count="1">
            <x v="56"/>
          </reference>
        </references>
      </pivotArea>
    </format>
    <format dxfId="95">
      <pivotArea dataOnly="0" labelOnly="1" outline="0" fieldPosition="0">
        <references count="1">
          <reference field="4" count="1">
            <x v="57"/>
          </reference>
        </references>
      </pivotArea>
    </format>
    <format dxfId="94">
      <pivotArea dataOnly="0" labelOnly="1" outline="0" fieldPosition="0">
        <references count="1">
          <reference field="4" count="1">
            <x v="58"/>
          </reference>
        </references>
      </pivotArea>
    </format>
    <format dxfId="93">
      <pivotArea dataOnly="0" labelOnly="1" outline="0" fieldPosition="0">
        <references count="1">
          <reference field="4" count="1">
            <x v="59"/>
          </reference>
        </references>
      </pivotArea>
    </format>
    <format dxfId="92">
      <pivotArea dataOnly="0" labelOnly="1" outline="0" fieldPosition="0">
        <references count="1">
          <reference field="4" count="1">
            <x v="60"/>
          </reference>
        </references>
      </pivotArea>
    </format>
    <format dxfId="91">
      <pivotArea dataOnly="0" labelOnly="1" outline="0" fieldPosition="0">
        <references count="1">
          <reference field="4" count="1">
            <x v="61"/>
          </reference>
        </references>
      </pivotArea>
    </format>
    <format dxfId="90">
      <pivotArea dataOnly="0" labelOnly="1" outline="0" fieldPosition="0">
        <references count="1">
          <reference field="4" count="1">
            <x v="62"/>
          </reference>
        </references>
      </pivotArea>
    </format>
    <format dxfId="89">
      <pivotArea dataOnly="0" labelOnly="1" outline="0" fieldPosition="0">
        <references count="1">
          <reference field="4" count="1">
            <x v="63"/>
          </reference>
        </references>
      </pivotArea>
    </format>
    <format dxfId="88">
      <pivotArea dataOnly="0" labelOnly="1" outline="0" fieldPosition="0">
        <references count="1">
          <reference field="4" count="1">
            <x v="64"/>
          </reference>
        </references>
      </pivotArea>
    </format>
    <format dxfId="87">
      <pivotArea dataOnly="0" labelOnly="1" outline="0" fieldPosition="0">
        <references count="1">
          <reference field="4" count="1">
            <x v="65"/>
          </reference>
        </references>
      </pivotArea>
    </format>
    <format dxfId="86">
      <pivotArea dataOnly="0" labelOnly="1" outline="0" fieldPosition="0">
        <references count="1">
          <reference field="4" count="1">
            <x v="66"/>
          </reference>
        </references>
      </pivotArea>
    </format>
    <format dxfId="85">
      <pivotArea dataOnly="0" labelOnly="1" outline="0" fieldPosition="0">
        <references count="1">
          <reference field="4" count="1">
            <x v="67"/>
          </reference>
        </references>
      </pivotArea>
    </format>
    <format dxfId="84">
      <pivotArea dataOnly="0" labelOnly="1" outline="0" fieldPosition="0">
        <references count="1">
          <reference field="4" count="1">
            <x v="68"/>
          </reference>
        </references>
      </pivotArea>
    </format>
    <format dxfId="83">
      <pivotArea dataOnly="0" labelOnly="1" outline="0" fieldPosition="0">
        <references count="1">
          <reference field="4" count="1">
            <x v="69"/>
          </reference>
        </references>
      </pivotArea>
    </format>
    <format dxfId="82">
      <pivotArea dataOnly="0" labelOnly="1" outline="0" fieldPosition="0">
        <references count="1">
          <reference field="4" count="1">
            <x v="70"/>
          </reference>
        </references>
      </pivotArea>
    </format>
    <format dxfId="81">
      <pivotArea dataOnly="0" labelOnly="1" outline="0" fieldPosition="0">
        <references count="1">
          <reference field="4" count="1">
            <x v="71"/>
          </reference>
        </references>
      </pivotArea>
    </format>
    <format dxfId="80">
      <pivotArea dataOnly="0" labelOnly="1" outline="0" fieldPosition="0">
        <references count="1">
          <reference field="4" count="1">
            <x v="72"/>
          </reference>
        </references>
      </pivotArea>
    </format>
    <format dxfId="79">
      <pivotArea dataOnly="0" labelOnly="1" outline="0" fieldPosition="0">
        <references count="1">
          <reference field="4" count="1">
            <x v="73"/>
          </reference>
        </references>
      </pivotArea>
    </format>
    <format dxfId="78">
      <pivotArea dataOnly="0" labelOnly="1" outline="0" fieldPosition="0">
        <references count="1">
          <reference field="4" count="1">
            <x v="74"/>
          </reference>
        </references>
      </pivotArea>
    </format>
    <format dxfId="77">
      <pivotArea dataOnly="0" labelOnly="1" outline="0" fieldPosition="0">
        <references count="1">
          <reference field="4" count="1">
            <x v="75"/>
          </reference>
        </references>
      </pivotArea>
    </format>
    <format dxfId="76">
      <pivotArea dataOnly="0" labelOnly="1" outline="0" fieldPosition="0">
        <references count="1">
          <reference field="4" count="1">
            <x v="76"/>
          </reference>
        </references>
      </pivotArea>
    </format>
    <format dxfId="75">
      <pivotArea dataOnly="0" labelOnly="1" outline="0" fieldPosition="0">
        <references count="1">
          <reference field="4" count="1">
            <x v="77"/>
          </reference>
        </references>
      </pivotArea>
    </format>
    <format dxfId="74">
      <pivotArea dataOnly="0" labelOnly="1" outline="0" fieldPosition="0">
        <references count="1">
          <reference field="4" count="1">
            <x v="78"/>
          </reference>
        </references>
      </pivotArea>
    </format>
    <format dxfId="73">
      <pivotArea dataOnly="0" labelOnly="1" outline="0" fieldPosition="0">
        <references count="1">
          <reference field="4" count="1">
            <x v="79"/>
          </reference>
        </references>
      </pivotArea>
    </format>
    <format dxfId="72">
      <pivotArea dataOnly="0" labelOnly="1" outline="0" fieldPosition="0">
        <references count="1">
          <reference field="4" count="1">
            <x v="80"/>
          </reference>
        </references>
      </pivotArea>
    </format>
    <format dxfId="71">
      <pivotArea dataOnly="0" labelOnly="1" outline="0" fieldPosition="0">
        <references count="1">
          <reference field="4" count="1">
            <x v="81"/>
          </reference>
        </references>
      </pivotArea>
    </format>
    <format dxfId="70">
      <pivotArea dataOnly="0" labelOnly="1" outline="0" fieldPosition="0">
        <references count="1">
          <reference field="4" count="1">
            <x v="82"/>
          </reference>
        </references>
      </pivotArea>
    </format>
    <format dxfId="69">
      <pivotArea dataOnly="0" labelOnly="1" outline="0" fieldPosition="0">
        <references count="1">
          <reference field="4" count="1">
            <x v="83"/>
          </reference>
        </references>
      </pivotArea>
    </format>
    <format dxfId="68">
      <pivotArea dataOnly="0" labelOnly="1" outline="0" fieldPosition="0">
        <references count="1">
          <reference field="4" count="1">
            <x v="84"/>
          </reference>
        </references>
      </pivotArea>
    </format>
    <format dxfId="67">
      <pivotArea dataOnly="0" labelOnly="1" outline="0" fieldPosition="0">
        <references count="1">
          <reference field="4" count="1">
            <x v="85"/>
          </reference>
        </references>
      </pivotArea>
    </format>
    <format dxfId="66">
      <pivotArea dataOnly="0" labelOnly="1" outline="0" fieldPosition="0">
        <references count="1">
          <reference field="4" count="1">
            <x v="86"/>
          </reference>
        </references>
      </pivotArea>
    </format>
    <format dxfId="65">
      <pivotArea dataOnly="0" labelOnly="1" outline="0" fieldPosition="0">
        <references count="1">
          <reference field="4" count="1">
            <x v="87"/>
          </reference>
        </references>
      </pivotArea>
    </format>
    <format dxfId="64">
      <pivotArea dataOnly="0" labelOnly="1" outline="0" fieldPosition="0">
        <references count="1">
          <reference field="4" count="1">
            <x v="88"/>
          </reference>
        </references>
      </pivotArea>
    </format>
    <format dxfId="63">
      <pivotArea dataOnly="0" labelOnly="1" outline="0" fieldPosition="0">
        <references count="1">
          <reference field="4" count="1">
            <x v="89"/>
          </reference>
        </references>
      </pivotArea>
    </format>
    <format dxfId="62">
      <pivotArea dataOnly="0" labelOnly="1" outline="0" fieldPosition="0">
        <references count="1">
          <reference field="4" count="1">
            <x v="90"/>
          </reference>
        </references>
      </pivotArea>
    </format>
    <format dxfId="61">
      <pivotArea dataOnly="0" labelOnly="1" outline="0" fieldPosition="0">
        <references count="1">
          <reference field="4" count="1">
            <x v="91"/>
          </reference>
        </references>
      </pivotArea>
    </format>
    <format dxfId="60">
      <pivotArea dataOnly="0" labelOnly="1" outline="0" fieldPosition="0">
        <references count="1">
          <reference field="4" count="1">
            <x v="92"/>
          </reference>
        </references>
      </pivotArea>
    </format>
    <format dxfId="59">
      <pivotArea dataOnly="0" labelOnly="1" outline="0" fieldPosition="0">
        <references count="1">
          <reference field="4" count="1">
            <x v="93"/>
          </reference>
        </references>
      </pivotArea>
    </format>
    <format dxfId="58">
      <pivotArea dataOnly="0" labelOnly="1" outline="0" fieldPosition="0">
        <references count="1">
          <reference field="4" count="1">
            <x v="94"/>
          </reference>
        </references>
      </pivotArea>
    </format>
    <format dxfId="57">
      <pivotArea dataOnly="0" labelOnly="1" outline="0" fieldPosition="0">
        <references count="1">
          <reference field="4" count="1">
            <x v="95"/>
          </reference>
        </references>
      </pivotArea>
    </format>
    <format dxfId="56">
      <pivotArea dataOnly="0" labelOnly="1" outline="0" fieldPosition="0">
        <references count="1">
          <reference field="4" count="1">
            <x v="96"/>
          </reference>
        </references>
      </pivotArea>
    </format>
    <format dxfId="55">
      <pivotArea dataOnly="0" labelOnly="1" outline="0" fieldPosition="0">
        <references count="1">
          <reference field="4" count="1">
            <x v="97"/>
          </reference>
        </references>
      </pivotArea>
    </format>
    <format dxfId="54">
      <pivotArea dataOnly="0" labelOnly="1" outline="0" fieldPosition="0">
        <references count="1">
          <reference field="4" count="1">
            <x v="98"/>
          </reference>
        </references>
      </pivotArea>
    </format>
    <format dxfId="53">
      <pivotArea dataOnly="0" labelOnly="1" outline="0" fieldPosition="0">
        <references count="1">
          <reference field="4" count="1">
            <x v="99"/>
          </reference>
        </references>
      </pivotArea>
    </format>
    <format dxfId="52">
      <pivotArea dataOnly="0" labelOnly="1" outline="0" fieldPosition="0">
        <references count="1">
          <reference field="4" count="1">
            <x v="100"/>
          </reference>
        </references>
      </pivotArea>
    </format>
    <format dxfId="51">
      <pivotArea dataOnly="0" labelOnly="1" outline="0" fieldPosition="0">
        <references count="1">
          <reference field="4" count="1">
            <x v="101"/>
          </reference>
        </references>
      </pivotArea>
    </format>
    <format dxfId="50">
      <pivotArea dataOnly="0" labelOnly="1" outline="0" fieldPosition="0">
        <references count="1">
          <reference field="4" count="1">
            <x v="102"/>
          </reference>
        </references>
      </pivotArea>
    </format>
    <format dxfId="49">
      <pivotArea dataOnly="0" labelOnly="1" outline="0" fieldPosition="0">
        <references count="1">
          <reference field="4" count="1">
            <x v="103"/>
          </reference>
        </references>
      </pivotArea>
    </format>
    <format dxfId="48">
      <pivotArea dataOnly="0" labelOnly="1" outline="0" fieldPosition="0">
        <references count="1">
          <reference field="4" count="1">
            <x v="104"/>
          </reference>
        </references>
      </pivotArea>
    </format>
    <format dxfId="47">
      <pivotArea dataOnly="0" labelOnly="1" outline="0" fieldPosition="0">
        <references count="1">
          <reference field="4" count="1">
            <x v="105"/>
          </reference>
        </references>
      </pivotArea>
    </format>
    <format dxfId="46">
      <pivotArea dataOnly="0" labelOnly="1" outline="0" fieldPosition="0">
        <references count="1">
          <reference field="4" count="1">
            <x v="106"/>
          </reference>
        </references>
      </pivotArea>
    </format>
    <format dxfId="45">
      <pivotArea dataOnly="0" labelOnly="1" outline="0" fieldPosition="0">
        <references count="1">
          <reference field="4" count="1">
            <x v="107"/>
          </reference>
        </references>
      </pivotArea>
    </format>
    <format dxfId="44">
      <pivotArea dataOnly="0" labelOnly="1" outline="0" fieldPosition="0">
        <references count="1">
          <reference field="4" count="1">
            <x v="108"/>
          </reference>
        </references>
      </pivotArea>
    </format>
    <format dxfId="43">
      <pivotArea dataOnly="0" labelOnly="1" outline="0" fieldPosition="0">
        <references count="1">
          <reference field="4" count="1">
            <x v="109"/>
          </reference>
        </references>
      </pivotArea>
    </format>
    <format dxfId="42">
      <pivotArea dataOnly="0" labelOnly="1" outline="0" fieldPosition="0">
        <references count="1">
          <reference field="4" count="1">
            <x v="110"/>
          </reference>
        </references>
      </pivotArea>
    </format>
    <format dxfId="41">
      <pivotArea dataOnly="0" labelOnly="1" outline="0" fieldPosition="0">
        <references count="1">
          <reference field="4" count="1">
            <x v="111"/>
          </reference>
        </references>
      </pivotArea>
    </format>
    <format dxfId="40">
      <pivotArea dataOnly="0" labelOnly="1" outline="0" fieldPosition="0">
        <references count="1">
          <reference field="4" count="1">
            <x v="112"/>
          </reference>
        </references>
      </pivotArea>
    </format>
    <format dxfId="39">
      <pivotArea dataOnly="0" labelOnly="1" outline="0" fieldPosition="0">
        <references count="1">
          <reference field="4" count="1">
            <x v="113"/>
          </reference>
        </references>
      </pivotArea>
    </format>
    <format dxfId="38">
      <pivotArea dataOnly="0" labelOnly="1" outline="0" fieldPosition="0">
        <references count="1">
          <reference field="4" count="1">
            <x v="114"/>
          </reference>
        </references>
      </pivotArea>
    </format>
    <format dxfId="37">
      <pivotArea dataOnly="0" labelOnly="1" outline="0" fieldPosition="0">
        <references count="1">
          <reference field="4" count="1">
            <x v="115"/>
          </reference>
        </references>
      </pivotArea>
    </format>
    <format dxfId="36">
      <pivotArea dataOnly="0" labelOnly="1" outline="0" fieldPosition="0">
        <references count="1">
          <reference field="4" count="1">
            <x v="116"/>
          </reference>
        </references>
      </pivotArea>
    </format>
    <format dxfId="35">
      <pivotArea dataOnly="0" labelOnly="1" outline="0" fieldPosition="0">
        <references count="1">
          <reference field="4" count="1">
            <x v="117"/>
          </reference>
        </references>
      </pivotArea>
    </format>
    <format dxfId="34">
      <pivotArea dataOnly="0" labelOnly="1" outline="0" fieldPosition="0">
        <references count="1">
          <reference field="4" count="1">
            <x v="118"/>
          </reference>
        </references>
      </pivotArea>
    </format>
    <format dxfId="33">
      <pivotArea dataOnly="0" labelOnly="1" outline="0" fieldPosition="0">
        <references count="1">
          <reference field="4" count="1">
            <x v="119"/>
          </reference>
        </references>
      </pivotArea>
    </format>
    <format dxfId="32">
      <pivotArea dataOnly="0" labelOnly="1" outline="0" fieldPosition="0">
        <references count="1">
          <reference field="4" count="1">
            <x v="120"/>
          </reference>
        </references>
      </pivotArea>
    </format>
    <format dxfId="31">
      <pivotArea dataOnly="0" labelOnly="1" outline="0" fieldPosition="0">
        <references count="1">
          <reference field="4" count="1">
            <x v="121"/>
          </reference>
        </references>
      </pivotArea>
    </format>
    <format dxfId="30">
      <pivotArea dataOnly="0" labelOnly="1" outline="0" fieldPosition="0">
        <references count="1">
          <reference field="4" count="1">
            <x v="122"/>
          </reference>
        </references>
      </pivotArea>
    </format>
    <format dxfId="29">
      <pivotArea dataOnly="0" labelOnly="1" outline="0" fieldPosition="0">
        <references count="1">
          <reference field="4" count="1">
            <x v="123"/>
          </reference>
        </references>
      </pivotArea>
    </format>
    <format dxfId="28">
      <pivotArea dataOnly="0" labelOnly="1" outline="0" fieldPosition="0">
        <references count="1">
          <reference field="4" count="1">
            <x v="124"/>
          </reference>
        </references>
      </pivotArea>
    </format>
    <format dxfId="27">
      <pivotArea dataOnly="0" labelOnly="1" outline="0" fieldPosition="0">
        <references count="1">
          <reference field="4" count="1">
            <x v="125"/>
          </reference>
        </references>
      </pivotArea>
    </format>
    <format dxfId="26">
      <pivotArea dataOnly="0" labelOnly="1" outline="0" fieldPosition="0">
        <references count="1">
          <reference field="4" count="1">
            <x v="126"/>
          </reference>
        </references>
      </pivotArea>
    </format>
    <format dxfId="25">
      <pivotArea dataOnly="0" labelOnly="1" outline="0" fieldPosition="0">
        <references count="1">
          <reference field="4" count="1">
            <x v="127"/>
          </reference>
        </references>
      </pivotArea>
    </format>
    <format dxfId="24">
      <pivotArea dataOnly="0" labelOnly="1" outline="0" fieldPosition="0">
        <references count="1">
          <reference field="4" count="1">
            <x v="128"/>
          </reference>
        </references>
      </pivotArea>
    </format>
    <format dxfId="23">
      <pivotArea dataOnly="0" labelOnly="1" outline="0" fieldPosition="0">
        <references count="1">
          <reference field="4" count="1">
            <x v="129"/>
          </reference>
        </references>
      </pivotArea>
    </format>
    <format dxfId="22">
      <pivotArea dataOnly="0" labelOnly="1" outline="0" fieldPosition="0">
        <references count="1">
          <reference field="4" count="1">
            <x v="130"/>
          </reference>
        </references>
      </pivotArea>
    </format>
    <format dxfId="21">
      <pivotArea dataOnly="0" labelOnly="1" outline="0" fieldPosition="0">
        <references count="1">
          <reference field="4" count="1">
            <x v="131"/>
          </reference>
        </references>
      </pivotArea>
    </format>
    <format dxfId="20">
      <pivotArea dataOnly="0" labelOnly="1" outline="0" fieldPosition="0">
        <references count="1">
          <reference field="4" count="1">
            <x v="132"/>
          </reference>
        </references>
      </pivotArea>
    </format>
    <format dxfId="19">
      <pivotArea dataOnly="0" labelOnly="1" grandRow="1" outline="0" fieldPosition="0"/>
    </format>
    <format dxfId="18">
      <pivotArea dataOnly="0" labelOnly="1" grandRow="1" outline="0" fieldPosition="0"/>
    </format>
    <format dxfId="17">
      <pivotArea field="14" type="button" dataOnly="0" labelOnly="1" outline="0"/>
    </format>
    <format dxfId="16">
      <pivotArea outline="0" fieldPosition="0">
        <references count="1">
          <reference field="4294967294" count="1" selected="0">
            <x v="1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">
      <pivotArea outline="0" fieldPosition="0">
        <references count="1">
          <reference field="4294967294" count="1">
            <x v="0"/>
          </reference>
        </references>
      </pivotArea>
    </format>
    <format dxfId="13">
      <pivotArea outline="0" fieldPosition="0">
        <references count="1">
          <reference field="4294967294" count="1">
            <x v="2"/>
          </reference>
        </references>
      </pivotArea>
    </format>
    <format dxfId="12">
      <pivotArea outline="0" fieldPosition="0">
        <references count="1">
          <reference field="4294967294" count="1">
            <x v="1"/>
          </reference>
        </references>
      </pivotArea>
    </format>
    <format dxfId="11">
      <pivotArea outline="0" fieldPosition="0">
        <references count="1">
          <reference field="4294967294" count="1">
            <x v="4"/>
          </reference>
        </references>
      </pivotArea>
    </format>
    <format dxfId="10">
      <pivotArea outline="0" fieldPosition="0">
        <references count="1">
          <reference field="4294967294" count="1">
            <x v="3"/>
          </reference>
        </references>
      </pivotArea>
    </format>
  </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P10" dT="2023-10-04T13:03:54.40" personId="{0D6E7A06-82E8-4E0D-972B-0F5D3F93A30F}" id="{766969A6-3C01-4BD1-87FB-514F2A659D81}">
    <text>ΑΡΧΕΣ ΝΟΕΜΒΡΙΟΥ Η ΦΟΡΜΟΥΛΑ ΑΠΌ ΚΑΤΩ ΑΠΌ 10 ΘΑ ΠΡΕΠΕΙ ΝΑ ΤΡΑΒΑΕΙ ΠΩΛΗΣΕΙΣ 10.2023 ΚΑΙ ΌΧΙ 10.2022 ΠΟΥ ΝΑΙ ΤΩΡΑ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4.bin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customProperty" Target="../customProperty8.bin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customProperty" Target="../customProperty9.bin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customProperty" Target="../customProperty11.bin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E48B9-B3F9-4300-91DD-B30345CE14B5}">
  <sheetPr codeName="Sheet1"/>
  <dimension ref="A1:BC2925"/>
  <sheetViews>
    <sheetView showGridLines="0" zoomScale="85" zoomScaleNormal="85" workbookViewId="0">
      <pane xSplit="3" ySplit="9" topLeftCell="AF10" activePane="bottomRight" state="frozen"/>
      <selection activeCell="B14" sqref="B14"/>
      <selection pane="topRight" activeCell="B14" sqref="B14"/>
      <selection pane="bottomLeft" activeCell="B14" sqref="B14"/>
      <selection pane="bottomRight" activeCell="AR11" sqref="AR11:AR278"/>
    </sheetView>
  </sheetViews>
  <sheetFormatPr defaultColWidth="8.5546875" defaultRowHeight="12" x14ac:dyDescent="0.25"/>
  <cols>
    <col min="1" max="1" width="26.44140625" style="136" bestFit="1" customWidth="1"/>
    <col min="2" max="2" width="21" style="136" bestFit="1" customWidth="1"/>
    <col min="3" max="3" width="50.5546875" style="136" customWidth="1"/>
    <col min="4" max="6" width="10.5546875" style="136" bestFit="1" customWidth="1"/>
    <col min="7" max="13" width="9.5546875" style="136" bestFit="1" customWidth="1"/>
    <col min="14" max="17" width="10.5546875" style="136" bestFit="1" customWidth="1"/>
    <col min="18" max="21" width="9.5546875" style="136" bestFit="1" customWidth="1"/>
    <col min="22" max="25" width="9.44140625" style="136" customWidth="1"/>
    <col min="26" max="26" width="10.5546875" style="136" customWidth="1"/>
    <col min="27" max="27" width="6" style="136" customWidth="1"/>
    <col min="28" max="28" width="8.109375" style="136" customWidth="1"/>
    <col min="29" max="29" width="9.5546875" style="137" bestFit="1" customWidth="1"/>
    <col min="30" max="30" width="8.5546875" style="137"/>
    <col min="31" max="16384" width="8.5546875" style="136"/>
  </cols>
  <sheetData>
    <row r="1" spans="1:55" x14ac:dyDescent="0.25">
      <c r="A1" s="134" t="s">
        <v>673</v>
      </c>
      <c r="B1" s="135" t="s" vm="4">
        <v>716</v>
      </c>
    </row>
    <row r="2" spans="1:55" x14ac:dyDescent="0.25">
      <c r="A2" s="134" t="s">
        <v>340</v>
      </c>
      <c r="B2" s="135" t="s" vm="5">
        <v>341</v>
      </c>
    </row>
    <row r="3" spans="1:55" x14ac:dyDescent="0.25">
      <c r="A3" s="134" t="s">
        <v>340</v>
      </c>
      <c r="B3" s="135" t="s" vm="1">
        <v>342</v>
      </c>
    </row>
    <row r="4" spans="1:55" x14ac:dyDescent="0.25">
      <c r="A4" s="134" t="s">
        <v>343</v>
      </c>
      <c r="B4" s="135" t="s" vm="2">
        <v>342</v>
      </c>
      <c r="AG4" s="138">
        <v>2025</v>
      </c>
      <c r="AH4" s="139"/>
      <c r="AI4" s="139"/>
      <c r="AJ4" s="139"/>
      <c r="AK4" s="139"/>
      <c r="AL4" s="139"/>
      <c r="AM4" s="139"/>
      <c r="AN4" s="139"/>
      <c r="AO4" s="139"/>
      <c r="AP4" s="140"/>
      <c r="AQ4" s="140"/>
      <c r="AR4" s="140"/>
    </row>
    <row r="5" spans="1:55" x14ac:dyDescent="0.25">
      <c r="A5" s="134" t="s">
        <v>344</v>
      </c>
      <c r="B5" s="135" t="s" vm="3">
        <v>345</v>
      </c>
    </row>
    <row r="6" spans="1:55" ht="12.6" thickBot="1" x14ac:dyDescent="0.3">
      <c r="A6" s="134" t="s">
        <v>346</v>
      </c>
      <c r="B6" s="135" t="s" vm="6">
        <v>670</v>
      </c>
      <c r="AG6" s="180" t="s">
        <v>769</v>
      </c>
      <c r="AH6" s="180"/>
      <c r="AI6" s="180"/>
      <c r="AJ6" s="180"/>
      <c r="AK6" s="180"/>
      <c r="AL6" s="180"/>
      <c r="AM6" s="180"/>
      <c r="AN6" s="180"/>
      <c r="AO6" s="180"/>
      <c r="AP6" s="180"/>
      <c r="AQ6" s="180"/>
      <c r="AR6" s="180"/>
    </row>
    <row r="7" spans="1:55" x14ac:dyDescent="0.25">
      <c r="AG7" s="181" t="s">
        <v>551</v>
      </c>
      <c r="AH7" s="182"/>
      <c r="AI7" s="183"/>
      <c r="AJ7" s="181" t="s">
        <v>552</v>
      </c>
      <c r="AK7" s="182"/>
      <c r="AL7" s="183"/>
      <c r="AM7" s="181" t="s">
        <v>553</v>
      </c>
      <c r="AN7" s="182"/>
      <c r="AO7" s="183"/>
      <c r="AP7" s="181" t="s">
        <v>554</v>
      </c>
      <c r="AQ7" s="182"/>
      <c r="AR7" s="183"/>
    </row>
    <row r="8" spans="1:55" ht="24.6" x14ac:dyDescent="0.3">
      <c r="A8" s="134" t="s">
        <v>347</v>
      </c>
      <c r="B8" s="135"/>
      <c r="C8" s="135"/>
      <c r="D8" s="134" t="s">
        <v>671</v>
      </c>
      <c r="E8" s="134" t="s">
        <v>348</v>
      </c>
      <c r="F8" s="135"/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41"/>
      <c r="AB8" s="142"/>
      <c r="AC8" s="143" t="s">
        <v>1</v>
      </c>
      <c r="AD8" s="144" t="s">
        <v>520</v>
      </c>
      <c r="AE8" s="144" t="s">
        <v>521</v>
      </c>
      <c r="AF8" s="142"/>
      <c r="AG8" s="145">
        <v>1</v>
      </c>
      <c r="AH8" s="146">
        <v>1</v>
      </c>
      <c r="AI8" s="147">
        <v>1</v>
      </c>
      <c r="AJ8" s="145">
        <v>1</v>
      </c>
      <c r="AK8" s="146">
        <v>1</v>
      </c>
      <c r="AL8" s="147">
        <v>1</v>
      </c>
      <c r="AM8" s="145">
        <v>1</v>
      </c>
      <c r="AN8" s="146">
        <v>1</v>
      </c>
      <c r="AO8" s="147">
        <v>1</v>
      </c>
      <c r="AP8" s="145">
        <v>1</v>
      </c>
      <c r="AQ8" s="146">
        <v>1</v>
      </c>
      <c r="AR8" s="147">
        <v>1</v>
      </c>
      <c r="AS8" s="142"/>
      <c r="AT8" s="142"/>
    </row>
    <row r="9" spans="1:55" ht="15" thickBot="1" x14ac:dyDescent="0.35">
      <c r="A9" s="135"/>
      <c r="B9" s="135"/>
      <c r="C9" s="135"/>
      <c r="D9" s="135" t="s">
        <v>617</v>
      </c>
      <c r="E9" s="135" t="s">
        <v>617</v>
      </c>
      <c r="F9" s="135" t="s">
        <v>617</v>
      </c>
      <c r="G9" s="135" t="s">
        <v>617</v>
      </c>
      <c r="H9" s="135" t="s">
        <v>617</v>
      </c>
      <c r="I9" s="135" t="s">
        <v>617</v>
      </c>
      <c r="J9" s="135" t="s">
        <v>617</v>
      </c>
      <c r="K9" s="135" t="s">
        <v>617</v>
      </c>
      <c r="L9" s="135" t="s">
        <v>617</v>
      </c>
      <c r="M9" s="135" t="s">
        <v>617</v>
      </c>
      <c r="N9" s="135" t="s">
        <v>617</v>
      </c>
      <c r="O9" s="135" t="s">
        <v>617</v>
      </c>
      <c r="P9" s="135" t="s">
        <v>806</v>
      </c>
      <c r="Q9" s="135" t="s">
        <v>806</v>
      </c>
      <c r="R9" s="135" t="s">
        <v>806</v>
      </c>
      <c r="S9" s="135" t="s">
        <v>806</v>
      </c>
      <c r="T9" s="135" t="s">
        <v>806</v>
      </c>
      <c r="U9" s="135" t="s">
        <v>806</v>
      </c>
      <c r="V9" s="135" t="s">
        <v>806</v>
      </c>
      <c r="W9" s="135" t="s">
        <v>806</v>
      </c>
      <c r="X9" s="135" t="s">
        <v>806</v>
      </c>
      <c r="Y9" s="135" t="s">
        <v>806</v>
      </c>
      <c r="Z9" s="135" t="s">
        <v>806</v>
      </c>
      <c r="AA9" s="141"/>
      <c r="AB9" s="141"/>
      <c r="AC9" s="141"/>
      <c r="AD9" s="141"/>
      <c r="AE9" s="141"/>
      <c r="AF9" s="141"/>
      <c r="AG9" s="148" t="s">
        <v>352</v>
      </c>
      <c r="AH9" s="149" t="s">
        <v>353</v>
      </c>
      <c r="AI9" s="150" t="s">
        <v>354</v>
      </c>
      <c r="AJ9" s="148" t="s">
        <v>355</v>
      </c>
      <c r="AK9" s="149" t="s">
        <v>356</v>
      </c>
      <c r="AL9" s="150" t="s">
        <v>357</v>
      </c>
      <c r="AM9" s="148" t="s">
        <v>358</v>
      </c>
      <c r="AN9" s="149" t="s">
        <v>359</v>
      </c>
      <c r="AO9" s="148" t="s">
        <v>360</v>
      </c>
      <c r="AP9" s="151" t="s">
        <v>361</v>
      </c>
      <c r="AQ9" s="152" t="s">
        <v>362</v>
      </c>
      <c r="AR9" s="153" t="s">
        <v>363</v>
      </c>
      <c r="BB9" s="142"/>
      <c r="BC9" s="142"/>
    </row>
    <row r="10" spans="1:55" ht="14.4" x14ac:dyDescent="0.3">
      <c r="A10" s="134" t="s">
        <v>349</v>
      </c>
      <c r="B10" s="134" t="s">
        <v>350</v>
      </c>
      <c r="C10" s="134" t="s">
        <v>351</v>
      </c>
      <c r="D10" s="154" t="s">
        <v>352</v>
      </c>
      <c r="E10" s="154" t="s">
        <v>353</v>
      </c>
      <c r="F10" s="154" t="s">
        <v>354</v>
      </c>
      <c r="G10" s="154" t="s">
        <v>355</v>
      </c>
      <c r="H10" s="154" t="s">
        <v>356</v>
      </c>
      <c r="I10" s="154" t="s">
        <v>357</v>
      </c>
      <c r="J10" s="154" t="s">
        <v>358</v>
      </c>
      <c r="K10" s="154" t="s">
        <v>359</v>
      </c>
      <c r="L10" s="154" t="s">
        <v>360</v>
      </c>
      <c r="M10" s="154" t="s">
        <v>361</v>
      </c>
      <c r="N10" s="154" t="s">
        <v>362</v>
      </c>
      <c r="O10" s="154" t="s">
        <v>363</v>
      </c>
      <c r="P10" s="154" t="s">
        <v>352</v>
      </c>
      <c r="Q10" s="154" t="s">
        <v>353</v>
      </c>
      <c r="R10" s="154" t="s">
        <v>354</v>
      </c>
      <c r="S10" s="154" t="s">
        <v>355</v>
      </c>
      <c r="T10" s="135" t="s">
        <v>356</v>
      </c>
      <c r="U10" s="154" t="s">
        <v>357</v>
      </c>
      <c r="V10" s="154" t="s">
        <v>358</v>
      </c>
      <c r="W10" s="154" t="s">
        <v>359</v>
      </c>
      <c r="X10" s="154" t="s">
        <v>360</v>
      </c>
      <c r="Y10" s="135" t="s">
        <v>361</v>
      </c>
      <c r="Z10" s="135" t="s">
        <v>362</v>
      </c>
      <c r="AA10" s="141"/>
      <c r="AB10" s="142"/>
      <c r="AC10" s="155"/>
      <c r="AD10" s="156"/>
      <c r="AE10" s="156"/>
      <c r="AF10" s="142"/>
      <c r="AG10" s="157"/>
      <c r="AH10" s="157"/>
      <c r="AI10" s="157"/>
      <c r="AJ10" s="157"/>
      <c r="AK10" s="157"/>
      <c r="AL10" s="157"/>
      <c r="AM10" s="157"/>
      <c r="AN10" s="157"/>
      <c r="AO10" s="157"/>
      <c r="AP10" s="157"/>
      <c r="AQ10" s="157"/>
      <c r="AR10" s="157"/>
      <c r="AS10" s="142"/>
      <c r="AT10" s="142"/>
    </row>
    <row r="11" spans="1:55" ht="14.4" x14ac:dyDescent="0.3">
      <c r="A11" s="135" t="s">
        <v>801</v>
      </c>
      <c r="B11" s="135" t="s">
        <v>364</v>
      </c>
      <c r="C11" s="135" t="s">
        <v>1014</v>
      </c>
      <c r="D11" s="158">
        <v>-1.167</v>
      </c>
      <c r="E11" s="158">
        <v>-19.001000000000001</v>
      </c>
      <c r="F11" s="158">
        <v>-0.5</v>
      </c>
      <c r="G11" s="158">
        <v>-2</v>
      </c>
      <c r="H11" s="158">
        <v>-0.16700000000000001</v>
      </c>
      <c r="I11" s="158">
        <v>0</v>
      </c>
      <c r="J11" s="158">
        <v>-1.0010000000000001</v>
      </c>
      <c r="K11" s="158">
        <v>-0.33300000000000002</v>
      </c>
      <c r="L11" s="158">
        <v>-0.33400000000000002</v>
      </c>
      <c r="M11" s="158">
        <v>-10.333</v>
      </c>
      <c r="N11" s="158">
        <v>-0.33400000000000002</v>
      </c>
      <c r="O11" s="158">
        <v>-0.33300000000000002</v>
      </c>
      <c r="P11" s="158">
        <v>-39.834000000000003</v>
      </c>
      <c r="Q11" s="158">
        <v>-53.5</v>
      </c>
      <c r="R11" s="158">
        <v>-0.16700000000000001</v>
      </c>
      <c r="S11" s="158">
        <v>-4.6660000000000004</v>
      </c>
      <c r="T11" s="158">
        <v>-75.332999999999998</v>
      </c>
      <c r="U11" s="158">
        <v>-14.833</v>
      </c>
      <c r="V11" s="158">
        <v>-15.667</v>
      </c>
      <c r="W11" s="158">
        <v>-39</v>
      </c>
      <c r="X11" s="158">
        <v>-18.999000000000002</v>
      </c>
      <c r="Y11" s="158">
        <v>-11</v>
      </c>
      <c r="Z11" s="158">
        <v>-70.334000000000003</v>
      </c>
      <c r="AA11" s="141"/>
      <c r="AB11" s="142"/>
      <c r="AC11" s="155">
        <f t="shared" ref="AC11:AC74" si="0">VALUE(TEXT(B11,0))</f>
        <v>10865401</v>
      </c>
      <c r="AD11" s="156" cm="1">
        <f t="array" ref="AD11">ROUND(AVERAGE(AP11:AR11/25),0)</f>
        <v>-1</v>
      </c>
      <c r="AE11" s="156" cm="1">
        <f t="array" ref="AE11">ROUND(AVERAGE(AM11:AR11/25),0)</f>
        <v>-1</v>
      </c>
      <c r="AF11" s="142"/>
      <c r="AG11" s="157">
        <f t="shared" ref="AG11:AG74" si="1">ROUND(P11*AG$8,0)</f>
        <v>-40</v>
      </c>
      <c r="AH11" s="157">
        <f t="shared" ref="AH11:AH74" si="2">ROUND(Q11*AH$8,0)</f>
        <v>-54</v>
      </c>
      <c r="AI11" s="157">
        <f t="shared" ref="AI11:AI74" si="3">ROUND(R11*AI$8,0)</f>
        <v>0</v>
      </c>
      <c r="AJ11" s="157">
        <f t="shared" ref="AJ11:AJ74" si="4">ROUND(S11*AJ$8,0)</f>
        <v>-5</v>
      </c>
      <c r="AK11" s="157">
        <f t="shared" ref="AK11:AK74" si="5">ROUND(T11*AK$8,0)</f>
        <v>-75</v>
      </c>
      <c r="AL11" s="157">
        <f t="shared" ref="AL11:AQ11" si="6">ROUND(U11*AL$8,0)</f>
        <v>-15</v>
      </c>
      <c r="AM11" s="157">
        <f t="shared" si="6"/>
        <v>-16</v>
      </c>
      <c r="AN11" s="157">
        <f t="shared" si="6"/>
        <v>-39</v>
      </c>
      <c r="AO11" s="157">
        <f t="shared" si="6"/>
        <v>-19</v>
      </c>
      <c r="AP11" s="157">
        <f t="shared" si="6"/>
        <v>-11</v>
      </c>
      <c r="AQ11" s="157">
        <f t="shared" si="6"/>
        <v>-70</v>
      </c>
      <c r="AR11" s="157">
        <f t="shared" ref="AR11:AR74" si="7">ROUND(O11*AR$8,0)</f>
        <v>0</v>
      </c>
      <c r="AS11" s="142"/>
      <c r="AT11" s="142"/>
    </row>
    <row r="12" spans="1:55" ht="14.4" x14ac:dyDescent="0.3">
      <c r="A12" s="135" t="s">
        <v>801</v>
      </c>
      <c r="B12" s="135" t="s">
        <v>365</v>
      </c>
      <c r="C12" s="135" t="s">
        <v>82</v>
      </c>
      <c r="D12" s="158">
        <v>10335</v>
      </c>
      <c r="E12" s="158">
        <v>8263</v>
      </c>
      <c r="F12" s="158">
        <v>8272</v>
      </c>
      <c r="G12" s="158">
        <v>13188</v>
      </c>
      <c r="H12" s="158">
        <v>9631</v>
      </c>
      <c r="I12" s="158">
        <v>12784</v>
      </c>
      <c r="J12" s="158">
        <v>15546</v>
      </c>
      <c r="K12" s="158">
        <v>8328</v>
      </c>
      <c r="L12" s="158">
        <v>11969</v>
      </c>
      <c r="M12" s="158">
        <v>10561</v>
      </c>
      <c r="N12" s="158">
        <v>8088</v>
      </c>
      <c r="O12" s="158">
        <v>9297</v>
      </c>
      <c r="P12" s="158">
        <v>7433</v>
      </c>
      <c r="Q12" s="158">
        <v>8773</v>
      </c>
      <c r="R12" s="158">
        <v>8754</v>
      </c>
      <c r="S12" s="158">
        <v>10042</v>
      </c>
      <c r="T12" s="158">
        <v>10593</v>
      </c>
      <c r="U12" s="158">
        <v>13607</v>
      </c>
      <c r="V12" s="158">
        <v>14589</v>
      </c>
      <c r="W12" s="158">
        <v>12043</v>
      </c>
      <c r="X12" s="158">
        <v>11924</v>
      </c>
      <c r="Y12" s="158">
        <v>9406</v>
      </c>
      <c r="Z12" s="158">
        <v>7825</v>
      </c>
      <c r="AA12" s="141"/>
      <c r="AB12" s="142"/>
      <c r="AC12" s="155">
        <f t="shared" si="0"/>
        <v>12100503</v>
      </c>
      <c r="AD12" s="156" cm="1">
        <f t="array" ref="AD12">ROUND(AVERAGE(AP12:AR12/25),0)</f>
        <v>354</v>
      </c>
      <c r="AE12" s="156" cm="1">
        <f t="array" ref="AE12">ROUND(AVERAGE(AM12:AR12/25),0)</f>
        <v>434</v>
      </c>
      <c r="AF12" s="142"/>
      <c r="AG12" s="157">
        <f t="shared" si="1"/>
        <v>7433</v>
      </c>
      <c r="AH12" s="157">
        <f t="shared" si="2"/>
        <v>8773</v>
      </c>
      <c r="AI12" s="157">
        <f t="shared" si="3"/>
        <v>8754</v>
      </c>
      <c r="AJ12" s="157">
        <f t="shared" si="4"/>
        <v>10042</v>
      </c>
      <c r="AK12" s="157">
        <f t="shared" si="5"/>
        <v>10593</v>
      </c>
      <c r="AL12" s="157">
        <f t="shared" ref="AL12:AL75" si="8">ROUND(U12*AL$8,0)</f>
        <v>13607</v>
      </c>
      <c r="AM12" s="157">
        <f t="shared" ref="AM12:AM75" si="9">ROUND(V12*AM$8,0)</f>
        <v>14589</v>
      </c>
      <c r="AN12" s="157">
        <f t="shared" ref="AN12:AN75" si="10">ROUND(W12*AN$8,0)</f>
        <v>12043</v>
      </c>
      <c r="AO12" s="157">
        <f t="shared" ref="AO12:AO75" si="11">ROUND(X12*AO$8,0)</f>
        <v>11924</v>
      </c>
      <c r="AP12" s="157">
        <f t="shared" ref="AP12:AP75" si="12">ROUND(Y12*AP$8,0)</f>
        <v>9406</v>
      </c>
      <c r="AQ12" s="157">
        <f t="shared" ref="AQ12:AQ75" si="13">ROUND(Z12*AQ$8,0)</f>
        <v>7825</v>
      </c>
      <c r="AR12" s="157">
        <f t="shared" si="7"/>
        <v>9297</v>
      </c>
      <c r="AS12" s="142"/>
      <c r="AT12" s="142"/>
    </row>
    <row r="13" spans="1:55" ht="14.4" x14ac:dyDescent="0.3">
      <c r="A13" s="135" t="s">
        <v>801</v>
      </c>
      <c r="B13" s="135" t="s">
        <v>366</v>
      </c>
      <c r="C13" s="135" t="s">
        <v>109</v>
      </c>
      <c r="D13" s="158">
        <v>115</v>
      </c>
      <c r="E13" s="158">
        <v>2810</v>
      </c>
      <c r="F13" s="158">
        <v>1454</v>
      </c>
      <c r="G13" s="158">
        <v>1678</v>
      </c>
      <c r="H13" s="158">
        <v>2014</v>
      </c>
      <c r="I13" s="158">
        <v>1892</v>
      </c>
      <c r="J13" s="158">
        <v>3054</v>
      </c>
      <c r="K13" s="158">
        <v>2137</v>
      </c>
      <c r="L13" s="158">
        <v>1539</v>
      </c>
      <c r="M13" s="158">
        <v>1489</v>
      </c>
      <c r="N13" s="158">
        <v>1418</v>
      </c>
      <c r="O13" s="158">
        <v>1643</v>
      </c>
      <c r="P13" s="158">
        <v>1631</v>
      </c>
      <c r="Q13" s="158">
        <v>1307</v>
      </c>
      <c r="R13" s="158">
        <v>1394</v>
      </c>
      <c r="S13" s="158">
        <v>305</v>
      </c>
      <c r="T13" s="158">
        <v>0</v>
      </c>
      <c r="U13" s="158">
        <v>-2</v>
      </c>
      <c r="V13" s="158">
        <v>0</v>
      </c>
      <c r="W13" s="158"/>
      <c r="X13" s="158">
        <v>0</v>
      </c>
      <c r="Y13" s="158">
        <v>0</v>
      </c>
      <c r="Z13" s="158"/>
      <c r="AA13" s="141"/>
      <c r="AB13" s="142"/>
      <c r="AC13" s="155">
        <f t="shared" si="0"/>
        <v>12110202</v>
      </c>
      <c r="AD13" s="156" cm="1">
        <f t="array" ref="AD13">ROUND(AVERAGE(AP13:AR13/25),0)</f>
        <v>22</v>
      </c>
      <c r="AE13" s="156" cm="1">
        <f t="array" ref="AE13">ROUND(AVERAGE(AM13:AR13/25),0)</f>
        <v>11</v>
      </c>
      <c r="AF13" s="142"/>
      <c r="AG13" s="157">
        <f t="shared" si="1"/>
        <v>1631</v>
      </c>
      <c r="AH13" s="157">
        <f t="shared" si="2"/>
        <v>1307</v>
      </c>
      <c r="AI13" s="157">
        <f t="shared" si="3"/>
        <v>1394</v>
      </c>
      <c r="AJ13" s="157">
        <f t="shared" si="4"/>
        <v>305</v>
      </c>
      <c r="AK13" s="157">
        <f t="shared" si="5"/>
        <v>0</v>
      </c>
      <c r="AL13" s="157">
        <f t="shared" si="8"/>
        <v>-2</v>
      </c>
      <c r="AM13" s="157">
        <f t="shared" si="9"/>
        <v>0</v>
      </c>
      <c r="AN13" s="157">
        <f t="shared" si="10"/>
        <v>0</v>
      </c>
      <c r="AO13" s="157">
        <f t="shared" si="11"/>
        <v>0</v>
      </c>
      <c r="AP13" s="157">
        <f t="shared" si="12"/>
        <v>0</v>
      </c>
      <c r="AQ13" s="157">
        <f t="shared" si="13"/>
        <v>0</v>
      </c>
      <c r="AR13" s="157">
        <f t="shared" si="7"/>
        <v>1643</v>
      </c>
      <c r="AS13" s="142"/>
      <c r="AT13" s="142"/>
    </row>
    <row r="14" spans="1:55" ht="14.4" x14ac:dyDescent="0.3">
      <c r="A14" s="135" t="s">
        <v>801</v>
      </c>
      <c r="B14" s="135" t="s">
        <v>367</v>
      </c>
      <c r="C14" s="135" t="s">
        <v>111</v>
      </c>
      <c r="D14" s="158">
        <v>407</v>
      </c>
      <c r="E14" s="158">
        <v>294</v>
      </c>
      <c r="F14" s="158">
        <v>476</v>
      </c>
      <c r="G14" s="158">
        <v>603</v>
      </c>
      <c r="H14" s="158">
        <v>462</v>
      </c>
      <c r="I14" s="158">
        <v>510</v>
      </c>
      <c r="J14" s="158">
        <v>696</v>
      </c>
      <c r="K14" s="158">
        <v>611</v>
      </c>
      <c r="L14" s="158">
        <v>361</v>
      </c>
      <c r="M14" s="158">
        <v>414</v>
      </c>
      <c r="N14" s="158">
        <v>409</v>
      </c>
      <c r="O14" s="158">
        <v>542</v>
      </c>
      <c r="P14" s="158">
        <v>441</v>
      </c>
      <c r="Q14" s="158">
        <v>403</v>
      </c>
      <c r="R14" s="158">
        <v>435</v>
      </c>
      <c r="S14" s="158">
        <v>533</v>
      </c>
      <c r="T14" s="158">
        <v>470</v>
      </c>
      <c r="U14" s="158">
        <v>584</v>
      </c>
      <c r="V14" s="158">
        <v>877</v>
      </c>
      <c r="W14" s="158">
        <v>397</v>
      </c>
      <c r="X14" s="158">
        <v>636</v>
      </c>
      <c r="Y14" s="158">
        <v>463</v>
      </c>
      <c r="Z14" s="158">
        <v>539</v>
      </c>
      <c r="AA14" s="141"/>
      <c r="AB14" s="142"/>
      <c r="AC14" s="155">
        <f t="shared" si="0"/>
        <v>12110903</v>
      </c>
      <c r="AD14" s="156" cm="1">
        <f t="array" ref="AD14">ROUND(AVERAGE(AP14:AR14/25),0)</f>
        <v>21</v>
      </c>
      <c r="AE14" s="156" cm="1">
        <f t="array" ref="AE14">ROUND(AVERAGE(AM14:AR14/25),0)</f>
        <v>23</v>
      </c>
      <c r="AF14" s="142"/>
      <c r="AG14" s="157">
        <f t="shared" si="1"/>
        <v>441</v>
      </c>
      <c r="AH14" s="157">
        <f t="shared" si="2"/>
        <v>403</v>
      </c>
      <c r="AI14" s="157">
        <f t="shared" si="3"/>
        <v>435</v>
      </c>
      <c r="AJ14" s="157">
        <f t="shared" si="4"/>
        <v>533</v>
      </c>
      <c r="AK14" s="157">
        <f t="shared" si="5"/>
        <v>470</v>
      </c>
      <c r="AL14" s="157">
        <f t="shared" si="8"/>
        <v>584</v>
      </c>
      <c r="AM14" s="157">
        <f t="shared" si="9"/>
        <v>877</v>
      </c>
      <c r="AN14" s="157">
        <f t="shared" si="10"/>
        <v>397</v>
      </c>
      <c r="AO14" s="157">
        <f t="shared" si="11"/>
        <v>636</v>
      </c>
      <c r="AP14" s="157">
        <f t="shared" si="12"/>
        <v>463</v>
      </c>
      <c r="AQ14" s="157">
        <f t="shared" si="13"/>
        <v>539</v>
      </c>
      <c r="AR14" s="157">
        <f t="shared" si="7"/>
        <v>542</v>
      </c>
      <c r="AS14" s="142"/>
      <c r="AT14" s="142"/>
    </row>
    <row r="15" spans="1:55" ht="14.4" x14ac:dyDescent="0.3">
      <c r="A15" s="135" t="s">
        <v>801</v>
      </c>
      <c r="B15" s="135" t="s">
        <v>841</v>
      </c>
      <c r="C15" s="135" t="s">
        <v>1015</v>
      </c>
      <c r="D15" s="158"/>
      <c r="E15" s="158"/>
      <c r="F15" s="158"/>
      <c r="G15" s="158"/>
      <c r="H15" s="158"/>
      <c r="I15" s="158"/>
      <c r="J15" s="158"/>
      <c r="K15" s="158"/>
      <c r="L15" s="158"/>
      <c r="M15" s="158"/>
      <c r="N15" s="158"/>
      <c r="O15" s="158"/>
      <c r="P15" s="158"/>
      <c r="Q15" s="158">
        <v>-14</v>
      </c>
      <c r="R15" s="158"/>
      <c r="S15" s="158"/>
      <c r="T15" s="158"/>
      <c r="U15" s="158"/>
      <c r="V15" s="158"/>
      <c r="W15" s="158"/>
      <c r="X15" s="158">
        <v>-3</v>
      </c>
      <c r="Y15" s="158"/>
      <c r="Z15" s="158"/>
      <c r="AA15" s="141"/>
      <c r="AB15" s="142"/>
      <c r="AC15" s="155">
        <f t="shared" si="0"/>
        <v>12886001</v>
      </c>
      <c r="AD15" s="156" cm="1">
        <f t="array" ref="AD15">ROUND(AVERAGE(AP15:AR15/25),0)</f>
        <v>0</v>
      </c>
      <c r="AE15" s="156" cm="1">
        <f t="array" ref="AE15">ROUND(AVERAGE(AM15:AR15/25),0)</f>
        <v>0</v>
      </c>
      <c r="AF15" s="142"/>
      <c r="AG15" s="157">
        <f t="shared" si="1"/>
        <v>0</v>
      </c>
      <c r="AH15" s="157">
        <f t="shared" si="2"/>
        <v>-14</v>
      </c>
      <c r="AI15" s="157">
        <f t="shared" si="3"/>
        <v>0</v>
      </c>
      <c r="AJ15" s="157">
        <f t="shared" si="4"/>
        <v>0</v>
      </c>
      <c r="AK15" s="157">
        <f t="shared" si="5"/>
        <v>0</v>
      </c>
      <c r="AL15" s="157">
        <f t="shared" si="8"/>
        <v>0</v>
      </c>
      <c r="AM15" s="157">
        <f t="shared" si="9"/>
        <v>0</v>
      </c>
      <c r="AN15" s="157">
        <f t="shared" si="10"/>
        <v>0</v>
      </c>
      <c r="AO15" s="157">
        <f t="shared" si="11"/>
        <v>-3</v>
      </c>
      <c r="AP15" s="157">
        <f t="shared" si="12"/>
        <v>0</v>
      </c>
      <c r="AQ15" s="157">
        <f t="shared" si="13"/>
        <v>0</v>
      </c>
      <c r="AR15" s="157">
        <f t="shared" si="7"/>
        <v>0</v>
      </c>
      <c r="AS15" s="142"/>
      <c r="AT15" s="142"/>
    </row>
    <row r="16" spans="1:55" ht="14.4" x14ac:dyDescent="0.3">
      <c r="A16" s="135" t="s">
        <v>801</v>
      </c>
      <c r="B16" s="135" t="s">
        <v>368</v>
      </c>
      <c r="C16" s="135" t="s">
        <v>1016</v>
      </c>
      <c r="D16" s="158">
        <v>730</v>
      </c>
      <c r="E16" s="158">
        <v>900.49900000000002</v>
      </c>
      <c r="F16" s="158">
        <v>958.16699999999992</v>
      </c>
      <c r="G16" s="158">
        <v>1384.1660000000002</v>
      </c>
      <c r="H16" s="158">
        <v>1048.5</v>
      </c>
      <c r="I16" s="158">
        <v>1514</v>
      </c>
      <c r="J16" s="158">
        <v>1475.3330000000001</v>
      </c>
      <c r="K16" s="158">
        <v>1110</v>
      </c>
      <c r="L16" s="158">
        <v>1106.1659999999999</v>
      </c>
      <c r="M16" s="158">
        <v>881</v>
      </c>
      <c r="N16" s="158">
        <v>796.33300000000008</v>
      </c>
      <c r="O16" s="158">
        <v>849</v>
      </c>
      <c r="P16" s="158">
        <v>839.83300000000008</v>
      </c>
      <c r="Q16" s="158">
        <v>775.83300000000008</v>
      </c>
      <c r="R16" s="158">
        <v>761</v>
      </c>
      <c r="S16" s="158">
        <v>1400.8330000000001</v>
      </c>
      <c r="T16" s="158">
        <v>1256.3330000000001</v>
      </c>
      <c r="U16" s="158">
        <v>1526</v>
      </c>
      <c r="V16" s="158">
        <v>1556.1669999999999</v>
      </c>
      <c r="W16" s="158">
        <v>1088</v>
      </c>
      <c r="X16" s="158">
        <v>961.83300000000008</v>
      </c>
      <c r="Y16" s="158">
        <v>1169.8339999999998</v>
      </c>
      <c r="Z16" s="158">
        <v>740.66599999999994</v>
      </c>
      <c r="AA16" s="141"/>
      <c r="AB16" s="142"/>
      <c r="AC16" s="155">
        <f t="shared" si="0"/>
        <v>12886101</v>
      </c>
      <c r="AD16" s="156" cm="1">
        <f t="array" ref="AD16">ROUND(AVERAGE(AP16:AR16/25),0)</f>
        <v>37</v>
      </c>
      <c r="AE16" s="156" cm="1">
        <f t="array" ref="AE16">ROUND(AVERAGE(AM16:AR16/25),0)</f>
        <v>42</v>
      </c>
      <c r="AF16" s="142"/>
      <c r="AG16" s="157">
        <f t="shared" si="1"/>
        <v>840</v>
      </c>
      <c r="AH16" s="157">
        <f t="shared" si="2"/>
        <v>776</v>
      </c>
      <c r="AI16" s="157">
        <f t="shared" si="3"/>
        <v>761</v>
      </c>
      <c r="AJ16" s="157">
        <f t="shared" si="4"/>
        <v>1401</v>
      </c>
      <c r="AK16" s="157">
        <f t="shared" si="5"/>
        <v>1256</v>
      </c>
      <c r="AL16" s="157">
        <f t="shared" si="8"/>
        <v>1526</v>
      </c>
      <c r="AM16" s="157">
        <f t="shared" si="9"/>
        <v>1556</v>
      </c>
      <c r="AN16" s="157">
        <f t="shared" si="10"/>
        <v>1088</v>
      </c>
      <c r="AO16" s="157">
        <f t="shared" si="11"/>
        <v>962</v>
      </c>
      <c r="AP16" s="157">
        <f t="shared" si="12"/>
        <v>1170</v>
      </c>
      <c r="AQ16" s="157">
        <f t="shared" si="13"/>
        <v>741</v>
      </c>
      <c r="AR16" s="157">
        <f t="shared" si="7"/>
        <v>849</v>
      </c>
      <c r="AS16" s="142"/>
      <c r="AT16" s="142"/>
    </row>
    <row r="17" spans="1:46" ht="14.4" x14ac:dyDescent="0.3">
      <c r="A17" s="135" t="s">
        <v>801</v>
      </c>
      <c r="B17" s="135" t="s">
        <v>369</v>
      </c>
      <c r="C17" s="135" t="s">
        <v>88</v>
      </c>
      <c r="D17" s="158"/>
      <c r="E17" s="158">
        <v>-113</v>
      </c>
      <c r="F17" s="158"/>
      <c r="G17" s="158"/>
      <c r="H17" s="158"/>
      <c r="I17" s="158"/>
      <c r="J17" s="158">
        <v>-3</v>
      </c>
      <c r="K17" s="158"/>
      <c r="L17" s="158">
        <v>-6</v>
      </c>
      <c r="M17" s="158">
        <v>0</v>
      </c>
      <c r="N17" s="158"/>
      <c r="O17" s="158">
        <v>0</v>
      </c>
      <c r="P17" s="158"/>
      <c r="Q17" s="158"/>
      <c r="R17" s="158"/>
      <c r="S17" s="158"/>
      <c r="T17" s="158">
        <v>-1</v>
      </c>
      <c r="U17" s="158"/>
      <c r="V17" s="158"/>
      <c r="W17" s="158"/>
      <c r="X17" s="158"/>
      <c r="Y17" s="158">
        <v>-1</v>
      </c>
      <c r="Z17" s="158"/>
      <c r="AA17" s="141"/>
      <c r="AB17" s="142"/>
      <c r="AC17" s="155">
        <f t="shared" si="0"/>
        <v>13217307</v>
      </c>
      <c r="AD17" s="156" cm="1">
        <f t="array" ref="AD17">ROUND(AVERAGE(AP17:AR17/25),0)</f>
        <v>0</v>
      </c>
      <c r="AE17" s="156" cm="1">
        <f t="array" ref="AE17">ROUND(AVERAGE(AM17:AR17/25),0)</f>
        <v>0</v>
      </c>
      <c r="AF17" s="142"/>
      <c r="AG17" s="157">
        <f t="shared" si="1"/>
        <v>0</v>
      </c>
      <c r="AH17" s="157">
        <f t="shared" si="2"/>
        <v>0</v>
      </c>
      <c r="AI17" s="157">
        <f t="shared" si="3"/>
        <v>0</v>
      </c>
      <c r="AJ17" s="157">
        <f t="shared" si="4"/>
        <v>0</v>
      </c>
      <c r="AK17" s="157">
        <f t="shared" si="5"/>
        <v>-1</v>
      </c>
      <c r="AL17" s="157">
        <f t="shared" si="8"/>
        <v>0</v>
      </c>
      <c r="AM17" s="157">
        <f t="shared" si="9"/>
        <v>0</v>
      </c>
      <c r="AN17" s="157">
        <f t="shared" si="10"/>
        <v>0</v>
      </c>
      <c r="AO17" s="157">
        <f t="shared" si="11"/>
        <v>0</v>
      </c>
      <c r="AP17" s="157">
        <f t="shared" si="12"/>
        <v>-1</v>
      </c>
      <c r="AQ17" s="157">
        <f t="shared" si="13"/>
        <v>0</v>
      </c>
      <c r="AR17" s="157">
        <f t="shared" si="7"/>
        <v>0</v>
      </c>
      <c r="AS17" s="142"/>
      <c r="AT17" s="142"/>
    </row>
    <row r="18" spans="1:46" ht="14.4" x14ac:dyDescent="0.3">
      <c r="A18" s="135" t="s">
        <v>801</v>
      </c>
      <c r="B18" s="135" t="s">
        <v>370</v>
      </c>
      <c r="C18" s="135" t="s">
        <v>1017</v>
      </c>
      <c r="D18" s="158">
        <v>10</v>
      </c>
      <c r="E18" s="158">
        <v>11</v>
      </c>
      <c r="F18" s="158">
        <v>32</v>
      </c>
      <c r="G18" s="158">
        <v>22</v>
      </c>
      <c r="H18" s="158">
        <v>34</v>
      </c>
      <c r="I18" s="158">
        <v>3</v>
      </c>
      <c r="J18" s="158">
        <v>10</v>
      </c>
      <c r="K18" s="158">
        <v>7</v>
      </c>
      <c r="L18" s="158">
        <v>12</v>
      </c>
      <c r="M18" s="158">
        <v>7</v>
      </c>
      <c r="N18" s="158">
        <v>8</v>
      </c>
      <c r="O18" s="158">
        <v>8</v>
      </c>
      <c r="P18" s="158">
        <v>15</v>
      </c>
      <c r="Q18" s="158">
        <v>8</v>
      </c>
      <c r="R18" s="158">
        <v>23</v>
      </c>
      <c r="S18" s="158">
        <v>17</v>
      </c>
      <c r="T18" s="158">
        <v>28</v>
      </c>
      <c r="U18" s="158">
        <v>20</v>
      </c>
      <c r="V18" s="158">
        <v>5</v>
      </c>
      <c r="W18" s="158">
        <v>14</v>
      </c>
      <c r="X18" s="158">
        <v>13</v>
      </c>
      <c r="Y18" s="158">
        <v>18</v>
      </c>
      <c r="Z18" s="158">
        <v>4</v>
      </c>
      <c r="AA18" s="141"/>
      <c r="AB18" s="142"/>
      <c r="AC18" s="155">
        <f t="shared" si="0"/>
        <v>15653102</v>
      </c>
      <c r="AD18" s="156" cm="1">
        <f t="array" ref="AD18">ROUND(AVERAGE(AP18:AR18/25),0)</f>
        <v>0</v>
      </c>
      <c r="AE18" s="156" cm="1">
        <f t="array" ref="AE18">ROUND(AVERAGE(AM18:AR18/25),0)</f>
        <v>0</v>
      </c>
      <c r="AF18" s="142"/>
      <c r="AG18" s="157">
        <f t="shared" si="1"/>
        <v>15</v>
      </c>
      <c r="AH18" s="157">
        <f t="shared" si="2"/>
        <v>8</v>
      </c>
      <c r="AI18" s="157">
        <f t="shared" si="3"/>
        <v>23</v>
      </c>
      <c r="AJ18" s="157">
        <f t="shared" si="4"/>
        <v>17</v>
      </c>
      <c r="AK18" s="157">
        <f t="shared" si="5"/>
        <v>28</v>
      </c>
      <c r="AL18" s="157">
        <f t="shared" si="8"/>
        <v>20</v>
      </c>
      <c r="AM18" s="157">
        <f t="shared" si="9"/>
        <v>5</v>
      </c>
      <c r="AN18" s="157">
        <f t="shared" si="10"/>
        <v>14</v>
      </c>
      <c r="AO18" s="157">
        <f t="shared" si="11"/>
        <v>13</v>
      </c>
      <c r="AP18" s="157">
        <f t="shared" si="12"/>
        <v>18</v>
      </c>
      <c r="AQ18" s="157">
        <f t="shared" si="13"/>
        <v>4</v>
      </c>
      <c r="AR18" s="157">
        <f t="shared" si="7"/>
        <v>8</v>
      </c>
      <c r="AS18" s="142"/>
      <c r="AT18" s="142"/>
    </row>
    <row r="19" spans="1:46" ht="14.4" x14ac:dyDescent="0.3">
      <c r="A19" s="135" t="s">
        <v>801</v>
      </c>
      <c r="B19" s="135" t="s">
        <v>371</v>
      </c>
      <c r="C19" s="135" t="s">
        <v>1018</v>
      </c>
      <c r="D19" s="158"/>
      <c r="E19" s="158">
        <v>5</v>
      </c>
      <c r="F19" s="158">
        <v>43</v>
      </c>
      <c r="G19" s="158">
        <v>12</v>
      </c>
      <c r="H19" s="158">
        <v>28</v>
      </c>
      <c r="I19" s="158">
        <v>2</v>
      </c>
      <c r="J19" s="158">
        <v>6</v>
      </c>
      <c r="K19" s="158">
        <v>12</v>
      </c>
      <c r="L19" s="158">
        <v>9</v>
      </c>
      <c r="M19" s="158"/>
      <c r="N19" s="158"/>
      <c r="O19" s="158"/>
      <c r="P19" s="158"/>
      <c r="Q19" s="158"/>
      <c r="R19" s="158">
        <v>7</v>
      </c>
      <c r="S19" s="158">
        <v>7</v>
      </c>
      <c r="T19" s="158">
        <v>19</v>
      </c>
      <c r="U19" s="158">
        <v>2</v>
      </c>
      <c r="V19" s="158"/>
      <c r="W19" s="158"/>
      <c r="X19" s="158"/>
      <c r="Y19" s="158"/>
      <c r="Z19" s="158"/>
      <c r="AA19" s="141"/>
      <c r="AB19" s="142"/>
      <c r="AC19" s="155">
        <f t="shared" si="0"/>
        <v>15655003</v>
      </c>
      <c r="AD19" s="156" cm="1">
        <f t="array" ref="AD19">ROUND(AVERAGE(AP19:AR19/25),0)</f>
        <v>0</v>
      </c>
      <c r="AE19" s="156" cm="1">
        <f t="array" ref="AE19">ROUND(AVERAGE(AM19:AR19/25),0)</f>
        <v>0</v>
      </c>
      <c r="AF19" s="142"/>
      <c r="AG19" s="157">
        <f t="shared" si="1"/>
        <v>0</v>
      </c>
      <c r="AH19" s="157">
        <f t="shared" si="2"/>
        <v>0</v>
      </c>
      <c r="AI19" s="157">
        <f t="shared" si="3"/>
        <v>7</v>
      </c>
      <c r="AJ19" s="157">
        <f t="shared" si="4"/>
        <v>7</v>
      </c>
      <c r="AK19" s="157">
        <f t="shared" si="5"/>
        <v>19</v>
      </c>
      <c r="AL19" s="157">
        <f t="shared" si="8"/>
        <v>2</v>
      </c>
      <c r="AM19" s="157">
        <f t="shared" si="9"/>
        <v>0</v>
      </c>
      <c r="AN19" s="157">
        <f t="shared" si="10"/>
        <v>0</v>
      </c>
      <c r="AO19" s="157">
        <f t="shared" si="11"/>
        <v>0</v>
      </c>
      <c r="AP19" s="157">
        <f t="shared" si="12"/>
        <v>0</v>
      </c>
      <c r="AQ19" s="157">
        <f t="shared" si="13"/>
        <v>0</v>
      </c>
      <c r="AR19" s="157">
        <f t="shared" si="7"/>
        <v>0</v>
      </c>
      <c r="AS19" s="142"/>
      <c r="AT19" s="142"/>
    </row>
    <row r="20" spans="1:46" ht="14.4" x14ac:dyDescent="0.3">
      <c r="A20" s="135" t="s">
        <v>801</v>
      </c>
      <c r="B20" s="135" t="s">
        <v>372</v>
      </c>
      <c r="C20" s="135" t="s">
        <v>103</v>
      </c>
      <c r="D20" s="158">
        <v>5270</v>
      </c>
      <c r="E20" s="158">
        <v>5074</v>
      </c>
      <c r="F20" s="158">
        <v>5247</v>
      </c>
      <c r="G20" s="158">
        <v>7861</v>
      </c>
      <c r="H20" s="158">
        <v>7197</v>
      </c>
      <c r="I20" s="158">
        <v>6471</v>
      </c>
      <c r="J20" s="158">
        <v>4380</v>
      </c>
      <c r="K20" s="158"/>
      <c r="L20" s="158">
        <v>0</v>
      </c>
      <c r="M20" s="158">
        <v>0</v>
      </c>
      <c r="N20" s="158"/>
      <c r="O20" s="158">
        <v>0</v>
      </c>
      <c r="P20" s="158"/>
      <c r="Q20" s="158"/>
      <c r="R20" s="158"/>
      <c r="S20" s="158"/>
      <c r="T20" s="158"/>
      <c r="U20" s="158"/>
      <c r="V20" s="158"/>
      <c r="W20" s="158"/>
      <c r="X20" s="158"/>
      <c r="Y20" s="158"/>
      <c r="Z20" s="158"/>
      <c r="AA20" s="141"/>
      <c r="AB20" s="142"/>
      <c r="AC20" s="155">
        <f t="shared" si="0"/>
        <v>15940702</v>
      </c>
      <c r="AD20" s="156" cm="1">
        <f t="array" ref="AD20">ROUND(AVERAGE(AP20:AR20/25),0)</f>
        <v>0</v>
      </c>
      <c r="AE20" s="156" cm="1">
        <f t="array" ref="AE20">ROUND(AVERAGE(AM20:AR20/25),0)</f>
        <v>0</v>
      </c>
      <c r="AF20" s="142"/>
      <c r="AG20" s="157">
        <f t="shared" si="1"/>
        <v>0</v>
      </c>
      <c r="AH20" s="157">
        <f t="shared" si="2"/>
        <v>0</v>
      </c>
      <c r="AI20" s="157">
        <f t="shared" si="3"/>
        <v>0</v>
      </c>
      <c r="AJ20" s="157">
        <f t="shared" si="4"/>
        <v>0</v>
      </c>
      <c r="AK20" s="157">
        <f t="shared" si="5"/>
        <v>0</v>
      </c>
      <c r="AL20" s="157">
        <f t="shared" si="8"/>
        <v>0</v>
      </c>
      <c r="AM20" s="157">
        <f t="shared" si="9"/>
        <v>0</v>
      </c>
      <c r="AN20" s="157">
        <f t="shared" si="10"/>
        <v>0</v>
      </c>
      <c r="AO20" s="157">
        <f t="shared" si="11"/>
        <v>0</v>
      </c>
      <c r="AP20" s="157">
        <f t="shared" si="12"/>
        <v>0</v>
      </c>
      <c r="AQ20" s="157">
        <f t="shared" si="13"/>
        <v>0</v>
      </c>
      <c r="AR20" s="157">
        <f t="shared" si="7"/>
        <v>0</v>
      </c>
      <c r="AS20" s="142"/>
      <c r="AT20" s="142"/>
    </row>
    <row r="21" spans="1:46" ht="14.4" x14ac:dyDescent="0.3">
      <c r="A21" s="135" t="s">
        <v>801</v>
      </c>
      <c r="B21" s="135" t="s">
        <v>1915</v>
      </c>
      <c r="C21" s="135" t="s">
        <v>1916</v>
      </c>
      <c r="D21" s="158"/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>
        <v>2</v>
      </c>
      <c r="Y21" s="158"/>
      <c r="Z21" s="158"/>
      <c r="AA21" s="141"/>
      <c r="AB21" s="142"/>
      <c r="AC21" s="155">
        <f t="shared" si="0"/>
        <v>16151003</v>
      </c>
      <c r="AD21" s="156" cm="1">
        <f t="array" ref="AD21">ROUND(AVERAGE(AP21:AR21/25),0)</f>
        <v>0</v>
      </c>
      <c r="AE21" s="156" cm="1">
        <f t="array" ref="AE21">ROUND(AVERAGE(AM21:AR21/25),0)</f>
        <v>0</v>
      </c>
      <c r="AF21" s="142"/>
      <c r="AG21" s="157">
        <f t="shared" si="1"/>
        <v>0</v>
      </c>
      <c r="AH21" s="157">
        <f t="shared" si="2"/>
        <v>0</v>
      </c>
      <c r="AI21" s="157">
        <f t="shared" si="3"/>
        <v>0</v>
      </c>
      <c r="AJ21" s="157">
        <f t="shared" si="4"/>
        <v>0</v>
      </c>
      <c r="AK21" s="157">
        <f t="shared" si="5"/>
        <v>0</v>
      </c>
      <c r="AL21" s="157">
        <f t="shared" si="8"/>
        <v>0</v>
      </c>
      <c r="AM21" s="157">
        <f t="shared" si="9"/>
        <v>0</v>
      </c>
      <c r="AN21" s="157">
        <f t="shared" si="10"/>
        <v>0</v>
      </c>
      <c r="AO21" s="157">
        <f t="shared" si="11"/>
        <v>2</v>
      </c>
      <c r="AP21" s="157">
        <f t="shared" si="12"/>
        <v>0</v>
      </c>
      <c r="AQ21" s="157">
        <f t="shared" si="13"/>
        <v>0</v>
      </c>
      <c r="AR21" s="157">
        <f t="shared" si="7"/>
        <v>0</v>
      </c>
      <c r="AS21" s="142"/>
      <c r="AT21" s="142"/>
    </row>
    <row r="22" spans="1:46" ht="14.4" x14ac:dyDescent="0.3">
      <c r="A22" s="135" t="s">
        <v>801</v>
      </c>
      <c r="B22" s="135" t="s">
        <v>373</v>
      </c>
      <c r="C22" s="135" t="s">
        <v>1019</v>
      </c>
      <c r="D22" s="158"/>
      <c r="E22" s="158">
        <v>-0.16700000000000001</v>
      </c>
      <c r="F22" s="158">
        <v>-0.33300000000000002</v>
      </c>
      <c r="G22" s="158">
        <v>-7.3330000000000002</v>
      </c>
      <c r="H22" s="158">
        <v>-5</v>
      </c>
      <c r="I22" s="158">
        <v>-4</v>
      </c>
      <c r="J22" s="158">
        <v>-8.3339999999999996</v>
      </c>
      <c r="K22" s="158">
        <v>-2</v>
      </c>
      <c r="L22" s="158">
        <v>-20</v>
      </c>
      <c r="M22" s="158">
        <v>-14.667</v>
      </c>
      <c r="N22" s="158">
        <v>-1.333</v>
      </c>
      <c r="O22" s="158">
        <v>-6.1660000000000004</v>
      </c>
      <c r="P22" s="158">
        <v>-9.6679999999999993</v>
      </c>
      <c r="Q22" s="158">
        <v>-4.3330000000000002</v>
      </c>
      <c r="R22" s="158">
        <v>-0.33400000000000002</v>
      </c>
      <c r="S22" s="158">
        <v>-28.166999999999998</v>
      </c>
      <c r="T22" s="158">
        <v>-28.501000000000001</v>
      </c>
      <c r="U22" s="158">
        <v>-2.6669999999999998</v>
      </c>
      <c r="V22" s="158">
        <v>-15.5</v>
      </c>
      <c r="W22" s="158">
        <v>-14.000999999999999</v>
      </c>
      <c r="X22" s="158">
        <v>-7.8330000000000002</v>
      </c>
      <c r="Y22" s="158">
        <v>-0.5</v>
      </c>
      <c r="Z22" s="158">
        <v>-1.3340000000000001</v>
      </c>
      <c r="AA22" s="141"/>
      <c r="AB22" s="142"/>
      <c r="AC22" s="155">
        <f t="shared" si="0"/>
        <v>17052404</v>
      </c>
      <c r="AD22" s="156" cm="1">
        <f t="array" ref="AD22">ROUND(AVERAGE(AP22:AR22/25),0)</f>
        <v>0</v>
      </c>
      <c r="AE22" s="156" cm="1">
        <f t="array" ref="AE22">ROUND(AVERAGE(AM22:AR22/25),0)</f>
        <v>0</v>
      </c>
      <c r="AF22" s="142"/>
      <c r="AG22" s="157">
        <f t="shared" si="1"/>
        <v>-10</v>
      </c>
      <c r="AH22" s="157">
        <f t="shared" si="2"/>
        <v>-4</v>
      </c>
      <c r="AI22" s="157">
        <f t="shared" si="3"/>
        <v>0</v>
      </c>
      <c r="AJ22" s="157">
        <f t="shared" si="4"/>
        <v>-28</v>
      </c>
      <c r="AK22" s="157">
        <f t="shared" si="5"/>
        <v>-29</v>
      </c>
      <c r="AL22" s="157">
        <f t="shared" si="8"/>
        <v>-3</v>
      </c>
      <c r="AM22" s="157">
        <f t="shared" si="9"/>
        <v>-16</v>
      </c>
      <c r="AN22" s="157">
        <f t="shared" si="10"/>
        <v>-14</v>
      </c>
      <c r="AO22" s="157">
        <f t="shared" si="11"/>
        <v>-8</v>
      </c>
      <c r="AP22" s="157">
        <f t="shared" si="12"/>
        <v>-1</v>
      </c>
      <c r="AQ22" s="157">
        <f t="shared" si="13"/>
        <v>-1</v>
      </c>
      <c r="AR22" s="157">
        <f t="shared" si="7"/>
        <v>-6</v>
      </c>
      <c r="AS22" s="142"/>
      <c r="AT22" s="142"/>
    </row>
    <row r="23" spans="1:46" ht="14.4" x14ac:dyDescent="0.3">
      <c r="A23" s="135" t="s">
        <v>801</v>
      </c>
      <c r="B23" s="135" t="s">
        <v>374</v>
      </c>
      <c r="C23" s="135" t="s">
        <v>1020</v>
      </c>
      <c r="D23" s="158">
        <v>0</v>
      </c>
      <c r="E23" s="158">
        <v>-1.6659999999999999</v>
      </c>
      <c r="F23" s="158">
        <v>-1</v>
      </c>
      <c r="G23" s="158">
        <v>-1.3340000000000001</v>
      </c>
      <c r="H23" s="158">
        <v>-1.833</v>
      </c>
      <c r="I23" s="158">
        <v>-0.33400000000000002</v>
      </c>
      <c r="J23" s="158">
        <v>-0.501</v>
      </c>
      <c r="K23" s="158">
        <v>-0.66700000000000004</v>
      </c>
      <c r="L23" s="158">
        <v>-2.1659999999999999</v>
      </c>
      <c r="M23" s="158">
        <v>-1.1680000000000001</v>
      </c>
      <c r="N23" s="158">
        <v>-1.667</v>
      </c>
      <c r="O23" s="158">
        <v>-1</v>
      </c>
      <c r="P23" s="158">
        <v>-1.0010000000000001</v>
      </c>
      <c r="Q23" s="158">
        <v>-5.3339999999999996</v>
      </c>
      <c r="R23" s="158">
        <v>-1.5</v>
      </c>
      <c r="S23" s="158">
        <v>-1.1660000000000001</v>
      </c>
      <c r="T23" s="158">
        <v>-1.167</v>
      </c>
      <c r="U23" s="158">
        <v>-0.33300000000000002</v>
      </c>
      <c r="V23" s="158">
        <v>-1.3340000000000001</v>
      </c>
      <c r="W23" s="158">
        <v>-1.3320000000000001</v>
      </c>
      <c r="X23" s="158">
        <v>-1.667</v>
      </c>
      <c r="Y23" s="158">
        <v>-0.16700000000000001</v>
      </c>
      <c r="Z23" s="158">
        <v>-1.1680000000000001</v>
      </c>
      <c r="AA23" s="141"/>
      <c r="AB23" s="142"/>
      <c r="AC23" s="155">
        <f t="shared" si="0"/>
        <v>17160703</v>
      </c>
      <c r="AD23" s="156" cm="1">
        <f t="array" ref="AD23">ROUND(AVERAGE(AP23:AR23/25),0)</f>
        <v>0</v>
      </c>
      <c r="AE23" s="156" cm="1">
        <f t="array" ref="AE23">ROUND(AVERAGE(AM23:AR23/25),0)</f>
        <v>0</v>
      </c>
      <c r="AF23" s="142"/>
      <c r="AG23" s="157">
        <f t="shared" si="1"/>
        <v>-1</v>
      </c>
      <c r="AH23" s="157">
        <f t="shared" si="2"/>
        <v>-5</v>
      </c>
      <c r="AI23" s="157">
        <f t="shared" si="3"/>
        <v>-2</v>
      </c>
      <c r="AJ23" s="157">
        <f t="shared" si="4"/>
        <v>-1</v>
      </c>
      <c r="AK23" s="157">
        <f t="shared" si="5"/>
        <v>-1</v>
      </c>
      <c r="AL23" s="157">
        <f t="shared" si="8"/>
        <v>0</v>
      </c>
      <c r="AM23" s="157">
        <f t="shared" si="9"/>
        <v>-1</v>
      </c>
      <c r="AN23" s="157">
        <f t="shared" si="10"/>
        <v>-1</v>
      </c>
      <c r="AO23" s="157">
        <f t="shared" si="11"/>
        <v>-2</v>
      </c>
      <c r="AP23" s="157">
        <f t="shared" si="12"/>
        <v>0</v>
      </c>
      <c r="AQ23" s="157">
        <f t="shared" si="13"/>
        <v>-1</v>
      </c>
      <c r="AR23" s="157">
        <f t="shared" si="7"/>
        <v>-1</v>
      </c>
      <c r="AS23" s="142"/>
      <c r="AT23" s="142"/>
    </row>
    <row r="24" spans="1:46" ht="14.4" x14ac:dyDescent="0.3">
      <c r="A24" s="135" t="s">
        <v>801</v>
      </c>
      <c r="B24" s="135" t="s">
        <v>689</v>
      </c>
      <c r="C24" s="135" t="s">
        <v>1021</v>
      </c>
      <c r="D24" s="158">
        <v>5</v>
      </c>
      <c r="E24" s="158">
        <v>5</v>
      </c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  <c r="Y24" s="158"/>
      <c r="Z24" s="158"/>
      <c r="AA24" s="141"/>
      <c r="AB24" s="142"/>
      <c r="AC24" s="155">
        <f t="shared" si="0"/>
        <v>17338101</v>
      </c>
      <c r="AD24" s="156" cm="1">
        <f t="array" ref="AD24">ROUND(AVERAGE(AP24:AR24/25),0)</f>
        <v>0</v>
      </c>
      <c r="AE24" s="156" cm="1">
        <f t="array" ref="AE24">ROUND(AVERAGE(AM24:AR24/25),0)</f>
        <v>0</v>
      </c>
      <c r="AF24" s="142"/>
      <c r="AG24" s="157">
        <f t="shared" si="1"/>
        <v>0</v>
      </c>
      <c r="AH24" s="157">
        <f t="shared" si="2"/>
        <v>0</v>
      </c>
      <c r="AI24" s="157">
        <f t="shared" si="3"/>
        <v>0</v>
      </c>
      <c r="AJ24" s="157">
        <f t="shared" si="4"/>
        <v>0</v>
      </c>
      <c r="AK24" s="157">
        <f t="shared" si="5"/>
        <v>0</v>
      </c>
      <c r="AL24" s="157">
        <f t="shared" si="8"/>
        <v>0</v>
      </c>
      <c r="AM24" s="157">
        <f t="shared" si="9"/>
        <v>0</v>
      </c>
      <c r="AN24" s="157">
        <f t="shared" si="10"/>
        <v>0</v>
      </c>
      <c r="AO24" s="157">
        <f t="shared" si="11"/>
        <v>0</v>
      </c>
      <c r="AP24" s="157">
        <f t="shared" si="12"/>
        <v>0</v>
      </c>
      <c r="AQ24" s="157">
        <f t="shared" si="13"/>
        <v>0</v>
      </c>
      <c r="AR24" s="157">
        <f t="shared" si="7"/>
        <v>0</v>
      </c>
      <c r="AS24" s="142"/>
      <c r="AT24" s="142"/>
    </row>
    <row r="25" spans="1:46" ht="14.4" x14ac:dyDescent="0.3">
      <c r="A25" s="135" t="s">
        <v>801</v>
      </c>
      <c r="B25" s="135" t="s">
        <v>375</v>
      </c>
      <c r="C25" s="135" t="s">
        <v>1022</v>
      </c>
      <c r="D25" s="158">
        <v>-0.25</v>
      </c>
      <c r="E25" s="158">
        <v>-8.25</v>
      </c>
      <c r="F25" s="158">
        <v>-0.5</v>
      </c>
      <c r="G25" s="158">
        <v>-2.75</v>
      </c>
      <c r="H25" s="158">
        <v>-5.25</v>
      </c>
      <c r="I25" s="158">
        <v>-5.75</v>
      </c>
      <c r="J25" s="158">
        <v>-4</v>
      </c>
      <c r="K25" s="158"/>
      <c r="L25" s="158">
        <v>-0.5</v>
      </c>
      <c r="M25" s="158">
        <v>0</v>
      </c>
      <c r="N25" s="158"/>
      <c r="O25" s="158">
        <v>0</v>
      </c>
      <c r="P25" s="158"/>
      <c r="Q25" s="158">
        <v>-1</v>
      </c>
      <c r="R25" s="158"/>
      <c r="S25" s="158">
        <v>0</v>
      </c>
      <c r="T25" s="158">
        <v>-0.25</v>
      </c>
      <c r="U25" s="158"/>
      <c r="V25" s="158">
        <v>0</v>
      </c>
      <c r="W25" s="158"/>
      <c r="X25" s="158"/>
      <c r="Y25" s="158"/>
      <c r="Z25" s="158"/>
      <c r="AA25" s="141"/>
      <c r="AB25" s="142"/>
      <c r="AC25" s="155">
        <f t="shared" si="0"/>
        <v>18900805</v>
      </c>
      <c r="AD25" s="156" cm="1">
        <f t="array" ref="AD25">ROUND(AVERAGE(AP25:AR25/25),0)</f>
        <v>0</v>
      </c>
      <c r="AE25" s="156" cm="1">
        <f t="array" ref="AE25">ROUND(AVERAGE(AM25:AR25/25),0)</f>
        <v>0</v>
      </c>
      <c r="AF25" s="142"/>
      <c r="AG25" s="157">
        <f t="shared" si="1"/>
        <v>0</v>
      </c>
      <c r="AH25" s="157">
        <f t="shared" si="2"/>
        <v>-1</v>
      </c>
      <c r="AI25" s="157">
        <f t="shared" si="3"/>
        <v>0</v>
      </c>
      <c r="AJ25" s="157">
        <f t="shared" si="4"/>
        <v>0</v>
      </c>
      <c r="AK25" s="157">
        <f t="shared" si="5"/>
        <v>0</v>
      </c>
      <c r="AL25" s="157">
        <f t="shared" si="8"/>
        <v>0</v>
      </c>
      <c r="AM25" s="157">
        <f t="shared" si="9"/>
        <v>0</v>
      </c>
      <c r="AN25" s="157">
        <f t="shared" si="10"/>
        <v>0</v>
      </c>
      <c r="AO25" s="157">
        <f t="shared" si="11"/>
        <v>0</v>
      </c>
      <c r="AP25" s="157">
        <f t="shared" si="12"/>
        <v>0</v>
      </c>
      <c r="AQ25" s="157">
        <f t="shared" si="13"/>
        <v>0</v>
      </c>
      <c r="AR25" s="157">
        <f t="shared" si="7"/>
        <v>0</v>
      </c>
      <c r="AS25" s="142"/>
      <c r="AT25" s="142"/>
    </row>
    <row r="26" spans="1:46" ht="14.4" x14ac:dyDescent="0.3">
      <c r="A26" s="135" t="s">
        <v>801</v>
      </c>
      <c r="B26" s="135" t="s">
        <v>690</v>
      </c>
      <c r="C26" s="135" t="s">
        <v>106</v>
      </c>
      <c r="D26" s="158">
        <v>15</v>
      </c>
      <c r="E26" s="158">
        <v>37</v>
      </c>
      <c r="F26" s="158">
        <v>73</v>
      </c>
      <c r="G26" s="158">
        <v>170</v>
      </c>
      <c r="H26" s="158">
        <v>332</v>
      </c>
      <c r="I26" s="158">
        <v>126</v>
      </c>
      <c r="J26" s="158">
        <v>198</v>
      </c>
      <c r="K26" s="158">
        <v>153</v>
      </c>
      <c r="L26" s="158">
        <v>70</v>
      </c>
      <c r="M26" s="158">
        <v>37</v>
      </c>
      <c r="N26" s="158">
        <v>2</v>
      </c>
      <c r="O26" s="158">
        <v>3</v>
      </c>
      <c r="P26" s="158">
        <v>7</v>
      </c>
      <c r="Q26" s="158">
        <v>29</v>
      </c>
      <c r="R26" s="158">
        <v>73</v>
      </c>
      <c r="S26" s="158"/>
      <c r="T26" s="158"/>
      <c r="U26" s="158"/>
      <c r="V26" s="158"/>
      <c r="W26" s="158"/>
      <c r="X26" s="158">
        <v>0</v>
      </c>
      <c r="Y26" s="158"/>
      <c r="Z26" s="158"/>
      <c r="AA26" s="141"/>
      <c r="AB26" s="142"/>
      <c r="AC26" s="155">
        <f t="shared" si="0"/>
        <v>19485901</v>
      </c>
      <c r="AD26" s="156" cm="1">
        <f t="array" ref="AD26">ROUND(AVERAGE(AP26:AR26/25),0)</f>
        <v>0</v>
      </c>
      <c r="AE26" s="156" cm="1">
        <f t="array" ref="AE26">ROUND(AVERAGE(AM26:AR26/25),0)</f>
        <v>0</v>
      </c>
      <c r="AF26" s="142"/>
      <c r="AG26" s="157">
        <f t="shared" si="1"/>
        <v>7</v>
      </c>
      <c r="AH26" s="157">
        <f t="shared" si="2"/>
        <v>29</v>
      </c>
      <c r="AI26" s="157">
        <f t="shared" si="3"/>
        <v>73</v>
      </c>
      <c r="AJ26" s="157">
        <f t="shared" si="4"/>
        <v>0</v>
      </c>
      <c r="AK26" s="157">
        <f t="shared" si="5"/>
        <v>0</v>
      </c>
      <c r="AL26" s="157">
        <f t="shared" si="8"/>
        <v>0</v>
      </c>
      <c r="AM26" s="157">
        <f t="shared" si="9"/>
        <v>0</v>
      </c>
      <c r="AN26" s="157">
        <f t="shared" si="10"/>
        <v>0</v>
      </c>
      <c r="AO26" s="157">
        <f t="shared" si="11"/>
        <v>0</v>
      </c>
      <c r="AP26" s="157">
        <f t="shared" si="12"/>
        <v>0</v>
      </c>
      <c r="AQ26" s="157">
        <f t="shared" si="13"/>
        <v>0</v>
      </c>
      <c r="AR26" s="157">
        <f t="shared" si="7"/>
        <v>3</v>
      </c>
      <c r="AS26" s="142"/>
      <c r="AT26" s="142"/>
    </row>
    <row r="27" spans="1:46" ht="14.4" x14ac:dyDescent="0.3">
      <c r="A27" s="135" t="s">
        <v>801</v>
      </c>
      <c r="B27" s="135" t="s">
        <v>691</v>
      </c>
      <c r="C27" s="135" t="s">
        <v>95</v>
      </c>
      <c r="D27" s="158"/>
      <c r="E27" s="158">
        <v>93</v>
      </c>
      <c r="F27" s="158">
        <v>166</v>
      </c>
      <c r="G27" s="158">
        <v>416</v>
      </c>
      <c r="H27" s="158">
        <v>566</v>
      </c>
      <c r="I27" s="158">
        <v>362</v>
      </c>
      <c r="J27" s="158">
        <v>806</v>
      </c>
      <c r="K27" s="158">
        <v>487</v>
      </c>
      <c r="L27" s="158">
        <v>243</v>
      </c>
      <c r="M27" s="158">
        <v>102</v>
      </c>
      <c r="N27" s="158">
        <v>14</v>
      </c>
      <c r="O27" s="158">
        <v>31</v>
      </c>
      <c r="P27" s="158">
        <v>14</v>
      </c>
      <c r="Q27" s="158">
        <v>85</v>
      </c>
      <c r="R27" s="158">
        <v>18</v>
      </c>
      <c r="S27" s="158"/>
      <c r="T27" s="158"/>
      <c r="U27" s="158"/>
      <c r="V27" s="158"/>
      <c r="W27" s="158"/>
      <c r="X27" s="158">
        <v>0</v>
      </c>
      <c r="Y27" s="158"/>
      <c r="Z27" s="158"/>
      <c r="AA27" s="141"/>
      <c r="AB27" s="142"/>
      <c r="AC27" s="155">
        <f t="shared" si="0"/>
        <v>19486001</v>
      </c>
      <c r="AD27" s="156" cm="1">
        <f t="array" ref="AD27">ROUND(AVERAGE(AP27:AR27/25),0)</f>
        <v>0</v>
      </c>
      <c r="AE27" s="156" cm="1">
        <f t="array" ref="AE27">ROUND(AVERAGE(AM27:AR27/25),0)</f>
        <v>0</v>
      </c>
      <c r="AF27" s="142"/>
      <c r="AG27" s="157">
        <f t="shared" si="1"/>
        <v>14</v>
      </c>
      <c r="AH27" s="157">
        <f t="shared" si="2"/>
        <v>85</v>
      </c>
      <c r="AI27" s="157">
        <f t="shared" si="3"/>
        <v>18</v>
      </c>
      <c r="AJ27" s="157">
        <f t="shared" si="4"/>
        <v>0</v>
      </c>
      <c r="AK27" s="157">
        <f t="shared" si="5"/>
        <v>0</v>
      </c>
      <c r="AL27" s="157">
        <f t="shared" si="8"/>
        <v>0</v>
      </c>
      <c r="AM27" s="157">
        <f t="shared" si="9"/>
        <v>0</v>
      </c>
      <c r="AN27" s="157">
        <f t="shared" si="10"/>
        <v>0</v>
      </c>
      <c r="AO27" s="157">
        <f t="shared" si="11"/>
        <v>0</v>
      </c>
      <c r="AP27" s="157">
        <f t="shared" si="12"/>
        <v>0</v>
      </c>
      <c r="AQ27" s="157">
        <f t="shared" si="13"/>
        <v>0</v>
      </c>
      <c r="AR27" s="157">
        <f t="shared" si="7"/>
        <v>31</v>
      </c>
      <c r="AS27" s="142"/>
      <c r="AT27" s="142"/>
    </row>
    <row r="28" spans="1:46" ht="14.4" x14ac:dyDescent="0.3">
      <c r="A28" s="135" t="s">
        <v>801</v>
      </c>
      <c r="B28" s="135" t="s">
        <v>376</v>
      </c>
      <c r="C28" s="135" t="s">
        <v>1023</v>
      </c>
      <c r="D28" s="158"/>
      <c r="E28" s="158"/>
      <c r="F28" s="158"/>
      <c r="G28" s="158">
        <v>5</v>
      </c>
      <c r="H28" s="158"/>
      <c r="I28" s="158"/>
      <c r="J28" s="158">
        <v>4</v>
      </c>
      <c r="K28" s="158"/>
      <c r="L28" s="158">
        <v>1</v>
      </c>
      <c r="M28" s="158"/>
      <c r="N28" s="158"/>
      <c r="O28" s="158"/>
      <c r="P28" s="158"/>
      <c r="Q28" s="158">
        <v>20</v>
      </c>
      <c r="R28" s="158"/>
      <c r="S28" s="158"/>
      <c r="T28" s="158"/>
      <c r="U28" s="158"/>
      <c r="V28" s="158"/>
      <c r="W28" s="158"/>
      <c r="X28" s="158"/>
      <c r="Y28" s="158"/>
      <c r="Z28" s="158"/>
      <c r="AA28" s="141"/>
      <c r="AB28" s="142"/>
      <c r="AC28" s="155">
        <f t="shared" si="0"/>
        <v>19854501</v>
      </c>
      <c r="AD28" s="156" cm="1">
        <f t="array" ref="AD28">ROUND(AVERAGE(AP28:AR28/25),0)</f>
        <v>0</v>
      </c>
      <c r="AE28" s="156" cm="1">
        <f t="array" ref="AE28">ROUND(AVERAGE(AM28:AR28/25),0)</f>
        <v>0</v>
      </c>
      <c r="AF28" s="142"/>
      <c r="AG28" s="157">
        <f t="shared" si="1"/>
        <v>0</v>
      </c>
      <c r="AH28" s="157">
        <f t="shared" si="2"/>
        <v>20</v>
      </c>
      <c r="AI28" s="157">
        <f t="shared" si="3"/>
        <v>0</v>
      </c>
      <c r="AJ28" s="157">
        <f t="shared" si="4"/>
        <v>0</v>
      </c>
      <c r="AK28" s="157">
        <f t="shared" si="5"/>
        <v>0</v>
      </c>
      <c r="AL28" s="157">
        <f t="shared" si="8"/>
        <v>0</v>
      </c>
      <c r="AM28" s="157">
        <f t="shared" si="9"/>
        <v>0</v>
      </c>
      <c r="AN28" s="157">
        <f t="shared" si="10"/>
        <v>0</v>
      </c>
      <c r="AO28" s="157">
        <f t="shared" si="11"/>
        <v>0</v>
      </c>
      <c r="AP28" s="157">
        <f t="shared" si="12"/>
        <v>0</v>
      </c>
      <c r="AQ28" s="157">
        <f t="shared" si="13"/>
        <v>0</v>
      </c>
      <c r="AR28" s="157">
        <f t="shared" si="7"/>
        <v>0</v>
      </c>
      <c r="AS28" s="142"/>
      <c r="AT28" s="142"/>
    </row>
    <row r="29" spans="1:46" ht="14.4" x14ac:dyDescent="0.3">
      <c r="A29" s="135" t="s">
        <v>801</v>
      </c>
      <c r="B29" s="135" t="s">
        <v>754</v>
      </c>
      <c r="C29" s="135" t="s">
        <v>1024</v>
      </c>
      <c r="D29" s="158">
        <v>11910</v>
      </c>
      <c r="E29" s="158">
        <v>10133</v>
      </c>
      <c r="F29" s="158">
        <v>13605</v>
      </c>
      <c r="G29" s="158">
        <v>20431</v>
      </c>
      <c r="H29" s="158">
        <v>16561</v>
      </c>
      <c r="I29" s="158">
        <v>14058</v>
      </c>
      <c r="J29" s="158">
        <v>-2</v>
      </c>
      <c r="K29" s="158"/>
      <c r="L29" s="158">
        <v>-1</v>
      </c>
      <c r="M29" s="158">
        <v>0</v>
      </c>
      <c r="N29" s="158"/>
      <c r="O29" s="158">
        <v>0</v>
      </c>
      <c r="P29" s="158"/>
      <c r="Q29" s="158"/>
      <c r="R29" s="158"/>
      <c r="S29" s="158"/>
      <c r="T29" s="158"/>
      <c r="U29" s="158"/>
      <c r="V29" s="158"/>
      <c r="W29" s="158"/>
      <c r="X29" s="158"/>
      <c r="Y29" s="158"/>
      <c r="Z29" s="158"/>
      <c r="AA29" s="141"/>
      <c r="AB29" s="142"/>
      <c r="AC29" s="155">
        <f t="shared" si="0"/>
        <v>64773377</v>
      </c>
      <c r="AD29" s="156" cm="1">
        <f t="array" ref="AD29">ROUND(AVERAGE(AP29:AR29/25),0)</f>
        <v>0</v>
      </c>
      <c r="AE29" s="156" cm="1">
        <f t="array" ref="AE29">ROUND(AVERAGE(AM29:AR29/25),0)</f>
        <v>0</v>
      </c>
      <c r="AF29" s="142"/>
      <c r="AG29" s="157">
        <f t="shared" si="1"/>
        <v>0</v>
      </c>
      <c r="AH29" s="157">
        <f t="shared" si="2"/>
        <v>0</v>
      </c>
      <c r="AI29" s="157">
        <f t="shared" si="3"/>
        <v>0</v>
      </c>
      <c r="AJ29" s="157">
        <f t="shared" si="4"/>
        <v>0</v>
      </c>
      <c r="AK29" s="157">
        <f t="shared" si="5"/>
        <v>0</v>
      </c>
      <c r="AL29" s="157">
        <f t="shared" si="8"/>
        <v>0</v>
      </c>
      <c r="AM29" s="157">
        <f t="shared" si="9"/>
        <v>0</v>
      </c>
      <c r="AN29" s="157">
        <f t="shared" si="10"/>
        <v>0</v>
      </c>
      <c r="AO29" s="157">
        <f t="shared" si="11"/>
        <v>0</v>
      </c>
      <c r="AP29" s="157">
        <f t="shared" si="12"/>
        <v>0</v>
      </c>
      <c r="AQ29" s="157">
        <f t="shared" si="13"/>
        <v>0</v>
      </c>
      <c r="AR29" s="157">
        <f t="shared" si="7"/>
        <v>0</v>
      </c>
      <c r="AS29" s="142"/>
      <c r="AT29" s="142"/>
    </row>
    <row r="30" spans="1:46" ht="14.4" x14ac:dyDescent="0.3">
      <c r="A30" s="135" t="s">
        <v>801</v>
      </c>
      <c r="B30" s="135" t="s">
        <v>377</v>
      </c>
      <c r="C30" s="135" t="s">
        <v>110</v>
      </c>
      <c r="D30" s="158"/>
      <c r="E30" s="158">
        <v>-9</v>
      </c>
      <c r="F30" s="158"/>
      <c r="G30" s="158"/>
      <c r="H30" s="158"/>
      <c r="I30" s="158">
        <v>0</v>
      </c>
      <c r="J30" s="158"/>
      <c r="K30" s="158"/>
      <c r="L30" s="158">
        <v>0</v>
      </c>
      <c r="M30" s="158">
        <v>0</v>
      </c>
      <c r="N30" s="158"/>
      <c r="O30" s="158">
        <v>0</v>
      </c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8"/>
      <c r="AA30" s="141"/>
      <c r="AB30" s="142"/>
      <c r="AC30" s="155">
        <f t="shared" si="0"/>
        <v>22110402</v>
      </c>
      <c r="AD30" s="156" cm="1">
        <f t="array" ref="AD30">ROUND(AVERAGE(AP30:AR30/25),0)</f>
        <v>0</v>
      </c>
      <c r="AE30" s="156" cm="1">
        <f t="array" ref="AE30">ROUND(AVERAGE(AM30:AR30/25),0)</f>
        <v>0</v>
      </c>
      <c r="AF30" s="142"/>
      <c r="AG30" s="157">
        <f t="shared" si="1"/>
        <v>0</v>
      </c>
      <c r="AH30" s="157">
        <f t="shared" si="2"/>
        <v>0</v>
      </c>
      <c r="AI30" s="157">
        <f t="shared" si="3"/>
        <v>0</v>
      </c>
      <c r="AJ30" s="157">
        <f t="shared" si="4"/>
        <v>0</v>
      </c>
      <c r="AK30" s="157">
        <f t="shared" si="5"/>
        <v>0</v>
      </c>
      <c r="AL30" s="157">
        <f t="shared" si="8"/>
        <v>0</v>
      </c>
      <c r="AM30" s="157">
        <f t="shared" si="9"/>
        <v>0</v>
      </c>
      <c r="AN30" s="157">
        <f t="shared" si="10"/>
        <v>0</v>
      </c>
      <c r="AO30" s="157">
        <f t="shared" si="11"/>
        <v>0</v>
      </c>
      <c r="AP30" s="157">
        <f t="shared" si="12"/>
        <v>0</v>
      </c>
      <c r="AQ30" s="157">
        <f t="shared" si="13"/>
        <v>0</v>
      </c>
      <c r="AR30" s="157">
        <f t="shared" si="7"/>
        <v>0</v>
      </c>
      <c r="AS30" s="142"/>
      <c r="AT30" s="142"/>
    </row>
    <row r="31" spans="1:46" ht="14.4" x14ac:dyDescent="0.3">
      <c r="A31" s="135" t="s">
        <v>801</v>
      </c>
      <c r="B31" s="135" t="s">
        <v>378</v>
      </c>
      <c r="C31" s="135" t="s">
        <v>1025</v>
      </c>
      <c r="D31" s="158">
        <v>4397.6669999999995</v>
      </c>
      <c r="E31" s="158">
        <v>4342.0010000000002</v>
      </c>
      <c r="F31" s="158">
        <v>4665.3330000000005</v>
      </c>
      <c r="G31" s="158">
        <v>4640.3339999999998</v>
      </c>
      <c r="H31" s="158">
        <v>8748.6670000000013</v>
      </c>
      <c r="I31" s="158">
        <v>8076.6680000000015</v>
      </c>
      <c r="J31" s="158">
        <v>8172.3329999999996</v>
      </c>
      <c r="K31" s="158">
        <v>6551.3340000000007</v>
      </c>
      <c r="L31" s="158">
        <v>5030.3339999999998</v>
      </c>
      <c r="M31" s="158">
        <v>5121.0000000000009</v>
      </c>
      <c r="N31" s="158">
        <v>4063.3339999999998</v>
      </c>
      <c r="O31" s="158">
        <v>4105.6669999999995</v>
      </c>
      <c r="P31" s="158">
        <v>4325</v>
      </c>
      <c r="Q31" s="158">
        <v>3743.3330000000001</v>
      </c>
      <c r="R31" s="158">
        <v>5181.3339999999998</v>
      </c>
      <c r="S31" s="158">
        <v>5582.3330000000005</v>
      </c>
      <c r="T31" s="158">
        <v>6417.3339999999998</v>
      </c>
      <c r="U31" s="158">
        <v>8078.3329999999996</v>
      </c>
      <c r="V31" s="158">
        <v>9901.6670000000013</v>
      </c>
      <c r="W31" s="158">
        <v>7329.0010000000002</v>
      </c>
      <c r="X31" s="158">
        <v>5118</v>
      </c>
      <c r="Y31" s="158">
        <v>4478.9999999999991</v>
      </c>
      <c r="Z31" s="158">
        <v>4129.6669999999995</v>
      </c>
      <c r="AA31" s="141"/>
      <c r="AB31" s="142"/>
      <c r="AC31" s="155">
        <f t="shared" si="0"/>
        <v>28000701</v>
      </c>
      <c r="AD31" s="156" cm="1">
        <f t="array" ref="AD31">ROUND(AVERAGE(AP31:AR31/25),0)</f>
        <v>170</v>
      </c>
      <c r="AE31" s="156" cm="1">
        <f t="array" ref="AE31">ROUND(AVERAGE(AM31:AR31/25),0)</f>
        <v>234</v>
      </c>
      <c r="AF31" s="142"/>
      <c r="AG31" s="157">
        <f t="shared" si="1"/>
        <v>4325</v>
      </c>
      <c r="AH31" s="157">
        <f t="shared" si="2"/>
        <v>3743</v>
      </c>
      <c r="AI31" s="157">
        <f t="shared" si="3"/>
        <v>5181</v>
      </c>
      <c r="AJ31" s="157">
        <f t="shared" si="4"/>
        <v>5582</v>
      </c>
      <c r="AK31" s="157">
        <f t="shared" si="5"/>
        <v>6417</v>
      </c>
      <c r="AL31" s="157">
        <f t="shared" si="8"/>
        <v>8078</v>
      </c>
      <c r="AM31" s="157">
        <f t="shared" si="9"/>
        <v>9902</v>
      </c>
      <c r="AN31" s="157">
        <f t="shared" si="10"/>
        <v>7329</v>
      </c>
      <c r="AO31" s="157">
        <f t="shared" si="11"/>
        <v>5118</v>
      </c>
      <c r="AP31" s="157">
        <f t="shared" si="12"/>
        <v>4479</v>
      </c>
      <c r="AQ31" s="157">
        <f t="shared" si="13"/>
        <v>4130</v>
      </c>
      <c r="AR31" s="157">
        <f t="shared" si="7"/>
        <v>4106</v>
      </c>
      <c r="AS31" s="142"/>
      <c r="AT31" s="142"/>
    </row>
    <row r="32" spans="1:46" ht="14.4" x14ac:dyDescent="0.3">
      <c r="A32" s="135" t="s">
        <v>801</v>
      </c>
      <c r="B32" s="135" t="s">
        <v>379</v>
      </c>
      <c r="C32" s="135" t="s">
        <v>1026</v>
      </c>
      <c r="D32" s="158">
        <v>26</v>
      </c>
      <c r="E32" s="158">
        <v>23</v>
      </c>
      <c r="F32" s="158">
        <v>69</v>
      </c>
      <c r="G32" s="158">
        <v>86</v>
      </c>
      <c r="H32" s="158">
        <v>2</v>
      </c>
      <c r="I32" s="158">
        <v>61</v>
      </c>
      <c r="J32" s="158">
        <v>89</v>
      </c>
      <c r="K32" s="158">
        <v>-21</v>
      </c>
      <c r="L32" s="158">
        <v>46</v>
      </c>
      <c r="M32" s="158">
        <v>28</v>
      </c>
      <c r="N32" s="158">
        <v>21</v>
      </c>
      <c r="O32" s="158">
        <v>17</v>
      </c>
      <c r="P32" s="158">
        <v>18</v>
      </c>
      <c r="Q32" s="158">
        <v>25</v>
      </c>
      <c r="R32" s="158">
        <v>17</v>
      </c>
      <c r="S32" s="158">
        <v>74</v>
      </c>
      <c r="T32" s="158">
        <v>30</v>
      </c>
      <c r="U32" s="158">
        <v>55</v>
      </c>
      <c r="V32" s="158">
        <v>40</v>
      </c>
      <c r="W32" s="158">
        <v>14</v>
      </c>
      <c r="X32" s="158">
        <v>13</v>
      </c>
      <c r="Y32" s="158">
        <v>19</v>
      </c>
      <c r="Z32" s="158">
        <v>18</v>
      </c>
      <c r="AA32" s="141"/>
      <c r="AB32" s="142"/>
      <c r="AC32" s="155">
        <f t="shared" si="0"/>
        <v>31132401</v>
      </c>
      <c r="AD32" s="156" cm="1">
        <f t="array" ref="AD32">ROUND(AVERAGE(AP32:AR32/25),0)</f>
        <v>1</v>
      </c>
      <c r="AE32" s="156" cm="1">
        <f t="array" ref="AE32">ROUND(AVERAGE(AM32:AR32/25),0)</f>
        <v>1</v>
      </c>
      <c r="AF32" s="142"/>
      <c r="AG32" s="157">
        <f t="shared" si="1"/>
        <v>18</v>
      </c>
      <c r="AH32" s="157">
        <f t="shared" si="2"/>
        <v>25</v>
      </c>
      <c r="AI32" s="157">
        <f t="shared" si="3"/>
        <v>17</v>
      </c>
      <c r="AJ32" s="157">
        <f t="shared" si="4"/>
        <v>74</v>
      </c>
      <c r="AK32" s="157">
        <f t="shared" si="5"/>
        <v>30</v>
      </c>
      <c r="AL32" s="157">
        <f t="shared" si="8"/>
        <v>55</v>
      </c>
      <c r="AM32" s="157">
        <f t="shared" si="9"/>
        <v>40</v>
      </c>
      <c r="AN32" s="157">
        <f t="shared" si="10"/>
        <v>14</v>
      </c>
      <c r="AO32" s="157">
        <f t="shared" si="11"/>
        <v>13</v>
      </c>
      <c r="AP32" s="157">
        <f t="shared" si="12"/>
        <v>19</v>
      </c>
      <c r="AQ32" s="157">
        <f t="shared" si="13"/>
        <v>18</v>
      </c>
      <c r="AR32" s="157">
        <f t="shared" si="7"/>
        <v>17</v>
      </c>
      <c r="AS32" s="142"/>
      <c r="AT32" s="142"/>
    </row>
    <row r="33" spans="1:46" ht="14.4" x14ac:dyDescent="0.3">
      <c r="A33" s="135" t="s">
        <v>801</v>
      </c>
      <c r="B33" s="135" t="s">
        <v>779</v>
      </c>
      <c r="C33" s="135" t="s">
        <v>1027</v>
      </c>
      <c r="D33" s="158"/>
      <c r="E33" s="158"/>
      <c r="F33" s="158"/>
      <c r="G33" s="158"/>
      <c r="H33" s="158"/>
      <c r="I33" s="158"/>
      <c r="J33" s="158">
        <v>1</v>
      </c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  <c r="Y33" s="158"/>
      <c r="Z33" s="158"/>
      <c r="AA33" s="141"/>
      <c r="AB33" s="142"/>
      <c r="AC33" s="155">
        <f t="shared" si="0"/>
        <v>31132501</v>
      </c>
      <c r="AD33" s="156" cm="1">
        <f t="array" ref="AD33">ROUND(AVERAGE(AP33:AR33/25),0)</f>
        <v>0</v>
      </c>
      <c r="AE33" s="156" cm="1">
        <f t="array" ref="AE33">ROUND(AVERAGE(AM33:AR33/25),0)</f>
        <v>0</v>
      </c>
      <c r="AF33" s="142"/>
      <c r="AG33" s="157">
        <f t="shared" si="1"/>
        <v>0</v>
      </c>
      <c r="AH33" s="157">
        <f t="shared" si="2"/>
        <v>0</v>
      </c>
      <c r="AI33" s="157">
        <f t="shared" si="3"/>
        <v>0</v>
      </c>
      <c r="AJ33" s="157">
        <f t="shared" si="4"/>
        <v>0</v>
      </c>
      <c r="AK33" s="157">
        <f t="shared" si="5"/>
        <v>0</v>
      </c>
      <c r="AL33" s="157">
        <f t="shared" si="8"/>
        <v>0</v>
      </c>
      <c r="AM33" s="157">
        <f t="shared" si="9"/>
        <v>0</v>
      </c>
      <c r="AN33" s="157">
        <f t="shared" si="10"/>
        <v>0</v>
      </c>
      <c r="AO33" s="157">
        <f t="shared" si="11"/>
        <v>0</v>
      </c>
      <c r="AP33" s="157">
        <f t="shared" si="12"/>
        <v>0</v>
      </c>
      <c r="AQ33" s="157">
        <f t="shared" si="13"/>
        <v>0</v>
      </c>
      <c r="AR33" s="157">
        <f t="shared" si="7"/>
        <v>0</v>
      </c>
      <c r="AS33" s="142"/>
      <c r="AT33" s="142"/>
    </row>
    <row r="34" spans="1:46" ht="14.4" x14ac:dyDescent="0.3">
      <c r="A34" s="135" t="s">
        <v>801</v>
      </c>
      <c r="B34" s="135" t="s">
        <v>380</v>
      </c>
      <c r="C34" s="135" t="s">
        <v>1028</v>
      </c>
      <c r="D34" s="158"/>
      <c r="E34" s="158"/>
      <c r="F34" s="158">
        <v>4</v>
      </c>
      <c r="G34" s="158"/>
      <c r="H34" s="158"/>
      <c r="I34" s="158"/>
      <c r="J34" s="158"/>
      <c r="K34" s="158"/>
      <c r="L34" s="158"/>
      <c r="M34" s="158">
        <v>2</v>
      </c>
      <c r="N34" s="158"/>
      <c r="O34" s="158">
        <v>2</v>
      </c>
      <c r="P34" s="158"/>
      <c r="Q34" s="158"/>
      <c r="R34" s="158"/>
      <c r="S34" s="158">
        <v>2</v>
      </c>
      <c r="T34" s="158"/>
      <c r="U34" s="158"/>
      <c r="V34" s="158"/>
      <c r="W34" s="158"/>
      <c r="X34" s="158">
        <v>1</v>
      </c>
      <c r="Y34" s="158"/>
      <c r="Z34" s="158">
        <v>2</v>
      </c>
      <c r="AA34" s="141"/>
      <c r="AB34" s="142"/>
      <c r="AC34" s="155">
        <f t="shared" si="0"/>
        <v>31132601</v>
      </c>
      <c r="AD34" s="156" cm="1">
        <f t="array" ref="AD34">ROUND(AVERAGE(AP34:AR34/25),0)</f>
        <v>0</v>
      </c>
      <c r="AE34" s="156" cm="1">
        <f t="array" ref="AE34">ROUND(AVERAGE(AM34:AR34/25),0)</f>
        <v>0</v>
      </c>
      <c r="AF34" s="142"/>
      <c r="AG34" s="157">
        <f t="shared" si="1"/>
        <v>0</v>
      </c>
      <c r="AH34" s="157">
        <f t="shared" si="2"/>
        <v>0</v>
      </c>
      <c r="AI34" s="157">
        <f t="shared" si="3"/>
        <v>0</v>
      </c>
      <c r="AJ34" s="157">
        <f t="shared" si="4"/>
        <v>2</v>
      </c>
      <c r="AK34" s="157">
        <f t="shared" si="5"/>
        <v>0</v>
      </c>
      <c r="AL34" s="157">
        <f t="shared" si="8"/>
        <v>0</v>
      </c>
      <c r="AM34" s="157">
        <f t="shared" si="9"/>
        <v>0</v>
      </c>
      <c r="AN34" s="157">
        <f t="shared" si="10"/>
        <v>0</v>
      </c>
      <c r="AO34" s="157">
        <f t="shared" si="11"/>
        <v>1</v>
      </c>
      <c r="AP34" s="157">
        <f t="shared" si="12"/>
        <v>0</v>
      </c>
      <c r="AQ34" s="157">
        <f t="shared" si="13"/>
        <v>2</v>
      </c>
      <c r="AR34" s="157">
        <f t="shared" si="7"/>
        <v>2</v>
      </c>
      <c r="AS34" s="142"/>
      <c r="AT34" s="142"/>
    </row>
    <row r="35" spans="1:46" ht="14.4" x14ac:dyDescent="0.3">
      <c r="A35" s="135" t="s">
        <v>801</v>
      </c>
      <c r="B35" s="135" t="s">
        <v>381</v>
      </c>
      <c r="C35" s="135" t="s">
        <v>1029</v>
      </c>
      <c r="D35" s="158">
        <v>2422</v>
      </c>
      <c r="E35" s="158">
        <v>1681.0009999999997</v>
      </c>
      <c r="F35" s="158">
        <v>2269</v>
      </c>
      <c r="G35" s="158">
        <v>3448</v>
      </c>
      <c r="H35" s="158">
        <v>3126.3330000000001</v>
      </c>
      <c r="I35" s="158">
        <v>3310</v>
      </c>
      <c r="J35" s="158">
        <v>4178.3339999999998</v>
      </c>
      <c r="K35" s="158">
        <v>3097.3330000000001</v>
      </c>
      <c r="L35" s="158">
        <v>3171.6669999999999</v>
      </c>
      <c r="M35" s="158">
        <v>2300.0010000000002</v>
      </c>
      <c r="N35" s="158">
        <v>1470.6669999999999</v>
      </c>
      <c r="O35" s="158">
        <v>2307</v>
      </c>
      <c r="P35" s="158">
        <v>1702</v>
      </c>
      <c r="Q35" s="158">
        <v>2241.6669999999999</v>
      </c>
      <c r="R35" s="158">
        <v>2502.3339999999998</v>
      </c>
      <c r="S35" s="158">
        <v>3100.6669999999999</v>
      </c>
      <c r="T35" s="158">
        <v>3549.0009999999997</v>
      </c>
      <c r="U35" s="158">
        <v>3002</v>
      </c>
      <c r="V35" s="158">
        <v>212.334</v>
      </c>
      <c r="W35" s="158">
        <v>-0.66700000000000004</v>
      </c>
      <c r="X35" s="158">
        <v>-0.66700000000000004</v>
      </c>
      <c r="Y35" s="158">
        <v>-0.99900000000000011</v>
      </c>
      <c r="Z35" s="158"/>
      <c r="AA35" s="141"/>
      <c r="AB35" s="142"/>
      <c r="AC35" s="155">
        <f t="shared" si="0"/>
        <v>36010201</v>
      </c>
      <c r="AD35" s="156" cm="1">
        <f t="array" ref="AD35">ROUND(AVERAGE(AP35:AR35/25),0)</f>
        <v>31</v>
      </c>
      <c r="AE35" s="156" cm="1">
        <f t="array" ref="AE35">ROUND(AVERAGE(AM35:AR35/25),0)</f>
        <v>17</v>
      </c>
      <c r="AF35" s="142"/>
      <c r="AG35" s="157">
        <f t="shared" si="1"/>
        <v>1702</v>
      </c>
      <c r="AH35" s="157">
        <f t="shared" si="2"/>
        <v>2242</v>
      </c>
      <c r="AI35" s="157">
        <f t="shared" si="3"/>
        <v>2502</v>
      </c>
      <c r="AJ35" s="157">
        <f t="shared" si="4"/>
        <v>3101</v>
      </c>
      <c r="AK35" s="157">
        <f t="shared" si="5"/>
        <v>3549</v>
      </c>
      <c r="AL35" s="157">
        <f t="shared" si="8"/>
        <v>3002</v>
      </c>
      <c r="AM35" s="157">
        <f t="shared" si="9"/>
        <v>212</v>
      </c>
      <c r="AN35" s="157">
        <f t="shared" si="10"/>
        <v>-1</v>
      </c>
      <c r="AO35" s="157">
        <f t="shared" si="11"/>
        <v>-1</v>
      </c>
      <c r="AP35" s="157">
        <f t="shared" si="12"/>
        <v>-1</v>
      </c>
      <c r="AQ35" s="157">
        <f t="shared" si="13"/>
        <v>0</v>
      </c>
      <c r="AR35" s="157">
        <f t="shared" si="7"/>
        <v>2307</v>
      </c>
      <c r="AS35" s="142"/>
      <c r="AT35" s="142"/>
    </row>
    <row r="36" spans="1:46" ht="14.4" x14ac:dyDescent="0.3">
      <c r="A36" s="135" t="s">
        <v>801</v>
      </c>
      <c r="B36" s="135" t="s">
        <v>692</v>
      </c>
      <c r="C36" s="135" t="s">
        <v>85</v>
      </c>
      <c r="D36" s="158">
        <v>5</v>
      </c>
      <c r="E36" s="158">
        <v>96</v>
      </c>
      <c r="F36" s="158">
        <v>318</v>
      </c>
      <c r="G36" s="158">
        <v>309</v>
      </c>
      <c r="H36" s="158">
        <v>492</v>
      </c>
      <c r="I36" s="158">
        <v>357</v>
      </c>
      <c r="J36" s="158">
        <v>566</v>
      </c>
      <c r="K36" s="158">
        <v>328</v>
      </c>
      <c r="L36" s="158">
        <v>143</v>
      </c>
      <c r="M36" s="158">
        <v>56</v>
      </c>
      <c r="N36" s="158">
        <v>5</v>
      </c>
      <c r="O36" s="158">
        <v>34</v>
      </c>
      <c r="P36" s="158">
        <v>3</v>
      </c>
      <c r="Q36" s="158">
        <v>90</v>
      </c>
      <c r="R36" s="158">
        <v>163</v>
      </c>
      <c r="S36" s="158"/>
      <c r="T36" s="158"/>
      <c r="U36" s="158"/>
      <c r="V36" s="158"/>
      <c r="W36" s="158"/>
      <c r="X36" s="158">
        <v>0</v>
      </c>
      <c r="Y36" s="158"/>
      <c r="Z36" s="158"/>
      <c r="AA36" s="141"/>
      <c r="AB36" s="142"/>
      <c r="AC36" s="155">
        <f t="shared" si="0"/>
        <v>39495401</v>
      </c>
      <c r="AD36" s="156" cm="1">
        <f t="array" ref="AD36">ROUND(AVERAGE(AP36:AR36/25),0)</f>
        <v>0</v>
      </c>
      <c r="AE36" s="156" cm="1">
        <f t="array" ref="AE36">ROUND(AVERAGE(AM36:AR36/25),0)</f>
        <v>0</v>
      </c>
      <c r="AF36" s="142"/>
      <c r="AG36" s="157">
        <f t="shared" si="1"/>
        <v>3</v>
      </c>
      <c r="AH36" s="157">
        <f t="shared" si="2"/>
        <v>90</v>
      </c>
      <c r="AI36" s="157">
        <f t="shared" si="3"/>
        <v>163</v>
      </c>
      <c r="AJ36" s="157">
        <f t="shared" si="4"/>
        <v>0</v>
      </c>
      <c r="AK36" s="157">
        <f t="shared" si="5"/>
        <v>0</v>
      </c>
      <c r="AL36" s="157">
        <f t="shared" si="8"/>
        <v>0</v>
      </c>
      <c r="AM36" s="157">
        <f t="shared" si="9"/>
        <v>0</v>
      </c>
      <c r="AN36" s="157">
        <f t="shared" si="10"/>
        <v>0</v>
      </c>
      <c r="AO36" s="157">
        <f t="shared" si="11"/>
        <v>0</v>
      </c>
      <c r="AP36" s="157">
        <f t="shared" si="12"/>
        <v>0</v>
      </c>
      <c r="AQ36" s="157">
        <f t="shared" si="13"/>
        <v>0</v>
      </c>
      <c r="AR36" s="157">
        <f t="shared" si="7"/>
        <v>34</v>
      </c>
      <c r="AS36" s="142"/>
      <c r="AT36" s="142"/>
    </row>
    <row r="37" spans="1:46" ht="14.4" x14ac:dyDescent="0.3">
      <c r="A37" s="135" t="s">
        <v>801</v>
      </c>
      <c r="B37" s="135" t="s">
        <v>382</v>
      </c>
      <c r="C37" s="135" t="s">
        <v>1030</v>
      </c>
      <c r="D37" s="158"/>
      <c r="E37" s="158">
        <v>10</v>
      </c>
      <c r="F37" s="158">
        <v>17</v>
      </c>
      <c r="G37" s="158">
        <v>6</v>
      </c>
      <c r="H37" s="158">
        <v>10</v>
      </c>
      <c r="I37" s="158">
        <v>5</v>
      </c>
      <c r="J37" s="158">
        <v>26</v>
      </c>
      <c r="K37" s="158">
        <v>31</v>
      </c>
      <c r="L37" s="158"/>
      <c r="M37" s="158">
        <v>14</v>
      </c>
      <c r="N37" s="158">
        <v>14</v>
      </c>
      <c r="O37" s="158">
        <v>14</v>
      </c>
      <c r="P37" s="158">
        <v>22</v>
      </c>
      <c r="Q37" s="158">
        <v>18</v>
      </c>
      <c r="R37" s="158">
        <v>16</v>
      </c>
      <c r="S37" s="158">
        <v>26</v>
      </c>
      <c r="T37" s="158">
        <v>12</v>
      </c>
      <c r="U37" s="158">
        <v>12</v>
      </c>
      <c r="V37" s="158">
        <v>25</v>
      </c>
      <c r="W37" s="158">
        <v>43</v>
      </c>
      <c r="X37" s="158">
        <v>-11</v>
      </c>
      <c r="Y37" s="158">
        <v>13</v>
      </c>
      <c r="Z37" s="158">
        <v>13</v>
      </c>
      <c r="AA37" s="141"/>
      <c r="AB37" s="142"/>
      <c r="AC37" s="155">
        <f t="shared" si="0"/>
        <v>46033501</v>
      </c>
      <c r="AD37" s="156" cm="1">
        <f t="array" ref="AD37">ROUND(AVERAGE(AP37:AR37/25),0)</f>
        <v>1</v>
      </c>
      <c r="AE37" s="156" cm="1">
        <f t="array" ref="AE37">ROUND(AVERAGE(AM37:AR37/25),0)</f>
        <v>1</v>
      </c>
      <c r="AF37" s="142"/>
      <c r="AG37" s="157">
        <f t="shared" si="1"/>
        <v>22</v>
      </c>
      <c r="AH37" s="157">
        <f t="shared" si="2"/>
        <v>18</v>
      </c>
      <c r="AI37" s="157">
        <f t="shared" si="3"/>
        <v>16</v>
      </c>
      <c r="AJ37" s="157">
        <f t="shared" si="4"/>
        <v>26</v>
      </c>
      <c r="AK37" s="157">
        <f t="shared" si="5"/>
        <v>12</v>
      </c>
      <c r="AL37" s="157">
        <f t="shared" si="8"/>
        <v>12</v>
      </c>
      <c r="AM37" s="157">
        <f t="shared" si="9"/>
        <v>25</v>
      </c>
      <c r="AN37" s="157">
        <f t="shared" si="10"/>
        <v>43</v>
      </c>
      <c r="AO37" s="157">
        <f t="shared" si="11"/>
        <v>-11</v>
      </c>
      <c r="AP37" s="157">
        <f t="shared" si="12"/>
        <v>13</v>
      </c>
      <c r="AQ37" s="157">
        <f t="shared" si="13"/>
        <v>13</v>
      </c>
      <c r="AR37" s="157">
        <f t="shared" si="7"/>
        <v>14</v>
      </c>
      <c r="AS37" s="142"/>
      <c r="AT37" s="142"/>
    </row>
    <row r="38" spans="1:46" ht="14.4" x14ac:dyDescent="0.3">
      <c r="A38" s="135" t="s">
        <v>801</v>
      </c>
      <c r="B38" s="135" t="s">
        <v>780</v>
      </c>
      <c r="C38" s="135" t="s">
        <v>1031</v>
      </c>
      <c r="D38" s="158"/>
      <c r="E38" s="158"/>
      <c r="F38" s="158"/>
      <c r="G38" s="158"/>
      <c r="H38" s="158"/>
      <c r="I38" s="158"/>
      <c r="J38" s="158"/>
      <c r="K38" s="158">
        <v>1</v>
      </c>
      <c r="L38" s="158">
        <v>1</v>
      </c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58"/>
      <c r="Z38" s="158"/>
      <c r="AA38" s="141"/>
      <c r="AB38" s="142"/>
      <c r="AC38" s="155">
        <f t="shared" si="0"/>
        <v>62678655</v>
      </c>
      <c r="AD38" s="156" cm="1">
        <f t="array" ref="AD38">ROUND(AVERAGE(AP38:AR38/25),0)</f>
        <v>0</v>
      </c>
      <c r="AE38" s="156" cm="1">
        <f t="array" ref="AE38">ROUND(AVERAGE(AM38:AR38/25),0)</f>
        <v>0</v>
      </c>
      <c r="AF38" s="142"/>
      <c r="AG38" s="157">
        <f t="shared" si="1"/>
        <v>0</v>
      </c>
      <c r="AH38" s="157">
        <f t="shared" si="2"/>
        <v>0</v>
      </c>
      <c r="AI38" s="157">
        <f t="shared" si="3"/>
        <v>0</v>
      </c>
      <c r="AJ38" s="157">
        <f t="shared" si="4"/>
        <v>0</v>
      </c>
      <c r="AK38" s="157">
        <f t="shared" si="5"/>
        <v>0</v>
      </c>
      <c r="AL38" s="157">
        <f t="shared" si="8"/>
        <v>0</v>
      </c>
      <c r="AM38" s="157">
        <f t="shared" si="9"/>
        <v>0</v>
      </c>
      <c r="AN38" s="157">
        <f t="shared" si="10"/>
        <v>0</v>
      </c>
      <c r="AO38" s="157">
        <f t="shared" si="11"/>
        <v>0</v>
      </c>
      <c r="AP38" s="157">
        <f t="shared" si="12"/>
        <v>0</v>
      </c>
      <c r="AQ38" s="157">
        <f t="shared" si="13"/>
        <v>0</v>
      </c>
      <c r="AR38" s="157">
        <f t="shared" si="7"/>
        <v>0</v>
      </c>
      <c r="AS38" s="142"/>
      <c r="AT38" s="142"/>
    </row>
    <row r="39" spans="1:46" ht="14.4" x14ac:dyDescent="0.3">
      <c r="A39" s="135" t="s">
        <v>801</v>
      </c>
      <c r="B39" s="135" t="s">
        <v>759</v>
      </c>
      <c r="C39" s="135" t="s">
        <v>1032</v>
      </c>
      <c r="D39" s="158"/>
      <c r="E39" s="158"/>
      <c r="F39" s="158"/>
      <c r="G39" s="158"/>
      <c r="H39" s="158">
        <v>10</v>
      </c>
      <c r="I39" s="158">
        <v>5</v>
      </c>
      <c r="J39" s="158"/>
      <c r="K39" s="158">
        <v>5</v>
      </c>
      <c r="L39" s="158"/>
      <c r="M39" s="158"/>
      <c r="N39" s="158"/>
      <c r="O39" s="158"/>
      <c r="P39" s="158">
        <v>5</v>
      </c>
      <c r="Q39" s="158">
        <v>51</v>
      </c>
      <c r="R39" s="158"/>
      <c r="S39" s="158">
        <v>10</v>
      </c>
      <c r="T39" s="158"/>
      <c r="U39" s="158">
        <v>10</v>
      </c>
      <c r="V39" s="158"/>
      <c r="W39" s="158"/>
      <c r="X39" s="158"/>
      <c r="Y39" s="158"/>
      <c r="Z39" s="158"/>
      <c r="AA39" s="141"/>
      <c r="AB39" s="142"/>
      <c r="AC39" s="155">
        <f t="shared" si="0"/>
        <v>62724322</v>
      </c>
      <c r="AD39" s="156" cm="1">
        <f t="array" ref="AD39">ROUND(AVERAGE(AP39:AR39/25),0)</f>
        <v>0</v>
      </c>
      <c r="AE39" s="156" cm="1">
        <f t="array" ref="AE39">ROUND(AVERAGE(AM39:AR39/25),0)</f>
        <v>0</v>
      </c>
      <c r="AF39" s="142"/>
      <c r="AG39" s="157">
        <f t="shared" si="1"/>
        <v>5</v>
      </c>
      <c r="AH39" s="157">
        <f t="shared" si="2"/>
        <v>51</v>
      </c>
      <c r="AI39" s="157">
        <f t="shared" si="3"/>
        <v>0</v>
      </c>
      <c r="AJ39" s="157">
        <f t="shared" si="4"/>
        <v>10</v>
      </c>
      <c r="AK39" s="157">
        <f t="shared" si="5"/>
        <v>0</v>
      </c>
      <c r="AL39" s="157">
        <f t="shared" si="8"/>
        <v>10</v>
      </c>
      <c r="AM39" s="157">
        <f t="shared" si="9"/>
        <v>0</v>
      </c>
      <c r="AN39" s="157">
        <f t="shared" si="10"/>
        <v>0</v>
      </c>
      <c r="AO39" s="157">
        <f t="shared" si="11"/>
        <v>0</v>
      </c>
      <c r="AP39" s="157">
        <f t="shared" si="12"/>
        <v>0</v>
      </c>
      <c r="AQ39" s="157">
        <f t="shared" si="13"/>
        <v>0</v>
      </c>
      <c r="AR39" s="157">
        <f t="shared" si="7"/>
        <v>0</v>
      </c>
      <c r="AS39" s="142"/>
      <c r="AT39" s="142"/>
    </row>
    <row r="40" spans="1:46" ht="14.4" x14ac:dyDescent="0.3">
      <c r="A40" s="135" t="s">
        <v>801</v>
      </c>
      <c r="B40" s="135" t="s">
        <v>781</v>
      </c>
      <c r="C40" s="135" t="s">
        <v>1033</v>
      </c>
      <c r="D40" s="158"/>
      <c r="E40" s="158"/>
      <c r="F40" s="158"/>
      <c r="G40" s="158"/>
      <c r="H40" s="158"/>
      <c r="I40" s="158"/>
      <c r="J40" s="158"/>
      <c r="K40" s="158">
        <v>5</v>
      </c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58"/>
      <c r="Y40" s="158"/>
      <c r="Z40" s="158"/>
      <c r="AA40" s="141"/>
      <c r="AB40" s="142"/>
      <c r="AC40" s="155">
        <f t="shared" si="0"/>
        <v>62739289</v>
      </c>
      <c r="AD40" s="156" cm="1">
        <f t="array" ref="AD40">ROUND(AVERAGE(AP40:AR40/25),0)</f>
        <v>0</v>
      </c>
      <c r="AE40" s="156" cm="1">
        <f t="array" ref="AE40">ROUND(AVERAGE(AM40:AR40/25),0)</f>
        <v>0</v>
      </c>
      <c r="AF40" s="142"/>
      <c r="AG40" s="157">
        <f t="shared" si="1"/>
        <v>0</v>
      </c>
      <c r="AH40" s="157">
        <f t="shared" si="2"/>
        <v>0</v>
      </c>
      <c r="AI40" s="157">
        <f t="shared" si="3"/>
        <v>0</v>
      </c>
      <c r="AJ40" s="157">
        <f t="shared" si="4"/>
        <v>0</v>
      </c>
      <c r="AK40" s="157">
        <f t="shared" si="5"/>
        <v>0</v>
      </c>
      <c r="AL40" s="157">
        <f t="shared" si="8"/>
        <v>0</v>
      </c>
      <c r="AM40" s="157">
        <f t="shared" si="9"/>
        <v>0</v>
      </c>
      <c r="AN40" s="157">
        <f t="shared" si="10"/>
        <v>0</v>
      </c>
      <c r="AO40" s="157">
        <f t="shared" si="11"/>
        <v>0</v>
      </c>
      <c r="AP40" s="157">
        <f t="shared" si="12"/>
        <v>0</v>
      </c>
      <c r="AQ40" s="157">
        <f t="shared" si="13"/>
        <v>0</v>
      </c>
      <c r="AR40" s="157">
        <f t="shared" si="7"/>
        <v>0</v>
      </c>
      <c r="AS40" s="142"/>
      <c r="AT40" s="142"/>
    </row>
    <row r="41" spans="1:46" ht="14.4" x14ac:dyDescent="0.3">
      <c r="A41" s="135" t="s">
        <v>801</v>
      </c>
      <c r="B41" s="135" t="s">
        <v>726</v>
      </c>
      <c r="C41" s="135" t="s">
        <v>723</v>
      </c>
      <c r="D41" s="158"/>
      <c r="E41" s="158"/>
      <c r="F41" s="158"/>
      <c r="G41" s="158">
        <v>1300</v>
      </c>
      <c r="H41" s="158">
        <v>1479</v>
      </c>
      <c r="I41" s="158">
        <v>1912</v>
      </c>
      <c r="J41" s="158">
        <v>1575</v>
      </c>
      <c r="K41" s="158">
        <v>2253</v>
      </c>
      <c r="L41" s="158">
        <v>1657</v>
      </c>
      <c r="M41" s="158">
        <v>1802</v>
      </c>
      <c r="N41" s="158">
        <v>2040</v>
      </c>
      <c r="O41" s="158">
        <v>2245</v>
      </c>
      <c r="P41" s="158">
        <v>1436</v>
      </c>
      <c r="Q41" s="158">
        <v>1772</v>
      </c>
      <c r="R41" s="158">
        <v>2244</v>
      </c>
      <c r="S41" s="158">
        <v>1948</v>
      </c>
      <c r="T41" s="158">
        <v>3712</v>
      </c>
      <c r="U41" s="158">
        <v>114</v>
      </c>
      <c r="V41" s="158">
        <v>0</v>
      </c>
      <c r="W41" s="158"/>
      <c r="X41" s="158">
        <v>0</v>
      </c>
      <c r="Y41" s="158"/>
      <c r="Z41" s="158">
        <v>-9</v>
      </c>
      <c r="AA41" s="141"/>
      <c r="AB41" s="142"/>
      <c r="AC41" s="155">
        <f t="shared" si="0"/>
        <v>62748741</v>
      </c>
      <c r="AD41" s="156" cm="1">
        <f t="array" ref="AD41">ROUND(AVERAGE(AP41:AR41/25),0)</f>
        <v>30</v>
      </c>
      <c r="AE41" s="156" cm="1">
        <f t="array" ref="AE41">ROUND(AVERAGE(AM41:AR41/25),0)</f>
        <v>15</v>
      </c>
      <c r="AF41" s="142"/>
      <c r="AG41" s="157">
        <f t="shared" si="1"/>
        <v>1436</v>
      </c>
      <c r="AH41" s="157">
        <f t="shared" si="2"/>
        <v>1772</v>
      </c>
      <c r="AI41" s="157">
        <f t="shared" si="3"/>
        <v>2244</v>
      </c>
      <c r="AJ41" s="157">
        <f t="shared" si="4"/>
        <v>1948</v>
      </c>
      <c r="AK41" s="157">
        <f t="shared" si="5"/>
        <v>3712</v>
      </c>
      <c r="AL41" s="157">
        <f t="shared" si="8"/>
        <v>114</v>
      </c>
      <c r="AM41" s="157">
        <f t="shared" si="9"/>
        <v>0</v>
      </c>
      <c r="AN41" s="157">
        <f t="shared" si="10"/>
        <v>0</v>
      </c>
      <c r="AO41" s="157">
        <f t="shared" si="11"/>
        <v>0</v>
      </c>
      <c r="AP41" s="157">
        <f t="shared" si="12"/>
        <v>0</v>
      </c>
      <c r="AQ41" s="157">
        <f t="shared" si="13"/>
        <v>-9</v>
      </c>
      <c r="AR41" s="157">
        <f t="shared" si="7"/>
        <v>2245</v>
      </c>
      <c r="AS41" s="142"/>
      <c r="AT41" s="142"/>
    </row>
    <row r="42" spans="1:46" ht="14.4" x14ac:dyDescent="0.3">
      <c r="A42" s="135" t="s">
        <v>801</v>
      </c>
      <c r="B42" s="135" t="s">
        <v>727</v>
      </c>
      <c r="C42" s="135" t="s">
        <v>639</v>
      </c>
      <c r="D42" s="158"/>
      <c r="E42" s="158"/>
      <c r="F42" s="158"/>
      <c r="G42" s="158">
        <v>1022</v>
      </c>
      <c r="H42" s="158">
        <v>1116</v>
      </c>
      <c r="I42" s="158">
        <v>2095</v>
      </c>
      <c r="J42" s="158">
        <v>1736</v>
      </c>
      <c r="K42" s="158">
        <v>1295</v>
      </c>
      <c r="L42" s="158">
        <v>1515</v>
      </c>
      <c r="M42" s="158">
        <v>1308</v>
      </c>
      <c r="N42" s="158">
        <v>1159</v>
      </c>
      <c r="O42" s="158">
        <v>841</v>
      </c>
      <c r="P42" s="158">
        <v>1458</v>
      </c>
      <c r="Q42" s="158">
        <v>956</v>
      </c>
      <c r="R42" s="158">
        <v>1035</v>
      </c>
      <c r="S42" s="158">
        <v>1576</v>
      </c>
      <c r="T42" s="158">
        <v>1358</v>
      </c>
      <c r="U42" s="158">
        <v>1750</v>
      </c>
      <c r="V42" s="158">
        <v>1676</v>
      </c>
      <c r="W42" s="158">
        <v>1932</v>
      </c>
      <c r="X42" s="158">
        <v>1362</v>
      </c>
      <c r="Y42" s="158">
        <v>1369</v>
      </c>
      <c r="Z42" s="158">
        <v>1156</v>
      </c>
      <c r="AA42" s="141"/>
      <c r="AB42" s="142"/>
      <c r="AC42" s="155">
        <f t="shared" si="0"/>
        <v>62751906</v>
      </c>
      <c r="AD42" s="156" cm="1">
        <f t="array" ref="AD42">ROUND(AVERAGE(AP42:AR42/25),0)</f>
        <v>45</v>
      </c>
      <c r="AE42" s="156" cm="1">
        <f t="array" ref="AE42">ROUND(AVERAGE(AM42:AR42/25),0)</f>
        <v>56</v>
      </c>
      <c r="AF42" s="142"/>
      <c r="AG42" s="157">
        <f t="shared" si="1"/>
        <v>1458</v>
      </c>
      <c r="AH42" s="157">
        <f t="shared" si="2"/>
        <v>956</v>
      </c>
      <c r="AI42" s="157">
        <f t="shared" si="3"/>
        <v>1035</v>
      </c>
      <c r="AJ42" s="157">
        <f t="shared" si="4"/>
        <v>1576</v>
      </c>
      <c r="AK42" s="157">
        <f t="shared" si="5"/>
        <v>1358</v>
      </c>
      <c r="AL42" s="157">
        <f t="shared" si="8"/>
        <v>1750</v>
      </c>
      <c r="AM42" s="157">
        <f t="shared" si="9"/>
        <v>1676</v>
      </c>
      <c r="AN42" s="157">
        <f t="shared" si="10"/>
        <v>1932</v>
      </c>
      <c r="AO42" s="157">
        <f t="shared" si="11"/>
        <v>1362</v>
      </c>
      <c r="AP42" s="157">
        <f t="shared" si="12"/>
        <v>1369</v>
      </c>
      <c r="AQ42" s="157">
        <f t="shared" si="13"/>
        <v>1156</v>
      </c>
      <c r="AR42" s="157">
        <f t="shared" si="7"/>
        <v>841</v>
      </c>
      <c r="AS42" s="142"/>
      <c r="AT42" s="142"/>
    </row>
    <row r="43" spans="1:46" ht="14.4" x14ac:dyDescent="0.3">
      <c r="A43" s="135" t="s">
        <v>801</v>
      </c>
      <c r="B43" s="135" t="s">
        <v>728</v>
      </c>
      <c r="C43" s="135" t="s">
        <v>1034</v>
      </c>
      <c r="D43" s="158"/>
      <c r="E43" s="158"/>
      <c r="F43" s="158">
        <v>90</v>
      </c>
      <c r="G43" s="158">
        <v>76</v>
      </c>
      <c r="H43" s="158">
        <v>107</v>
      </c>
      <c r="I43" s="158">
        <v>75</v>
      </c>
      <c r="J43" s="158">
        <v>97</v>
      </c>
      <c r="K43" s="158">
        <v>120</v>
      </c>
      <c r="L43" s="158">
        <v>38</v>
      </c>
      <c r="M43" s="158">
        <v>75</v>
      </c>
      <c r="N43" s="158">
        <v>83</v>
      </c>
      <c r="O43" s="158">
        <v>90</v>
      </c>
      <c r="P43" s="158">
        <v>105</v>
      </c>
      <c r="Q43" s="158">
        <v>105</v>
      </c>
      <c r="R43" s="158">
        <v>30</v>
      </c>
      <c r="S43" s="158">
        <v>91</v>
      </c>
      <c r="T43" s="158">
        <v>75</v>
      </c>
      <c r="U43" s="158">
        <v>105</v>
      </c>
      <c r="V43" s="158">
        <v>30</v>
      </c>
      <c r="W43" s="158"/>
      <c r="X43" s="158"/>
      <c r="Y43" s="158"/>
      <c r="Z43" s="158"/>
      <c r="AA43" s="141"/>
      <c r="AB43" s="142"/>
      <c r="AC43" s="155">
        <f t="shared" si="0"/>
        <v>62765970</v>
      </c>
      <c r="AD43" s="156" cm="1">
        <f t="array" ref="AD43">ROUND(AVERAGE(AP43:AR43/25),0)</f>
        <v>1</v>
      </c>
      <c r="AE43" s="156" cm="1">
        <f t="array" ref="AE43">ROUND(AVERAGE(AM43:AR43/25),0)</f>
        <v>1</v>
      </c>
      <c r="AF43" s="142"/>
      <c r="AG43" s="157">
        <f t="shared" si="1"/>
        <v>105</v>
      </c>
      <c r="AH43" s="157">
        <f t="shared" si="2"/>
        <v>105</v>
      </c>
      <c r="AI43" s="157">
        <f t="shared" si="3"/>
        <v>30</v>
      </c>
      <c r="AJ43" s="157">
        <f t="shared" si="4"/>
        <v>91</v>
      </c>
      <c r="AK43" s="157">
        <f t="shared" si="5"/>
        <v>75</v>
      </c>
      <c r="AL43" s="157">
        <f t="shared" si="8"/>
        <v>105</v>
      </c>
      <c r="AM43" s="157">
        <f t="shared" si="9"/>
        <v>30</v>
      </c>
      <c r="AN43" s="157">
        <f t="shared" si="10"/>
        <v>0</v>
      </c>
      <c r="AO43" s="157">
        <f t="shared" si="11"/>
        <v>0</v>
      </c>
      <c r="AP43" s="157">
        <f t="shared" si="12"/>
        <v>0</v>
      </c>
      <c r="AQ43" s="157">
        <f t="shared" si="13"/>
        <v>0</v>
      </c>
      <c r="AR43" s="157">
        <f t="shared" si="7"/>
        <v>90</v>
      </c>
      <c r="AS43" s="142"/>
      <c r="AT43" s="142"/>
    </row>
    <row r="44" spans="1:46" ht="14.4" x14ac:dyDescent="0.3">
      <c r="A44" s="135" t="s">
        <v>801</v>
      </c>
      <c r="B44" s="135" t="s">
        <v>760</v>
      </c>
      <c r="C44" s="135" t="s">
        <v>1035</v>
      </c>
      <c r="D44" s="158"/>
      <c r="E44" s="158"/>
      <c r="F44" s="158"/>
      <c r="G44" s="158"/>
      <c r="H44" s="158">
        <v>1997</v>
      </c>
      <c r="I44" s="158">
        <v>1702</v>
      </c>
      <c r="J44" s="158">
        <v>2329</v>
      </c>
      <c r="K44" s="158">
        <v>2946</v>
      </c>
      <c r="L44" s="158">
        <v>1411</v>
      </c>
      <c r="M44" s="158">
        <v>1582</v>
      </c>
      <c r="N44" s="158">
        <v>1742</v>
      </c>
      <c r="O44" s="158">
        <v>2461</v>
      </c>
      <c r="P44" s="158">
        <v>1227</v>
      </c>
      <c r="Q44" s="158">
        <v>4264</v>
      </c>
      <c r="R44" s="158">
        <v>7143</v>
      </c>
      <c r="S44" s="158">
        <v>5325</v>
      </c>
      <c r="T44" s="158">
        <v>1269</v>
      </c>
      <c r="U44" s="158">
        <v>865</v>
      </c>
      <c r="V44" s="158">
        <v>1846</v>
      </c>
      <c r="W44" s="158">
        <v>2182</v>
      </c>
      <c r="X44" s="158">
        <v>1476</v>
      </c>
      <c r="Y44" s="158">
        <v>1508</v>
      </c>
      <c r="Z44" s="158">
        <v>1636</v>
      </c>
      <c r="AA44" s="141"/>
      <c r="AB44" s="142"/>
      <c r="AC44" s="155">
        <f t="shared" si="0"/>
        <v>64308055</v>
      </c>
      <c r="AD44" s="156" cm="1">
        <f t="array" ref="AD44">ROUND(AVERAGE(AP44:AR44/25),0)</f>
        <v>75</v>
      </c>
      <c r="AE44" s="156" cm="1">
        <f t="array" ref="AE44">ROUND(AVERAGE(AM44:AR44/25),0)</f>
        <v>74</v>
      </c>
      <c r="AF44" s="142"/>
      <c r="AG44" s="157">
        <f t="shared" si="1"/>
        <v>1227</v>
      </c>
      <c r="AH44" s="157">
        <f t="shared" si="2"/>
        <v>4264</v>
      </c>
      <c r="AI44" s="157">
        <f t="shared" si="3"/>
        <v>7143</v>
      </c>
      <c r="AJ44" s="157">
        <f t="shared" si="4"/>
        <v>5325</v>
      </c>
      <c r="AK44" s="157">
        <f t="shared" si="5"/>
        <v>1269</v>
      </c>
      <c r="AL44" s="157">
        <f t="shared" si="8"/>
        <v>865</v>
      </c>
      <c r="AM44" s="157">
        <f t="shared" si="9"/>
        <v>1846</v>
      </c>
      <c r="AN44" s="157">
        <f t="shared" si="10"/>
        <v>2182</v>
      </c>
      <c r="AO44" s="157">
        <f t="shared" si="11"/>
        <v>1476</v>
      </c>
      <c r="AP44" s="157">
        <f t="shared" si="12"/>
        <v>1508</v>
      </c>
      <c r="AQ44" s="157">
        <f t="shared" si="13"/>
        <v>1636</v>
      </c>
      <c r="AR44" s="157">
        <f t="shared" si="7"/>
        <v>2461</v>
      </c>
      <c r="AS44" s="142"/>
      <c r="AT44" s="142"/>
    </row>
    <row r="45" spans="1:46" ht="14.4" x14ac:dyDescent="0.3">
      <c r="A45" s="135" t="s">
        <v>801</v>
      </c>
      <c r="B45" s="135" t="s">
        <v>761</v>
      </c>
      <c r="C45" s="135" t="s">
        <v>1036</v>
      </c>
      <c r="D45" s="158"/>
      <c r="E45" s="158"/>
      <c r="F45" s="158"/>
      <c r="G45" s="158"/>
      <c r="H45" s="158"/>
      <c r="I45" s="158">
        <v>299</v>
      </c>
      <c r="J45" s="158">
        <v>253</v>
      </c>
      <c r="K45" s="158">
        <v>198</v>
      </c>
      <c r="L45" s="158">
        <v>152</v>
      </c>
      <c r="M45" s="158">
        <v>205</v>
      </c>
      <c r="N45" s="158">
        <v>178</v>
      </c>
      <c r="O45" s="158">
        <v>234</v>
      </c>
      <c r="P45" s="158">
        <v>356.33299999999997</v>
      </c>
      <c r="Q45" s="158">
        <v>77</v>
      </c>
      <c r="R45" s="158">
        <v>294</v>
      </c>
      <c r="S45" s="158">
        <v>360</v>
      </c>
      <c r="T45" s="158">
        <v>229</v>
      </c>
      <c r="U45" s="158">
        <v>256</v>
      </c>
      <c r="V45" s="158">
        <v>357</v>
      </c>
      <c r="W45" s="158">
        <v>178</v>
      </c>
      <c r="X45" s="158">
        <v>190</v>
      </c>
      <c r="Y45" s="158">
        <v>265</v>
      </c>
      <c r="Z45" s="158">
        <v>207.167</v>
      </c>
      <c r="AA45" s="141"/>
      <c r="AB45" s="142"/>
      <c r="AC45" s="155">
        <f t="shared" si="0"/>
        <v>64313588</v>
      </c>
      <c r="AD45" s="156" cm="1">
        <f t="array" ref="AD45">ROUND(AVERAGE(AP45:AR45/25),0)</f>
        <v>9</v>
      </c>
      <c r="AE45" s="156" cm="1">
        <f t="array" ref="AE45">ROUND(AVERAGE(AM45:AR45/25),0)</f>
        <v>10</v>
      </c>
      <c r="AF45" s="142"/>
      <c r="AG45" s="157">
        <f t="shared" si="1"/>
        <v>356</v>
      </c>
      <c r="AH45" s="157">
        <f t="shared" si="2"/>
        <v>77</v>
      </c>
      <c r="AI45" s="157">
        <f t="shared" si="3"/>
        <v>294</v>
      </c>
      <c r="AJ45" s="157">
        <f t="shared" si="4"/>
        <v>360</v>
      </c>
      <c r="AK45" s="157">
        <f t="shared" si="5"/>
        <v>229</v>
      </c>
      <c r="AL45" s="157">
        <f t="shared" si="8"/>
        <v>256</v>
      </c>
      <c r="AM45" s="157">
        <f t="shared" si="9"/>
        <v>357</v>
      </c>
      <c r="AN45" s="157">
        <f t="shared" si="10"/>
        <v>178</v>
      </c>
      <c r="AO45" s="157">
        <f t="shared" si="11"/>
        <v>190</v>
      </c>
      <c r="AP45" s="157">
        <f t="shared" si="12"/>
        <v>265</v>
      </c>
      <c r="AQ45" s="157">
        <f t="shared" si="13"/>
        <v>207</v>
      </c>
      <c r="AR45" s="157">
        <f t="shared" si="7"/>
        <v>234</v>
      </c>
      <c r="AS45" s="142"/>
      <c r="AT45" s="142"/>
    </row>
    <row r="46" spans="1:46" ht="14.4" x14ac:dyDescent="0.3">
      <c r="A46" s="135" t="s">
        <v>801</v>
      </c>
      <c r="B46" s="135" t="s">
        <v>791</v>
      </c>
      <c r="C46" s="135" t="s">
        <v>88</v>
      </c>
      <c r="D46" s="158"/>
      <c r="E46" s="158"/>
      <c r="F46" s="158"/>
      <c r="G46" s="158"/>
      <c r="H46" s="158"/>
      <c r="I46" s="158"/>
      <c r="J46" s="158"/>
      <c r="K46" s="158"/>
      <c r="L46" s="158">
        <v>3754</v>
      </c>
      <c r="M46" s="158">
        <v>7753</v>
      </c>
      <c r="N46" s="158">
        <v>7196</v>
      </c>
      <c r="O46" s="158">
        <v>3410</v>
      </c>
      <c r="P46" s="158">
        <v>6670</v>
      </c>
      <c r="Q46" s="158">
        <v>8458</v>
      </c>
      <c r="R46" s="158">
        <v>8204</v>
      </c>
      <c r="S46" s="158">
        <v>8380</v>
      </c>
      <c r="T46" s="158">
        <v>9574</v>
      </c>
      <c r="U46" s="158">
        <v>12022</v>
      </c>
      <c r="V46" s="158">
        <v>13440</v>
      </c>
      <c r="W46" s="158">
        <v>10317</v>
      </c>
      <c r="X46" s="158">
        <v>10357</v>
      </c>
      <c r="Y46" s="158">
        <v>7139</v>
      </c>
      <c r="Z46" s="158">
        <v>6384</v>
      </c>
      <c r="AA46" s="141"/>
      <c r="AB46" s="142"/>
      <c r="AC46" s="155">
        <f t="shared" si="0"/>
        <v>64314621</v>
      </c>
      <c r="AD46" s="156" cm="1">
        <f t="array" ref="AD46">ROUND(AVERAGE(AP46:AR46/25),0)</f>
        <v>226</v>
      </c>
      <c r="AE46" s="156" cm="1">
        <f t="array" ref="AE46">ROUND(AVERAGE(AM46:AR46/25),0)</f>
        <v>340</v>
      </c>
      <c r="AF46" s="142"/>
      <c r="AG46" s="157">
        <f t="shared" si="1"/>
        <v>6670</v>
      </c>
      <c r="AH46" s="157">
        <f t="shared" si="2"/>
        <v>8458</v>
      </c>
      <c r="AI46" s="157">
        <f t="shared" si="3"/>
        <v>8204</v>
      </c>
      <c r="AJ46" s="157">
        <f t="shared" si="4"/>
        <v>8380</v>
      </c>
      <c r="AK46" s="157">
        <f t="shared" si="5"/>
        <v>9574</v>
      </c>
      <c r="AL46" s="157">
        <f t="shared" si="8"/>
        <v>12022</v>
      </c>
      <c r="AM46" s="157">
        <f t="shared" si="9"/>
        <v>13440</v>
      </c>
      <c r="AN46" s="157">
        <f t="shared" si="10"/>
        <v>10317</v>
      </c>
      <c r="AO46" s="157">
        <f t="shared" si="11"/>
        <v>10357</v>
      </c>
      <c r="AP46" s="157">
        <f t="shared" si="12"/>
        <v>7139</v>
      </c>
      <c r="AQ46" s="157">
        <f t="shared" si="13"/>
        <v>6384</v>
      </c>
      <c r="AR46" s="157">
        <f t="shared" si="7"/>
        <v>3410</v>
      </c>
      <c r="AS46" s="142"/>
      <c r="AT46" s="142"/>
    </row>
    <row r="47" spans="1:46" ht="14.4" x14ac:dyDescent="0.3">
      <c r="A47" s="135" t="s">
        <v>801</v>
      </c>
      <c r="B47" s="135" t="s">
        <v>729</v>
      </c>
      <c r="C47" s="135" t="s">
        <v>1037</v>
      </c>
      <c r="D47" s="158"/>
      <c r="E47" s="158"/>
      <c r="F47" s="158"/>
      <c r="G47" s="158">
        <v>100</v>
      </c>
      <c r="H47" s="158">
        <v>67</v>
      </c>
      <c r="I47" s="158">
        <v>38</v>
      </c>
      <c r="J47" s="158">
        <v>120</v>
      </c>
      <c r="K47" s="158">
        <v>62</v>
      </c>
      <c r="L47" s="158">
        <v>60</v>
      </c>
      <c r="M47" s="158">
        <v>-10.832999999999998</v>
      </c>
      <c r="N47" s="158">
        <v>6.5</v>
      </c>
      <c r="O47" s="158">
        <v>5.3339999999999996</v>
      </c>
      <c r="P47" s="158">
        <v>44</v>
      </c>
      <c r="Q47" s="158">
        <v>96.832999999999998</v>
      </c>
      <c r="R47" s="158">
        <v>-1.8330000000000002</v>
      </c>
      <c r="S47" s="158">
        <v>26.001000000000005</v>
      </c>
      <c r="T47" s="158">
        <v>-10.167000000000003</v>
      </c>
      <c r="U47" s="158">
        <v>50.5</v>
      </c>
      <c r="V47" s="158">
        <v>96.832999999999998</v>
      </c>
      <c r="W47" s="158">
        <v>31.334000000000003</v>
      </c>
      <c r="X47" s="158">
        <v>5.0009999999999994</v>
      </c>
      <c r="Y47" s="158">
        <v>23.832999999999998</v>
      </c>
      <c r="Z47" s="158">
        <v>30.167000000000002</v>
      </c>
      <c r="AA47" s="141"/>
      <c r="AB47" s="142"/>
      <c r="AC47" s="155">
        <f t="shared" si="0"/>
        <v>64315194</v>
      </c>
      <c r="AD47" s="156" cm="1">
        <f t="array" ref="AD47">ROUND(AVERAGE(AP47:AR47/25),0)</f>
        <v>1</v>
      </c>
      <c r="AE47" s="156" cm="1">
        <f t="array" ref="AE47">ROUND(AVERAGE(AM47:AR47/25),0)</f>
        <v>1</v>
      </c>
      <c r="AF47" s="142"/>
      <c r="AG47" s="157">
        <f t="shared" si="1"/>
        <v>44</v>
      </c>
      <c r="AH47" s="157">
        <f t="shared" si="2"/>
        <v>97</v>
      </c>
      <c r="AI47" s="157">
        <f t="shared" si="3"/>
        <v>-2</v>
      </c>
      <c r="AJ47" s="157">
        <f t="shared" si="4"/>
        <v>26</v>
      </c>
      <c r="AK47" s="157">
        <f t="shared" si="5"/>
        <v>-10</v>
      </c>
      <c r="AL47" s="157">
        <f t="shared" si="8"/>
        <v>51</v>
      </c>
      <c r="AM47" s="157">
        <f t="shared" si="9"/>
        <v>97</v>
      </c>
      <c r="AN47" s="157">
        <f t="shared" si="10"/>
        <v>31</v>
      </c>
      <c r="AO47" s="157">
        <f t="shared" si="11"/>
        <v>5</v>
      </c>
      <c r="AP47" s="157">
        <f t="shared" si="12"/>
        <v>24</v>
      </c>
      <c r="AQ47" s="157">
        <f t="shared" si="13"/>
        <v>30</v>
      </c>
      <c r="AR47" s="157">
        <f t="shared" si="7"/>
        <v>5</v>
      </c>
      <c r="AS47" s="142"/>
      <c r="AT47" s="142"/>
    </row>
    <row r="48" spans="1:46" ht="14.4" x14ac:dyDescent="0.3">
      <c r="A48" s="135" t="s">
        <v>801</v>
      </c>
      <c r="B48" s="135" t="s">
        <v>730</v>
      </c>
      <c r="C48" s="135" t="s">
        <v>725</v>
      </c>
      <c r="D48" s="158"/>
      <c r="E48" s="158"/>
      <c r="F48" s="158"/>
      <c r="G48" s="158">
        <v>290</v>
      </c>
      <c r="H48" s="158">
        <v>237</v>
      </c>
      <c r="I48" s="158">
        <v>306</v>
      </c>
      <c r="J48" s="158">
        <v>442</v>
      </c>
      <c r="K48" s="158">
        <v>376</v>
      </c>
      <c r="L48" s="158">
        <v>176</v>
      </c>
      <c r="M48" s="158">
        <v>298</v>
      </c>
      <c r="N48" s="158">
        <v>127</v>
      </c>
      <c r="O48" s="158">
        <v>224</v>
      </c>
      <c r="P48" s="158">
        <v>268.83299999999997</v>
      </c>
      <c r="Q48" s="158">
        <v>180.167</v>
      </c>
      <c r="R48" s="158">
        <v>305.66700000000003</v>
      </c>
      <c r="S48" s="158">
        <v>314.33299999999997</v>
      </c>
      <c r="T48" s="158">
        <v>347.33299999999997</v>
      </c>
      <c r="U48" s="158">
        <v>312.33299999999997</v>
      </c>
      <c r="V48" s="158">
        <v>353.33299999999997</v>
      </c>
      <c r="W48" s="158">
        <v>336.66700000000003</v>
      </c>
      <c r="X48" s="158">
        <v>135.5</v>
      </c>
      <c r="Y48" s="158">
        <v>267.166</v>
      </c>
      <c r="Z48" s="158">
        <v>131.5</v>
      </c>
      <c r="AA48" s="141"/>
      <c r="AB48" s="142"/>
      <c r="AC48" s="155">
        <f t="shared" si="0"/>
        <v>64324725</v>
      </c>
      <c r="AD48" s="156" cm="1">
        <f t="array" ref="AD48">ROUND(AVERAGE(AP48:AR48/25),0)</f>
        <v>8</v>
      </c>
      <c r="AE48" s="156" cm="1">
        <f t="array" ref="AE48">ROUND(AVERAGE(AM48:AR48/25),0)</f>
        <v>10</v>
      </c>
      <c r="AF48" s="142"/>
      <c r="AG48" s="157">
        <f t="shared" si="1"/>
        <v>269</v>
      </c>
      <c r="AH48" s="157">
        <f t="shared" si="2"/>
        <v>180</v>
      </c>
      <c r="AI48" s="157">
        <f t="shared" si="3"/>
        <v>306</v>
      </c>
      <c r="AJ48" s="157">
        <f t="shared" si="4"/>
        <v>314</v>
      </c>
      <c r="AK48" s="157">
        <f t="shared" si="5"/>
        <v>347</v>
      </c>
      <c r="AL48" s="157">
        <f t="shared" si="8"/>
        <v>312</v>
      </c>
      <c r="AM48" s="157">
        <f t="shared" si="9"/>
        <v>353</v>
      </c>
      <c r="AN48" s="157">
        <f t="shared" si="10"/>
        <v>337</v>
      </c>
      <c r="AO48" s="157">
        <f t="shared" si="11"/>
        <v>136</v>
      </c>
      <c r="AP48" s="157">
        <f t="shared" si="12"/>
        <v>267</v>
      </c>
      <c r="AQ48" s="157">
        <f t="shared" si="13"/>
        <v>132</v>
      </c>
      <c r="AR48" s="157">
        <f t="shared" si="7"/>
        <v>224</v>
      </c>
      <c r="AS48" s="142"/>
      <c r="AT48" s="142"/>
    </row>
    <row r="49" spans="1:46" ht="14.4" x14ac:dyDescent="0.3">
      <c r="A49" s="135" t="s">
        <v>801</v>
      </c>
      <c r="B49" s="135" t="s">
        <v>731</v>
      </c>
      <c r="C49" s="135" t="s">
        <v>1038</v>
      </c>
      <c r="D49" s="158"/>
      <c r="E49" s="158"/>
      <c r="F49" s="158"/>
      <c r="G49" s="158">
        <v>99</v>
      </c>
      <c r="H49" s="158">
        <v>65</v>
      </c>
      <c r="I49" s="158">
        <v>29</v>
      </c>
      <c r="J49" s="158">
        <v>110.333</v>
      </c>
      <c r="K49" s="158">
        <v>47</v>
      </c>
      <c r="L49" s="158">
        <v>21.167000000000002</v>
      </c>
      <c r="M49" s="158">
        <v>120.167</v>
      </c>
      <c r="N49" s="158">
        <v>7</v>
      </c>
      <c r="O49" s="158">
        <v>15.167</v>
      </c>
      <c r="P49" s="158">
        <v>91</v>
      </c>
      <c r="Q49" s="158">
        <v>67.332999999999998</v>
      </c>
      <c r="R49" s="158">
        <v>17.832999999999998</v>
      </c>
      <c r="S49" s="158">
        <v>83</v>
      </c>
      <c r="T49" s="158">
        <v>71</v>
      </c>
      <c r="U49" s="158">
        <v>26</v>
      </c>
      <c r="V49" s="158">
        <v>33</v>
      </c>
      <c r="W49" s="158">
        <v>25</v>
      </c>
      <c r="X49" s="158">
        <v>89</v>
      </c>
      <c r="Y49" s="158">
        <v>93.167000000000002</v>
      </c>
      <c r="Z49" s="158">
        <v>12.667</v>
      </c>
      <c r="AA49" s="141"/>
      <c r="AB49" s="142"/>
      <c r="AC49" s="155">
        <f t="shared" si="0"/>
        <v>64324731</v>
      </c>
      <c r="AD49" s="156" cm="1">
        <f t="array" ref="AD49">ROUND(AVERAGE(AP49:AR49/25),0)</f>
        <v>2</v>
      </c>
      <c r="AE49" s="156" cm="1">
        <f t="array" ref="AE49">ROUND(AVERAGE(AM49:AR49/25),0)</f>
        <v>2</v>
      </c>
      <c r="AF49" s="142"/>
      <c r="AG49" s="157">
        <f t="shared" si="1"/>
        <v>91</v>
      </c>
      <c r="AH49" s="157">
        <f t="shared" si="2"/>
        <v>67</v>
      </c>
      <c r="AI49" s="157">
        <f t="shared" si="3"/>
        <v>18</v>
      </c>
      <c r="AJ49" s="157">
        <f t="shared" si="4"/>
        <v>83</v>
      </c>
      <c r="AK49" s="157">
        <f t="shared" si="5"/>
        <v>71</v>
      </c>
      <c r="AL49" s="157">
        <f t="shared" si="8"/>
        <v>26</v>
      </c>
      <c r="AM49" s="157">
        <f t="shared" si="9"/>
        <v>33</v>
      </c>
      <c r="AN49" s="157">
        <f t="shared" si="10"/>
        <v>25</v>
      </c>
      <c r="AO49" s="157">
        <f t="shared" si="11"/>
        <v>89</v>
      </c>
      <c r="AP49" s="157">
        <f t="shared" si="12"/>
        <v>93</v>
      </c>
      <c r="AQ49" s="157">
        <f t="shared" si="13"/>
        <v>13</v>
      </c>
      <c r="AR49" s="157">
        <f t="shared" si="7"/>
        <v>15</v>
      </c>
      <c r="AS49" s="142"/>
      <c r="AT49" s="142"/>
    </row>
    <row r="50" spans="1:46" ht="14.4" x14ac:dyDescent="0.3">
      <c r="A50" s="135" t="s">
        <v>801</v>
      </c>
      <c r="B50" s="135" t="s">
        <v>762</v>
      </c>
      <c r="C50" s="135" t="s">
        <v>1039</v>
      </c>
      <c r="D50" s="158"/>
      <c r="E50" s="158"/>
      <c r="F50" s="158"/>
      <c r="G50" s="158">
        <v>5</v>
      </c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58"/>
      <c r="Z50" s="158"/>
      <c r="AA50" s="141"/>
      <c r="AB50" s="142"/>
      <c r="AC50" s="155">
        <f t="shared" si="0"/>
        <v>64345461</v>
      </c>
      <c r="AD50" s="156" cm="1">
        <f t="array" ref="AD50">ROUND(AVERAGE(AP50:AR50/25),0)</f>
        <v>0</v>
      </c>
      <c r="AE50" s="156" cm="1">
        <f t="array" ref="AE50">ROUND(AVERAGE(AM50:AR50/25),0)</f>
        <v>0</v>
      </c>
      <c r="AF50" s="142"/>
      <c r="AG50" s="157">
        <f t="shared" si="1"/>
        <v>0</v>
      </c>
      <c r="AH50" s="157">
        <f t="shared" si="2"/>
        <v>0</v>
      </c>
      <c r="AI50" s="157">
        <f t="shared" si="3"/>
        <v>0</v>
      </c>
      <c r="AJ50" s="157">
        <f t="shared" si="4"/>
        <v>0</v>
      </c>
      <c r="AK50" s="157">
        <f t="shared" si="5"/>
        <v>0</v>
      </c>
      <c r="AL50" s="157">
        <f t="shared" si="8"/>
        <v>0</v>
      </c>
      <c r="AM50" s="157">
        <f t="shared" si="9"/>
        <v>0</v>
      </c>
      <c r="AN50" s="157">
        <f t="shared" si="10"/>
        <v>0</v>
      </c>
      <c r="AO50" s="157">
        <f t="shared" si="11"/>
        <v>0</v>
      </c>
      <c r="AP50" s="157">
        <f t="shared" si="12"/>
        <v>0</v>
      </c>
      <c r="AQ50" s="157">
        <f t="shared" si="13"/>
        <v>0</v>
      </c>
      <c r="AR50" s="157">
        <f t="shared" si="7"/>
        <v>0</v>
      </c>
      <c r="AS50" s="142"/>
      <c r="AT50" s="142"/>
    </row>
    <row r="51" spans="1:46" ht="14.4" x14ac:dyDescent="0.3">
      <c r="A51" s="135" t="s">
        <v>801</v>
      </c>
      <c r="B51" s="135" t="s">
        <v>1040</v>
      </c>
      <c r="C51" s="135" t="s">
        <v>1018</v>
      </c>
      <c r="D51" s="158"/>
      <c r="E51" s="158"/>
      <c r="F51" s="158"/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8"/>
      <c r="S51" s="158"/>
      <c r="T51" s="158"/>
      <c r="U51" s="158"/>
      <c r="V51" s="158">
        <v>6</v>
      </c>
      <c r="W51" s="158">
        <v>4</v>
      </c>
      <c r="X51" s="158">
        <v>13</v>
      </c>
      <c r="Y51" s="158"/>
      <c r="Z51" s="158"/>
      <c r="AA51" s="141"/>
      <c r="AB51" s="142"/>
      <c r="AC51" s="155">
        <f t="shared" si="0"/>
        <v>64383213</v>
      </c>
      <c r="AD51" s="156" cm="1">
        <f t="array" ref="AD51">ROUND(AVERAGE(AP51:AR51/25),0)</f>
        <v>0</v>
      </c>
      <c r="AE51" s="156" cm="1">
        <f t="array" ref="AE51">ROUND(AVERAGE(AM51:AR51/25),0)</f>
        <v>0</v>
      </c>
      <c r="AF51" s="142"/>
      <c r="AG51" s="157">
        <f t="shared" si="1"/>
        <v>0</v>
      </c>
      <c r="AH51" s="157">
        <f t="shared" si="2"/>
        <v>0</v>
      </c>
      <c r="AI51" s="157">
        <f t="shared" si="3"/>
        <v>0</v>
      </c>
      <c r="AJ51" s="157">
        <f t="shared" si="4"/>
        <v>0</v>
      </c>
      <c r="AK51" s="157">
        <f t="shared" si="5"/>
        <v>0</v>
      </c>
      <c r="AL51" s="157">
        <f t="shared" si="8"/>
        <v>0</v>
      </c>
      <c r="AM51" s="157">
        <f t="shared" si="9"/>
        <v>6</v>
      </c>
      <c r="AN51" s="157">
        <f t="shared" si="10"/>
        <v>4</v>
      </c>
      <c r="AO51" s="157">
        <f t="shared" si="11"/>
        <v>13</v>
      </c>
      <c r="AP51" s="157">
        <f t="shared" si="12"/>
        <v>0</v>
      </c>
      <c r="AQ51" s="157">
        <f t="shared" si="13"/>
        <v>0</v>
      </c>
      <c r="AR51" s="157">
        <f t="shared" si="7"/>
        <v>0</v>
      </c>
      <c r="AS51" s="142"/>
      <c r="AT51" s="142"/>
    </row>
    <row r="52" spans="1:46" ht="14.4" x14ac:dyDescent="0.3">
      <c r="A52" s="135" t="s">
        <v>801</v>
      </c>
      <c r="B52" s="135" t="s">
        <v>763</v>
      </c>
      <c r="C52" s="135" t="s">
        <v>1041</v>
      </c>
      <c r="D52" s="158"/>
      <c r="E52" s="158"/>
      <c r="F52" s="158"/>
      <c r="G52" s="158"/>
      <c r="H52" s="158"/>
      <c r="I52" s="158">
        <v>1</v>
      </c>
      <c r="J52" s="158"/>
      <c r="K52" s="158">
        <v>1</v>
      </c>
      <c r="L52" s="158"/>
      <c r="M52" s="158"/>
      <c r="N52" s="158"/>
      <c r="O52" s="158">
        <v>1</v>
      </c>
      <c r="P52" s="158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41"/>
      <c r="AB52" s="142"/>
      <c r="AC52" s="155">
        <f t="shared" si="0"/>
        <v>64390879</v>
      </c>
      <c r="AD52" s="156" cm="1">
        <f t="array" ref="AD52">ROUND(AVERAGE(AP52:AR52/25),0)</f>
        <v>0</v>
      </c>
      <c r="AE52" s="156" cm="1">
        <f t="array" ref="AE52">ROUND(AVERAGE(AM52:AR52/25),0)</f>
        <v>0</v>
      </c>
      <c r="AF52" s="142"/>
      <c r="AG52" s="157">
        <f t="shared" si="1"/>
        <v>0</v>
      </c>
      <c r="AH52" s="157">
        <f t="shared" si="2"/>
        <v>0</v>
      </c>
      <c r="AI52" s="157">
        <f t="shared" si="3"/>
        <v>0</v>
      </c>
      <c r="AJ52" s="157">
        <f t="shared" si="4"/>
        <v>0</v>
      </c>
      <c r="AK52" s="157">
        <f t="shared" si="5"/>
        <v>0</v>
      </c>
      <c r="AL52" s="157">
        <f t="shared" si="8"/>
        <v>0</v>
      </c>
      <c r="AM52" s="157">
        <f t="shared" si="9"/>
        <v>0</v>
      </c>
      <c r="AN52" s="157">
        <f t="shared" si="10"/>
        <v>0</v>
      </c>
      <c r="AO52" s="157">
        <f t="shared" si="11"/>
        <v>0</v>
      </c>
      <c r="AP52" s="157">
        <f t="shared" si="12"/>
        <v>0</v>
      </c>
      <c r="AQ52" s="157">
        <f t="shared" si="13"/>
        <v>0</v>
      </c>
      <c r="AR52" s="157">
        <f t="shared" si="7"/>
        <v>1</v>
      </c>
      <c r="AS52" s="142"/>
      <c r="AT52" s="142"/>
    </row>
    <row r="53" spans="1:46" ht="14.4" x14ac:dyDescent="0.3">
      <c r="A53" s="135" t="s">
        <v>801</v>
      </c>
      <c r="B53" s="135" t="s">
        <v>828</v>
      </c>
      <c r="C53" s="135" t="s">
        <v>109</v>
      </c>
      <c r="D53" s="158"/>
      <c r="E53" s="158"/>
      <c r="F53" s="158"/>
      <c r="G53" s="158"/>
      <c r="H53" s="158"/>
      <c r="I53" s="158"/>
      <c r="J53" s="158"/>
      <c r="K53" s="158"/>
      <c r="L53" s="158"/>
      <c r="M53" s="158"/>
      <c r="N53" s="158"/>
      <c r="O53" s="158"/>
      <c r="P53" s="158"/>
      <c r="Q53" s="158"/>
      <c r="R53" s="158"/>
      <c r="S53" s="158">
        <v>1865</v>
      </c>
      <c r="T53" s="158">
        <v>1787</v>
      </c>
      <c r="U53" s="158">
        <v>2154</v>
      </c>
      <c r="V53" s="158">
        <v>2654</v>
      </c>
      <c r="W53" s="158">
        <v>2293</v>
      </c>
      <c r="X53" s="158">
        <v>1838</v>
      </c>
      <c r="Y53" s="158">
        <v>1479</v>
      </c>
      <c r="Z53" s="158">
        <v>1566</v>
      </c>
      <c r="AA53" s="141"/>
      <c r="AB53" s="142"/>
      <c r="AC53" s="155">
        <f t="shared" si="0"/>
        <v>64764703</v>
      </c>
      <c r="AD53" s="156" cm="1">
        <f t="array" ref="AD53">ROUND(AVERAGE(AP53:AR53/25),0)</f>
        <v>41</v>
      </c>
      <c r="AE53" s="156" cm="1">
        <f t="array" ref="AE53">ROUND(AVERAGE(AM53:AR53/25),0)</f>
        <v>66</v>
      </c>
      <c r="AF53" s="142"/>
      <c r="AG53" s="157">
        <f t="shared" si="1"/>
        <v>0</v>
      </c>
      <c r="AH53" s="157">
        <f t="shared" si="2"/>
        <v>0</v>
      </c>
      <c r="AI53" s="157">
        <f t="shared" si="3"/>
        <v>0</v>
      </c>
      <c r="AJ53" s="157">
        <f t="shared" si="4"/>
        <v>1865</v>
      </c>
      <c r="AK53" s="157">
        <f t="shared" si="5"/>
        <v>1787</v>
      </c>
      <c r="AL53" s="157">
        <f t="shared" si="8"/>
        <v>2154</v>
      </c>
      <c r="AM53" s="157">
        <f t="shared" si="9"/>
        <v>2654</v>
      </c>
      <c r="AN53" s="157">
        <f t="shared" si="10"/>
        <v>2293</v>
      </c>
      <c r="AO53" s="157">
        <f t="shared" si="11"/>
        <v>1838</v>
      </c>
      <c r="AP53" s="157">
        <f t="shared" si="12"/>
        <v>1479</v>
      </c>
      <c r="AQ53" s="157">
        <f t="shared" si="13"/>
        <v>1566</v>
      </c>
      <c r="AR53" s="157">
        <f t="shared" si="7"/>
        <v>0</v>
      </c>
      <c r="AS53" s="142"/>
      <c r="AT53" s="142"/>
    </row>
    <row r="54" spans="1:46" ht="14.4" x14ac:dyDescent="0.3">
      <c r="A54" s="135" t="s">
        <v>801</v>
      </c>
      <c r="B54" s="135" t="s">
        <v>764</v>
      </c>
      <c r="C54" s="135" t="s">
        <v>1024</v>
      </c>
      <c r="D54" s="158"/>
      <c r="E54" s="158"/>
      <c r="F54" s="158"/>
      <c r="G54" s="158"/>
      <c r="H54" s="158"/>
      <c r="I54" s="158">
        <v>8491</v>
      </c>
      <c r="J54" s="158">
        <v>28676</v>
      </c>
      <c r="K54" s="158">
        <v>15343</v>
      </c>
      <c r="L54" s="158">
        <v>20807</v>
      </c>
      <c r="M54" s="158">
        <v>13511</v>
      </c>
      <c r="N54" s="158">
        <v>8994</v>
      </c>
      <c r="O54" s="158">
        <v>13259</v>
      </c>
      <c r="P54" s="158">
        <v>9767</v>
      </c>
      <c r="Q54" s="158">
        <v>9562</v>
      </c>
      <c r="R54" s="158">
        <v>11593</v>
      </c>
      <c r="S54" s="158">
        <v>15722</v>
      </c>
      <c r="T54" s="158">
        <v>19294</v>
      </c>
      <c r="U54" s="158">
        <v>24994</v>
      </c>
      <c r="V54" s="158">
        <v>29129</v>
      </c>
      <c r="W54" s="158">
        <v>20965</v>
      </c>
      <c r="X54" s="158">
        <v>16802</v>
      </c>
      <c r="Y54" s="158">
        <v>13562</v>
      </c>
      <c r="Z54" s="158">
        <v>7558</v>
      </c>
      <c r="AA54" s="141"/>
      <c r="AB54" s="142"/>
      <c r="AC54" s="155">
        <f t="shared" si="0"/>
        <v>64773377</v>
      </c>
      <c r="AD54" s="156" cm="1">
        <f t="array" ref="AD54">ROUND(AVERAGE(AP54:AR54/25),0)</f>
        <v>458</v>
      </c>
      <c r="AE54" s="156" cm="1">
        <f t="array" ref="AE54">ROUND(AVERAGE(AM54:AR54/25),0)</f>
        <v>675</v>
      </c>
      <c r="AF54" s="142"/>
      <c r="AG54" s="157">
        <f t="shared" si="1"/>
        <v>9767</v>
      </c>
      <c r="AH54" s="157">
        <f t="shared" si="2"/>
        <v>9562</v>
      </c>
      <c r="AI54" s="157">
        <f t="shared" si="3"/>
        <v>11593</v>
      </c>
      <c r="AJ54" s="157">
        <f t="shared" si="4"/>
        <v>15722</v>
      </c>
      <c r="AK54" s="157">
        <f t="shared" si="5"/>
        <v>19294</v>
      </c>
      <c r="AL54" s="157">
        <f t="shared" si="8"/>
        <v>24994</v>
      </c>
      <c r="AM54" s="157">
        <f t="shared" si="9"/>
        <v>29129</v>
      </c>
      <c r="AN54" s="157">
        <f t="shared" si="10"/>
        <v>20965</v>
      </c>
      <c r="AO54" s="157">
        <f t="shared" si="11"/>
        <v>16802</v>
      </c>
      <c r="AP54" s="157">
        <f t="shared" si="12"/>
        <v>13562</v>
      </c>
      <c r="AQ54" s="157">
        <f t="shared" si="13"/>
        <v>7558</v>
      </c>
      <c r="AR54" s="157">
        <f t="shared" si="7"/>
        <v>13259</v>
      </c>
      <c r="AS54" s="142"/>
      <c r="AT54" s="142"/>
    </row>
    <row r="55" spans="1:46" ht="14.4" x14ac:dyDescent="0.3">
      <c r="A55" s="135" t="s">
        <v>801</v>
      </c>
      <c r="B55" s="135" t="s">
        <v>765</v>
      </c>
      <c r="C55" s="135" t="s">
        <v>103</v>
      </c>
      <c r="D55" s="158"/>
      <c r="E55" s="158"/>
      <c r="F55" s="158"/>
      <c r="G55" s="158"/>
      <c r="H55" s="158"/>
      <c r="I55" s="158"/>
      <c r="J55" s="158">
        <v>5037</v>
      </c>
      <c r="K55" s="158">
        <v>7277</v>
      </c>
      <c r="L55" s="158">
        <v>5631</v>
      </c>
      <c r="M55" s="158">
        <v>4895</v>
      </c>
      <c r="N55" s="158">
        <v>3890</v>
      </c>
      <c r="O55" s="158">
        <v>3714</v>
      </c>
      <c r="P55" s="158">
        <v>3643</v>
      </c>
      <c r="Q55" s="158">
        <v>6363</v>
      </c>
      <c r="R55" s="158">
        <v>4951</v>
      </c>
      <c r="S55" s="158">
        <v>8202</v>
      </c>
      <c r="T55" s="158">
        <v>5508</v>
      </c>
      <c r="U55" s="158">
        <v>8763</v>
      </c>
      <c r="V55" s="158">
        <v>9204</v>
      </c>
      <c r="W55" s="158">
        <v>6778</v>
      </c>
      <c r="X55" s="158">
        <v>6217</v>
      </c>
      <c r="Y55" s="158">
        <v>4667</v>
      </c>
      <c r="Z55" s="158">
        <v>4177</v>
      </c>
      <c r="AA55" s="141"/>
      <c r="AB55" s="142"/>
      <c r="AC55" s="155">
        <f t="shared" si="0"/>
        <v>64773378</v>
      </c>
      <c r="AD55" s="156" cm="1">
        <f t="array" ref="AD55">ROUND(AVERAGE(AP55:AR55/25),0)</f>
        <v>167</v>
      </c>
      <c r="AE55" s="156" cm="1">
        <f t="array" ref="AE55">ROUND(AVERAGE(AM55:AR55/25),0)</f>
        <v>232</v>
      </c>
      <c r="AF55" s="142"/>
      <c r="AG55" s="157">
        <f t="shared" si="1"/>
        <v>3643</v>
      </c>
      <c r="AH55" s="157">
        <f t="shared" si="2"/>
        <v>6363</v>
      </c>
      <c r="AI55" s="157">
        <f t="shared" si="3"/>
        <v>4951</v>
      </c>
      <c r="AJ55" s="157">
        <f t="shared" si="4"/>
        <v>8202</v>
      </c>
      <c r="AK55" s="157">
        <f t="shared" si="5"/>
        <v>5508</v>
      </c>
      <c r="AL55" s="157">
        <f t="shared" si="8"/>
        <v>8763</v>
      </c>
      <c r="AM55" s="157">
        <f t="shared" si="9"/>
        <v>9204</v>
      </c>
      <c r="AN55" s="157">
        <f t="shared" si="10"/>
        <v>6778</v>
      </c>
      <c r="AO55" s="157">
        <f t="shared" si="11"/>
        <v>6217</v>
      </c>
      <c r="AP55" s="157">
        <f t="shared" si="12"/>
        <v>4667</v>
      </c>
      <c r="AQ55" s="157">
        <f t="shared" si="13"/>
        <v>4177</v>
      </c>
      <c r="AR55" s="157">
        <f t="shared" si="7"/>
        <v>3714</v>
      </c>
      <c r="AS55" s="142"/>
      <c r="AT55" s="142"/>
    </row>
    <row r="56" spans="1:46" ht="14.4" x14ac:dyDescent="0.3">
      <c r="A56" s="135" t="s">
        <v>801</v>
      </c>
      <c r="B56" s="135" t="s">
        <v>829</v>
      </c>
      <c r="C56" s="135" t="s">
        <v>85</v>
      </c>
      <c r="D56" s="158"/>
      <c r="E56" s="158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>
        <v>54</v>
      </c>
      <c r="S56" s="158">
        <v>790</v>
      </c>
      <c r="T56" s="158">
        <v>351</v>
      </c>
      <c r="U56" s="158">
        <v>535</v>
      </c>
      <c r="V56" s="158">
        <v>723</v>
      </c>
      <c r="W56" s="158">
        <v>635</v>
      </c>
      <c r="X56" s="158">
        <v>126</v>
      </c>
      <c r="Y56" s="158">
        <v>28</v>
      </c>
      <c r="Z56" s="158">
        <v>0</v>
      </c>
      <c r="AA56" s="141"/>
      <c r="AB56" s="142"/>
      <c r="AC56" s="155">
        <f t="shared" si="0"/>
        <v>64813343</v>
      </c>
      <c r="AD56" s="156" cm="1">
        <f t="array" ref="AD56">ROUND(AVERAGE(AP56:AR56/25),0)</f>
        <v>0</v>
      </c>
      <c r="AE56" s="156" cm="1">
        <f t="array" ref="AE56">ROUND(AVERAGE(AM56:AR56/25),0)</f>
        <v>10</v>
      </c>
      <c r="AF56" s="142"/>
      <c r="AG56" s="157">
        <f t="shared" si="1"/>
        <v>0</v>
      </c>
      <c r="AH56" s="157">
        <f t="shared" si="2"/>
        <v>0</v>
      </c>
      <c r="AI56" s="157">
        <f t="shared" si="3"/>
        <v>54</v>
      </c>
      <c r="AJ56" s="157">
        <f t="shared" si="4"/>
        <v>790</v>
      </c>
      <c r="AK56" s="157">
        <f t="shared" si="5"/>
        <v>351</v>
      </c>
      <c r="AL56" s="157">
        <f t="shared" si="8"/>
        <v>535</v>
      </c>
      <c r="AM56" s="157">
        <f t="shared" si="9"/>
        <v>723</v>
      </c>
      <c r="AN56" s="157">
        <f t="shared" si="10"/>
        <v>635</v>
      </c>
      <c r="AO56" s="157">
        <f t="shared" si="11"/>
        <v>126</v>
      </c>
      <c r="AP56" s="157">
        <f t="shared" si="12"/>
        <v>28</v>
      </c>
      <c r="AQ56" s="157">
        <f t="shared" si="13"/>
        <v>0</v>
      </c>
      <c r="AR56" s="157">
        <f t="shared" si="7"/>
        <v>0</v>
      </c>
      <c r="AS56" s="142"/>
      <c r="AT56" s="142"/>
    </row>
    <row r="57" spans="1:46" ht="14.4" x14ac:dyDescent="0.3">
      <c r="A57" s="135" t="s">
        <v>801</v>
      </c>
      <c r="B57" s="135" t="s">
        <v>830</v>
      </c>
      <c r="C57" s="135" t="s">
        <v>95</v>
      </c>
      <c r="D57" s="158"/>
      <c r="E57" s="158"/>
      <c r="F57" s="158"/>
      <c r="G57" s="158"/>
      <c r="H57" s="158"/>
      <c r="I57" s="158"/>
      <c r="J57" s="158"/>
      <c r="K57" s="158"/>
      <c r="L57" s="158"/>
      <c r="M57" s="158"/>
      <c r="N57" s="158"/>
      <c r="O57" s="158"/>
      <c r="P57" s="158"/>
      <c r="Q57" s="158"/>
      <c r="R57" s="158">
        <v>139</v>
      </c>
      <c r="S57" s="158">
        <v>789</v>
      </c>
      <c r="T57" s="158">
        <v>258</v>
      </c>
      <c r="U57" s="158">
        <v>692</v>
      </c>
      <c r="V57" s="158">
        <v>913</v>
      </c>
      <c r="W57" s="158">
        <v>918</v>
      </c>
      <c r="X57" s="158">
        <v>226</v>
      </c>
      <c r="Y57" s="158">
        <v>42</v>
      </c>
      <c r="Z57" s="158">
        <v>22</v>
      </c>
      <c r="AA57" s="141"/>
      <c r="AB57" s="142"/>
      <c r="AC57" s="155">
        <f t="shared" si="0"/>
        <v>64813347</v>
      </c>
      <c r="AD57" s="156" cm="1">
        <f t="array" ref="AD57">ROUND(AVERAGE(AP57:AR57/25),0)</f>
        <v>1</v>
      </c>
      <c r="AE57" s="156" cm="1">
        <f t="array" ref="AE57">ROUND(AVERAGE(AM57:AR57/25),0)</f>
        <v>14</v>
      </c>
      <c r="AF57" s="142"/>
      <c r="AG57" s="157">
        <f t="shared" si="1"/>
        <v>0</v>
      </c>
      <c r="AH57" s="157">
        <f t="shared" si="2"/>
        <v>0</v>
      </c>
      <c r="AI57" s="157">
        <f t="shared" si="3"/>
        <v>139</v>
      </c>
      <c r="AJ57" s="157">
        <f t="shared" si="4"/>
        <v>789</v>
      </c>
      <c r="AK57" s="157">
        <f t="shared" si="5"/>
        <v>258</v>
      </c>
      <c r="AL57" s="157">
        <f t="shared" si="8"/>
        <v>692</v>
      </c>
      <c r="AM57" s="157">
        <f t="shared" si="9"/>
        <v>913</v>
      </c>
      <c r="AN57" s="157">
        <f t="shared" si="10"/>
        <v>918</v>
      </c>
      <c r="AO57" s="157">
        <f t="shared" si="11"/>
        <v>226</v>
      </c>
      <c r="AP57" s="157">
        <f t="shared" si="12"/>
        <v>42</v>
      </c>
      <c r="AQ57" s="157">
        <f t="shared" si="13"/>
        <v>22</v>
      </c>
      <c r="AR57" s="157">
        <f t="shared" si="7"/>
        <v>0</v>
      </c>
      <c r="AS57" s="142"/>
      <c r="AT57" s="142"/>
    </row>
    <row r="58" spans="1:46" ht="14.4" x14ac:dyDescent="0.3">
      <c r="A58" s="135" t="s">
        <v>801</v>
      </c>
      <c r="B58" s="135" t="s">
        <v>831</v>
      </c>
      <c r="C58" s="135" t="s">
        <v>106</v>
      </c>
      <c r="D58" s="158"/>
      <c r="E58" s="158"/>
      <c r="F58" s="158"/>
      <c r="G58" s="158"/>
      <c r="H58" s="158"/>
      <c r="I58" s="158"/>
      <c r="J58" s="158"/>
      <c r="K58" s="158"/>
      <c r="L58" s="158"/>
      <c r="M58" s="158"/>
      <c r="N58" s="158"/>
      <c r="O58" s="158"/>
      <c r="P58" s="158"/>
      <c r="Q58" s="158"/>
      <c r="R58" s="158">
        <v>38</v>
      </c>
      <c r="S58" s="158">
        <v>551</v>
      </c>
      <c r="T58" s="158"/>
      <c r="U58" s="158">
        <v>367</v>
      </c>
      <c r="V58" s="158">
        <v>203</v>
      </c>
      <c r="W58" s="158">
        <v>161</v>
      </c>
      <c r="X58" s="158">
        <v>45</v>
      </c>
      <c r="Y58" s="158">
        <v>49</v>
      </c>
      <c r="Z58" s="158">
        <v>-4</v>
      </c>
      <c r="AA58" s="141"/>
      <c r="AB58" s="142"/>
      <c r="AC58" s="155">
        <f t="shared" si="0"/>
        <v>64813348</v>
      </c>
      <c r="AD58" s="156" cm="1">
        <f t="array" ref="AD58">ROUND(AVERAGE(AP58:AR58/25),0)</f>
        <v>1</v>
      </c>
      <c r="AE58" s="156" cm="1">
        <f t="array" ref="AE58">ROUND(AVERAGE(AM58:AR58/25),0)</f>
        <v>3</v>
      </c>
      <c r="AF58" s="142"/>
      <c r="AG58" s="157">
        <f t="shared" si="1"/>
        <v>0</v>
      </c>
      <c r="AH58" s="157">
        <f t="shared" si="2"/>
        <v>0</v>
      </c>
      <c r="AI58" s="157">
        <f t="shared" si="3"/>
        <v>38</v>
      </c>
      <c r="AJ58" s="157">
        <f t="shared" si="4"/>
        <v>551</v>
      </c>
      <c r="AK58" s="157">
        <f t="shared" si="5"/>
        <v>0</v>
      </c>
      <c r="AL58" s="157">
        <f t="shared" si="8"/>
        <v>367</v>
      </c>
      <c r="AM58" s="157">
        <f t="shared" si="9"/>
        <v>203</v>
      </c>
      <c r="AN58" s="157">
        <f t="shared" si="10"/>
        <v>161</v>
      </c>
      <c r="AO58" s="157">
        <f t="shared" si="11"/>
        <v>45</v>
      </c>
      <c r="AP58" s="157">
        <f t="shared" si="12"/>
        <v>49</v>
      </c>
      <c r="AQ58" s="157">
        <f t="shared" si="13"/>
        <v>-4</v>
      </c>
      <c r="AR58" s="157">
        <f t="shared" si="7"/>
        <v>0</v>
      </c>
      <c r="AS58" s="142"/>
      <c r="AT58" s="142"/>
    </row>
    <row r="59" spans="1:46" ht="14.4" x14ac:dyDescent="0.3">
      <c r="A59" s="135" t="s">
        <v>801</v>
      </c>
      <c r="B59" s="135" t="s">
        <v>1913</v>
      </c>
      <c r="C59" s="135" t="s">
        <v>1047</v>
      </c>
      <c r="D59" s="158"/>
      <c r="E59" s="158"/>
      <c r="F59" s="158"/>
      <c r="G59" s="158"/>
      <c r="H59" s="158"/>
      <c r="I59" s="158"/>
      <c r="J59" s="158"/>
      <c r="K59" s="158"/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58">
        <v>36.832999999999998</v>
      </c>
      <c r="Z59" s="158">
        <v>26.332999999999998</v>
      </c>
      <c r="AA59" s="141"/>
      <c r="AB59" s="142"/>
      <c r="AC59" s="155">
        <f t="shared" si="0"/>
        <v>64845275</v>
      </c>
      <c r="AD59" s="156" cm="1">
        <f t="array" ref="AD59">ROUND(AVERAGE(AP59:AR59/25),0)</f>
        <v>1</v>
      </c>
      <c r="AE59" s="156" cm="1">
        <f t="array" ref="AE59">ROUND(AVERAGE(AM59:AR59/25),0)</f>
        <v>0</v>
      </c>
      <c r="AF59" s="142"/>
      <c r="AG59" s="157">
        <f t="shared" si="1"/>
        <v>0</v>
      </c>
      <c r="AH59" s="157">
        <f t="shared" si="2"/>
        <v>0</v>
      </c>
      <c r="AI59" s="157">
        <f t="shared" si="3"/>
        <v>0</v>
      </c>
      <c r="AJ59" s="157">
        <f t="shared" si="4"/>
        <v>0</v>
      </c>
      <c r="AK59" s="157">
        <f t="shared" si="5"/>
        <v>0</v>
      </c>
      <c r="AL59" s="157">
        <f t="shared" si="8"/>
        <v>0</v>
      </c>
      <c r="AM59" s="157">
        <f t="shared" si="9"/>
        <v>0</v>
      </c>
      <c r="AN59" s="157">
        <f t="shared" si="10"/>
        <v>0</v>
      </c>
      <c r="AO59" s="157">
        <f t="shared" si="11"/>
        <v>0</v>
      </c>
      <c r="AP59" s="157">
        <f t="shared" si="12"/>
        <v>37</v>
      </c>
      <c r="AQ59" s="157">
        <f t="shared" si="13"/>
        <v>26</v>
      </c>
      <c r="AR59" s="157">
        <f t="shared" si="7"/>
        <v>0</v>
      </c>
      <c r="AS59" s="142"/>
      <c r="AT59" s="142"/>
    </row>
    <row r="60" spans="1:46" ht="14.4" x14ac:dyDescent="0.3">
      <c r="A60" s="135" t="s">
        <v>801</v>
      </c>
      <c r="B60" s="135" t="s">
        <v>832</v>
      </c>
      <c r="C60" s="135" t="s">
        <v>1042</v>
      </c>
      <c r="D60" s="158"/>
      <c r="E60" s="158"/>
      <c r="F60" s="158"/>
      <c r="G60" s="158"/>
      <c r="H60" s="158"/>
      <c r="I60" s="158"/>
      <c r="J60" s="158"/>
      <c r="K60" s="158"/>
      <c r="L60" s="158"/>
      <c r="M60" s="158"/>
      <c r="N60" s="158"/>
      <c r="O60" s="158"/>
      <c r="P60" s="158"/>
      <c r="Q60" s="158">
        <v>6</v>
      </c>
      <c r="R60" s="158">
        <v>1</v>
      </c>
      <c r="S60" s="158">
        <v>1</v>
      </c>
      <c r="T60" s="158">
        <v>3</v>
      </c>
      <c r="U60" s="158"/>
      <c r="V60" s="158">
        <v>2</v>
      </c>
      <c r="W60" s="158">
        <v>1</v>
      </c>
      <c r="X60" s="158"/>
      <c r="Y60" s="158"/>
      <c r="Z60" s="158"/>
      <c r="AA60" s="141"/>
      <c r="AB60" s="142"/>
      <c r="AC60" s="155">
        <f t="shared" si="0"/>
        <v>64860925</v>
      </c>
      <c r="AD60" s="156" cm="1">
        <f t="array" ref="AD60">ROUND(AVERAGE(AP60:AR60/25),0)</f>
        <v>0</v>
      </c>
      <c r="AE60" s="156" cm="1">
        <f t="array" ref="AE60">ROUND(AVERAGE(AM60:AR60/25),0)</f>
        <v>0</v>
      </c>
      <c r="AF60" s="142"/>
      <c r="AG60" s="157">
        <f t="shared" si="1"/>
        <v>0</v>
      </c>
      <c r="AH60" s="157">
        <f t="shared" si="2"/>
        <v>6</v>
      </c>
      <c r="AI60" s="157">
        <f t="shared" si="3"/>
        <v>1</v>
      </c>
      <c r="AJ60" s="157">
        <f t="shared" si="4"/>
        <v>1</v>
      </c>
      <c r="AK60" s="157">
        <f t="shared" si="5"/>
        <v>3</v>
      </c>
      <c r="AL60" s="157">
        <f t="shared" si="8"/>
        <v>0</v>
      </c>
      <c r="AM60" s="157">
        <f t="shared" si="9"/>
        <v>2</v>
      </c>
      <c r="AN60" s="157">
        <f t="shared" si="10"/>
        <v>1</v>
      </c>
      <c r="AO60" s="157">
        <f t="shared" si="11"/>
        <v>0</v>
      </c>
      <c r="AP60" s="157">
        <f t="shared" si="12"/>
        <v>0</v>
      </c>
      <c r="AQ60" s="157">
        <f t="shared" si="13"/>
        <v>0</v>
      </c>
      <c r="AR60" s="157">
        <f t="shared" si="7"/>
        <v>0</v>
      </c>
      <c r="AS60" s="142"/>
      <c r="AT60" s="142"/>
    </row>
    <row r="61" spans="1:46" ht="14.4" x14ac:dyDescent="0.3">
      <c r="A61" s="135" t="s">
        <v>801</v>
      </c>
      <c r="B61" s="135" t="s">
        <v>833</v>
      </c>
      <c r="C61" s="135" t="s">
        <v>834</v>
      </c>
      <c r="D61" s="158"/>
      <c r="E61" s="158"/>
      <c r="F61" s="158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>
        <v>48</v>
      </c>
      <c r="T61" s="158">
        <v>70</v>
      </c>
      <c r="U61" s="158">
        <v>51</v>
      </c>
      <c r="V61" s="158">
        <v>41</v>
      </c>
      <c r="W61" s="158">
        <v>2</v>
      </c>
      <c r="X61" s="158">
        <v>27</v>
      </c>
      <c r="Y61" s="158">
        <v>106</v>
      </c>
      <c r="Z61" s="158">
        <v>25</v>
      </c>
      <c r="AA61" s="141"/>
      <c r="AB61" s="142"/>
      <c r="AC61" s="155">
        <f t="shared" si="0"/>
        <v>64902224</v>
      </c>
      <c r="AD61" s="156" cm="1">
        <f t="array" ref="AD61">ROUND(AVERAGE(AP61:AR61/25),0)</f>
        <v>2</v>
      </c>
      <c r="AE61" s="156" cm="1">
        <f t="array" ref="AE61">ROUND(AVERAGE(AM61:AR61/25),0)</f>
        <v>1</v>
      </c>
      <c r="AF61" s="142"/>
      <c r="AG61" s="157">
        <f t="shared" si="1"/>
        <v>0</v>
      </c>
      <c r="AH61" s="157">
        <f t="shared" si="2"/>
        <v>0</v>
      </c>
      <c r="AI61" s="157">
        <f t="shared" si="3"/>
        <v>0</v>
      </c>
      <c r="AJ61" s="157">
        <f t="shared" si="4"/>
        <v>48</v>
      </c>
      <c r="AK61" s="157">
        <f t="shared" si="5"/>
        <v>70</v>
      </c>
      <c r="AL61" s="157">
        <f t="shared" si="8"/>
        <v>51</v>
      </c>
      <c r="AM61" s="157">
        <f t="shared" si="9"/>
        <v>41</v>
      </c>
      <c r="AN61" s="157">
        <f t="shared" si="10"/>
        <v>2</v>
      </c>
      <c r="AO61" s="157">
        <f t="shared" si="11"/>
        <v>27</v>
      </c>
      <c r="AP61" s="157">
        <f t="shared" si="12"/>
        <v>106</v>
      </c>
      <c r="AQ61" s="157">
        <f t="shared" si="13"/>
        <v>25</v>
      </c>
      <c r="AR61" s="157">
        <f t="shared" si="7"/>
        <v>0</v>
      </c>
      <c r="AS61" s="142"/>
      <c r="AT61" s="142"/>
    </row>
    <row r="62" spans="1:46" ht="14.4" x14ac:dyDescent="0.3">
      <c r="A62" s="135" t="s">
        <v>801</v>
      </c>
      <c r="B62" s="135" t="s">
        <v>914</v>
      </c>
      <c r="C62" s="135" t="s">
        <v>723</v>
      </c>
      <c r="D62" s="158"/>
      <c r="E62" s="158"/>
      <c r="F62" s="158"/>
      <c r="G62" s="158"/>
      <c r="H62" s="158"/>
      <c r="I62" s="158"/>
      <c r="J62" s="158"/>
      <c r="K62" s="158"/>
      <c r="L62" s="158"/>
      <c r="M62" s="158"/>
      <c r="N62" s="158"/>
      <c r="O62" s="158"/>
      <c r="P62" s="158"/>
      <c r="Q62" s="158"/>
      <c r="R62" s="158"/>
      <c r="S62" s="158"/>
      <c r="T62" s="158"/>
      <c r="U62" s="158">
        <v>3013</v>
      </c>
      <c r="V62" s="158">
        <v>3509</v>
      </c>
      <c r="W62" s="158">
        <v>3847</v>
      </c>
      <c r="X62" s="158">
        <v>2320</v>
      </c>
      <c r="Y62" s="158">
        <v>3959</v>
      </c>
      <c r="Z62" s="158">
        <v>3612</v>
      </c>
      <c r="AA62" s="141"/>
      <c r="AB62" s="142"/>
      <c r="AC62" s="155">
        <f t="shared" si="0"/>
        <v>64922041</v>
      </c>
      <c r="AD62" s="156" cm="1">
        <f t="array" ref="AD62">ROUND(AVERAGE(AP62:AR62/25),0)</f>
        <v>101</v>
      </c>
      <c r="AE62" s="156" cm="1">
        <f t="array" ref="AE62">ROUND(AVERAGE(AM62:AR62/25),0)</f>
        <v>115</v>
      </c>
      <c r="AF62" s="142"/>
      <c r="AG62" s="157">
        <f t="shared" si="1"/>
        <v>0</v>
      </c>
      <c r="AH62" s="157">
        <f t="shared" si="2"/>
        <v>0</v>
      </c>
      <c r="AI62" s="157">
        <f t="shared" si="3"/>
        <v>0</v>
      </c>
      <c r="AJ62" s="157">
        <f t="shared" si="4"/>
        <v>0</v>
      </c>
      <c r="AK62" s="157">
        <f t="shared" si="5"/>
        <v>0</v>
      </c>
      <c r="AL62" s="157">
        <f t="shared" si="8"/>
        <v>3013</v>
      </c>
      <c r="AM62" s="157">
        <f t="shared" si="9"/>
        <v>3509</v>
      </c>
      <c r="AN62" s="157">
        <f t="shared" si="10"/>
        <v>3847</v>
      </c>
      <c r="AO62" s="157">
        <f t="shared" si="11"/>
        <v>2320</v>
      </c>
      <c r="AP62" s="157">
        <f t="shared" si="12"/>
        <v>3959</v>
      </c>
      <c r="AQ62" s="157">
        <f t="shared" si="13"/>
        <v>3612</v>
      </c>
      <c r="AR62" s="157">
        <f t="shared" si="7"/>
        <v>0</v>
      </c>
      <c r="AS62" s="142"/>
      <c r="AT62" s="142"/>
    </row>
    <row r="63" spans="1:46" ht="14.4" x14ac:dyDescent="0.3">
      <c r="A63" s="135" t="s">
        <v>801</v>
      </c>
      <c r="B63" s="135" t="s">
        <v>915</v>
      </c>
      <c r="C63" s="135" t="s">
        <v>1029</v>
      </c>
      <c r="D63" s="158"/>
      <c r="E63" s="158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>
        <v>897</v>
      </c>
      <c r="V63" s="158">
        <v>4623</v>
      </c>
      <c r="W63" s="158">
        <v>3505</v>
      </c>
      <c r="X63" s="158">
        <v>2487</v>
      </c>
      <c r="Y63" s="158">
        <v>2073</v>
      </c>
      <c r="Z63" s="158">
        <v>1800</v>
      </c>
      <c r="AA63" s="141"/>
      <c r="AB63" s="142"/>
      <c r="AC63" s="155">
        <f t="shared" si="0"/>
        <v>64928335</v>
      </c>
      <c r="AD63" s="156" cm="1">
        <f t="array" ref="AD63">ROUND(AVERAGE(AP63:AR63/25),0)</f>
        <v>52</v>
      </c>
      <c r="AE63" s="156" cm="1">
        <f t="array" ref="AE63">ROUND(AVERAGE(AM63:AR63/25),0)</f>
        <v>97</v>
      </c>
      <c r="AF63" s="142"/>
      <c r="AG63" s="157">
        <f t="shared" si="1"/>
        <v>0</v>
      </c>
      <c r="AH63" s="157">
        <f t="shared" si="2"/>
        <v>0</v>
      </c>
      <c r="AI63" s="157">
        <f t="shared" si="3"/>
        <v>0</v>
      </c>
      <c r="AJ63" s="157">
        <f t="shared" si="4"/>
        <v>0</v>
      </c>
      <c r="AK63" s="157">
        <f t="shared" si="5"/>
        <v>0</v>
      </c>
      <c r="AL63" s="157">
        <f t="shared" si="8"/>
        <v>897</v>
      </c>
      <c r="AM63" s="157">
        <f t="shared" si="9"/>
        <v>4623</v>
      </c>
      <c r="AN63" s="157">
        <f t="shared" si="10"/>
        <v>3505</v>
      </c>
      <c r="AO63" s="157">
        <f t="shared" si="11"/>
        <v>2487</v>
      </c>
      <c r="AP63" s="157">
        <f t="shared" si="12"/>
        <v>2073</v>
      </c>
      <c r="AQ63" s="157">
        <f t="shared" si="13"/>
        <v>1800</v>
      </c>
      <c r="AR63" s="157">
        <f t="shared" si="7"/>
        <v>0</v>
      </c>
      <c r="AS63" s="142"/>
      <c r="AT63" s="142"/>
    </row>
    <row r="64" spans="1:46" ht="14.4" x14ac:dyDescent="0.3">
      <c r="A64" s="135" t="s">
        <v>801</v>
      </c>
      <c r="B64" s="135" t="s">
        <v>916</v>
      </c>
      <c r="C64" s="135" t="s">
        <v>1043</v>
      </c>
      <c r="D64" s="158"/>
      <c r="E64" s="158"/>
      <c r="F64" s="158"/>
      <c r="G64" s="158"/>
      <c r="H64" s="158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>
        <v>54.667000000000002</v>
      </c>
      <c r="V64" s="158">
        <v>2193</v>
      </c>
      <c r="W64" s="158">
        <v>2333.6669999999999</v>
      </c>
      <c r="X64" s="158">
        <v>1770.3330000000001</v>
      </c>
      <c r="Y64" s="158">
        <v>1524.6669999999999</v>
      </c>
      <c r="Z64" s="158">
        <v>818.33299999999997</v>
      </c>
      <c r="AA64" s="141"/>
      <c r="AB64" s="142"/>
      <c r="AC64" s="155">
        <f t="shared" si="0"/>
        <v>64929594</v>
      </c>
      <c r="AD64" s="156" cm="1">
        <f t="array" ref="AD64">ROUND(AVERAGE(AP64:AR64/25),0)</f>
        <v>31</v>
      </c>
      <c r="AE64" s="156" cm="1">
        <f t="array" ref="AE64">ROUND(AVERAGE(AM64:AR64/25),0)</f>
        <v>58</v>
      </c>
      <c r="AF64" s="142"/>
      <c r="AG64" s="157">
        <f t="shared" si="1"/>
        <v>0</v>
      </c>
      <c r="AH64" s="157">
        <f t="shared" si="2"/>
        <v>0</v>
      </c>
      <c r="AI64" s="157">
        <f t="shared" si="3"/>
        <v>0</v>
      </c>
      <c r="AJ64" s="157">
        <f t="shared" si="4"/>
        <v>0</v>
      </c>
      <c r="AK64" s="157">
        <f t="shared" si="5"/>
        <v>0</v>
      </c>
      <c r="AL64" s="157">
        <f t="shared" si="8"/>
        <v>55</v>
      </c>
      <c r="AM64" s="157">
        <f t="shared" si="9"/>
        <v>2193</v>
      </c>
      <c r="AN64" s="157">
        <f t="shared" si="10"/>
        <v>2334</v>
      </c>
      <c r="AO64" s="157">
        <f t="shared" si="11"/>
        <v>1770</v>
      </c>
      <c r="AP64" s="157">
        <f t="shared" si="12"/>
        <v>1525</v>
      </c>
      <c r="AQ64" s="157">
        <f t="shared" si="13"/>
        <v>818</v>
      </c>
      <c r="AR64" s="157">
        <f t="shared" si="7"/>
        <v>0</v>
      </c>
      <c r="AS64" s="142"/>
      <c r="AT64" s="142"/>
    </row>
    <row r="65" spans="1:46" ht="14.4" x14ac:dyDescent="0.3">
      <c r="A65" s="135" t="s">
        <v>801</v>
      </c>
      <c r="B65" s="135" t="s">
        <v>1044</v>
      </c>
      <c r="C65" s="135" t="s">
        <v>1034</v>
      </c>
      <c r="D65" s="158"/>
      <c r="E65" s="158"/>
      <c r="F65" s="158"/>
      <c r="G65" s="158"/>
      <c r="H65" s="158"/>
      <c r="I65" s="158"/>
      <c r="J65" s="158"/>
      <c r="K65" s="158"/>
      <c r="L65" s="158"/>
      <c r="M65" s="158"/>
      <c r="N65" s="158"/>
      <c r="O65" s="158"/>
      <c r="P65" s="158"/>
      <c r="Q65" s="158"/>
      <c r="R65" s="158"/>
      <c r="S65" s="158"/>
      <c r="T65" s="158"/>
      <c r="U65" s="158"/>
      <c r="V65" s="158">
        <v>83</v>
      </c>
      <c r="W65" s="158">
        <v>137</v>
      </c>
      <c r="X65" s="158">
        <v>30</v>
      </c>
      <c r="Y65" s="158">
        <v>30</v>
      </c>
      <c r="Z65" s="158">
        <v>65</v>
      </c>
      <c r="AA65" s="141"/>
      <c r="AB65" s="142"/>
      <c r="AC65" s="155">
        <f t="shared" si="0"/>
        <v>64950156</v>
      </c>
      <c r="AD65" s="156" cm="1">
        <f t="array" ref="AD65">ROUND(AVERAGE(AP65:AR65/25),0)</f>
        <v>1</v>
      </c>
      <c r="AE65" s="156" cm="1">
        <f t="array" ref="AE65">ROUND(AVERAGE(AM65:AR65/25),0)</f>
        <v>2</v>
      </c>
      <c r="AF65" s="142"/>
      <c r="AG65" s="157">
        <f t="shared" si="1"/>
        <v>0</v>
      </c>
      <c r="AH65" s="157">
        <f t="shared" si="2"/>
        <v>0</v>
      </c>
      <c r="AI65" s="157">
        <f t="shared" si="3"/>
        <v>0</v>
      </c>
      <c r="AJ65" s="157">
        <f t="shared" si="4"/>
        <v>0</v>
      </c>
      <c r="AK65" s="157">
        <f t="shared" si="5"/>
        <v>0</v>
      </c>
      <c r="AL65" s="157">
        <f t="shared" si="8"/>
        <v>0</v>
      </c>
      <c r="AM65" s="157">
        <f t="shared" si="9"/>
        <v>83</v>
      </c>
      <c r="AN65" s="157">
        <f t="shared" si="10"/>
        <v>137</v>
      </c>
      <c r="AO65" s="157">
        <f t="shared" si="11"/>
        <v>30</v>
      </c>
      <c r="AP65" s="157">
        <f t="shared" si="12"/>
        <v>30</v>
      </c>
      <c r="AQ65" s="157">
        <f t="shared" si="13"/>
        <v>65</v>
      </c>
      <c r="AR65" s="157">
        <f t="shared" si="7"/>
        <v>0</v>
      </c>
      <c r="AS65" s="142"/>
      <c r="AT65" s="142"/>
    </row>
    <row r="66" spans="1:46" ht="14.4" x14ac:dyDescent="0.3">
      <c r="A66" s="135" t="s">
        <v>801</v>
      </c>
      <c r="B66" s="135" t="s">
        <v>383</v>
      </c>
      <c r="C66" s="135" t="s">
        <v>1039</v>
      </c>
      <c r="D66" s="158">
        <v>5</v>
      </c>
      <c r="E66" s="158"/>
      <c r="F66" s="158"/>
      <c r="G66" s="158"/>
      <c r="H66" s="158"/>
      <c r="I66" s="158"/>
      <c r="J66" s="158"/>
      <c r="K66" s="158"/>
      <c r="L66" s="158"/>
      <c r="M66" s="158">
        <v>3</v>
      </c>
      <c r="N66" s="158"/>
      <c r="O66" s="158"/>
      <c r="P66" s="158"/>
      <c r="Q66" s="158"/>
      <c r="R66" s="158"/>
      <c r="S66" s="158">
        <v>5</v>
      </c>
      <c r="T66" s="158"/>
      <c r="U66" s="158"/>
      <c r="V66" s="158"/>
      <c r="W66" s="158"/>
      <c r="X66" s="158">
        <v>2</v>
      </c>
      <c r="Y66" s="158"/>
      <c r="Z66" s="158">
        <v>4</v>
      </c>
      <c r="AA66" s="141"/>
      <c r="AB66" s="142"/>
      <c r="AC66" s="155">
        <f t="shared" si="0"/>
        <v>67274391</v>
      </c>
      <c r="AD66" s="156" cm="1">
        <f t="array" ref="AD66">ROUND(AVERAGE(AP66:AR66/25),0)</f>
        <v>0</v>
      </c>
      <c r="AE66" s="156" cm="1">
        <f t="array" ref="AE66">ROUND(AVERAGE(AM66:AR66/25),0)</f>
        <v>0</v>
      </c>
      <c r="AF66" s="142"/>
      <c r="AG66" s="157">
        <f t="shared" si="1"/>
        <v>0</v>
      </c>
      <c r="AH66" s="157">
        <f t="shared" si="2"/>
        <v>0</v>
      </c>
      <c r="AI66" s="157">
        <f t="shared" si="3"/>
        <v>0</v>
      </c>
      <c r="AJ66" s="157">
        <f t="shared" si="4"/>
        <v>5</v>
      </c>
      <c r="AK66" s="157">
        <f t="shared" si="5"/>
        <v>0</v>
      </c>
      <c r="AL66" s="157">
        <f t="shared" si="8"/>
        <v>0</v>
      </c>
      <c r="AM66" s="157">
        <f t="shared" si="9"/>
        <v>0</v>
      </c>
      <c r="AN66" s="157">
        <f t="shared" si="10"/>
        <v>0</v>
      </c>
      <c r="AO66" s="157">
        <f t="shared" si="11"/>
        <v>2</v>
      </c>
      <c r="AP66" s="157">
        <f t="shared" si="12"/>
        <v>0</v>
      </c>
      <c r="AQ66" s="157">
        <f t="shared" si="13"/>
        <v>4</v>
      </c>
      <c r="AR66" s="157">
        <f t="shared" si="7"/>
        <v>0</v>
      </c>
      <c r="AS66" s="142"/>
      <c r="AT66" s="142"/>
    </row>
    <row r="67" spans="1:46" ht="14.4" x14ac:dyDescent="0.3">
      <c r="A67" s="135" t="s">
        <v>801</v>
      </c>
      <c r="B67" s="135" t="s">
        <v>384</v>
      </c>
      <c r="C67" s="135" t="s">
        <v>1043</v>
      </c>
      <c r="D67" s="158">
        <v>1430.6669999999999</v>
      </c>
      <c r="E67" s="158">
        <v>1192.0009999999997</v>
      </c>
      <c r="F67" s="158">
        <v>1484</v>
      </c>
      <c r="G67" s="158">
        <v>1276.3340000000001</v>
      </c>
      <c r="H67" s="158">
        <v>2525</v>
      </c>
      <c r="I67" s="158">
        <v>2010.6669999999999</v>
      </c>
      <c r="J67" s="158">
        <v>2158</v>
      </c>
      <c r="K67" s="158">
        <v>2010.6669999999999</v>
      </c>
      <c r="L67" s="158">
        <v>1529</v>
      </c>
      <c r="M67" s="158">
        <v>1298.6669999999999</v>
      </c>
      <c r="N67" s="158">
        <v>1126</v>
      </c>
      <c r="O67" s="158">
        <v>1136.3330000000001</v>
      </c>
      <c r="P67" s="158">
        <v>1374</v>
      </c>
      <c r="Q67" s="158">
        <v>1333.6669999999999</v>
      </c>
      <c r="R67" s="158">
        <v>1399.6669999999999</v>
      </c>
      <c r="S67" s="158">
        <v>2114</v>
      </c>
      <c r="T67" s="158">
        <v>2047.6669999999999</v>
      </c>
      <c r="U67" s="158">
        <v>1817</v>
      </c>
      <c r="V67" s="158">
        <v>99</v>
      </c>
      <c r="W67" s="158"/>
      <c r="X67" s="158">
        <v>0</v>
      </c>
      <c r="Y67" s="158">
        <v>0</v>
      </c>
      <c r="Z67" s="158"/>
      <c r="AA67" s="141"/>
      <c r="AB67" s="142"/>
      <c r="AC67" s="155">
        <f t="shared" si="0"/>
        <v>67291280</v>
      </c>
      <c r="AD67" s="156" cm="1">
        <f t="array" ref="AD67">ROUND(AVERAGE(AP67:AR67/25),0)</f>
        <v>15</v>
      </c>
      <c r="AE67" s="156" cm="1">
        <f t="array" ref="AE67">ROUND(AVERAGE(AM67:AR67/25),0)</f>
        <v>8</v>
      </c>
      <c r="AF67" s="142"/>
      <c r="AG67" s="157">
        <f t="shared" si="1"/>
        <v>1374</v>
      </c>
      <c r="AH67" s="157">
        <f t="shared" si="2"/>
        <v>1334</v>
      </c>
      <c r="AI67" s="157">
        <f t="shared" si="3"/>
        <v>1400</v>
      </c>
      <c r="AJ67" s="157">
        <f t="shared" si="4"/>
        <v>2114</v>
      </c>
      <c r="AK67" s="157">
        <f t="shared" si="5"/>
        <v>2048</v>
      </c>
      <c r="AL67" s="157">
        <f t="shared" si="8"/>
        <v>1817</v>
      </c>
      <c r="AM67" s="157">
        <f t="shared" si="9"/>
        <v>99</v>
      </c>
      <c r="AN67" s="157">
        <f t="shared" si="10"/>
        <v>0</v>
      </c>
      <c r="AO67" s="157">
        <f t="shared" si="11"/>
        <v>0</v>
      </c>
      <c r="AP67" s="157">
        <f t="shared" si="12"/>
        <v>0</v>
      </c>
      <c r="AQ67" s="157">
        <f t="shared" si="13"/>
        <v>0</v>
      </c>
      <c r="AR67" s="157">
        <f t="shared" si="7"/>
        <v>1136</v>
      </c>
      <c r="AS67" s="142"/>
      <c r="AT67" s="142"/>
    </row>
    <row r="68" spans="1:46" ht="14.4" x14ac:dyDescent="0.3">
      <c r="A68" s="135" t="s">
        <v>801</v>
      </c>
      <c r="B68" s="135" t="s">
        <v>385</v>
      </c>
      <c r="C68" s="135" t="s">
        <v>1045</v>
      </c>
      <c r="D68" s="158"/>
      <c r="E68" s="158">
        <v>2</v>
      </c>
      <c r="F68" s="158">
        <v>4</v>
      </c>
      <c r="G68" s="158">
        <v>4</v>
      </c>
      <c r="H68" s="158"/>
      <c r="I68" s="158"/>
      <c r="J68" s="158"/>
      <c r="K68" s="158"/>
      <c r="L68" s="158">
        <v>1</v>
      </c>
      <c r="M68" s="158">
        <v>1</v>
      </c>
      <c r="N68" s="158">
        <v>1</v>
      </c>
      <c r="O68" s="158"/>
      <c r="P68" s="158">
        <v>3</v>
      </c>
      <c r="Q68" s="158">
        <v>1</v>
      </c>
      <c r="R68" s="158">
        <v>1</v>
      </c>
      <c r="S68" s="158"/>
      <c r="T68" s="158"/>
      <c r="U68" s="158"/>
      <c r="V68" s="158"/>
      <c r="W68" s="158"/>
      <c r="X68" s="158"/>
      <c r="Y68" s="158"/>
      <c r="Z68" s="158"/>
      <c r="AA68" s="141"/>
      <c r="AB68" s="142"/>
      <c r="AC68" s="155">
        <f t="shared" si="0"/>
        <v>67338745</v>
      </c>
      <c r="AD68" s="156" cm="1">
        <f t="array" ref="AD68">ROUND(AVERAGE(AP68:AR68/25),0)</f>
        <v>0</v>
      </c>
      <c r="AE68" s="156" cm="1">
        <f t="array" ref="AE68">ROUND(AVERAGE(AM68:AR68/25),0)</f>
        <v>0</v>
      </c>
      <c r="AF68" s="142"/>
      <c r="AG68" s="157">
        <f t="shared" si="1"/>
        <v>3</v>
      </c>
      <c r="AH68" s="157">
        <f t="shared" si="2"/>
        <v>1</v>
      </c>
      <c r="AI68" s="157">
        <f t="shared" si="3"/>
        <v>1</v>
      </c>
      <c r="AJ68" s="157">
        <f t="shared" si="4"/>
        <v>0</v>
      </c>
      <c r="AK68" s="157">
        <f t="shared" si="5"/>
        <v>0</v>
      </c>
      <c r="AL68" s="157">
        <f t="shared" si="8"/>
        <v>0</v>
      </c>
      <c r="AM68" s="157">
        <f t="shared" si="9"/>
        <v>0</v>
      </c>
      <c r="AN68" s="157">
        <f t="shared" si="10"/>
        <v>0</v>
      </c>
      <c r="AO68" s="157">
        <f t="shared" si="11"/>
        <v>0</v>
      </c>
      <c r="AP68" s="157">
        <f t="shared" si="12"/>
        <v>0</v>
      </c>
      <c r="AQ68" s="157">
        <f t="shared" si="13"/>
        <v>0</v>
      </c>
      <c r="AR68" s="157">
        <f t="shared" si="7"/>
        <v>0</v>
      </c>
      <c r="AS68" s="142"/>
      <c r="AT68" s="142"/>
    </row>
    <row r="69" spans="1:46" ht="14.4" x14ac:dyDescent="0.3">
      <c r="A69" s="135" t="s">
        <v>801</v>
      </c>
      <c r="B69" s="135" t="s">
        <v>386</v>
      </c>
      <c r="C69" s="135" t="s">
        <v>105</v>
      </c>
      <c r="D69" s="158">
        <v>642</v>
      </c>
      <c r="E69" s="158">
        <v>289</v>
      </c>
      <c r="F69" s="158">
        <v>1177</v>
      </c>
      <c r="G69" s="158">
        <v>2877</v>
      </c>
      <c r="H69" s="158">
        <v>2388</v>
      </c>
      <c r="I69" s="158">
        <v>2069</v>
      </c>
      <c r="J69" s="158">
        <v>2308</v>
      </c>
      <c r="K69" s="158">
        <v>1333</v>
      </c>
      <c r="L69" s="158">
        <v>1021</v>
      </c>
      <c r="M69" s="158">
        <v>235</v>
      </c>
      <c r="N69" s="158">
        <v>310</v>
      </c>
      <c r="O69" s="158">
        <v>405</v>
      </c>
      <c r="P69" s="158">
        <v>591</v>
      </c>
      <c r="Q69" s="158">
        <v>647</v>
      </c>
      <c r="R69" s="158">
        <v>1144</v>
      </c>
      <c r="S69" s="158">
        <v>2049</v>
      </c>
      <c r="T69" s="158">
        <v>2469</v>
      </c>
      <c r="U69" s="158">
        <v>1829</v>
      </c>
      <c r="V69" s="158">
        <v>2103</v>
      </c>
      <c r="W69" s="158">
        <v>1442</v>
      </c>
      <c r="X69" s="158">
        <v>662</v>
      </c>
      <c r="Y69" s="158">
        <v>285</v>
      </c>
      <c r="Z69" s="158">
        <v>253</v>
      </c>
      <c r="AA69" s="141"/>
      <c r="AB69" s="142"/>
      <c r="AC69" s="155">
        <f t="shared" si="0"/>
        <v>67682348</v>
      </c>
      <c r="AD69" s="156" cm="1">
        <f t="array" ref="AD69">ROUND(AVERAGE(AP69:AR69/25),0)</f>
        <v>13</v>
      </c>
      <c r="AE69" s="156" cm="1">
        <f t="array" ref="AE69">ROUND(AVERAGE(AM69:AR69/25),0)</f>
        <v>34</v>
      </c>
      <c r="AF69" s="142"/>
      <c r="AG69" s="157">
        <f t="shared" si="1"/>
        <v>591</v>
      </c>
      <c r="AH69" s="157">
        <f t="shared" si="2"/>
        <v>647</v>
      </c>
      <c r="AI69" s="157">
        <f t="shared" si="3"/>
        <v>1144</v>
      </c>
      <c r="AJ69" s="157">
        <f t="shared" si="4"/>
        <v>2049</v>
      </c>
      <c r="AK69" s="157">
        <f t="shared" si="5"/>
        <v>2469</v>
      </c>
      <c r="AL69" s="157">
        <f t="shared" si="8"/>
        <v>1829</v>
      </c>
      <c r="AM69" s="157">
        <f t="shared" si="9"/>
        <v>2103</v>
      </c>
      <c r="AN69" s="157">
        <f t="shared" si="10"/>
        <v>1442</v>
      </c>
      <c r="AO69" s="157">
        <f t="shared" si="11"/>
        <v>662</v>
      </c>
      <c r="AP69" s="157">
        <f t="shared" si="12"/>
        <v>285</v>
      </c>
      <c r="AQ69" s="157">
        <f t="shared" si="13"/>
        <v>253</v>
      </c>
      <c r="AR69" s="157">
        <f t="shared" si="7"/>
        <v>405</v>
      </c>
      <c r="AS69" s="142"/>
      <c r="AT69" s="142"/>
    </row>
    <row r="70" spans="1:46" ht="14.4" x14ac:dyDescent="0.3">
      <c r="A70" s="135" t="s">
        <v>801</v>
      </c>
      <c r="B70" s="135" t="s">
        <v>387</v>
      </c>
      <c r="C70" s="135" t="s">
        <v>84</v>
      </c>
      <c r="D70" s="158">
        <v>1806</v>
      </c>
      <c r="E70" s="158">
        <v>1102</v>
      </c>
      <c r="F70" s="158">
        <v>2416</v>
      </c>
      <c r="G70" s="158">
        <v>5099</v>
      </c>
      <c r="H70" s="158">
        <v>6093</v>
      </c>
      <c r="I70" s="158">
        <v>6238</v>
      </c>
      <c r="J70" s="158">
        <v>11032</v>
      </c>
      <c r="K70" s="158">
        <v>7799</v>
      </c>
      <c r="L70" s="158">
        <v>3433</v>
      </c>
      <c r="M70" s="158">
        <v>707</v>
      </c>
      <c r="N70" s="158">
        <v>952</v>
      </c>
      <c r="O70" s="158">
        <v>1805</v>
      </c>
      <c r="P70" s="158">
        <v>1678</v>
      </c>
      <c r="Q70" s="158">
        <v>1243</v>
      </c>
      <c r="R70" s="158">
        <v>3587</v>
      </c>
      <c r="S70" s="158">
        <v>4736</v>
      </c>
      <c r="T70" s="158">
        <v>7049</v>
      </c>
      <c r="U70" s="158">
        <v>7675</v>
      </c>
      <c r="V70" s="158">
        <v>9239</v>
      </c>
      <c r="W70" s="158">
        <v>9829</v>
      </c>
      <c r="X70" s="158">
        <v>2750</v>
      </c>
      <c r="Y70" s="158">
        <v>1456</v>
      </c>
      <c r="Z70" s="158">
        <v>802</v>
      </c>
      <c r="AA70" s="141"/>
      <c r="AB70" s="142"/>
      <c r="AC70" s="155">
        <f t="shared" si="0"/>
        <v>67682357</v>
      </c>
      <c r="AD70" s="156" cm="1">
        <f t="array" ref="AD70">ROUND(AVERAGE(AP70:AR70/25),0)</f>
        <v>54</v>
      </c>
      <c r="AE70" s="156" cm="1">
        <f t="array" ref="AE70">ROUND(AVERAGE(AM70:AR70/25),0)</f>
        <v>173</v>
      </c>
      <c r="AF70" s="142"/>
      <c r="AG70" s="157">
        <f t="shared" si="1"/>
        <v>1678</v>
      </c>
      <c r="AH70" s="157">
        <f t="shared" si="2"/>
        <v>1243</v>
      </c>
      <c r="AI70" s="157">
        <f t="shared" si="3"/>
        <v>3587</v>
      </c>
      <c r="AJ70" s="157">
        <f t="shared" si="4"/>
        <v>4736</v>
      </c>
      <c r="AK70" s="157">
        <f t="shared" si="5"/>
        <v>7049</v>
      </c>
      <c r="AL70" s="157">
        <f t="shared" si="8"/>
        <v>7675</v>
      </c>
      <c r="AM70" s="157">
        <f t="shared" si="9"/>
        <v>9239</v>
      </c>
      <c r="AN70" s="157">
        <f t="shared" si="10"/>
        <v>9829</v>
      </c>
      <c r="AO70" s="157">
        <f t="shared" si="11"/>
        <v>2750</v>
      </c>
      <c r="AP70" s="157">
        <f t="shared" si="12"/>
        <v>1456</v>
      </c>
      <c r="AQ70" s="157">
        <f t="shared" si="13"/>
        <v>802</v>
      </c>
      <c r="AR70" s="157">
        <f t="shared" si="7"/>
        <v>1805</v>
      </c>
      <c r="AS70" s="142"/>
      <c r="AT70" s="142"/>
    </row>
    <row r="71" spans="1:46" ht="14.4" x14ac:dyDescent="0.3">
      <c r="A71" s="135" t="s">
        <v>801</v>
      </c>
      <c r="B71" s="135" t="s">
        <v>388</v>
      </c>
      <c r="C71" s="135" t="s">
        <v>94</v>
      </c>
      <c r="D71" s="158">
        <v>2549</v>
      </c>
      <c r="E71" s="158">
        <v>3981</v>
      </c>
      <c r="F71" s="158">
        <v>3871</v>
      </c>
      <c r="G71" s="158">
        <v>6454</v>
      </c>
      <c r="H71" s="158">
        <v>6852</v>
      </c>
      <c r="I71" s="158">
        <v>9436</v>
      </c>
      <c r="J71" s="158">
        <v>15288</v>
      </c>
      <c r="K71" s="158">
        <v>11007</v>
      </c>
      <c r="L71" s="158">
        <v>4399</v>
      </c>
      <c r="M71" s="158">
        <v>2951</v>
      </c>
      <c r="N71" s="158">
        <v>863</v>
      </c>
      <c r="O71" s="158">
        <v>1747</v>
      </c>
      <c r="P71" s="158">
        <v>3734</v>
      </c>
      <c r="Q71" s="158">
        <v>2166</v>
      </c>
      <c r="R71" s="158">
        <v>3449</v>
      </c>
      <c r="S71" s="158">
        <v>6374</v>
      </c>
      <c r="T71" s="158">
        <v>8462</v>
      </c>
      <c r="U71" s="158">
        <v>10049</v>
      </c>
      <c r="V71" s="158">
        <v>13078</v>
      </c>
      <c r="W71" s="158">
        <v>12922</v>
      </c>
      <c r="X71" s="158">
        <v>4043</v>
      </c>
      <c r="Y71" s="158">
        <v>4241</v>
      </c>
      <c r="Z71" s="158">
        <v>1449</v>
      </c>
      <c r="AA71" s="141"/>
      <c r="AB71" s="142"/>
      <c r="AC71" s="155">
        <f t="shared" si="0"/>
        <v>67682359</v>
      </c>
      <c r="AD71" s="156" cm="1">
        <f t="array" ref="AD71">ROUND(AVERAGE(AP71:AR71/25),0)</f>
        <v>99</v>
      </c>
      <c r="AE71" s="156" cm="1">
        <f t="array" ref="AE71">ROUND(AVERAGE(AM71:AR71/25),0)</f>
        <v>250</v>
      </c>
      <c r="AF71" s="142"/>
      <c r="AG71" s="157">
        <f t="shared" si="1"/>
        <v>3734</v>
      </c>
      <c r="AH71" s="157">
        <f t="shared" si="2"/>
        <v>2166</v>
      </c>
      <c r="AI71" s="157">
        <f t="shared" si="3"/>
        <v>3449</v>
      </c>
      <c r="AJ71" s="157">
        <f t="shared" si="4"/>
        <v>6374</v>
      </c>
      <c r="AK71" s="157">
        <f t="shared" si="5"/>
        <v>8462</v>
      </c>
      <c r="AL71" s="157">
        <f t="shared" si="8"/>
        <v>10049</v>
      </c>
      <c r="AM71" s="157">
        <f t="shared" si="9"/>
        <v>13078</v>
      </c>
      <c r="AN71" s="157">
        <f t="shared" si="10"/>
        <v>12922</v>
      </c>
      <c r="AO71" s="157">
        <f t="shared" si="11"/>
        <v>4043</v>
      </c>
      <c r="AP71" s="157">
        <f t="shared" si="12"/>
        <v>4241</v>
      </c>
      <c r="AQ71" s="157">
        <f t="shared" si="13"/>
        <v>1449</v>
      </c>
      <c r="AR71" s="157">
        <f t="shared" si="7"/>
        <v>1747</v>
      </c>
      <c r="AS71" s="142"/>
      <c r="AT71" s="142"/>
    </row>
    <row r="72" spans="1:46" ht="14.4" x14ac:dyDescent="0.3">
      <c r="A72" s="135" t="s">
        <v>801</v>
      </c>
      <c r="B72" s="135" t="s">
        <v>389</v>
      </c>
      <c r="C72" s="135" t="s">
        <v>1046</v>
      </c>
      <c r="D72" s="158">
        <v>0</v>
      </c>
      <c r="E72" s="158">
        <v>1</v>
      </c>
      <c r="F72" s="158">
        <v>8</v>
      </c>
      <c r="G72" s="158">
        <v>2</v>
      </c>
      <c r="H72" s="158">
        <v>5</v>
      </c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8"/>
      <c r="X72" s="158"/>
      <c r="Y72" s="158"/>
      <c r="Z72" s="158"/>
      <c r="AA72" s="141"/>
      <c r="AB72" s="142"/>
      <c r="AC72" s="155">
        <f t="shared" si="0"/>
        <v>67720652</v>
      </c>
      <c r="AD72" s="156" cm="1">
        <f t="array" ref="AD72">ROUND(AVERAGE(AP72:AR72/25),0)</f>
        <v>0</v>
      </c>
      <c r="AE72" s="156" cm="1">
        <f t="array" ref="AE72">ROUND(AVERAGE(AM72:AR72/25),0)</f>
        <v>0</v>
      </c>
      <c r="AF72" s="142"/>
      <c r="AG72" s="157">
        <f t="shared" si="1"/>
        <v>0</v>
      </c>
      <c r="AH72" s="157">
        <f t="shared" si="2"/>
        <v>0</v>
      </c>
      <c r="AI72" s="157">
        <f t="shared" si="3"/>
        <v>0</v>
      </c>
      <c r="AJ72" s="157">
        <f t="shared" si="4"/>
        <v>0</v>
      </c>
      <c r="AK72" s="157">
        <f t="shared" si="5"/>
        <v>0</v>
      </c>
      <c r="AL72" s="157">
        <f t="shared" si="8"/>
        <v>0</v>
      </c>
      <c r="AM72" s="157">
        <f t="shared" si="9"/>
        <v>0</v>
      </c>
      <c r="AN72" s="157">
        <f t="shared" si="10"/>
        <v>0</v>
      </c>
      <c r="AO72" s="157">
        <f t="shared" si="11"/>
        <v>0</v>
      </c>
      <c r="AP72" s="157">
        <f t="shared" si="12"/>
        <v>0</v>
      </c>
      <c r="AQ72" s="157">
        <f t="shared" si="13"/>
        <v>0</v>
      </c>
      <c r="AR72" s="157">
        <f t="shared" si="7"/>
        <v>0</v>
      </c>
      <c r="AS72" s="142"/>
      <c r="AT72" s="142"/>
    </row>
    <row r="73" spans="1:46" ht="14.4" x14ac:dyDescent="0.3">
      <c r="A73" s="135" t="s">
        <v>801</v>
      </c>
      <c r="B73" s="135" t="s">
        <v>390</v>
      </c>
      <c r="C73" s="135" t="s">
        <v>87</v>
      </c>
      <c r="D73" s="158">
        <v>89</v>
      </c>
      <c r="E73" s="158">
        <v>179</v>
      </c>
      <c r="F73" s="158">
        <v>60</v>
      </c>
      <c r="G73" s="158">
        <v>183.5</v>
      </c>
      <c r="H73" s="158">
        <v>46.665999999999997</v>
      </c>
      <c r="I73" s="158">
        <v>0</v>
      </c>
      <c r="J73" s="158">
        <v>126</v>
      </c>
      <c r="K73" s="158">
        <v>81</v>
      </c>
      <c r="L73" s="158">
        <v>106.667</v>
      </c>
      <c r="M73" s="158">
        <v>165</v>
      </c>
      <c r="N73" s="158">
        <v>190.5</v>
      </c>
      <c r="O73" s="158">
        <v>92</v>
      </c>
      <c r="P73" s="158">
        <v>205</v>
      </c>
      <c r="Q73" s="158">
        <v>25.832999999999998</v>
      </c>
      <c r="R73" s="158">
        <v>89</v>
      </c>
      <c r="S73" s="158">
        <v>184.334</v>
      </c>
      <c r="T73" s="158">
        <v>-6.4999999999999964</v>
      </c>
      <c r="U73" s="158">
        <v>159.167</v>
      </c>
      <c r="V73" s="158">
        <v>237.833</v>
      </c>
      <c r="W73" s="158">
        <v>115.667</v>
      </c>
      <c r="X73" s="158">
        <v>20</v>
      </c>
      <c r="Y73" s="158">
        <v>94.667000000000002</v>
      </c>
      <c r="Z73" s="158">
        <v>107.833</v>
      </c>
      <c r="AA73" s="141"/>
      <c r="AB73" s="142"/>
      <c r="AC73" s="155">
        <f t="shared" si="0"/>
        <v>67750998</v>
      </c>
      <c r="AD73" s="156" cm="1">
        <f t="array" ref="AD73">ROUND(AVERAGE(AP73:AR73/25),0)</f>
        <v>4</v>
      </c>
      <c r="AE73" s="156" cm="1">
        <f t="array" ref="AE73">ROUND(AVERAGE(AM73:AR73/25),0)</f>
        <v>4</v>
      </c>
      <c r="AF73" s="142"/>
      <c r="AG73" s="157">
        <f t="shared" si="1"/>
        <v>205</v>
      </c>
      <c r="AH73" s="157">
        <f t="shared" si="2"/>
        <v>26</v>
      </c>
      <c r="AI73" s="157">
        <f t="shared" si="3"/>
        <v>89</v>
      </c>
      <c r="AJ73" s="157">
        <f t="shared" si="4"/>
        <v>184</v>
      </c>
      <c r="AK73" s="157">
        <f t="shared" si="5"/>
        <v>-7</v>
      </c>
      <c r="AL73" s="157">
        <f t="shared" si="8"/>
        <v>159</v>
      </c>
      <c r="AM73" s="157">
        <f t="shared" si="9"/>
        <v>238</v>
      </c>
      <c r="AN73" s="157">
        <f t="shared" si="10"/>
        <v>116</v>
      </c>
      <c r="AO73" s="157">
        <f t="shared" si="11"/>
        <v>20</v>
      </c>
      <c r="AP73" s="157">
        <f t="shared" si="12"/>
        <v>95</v>
      </c>
      <c r="AQ73" s="157">
        <f t="shared" si="13"/>
        <v>108</v>
      </c>
      <c r="AR73" s="157">
        <f t="shared" si="7"/>
        <v>92</v>
      </c>
      <c r="AS73" s="142"/>
      <c r="AT73" s="142"/>
    </row>
    <row r="74" spans="1:46" ht="14.4" x14ac:dyDescent="0.3">
      <c r="A74" s="135" t="s">
        <v>801</v>
      </c>
      <c r="B74" s="135" t="s">
        <v>391</v>
      </c>
      <c r="C74" s="135" t="s">
        <v>97</v>
      </c>
      <c r="D74" s="158">
        <v>7</v>
      </c>
      <c r="E74" s="158">
        <v>15.166</v>
      </c>
      <c r="F74" s="158">
        <v>23</v>
      </c>
      <c r="G74" s="158">
        <v>83.832999999999998</v>
      </c>
      <c r="H74" s="158">
        <v>71</v>
      </c>
      <c r="I74" s="158">
        <v>24</v>
      </c>
      <c r="J74" s="158">
        <v>2</v>
      </c>
      <c r="K74" s="158">
        <v>4</v>
      </c>
      <c r="L74" s="158">
        <v>19</v>
      </c>
      <c r="M74" s="158">
        <v>72</v>
      </c>
      <c r="N74" s="158">
        <v>49.667000000000002</v>
      </c>
      <c r="O74" s="158">
        <v>38</v>
      </c>
      <c r="P74" s="158">
        <v>55</v>
      </c>
      <c r="Q74" s="158">
        <v>35</v>
      </c>
      <c r="R74" s="158">
        <v>42</v>
      </c>
      <c r="S74" s="158">
        <v>85.5</v>
      </c>
      <c r="T74" s="158">
        <v>51</v>
      </c>
      <c r="U74" s="158">
        <v>35</v>
      </c>
      <c r="V74" s="158">
        <v>44.832999999999998</v>
      </c>
      <c r="W74" s="158">
        <v>45.832999999999998</v>
      </c>
      <c r="X74" s="158">
        <v>13.333</v>
      </c>
      <c r="Y74" s="158">
        <v>15.001000000000003</v>
      </c>
      <c r="Z74" s="158">
        <v>49.501000000000005</v>
      </c>
      <c r="AA74" s="141"/>
      <c r="AB74" s="142"/>
      <c r="AC74" s="155">
        <f t="shared" si="0"/>
        <v>67751000</v>
      </c>
      <c r="AD74" s="156" cm="1">
        <f t="array" ref="AD74">ROUND(AVERAGE(AP74:AR74/25),0)</f>
        <v>1</v>
      </c>
      <c r="AE74" s="156" cm="1">
        <f t="array" ref="AE74">ROUND(AVERAGE(AM74:AR74/25),0)</f>
        <v>1</v>
      </c>
      <c r="AF74" s="142"/>
      <c r="AG74" s="157">
        <f t="shared" si="1"/>
        <v>55</v>
      </c>
      <c r="AH74" s="157">
        <f t="shared" si="2"/>
        <v>35</v>
      </c>
      <c r="AI74" s="157">
        <f t="shared" si="3"/>
        <v>42</v>
      </c>
      <c r="AJ74" s="157">
        <f t="shared" si="4"/>
        <v>86</v>
      </c>
      <c r="AK74" s="157">
        <f t="shared" si="5"/>
        <v>51</v>
      </c>
      <c r="AL74" s="157">
        <f t="shared" si="8"/>
        <v>35</v>
      </c>
      <c r="AM74" s="157">
        <f t="shared" si="9"/>
        <v>45</v>
      </c>
      <c r="AN74" s="157">
        <f t="shared" si="10"/>
        <v>46</v>
      </c>
      <c r="AO74" s="157">
        <f t="shared" si="11"/>
        <v>13</v>
      </c>
      <c r="AP74" s="157">
        <f t="shared" si="12"/>
        <v>15</v>
      </c>
      <c r="AQ74" s="157">
        <f t="shared" si="13"/>
        <v>50</v>
      </c>
      <c r="AR74" s="157">
        <f t="shared" si="7"/>
        <v>38</v>
      </c>
      <c r="AS74" s="142"/>
      <c r="AT74" s="142"/>
    </row>
    <row r="75" spans="1:46" ht="14.4" x14ac:dyDescent="0.3">
      <c r="A75" s="135" t="s">
        <v>801</v>
      </c>
      <c r="B75" s="135" t="s">
        <v>392</v>
      </c>
      <c r="C75" s="135" t="s">
        <v>1047</v>
      </c>
      <c r="D75" s="158">
        <v>25</v>
      </c>
      <c r="E75" s="158">
        <v>-0.66699999999999982</v>
      </c>
      <c r="F75" s="158">
        <v>16</v>
      </c>
      <c r="G75" s="158">
        <v>52.832999999999998</v>
      </c>
      <c r="H75" s="158">
        <v>179</v>
      </c>
      <c r="I75" s="158">
        <v>-77.167000000000002</v>
      </c>
      <c r="J75" s="158">
        <v>90</v>
      </c>
      <c r="K75" s="158">
        <v>15</v>
      </c>
      <c r="L75" s="158">
        <v>46.167000000000002</v>
      </c>
      <c r="M75" s="158">
        <v>45.498999999999995</v>
      </c>
      <c r="N75" s="158">
        <v>44.998999999999995</v>
      </c>
      <c r="O75" s="158">
        <v>44.667000000000002</v>
      </c>
      <c r="P75" s="158">
        <v>23.167000000000002</v>
      </c>
      <c r="Q75" s="158">
        <v>33.332999999999998</v>
      </c>
      <c r="R75" s="158">
        <v>46</v>
      </c>
      <c r="S75" s="158">
        <v>51</v>
      </c>
      <c r="T75" s="158">
        <v>32.332999999999998</v>
      </c>
      <c r="U75" s="158">
        <v>79</v>
      </c>
      <c r="V75" s="158">
        <v>66.334000000000003</v>
      </c>
      <c r="W75" s="158">
        <v>41.167000000000002</v>
      </c>
      <c r="X75" s="158">
        <v>23.832999999999998</v>
      </c>
      <c r="Y75" s="158"/>
      <c r="Z75" s="158"/>
      <c r="AA75" s="141"/>
      <c r="AB75" s="142"/>
      <c r="AC75" s="155">
        <f t="shared" ref="AC75:AC138" si="14">VALUE(TEXT(B75,0))</f>
        <v>67751002</v>
      </c>
      <c r="AD75" s="156" cm="1">
        <f t="array" ref="AD75">ROUND(AVERAGE(AP75:AR75/25),0)</f>
        <v>1</v>
      </c>
      <c r="AE75" s="156" cm="1">
        <f t="array" ref="AE75">ROUND(AVERAGE(AM75:AR75/25),0)</f>
        <v>1</v>
      </c>
      <c r="AF75" s="142"/>
      <c r="AG75" s="157">
        <f t="shared" ref="AG75:AG138" si="15">ROUND(P75*AG$8,0)</f>
        <v>23</v>
      </c>
      <c r="AH75" s="157">
        <f t="shared" ref="AH75:AH138" si="16">ROUND(Q75*AH$8,0)</f>
        <v>33</v>
      </c>
      <c r="AI75" s="157">
        <f t="shared" ref="AI75:AI138" si="17">ROUND(R75*AI$8,0)</f>
        <v>46</v>
      </c>
      <c r="AJ75" s="157">
        <f t="shared" ref="AJ75:AJ138" si="18">ROUND(S75*AJ$8,0)</f>
        <v>51</v>
      </c>
      <c r="AK75" s="157">
        <f t="shared" ref="AK75:AK138" si="19">ROUND(T75*AK$8,0)</f>
        <v>32</v>
      </c>
      <c r="AL75" s="157">
        <f t="shared" si="8"/>
        <v>79</v>
      </c>
      <c r="AM75" s="157">
        <f t="shared" si="9"/>
        <v>66</v>
      </c>
      <c r="AN75" s="157">
        <f t="shared" si="10"/>
        <v>41</v>
      </c>
      <c r="AO75" s="157">
        <f t="shared" si="11"/>
        <v>24</v>
      </c>
      <c r="AP75" s="157">
        <f t="shared" si="12"/>
        <v>0</v>
      </c>
      <c r="AQ75" s="157">
        <f t="shared" si="13"/>
        <v>0</v>
      </c>
      <c r="AR75" s="157">
        <f t="shared" ref="AR75:AR138" si="20">ROUND(O75*AR$8,0)</f>
        <v>45</v>
      </c>
      <c r="AS75" s="142"/>
      <c r="AT75" s="142"/>
    </row>
    <row r="76" spans="1:46" ht="14.4" x14ac:dyDescent="0.3">
      <c r="A76" s="135" t="s">
        <v>801</v>
      </c>
      <c r="B76" s="135" t="s">
        <v>393</v>
      </c>
      <c r="C76" s="135" t="s">
        <v>119</v>
      </c>
      <c r="D76" s="158">
        <v>33.832999999999998</v>
      </c>
      <c r="E76" s="158">
        <v>115</v>
      </c>
      <c r="F76" s="158">
        <v>107.333</v>
      </c>
      <c r="G76" s="158">
        <v>124.833</v>
      </c>
      <c r="H76" s="158">
        <v>120.667</v>
      </c>
      <c r="I76" s="158">
        <v>17.332999999999998</v>
      </c>
      <c r="J76" s="158">
        <v>173.166</v>
      </c>
      <c r="K76" s="158">
        <v>179</v>
      </c>
      <c r="L76" s="158">
        <v>102.5</v>
      </c>
      <c r="M76" s="158">
        <v>191.166</v>
      </c>
      <c r="N76" s="158">
        <v>179.167</v>
      </c>
      <c r="O76" s="158">
        <v>99</v>
      </c>
      <c r="P76" s="158">
        <v>133.666</v>
      </c>
      <c r="Q76" s="158">
        <v>94.832999999999998</v>
      </c>
      <c r="R76" s="158">
        <v>130.5</v>
      </c>
      <c r="S76" s="158">
        <v>137</v>
      </c>
      <c r="T76" s="158">
        <v>175.499</v>
      </c>
      <c r="U76" s="158">
        <v>44.667000000000002</v>
      </c>
      <c r="V76" s="158">
        <v>27.834000000000003</v>
      </c>
      <c r="W76" s="158">
        <v>135.833</v>
      </c>
      <c r="X76" s="158">
        <v>399.5</v>
      </c>
      <c r="Y76" s="158">
        <v>100.833</v>
      </c>
      <c r="Z76" s="158">
        <v>92.5</v>
      </c>
      <c r="AA76" s="141"/>
      <c r="AB76" s="142"/>
      <c r="AC76" s="155">
        <f t="shared" si="14"/>
        <v>67751022</v>
      </c>
      <c r="AD76" s="156" cm="1">
        <f t="array" ref="AD76">ROUND(AVERAGE(AP76:AR76/25),0)</f>
        <v>4</v>
      </c>
      <c r="AE76" s="156" cm="1">
        <f t="array" ref="AE76">ROUND(AVERAGE(AM76:AR76/25),0)</f>
        <v>6</v>
      </c>
      <c r="AF76" s="142"/>
      <c r="AG76" s="157">
        <f t="shared" si="15"/>
        <v>134</v>
      </c>
      <c r="AH76" s="157">
        <f t="shared" si="16"/>
        <v>95</v>
      </c>
      <c r="AI76" s="157">
        <f t="shared" si="17"/>
        <v>131</v>
      </c>
      <c r="AJ76" s="157">
        <f t="shared" si="18"/>
        <v>137</v>
      </c>
      <c r="AK76" s="157">
        <f t="shared" si="19"/>
        <v>175</v>
      </c>
      <c r="AL76" s="157">
        <f t="shared" ref="AL76:AL139" si="21">ROUND(U76*AL$8,0)</f>
        <v>45</v>
      </c>
      <c r="AM76" s="157">
        <f t="shared" ref="AM76:AM139" si="22">ROUND(V76*AM$8,0)</f>
        <v>28</v>
      </c>
      <c r="AN76" s="157">
        <f t="shared" ref="AN76:AN139" si="23">ROUND(W76*AN$8,0)</f>
        <v>136</v>
      </c>
      <c r="AO76" s="157">
        <f t="shared" ref="AO76:AO139" si="24">ROUND(X76*AO$8,0)</f>
        <v>400</v>
      </c>
      <c r="AP76" s="157">
        <f t="shared" ref="AP76:AP139" si="25">ROUND(Y76*AP$8,0)</f>
        <v>101</v>
      </c>
      <c r="AQ76" s="157">
        <f t="shared" ref="AQ76:AQ139" si="26">ROUND(Z76*AQ$8,0)</f>
        <v>93</v>
      </c>
      <c r="AR76" s="157">
        <f t="shared" si="20"/>
        <v>99</v>
      </c>
      <c r="AS76" s="142"/>
      <c r="AT76" s="142"/>
    </row>
    <row r="77" spans="1:46" ht="14.4" x14ac:dyDescent="0.3">
      <c r="A77" s="135" t="s">
        <v>801</v>
      </c>
      <c r="B77" s="135" t="s">
        <v>394</v>
      </c>
      <c r="C77" s="135" t="s">
        <v>100</v>
      </c>
      <c r="D77" s="158">
        <v>95</v>
      </c>
      <c r="E77" s="158">
        <v>65.998999999999995</v>
      </c>
      <c r="F77" s="158">
        <v>88.834000000000003</v>
      </c>
      <c r="G77" s="158">
        <v>65.165999999999997</v>
      </c>
      <c r="H77" s="158">
        <v>78.665999999999997</v>
      </c>
      <c r="I77" s="158">
        <v>99.5</v>
      </c>
      <c r="J77" s="158">
        <v>20.5</v>
      </c>
      <c r="K77" s="158"/>
      <c r="L77" s="158">
        <v>119.834</v>
      </c>
      <c r="M77" s="158">
        <v>120.5</v>
      </c>
      <c r="N77" s="158">
        <v>44</v>
      </c>
      <c r="O77" s="158">
        <v>79.832999999999998</v>
      </c>
      <c r="P77" s="158">
        <v>174.667</v>
      </c>
      <c r="Q77" s="158">
        <v>23.832999999999998</v>
      </c>
      <c r="R77" s="158">
        <v>51</v>
      </c>
      <c r="S77" s="158">
        <v>72.167000000000002</v>
      </c>
      <c r="T77" s="158">
        <v>100</v>
      </c>
      <c r="U77" s="158">
        <v>105</v>
      </c>
      <c r="V77" s="158">
        <v>1</v>
      </c>
      <c r="W77" s="158">
        <v>104.5</v>
      </c>
      <c r="X77" s="158">
        <v>112.5</v>
      </c>
      <c r="Y77" s="158">
        <v>-6.6669999999999998</v>
      </c>
      <c r="Z77" s="158">
        <v>58.5</v>
      </c>
      <c r="AA77" s="141"/>
      <c r="AB77" s="142"/>
      <c r="AC77" s="155">
        <f t="shared" si="14"/>
        <v>67751029</v>
      </c>
      <c r="AD77" s="156" cm="1">
        <f t="array" ref="AD77">ROUND(AVERAGE(AP77:AR77/25),0)</f>
        <v>2</v>
      </c>
      <c r="AE77" s="156" cm="1">
        <f t="array" ref="AE77">ROUND(AVERAGE(AM77:AR77/25),0)</f>
        <v>2</v>
      </c>
      <c r="AF77" s="142"/>
      <c r="AG77" s="157">
        <f t="shared" si="15"/>
        <v>175</v>
      </c>
      <c r="AH77" s="157">
        <f t="shared" si="16"/>
        <v>24</v>
      </c>
      <c r="AI77" s="157">
        <f t="shared" si="17"/>
        <v>51</v>
      </c>
      <c r="AJ77" s="157">
        <f t="shared" si="18"/>
        <v>72</v>
      </c>
      <c r="AK77" s="157">
        <f t="shared" si="19"/>
        <v>100</v>
      </c>
      <c r="AL77" s="157">
        <f t="shared" si="21"/>
        <v>105</v>
      </c>
      <c r="AM77" s="157">
        <f t="shared" si="22"/>
        <v>1</v>
      </c>
      <c r="AN77" s="157">
        <f t="shared" si="23"/>
        <v>105</v>
      </c>
      <c r="AO77" s="157">
        <f t="shared" si="24"/>
        <v>113</v>
      </c>
      <c r="AP77" s="157">
        <f t="shared" si="25"/>
        <v>-7</v>
      </c>
      <c r="AQ77" s="157">
        <f t="shared" si="26"/>
        <v>59</v>
      </c>
      <c r="AR77" s="157">
        <f t="shared" si="20"/>
        <v>80</v>
      </c>
      <c r="AS77" s="142"/>
      <c r="AT77" s="142"/>
    </row>
    <row r="78" spans="1:46" ht="14.4" x14ac:dyDescent="0.3">
      <c r="A78" s="135" t="s">
        <v>801</v>
      </c>
      <c r="B78" s="135" t="s">
        <v>395</v>
      </c>
      <c r="C78" s="135" t="s">
        <v>1048</v>
      </c>
      <c r="D78" s="158">
        <v>10</v>
      </c>
      <c r="E78" s="158"/>
      <c r="F78" s="158">
        <v>5</v>
      </c>
      <c r="G78" s="158"/>
      <c r="H78" s="158">
        <v>9</v>
      </c>
      <c r="I78" s="158"/>
      <c r="J78" s="158">
        <v>2</v>
      </c>
      <c r="K78" s="158"/>
      <c r="L78" s="158">
        <v>4</v>
      </c>
      <c r="M78" s="158">
        <v>2</v>
      </c>
      <c r="N78" s="158">
        <v>1</v>
      </c>
      <c r="O78" s="158"/>
      <c r="P78" s="158">
        <v>6</v>
      </c>
      <c r="Q78" s="158">
        <v>1</v>
      </c>
      <c r="R78" s="158">
        <v>2</v>
      </c>
      <c r="S78" s="158">
        <v>6</v>
      </c>
      <c r="T78" s="158">
        <v>1</v>
      </c>
      <c r="U78" s="158">
        <v>2</v>
      </c>
      <c r="V78" s="158">
        <v>2</v>
      </c>
      <c r="W78" s="158">
        <v>4</v>
      </c>
      <c r="X78" s="158">
        <v>3</v>
      </c>
      <c r="Y78" s="158"/>
      <c r="Z78" s="158">
        <v>3</v>
      </c>
      <c r="AA78" s="141"/>
      <c r="AB78" s="142"/>
      <c r="AC78" s="155">
        <f t="shared" si="14"/>
        <v>67824782</v>
      </c>
      <c r="AD78" s="156" cm="1">
        <f t="array" ref="AD78">ROUND(AVERAGE(AP78:AR78/25),0)</f>
        <v>0</v>
      </c>
      <c r="AE78" s="156" cm="1">
        <f t="array" ref="AE78">ROUND(AVERAGE(AM78:AR78/25),0)</f>
        <v>0</v>
      </c>
      <c r="AF78" s="142"/>
      <c r="AG78" s="157">
        <f t="shared" si="15"/>
        <v>6</v>
      </c>
      <c r="AH78" s="157">
        <f t="shared" si="16"/>
        <v>1</v>
      </c>
      <c r="AI78" s="157">
        <f t="shared" si="17"/>
        <v>2</v>
      </c>
      <c r="AJ78" s="157">
        <f t="shared" si="18"/>
        <v>6</v>
      </c>
      <c r="AK78" s="157">
        <f t="shared" si="19"/>
        <v>1</v>
      </c>
      <c r="AL78" s="157">
        <f t="shared" si="21"/>
        <v>2</v>
      </c>
      <c r="AM78" s="157">
        <f t="shared" si="22"/>
        <v>2</v>
      </c>
      <c r="AN78" s="157">
        <f t="shared" si="23"/>
        <v>4</v>
      </c>
      <c r="AO78" s="157">
        <f t="shared" si="24"/>
        <v>3</v>
      </c>
      <c r="AP78" s="157">
        <f t="shared" si="25"/>
        <v>0</v>
      </c>
      <c r="AQ78" s="157">
        <f t="shared" si="26"/>
        <v>3</v>
      </c>
      <c r="AR78" s="157">
        <f t="shared" si="20"/>
        <v>0</v>
      </c>
      <c r="AS78" s="142"/>
      <c r="AT78" s="142"/>
    </row>
    <row r="79" spans="1:46" ht="14.4" x14ac:dyDescent="0.3">
      <c r="A79" s="135" t="s">
        <v>801</v>
      </c>
      <c r="B79" s="135" t="s">
        <v>732</v>
      </c>
      <c r="C79" s="135" t="s">
        <v>1049</v>
      </c>
      <c r="D79" s="158"/>
      <c r="E79" s="158">
        <v>-0.25</v>
      </c>
      <c r="F79" s="158"/>
      <c r="G79" s="158"/>
      <c r="H79" s="158"/>
      <c r="I79" s="158"/>
      <c r="J79" s="158"/>
      <c r="K79" s="158"/>
      <c r="L79" s="158"/>
      <c r="M79" s="158"/>
      <c r="N79" s="158"/>
      <c r="O79" s="158"/>
      <c r="P79" s="158"/>
      <c r="Q79" s="158"/>
      <c r="R79" s="158"/>
      <c r="S79" s="158"/>
      <c r="T79" s="158"/>
      <c r="U79" s="158"/>
      <c r="V79" s="158"/>
      <c r="W79" s="158"/>
      <c r="X79" s="158"/>
      <c r="Y79" s="158"/>
      <c r="Z79" s="158"/>
      <c r="AA79" s="141"/>
      <c r="AB79" s="142"/>
      <c r="AC79" s="155">
        <f t="shared" si="14"/>
        <v>67858755</v>
      </c>
      <c r="AD79" s="156" cm="1">
        <f t="array" ref="AD79">ROUND(AVERAGE(AP79:AR79/25),0)</f>
        <v>0</v>
      </c>
      <c r="AE79" s="156" cm="1">
        <f t="array" ref="AE79">ROUND(AVERAGE(AM79:AR79/25),0)</f>
        <v>0</v>
      </c>
      <c r="AF79" s="142"/>
      <c r="AG79" s="157">
        <f t="shared" si="15"/>
        <v>0</v>
      </c>
      <c r="AH79" s="157">
        <f t="shared" si="16"/>
        <v>0</v>
      </c>
      <c r="AI79" s="157">
        <f t="shared" si="17"/>
        <v>0</v>
      </c>
      <c r="AJ79" s="157">
        <f t="shared" si="18"/>
        <v>0</v>
      </c>
      <c r="AK79" s="157">
        <f t="shared" si="19"/>
        <v>0</v>
      </c>
      <c r="AL79" s="157">
        <f t="shared" si="21"/>
        <v>0</v>
      </c>
      <c r="AM79" s="157">
        <f t="shared" si="22"/>
        <v>0</v>
      </c>
      <c r="AN79" s="157">
        <f t="shared" si="23"/>
        <v>0</v>
      </c>
      <c r="AO79" s="157">
        <f t="shared" si="24"/>
        <v>0</v>
      </c>
      <c r="AP79" s="157">
        <f t="shared" si="25"/>
        <v>0</v>
      </c>
      <c r="AQ79" s="157">
        <f t="shared" si="26"/>
        <v>0</v>
      </c>
      <c r="AR79" s="157">
        <f t="shared" si="20"/>
        <v>0</v>
      </c>
      <c r="AS79" s="142"/>
      <c r="AT79" s="142"/>
    </row>
    <row r="80" spans="1:46" ht="14.4" x14ac:dyDescent="0.3">
      <c r="A80" s="135" t="s">
        <v>801</v>
      </c>
      <c r="B80" s="135" t="s">
        <v>396</v>
      </c>
      <c r="C80" s="135" t="s">
        <v>1050</v>
      </c>
      <c r="D80" s="158">
        <v>10</v>
      </c>
      <c r="E80" s="158">
        <v>30</v>
      </c>
      <c r="F80" s="158"/>
      <c r="G80" s="158"/>
      <c r="H80" s="158"/>
      <c r="I80" s="158"/>
      <c r="J80" s="1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158"/>
      <c r="Z80" s="158"/>
      <c r="AA80" s="141"/>
      <c r="AB80" s="142"/>
      <c r="AC80" s="155">
        <f t="shared" si="14"/>
        <v>67930505</v>
      </c>
      <c r="AD80" s="156" cm="1">
        <f t="array" ref="AD80">ROUND(AVERAGE(AP80:AR80/25),0)</f>
        <v>0</v>
      </c>
      <c r="AE80" s="156" cm="1">
        <f t="array" ref="AE80">ROUND(AVERAGE(AM80:AR80/25),0)</f>
        <v>0</v>
      </c>
      <c r="AF80" s="142"/>
      <c r="AG80" s="157">
        <f t="shared" si="15"/>
        <v>0</v>
      </c>
      <c r="AH80" s="157">
        <f t="shared" si="16"/>
        <v>0</v>
      </c>
      <c r="AI80" s="157">
        <f t="shared" si="17"/>
        <v>0</v>
      </c>
      <c r="AJ80" s="157">
        <f t="shared" si="18"/>
        <v>0</v>
      </c>
      <c r="AK80" s="157">
        <f t="shared" si="19"/>
        <v>0</v>
      </c>
      <c r="AL80" s="157">
        <f t="shared" si="21"/>
        <v>0</v>
      </c>
      <c r="AM80" s="157">
        <f t="shared" si="22"/>
        <v>0</v>
      </c>
      <c r="AN80" s="157">
        <f t="shared" si="23"/>
        <v>0</v>
      </c>
      <c r="AO80" s="157">
        <f t="shared" si="24"/>
        <v>0</v>
      </c>
      <c r="AP80" s="157">
        <f t="shared" si="25"/>
        <v>0</v>
      </c>
      <c r="AQ80" s="157">
        <f t="shared" si="26"/>
        <v>0</v>
      </c>
      <c r="AR80" s="157">
        <f t="shared" si="20"/>
        <v>0</v>
      </c>
      <c r="AS80" s="142"/>
      <c r="AT80" s="142"/>
    </row>
    <row r="81" spans="1:46" ht="14.4" x14ac:dyDescent="0.3">
      <c r="A81" s="135" t="s">
        <v>801</v>
      </c>
      <c r="B81" s="135" t="s">
        <v>397</v>
      </c>
      <c r="C81" s="135" t="s">
        <v>101</v>
      </c>
      <c r="D81" s="158">
        <v>1095</v>
      </c>
      <c r="E81" s="158">
        <v>618</v>
      </c>
      <c r="F81" s="158">
        <v>94</v>
      </c>
      <c r="G81" s="158">
        <v>947</v>
      </c>
      <c r="H81" s="158">
        <v>1067</v>
      </c>
      <c r="I81" s="158">
        <v>713</v>
      </c>
      <c r="J81" s="158">
        <v>989</v>
      </c>
      <c r="K81" s="158">
        <v>277</v>
      </c>
      <c r="L81" s="158">
        <v>668</v>
      </c>
      <c r="M81" s="158">
        <v>288</v>
      </c>
      <c r="N81" s="158">
        <v>818</v>
      </c>
      <c r="O81" s="158">
        <v>917</v>
      </c>
      <c r="P81" s="158">
        <v>837</v>
      </c>
      <c r="Q81" s="158">
        <v>477</v>
      </c>
      <c r="R81" s="158">
        <v>760</v>
      </c>
      <c r="S81" s="158">
        <v>1137</v>
      </c>
      <c r="T81" s="158">
        <v>1467</v>
      </c>
      <c r="U81" s="158">
        <v>556</v>
      </c>
      <c r="V81" s="158">
        <v>750</v>
      </c>
      <c r="W81" s="158">
        <v>696</v>
      </c>
      <c r="X81" s="158">
        <v>914</v>
      </c>
      <c r="Y81" s="158">
        <v>667</v>
      </c>
      <c r="Z81" s="158">
        <v>804</v>
      </c>
      <c r="AA81" s="141"/>
      <c r="AB81" s="142"/>
      <c r="AC81" s="155">
        <f t="shared" si="14"/>
        <v>67969831</v>
      </c>
      <c r="AD81" s="156" cm="1">
        <f t="array" ref="AD81">ROUND(AVERAGE(AP81:AR81/25),0)</f>
        <v>32</v>
      </c>
      <c r="AE81" s="156" cm="1">
        <f t="array" ref="AE81">ROUND(AVERAGE(AM81:AR81/25),0)</f>
        <v>32</v>
      </c>
      <c r="AF81" s="142"/>
      <c r="AG81" s="157">
        <f t="shared" si="15"/>
        <v>837</v>
      </c>
      <c r="AH81" s="157">
        <f t="shared" si="16"/>
        <v>477</v>
      </c>
      <c r="AI81" s="157">
        <f t="shared" si="17"/>
        <v>760</v>
      </c>
      <c r="AJ81" s="157">
        <f t="shared" si="18"/>
        <v>1137</v>
      </c>
      <c r="AK81" s="157">
        <f t="shared" si="19"/>
        <v>1467</v>
      </c>
      <c r="AL81" s="157">
        <f t="shared" si="21"/>
        <v>556</v>
      </c>
      <c r="AM81" s="157">
        <f t="shared" si="22"/>
        <v>750</v>
      </c>
      <c r="AN81" s="157">
        <f t="shared" si="23"/>
        <v>696</v>
      </c>
      <c r="AO81" s="157">
        <f t="shared" si="24"/>
        <v>914</v>
      </c>
      <c r="AP81" s="157">
        <f t="shared" si="25"/>
        <v>667</v>
      </c>
      <c r="AQ81" s="157">
        <f t="shared" si="26"/>
        <v>804</v>
      </c>
      <c r="AR81" s="157">
        <f t="shared" si="20"/>
        <v>917</v>
      </c>
      <c r="AS81" s="142"/>
      <c r="AT81" s="142"/>
    </row>
    <row r="82" spans="1:46" ht="14.4" x14ac:dyDescent="0.3">
      <c r="A82" s="135" t="s">
        <v>801</v>
      </c>
      <c r="B82" s="135" t="s">
        <v>640</v>
      </c>
      <c r="C82" s="135" t="s">
        <v>89</v>
      </c>
      <c r="D82" s="158">
        <v>1222</v>
      </c>
      <c r="E82" s="158">
        <v>2117</v>
      </c>
      <c r="F82" s="158">
        <v>5549</v>
      </c>
      <c r="G82" s="158">
        <v>8438</v>
      </c>
      <c r="H82" s="158">
        <v>24</v>
      </c>
      <c r="I82" s="158">
        <v>-10</v>
      </c>
      <c r="J82" s="158">
        <v>-3</v>
      </c>
      <c r="K82" s="158">
        <v>-2</v>
      </c>
      <c r="L82" s="158">
        <v>-9</v>
      </c>
      <c r="M82" s="158">
        <v>-14</v>
      </c>
      <c r="N82" s="158">
        <v>-83</v>
      </c>
      <c r="O82" s="158">
        <v>-3</v>
      </c>
      <c r="P82" s="158">
        <v>-5</v>
      </c>
      <c r="Q82" s="158">
        <v>-1</v>
      </c>
      <c r="R82" s="158"/>
      <c r="S82" s="158">
        <v>0</v>
      </c>
      <c r="T82" s="158">
        <v>-3</v>
      </c>
      <c r="U82" s="158"/>
      <c r="V82" s="158">
        <v>0</v>
      </c>
      <c r="W82" s="158">
        <v>-2</v>
      </c>
      <c r="X82" s="158"/>
      <c r="Y82" s="158"/>
      <c r="Z82" s="158"/>
      <c r="AA82" s="141"/>
      <c r="AB82" s="142"/>
      <c r="AC82" s="155">
        <f t="shared" si="14"/>
        <v>67997436</v>
      </c>
      <c r="AD82" s="156" cm="1">
        <f t="array" ref="AD82">ROUND(AVERAGE(AP82:AR82/25),0)</f>
        <v>0</v>
      </c>
      <c r="AE82" s="156" cm="1">
        <f t="array" ref="AE82">ROUND(AVERAGE(AM82:AR82/25),0)</f>
        <v>0</v>
      </c>
      <c r="AF82" s="142"/>
      <c r="AG82" s="157">
        <f t="shared" si="15"/>
        <v>-5</v>
      </c>
      <c r="AH82" s="157">
        <f t="shared" si="16"/>
        <v>-1</v>
      </c>
      <c r="AI82" s="157">
        <f t="shared" si="17"/>
        <v>0</v>
      </c>
      <c r="AJ82" s="157">
        <f t="shared" si="18"/>
        <v>0</v>
      </c>
      <c r="AK82" s="157">
        <f t="shared" si="19"/>
        <v>-3</v>
      </c>
      <c r="AL82" s="157">
        <f t="shared" si="21"/>
        <v>0</v>
      </c>
      <c r="AM82" s="157">
        <f t="shared" si="22"/>
        <v>0</v>
      </c>
      <c r="AN82" s="157">
        <f t="shared" si="23"/>
        <v>-2</v>
      </c>
      <c r="AO82" s="157">
        <f t="shared" si="24"/>
        <v>0</v>
      </c>
      <c r="AP82" s="157">
        <f t="shared" si="25"/>
        <v>0</v>
      </c>
      <c r="AQ82" s="157">
        <f t="shared" si="26"/>
        <v>0</v>
      </c>
      <c r="AR82" s="157">
        <f t="shared" si="20"/>
        <v>-3</v>
      </c>
      <c r="AS82" s="142"/>
      <c r="AT82" s="142"/>
    </row>
    <row r="83" spans="1:46" ht="14.4" x14ac:dyDescent="0.3">
      <c r="A83" s="135" t="s">
        <v>801</v>
      </c>
      <c r="B83" s="135" t="s">
        <v>641</v>
      </c>
      <c r="C83" s="135" t="s">
        <v>1051</v>
      </c>
      <c r="D83" s="158">
        <v>108</v>
      </c>
      <c r="E83" s="158">
        <v>55.25</v>
      </c>
      <c r="F83" s="158">
        <v>158</v>
      </c>
      <c r="G83" s="158">
        <v>78</v>
      </c>
      <c r="H83" s="158">
        <v>0</v>
      </c>
      <c r="I83" s="158">
        <v>0</v>
      </c>
      <c r="J83" s="158"/>
      <c r="K83" s="158"/>
      <c r="L83" s="158">
        <v>-0.75</v>
      </c>
      <c r="M83" s="158">
        <v>0</v>
      </c>
      <c r="N83" s="158"/>
      <c r="O83" s="158">
        <v>0</v>
      </c>
      <c r="P83" s="158"/>
      <c r="Q83" s="158"/>
      <c r="R83" s="158"/>
      <c r="S83" s="158"/>
      <c r="T83" s="158"/>
      <c r="U83" s="158"/>
      <c r="V83" s="158"/>
      <c r="W83" s="158"/>
      <c r="X83" s="158"/>
      <c r="Y83" s="158"/>
      <c r="Z83" s="158"/>
      <c r="AA83" s="141"/>
      <c r="AB83" s="142"/>
      <c r="AC83" s="155">
        <f t="shared" si="14"/>
        <v>68354045</v>
      </c>
      <c r="AD83" s="156" cm="1">
        <f t="array" ref="AD83">ROUND(AVERAGE(AP83:AR83/25),0)</f>
        <v>0</v>
      </c>
      <c r="AE83" s="156" cm="1">
        <f t="array" ref="AE83">ROUND(AVERAGE(AM83:AR83/25),0)</f>
        <v>0</v>
      </c>
      <c r="AF83" s="142"/>
      <c r="AG83" s="157">
        <f t="shared" si="15"/>
        <v>0</v>
      </c>
      <c r="AH83" s="157">
        <f t="shared" si="16"/>
        <v>0</v>
      </c>
      <c r="AI83" s="157">
        <f t="shared" si="17"/>
        <v>0</v>
      </c>
      <c r="AJ83" s="157">
        <f t="shared" si="18"/>
        <v>0</v>
      </c>
      <c r="AK83" s="157">
        <f t="shared" si="19"/>
        <v>0</v>
      </c>
      <c r="AL83" s="157">
        <f t="shared" si="21"/>
        <v>0</v>
      </c>
      <c r="AM83" s="157">
        <f t="shared" si="22"/>
        <v>0</v>
      </c>
      <c r="AN83" s="157">
        <f t="shared" si="23"/>
        <v>0</v>
      </c>
      <c r="AO83" s="157">
        <f t="shared" si="24"/>
        <v>0</v>
      </c>
      <c r="AP83" s="157">
        <f t="shared" si="25"/>
        <v>0</v>
      </c>
      <c r="AQ83" s="157">
        <f t="shared" si="26"/>
        <v>0</v>
      </c>
      <c r="AR83" s="157">
        <f t="shared" si="20"/>
        <v>0</v>
      </c>
      <c r="AS83" s="142"/>
      <c r="AT83" s="142"/>
    </row>
    <row r="84" spans="1:46" ht="14.4" x14ac:dyDescent="0.3">
      <c r="A84" s="135" t="s">
        <v>801</v>
      </c>
      <c r="B84" s="135" t="s">
        <v>642</v>
      </c>
      <c r="C84" s="135" t="s">
        <v>1036</v>
      </c>
      <c r="D84" s="158">
        <v>204</v>
      </c>
      <c r="E84" s="158">
        <v>171</v>
      </c>
      <c r="F84" s="158">
        <v>218</v>
      </c>
      <c r="G84" s="158">
        <v>317.83299999999997</v>
      </c>
      <c r="H84" s="158">
        <v>251</v>
      </c>
      <c r="I84" s="158">
        <v>78</v>
      </c>
      <c r="J84" s="158"/>
      <c r="K84" s="158"/>
      <c r="L84" s="158">
        <v>0</v>
      </c>
      <c r="M84" s="158">
        <v>0</v>
      </c>
      <c r="N84" s="158"/>
      <c r="O84" s="158">
        <v>0</v>
      </c>
      <c r="P84" s="158"/>
      <c r="Q84" s="158"/>
      <c r="R84" s="158"/>
      <c r="S84" s="158"/>
      <c r="T84" s="158"/>
      <c r="U84" s="158"/>
      <c r="V84" s="158"/>
      <c r="W84" s="158"/>
      <c r="X84" s="158"/>
      <c r="Y84" s="158"/>
      <c r="Z84" s="158"/>
      <c r="AA84" s="141"/>
      <c r="AB84" s="142"/>
      <c r="AC84" s="155">
        <f t="shared" si="14"/>
        <v>68422852</v>
      </c>
      <c r="AD84" s="156" cm="1">
        <f t="array" ref="AD84">ROUND(AVERAGE(AP84:AR84/25),0)</f>
        <v>0</v>
      </c>
      <c r="AE84" s="156" cm="1">
        <f t="array" ref="AE84">ROUND(AVERAGE(AM84:AR84/25),0)</f>
        <v>0</v>
      </c>
      <c r="AF84" s="142"/>
      <c r="AG84" s="157">
        <f t="shared" si="15"/>
        <v>0</v>
      </c>
      <c r="AH84" s="157">
        <f t="shared" si="16"/>
        <v>0</v>
      </c>
      <c r="AI84" s="157">
        <f t="shared" si="17"/>
        <v>0</v>
      </c>
      <c r="AJ84" s="157">
        <f t="shared" si="18"/>
        <v>0</v>
      </c>
      <c r="AK84" s="157">
        <f t="shared" si="19"/>
        <v>0</v>
      </c>
      <c r="AL84" s="157">
        <f t="shared" si="21"/>
        <v>0</v>
      </c>
      <c r="AM84" s="157">
        <f t="shared" si="22"/>
        <v>0</v>
      </c>
      <c r="AN84" s="157">
        <f t="shared" si="23"/>
        <v>0</v>
      </c>
      <c r="AO84" s="157">
        <f t="shared" si="24"/>
        <v>0</v>
      </c>
      <c r="AP84" s="157">
        <f t="shared" si="25"/>
        <v>0</v>
      </c>
      <c r="AQ84" s="157">
        <f t="shared" si="26"/>
        <v>0</v>
      </c>
      <c r="AR84" s="157">
        <f t="shared" si="20"/>
        <v>0</v>
      </c>
      <c r="AS84" s="142"/>
      <c r="AT84" s="142"/>
    </row>
    <row r="85" spans="1:46" ht="14.4" x14ac:dyDescent="0.3">
      <c r="A85" s="135" t="s">
        <v>801</v>
      </c>
      <c r="B85" s="135" t="s">
        <v>643</v>
      </c>
      <c r="C85" s="135" t="s">
        <v>1052</v>
      </c>
      <c r="D85" s="158">
        <v>452</v>
      </c>
      <c r="E85" s="158">
        <v>1383.8330000000001</v>
      </c>
      <c r="F85" s="158">
        <v>956</v>
      </c>
      <c r="G85" s="158">
        <v>1194</v>
      </c>
      <c r="H85" s="158">
        <v>881</v>
      </c>
      <c r="I85" s="158">
        <v>1429</v>
      </c>
      <c r="J85" s="158">
        <v>1234</v>
      </c>
      <c r="K85" s="158">
        <v>913</v>
      </c>
      <c r="L85" s="158">
        <v>795</v>
      </c>
      <c r="M85" s="158">
        <v>882</v>
      </c>
      <c r="N85" s="158">
        <v>669</v>
      </c>
      <c r="O85" s="158">
        <v>1225</v>
      </c>
      <c r="P85" s="158">
        <v>567</v>
      </c>
      <c r="Q85" s="158">
        <v>1075</v>
      </c>
      <c r="R85" s="158">
        <v>843.16699999999992</v>
      </c>
      <c r="S85" s="158">
        <v>1178</v>
      </c>
      <c r="T85" s="158">
        <v>1063</v>
      </c>
      <c r="U85" s="158">
        <v>1392</v>
      </c>
      <c r="V85" s="158">
        <v>1652</v>
      </c>
      <c r="W85" s="158">
        <v>1195</v>
      </c>
      <c r="X85" s="158">
        <v>0</v>
      </c>
      <c r="Y85" s="158">
        <v>1953</v>
      </c>
      <c r="Z85" s="158">
        <v>841</v>
      </c>
      <c r="AA85" s="141"/>
      <c r="AB85" s="142"/>
      <c r="AC85" s="155">
        <f t="shared" si="14"/>
        <v>68429197</v>
      </c>
      <c r="AD85" s="156" cm="1">
        <f t="array" ref="AD85">ROUND(AVERAGE(AP85:AR85/25),0)</f>
        <v>54</v>
      </c>
      <c r="AE85" s="156" cm="1">
        <f t="array" ref="AE85">ROUND(AVERAGE(AM85:AR85/25),0)</f>
        <v>46</v>
      </c>
      <c r="AF85" s="142"/>
      <c r="AG85" s="157">
        <f t="shared" si="15"/>
        <v>567</v>
      </c>
      <c r="AH85" s="157">
        <f t="shared" si="16"/>
        <v>1075</v>
      </c>
      <c r="AI85" s="157">
        <f t="shared" si="17"/>
        <v>843</v>
      </c>
      <c r="AJ85" s="157">
        <f t="shared" si="18"/>
        <v>1178</v>
      </c>
      <c r="AK85" s="157">
        <f t="shared" si="19"/>
        <v>1063</v>
      </c>
      <c r="AL85" s="157">
        <f t="shared" si="21"/>
        <v>1392</v>
      </c>
      <c r="AM85" s="157">
        <f t="shared" si="22"/>
        <v>1652</v>
      </c>
      <c r="AN85" s="157">
        <f t="shared" si="23"/>
        <v>1195</v>
      </c>
      <c r="AO85" s="157">
        <f t="shared" si="24"/>
        <v>0</v>
      </c>
      <c r="AP85" s="157">
        <f t="shared" si="25"/>
        <v>1953</v>
      </c>
      <c r="AQ85" s="157">
        <f t="shared" si="26"/>
        <v>841</v>
      </c>
      <c r="AR85" s="157">
        <f t="shared" si="20"/>
        <v>1225</v>
      </c>
      <c r="AS85" s="142"/>
      <c r="AT85" s="142"/>
    </row>
    <row r="86" spans="1:46" ht="14.4" x14ac:dyDescent="0.3">
      <c r="A86" s="135" t="s">
        <v>801</v>
      </c>
      <c r="B86" s="135" t="s">
        <v>644</v>
      </c>
      <c r="C86" s="135" t="s">
        <v>1053</v>
      </c>
      <c r="D86" s="158"/>
      <c r="E86" s="158"/>
      <c r="F86" s="158">
        <v>25</v>
      </c>
      <c r="G86" s="158"/>
      <c r="H86" s="158"/>
      <c r="I86" s="158"/>
      <c r="J86" s="158"/>
      <c r="K86" s="158"/>
      <c r="L86" s="158"/>
      <c r="M86" s="158"/>
      <c r="N86" s="158"/>
      <c r="O86" s="158"/>
      <c r="P86" s="158"/>
      <c r="Q86" s="158"/>
      <c r="R86" s="158"/>
      <c r="S86" s="158"/>
      <c r="T86" s="158"/>
      <c r="U86" s="158"/>
      <c r="V86" s="158"/>
      <c r="W86" s="158"/>
      <c r="X86" s="158"/>
      <c r="Y86" s="158"/>
      <c r="Z86" s="158"/>
      <c r="AA86" s="141"/>
      <c r="AB86" s="142"/>
      <c r="AC86" s="155">
        <f t="shared" si="14"/>
        <v>68512242</v>
      </c>
      <c r="AD86" s="156" cm="1">
        <f t="array" ref="AD86">ROUND(AVERAGE(AP86:AR86/25),0)</f>
        <v>0</v>
      </c>
      <c r="AE86" s="156" cm="1">
        <f t="array" ref="AE86">ROUND(AVERAGE(AM86:AR86/25),0)</f>
        <v>0</v>
      </c>
      <c r="AF86" s="142"/>
      <c r="AG86" s="157">
        <f t="shared" si="15"/>
        <v>0</v>
      </c>
      <c r="AH86" s="157">
        <f t="shared" si="16"/>
        <v>0</v>
      </c>
      <c r="AI86" s="157">
        <f t="shared" si="17"/>
        <v>0</v>
      </c>
      <c r="AJ86" s="157">
        <f t="shared" si="18"/>
        <v>0</v>
      </c>
      <c r="AK86" s="157">
        <f t="shared" si="19"/>
        <v>0</v>
      </c>
      <c r="AL86" s="157">
        <f t="shared" si="21"/>
        <v>0</v>
      </c>
      <c r="AM86" s="157">
        <f t="shared" si="22"/>
        <v>0</v>
      </c>
      <c r="AN86" s="157">
        <f t="shared" si="23"/>
        <v>0</v>
      </c>
      <c r="AO86" s="157">
        <f t="shared" si="24"/>
        <v>0</v>
      </c>
      <c r="AP86" s="157">
        <f t="shared" si="25"/>
        <v>0</v>
      </c>
      <c r="AQ86" s="157">
        <f t="shared" si="26"/>
        <v>0</v>
      </c>
      <c r="AR86" s="157">
        <f t="shared" si="20"/>
        <v>0</v>
      </c>
      <c r="AS86" s="142"/>
      <c r="AT86" s="142"/>
    </row>
    <row r="87" spans="1:46" ht="14.4" x14ac:dyDescent="0.3">
      <c r="A87" s="135" t="s">
        <v>801</v>
      </c>
      <c r="B87" s="135" t="s">
        <v>706</v>
      </c>
      <c r="C87" s="135" t="s">
        <v>1054</v>
      </c>
      <c r="D87" s="158"/>
      <c r="E87" s="158">
        <v>2</v>
      </c>
      <c r="F87" s="158">
        <v>8</v>
      </c>
      <c r="G87" s="158">
        <v>5</v>
      </c>
      <c r="H87" s="158"/>
      <c r="I87" s="158"/>
      <c r="J87" s="158"/>
      <c r="K87" s="158"/>
      <c r="L87" s="158"/>
      <c r="M87" s="158"/>
      <c r="N87" s="158"/>
      <c r="O87" s="158"/>
      <c r="P87" s="158"/>
      <c r="Q87" s="158"/>
      <c r="R87" s="158"/>
      <c r="S87" s="158"/>
      <c r="T87" s="158"/>
      <c r="U87" s="158"/>
      <c r="V87" s="158"/>
      <c r="W87" s="158"/>
      <c r="X87" s="158"/>
      <c r="Y87" s="158"/>
      <c r="Z87" s="158"/>
      <c r="AA87" s="141"/>
      <c r="AB87" s="142"/>
      <c r="AC87" s="155">
        <f t="shared" si="14"/>
        <v>68566045</v>
      </c>
      <c r="AD87" s="156" cm="1">
        <f t="array" ref="AD87">ROUND(AVERAGE(AP87:AR87/25),0)</f>
        <v>0</v>
      </c>
      <c r="AE87" s="156" cm="1">
        <f t="array" ref="AE87">ROUND(AVERAGE(AM87:AR87/25),0)</f>
        <v>0</v>
      </c>
      <c r="AF87" s="142"/>
      <c r="AG87" s="157">
        <f t="shared" si="15"/>
        <v>0</v>
      </c>
      <c r="AH87" s="157">
        <f t="shared" si="16"/>
        <v>0</v>
      </c>
      <c r="AI87" s="157">
        <f t="shared" si="17"/>
        <v>0</v>
      </c>
      <c r="AJ87" s="157">
        <f t="shared" si="18"/>
        <v>0</v>
      </c>
      <c r="AK87" s="157">
        <f t="shared" si="19"/>
        <v>0</v>
      </c>
      <c r="AL87" s="157">
        <f t="shared" si="21"/>
        <v>0</v>
      </c>
      <c r="AM87" s="157">
        <f t="shared" si="22"/>
        <v>0</v>
      </c>
      <c r="AN87" s="157">
        <f t="shared" si="23"/>
        <v>0</v>
      </c>
      <c r="AO87" s="157">
        <f t="shared" si="24"/>
        <v>0</v>
      </c>
      <c r="AP87" s="157">
        <f t="shared" si="25"/>
        <v>0</v>
      </c>
      <c r="AQ87" s="157">
        <f t="shared" si="26"/>
        <v>0</v>
      </c>
      <c r="AR87" s="157">
        <f t="shared" si="20"/>
        <v>0</v>
      </c>
      <c r="AS87" s="142"/>
      <c r="AT87" s="142"/>
    </row>
    <row r="88" spans="1:46" ht="14.4" x14ac:dyDescent="0.3">
      <c r="A88" s="135" t="s">
        <v>801</v>
      </c>
      <c r="B88" s="135" t="s">
        <v>645</v>
      </c>
      <c r="C88" s="135" t="s">
        <v>569</v>
      </c>
      <c r="D88" s="158">
        <v>0</v>
      </c>
      <c r="E88" s="158">
        <v>-4</v>
      </c>
      <c r="F88" s="158"/>
      <c r="G88" s="158">
        <v>-6</v>
      </c>
      <c r="H88" s="158">
        <v>-19</v>
      </c>
      <c r="I88" s="158">
        <v>0</v>
      </c>
      <c r="J88" s="158"/>
      <c r="K88" s="158"/>
      <c r="L88" s="158">
        <v>0</v>
      </c>
      <c r="M88" s="158">
        <v>0</v>
      </c>
      <c r="N88" s="158"/>
      <c r="O88" s="158">
        <v>0</v>
      </c>
      <c r="P88" s="158"/>
      <c r="Q88" s="158"/>
      <c r="R88" s="158"/>
      <c r="S88" s="158"/>
      <c r="T88" s="158"/>
      <c r="U88" s="158"/>
      <c r="V88" s="158"/>
      <c r="W88" s="158"/>
      <c r="X88" s="158"/>
      <c r="Y88" s="158"/>
      <c r="Z88" s="158"/>
      <c r="AA88" s="141"/>
      <c r="AB88" s="142"/>
      <c r="AC88" s="155">
        <f t="shared" si="14"/>
        <v>68601121</v>
      </c>
      <c r="AD88" s="156" cm="1">
        <f t="array" ref="AD88">ROUND(AVERAGE(AP88:AR88/25),0)</f>
        <v>0</v>
      </c>
      <c r="AE88" s="156" cm="1">
        <f t="array" ref="AE88">ROUND(AVERAGE(AM88:AR88/25),0)</f>
        <v>0</v>
      </c>
      <c r="AF88" s="142"/>
      <c r="AG88" s="157">
        <f t="shared" si="15"/>
        <v>0</v>
      </c>
      <c r="AH88" s="157">
        <f t="shared" si="16"/>
        <v>0</v>
      </c>
      <c r="AI88" s="157">
        <f t="shared" si="17"/>
        <v>0</v>
      </c>
      <c r="AJ88" s="157">
        <f t="shared" si="18"/>
        <v>0</v>
      </c>
      <c r="AK88" s="157">
        <f t="shared" si="19"/>
        <v>0</v>
      </c>
      <c r="AL88" s="157">
        <f t="shared" si="21"/>
        <v>0</v>
      </c>
      <c r="AM88" s="157">
        <f t="shared" si="22"/>
        <v>0</v>
      </c>
      <c r="AN88" s="157">
        <f t="shared" si="23"/>
        <v>0</v>
      </c>
      <c r="AO88" s="157">
        <f t="shared" si="24"/>
        <v>0</v>
      </c>
      <c r="AP88" s="157">
        <f t="shared" si="25"/>
        <v>0</v>
      </c>
      <c r="AQ88" s="157">
        <f t="shared" si="26"/>
        <v>0</v>
      </c>
      <c r="AR88" s="157">
        <f t="shared" si="20"/>
        <v>0</v>
      </c>
      <c r="AS88" s="142"/>
      <c r="AT88" s="142"/>
    </row>
    <row r="89" spans="1:46" ht="14.4" x14ac:dyDescent="0.3">
      <c r="A89" s="135" t="s">
        <v>801</v>
      </c>
      <c r="B89" s="135" t="s">
        <v>646</v>
      </c>
      <c r="C89" s="135" t="s">
        <v>568</v>
      </c>
      <c r="D89" s="158">
        <v>104</v>
      </c>
      <c r="E89" s="158">
        <v>165.5</v>
      </c>
      <c r="F89" s="158">
        <v>181</v>
      </c>
      <c r="G89" s="158">
        <v>363</v>
      </c>
      <c r="H89" s="158">
        <v>157</v>
      </c>
      <c r="I89" s="158">
        <v>332</v>
      </c>
      <c r="J89" s="158">
        <v>440.25</v>
      </c>
      <c r="K89" s="158">
        <v>188</v>
      </c>
      <c r="L89" s="158">
        <v>187.75</v>
      </c>
      <c r="M89" s="158">
        <v>181.5</v>
      </c>
      <c r="N89" s="158">
        <v>156</v>
      </c>
      <c r="O89" s="158">
        <v>181.5</v>
      </c>
      <c r="P89" s="158">
        <v>128</v>
      </c>
      <c r="Q89" s="158">
        <v>80</v>
      </c>
      <c r="R89" s="158">
        <v>223</v>
      </c>
      <c r="S89" s="158">
        <v>329</v>
      </c>
      <c r="T89" s="158">
        <v>185</v>
      </c>
      <c r="U89" s="158">
        <v>408</v>
      </c>
      <c r="V89" s="158">
        <v>480.5</v>
      </c>
      <c r="W89" s="158">
        <v>311</v>
      </c>
      <c r="X89" s="158">
        <v>204</v>
      </c>
      <c r="Y89" s="158">
        <v>165</v>
      </c>
      <c r="Z89" s="158">
        <v>172</v>
      </c>
      <c r="AA89" s="141"/>
      <c r="AB89" s="142"/>
      <c r="AC89" s="155">
        <f t="shared" si="14"/>
        <v>68601123</v>
      </c>
      <c r="AD89" s="156" cm="1">
        <f t="array" ref="AD89">ROUND(AVERAGE(AP89:AR89/25),0)</f>
        <v>7</v>
      </c>
      <c r="AE89" s="156" cm="1">
        <f t="array" ref="AE89">ROUND(AVERAGE(AM89:AR89/25),0)</f>
        <v>10</v>
      </c>
      <c r="AF89" s="142"/>
      <c r="AG89" s="157">
        <f t="shared" si="15"/>
        <v>128</v>
      </c>
      <c r="AH89" s="157">
        <f t="shared" si="16"/>
        <v>80</v>
      </c>
      <c r="AI89" s="157">
        <f t="shared" si="17"/>
        <v>223</v>
      </c>
      <c r="AJ89" s="157">
        <f t="shared" si="18"/>
        <v>329</v>
      </c>
      <c r="AK89" s="157">
        <f t="shared" si="19"/>
        <v>185</v>
      </c>
      <c r="AL89" s="157">
        <f t="shared" si="21"/>
        <v>408</v>
      </c>
      <c r="AM89" s="157">
        <f t="shared" si="22"/>
        <v>481</v>
      </c>
      <c r="AN89" s="157">
        <f t="shared" si="23"/>
        <v>311</v>
      </c>
      <c r="AO89" s="157">
        <f t="shared" si="24"/>
        <v>204</v>
      </c>
      <c r="AP89" s="157">
        <f t="shared" si="25"/>
        <v>165</v>
      </c>
      <c r="AQ89" s="157">
        <f t="shared" si="26"/>
        <v>172</v>
      </c>
      <c r="AR89" s="157">
        <f t="shared" si="20"/>
        <v>182</v>
      </c>
      <c r="AS89" s="142"/>
      <c r="AT89" s="142"/>
    </row>
    <row r="90" spans="1:46" ht="14.4" x14ac:dyDescent="0.3">
      <c r="A90" s="135" t="s">
        <v>801</v>
      </c>
      <c r="B90" s="135" t="s">
        <v>647</v>
      </c>
      <c r="C90" s="135" t="s">
        <v>567</v>
      </c>
      <c r="D90" s="158"/>
      <c r="E90" s="158">
        <v>-2.25</v>
      </c>
      <c r="F90" s="158"/>
      <c r="G90" s="158"/>
      <c r="H90" s="158">
        <v>-1.25</v>
      </c>
      <c r="I90" s="158"/>
      <c r="J90" s="158"/>
      <c r="K90" s="158"/>
      <c r="L90" s="158"/>
      <c r="M90" s="158">
        <v>-0.5</v>
      </c>
      <c r="N90" s="158"/>
      <c r="O90" s="158">
        <v>0</v>
      </c>
      <c r="P90" s="158"/>
      <c r="Q90" s="158"/>
      <c r="R90" s="158"/>
      <c r="S90" s="158"/>
      <c r="T90" s="158"/>
      <c r="U90" s="158"/>
      <c r="V90" s="158"/>
      <c r="W90" s="158"/>
      <c r="X90" s="158"/>
      <c r="Y90" s="158"/>
      <c r="Z90" s="158"/>
      <c r="AA90" s="141"/>
      <c r="AB90" s="142"/>
      <c r="AC90" s="155">
        <f t="shared" si="14"/>
        <v>68601125</v>
      </c>
      <c r="AD90" s="156" cm="1">
        <f t="array" ref="AD90">ROUND(AVERAGE(AP90:AR90/25),0)</f>
        <v>0</v>
      </c>
      <c r="AE90" s="156" cm="1">
        <f t="array" ref="AE90">ROUND(AVERAGE(AM90:AR90/25),0)</f>
        <v>0</v>
      </c>
      <c r="AF90" s="142"/>
      <c r="AG90" s="157">
        <f t="shared" si="15"/>
        <v>0</v>
      </c>
      <c r="AH90" s="157">
        <f t="shared" si="16"/>
        <v>0</v>
      </c>
      <c r="AI90" s="157">
        <f t="shared" si="17"/>
        <v>0</v>
      </c>
      <c r="AJ90" s="157">
        <f t="shared" si="18"/>
        <v>0</v>
      </c>
      <c r="AK90" s="157">
        <f t="shared" si="19"/>
        <v>0</v>
      </c>
      <c r="AL90" s="157">
        <f t="shared" si="21"/>
        <v>0</v>
      </c>
      <c r="AM90" s="157">
        <f t="shared" si="22"/>
        <v>0</v>
      </c>
      <c r="AN90" s="157">
        <f t="shared" si="23"/>
        <v>0</v>
      </c>
      <c r="AO90" s="157">
        <f t="shared" si="24"/>
        <v>0</v>
      </c>
      <c r="AP90" s="157">
        <f t="shared" si="25"/>
        <v>0</v>
      </c>
      <c r="AQ90" s="157">
        <f t="shared" si="26"/>
        <v>0</v>
      </c>
      <c r="AR90" s="157">
        <f t="shared" si="20"/>
        <v>0</v>
      </c>
      <c r="AS90" s="142"/>
      <c r="AT90" s="142"/>
    </row>
    <row r="91" spans="1:46" ht="14.4" x14ac:dyDescent="0.3">
      <c r="A91" s="135" t="s">
        <v>801</v>
      </c>
      <c r="B91" s="135" t="s">
        <v>733</v>
      </c>
      <c r="C91" s="135" t="s">
        <v>1015</v>
      </c>
      <c r="D91" s="158">
        <v>7</v>
      </c>
      <c r="E91" s="158">
        <v>38</v>
      </c>
      <c r="F91" s="158">
        <v>31</v>
      </c>
      <c r="G91" s="158">
        <v>38</v>
      </c>
      <c r="H91" s="158">
        <v>19</v>
      </c>
      <c r="I91" s="158">
        <v>21</v>
      </c>
      <c r="J91" s="158">
        <v>69</v>
      </c>
      <c r="K91" s="158">
        <v>29</v>
      </c>
      <c r="L91" s="158">
        <v>52</v>
      </c>
      <c r="M91" s="158">
        <v>24</v>
      </c>
      <c r="N91" s="158">
        <v>33</v>
      </c>
      <c r="O91" s="158">
        <v>72</v>
      </c>
      <c r="P91" s="158">
        <v>26</v>
      </c>
      <c r="Q91" s="158">
        <v>13</v>
      </c>
      <c r="R91" s="158">
        <v>15</v>
      </c>
      <c r="S91" s="158">
        <v>36</v>
      </c>
      <c r="T91" s="158">
        <v>34</v>
      </c>
      <c r="U91" s="158">
        <v>20</v>
      </c>
      <c r="V91" s="158">
        <v>40</v>
      </c>
      <c r="W91" s="158">
        <v>40</v>
      </c>
      <c r="X91" s="158">
        <v>16</v>
      </c>
      <c r="Y91" s="158">
        <v>35</v>
      </c>
      <c r="Z91" s="158">
        <v>8</v>
      </c>
      <c r="AA91" s="141"/>
      <c r="AB91" s="142"/>
      <c r="AC91" s="155">
        <f t="shared" si="14"/>
        <v>68608109</v>
      </c>
      <c r="AD91" s="156" cm="1">
        <f t="array" ref="AD91">ROUND(AVERAGE(AP91:AR91/25),0)</f>
        <v>2</v>
      </c>
      <c r="AE91" s="156" cm="1">
        <f t="array" ref="AE91">ROUND(AVERAGE(AM91:AR91/25),0)</f>
        <v>1</v>
      </c>
      <c r="AF91" s="142"/>
      <c r="AG91" s="157">
        <f t="shared" si="15"/>
        <v>26</v>
      </c>
      <c r="AH91" s="157">
        <f t="shared" si="16"/>
        <v>13</v>
      </c>
      <c r="AI91" s="157">
        <f t="shared" si="17"/>
        <v>15</v>
      </c>
      <c r="AJ91" s="157">
        <f t="shared" si="18"/>
        <v>36</v>
      </c>
      <c r="AK91" s="157">
        <f t="shared" si="19"/>
        <v>34</v>
      </c>
      <c r="AL91" s="157">
        <f t="shared" si="21"/>
        <v>20</v>
      </c>
      <c r="AM91" s="157">
        <f t="shared" si="22"/>
        <v>40</v>
      </c>
      <c r="AN91" s="157">
        <f t="shared" si="23"/>
        <v>40</v>
      </c>
      <c r="AO91" s="157">
        <f t="shared" si="24"/>
        <v>16</v>
      </c>
      <c r="AP91" s="157">
        <f t="shared" si="25"/>
        <v>35</v>
      </c>
      <c r="AQ91" s="157">
        <f t="shared" si="26"/>
        <v>8</v>
      </c>
      <c r="AR91" s="157">
        <f t="shared" si="20"/>
        <v>72</v>
      </c>
      <c r="AS91" s="142"/>
      <c r="AT91" s="142"/>
    </row>
    <row r="92" spans="1:46" ht="14.4" x14ac:dyDescent="0.3">
      <c r="A92" s="135" t="s">
        <v>801</v>
      </c>
      <c r="B92" s="135" t="s">
        <v>648</v>
      </c>
      <c r="C92" s="135" t="s">
        <v>88</v>
      </c>
      <c r="D92" s="158">
        <v>6099</v>
      </c>
      <c r="E92" s="158">
        <v>7172</v>
      </c>
      <c r="F92" s="158">
        <v>7041</v>
      </c>
      <c r="G92" s="158">
        <v>10479</v>
      </c>
      <c r="H92" s="158">
        <v>8946</v>
      </c>
      <c r="I92" s="158">
        <v>13205</v>
      </c>
      <c r="J92" s="158">
        <v>12768</v>
      </c>
      <c r="K92" s="158">
        <v>11411</v>
      </c>
      <c r="L92" s="158">
        <v>5400</v>
      </c>
      <c r="M92" s="158">
        <v>-9</v>
      </c>
      <c r="N92" s="158">
        <v>-14</v>
      </c>
      <c r="O92" s="158">
        <v>-3</v>
      </c>
      <c r="P92" s="158"/>
      <c r="Q92" s="158">
        <v>-1</v>
      </c>
      <c r="R92" s="158"/>
      <c r="S92" s="158">
        <v>0</v>
      </c>
      <c r="T92" s="158">
        <v>-33</v>
      </c>
      <c r="U92" s="158"/>
      <c r="V92" s="158">
        <v>0</v>
      </c>
      <c r="W92" s="158"/>
      <c r="X92" s="158">
        <v>0</v>
      </c>
      <c r="Y92" s="158">
        <v>-1</v>
      </c>
      <c r="Z92" s="158"/>
      <c r="AA92" s="141"/>
      <c r="AB92" s="142"/>
      <c r="AC92" s="155">
        <f t="shared" si="14"/>
        <v>68618703</v>
      </c>
      <c r="AD92" s="156" cm="1">
        <f t="array" ref="AD92">ROUND(AVERAGE(AP92:AR92/25),0)</f>
        <v>0</v>
      </c>
      <c r="AE92" s="156" cm="1">
        <f t="array" ref="AE92">ROUND(AVERAGE(AM92:AR92/25),0)</f>
        <v>0</v>
      </c>
      <c r="AF92" s="142"/>
      <c r="AG92" s="157">
        <f t="shared" si="15"/>
        <v>0</v>
      </c>
      <c r="AH92" s="157">
        <f t="shared" si="16"/>
        <v>-1</v>
      </c>
      <c r="AI92" s="157">
        <f t="shared" si="17"/>
        <v>0</v>
      </c>
      <c r="AJ92" s="157">
        <f t="shared" si="18"/>
        <v>0</v>
      </c>
      <c r="AK92" s="157">
        <f t="shared" si="19"/>
        <v>-33</v>
      </c>
      <c r="AL92" s="157">
        <f t="shared" si="21"/>
        <v>0</v>
      </c>
      <c r="AM92" s="157">
        <f t="shared" si="22"/>
        <v>0</v>
      </c>
      <c r="AN92" s="157">
        <f t="shared" si="23"/>
        <v>0</v>
      </c>
      <c r="AO92" s="157">
        <f t="shared" si="24"/>
        <v>0</v>
      </c>
      <c r="AP92" s="157">
        <f t="shared" si="25"/>
        <v>-1</v>
      </c>
      <c r="AQ92" s="157">
        <f t="shared" si="26"/>
        <v>0</v>
      </c>
      <c r="AR92" s="157">
        <f t="shared" si="20"/>
        <v>-3</v>
      </c>
      <c r="AS92" s="142"/>
      <c r="AT92" s="142"/>
    </row>
    <row r="93" spans="1:46" ht="14.4" x14ac:dyDescent="0.3">
      <c r="A93" s="135" t="s">
        <v>801</v>
      </c>
      <c r="B93" s="135" t="s">
        <v>682</v>
      </c>
      <c r="C93" s="135" t="s">
        <v>1055</v>
      </c>
      <c r="D93" s="158">
        <v>668</v>
      </c>
      <c r="E93" s="158">
        <v>997</v>
      </c>
      <c r="F93" s="158">
        <v>759</v>
      </c>
      <c r="G93" s="158">
        <v>1283</v>
      </c>
      <c r="H93" s="158">
        <v>0</v>
      </c>
      <c r="I93" s="158">
        <v>0</v>
      </c>
      <c r="J93" s="158"/>
      <c r="K93" s="158"/>
      <c r="L93" s="158">
        <v>0</v>
      </c>
      <c r="M93" s="158">
        <v>0</v>
      </c>
      <c r="N93" s="158"/>
      <c r="O93" s="158">
        <v>0</v>
      </c>
      <c r="P93" s="158"/>
      <c r="Q93" s="158"/>
      <c r="R93" s="158"/>
      <c r="S93" s="158"/>
      <c r="T93" s="158"/>
      <c r="U93" s="158"/>
      <c r="V93" s="158"/>
      <c r="W93" s="158"/>
      <c r="X93" s="158"/>
      <c r="Y93" s="158">
        <v>-1</v>
      </c>
      <c r="Z93" s="158"/>
      <c r="AA93" s="141"/>
      <c r="AB93" s="142"/>
      <c r="AC93" s="155">
        <f t="shared" si="14"/>
        <v>68770058</v>
      </c>
      <c r="AD93" s="156" cm="1">
        <f t="array" ref="AD93">ROUND(AVERAGE(AP93:AR93/25),0)</f>
        <v>0</v>
      </c>
      <c r="AE93" s="156" cm="1">
        <f t="array" ref="AE93">ROUND(AVERAGE(AM93:AR93/25),0)</f>
        <v>0</v>
      </c>
      <c r="AF93" s="142"/>
      <c r="AG93" s="157">
        <f t="shared" si="15"/>
        <v>0</v>
      </c>
      <c r="AH93" s="157">
        <f t="shared" si="16"/>
        <v>0</v>
      </c>
      <c r="AI93" s="157">
        <f t="shared" si="17"/>
        <v>0</v>
      </c>
      <c r="AJ93" s="157">
        <f t="shared" si="18"/>
        <v>0</v>
      </c>
      <c r="AK93" s="157">
        <f t="shared" si="19"/>
        <v>0</v>
      </c>
      <c r="AL93" s="157">
        <f t="shared" si="21"/>
        <v>0</v>
      </c>
      <c r="AM93" s="157">
        <f t="shared" si="22"/>
        <v>0</v>
      </c>
      <c r="AN93" s="157">
        <f t="shared" si="23"/>
        <v>0</v>
      </c>
      <c r="AO93" s="157">
        <f t="shared" si="24"/>
        <v>0</v>
      </c>
      <c r="AP93" s="157">
        <f t="shared" si="25"/>
        <v>-1</v>
      </c>
      <c r="AQ93" s="157">
        <f t="shared" si="26"/>
        <v>0</v>
      </c>
      <c r="AR93" s="157">
        <f t="shared" si="20"/>
        <v>0</v>
      </c>
      <c r="AS93" s="142"/>
      <c r="AT93" s="142"/>
    </row>
    <row r="94" spans="1:46" ht="14.4" x14ac:dyDescent="0.3">
      <c r="A94" s="135" t="s">
        <v>801</v>
      </c>
      <c r="B94" s="135" t="s">
        <v>649</v>
      </c>
      <c r="C94" s="135" t="s">
        <v>1056</v>
      </c>
      <c r="D94" s="158">
        <v>2</v>
      </c>
      <c r="E94" s="158">
        <v>14</v>
      </c>
      <c r="F94" s="158">
        <v>5</v>
      </c>
      <c r="G94" s="158"/>
      <c r="H94" s="158">
        <v>1</v>
      </c>
      <c r="I94" s="158"/>
      <c r="J94" s="158">
        <v>2</v>
      </c>
      <c r="K94" s="158">
        <v>2</v>
      </c>
      <c r="L94" s="158">
        <v>1</v>
      </c>
      <c r="M94" s="158"/>
      <c r="N94" s="158">
        <v>1</v>
      </c>
      <c r="O94" s="158">
        <v>2</v>
      </c>
      <c r="P94" s="158"/>
      <c r="Q94" s="158">
        <v>1</v>
      </c>
      <c r="R94" s="158"/>
      <c r="S94" s="158">
        <v>7</v>
      </c>
      <c r="T94" s="158"/>
      <c r="U94" s="158"/>
      <c r="V94" s="158"/>
      <c r="W94" s="158">
        <v>2</v>
      </c>
      <c r="X94" s="158"/>
      <c r="Y94" s="158">
        <v>2</v>
      </c>
      <c r="Z94" s="158">
        <v>2</v>
      </c>
      <c r="AA94" s="141"/>
      <c r="AB94" s="142"/>
      <c r="AC94" s="155">
        <f t="shared" si="14"/>
        <v>68818167</v>
      </c>
      <c r="AD94" s="156" cm="1">
        <f t="array" ref="AD94">ROUND(AVERAGE(AP94:AR94/25),0)</f>
        <v>0</v>
      </c>
      <c r="AE94" s="156" cm="1">
        <f t="array" ref="AE94">ROUND(AVERAGE(AM94:AR94/25),0)</f>
        <v>0</v>
      </c>
      <c r="AF94" s="142"/>
      <c r="AG94" s="157">
        <f t="shared" si="15"/>
        <v>0</v>
      </c>
      <c r="AH94" s="157">
        <f t="shared" si="16"/>
        <v>1</v>
      </c>
      <c r="AI94" s="157">
        <f t="shared" si="17"/>
        <v>0</v>
      </c>
      <c r="AJ94" s="157">
        <f t="shared" si="18"/>
        <v>7</v>
      </c>
      <c r="AK94" s="157">
        <f t="shared" si="19"/>
        <v>0</v>
      </c>
      <c r="AL94" s="157">
        <f t="shared" si="21"/>
        <v>0</v>
      </c>
      <c r="AM94" s="157">
        <f t="shared" si="22"/>
        <v>0</v>
      </c>
      <c r="AN94" s="157">
        <f t="shared" si="23"/>
        <v>2</v>
      </c>
      <c r="AO94" s="157">
        <f t="shared" si="24"/>
        <v>0</v>
      </c>
      <c r="AP94" s="157">
        <f t="shared" si="25"/>
        <v>2</v>
      </c>
      <c r="AQ94" s="157">
        <f t="shared" si="26"/>
        <v>2</v>
      </c>
      <c r="AR94" s="157">
        <f t="shared" si="20"/>
        <v>2</v>
      </c>
      <c r="AS94" s="142"/>
      <c r="AT94" s="142"/>
    </row>
    <row r="95" spans="1:46" ht="14.4" x14ac:dyDescent="0.3">
      <c r="A95" s="135" t="s">
        <v>801</v>
      </c>
      <c r="B95" s="135" t="s">
        <v>734</v>
      </c>
      <c r="C95" s="135" t="s">
        <v>1057</v>
      </c>
      <c r="D95" s="158"/>
      <c r="E95" s="158"/>
      <c r="F95" s="158">
        <v>1</v>
      </c>
      <c r="G95" s="158"/>
      <c r="H95" s="158"/>
      <c r="I95" s="158"/>
      <c r="J95" s="158"/>
      <c r="K95" s="158"/>
      <c r="L95" s="158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  <c r="Y95" s="158"/>
      <c r="Z95" s="158"/>
      <c r="AA95" s="141"/>
      <c r="AB95" s="142"/>
      <c r="AC95" s="155">
        <f t="shared" si="14"/>
        <v>69681118</v>
      </c>
      <c r="AD95" s="156" cm="1">
        <f t="array" ref="AD95">ROUND(AVERAGE(AP95:AR95/25),0)</f>
        <v>0</v>
      </c>
      <c r="AE95" s="156" cm="1">
        <f t="array" ref="AE95">ROUND(AVERAGE(AM95:AR95/25),0)</f>
        <v>0</v>
      </c>
      <c r="AF95" s="142"/>
      <c r="AG95" s="157">
        <f t="shared" si="15"/>
        <v>0</v>
      </c>
      <c r="AH95" s="157">
        <f t="shared" si="16"/>
        <v>0</v>
      </c>
      <c r="AI95" s="157">
        <f t="shared" si="17"/>
        <v>0</v>
      </c>
      <c r="AJ95" s="157">
        <f t="shared" si="18"/>
        <v>0</v>
      </c>
      <c r="AK95" s="157">
        <f t="shared" si="19"/>
        <v>0</v>
      </c>
      <c r="AL95" s="157">
        <f t="shared" si="21"/>
        <v>0</v>
      </c>
      <c r="AM95" s="157">
        <f t="shared" si="22"/>
        <v>0</v>
      </c>
      <c r="AN95" s="157">
        <f t="shared" si="23"/>
        <v>0</v>
      </c>
      <c r="AO95" s="157">
        <f t="shared" si="24"/>
        <v>0</v>
      </c>
      <c r="AP95" s="157">
        <f t="shared" si="25"/>
        <v>0</v>
      </c>
      <c r="AQ95" s="157">
        <f t="shared" si="26"/>
        <v>0</v>
      </c>
      <c r="AR95" s="157">
        <f t="shared" si="20"/>
        <v>0</v>
      </c>
      <c r="AS95" s="142"/>
      <c r="AT95" s="142"/>
    </row>
    <row r="96" spans="1:46" ht="14.4" x14ac:dyDescent="0.3">
      <c r="A96" s="135" t="s">
        <v>801</v>
      </c>
      <c r="B96" s="135" t="s">
        <v>714</v>
      </c>
      <c r="C96" s="135" t="s">
        <v>1058</v>
      </c>
      <c r="D96" s="158"/>
      <c r="E96" s="158">
        <v>10</v>
      </c>
      <c r="F96" s="158"/>
      <c r="G96" s="158">
        <v>35</v>
      </c>
      <c r="H96" s="158"/>
      <c r="I96" s="158"/>
      <c r="J96" s="158"/>
      <c r="K96" s="158"/>
      <c r="L96" s="158">
        <v>10</v>
      </c>
      <c r="M96" s="158">
        <v>10</v>
      </c>
      <c r="N96" s="158">
        <v>10</v>
      </c>
      <c r="O96" s="158">
        <v>16</v>
      </c>
      <c r="P96" s="158">
        <v>11</v>
      </c>
      <c r="Q96" s="158">
        <v>20</v>
      </c>
      <c r="R96" s="158">
        <v>60</v>
      </c>
      <c r="S96" s="158"/>
      <c r="T96" s="158"/>
      <c r="U96" s="158"/>
      <c r="V96" s="158"/>
      <c r="W96" s="158">
        <v>10</v>
      </c>
      <c r="X96" s="158">
        <v>11</v>
      </c>
      <c r="Y96" s="158">
        <v>36</v>
      </c>
      <c r="Z96" s="158"/>
      <c r="AA96" s="141"/>
      <c r="AB96" s="142"/>
      <c r="AC96" s="155">
        <f t="shared" si="14"/>
        <v>69726352</v>
      </c>
      <c r="AD96" s="156" cm="1">
        <f t="array" ref="AD96">ROUND(AVERAGE(AP96:AR96/25),0)</f>
        <v>1</v>
      </c>
      <c r="AE96" s="156" cm="1">
        <f t="array" ref="AE96">ROUND(AVERAGE(AM96:AR96/25),0)</f>
        <v>0</v>
      </c>
      <c r="AF96" s="142"/>
      <c r="AG96" s="157">
        <f t="shared" si="15"/>
        <v>11</v>
      </c>
      <c r="AH96" s="157">
        <f t="shared" si="16"/>
        <v>20</v>
      </c>
      <c r="AI96" s="157">
        <f t="shared" si="17"/>
        <v>60</v>
      </c>
      <c r="AJ96" s="157">
        <f t="shared" si="18"/>
        <v>0</v>
      </c>
      <c r="AK96" s="157">
        <f t="shared" si="19"/>
        <v>0</v>
      </c>
      <c r="AL96" s="157">
        <f t="shared" si="21"/>
        <v>0</v>
      </c>
      <c r="AM96" s="157">
        <f t="shared" si="22"/>
        <v>0</v>
      </c>
      <c r="AN96" s="157">
        <f t="shared" si="23"/>
        <v>10</v>
      </c>
      <c r="AO96" s="157">
        <f t="shared" si="24"/>
        <v>11</v>
      </c>
      <c r="AP96" s="157">
        <f t="shared" si="25"/>
        <v>36</v>
      </c>
      <c r="AQ96" s="157">
        <f t="shared" si="26"/>
        <v>0</v>
      </c>
      <c r="AR96" s="157">
        <f t="shared" si="20"/>
        <v>16</v>
      </c>
      <c r="AS96" s="142"/>
      <c r="AT96" s="142"/>
    </row>
    <row r="97" spans="1:46" ht="14.4" x14ac:dyDescent="0.3">
      <c r="A97" s="135" t="s">
        <v>801</v>
      </c>
      <c r="B97" s="135" t="s">
        <v>700</v>
      </c>
      <c r="C97" s="135" t="s">
        <v>1059</v>
      </c>
      <c r="D97" s="158">
        <v>6</v>
      </c>
      <c r="E97" s="158">
        <v>25</v>
      </c>
      <c r="F97" s="158">
        <v>58</v>
      </c>
      <c r="G97" s="158">
        <v>16</v>
      </c>
      <c r="H97" s="158">
        <v>45</v>
      </c>
      <c r="I97" s="158">
        <v>22</v>
      </c>
      <c r="J97" s="158">
        <v>47</v>
      </c>
      <c r="K97" s="158">
        <v>26</v>
      </c>
      <c r="L97" s="158">
        <v>39</v>
      </c>
      <c r="M97" s="158">
        <v>16</v>
      </c>
      <c r="N97" s="158">
        <v>11</v>
      </c>
      <c r="O97" s="158">
        <v>20</v>
      </c>
      <c r="P97" s="158">
        <v>8</v>
      </c>
      <c r="Q97" s="158">
        <v>67</v>
      </c>
      <c r="R97" s="158">
        <v>55</v>
      </c>
      <c r="S97" s="158">
        <v>43</v>
      </c>
      <c r="T97" s="158">
        <v>35</v>
      </c>
      <c r="U97" s="158">
        <v>25</v>
      </c>
      <c r="V97" s="158">
        <v>34</v>
      </c>
      <c r="W97" s="158">
        <v>40</v>
      </c>
      <c r="X97" s="158">
        <v>18</v>
      </c>
      <c r="Y97" s="158">
        <v>16</v>
      </c>
      <c r="Z97" s="158">
        <v>5</v>
      </c>
      <c r="AA97" s="141"/>
      <c r="AB97" s="142"/>
      <c r="AC97" s="155">
        <f t="shared" si="14"/>
        <v>69726501</v>
      </c>
      <c r="AD97" s="156" cm="1">
        <f t="array" ref="AD97">ROUND(AVERAGE(AP97:AR97/25),0)</f>
        <v>1</v>
      </c>
      <c r="AE97" s="156" cm="1">
        <f t="array" ref="AE97">ROUND(AVERAGE(AM97:AR97/25),0)</f>
        <v>1</v>
      </c>
      <c r="AF97" s="142"/>
      <c r="AG97" s="157">
        <f t="shared" si="15"/>
        <v>8</v>
      </c>
      <c r="AH97" s="157">
        <f t="shared" si="16"/>
        <v>67</v>
      </c>
      <c r="AI97" s="157">
        <f t="shared" si="17"/>
        <v>55</v>
      </c>
      <c r="AJ97" s="157">
        <f t="shared" si="18"/>
        <v>43</v>
      </c>
      <c r="AK97" s="157">
        <f t="shared" si="19"/>
        <v>35</v>
      </c>
      <c r="AL97" s="157">
        <f t="shared" si="21"/>
        <v>25</v>
      </c>
      <c r="AM97" s="157">
        <f t="shared" si="22"/>
        <v>34</v>
      </c>
      <c r="AN97" s="157">
        <f t="shared" si="23"/>
        <v>40</v>
      </c>
      <c r="AO97" s="157">
        <f t="shared" si="24"/>
        <v>18</v>
      </c>
      <c r="AP97" s="157">
        <f t="shared" si="25"/>
        <v>16</v>
      </c>
      <c r="AQ97" s="157">
        <f t="shared" si="26"/>
        <v>5</v>
      </c>
      <c r="AR97" s="157">
        <f t="shared" si="20"/>
        <v>20</v>
      </c>
      <c r="AS97" s="142"/>
      <c r="AT97" s="142"/>
    </row>
    <row r="98" spans="1:46" ht="14.4" x14ac:dyDescent="0.3">
      <c r="A98" s="135" t="s">
        <v>801</v>
      </c>
      <c r="B98" s="135" t="s">
        <v>715</v>
      </c>
      <c r="C98" s="135" t="s">
        <v>1060</v>
      </c>
      <c r="D98" s="158">
        <v>24</v>
      </c>
      <c r="E98" s="158">
        <v>38</v>
      </c>
      <c r="F98" s="158">
        <v>67</v>
      </c>
      <c r="G98" s="158">
        <v>73</v>
      </c>
      <c r="H98" s="158">
        <v>97</v>
      </c>
      <c r="I98" s="158">
        <v>57</v>
      </c>
      <c r="J98" s="158">
        <v>68</v>
      </c>
      <c r="K98" s="158">
        <v>41</v>
      </c>
      <c r="L98" s="158">
        <v>58</v>
      </c>
      <c r="M98" s="158">
        <v>22</v>
      </c>
      <c r="N98" s="158">
        <v>35</v>
      </c>
      <c r="O98" s="158">
        <v>37</v>
      </c>
      <c r="P98" s="158">
        <v>27</v>
      </c>
      <c r="Q98" s="158">
        <v>23</v>
      </c>
      <c r="R98" s="158">
        <v>53</v>
      </c>
      <c r="S98" s="158">
        <v>55</v>
      </c>
      <c r="T98" s="158">
        <v>50</v>
      </c>
      <c r="U98" s="158">
        <v>67</v>
      </c>
      <c r="V98" s="158">
        <v>66</v>
      </c>
      <c r="W98" s="158">
        <v>22</v>
      </c>
      <c r="X98" s="158">
        <v>22</v>
      </c>
      <c r="Y98" s="158">
        <v>28</v>
      </c>
      <c r="Z98" s="158">
        <v>22</v>
      </c>
      <c r="AA98" s="141"/>
      <c r="AB98" s="142"/>
      <c r="AC98" s="155">
        <f t="shared" si="14"/>
        <v>69732307</v>
      </c>
      <c r="AD98" s="156" cm="1">
        <f t="array" ref="AD98">ROUND(AVERAGE(AP98:AR98/25),0)</f>
        <v>1</v>
      </c>
      <c r="AE98" s="156" cm="1">
        <f t="array" ref="AE98">ROUND(AVERAGE(AM98:AR98/25),0)</f>
        <v>1</v>
      </c>
      <c r="AF98" s="142"/>
      <c r="AG98" s="157">
        <f t="shared" si="15"/>
        <v>27</v>
      </c>
      <c r="AH98" s="157">
        <f t="shared" si="16"/>
        <v>23</v>
      </c>
      <c r="AI98" s="157">
        <f t="shared" si="17"/>
        <v>53</v>
      </c>
      <c r="AJ98" s="157">
        <f t="shared" si="18"/>
        <v>55</v>
      </c>
      <c r="AK98" s="157">
        <f t="shared" si="19"/>
        <v>50</v>
      </c>
      <c r="AL98" s="157">
        <f t="shared" si="21"/>
        <v>67</v>
      </c>
      <c r="AM98" s="157">
        <f t="shared" si="22"/>
        <v>66</v>
      </c>
      <c r="AN98" s="157">
        <f t="shared" si="23"/>
        <v>22</v>
      </c>
      <c r="AO98" s="157">
        <f t="shared" si="24"/>
        <v>22</v>
      </c>
      <c r="AP98" s="157">
        <f t="shared" si="25"/>
        <v>28</v>
      </c>
      <c r="AQ98" s="157">
        <f t="shared" si="26"/>
        <v>22</v>
      </c>
      <c r="AR98" s="157">
        <f t="shared" si="20"/>
        <v>37</v>
      </c>
      <c r="AS98" s="142"/>
      <c r="AT98" s="142"/>
    </row>
    <row r="99" spans="1:46" ht="14.4" x14ac:dyDescent="0.3">
      <c r="A99" s="135" t="s">
        <v>801</v>
      </c>
      <c r="B99" s="135" t="s">
        <v>701</v>
      </c>
      <c r="C99" s="135" t="s">
        <v>681</v>
      </c>
      <c r="D99" s="158">
        <v>1305</v>
      </c>
      <c r="E99" s="158">
        <v>1317</v>
      </c>
      <c r="F99" s="158">
        <v>1217</v>
      </c>
      <c r="G99" s="158">
        <v>337</v>
      </c>
      <c r="H99" s="158"/>
      <c r="I99" s="158"/>
      <c r="J99" s="158"/>
      <c r="K99" s="158"/>
      <c r="L99" s="158">
        <v>-33</v>
      </c>
      <c r="M99" s="158"/>
      <c r="N99" s="158"/>
      <c r="O99" s="158">
        <v>0</v>
      </c>
      <c r="P99" s="158"/>
      <c r="Q99" s="158"/>
      <c r="R99" s="158"/>
      <c r="S99" s="158"/>
      <c r="T99" s="158"/>
      <c r="U99" s="158"/>
      <c r="V99" s="158"/>
      <c r="W99" s="158"/>
      <c r="X99" s="158"/>
      <c r="Y99" s="158"/>
      <c r="Z99" s="158"/>
      <c r="AA99" s="141"/>
      <c r="AB99" s="142"/>
      <c r="AC99" s="155">
        <f t="shared" si="14"/>
        <v>69773296</v>
      </c>
      <c r="AD99" s="156" cm="1">
        <f t="array" ref="AD99">ROUND(AVERAGE(AP99:AR99/25),0)</f>
        <v>0</v>
      </c>
      <c r="AE99" s="156" cm="1">
        <f t="array" ref="AE99">ROUND(AVERAGE(AM99:AR99/25),0)</f>
        <v>0</v>
      </c>
      <c r="AF99" s="142"/>
      <c r="AG99" s="157">
        <f t="shared" si="15"/>
        <v>0</v>
      </c>
      <c r="AH99" s="157">
        <f t="shared" si="16"/>
        <v>0</v>
      </c>
      <c r="AI99" s="157">
        <f t="shared" si="17"/>
        <v>0</v>
      </c>
      <c r="AJ99" s="157">
        <f t="shared" si="18"/>
        <v>0</v>
      </c>
      <c r="AK99" s="157">
        <f t="shared" si="19"/>
        <v>0</v>
      </c>
      <c r="AL99" s="157">
        <f t="shared" si="21"/>
        <v>0</v>
      </c>
      <c r="AM99" s="157">
        <f t="shared" si="22"/>
        <v>0</v>
      </c>
      <c r="AN99" s="157">
        <f t="shared" si="23"/>
        <v>0</v>
      </c>
      <c r="AO99" s="157">
        <f t="shared" si="24"/>
        <v>0</v>
      </c>
      <c r="AP99" s="157">
        <f t="shared" si="25"/>
        <v>0</v>
      </c>
      <c r="AQ99" s="157">
        <f t="shared" si="26"/>
        <v>0</v>
      </c>
      <c r="AR99" s="157">
        <f t="shared" si="20"/>
        <v>0</v>
      </c>
      <c r="AS99" s="142"/>
      <c r="AT99" s="142"/>
    </row>
    <row r="100" spans="1:46" ht="14.4" x14ac:dyDescent="0.3">
      <c r="A100" s="135" t="s">
        <v>802</v>
      </c>
      <c r="B100" s="135" t="s">
        <v>419</v>
      </c>
      <c r="C100" s="135" t="s">
        <v>1061</v>
      </c>
      <c r="D100" s="158">
        <v>1</v>
      </c>
      <c r="E100" s="158">
        <v>20</v>
      </c>
      <c r="F100" s="158">
        <v>115</v>
      </c>
      <c r="G100" s="158">
        <v>89</v>
      </c>
      <c r="H100" s="158">
        <v>95</v>
      </c>
      <c r="I100" s="158">
        <v>75</v>
      </c>
      <c r="J100" s="158">
        <v>73</v>
      </c>
      <c r="K100" s="158">
        <v>40</v>
      </c>
      <c r="L100" s="158">
        <v>58</v>
      </c>
      <c r="M100" s="158"/>
      <c r="N100" s="158">
        <v>1</v>
      </c>
      <c r="O100" s="158">
        <v>51</v>
      </c>
      <c r="P100" s="158">
        <v>30</v>
      </c>
      <c r="Q100" s="158">
        <v>46</v>
      </c>
      <c r="R100" s="158">
        <v>76</v>
      </c>
      <c r="S100" s="158">
        <v>112</v>
      </c>
      <c r="T100" s="158">
        <v>110</v>
      </c>
      <c r="U100" s="158">
        <v>82</v>
      </c>
      <c r="V100" s="158">
        <v>62</v>
      </c>
      <c r="W100" s="158">
        <v>76</v>
      </c>
      <c r="X100" s="158">
        <v>30</v>
      </c>
      <c r="Y100" s="158">
        <v>6</v>
      </c>
      <c r="Z100" s="158">
        <v>4</v>
      </c>
      <c r="AA100" s="141"/>
      <c r="AB100" s="142"/>
      <c r="AC100" s="155">
        <f t="shared" si="14"/>
        <v>11140704</v>
      </c>
      <c r="AD100" s="156" cm="1">
        <f t="array" ref="AD100">ROUND(AVERAGE(AP100:AR100/25),0)</f>
        <v>1</v>
      </c>
      <c r="AE100" s="156" cm="1">
        <f t="array" ref="AE100">ROUND(AVERAGE(AM100:AR100/25),0)</f>
        <v>2</v>
      </c>
      <c r="AF100" s="142"/>
      <c r="AG100" s="157">
        <f t="shared" si="15"/>
        <v>30</v>
      </c>
      <c r="AH100" s="157">
        <f t="shared" si="16"/>
        <v>46</v>
      </c>
      <c r="AI100" s="157">
        <f t="shared" si="17"/>
        <v>76</v>
      </c>
      <c r="AJ100" s="157">
        <f t="shared" si="18"/>
        <v>112</v>
      </c>
      <c r="AK100" s="157">
        <f t="shared" si="19"/>
        <v>110</v>
      </c>
      <c r="AL100" s="157">
        <f t="shared" si="21"/>
        <v>82</v>
      </c>
      <c r="AM100" s="157">
        <f t="shared" si="22"/>
        <v>62</v>
      </c>
      <c r="AN100" s="157">
        <f t="shared" si="23"/>
        <v>76</v>
      </c>
      <c r="AO100" s="157">
        <f t="shared" si="24"/>
        <v>30</v>
      </c>
      <c r="AP100" s="157">
        <f t="shared" si="25"/>
        <v>6</v>
      </c>
      <c r="AQ100" s="157">
        <f t="shared" si="26"/>
        <v>4</v>
      </c>
      <c r="AR100" s="157">
        <f t="shared" si="20"/>
        <v>51</v>
      </c>
      <c r="AS100" s="142"/>
      <c r="AT100" s="142"/>
    </row>
    <row r="101" spans="1:46" ht="14.4" x14ac:dyDescent="0.3">
      <c r="A101" s="135" t="s">
        <v>802</v>
      </c>
      <c r="B101" s="135" t="s">
        <v>420</v>
      </c>
      <c r="C101" s="135" t="s">
        <v>1062</v>
      </c>
      <c r="D101" s="158">
        <v>75</v>
      </c>
      <c r="E101" s="158">
        <v>97</v>
      </c>
      <c r="F101" s="158">
        <v>121</v>
      </c>
      <c r="G101" s="158">
        <v>89</v>
      </c>
      <c r="H101" s="158">
        <v>108</v>
      </c>
      <c r="I101" s="158">
        <v>82</v>
      </c>
      <c r="J101" s="158">
        <v>146</v>
      </c>
      <c r="K101" s="158">
        <v>62</v>
      </c>
      <c r="L101" s="158">
        <v>49</v>
      </c>
      <c r="M101" s="158">
        <v>138</v>
      </c>
      <c r="N101" s="158">
        <v>40</v>
      </c>
      <c r="O101" s="158">
        <v>92</v>
      </c>
      <c r="P101" s="158">
        <v>11</v>
      </c>
      <c r="Q101" s="158">
        <v>28</v>
      </c>
      <c r="R101" s="158">
        <v>94</v>
      </c>
      <c r="S101" s="158">
        <v>47</v>
      </c>
      <c r="T101" s="158">
        <v>36</v>
      </c>
      <c r="U101" s="158">
        <v>46</v>
      </c>
      <c r="V101" s="158">
        <v>46</v>
      </c>
      <c r="W101" s="158">
        <v>53</v>
      </c>
      <c r="X101" s="158">
        <v>63</v>
      </c>
      <c r="Y101" s="158">
        <v>11</v>
      </c>
      <c r="Z101" s="158">
        <v>20</v>
      </c>
      <c r="AA101" s="141"/>
      <c r="AB101" s="142"/>
      <c r="AC101" s="155">
        <f t="shared" si="14"/>
        <v>11247103</v>
      </c>
      <c r="AD101" s="156" cm="1">
        <f t="array" ref="AD101">ROUND(AVERAGE(AP101:AR101/25),0)</f>
        <v>2</v>
      </c>
      <c r="AE101" s="156" cm="1">
        <f t="array" ref="AE101">ROUND(AVERAGE(AM101:AR101/25),0)</f>
        <v>2</v>
      </c>
      <c r="AF101" s="142"/>
      <c r="AG101" s="157">
        <f t="shared" si="15"/>
        <v>11</v>
      </c>
      <c r="AH101" s="157">
        <f t="shared" si="16"/>
        <v>28</v>
      </c>
      <c r="AI101" s="157">
        <f t="shared" si="17"/>
        <v>94</v>
      </c>
      <c r="AJ101" s="157">
        <f t="shared" si="18"/>
        <v>47</v>
      </c>
      <c r="AK101" s="157">
        <f t="shared" si="19"/>
        <v>36</v>
      </c>
      <c r="AL101" s="157">
        <f t="shared" si="21"/>
        <v>46</v>
      </c>
      <c r="AM101" s="157">
        <f t="shared" si="22"/>
        <v>46</v>
      </c>
      <c r="AN101" s="157">
        <f t="shared" si="23"/>
        <v>53</v>
      </c>
      <c r="AO101" s="157">
        <f t="shared" si="24"/>
        <v>63</v>
      </c>
      <c r="AP101" s="157">
        <f t="shared" si="25"/>
        <v>11</v>
      </c>
      <c r="AQ101" s="157">
        <f t="shared" si="26"/>
        <v>20</v>
      </c>
      <c r="AR101" s="157">
        <f t="shared" si="20"/>
        <v>92</v>
      </c>
      <c r="AS101" s="142"/>
      <c r="AT101" s="142"/>
    </row>
    <row r="102" spans="1:46" ht="14.4" x14ac:dyDescent="0.3">
      <c r="A102" s="135" t="s">
        <v>802</v>
      </c>
      <c r="B102" s="135" t="s">
        <v>421</v>
      </c>
      <c r="C102" s="135" t="s">
        <v>1063</v>
      </c>
      <c r="D102" s="158">
        <v>181</v>
      </c>
      <c r="E102" s="158">
        <v>99</v>
      </c>
      <c r="F102" s="158">
        <v>432</v>
      </c>
      <c r="G102" s="158">
        <v>216</v>
      </c>
      <c r="H102" s="158">
        <v>544</v>
      </c>
      <c r="I102" s="158">
        <v>375</v>
      </c>
      <c r="J102" s="158">
        <v>465</v>
      </c>
      <c r="K102" s="158">
        <v>232</v>
      </c>
      <c r="L102" s="158">
        <v>-20</v>
      </c>
      <c r="M102" s="158">
        <v>-0.33300000000000002</v>
      </c>
      <c r="N102" s="158">
        <v>0</v>
      </c>
      <c r="O102" s="158">
        <v>-0.66700000000000004</v>
      </c>
      <c r="P102" s="158"/>
      <c r="Q102" s="158">
        <v>-0.33300000000000002</v>
      </c>
      <c r="R102" s="158">
        <v>-3.6669999999999998</v>
      </c>
      <c r="S102" s="158">
        <v>-4.6669999999999998</v>
      </c>
      <c r="T102" s="158">
        <v>-3</v>
      </c>
      <c r="U102" s="158">
        <v>-0.66700000000000004</v>
      </c>
      <c r="V102" s="158">
        <v>0</v>
      </c>
      <c r="W102" s="158"/>
      <c r="X102" s="158"/>
      <c r="Y102" s="158"/>
      <c r="Z102" s="158"/>
      <c r="AA102" s="141"/>
      <c r="AB102" s="142"/>
      <c r="AC102" s="155">
        <f t="shared" si="14"/>
        <v>11338403</v>
      </c>
      <c r="AD102" s="156" cm="1">
        <f t="array" ref="AD102">ROUND(AVERAGE(AP102:AR102/25),0)</f>
        <v>0</v>
      </c>
      <c r="AE102" s="156" cm="1">
        <f t="array" ref="AE102">ROUND(AVERAGE(AM102:AR102/25),0)</f>
        <v>0</v>
      </c>
      <c r="AF102" s="142"/>
      <c r="AG102" s="157">
        <f t="shared" si="15"/>
        <v>0</v>
      </c>
      <c r="AH102" s="157">
        <f t="shared" si="16"/>
        <v>0</v>
      </c>
      <c r="AI102" s="157">
        <f t="shared" si="17"/>
        <v>-4</v>
      </c>
      <c r="AJ102" s="157">
        <f t="shared" si="18"/>
        <v>-5</v>
      </c>
      <c r="AK102" s="157">
        <f t="shared" si="19"/>
        <v>-3</v>
      </c>
      <c r="AL102" s="157">
        <f t="shared" si="21"/>
        <v>-1</v>
      </c>
      <c r="AM102" s="157">
        <f t="shared" si="22"/>
        <v>0</v>
      </c>
      <c r="AN102" s="157">
        <f t="shared" si="23"/>
        <v>0</v>
      </c>
      <c r="AO102" s="157">
        <f t="shared" si="24"/>
        <v>0</v>
      </c>
      <c r="AP102" s="157">
        <f t="shared" si="25"/>
        <v>0</v>
      </c>
      <c r="AQ102" s="157">
        <f t="shared" si="26"/>
        <v>0</v>
      </c>
      <c r="AR102" s="157">
        <f t="shared" si="20"/>
        <v>-1</v>
      </c>
      <c r="AS102" s="142"/>
      <c r="AT102" s="142"/>
    </row>
    <row r="103" spans="1:46" ht="14.4" x14ac:dyDescent="0.3">
      <c r="A103" s="135" t="s">
        <v>802</v>
      </c>
      <c r="B103" s="135" t="s">
        <v>422</v>
      </c>
      <c r="C103" s="135" t="s">
        <v>1064</v>
      </c>
      <c r="D103" s="158">
        <v>764</v>
      </c>
      <c r="E103" s="158">
        <v>649</v>
      </c>
      <c r="F103" s="158">
        <v>1324</v>
      </c>
      <c r="G103" s="158">
        <v>1619</v>
      </c>
      <c r="H103" s="158">
        <v>1215</v>
      </c>
      <c r="I103" s="158">
        <v>1615</v>
      </c>
      <c r="J103" s="158">
        <v>1473</v>
      </c>
      <c r="K103" s="158">
        <v>1074</v>
      </c>
      <c r="L103" s="158">
        <v>1035</v>
      </c>
      <c r="M103" s="158">
        <v>1186</v>
      </c>
      <c r="N103" s="158">
        <v>652</v>
      </c>
      <c r="O103" s="158">
        <v>610</v>
      </c>
      <c r="P103" s="158">
        <v>865</v>
      </c>
      <c r="Q103" s="158">
        <v>640</v>
      </c>
      <c r="R103" s="158">
        <v>1199</v>
      </c>
      <c r="S103" s="158">
        <v>1610</v>
      </c>
      <c r="T103" s="158">
        <v>1362</v>
      </c>
      <c r="U103" s="158">
        <v>1031</v>
      </c>
      <c r="V103" s="158">
        <v>1632</v>
      </c>
      <c r="W103" s="158">
        <v>1290</v>
      </c>
      <c r="X103" s="158">
        <v>1136</v>
      </c>
      <c r="Y103" s="158">
        <v>1166</v>
      </c>
      <c r="Z103" s="158">
        <v>536</v>
      </c>
      <c r="AA103" s="141"/>
      <c r="AB103" s="142"/>
      <c r="AC103" s="155">
        <f t="shared" si="14"/>
        <v>12011702</v>
      </c>
      <c r="AD103" s="156" cm="1">
        <f t="array" ref="AD103">ROUND(AVERAGE(AP103:AR103/25),0)</f>
        <v>31</v>
      </c>
      <c r="AE103" s="156" cm="1">
        <f t="array" ref="AE103">ROUND(AVERAGE(AM103:AR103/25),0)</f>
        <v>42</v>
      </c>
      <c r="AF103" s="142"/>
      <c r="AG103" s="157">
        <f t="shared" si="15"/>
        <v>865</v>
      </c>
      <c r="AH103" s="157">
        <f t="shared" si="16"/>
        <v>640</v>
      </c>
      <c r="AI103" s="157">
        <f t="shared" si="17"/>
        <v>1199</v>
      </c>
      <c r="AJ103" s="157">
        <f t="shared" si="18"/>
        <v>1610</v>
      </c>
      <c r="AK103" s="157">
        <f t="shared" si="19"/>
        <v>1362</v>
      </c>
      <c r="AL103" s="157">
        <f t="shared" si="21"/>
        <v>1031</v>
      </c>
      <c r="AM103" s="157">
        <f t="shared" si="22"/>
        <v>1632</v>
      </c>
      <c r="AN103" s="157">
        <f t="shared" si="23"/>
        <v>1290</v>
      </c>
      <c r="AO103" s="157">
        <f t="shared" si="24"/>
        <v>1136</v>
      </c>
      <c r="AP103" s="157">
        <f t="shared" si="25"/>
        <v>1166</v>
      </c>
      <c r="AQ103" s="157">
        <f t="shared" si="26"/>
        <v>536</v>
      </c>
      <c r="AR103" s="157">
        <f t="shared" si="20"/>
        <v>610</v>
      </c>
      <c r="AS103" s="142"/>
      <c r="AT103" s="142"/>
    </row>
    <row r="104" spans="1:46" ht="14.4" x14ac:dyDescent="0.3">
      <c r="A104" s="135" t="s">
        <v>802</v>
      </c>
      <c r="B104" s="135" t="s">
        <v>423</v>
      </c>
      <c r="C104" s="135" t="s">
        <v>1065</v>
      </c>
      <c r="D104" s="158">
        <v>192</v>
      </c>
      <c r="E104" s="158">
        <v>160</v>
      </c>
      <c r="F104" s="158">
        <v>414</v>
      </c>
      <c r="G104" s="158">
        <v>718</v>
      </c>
      <c r="H104" s="158">
        <v>272</v>
      </c>
      <c r="I104" s="158">
        <v>303</v>
      </c>
      <c r="J104" s="158">
        <v>514</v>
      </c>
      <c r="K104" s="158">
        <v>317</v>
      </c>
      <c r="L104" s="158">
        <v>225</v>
      </c>
      <c r="M104" s="158">
        <v>362</v>
      </c>
      <c r="N104" s="158">
        <v>129</v>
      </c>
      <c r="O104" s="158">
        <v>267</v>
      </c>
      <c r="P104" s="158">
        <v>143</v>
      </c>
      <c r="Q104" s="158">
        <v>201</v>
      </c>
      <c r="R104" s="158">
        <v>143</v>
      </c>
      <c r="S104" s="158">
        <v>570</v>
      </c>
      <c r="T104" s="158">
        <v>449</v>
      </c>
      <c r="U104" s="158">
        <v>507</v>
      </c>
      <c r="V104" s="158">
        <v>439</v>
      </c>
      <c r="W104" s="158">
        <v>262</v>
      </c>
      <c r="X104" s="158">
        <v>233</v>
      </c>
      <c r="Y104" s="158">
        <v>287</v>
      </c>
      <c r="Z104" s="158">
        <v>164</v>
      </c>
      <c r="AA104" s="141"/>
      <c r="AB104" s="142"/>
      <c r="AC104" s="155">
        <f t="shared" si="14"/>
        <v>12011802</v>
      </c>
      <c r="AD104" s="156" cm="1">
        <f t="array" ref="AD104">ROUND(AVERAGE(AP104:AR104/25),0)</f>
        <v>10</v>
      </c>
      <c r="AE104" s="156" cm="1">
        <f t="array" ref="AE104">ROUND(AVERAGE(AM104:AR104/25),0)</f>
        <v>11</v>
      </c>
      <c r="AF104" s="142"/>
      <c r="AG104" s="157">
        <f t="shared" si="15"/>
        <v>143</v>
      </c>
      <c r="AH104" s="157">
        <f t="shared" si="16"/>
        <v>201</v>
      </c>
      <c r="AI104" s="157">
        <f t="shared" si="17"/>
        <v>143</v>
      </c>
      <c r="AJ104" s="157">
        <f t="shared" si="18"/>
        <v>570</v>
      </c>
      <c r="AK104" s="157">
        <f t="shared" si="19"/>
        <v>449</v>
      </c>
      <c r="AL104" s="157">
        <f t="shared" si="21"/>
        <v>507</v>
      </c>
      <c r="AM104" s="157">
        <f t="shared" si="22"/>
        <v>439</v>
      </c>
      <c r="AN104" s="157">
        <f t="shared" si="23"/>
        <v>262</v>
      </c>
      <c r="AO104" s="157">
        <f t="shared" si="24"/>
        <v>233</v>
      </c>
      <c r="AP104" s="157">
        <f t="shared" si="25"/>
        <v>287</v>
      </c>
      <c r="AQ104" s="157">
        <f t="shared" si="26"/>
        <v>164</v>
      </c>
      <c r="AR104" s="157">
        <f t="shared" si="20"/>
        <v>267</v>
      </c>
      <c r="AS104" s="142"/>
      <c r="AT104" s="142"/>
    </row>
    <row r="105" spans="1:46" ht="14.4" x14ac:dyDescent="0.3">
      <c r="A105" s="135" t="s">
        <v>802</v>
      </c>
      <c r="B105" s="135" t="s">
        <v>424</v>
      </c>
      <c r="C105" s="135" t="s">
        <v>62</v>
      </c>
      <c r="D105" s="158">
        <v>35.832999999999998</v>
      </c>
      <c r="E105" s="158">
        <v>51.832999999999998</v>
      </c>
      <c r="F105" s="158">
        <v>30.5</v>
      </c>
      <c r="G105" s="158">
        <v>136.001</v>
      </c>
      <c r="H105" s="158">
        <v>134.334</v>
      </c>
      <c r="I105" s="158">
        <v>113.167</v>
      </c>
      <c r="J105" s="158">
        <v>73.165999999999997</v>
      </c>
      <c r="K105" s="158">
        <v>140.833</v>
      </c>
      <c r="L105" s="158">
        <v>60.832999999999998</v>
      </c>
      <c r="M105" s="158">
        <v>76</v>
      </c>
      <c r="N105" s="158">
        <v>78.332999999999998</v>
      </c>
      <c r="O105" s="158">
        <v>-3.5</v>
      </c>
      <c r="P105" s="158">
        <v>-8</v>
      </c>
      <c r="Q105" s="158">
        <v>88.667000000000002</v>
      </c>
      <c r="R105" s="158">
        <v>46</v>
      </c>
      <c r="S105" s="158">
        <v>133.833</v>
      </c>
      <c r="T105" s="158">
        <v>97.834000000000003</v>
      </c>
      <c r="U105" s="158">
        <v>180.333</v>
      </c>
      <c r="V105" s="158">
        <v>143.167</v>
      </c>
      <c r="W105" s="158">
        <v>121.833</v>
      </c>
      <c r="X105" s="158">
        <v>111.167</v>
      </c>
      <c r="Y105" s="158">
        <v>40.667000000000002</v>
      </c>
      <c r="Z105" s="158">
        <v>23.167000000000002</v>
      </c>
      <c r="AA105" s="141"/>
      <c r="AB105" s="142"/>
      <c r="AC105" s="155">
        <f t="shared" si="14"/>
        <v>14413801</v>
      </c>
      <c r="AD105" s="156" cm="1">
        <f t="array" ref="AD105">ROUND(AVERAGE(AP105:AR105/25),0)</f>
        <v>1</v>
      </c>
      <c r="AE105" s="156" cm="1">
        <f t="array" ref="AE105">ROUND(AVERAGE(AM105:AR105/25),0)</f>
        <v>3</v>
      </c>
      <c r="AF105" s="142"/>
      <c r="AG105" s="157">
        <f t="shared" si="15"/>
        <v>-8</v>
      </c>
      <c r="AH105" s="157">
        <f t="shared" si="16"/>
        <v>89</v>
      </c>
      <c r="AI105" s="157">
        <f t="shared" si="17"/>
        <v>46</v>
      </c>
      <c r="AJ105" s="157">
        <f t="shared" si="18"/>
        <v>134</v>
      </c>
      <c r="AK105" s="157">
        <f t="shared" si="19"/>
        <v>98</v>
      </c>
      <c r="AL105" s="157">
        <f t="shared" si="21"/>
        <v>180</v>
      </c>
      <c r="AM105" s="157">
        <f t="shared" si="22"/>
        <v>143</v>
      </c>
      <c r="AN105" s="157">
        <f t="shared" si="23"/>
        <v>122</v>
      </c>
      <c r="AO105" s="157">
        <f t="shared" si="24"/>
        <v>111</v>
      </c>
      <c r="AP105" s="157">
        <f t="shared" si="25"/>
        <v>41</v>
      </c>
      <c r="AQ105" s="157">
        <f t="shared" si="26"/>
        <v>23</v>
      </c>
      <c r="AR105" s="157">
        <f t="shared" si="20"/>
        <v>-4</v>
      </c>
      <c r="AS105" s="142"/>
      <c r="AT105" s="142"/>
    </row>
    <row r="106" spans="1:46" ht="14.4" x14ac:dyDescent="0.3">
      <c r="A106" s="135" t="s">
        <v>802</v>
      </c>
      <c r="B106" s="135" t="s">
        <v>425</v>
      </c>
      <c r="C106" s="135" t="s">
        <v>1066</v>
      </c>
      <c r="D106" s="158">
        <v>5</v>
      </c>
      <c r="E106" s="158"/>
      <c r="F106" s="158">
        <v>9</v>
      </c>
      <c r="G106" s="158">
        <v>5</v>
      </c>
      <c r="H106" s="158">
        <v>25</v>
      </c>
      <c r="I106" s="158"/>
      <c r="J106" s="158">
        <v>14</v>
      </c>
      <c r="K106" s="158">
        <v>14</v>
      </c>
      <c r="L106" s="158">
        <v>2</v>
      </c>
      <c r="M106" s="158">
        <v>5</v>
      </c>
      <c r="N106" s="158">
        <v>2</v>
      </c>
      <c r="O106" s="158">
        <v>5</v>
      </c>
      <c r="P106" s="158">
        <v>3</v>
      </c>
      <c r="Q106" s="158">
        <v>1</v>
      </c>
      <c r="R106" s="158">
        <v>5</v>
      </c>
      <c r="S106" s="158">
        <v>8</v>
      </c>
      <c r="T106" s="158">
        <v>18</v>
      </c>
      <c r="U106" s="158">
        <v>6</v>
      </c>
      <c r="V106" s="158">
        <v>15</v>
      </c>
      <c r="W106" s="158">
        <v>4</v>
      </c>
      <c r="X106" s="158">
        <v>7</v>
      </c>
      <c r="Y106" s="158">
        <v>3</v>
      </c>
      <c r="Z106" s="158">
        <v>2</v>
      </c>
      <c r="AA106" s="141"/>
      <c r="AB106" s="142"/>
      <c r="AC106" s="155">
        <f t="shared" si="14"/>
        <v>14790302</v>
      </c>
      <c r="AD106" s="156" cm="1">
        <f t="array" ref="AD106">ROUND(AVERAGE(AP106:AR106/25),0)</f>
        <v>0</v>
      </c>
      <c r="AE106" s="156" cm="1">
        <f t="array" ref="AE106">ROUND(AVERAGE(AM106:AR106/25),0)</f>
        <v>0</v>
      </c>
      <c r="AF106" s="142"/>
      <c r="AG106" s="157">
        <f t="shared" si="15"/>
        <v>3</v>
      </c>
      <c r="AH106" s="157">
        <f t="shared" si="16"/>
        <v>1</v>
      </c>
      <c r="AI106" s="157">
        <f t="shared" si="17"/>
        <v>5</v>
      </c>
      <c r="AJ106" s="157">
        <f t="shared" si="18"/>
        <v>8</v>
      </c>
      <c r="AK106" s="157">
        <f t="shared" si="19"/>
        <v>18</v>
      </c>
      <c r="AL106" s="157">
        <f t="shared" si="21"/>
        <v>6</v>
      </c>
      <c r="AM106" s="157">
        <f t="shared" si="22"/>
        <v>15</v>
      </c>
      <c r="AN106" s="157">
        <f t="shared" si="23"/>
        <v>4</v>
      </c>
      <c r="AO106" s="157">
        <f t="shared" si="24"/>
        <v>7</v>
      </c>
      <c r="AP106" s="157">
        <f t="shared" si="25"/>
        <v>3</v>
      </c>
      <c r="AQ106" s="157">
        <f t="shared" si="26"/>
        <v>2</v>
      </c>
      <c r="AR106" s="157">
        <f t="shared" si="20"/>
        <v>5</v>
      </c>
      <c r="AS106" s="142"/>
      <c r="AT106" s="142"/>
    </row>
    <row r="107" spans="1:46" ht="14.4" x14ac:dyDescent="0.3">
      <c r="A107" s="135" t="s">
        <v>802</v>
      </c>
      <c r="B107" s="135" t="s">
        <v>426</v>
      </c>
      <c r="C107" s="135" t="s">
        <v>1067</v>
      </c>
      <c r="D107" s="158">
        <v>54</v>
      </c>
      <c r="E107" s="158">
        <v>13</v>
      </c>
      <c r="F107" s="158">
        <v>117</v>
      </c>
      <c r="G107" s="158">
        <v>112</v>
      </c>
      <c r="H107" s="158">
        <v>125</v>
      </c>
      <c r="I107" s="158">
        <v>79</v>
      </c>
      <c r="J107" s="158">
        <v>111</v>
      </c>
      <c r="K107" s="158">
        <v>67</v>
      </c>
      <c r="L107" s="158">
        <v>95</v>
      </c>
      <c r="M107" s="158">
        <v>18</v>
      </c>
      <c r="N107" s="158">
        <v>7</v>
      </c>
      <c r="O107" s="158">
        <v>67</v>
      </c>
      <c r="P107" s="158">
        <v>16</v>
      </c>
      <c r="Q107" s="158">
        <v>28</v>
      </c>
      <c r="R107" s="158">
        <v>97</v>
      </c>
      <c r="S107" s="158">
        <v>128</v>
      </c>
      <c r="T107" s="158">
        <v>170</v>
      </c>
      <c r="U107" s="158">
        <v>65</v>
      </c>
      <c r="V107" s="158">
        <v>71</v>
      </c>
      <c r="W107" s="158">
        <v>91</v>
      </c>
      <c r="X107" s="158">
        <v>57</v>
      </c>
      <c r="Y107" s="158">
        <v>64</v>
      </c>
      <c r="Z107" s="158">
        <v>13</v>
      </c>
      <c r="AA107" s="141"/>
      <c r="AB107" s="142"/>
      <c r="AC107" s="155">
        <f t="shared" si="14"/>
        <v>15196603</v>
      </c>
      <c r="AD107" s="156" cm="1">
        <f t="array" ref="AD107">ROUND(AVERAGE(AP107:AR107/25),0)</f>
        <v>2</v>
      </c>
      <c r="AE107" s="156" cm="1">
        <f t="array" ref="AE107">ROUND(AVERAGE(AM107:AR107/25),0)</f>
        <v>2</v>
      </c>
      <c r="AF107" s="142"/>
      <c r="AG107" s="157">
        <f t="shared" si="15"/>
        <v>16</v>
      </c>
      <c r="AH107" s="157">
        <f t="shared" si="16"/>
        <v>28</v>
      </c>
      <c r="AI107" s="157">
        <f t="shared" si="17"/>
        <v>97</v>
      </c>
      <c r="AJ107" s="157">
        <f t="shared" si="18"/>
        <v>128</v>
      </c>
      <c r="AK107" s="157">
        <f t="shared" si="19"/>
        <v>170</v>
      </c>
      <c r="AL107" s="157">
        <f t="shared" si="21"/>
        <v>65</v>
      </c>
      <c r="AM107" s="157">
        <f t="shared" si="22"/>
        <v>71</v>
      </c>
      <c r="AN107" s="157">
        <f t="shared" si="23"/>
        <v>91</v>
      </c>
      <c r="AO107" s="157">
        <f t="shared" si="24"/>
        <v>57</v>
      </c>
      <c r="AP107" s="157">
        <f t="shared" si="25"/>
        <v>64</v>
      </c>
      <c r="AQ107" s="157">
        <f t="shared" si="26"/>
        <v>13</v>
      </c>
      <c r="AR107" s="157">
        <f t="shared" si="20"/>
        <v>67</v>
      </c>
      <c r="AS107" s="142"/>
      <c r="AT107" s="142"/>
    </row>
    <row r="108" spans="1:46" ht="14.4" x14ac:dyDescent="0.3">
      <c r="A108" s="135" t="s">
        <v>802</v>
      </c>
      <c r="B108" s="135" t="s">
        <v>427</v>
      </c>
      <c r="C108" s="135" t="s">
        <v>71</v>
      </c>
      <c r="D108" s="158">
        <v>7.6669999999999998</v>
      </c>
      <c r="E108" s="158">
        <v>-1</v>
      </c>
      <c r="F108" s="158">
        <v>76</v>
      </c>
      <c r="G108" s="158">
        <v>168</v>
      </c>
      <c r="H108" s="158">
        <v>106</v>
      </c>
      <c r="I108" s="158">
        <v>43</v>
      </c>
      <c r="J108" s="158">
        <v>107</v>
      </c>
      <c r="K108" s="158">
        <v>74.667000000000002</v>
      </c>
      <c r="L108" s="158">
        <v>57</v>
      </c>
      <c r="M108" s="158">
        <v>38</v>
      </c>
      <c r="N108" s="158">
        <v>12</v>
      </c>
      <c r="O108" s="158">
        <v>5</v>
      </c>
      <c r="P108" s="158">
        <v>-1</v>
      </c>
      <c r="Q108" s="158">
        <v>5.3330000000000002</v>
      </c>
      <c r="R108" s="158">
        <v>61</v>
      </c>
      <c r="S108" s="158">
        <v>111</v>
      </c>
      <c r="T108" s="158">
        <v>126</v>
      </c>
      <c r="U108" s="158">
        <v>119</v>
      </c>
      <c r="V108" s="158">
        <v>80</v>
      </c>
      <c r="W108" s="158">
        <v>94</v>
      </c>
      <c r="X108" s="158">
        <v>59</v>
      </c>
      <c r="Y108" s="158">
        <v>120</v>
      </c>
      <c r="Z108" s="158">
        <v>1</v>
      </c>
      <c r="AA108" s="141"/>
      <c r="AB108" s="142"/>
      <c r="AC108" s="155">
        <f t="shared" si="14"/>
        <v>15859202</v>
      </c>
      <c r="AD108" s="156" cm="1">
        <f t="array" ref="AD108">ROUND(AVERAGE(AP108:AR108/25),0)</f>
        <v>2</v>
      </c>
      <c r="AE108" s="156" cm="1">
        <f t="array" ref="AE108">ROUND(AVERAGE(AM108:AR108/25),0)</f>
        <v>2</v>
      </c>
      <c r="AF108" s="142"/>
      <c r="AG108" s="157">
        <f t="shared" si="15"/>
        <v>-1</v>
      </c>
      <c r="AH108" s="157">
        <f t="shared" si="16"/>
        <v>5</v>
      </c>
      <c r="AI108" s="157">
        <f t="shared" si="17"/>
        <v>61</v>
      </c>
      <c r="AJ108" s="157">
        <f t="shared" si="18"/>
        <v>111</v>
      </c>
      <c r="AK108" s="157">
        <f t="shared" si="19"/>
        <v>126</v>
      </c>
      <c r="AL108" s="157">
        <f t="shared" si="21"/>
        <v>119</v>
      </c>
      <c r="AM108" s="157">
        <f t="shared" si="22"/>
        <v>80</v>
      </c>
      <c r="AN108" s="157">
        <f t="shared" si="23"/>
        <v>94</v>
      </c>
      <c r="AO108" s="157">
        <f t="shared" si="24"/>
        <v>59</v>
      </c>
      <c r="AP108" s="157">
        <f t="shared" si="25"/>
        <v>120</v>
      </c>
      <c r="AQ108" s="157">
        <f t="shared" si="26"/>
        <v>1</v>
      </c>
      <c r="AR108" s="157">
        <f t="shared" si="20"/>
        <v>5</v>
      </c>
      <c r="AS108" s="142"/>
      <c r="AT108" s="142"/>
    </row>
    <row r="109" spans="1:46" ht="14.4" x14ac:dyDescent="0.3">
      <c r="A109" s="135" t="s">
        <v>802</v>
      </c>
      <c r="B109" s="135" t="s">
        <v>428</v>
      </c>
      <c r="C109" s="135" t="s">
        <v>1068</v>
      </c>
      <c r="D109" s="158">
        <v>4</v>
      </c>
      <c r="E109" s="158">
        <v>-1.9999999999999998</v>
      </c>
      <c r="F109" s="158">
        <v>61</v>
      </c>
      <c r="G109" s="158"/>
      <c r="H109" s="158"/>
      <c r="I109" s="158">
        <v>0</v>
      </c>
      <c r="J109" s="158"/>
      <c r="K109" s="158">
        <v>-0.16700000000000001</v>
      </c>
      <c r="L109" s="158">
        <v>0</v>
      </c>
      <c r="M109" s="158">
        <v>0</v>
      </c>
      <c r="N109" s="158"/>
      <c r="O109" s="158">
        <v>0</v>
      </c>
      <c r="P109" s="158"/>
      <c r="Q109" s="158">
        <v>-0.5</v>
      </c>
      <c r="R109" s="158"/>
      <c r="S109" s="158">
        <v>0</v>
      </c>
      <c r="T109" s="158"/>
      <c r="U109" s="158"/>
      <c r="V109" s="158">
        <v>0</v>
      </c>
      <c r="W109" s="158"/>
      <c r="X109" s="158"/>
      <c r="Y109" s="158"/>
      <c r="Z109" s="158"/>
      <c r="AA109" s="141"/>
      <c r="AB109" s="142"/>
      <c r="AC109" s="155">
        <f t="shared" si="14"/>
        <v>15864602</v>
      </c>
      <c r="AD109" s="156" cm="1">
        <f t="array" ref="AD109">ROUND(AVERAGE(AP109:AR109/25),0)</f>
        <v>0</v>
      </c>
      <c r="AE109" s="156" cm="1">
        <f t="array" ref="AE109">ROUND(AVERAGE(AM109:AR109/25),0)</f>
        <v>0</v>
      </c>
      <c r="AF109" s="142"/>
      <c r="AG109" s="157">
        <f t="shared" si="15"/>
        <v>0</v>
      </c>
      <c r="AH109" s="157">
        <f t="shared" si="16"/>
        <v>-1</v>
      </c>
      <c r="AI109" s="157">
        <f t="shared" si="17"/>
        <v>0</v>
      </c>
      <c r="AJ109" s="157">
        <f t="shared" si="18"/>
        <v>0</v>
      </c>
      <c r="AK109" s="157">
        <f t="shared" si="19"/>
        <v>0</v>
      </c>
      <c r="AL109" s="157">
        <f t="shared" si="21"/>
        <v>0</v>
      </c>
      <c r="AM109" s="157">
        <f t="shared" si="22"/>
        <v>0</v>
      </c>
      <c r="AN109" s="157">
        <f t="shared" si="23"/>
        <v>0</v>
      </c>
      <c r="AO109" s="157">
        <f t="shared" si="24"/>
        <v>0</v>
      </c>
      <c r="AP109" s="157">
        <f t="shared" si="25"/>
        <v>0</v>
      </c>
      <c r="AQ109" s="157">
        <f t="shared" si="26"/>
        <v>0</v>
      </c>
      <c r="AR109" s="157">
        <f t="shared" si="20"/>
        <v>0</v>
      </c>
      <c r="AS109" s="142"/>
      <c r="AT109" s="142"/>
    </row>
    <row r="110" spans="1:46" ht="14.4" x14ac:dyDescent="0.3">
      <c r="A110" s="135" t="s">
        <v>802</v>
      </c>
      <c r="B110" s="135" t="s">
        <v>784</v>
      </c>
      <c r="C110" s="135" t="s">
        <v>1069</v>
      </c>
      <c r="D110" s="158"/>
      <c r="E110" s="158"/>
      <c r="F110" s="158"/>
      <c r="G110" s="158"/>
      <c r="H110" s="158"/>
      <c r="I110" s="158"/>
      <c r="J110" s="158"/>
      <c r="K110" s="158">
        <v>4</v>
      </c>
      <c r="L110" s="158"/>
      <c r="M110" s="158"/>
      <c r="N110" s="158"/>
      <c r="O110" s="158"/>
      <c r="P110" s="158"/>
      <c r="Q110" s="158"/>
      <c r="R110" s="158">
        <v>1</v>
      </c>
      <c r="S110" s="158"/>
      <c r="T110" s="158"/>
      <c r="U110" s="158"/>
      <c r="V110" s="158">
        <v>1</v>
      </c>
      <c r="W110" s="158">
        <v>1</v>
      </c>
      <c r="X110" s="158"/>
      <c r="Y110" s="158"/>
      <c r="Z110" s="158"/>
      <c r="AA110" s="141"/>
      <c r="AB110" s="142"/>
      <c r="AC110" s="155">
        <f t="shared" si="14"/>
        <v>16087302</v>
      </c>
      <c r="AD110" s="156" cm="1">
        <f t="array" ref="AD110">ROUND(AVERAGE(AP110:AR110/25),0)</f>
        <v>0</v>
      </c>
      <c r="AE110" s="156" cm="1">
        <f t="array" ref="AE110">ROUND(AVERAGE(AM110:AR110/25),0)</f>
        <v>0</v>
      </c>
      <c r="AF110" s="142"/>
      <c r="AG110" s="157">
        <f t="shared" si="15"/>
        <v>0</v>
      </c>
      <c r="AH110" s="157">
        <f t="shared" si="16"/>
        <v>0</v>
      </c>
      <c r="AI110" s="157">
        <f t="shared" si="17"/>
        <v>1</v>
      </c>
      <c r="AJ110" s="157">
        <f t="shared" si="18"/>
        <v>0</v>
      </c>
      <c r="AK110" s="157">
        <f t="shared" si="19"/>
        <v>0</v>
      </c>
      <c r="AL110" s="157">
        <f t="shared" si="21"/>
        <v>0</v>
      </c>
      <c r="AM110" s="157">
        <f t="shared" si="22"/>
        <v>1</v>
      </c>
      <c r="AN110" s="157">
        <f t="shared" si="23"/>
        <v>1</v>
      </c>
      <c r="AO110" s="157">
        <f t="shared" si="24"/>
        <v>0</v>
      </c>
      <c r="AP110" s="157">
        <f t="shared" si="25"/>
        <v>0</v>
      </c>
      <c r="AQ110" s="157">
        <f t="shared" si="26"/>
        <v>0</v>
      </c>
      <c r="AR110" s="157">
        <f t="shared" si="20"/>
        <v>0</v>
      </c>
      <c r="AS110" s="142"/>
      <c r="AT110" s="142"/>
    </row>
    <row r="111" spans="1:46" ht="14.4" x14ac:dyDescent="0.3">
      <c r="A111" s="135" t="s">
        <v>802</v>
      </c>
      <c r="B111" s="135" t="s">
        <v>429</v>
      </c>
      <c r="C111" s="135" t="s">
        <v>1070</v>
      </c>
      <c r="D111" s="158">
        <v>29</v>
      </c>
      <c r="E111" s="158">
        <v>46.334000000000003</v>
      </c>
      <c r="F111" s="158">
        <v>61.832999999999998</v>
      </c>
      <c r="G111" s="158">
        <v>114</v>
      </c>
      <c r="H111" s="158">
        <v>72.831999999999994</v>
      </c>
      <c r="I111" s="158">
        <v>64.665999999999997</v>
      </c>
      <c r="J111" s="158">
        <v>135.667</v>
      </c>
      <c r="K111" s="158">
        <v>112</v>
      </c>
      <c r="L111" s="158">
        <v>85.832999999999998</v>
      </c>
      <c r="M111" s="158">
        <v>43</v>
      </c>
      <c r="N111" s="158">
        <v>31</v>
      </c>
      <c r="O111" s="158">
        <v>40</v>
      </c>
      <c r="P111" s="158">
        <v>60</v>
      </c>
      <c r="Q111" s="158">
        <v>37.667000000000002</v>
      </c>
      <c r="R111" s="158">
        <v>36.5</v>
      </c>
      <c r="S111" s="158">
        <v>90.165999999999997</v>
      </c>
      <c r="T111" s="158">
        <v>76.165999999999997</v>
      </c>
      <c r="U111" s="158">
        <v>66.667000000000002</v>
      </c>
      <c r="V111" s="158">
        <v>122.333</v>
      </c>
      <c r="W111" s="158">
        <v>130.5</v>
      </c>
      <c r="X111" s="158">
        <v>35.167000000000002</v>
      </c>
      <c r="Y111" s="158">
        <v>17</v>
      </c>
      <c r="Z111" s="158">
        <v>32.665999999999997</v>
      </c>
      <c r="AA111" s="141"/>
      <c r="AB111" s="142"/>
      <c r="AC111" s="155">
        <f t="shared" si="14"/>
        <v>16164101</v>
      </c>
      <c r="AD111" s="156" cm="1">
        <f t="array" ref="AD111">ROUND(AVERAGE(AP111:AR111/25),0)</f>
        <v>1</v>
      </c>
      <c r="AE111" s="156" cm="1">
        <f t="array" ref="AE111">ROUND(AVERAGE(AM111:AR111/25),0)</f>
        <v>3</v>
      </c>
      <c r="AF111" s="142"/>
      <c r="AG111" s="157">
        <f t="shared" si="15"/>
        <v>60</v>
      </c>
      <c r="AH111" s="157">
        <f t="shared" si="16"/>
        <v>38</v>
      </c>
      <c r="AI111" s="157">
        <f t="shared" si="17"/>
        <v>37</v>
      </c>
      <c r="AJ111" s="157">
        <f t="shared" si="18"/>
        <v>90</v>
      </c>
      <c r="AK111" s="157">
        <f t="shared" si="19"/>
        <v>76</v>
      </c>
      <c r="AL111" s="157">
        <f t="shared" si="21"/>
        <v>67</v>
      </c>
      <c r="AM111" s="157">
        <f t="shared" si="22"/>
        <v>122</v>
      </c>
      <c r="AN111" s="157">
        <f t="shared" si="23"/>
        <v>131</v>
      </c>
      <c r="AO111" s="157">
        <f t="shared" si="24"/>
        <v>35</v>
      </c>
      <c r="AP111" s="157">
        <f t="shared" si="25"/>
        <v>17</v>
      </c>
      <c r="AQ111" s="157">
        <f t="shared" si="26"/>
        <v>33</v>
      </c>
      <c r="AR111" s="157">
        <f t="shared" si="20"/>
        <v>40</v>
      </c>
      <c r="AS111" s="142"/>
      <c r="AT111" s="142"/>
    </row>
    <row r="112" spans="1:46" ht="14.4" x14ac:dyDescent="0.3">
      <c r="A112" s="135" t="s">
        <v>802</v>
      </c>
      <c r="B112" s="135" t="s">
        <v>430</v>
      </c>
      <c r="C112" s="135" t="s">
        <v>1071</v>
      </c>
      <c r="D112" s="158"/>
      <c r="E112" s="158">
        <v>-11</v>
      </c>
      <c r="F112" s="158"/>
      <c r="G112" s="158">
        <v>-2</v>
      </c>
      <c r="H112" s="158">
        <v>-2</v>
      </c>
      <c r="I112" s="158">
        <v>0</v>
      </c>
      <c r="J112" s="158">
        <v>-7</v>
      </c>
      <c r="K112" s="158">
        <v>-2</v>
      </c>
      <c r="L112" s="158">
        <v>-14</v>
      </c>
      <c r="M112" s="158">
        <v>-36</v>
      </c>
      <c r="N112" s="158">
        <v>-18</v>
      </c>
      <c r="O112" s="158">
        <v>-2</v>
      </c>
      <c r="P112" s="158">
        <v>-4</v>
      </c>
      <c r="Q112" s="158">
        <v>-1</v>
      </c>
      <c r="R112" s="158"/>
      <c r="S112" s="158">
        <v>0</v>
      </c>
      <c r="T112" s="158">
        <v>-3</v>
      </c>
      <c r="U112" s="158">
        <v>-4</v>
      </c>
      <c r="V112" s="158">
        <v>-19</v>
      </c>
      <c r="W112" s="158"/>
      <c r="X112" s="158">
        <v>-2</v>
      </c>
      <c r="Y112" s="158">
        <v>-5</v>
      </c>
      <c r="Z112" s="158">
        <v>-5</v>
      </c>
      <c r="AA112" s="141"/>
      <c r="AB112" s="142"/>
      <c r="AC112" s="155">
        <f t="shared" si="14"/>
        <v>16629507</v>
      </c>
      <c r="AD112" s="156" cm="1">
        <f t="array" ref="AD112">ROUND(AVERAGE(AP112:AR112/25),0)</f>
        <v>0</v>
      </c>
      <c r="AE112" s="156" cm="1">
        <f t="array" ref="AE112">ROUND(AVERAGE(AM112:AR112/25),0)</f>
        <v>0</v>
      </c>
      <c r="AF112" s="142"/>
      <c r="AG112" s="157">
        <f t="shared" si="15"/>
        <v>-4</v>
      </c>
      <c r="AH112" s="157">
        <f t="shared" si="16"/>
        <v>-1</v>
      </c>
      <c r="AI112" s="157">
        <f t="shared" si="17"/>
        <v>0</v>
      </c>
      <c r="AJ112" s="157">
        <f t="shared" si="18"/>
        <v>0</v>
      </c>
      <c r="AK112" s="157">
        <f t="shared" si="19"/>
        <v>-3</v>
      </c>
      <c r="AL112" s="157">
        <f t="shared" si="21"/>
        <v>-4</v>
      </c>
      <c r="AM112" s="157">
        <f t="shared" si="22"/>
        <v>-19</v>
      </c>
      <c r="AN112" s="157">
        <f t="shared" si="23"/>
        <v>0</v>
      </c>
      <c r="AO112" s="157">
        <f t="shared" si="24"/>
        <v>-2</v>
      </c>
      <c r="AP112" s="157">
        <f t="shared" si="25"/>
        <v>-5</v>
      </c>
      <c r="AQ112" s="157">
        <f t="shared" si="26"/>
        <v>-5</v>
      </c>
      <c r="AR112" s="157">
        <f t="shared" si="20"/>
        <v>-2</v>
      </c>
      <c r="AS112" s="142"/>
      <c r="AT112" s="142"/>
    </row>
    <row r="113" spans="1:46" ht="14.4" x14ac:dyDescent="0.3">
      <c r="A113" s="135" t="s">
        <v>802</v>
      </c>
      <c r="B113" s="135" t="s">
        <v>431</v>
      </c>
      <c r="C113" s="135" t="s">
        <v>49</v>
      </c>
      <c r="D113" s="158">
        <v>7</v>
      </c>
      <c r="E113" s="158">
        <v>4</v>
      </c>
      <c r="F113" s="158">
        <v>9</v>
      </c>
      <c r="G113" s="158">
        <v>29</v>
      </c>
      <c r="H113" s="158">
        <v>21</v>
      </c>
      <c r="I113" s="158">
        <v>8</v>
      </c>
      <c r="J113" s="158">
        <v>24</v>
      </c>
      <c r="K113" s="158">
        <v>21</v>
      </c>
      <c r="L113" s="158">
        <v>20</v>
      </c>
      <c r="M113" s="158">
        <v>13</v>
      </c>
      <c r="N113" s="158">
        <v>3</v>
      </c>
      <c r="O113" s="158">
        <v>5</v>
      </c>
      <c r="P113" s="158">
        <v>6</v>
      </c>
      <c r="Q113" s="158">
        <v>8</v>
      </c>
      <c r="R113" s="158">
        <v>5</v>
      </c>
      <c r="S113" s="158">
        <v>17</v>
      </c>
      <c r="T113" s="158">
        <v>11</v>
      </c>
      <c r="U113" s="158">
        <v>41</v>
      </c>
      <c r="V113" s="158">
        <v>13</v>
      </c>
      <c r="W113" s="158">
        <v>29</v>
      </c>
      <c r="X113" s="158">
        <v>17</v>
      </c>
      <c r="Y113" s="158">
        <v>7</v>
      </c>
      <c r="Z113" s="158">
        <v>3</v>
      </c>
      <c r="AA113" s="141"/>
      <c r="AB113" s="142"/>
      <c r="AC113" s="155">
        <f t="shared" si="14"/>
        <v>16695603</v>
      </c>
      <c r="AD113" s="156" cm="1">
        <f t="array" ref="AD113">ROUND(AVERAGE(AP113:AR113/25),0)</f>
        <v>0</v>
      </c>
      <c r="AE113" s="156" cm="1">
        <f t="array" ref="AE113">ROUND(AVERAGE(AM113:AR113/25),0)</f>
        <v>0</v>
      </c>
      <c r="AF113" s="142"/>
      <c r="AG113" s="157">
        <f t="shared" si="15"/>
        <v>6</v>
      </c>
      <c r="AH113" s="157">
        <f t="shared" si="16"/>
        <v>8</v>
      </c>
      <c r="AI113" s="157">
        <f t="shared" si="17"/>
        <v>5</v>
      </c>
      <c r="AJ113" s="157">
        <f t="shared" si="18"/>
        <v>17</v>
      </c>
      <c r="AK113" s="157">
        <f t="shared" si="19"/>
        <v>11</v>
      </c>
      <c r="AL113" s="157">
        <f t="shared" si="21"/>
        <v>41</v>
      </c>
      <c r="AM113" s="157">
        <f t="shared" si="22"/>
        <v>13</v>
      </c>
      <c r="AN113" s="157">
        <f t="shared" si="23"/>
        <v>29</v>
      </c>
      <c r="AO113" s="157">
        <f t="shared" si="24"/>
        <v>17</v>
      </c>
      <c r="AP113" s="157">
        <f t="shared" si="25"/>
        <v>7</v>
      </c>
      <c r="AQ113" s="157">
        <f t="shared" si="26"/>
        <v>3</v>
      </c>
      <c r="AR113" s="157">
        <f t="shared" si="20"/>
        <v>5</v>
      </c>
      <c r="AS113" s="142"/>
      <c r="AT113" s="142"/>
    </row>
    <row r="114" spans="1:46" ht="14.4" x14ac:dyDescent="0.3">
      <c r="A114" s="135" t="s">
        <v>802</v>
      </c>
      <c r="B114" s="135" t="s">
        <v>432</v>
      </c>
      <c r="C114" s="135" t="s">
        <v>1072</v>
      </c>
      <c r="D114" s="158">
        <v>2</v>
      </c>
      <c r="E114" s="158">
        <v>3</v>
      </c>
      <c r="F114" s="158">
        <v>27</v>
      </c>
      <c r="G114" s="158">
        <v>69</v>
      </c>
      <c r="H114" s="158">
        <v>74</v>
      </c>
      <c r="I114" s="158">
        <v>32</v>
      </c>
      <c r="J114" s="158">
        <v>42</v>
      </c>
      <c r="K114" s="158">
        <v>17</v>
      </c>
      <c r="L114" s="158">
        <v>8</v>
      </c>
      <c r="M114" s="158">
        <v>1</v>
      </c>
      <c r="N114" s="158">
        <v>1</v>
      </c>
      <c r="O114" s="158">
        <v>4</v>
      </c>
      <c r="P114" s="158">
        <v>3</v>
      </c>
      <c r="Q114" s="158"/>
      <c r="R114" s="158">
        <v>21</v>
      </c>
      <c r="S114" s="158">
        <v>69</v>
      </c>
      <c r="T114" s="158">
        <v>64</v>
      </c>
      <c r="U114" s="158">
        <v>34</v>
      </c>
      <c r="V114" s="158">
        <v>45</v>
      </c>
      <c r="W114" s="158">
        <v>36</v>
      </c>
      <c r="X114" s="158">
        <v>16</v>
      </c>
      <c r="Y114" s="158">
        <v>3</v>
      </c>
      <c r="Z114" s="158">
        <v>1.833</v>
      </c>
      <c r="AA114" s="141"/>
      <c r="AB114" s="142"/>
      <c r="AC114" s="155">
        <f t="shared" si="14"/>
        <v>16866501</v>
      </c>
      <c r="AD114" s="156" cm="1">
        <f t="array" ref="AD114">ROUND(AVERAGE(AP114:AR114/25),0)</f>
        <v>0</v>
      </c>
      <c r="AE114" s="156" cm="1">
        <f t="array" ref="AE114">ROUND(AVERAGE(AM114:AR114/25),0)</f>
        <v>1</v>
      </c>
      <c r="AF114" s="142"/>
      <c r="AG114" s="157">
        <f t="shared" si="15"/>
        <v>3</v>
      </c>
      <c r="AH114" s="157">
        <f t="shared" si="16"/>
        <v>0</v>
      </c>
      <c r="AI114" s="157">
        <f t="shared" si="17"/>
        <v>21</v>
      </c>
      <c r="AJ114" s="157">
        <f t="shared" si="18"/>
        <v>69</v>
      </c>
      <c r="AK114" s="157">
        <f t="shared" si="19"/>
        <v>64</v>
      </c>
      <c r="AL114" s="157">
        <f t="shared" si="21"/>
        <v>34</v>
      </c>
      <c r="AM114" s="157">
        <f t="shared" si="22"/>
        <v>45</v>
      </c>
      <c r="AN114" s="157">
        <f t="shared" si="23"/>
        <v>36</v>
      </c>
      <c r="AO114" s="157">
        <f t="shared" si="24"/>
        <v>16</v>
      </c>
      <c r="AP114" s="157">
        <f t="shared" si="25"/>
        <v>3</v>
      </c>
      <c r="AQ114" s="157">
        <f t="shared" si="26"/>
        <v>2</v>
      </c>
      <c r="AR114" s="157">
        <f t="shared" si="20"/>
        <v>4</v>
      </c>
      <c r="AS114" s="142"/>
      <c r="AT114" s="142"/>
    </row>
    <row r="115" spans="1:46" ht="14.4" x14ac:dyDescent="0.3">
      <c r="A115" s="135" t="s">
        <v>802</v>
      </c>
      <c r="B115" s="135" t="s">
        <v>433</v>
      </c>
      <c r="C115" s="135" t="s">
        <v>42</v>
      </c>
      <c r="D115" s="158"/>
      <c r="E115" s="158">
        <v>2</v>
      </c>
      <c r="F115" s="158">
        <v>11</v>
      </c>
      <c r="G115" s="158">
        <v>40</v>
      </c>
      <c r="H115" s="158">
        <v>24</v>
      </c>
      <c r="I115" s="158">
        <v>21</v>
      </c>
      <c r="J115" s="158">
        <v>18</v>
      </c>
      <c r="K115" s="158">
        <v>7</v>
      </c>
      <c r="L115" s="158">
        <v>9</v>
      </c>
      <c r="M115" s="158">
        <v>6</v>
      </c>
      <c r="N115" s="158">
        <v>1</v>
      </c>
      <c r="O115" s="158"/>
      <c r="P115" s="158">
        <v>3</v>
      </c>
      <c r="Q115" s="158">
        <v>5</v>
      </c>
      <c r="R115" s="158">
        <v>8</v>
      </c>
      <c r="S115" s="158">
        <v>38</v>
      </c>
      <c r="T115" s="158">
        <v>33</v>
      </c>
      <c r="U115" s="158">
        <v>-6</v>
      </c>
      <c r="V115" s="158"/>
      <c r="W115" s="158"/>
      <c r="X115" s="158"/>
      <c r="Y115" s="158"/>
      <c r="Z115" s="158"/>
      <c r="AA115" s="141"/>
      <c r="AB115" s="142"/>
      <c r="AC115" s="155">
        <f t="shared" si="14"/>
        <v>16869301</v>
      </c>
      <c r="AD115" s="156" cm="1">
        <f t="array" ref="AD115">ROUND(AVERAGE(AP115:AR115/25),0)</f>
        <v>0</v>
      </c>
      <c r="AE115" s="156" cm="1">
        <f t="array" ref="AE115">ROUND(AVERAGE(AM115:AR115/25),0)</f>
        <v>0</v>
      </c>
      <c r="AF115" s="142"/>
      <c r="AG115" s="157">
        <f t="shared" si="15"/>
        <v>3</v>
      </c>
      <c r="AH115" s="157">
        <f t="shared" si="16"/>
        <v>5</v>
      </c>
      <c r="AI115" s="157">
        <f t="shared" si="17"/>
        <v>8</v>
      </c>
      <c r="AJ115" s="157">
        <f t="shared" si="18"/>
        <v>38</v>
      </c>
      <c r="AK115" s="157">
        <f t="shared" si="19"/>
        <v>33</v>
      </c>
      <c r="AL115" s="157">
        <f t="shared" si="21"/>
        <v>-6</v>
      </c>
      <c r="AM115" s="157">
        <f t="shared" si="22"/>
        <v>0</v>
      </c>
      <c r="AN115" s="157">
        <f t="shared" si="23"/>
        <v>0</v>
      </c>
      <c r="AO115" s="157">
        <f t="shared" si="24"/>
        <v>0</v>
      </c>
      <c r="AP115" s="157">
        <f t="shared" si="25"/>
        <v>0</v>
      </c>
      <c r="AQ115" s="157">
        <f t="shared" si="26"/>
        <v>0</v>
      </c>
      <c r="AR115" s="157">
        <f t="shared" si="20"/>
        <v>0</v>
      </c>
      <c r="AS115" s="142"/>
      <c r="AT115" s="142"/>
    </row>
    <row r="116" spans="1:46" ht="14.4" x14ac:dyDescent="0.3">
      <c r="A116" s="135" t="s">
        <v>802</v>
      </c>
      <c r="B116" s="135" t="s">
        <v>434</v>
      </c>
      <c r="C116" s="135" t="s">
        <v>1073</v>
      </c>
      <c r="D116" s="158">
        <v>43</v>
      </c>
      <c r="E116" s="158">
        <v>64</v>
      </c>
      <c r="F116" s="158">
        <v>134</v>
      </c>
      <c r="G116" s="158">
        <v>150</v>
      </c>
      <c r="H116" s="158">
        <v>176</v>
      </c>
      <c r="I116" s="158">
        <v>124</v>
      </c>
      <c r="J116" s="158">
        <v>120</v>
      </c>
      <c r="K116" s="158">
        <v>83</v>
      </c>
      <c r="L116" s="158">
        <v>39</v>
      </c>
      <c r="M116" s="158">
        <v>59.5</v>
      </c>
      <c r="N116" s="158">
        <v>21.5</v>
      </c>
      <c r="O116" s="158">
        <v>0</v>
      </c>
      <c r="P116" s="158"/>
      <c r="Q116" s="158"/>
      <c r="R116" s="158">
        <v>-1</v>
      </c>
      <c r="S116" s="158"/>
      <c r="T116" s="158">
        <v>-1.5</v>
      </c>
      <c r="U116" s="158">
        <v>-0.5</v>
      </c>
      <c r="V116" s="158"/>
      <c r="W116" s="158"/>
      <c r="X116" s="158"/>
      <c r="Y116" s="158"/>
      <c r="Z116" s="158"/>
      <c r="AA116" s="141"/>
      <c r="AB116" s="142"/>
      <c r="AC116" s="155">
        <f t="shared" si="14"/>
        <v>17129301</v>
      </c>
      <c r="AD116" s="156" cm="1">
        <f t="array" ref="AD116">ROUND(AVERAGE(AP116:AR116/25),0)</f>
        <v>0</v>
      </c>
      <c r="AE116" s="156" cm="1">
        <f t="array" ref="AE116">ROUND(AVERAGE(AM116:AR116/25),0)</f>
        <v>0</v>
      </c>
      <c r="AF116" s="142"/>
      <c r="AG116" s="157">
        <f t="shared" si="15"/>
        <v>0</v>
      </c>
      <c r="AH116" s="157">
        <f t="shared" si="16"/>
        <v>0</v>
      </c>
      <c r="AI116" s="157">
        <f t="shared" si="17"/>
        <v>-1</v>
      </c>
      <c r="AJ116" s="157">
        <f t="shared" si="18"/>
        <v>0</v>
      </c>
      <c r="AK116" s="157">
        <f t="shared" si="19"/>
        <v>-2</v>
      </c>
      <c r="AL116" s="157">
        <f t="shared" si="21"/>
        <v>-1</v>
      </c>
      <c r="AM116" s="157">
        <f t="shared" si="22"/>
        <v>0</v>
      </c>
      <c r="AN116" s="157">
        <f t="shared" si="23"/>
        <v>0</v>
      </c>
      <c r="AO116" s="157">
        <f t="shared" si="24"/>
        <v>0</v>
      </c>
      <c r="AP116" s="157">
        <f t="shared" si="25"/>
        <v>0</v>
      </c>
      <c r="AQ116" s="157">
        <f t="shared" si="26"/>
        <v>0</v>
      </c>
      <c r="AR116" s="157">
        <f t="shared" si="20"/>
        <v>0</v>
      </c>
      <c r="AS116" s="142"/>
      <c r="AT116" s="142"/>
    </row>
    <row r="117" spans="1:46" ht="14.4" x14ac:dyDescent="0.3">
      <c r="A117" s="135" t="s">
        <v>802</v>
      </c>
      <c r="B117" s="135" t="s">
        <v>435</v>
      </c>
      <c r="C117" s="135" t="s">
        <v>1074</v>
      </c>
      <c r="D117" s="158">
        <v>64</v>
      </c>
      <c r="E117" s="158">
        <v>18.5</v>
      </c>
      <c r="F117" s="158">
        <v>194.5</v>
      </c>
      <c r="G117" s="158">
        <v>215</v>
      </c>
      <c r="H117" s="158">
        <v>173</v>
      </c>
      <c r="I117" s="158">
        <v>141</v>
      </c>
      <c r="J117" s="158">
        <v>189</v>
      </c>
      <c r="K117" s="158">
        <v>103</v>
      </c>
      <c r="L117" s="158">
        <v>106</v>
      </c>
      <c r="M117" s="158">
        <v>67</v>
      </c>
      <c r="N117" s="158">
        <v>21</v>
      </c>
      <c r="O117" s="158">
        <v>43</v>
      </c>
      <c r="P117" s="158">
        <v>23.5</v>
      </c>
      <c r="Q117" s="158">
        <v>21.5</v>
      </c>
      <c r="R117" s="158">
        <v>288.5</v>
      </c>
      <c r="S117" s="158">
        <v>362</v>
      </c>
      <c r="T117" s="158">
        <v>252.5</v>
      </c>
      <c r="U117" s="158">
        <v>149</v>
      </c>
      <c r="V117" s="158">
        <v>174</v>
      </c>
      <c r="W117" s="158">
        <v>99</v>
      </c>
      <c r="X117" s="158">
        <v>101</v>
      </c>
      <c r="Y117" s="158">
        <v>39</v>
      </c>
      <c r="Z117" s="158">
        <v>39</v>
      </c>
      <c r="AA117" s="141"/>
      <c r="AB117" s="142"/>
      <c r="AC117" s="155">
        <f t="shared" si="14"/>
        <v>17193101</v>
      </c>
      <c r="AD117" s="156" cm="1">
        <f t="array" ref="AD117">ROUND(AVERAGE(AP117:AR117/25),0)</f>
        <v>2</v>
      </c>
      <c r="AE117" s="156" cm="1">
        <f t="array" ref="AE117">ROUND(AVERAGE(AM117:AR117/25),0)</f>
        <v>3</v>
      </c>
      <c r="AF117" s="142"/>
      <c r="AG117" s="157">
        <f t="shared" si="15"/>
        <v>24</v>
      </c>
      <c r="AH117" s="157">
        <f t="shared" si="16"/>
        <v>22</v>
      </c>
      <c r="AI117" s="157">
        <f t="shared" si="17"/>
        <v>289</v>
      </c>
      <c r="AJ117" s="157">
        <f t="shared" si="18"/>
        <v>362</v>
      </c>
      <c r="AK117" s="157">
        <f t="shared" si="19"/>
        <v>253</v>
      </c>
      <c r="AL117" s="157">
        <f t="shared" si="21"/>
        <v>149</v>
      </c>
      <c r="AM117" s="157">
        <f t="shared" si="22"/>
        <v>174</v>
      </c>
      <c r="AN117" s="157">
        <f t="shared" si="23"/>
        <v>99</v>
      </c>
      <c r="AO117" s="157">
        <f t="shared" si="24"/>
        <v>101</v>
      </c>
      <c r="AP117" s="157">
        <f t="shared" si="25"/>
        <v>39</v>
      </c>
      <c r="AQ117" s="157">
        <f t="shared" si="26"/>
        <v>39</v>
      </c>
      <c r="AR117" s="157">
        <f t="shared" si="20"/>
        <v>43</v>
      </c>
      <c r="AS117" s="142"/>
      <c r="AT117" s="142"/>
    </row>
    <row r="118" spans="1:46" ht="14.4" x14ac:dyDescent="0.3">
      <c r="A118" s="135" t="s">
        <v>802</v>
      </c>
      <c r="B118" s="135" t="s">
        <v>436</v>
      </c>
      <c r="C118" s="135" t="s">
        <v>1075</v>
      </c>
      <c r="D118" s="158">
        <v>124</v>
      </c>
      <c r="E118" s="158">
        <v>112.5</v>
      </c>
      <c r="F118" s="158">
        <v>294.5</v>
      </c>
      <c r="G118" s="158">
        <v>403.5</v>
      </c>
      <c r="H118" s="158">
        <v>306.5</v>
      </c>
      <c r="I118" s="158">
        <v>386.5</v>
      </c>
      <c r="J118" s="158">
        <v>364</v>
      </c>
      <c r="K118" s="158">
        <v>430</v>
      </c>
      <c r="L118" s="158">
        <v>108.5</v>
      </c>
      <c r="M118" s="158">
        <v>277.5</v>
      </c>
      <c r="N118" s="158">
        <v>234</v>
      </c>
      <c r="O118" s="158">
        <v>225.5</v>
      </c>
      <c r="P118" s="158">
        <v>196</v>
      </c>
      <c r="Q118" s="158">
        <v>236</v>
      </c>
      <c r="R118" s="158">
        <v>279.5</v>
      </c>
      <c r="S118" s="158">
        <v>493</v>
      </c>
      <c r="T118" s="158">
        <v>503.5</v>
      </c>
      <c r="U118" s="158">
        <v>394</v>
      </c>
      <c r="V118" s="158">
        <v>514.5</v>
      </c>
      <c r="W118" s="158">
        <v>443.5</v>
      </c>
      <c r="X118" s="158">
        <v>388</v>
      </c>
      <c r="Y118" s="158">
        <v>250</v>
      </c>
      <c r="Z118" s="158">
        <v>195</v>
      </c>
      <c r="AA118" s="141"/>
      <c r="AB118" s="142"/>
      <c r="AC118" s="155">
        <f t="shared" si="14"/>
        <v>17193201</v>
      </c>
      <c r="AD118" s="156" cm="1">
        <f t="array" ref="AD118">ROUND(AVERAGE(AP118:AR118/25),0)</f>
        <v>9</v>
      </c>
      <c r="AE118" s="156" cm="1">
        <f t="array" ref="AE118">ROUND(AVERAGE(AM118:AR118/25),0)</f>
        <v>13</v>
      </c>
      <c r="AF118" s="142"/>
      <c r="AG118" s="157">
        <f t="shared" si="15"/>
        <v>196</v>
      </c>
      <c r="AH118" s="157">
        <f t="shared" si="16"/>
        <v>236</v>
      </c>
      <c r="AI118" s="157">
        <f t="shared" si="17"/>
        <v>280</v>
      </c>
      <c r="AJ118" s="157">
        <f t="shared" si="18"/>
        <v>493</v>
      </c>
      <c r="AK118" s="157">
        <f t="shared" si="19"/>
        <v>504</v>
      </c>
      <c r="AL118" s="157">
        <f t="shared" si="21"/>
        <v>394</v>
      </c>
      <c r="AM118" s="157">
        <f t="shared" si="22"/>
        <v>515</v>
      </c>
      <c r="AN118" s="157">
        <f t="shared" si="23"/>
        <v>444</v>
      </c>
      <c r="AO118" s="157">
        <f t="shared" si="24"/>
        <v>388</v>
      </c>
      <c r="AP118" s="157">
        <f t="shared" si="25"/>
        <v>250</v>
      </c>
      <c r="AQ118" s="157">
        <f t="shared" si="26"/>
        <v>195</v>
      </c>
      <c r="AR118" s="157">
        <f t="shared" si="20"/>
        <v>226</v>
      </c>
      <c r="AS118" s="142"/>
      <c r="AT118" s="142"/>
    </row>
    <row r="119" spans="1:46" ht="14.4" x14ac:dyDescent="0.3">
      <c r="A119" s="135" t="s">
        <v>802</v>
      </c>
      <c r="B119" s="135" t="s">
        <v>437</v>
      </c>
      <c r="C119" s="135" t="s">
        <v>1076</v>
      </c>
      <c r="D119" s="158">
        <v>649</v>
      </c>
      <c r="E119" s="158">
        <v>823.5</v>
      </c>
      <c r="F119" s="158">
        <v>1722</v>
      </c>
      <c r="G119" s="158">
        <v>1866.5</v>
      </c>
      <c r="H119" s="158">
        <v>1509.5</v>
      </c>
      <c r="I119" s="158">
        <v>1959</v>
      </c>
      <c r="J119" s="158">
        <v>2414.5</v>
      </c>
      <c r="K119" s="158">
        <v>1266</v>
      </c>
      <c r="L119" s="158">
        <v>1588</v>
      </c>
      <c r="M119" s="158">
        <v>1178</v>
      </c>
      <c r="N119" s="158">
        <v>818.5</v>
      </c>
      <c r="O119" s="158">
        <v>1245.5</v>
      </c>
      <c r="P119" s="158">
        <v>998.5</v>
      </c>
      <c r="Q119" s="158">
        <v>948.5</v>
      </c>
      <c r="R119" s="158">
        <v>1493</v>
      </c>
      <c r="S119" s="158">
        <v>1716</v>
      </c>
      <c r="T119" s="158">
        <v>1975.5</v>
      </c>
      <c r="U119" s="158">
        <v>2365</v>
      </c>
      <c r="V119" s="158">
        <v>3206.5</v>
      </c>
      <c r="W119" s="158">
        <v>1538.5</v>
      </c>
      <c r="X119" s="158">
        <v>762</v>
      </c>
      <c r="Y119" s="158">
        <v>1743</v>
      </c>
      <c r="Z119" s="158">
        <v>1024</v>
      </c>
      <c r="AA119" s="141"/>
      <c r="AB119" s="142"/>
      <c r="AC119" s="155">
        <f t="shared" si="14"/>
        <v>17193301</v>
      </c>
      <c r="AD119" s="156" cm="1">
        <f t="array" ref="AD119">ROUND(AVERAGE(AP119:AR119/25),0)</f>
        <v>54</v>
      </c>
      <c r="AE119" s="156" cm="1">
        <f t="array" ref="AE119">ROUND(AVERAGE(AM119:AR119/25),0)</f>
        <v>63</v>
      </c>
      <c r="AF119" s="142"/>
      <c r="AG119" s="157">
        <f t="shared" si="15"/>
        <v>999</v>
      </c>
      <c r="AH119" s="157">
        <f t="shared" si="16"/>
        <v>949</v>
      </c>
      <c r="AI119" s="157">
        <f t="shared" si="17"/>
        <v>1493</v>
      </c>
      <c r="AJ119" s="157">
        <f t="shared" si="18"/>
        <v>1716</v>
      </c>
      <c r="AK119" s="157">
        <f t="shared" si="19"/>
        <v>1976</v>
      </c>
      <c r="AL119" s="157">
        <f t="shared" si="21"/>
        <v>2365</v>
      </c>
      <c r="AM119" s="157">
        <f t="shared" si="22"/>
        <v>3207</v>
      </c>
      <c r="AN119" s="157">
        <f t="shared" si="23"/>
        <v>1539</v>
      </c>
      <c r="AO119" s="157">
        <f t="shared" si="24"/>
        <v>762</v>
      </c>
      <c r="AP119" s="157">
        <f t="shared" si="25"/>
        <v>1743</v>
      </c>
      <c r="AQ119" s="157">
        <f t="shared" si="26"/>
        <v>1024</v>
      </c>
      <c r="AR119" s="157">
        <f t="shared" si="20"/>
        <v>1246</v>
      </c>
      <c r="AS119" s="142"/>
      <c r="AT119" s="142"/>
    </row>
    <row r="120" spans="1:46" ht="14.4" x14ac:dyDescent="0.3">
      <c r="A120" s="135" t="s">
        <v>802</v>
      </c>
      <c r="B120" s="135" t="s">
        <v>438</v>
      </c>
      <c r="C120" s="135" t="s">
        <v>1077</v>
      </c>
      <c r="D120" s="158">
        <v>888</v>
      </c>
      <c r="E120" s="158">
        <v>554</v>
      </c>
      <c r="F120" s="158">
        <v>1137.5</v>
      </c>
      <c r="G120" s="158">
        <v>1474.5</v>
      </c>
      <c r="H120" s="158">
        <v>338</v>
      </c>
      <c r="I120" s="158">
        <v>3615.5</v>
      </c>
      <c r="J120" s="158">
        <v>2431.5</v>
      </c>
      <c r="K120" s="158">
        <v>1708</v>
      </c>
      <c r="L120" s="158">
        <v>1653</v>
      </c>
      <c r="M120" s="158">
        <v>1159.5</v>
      </c>
      <c r="N120" s="158">
        <v>665</v>
      </c>
      <c r="O120" s="158">
        <v>1169.5</v>
      </c>
      <c r="P120" s="158">
        <v>1000</v>
      </c>
      <c r="Q120" s="158">
        <v>808</v>
      </c>
      <c r="R120" s="158">
        <v>1080.5</v>
      </c>
      <c r="S120" s="158">
        <v>2553</v>
      </c>
      <c r="T120" s="158">
        <v>2873</v>
      </c>
      <c r="U120" s="158">
        <v>3349.5</v>
      </c>
      <c r="V120" s="158">
        <v>4152</v>
      </c>
      <c r="W120" s="158">
        <v>2261</v>
      </c>
      <c r="X120" s="158">
        <v>2973</v>
      </c>
      <c r="Y120" s="158">
        <v>1655.5</v>
      </c>
      <c r="Z120" s="158">
        <v>1640.5</v>
      </c>
      <c r="AA120" s="141"/>
      <c r="AB120" s="142"/>
      <c r="AC120" s="155">
        <f t="shared" si="14"/>
        <v>17193401</v>
      </c>
      <c r="AD120" s="156" cm="1">
        <f t="array" ref="AD120">ROUND(AVERAGE(AP120:AR120/25),0)</f>
        <v>60</v>
      </c>
      <c r="AE120" s="156" cm="1">
        <f t="array" ref="AE120">ROUND(AVERAGE(AM120:AR120/25),0)</f>
        <v>92</v>
      </c>
      <c r="AF120" s="142"/>
      <c r="AG120" s="157">
        <f t="shared" si="15"/>
        <v>1000</v>
      </c>
      <c r="AH120" s="157">
        <f t="shared" si="16"/>
        <v>808</v>
      </c>
      <c r="AI120" s="157">
        <f t="shared" si="17"/>
        <v>1081</v>
      </c>
      <c r="AJ120" s="157">
        <f t="shared" si="18"/>
        <v>2553</v>
      </c>
      <c r="AK120" s="157">
        <f t="shared" si="19"/>
        <v>2873</v>
      </c>
      <c r="AL120" s="157">
        <f t="shared" si="21"/>
        <v>3350</v>
      </c>
      <c r="AM120" s="157">
        <f t="shared" si="22"/>
        <v>4152</v>
      </c>
      <c r="AN120" s="157">
        <f t="shared" si="23"/>
        <v>2261</v>
      </c>
      <c r="AO120" s="157">
        <f t="shared" si="24"/>
        <v>2973</v>
      </c>
      <c r="AP120" s="157">
        <f t="shared" si="25"/>
        <v>1656</v>
      </c>
      <c r="AQ120" s="157">
        <f t="shared" si="26"/>
        <v>1641</v>
      </c>
      <c r="AR120" s="157">
        <f t="shared" si="20"/>
        <v>1170</v>
      </c>
      <c r="AS120" s="142"/>
      <c r="AT120" s="142"/>
    </row>
    <row r="121" spans="1:46" ht="14.4" x14ac:dyDescent="0.3">
      <c r="A121" s="135" t="s">
        <v>802</v>
      </c>
      <c r="B121" s="135" t="s">
        <v>439</v>
      </c>
      <c r="C121" s="135" t="s">
        <v>1078</v>
      </c>
      <c r="D121" s="158">
        <v>43</v>
      </c>
      <c r="E121" s="158">
        <v>97.667000000000002</v>
      </c>
      <c r="F121" s="158">
        <v>131.667</v>
      </c>
      <c r="G121" s="158">
        <v>296.33300000000003</v>
      </c>
      <c r="H121" s="158">
        <v>202</v>
      </c>
      <c r="I121" s="158">
        <v>169</v>
      </c>
      <c r="J121" s="158">
        <v>269</v>
      </c>
      <c r="K121" s="158">
        <v>161</v>
      </c>
      <c r="L121" s="158">
        <v>93</v>
      </c>
      <c r="M121" s="158">
        <v>105.667</v>
      </c>
      <c r="N121" s="158">
        <v>26</v>
      </c>
      <c r="O121" s="158">
        <v>50</v>
      </c>
      <c r="P121" s="158">
        <v>37</v>
      </c>
      <c r="Q121" s="158">
        <v>76</v>
      </c>
      <c r="R121" s="158">
        <v>132</v>
      </c>
      <c r="S121" s="158">
        <v>361</v>
      </c>
      <c r="T121" s="158">
        <v>277.66700000000003</v>
      </c>
      <c r="U121" s="158">
        <v>170</v>
      </c>
      <c r="V121" s="158">
        <v>161</v>
      </c>
      <c r="W121" s="158">
        <v>4</v>
      </c>
      <c r="X121" s="158">
        <v>0</v>
      </c>
      <c r="Y121" s="158">
        <v>0</v>
      </c>
      <c r="Z121" s="158"/>
      <c r="AA121" s="141"/>
      <c r="AB121" s="142"/>
      <c r="AC121" s="155">
        <f t="shared" si="14"/>
        <v>17253003</v>
      </c>
      <c r="AD121" s="156" cm="1">
        <f t="array" ref="AD121">ROUND(AVERAGE(AP121:AR121/25),0)</f>
        <v>1</v>
      </c>
      <c r="AE121" s="156" cm="1">
        <f t="array" ref="AE121">ROUND(AVERAGE(AM121:AR121/25),0)</f>
        <v>1</v>
      </c>
      <c r="AF121" s="142"/>
      <c r="AG121" s="157">
        <f t="shared" si="15"/>
        <v>37</v>
      </c>
      <c r="AH121" s="157">
        <f t="shared" si="16"/>
        <v>76</v>
      </c>
      <c r="AI121" s="157">
        <f t="shared" si="17"/>
        <v>132</v>
      </c>
      <c r="AJ121" s="157">
        <f t="shared" si="18"/>
        <v>361</v>
      </c>
      <c r="AK121" s="157">
        <f t="shared" si="19"/>
        <v>278</v>
      </c>
      <c r="AL121" s="157">
        <f t="shared" si="21"/>
        <v>170</v>
      </c>
      <c r="AM121" s="157">
        <f t="shared" si="22"/>
        <v>161</v>
      </c>
      <c r="AN121" s="157">
        <f t="shared" si="23"/>
        <v>4</v>
      </c>
      <c r="AO121" s="157">
        <f t="shared" si="24"/>
        <v>0</v>
      </c>
      <c r="AP121" s="157">
        <f t="shared" si="25"/>
        <v>0</v>
      </c>
      <c r="AQ121" s="157">
        <f t="shared" si="26"/>
        <v>0</v>
      </c>
      <c r="AR121" s="157">
        <f t="shared" si="20"/>
        <v>50</v>
      </c>
      <c r="AS121" s="142"/>
      <c r="AT121" s="142"/>
    </row>
    <row r="122" spans="1:46" ht="14.4" x14ac:dyDescent="0.3">
      <c r="A122" s="135" t="s">
        <v>802</v>
      </c>
      <c r="B122" s="135" t="s">
        <v>440</v>
      </c>
      <c r="C122" s="135" t="s">
        <v>1079</v>
      </c>
      <c r="D122" s="158">
        <v>141.5</v>
      </c>
      <c r="E122" s="158">
        <v>99.5</v>
      </c>
      <c r="F122" s="158">
        <v>9</v>
      </c>
      <c r="G122" s="158">
        <v>-0.5</v>
      </c>
      <c r="H122" s="158">
        <v>-1</v>
      </c>
      <c r="I122" s="158">
        <v>-7</v>
      </c>
      <c r="J122" s="158">
        <v>-2.5</v>
      </c>
      <c r="K122" s="158"/>
      <c r="L122" s="158">
        <v>-1</v>
      </c>
      <c r="M122" s="158">
        <v>0</v>
      </c>
      <c r="N122" s="158">
        <v>-0.5</v>
      </c>
      <c r="O122" s="158">
        <v>0</v>
      </c>
      <c r="P122" s="158">
        <v>-0.5</v>
      </c>
      <c r="Q122" s="158">
        <v>0</v>
      </c>
      <c r="R122" s="158">
        <v>-0.5</v>
      </c>
      <c r="S122" s="158">
        <v>-1</v>
      </c>
      <c r="T122" s="158">
        <v>-63</v>
      </c>
      <c r="U122" s="158"/>
      <c r="V122" s="158">
        <v>0</v>
      </c>
      <c r="W122" s="158"/>
      <c r="X122" s="158"/>
      <c r="Y122" s="158"/>
      <c r="Z122" s="158"/>
      <c r="AA122" s="141"/>
      <c r="AB122" s="142"/>
      <c r="AC122" s="155">
        <f t="shared" si="14"/>
        <v>18008401</v>
      </c>
      <c r="AD122" s="156" cm="1">
        <f t="array" ref="AD122">ROUND(AVERAGE(AP122:AR122/25),0)</f>
        <v>0</v>
      </c>
      <c r="AE122" s="156" cm="1">
        <f t="array" ref="AE122">ROUND(AVERAGE(AM122:AR122/25),0)</f>
        <v>0</v>
      </c>
      <c r="AF122" s="142"/>
      <c r="AG122" s="157">
        <f t="shared" si="15"/>
        <v>-1</v>
      </c>
      <c r="AH122" s="157">
        <f t="shared" si="16"/>
        <v>0</v>
      </c>
      <c r="AI122" s="157">
        <f t="shared" si="17"/>
        <v>-1</v>
      </c>
      <c r="AJ122" s="157">
        <f t="shared" si="18"/>
        <v>-1</v>
      </c>
      <c r="AK122" s="157">
        <f t="shared" si="19"/>
        <v>-63</v>
      </c>
      <c r="AL122" s="157">
        <f t="shared" si="21"/>
        <v>0</v>
      </c>
      <c r="AM122" s="157">
        <f t="shared" si="22"/>
        <v>0</v>
      </c>
      <c r="AN122" s="157">
        <f t="shared" si="23"/>
        <v>0</v>
      </c>
      <c r="AO122" s="157">
        <f t="shared" si="24"/>
        <v>0</v>
      </c>
      <c r="AP122" s="157">
        <f t="shared" si="25"/>
        <v>0</v>
      </c>
      <c r="AQ122" s="157">
        <f t="shared" si="26"/>
        <v>0</v>
      </c>
      <c r="AR122" s="157">
        <f t="shared" si="20"/>
        <v>0</v>
      </c>
      <c r="AS122" s="142"/>
      <c r="AT122" s="142"/>
    </row>
    <row r="123" spans="1:46" ht="14.4" x14ac:dyDescent="0.3">
      <c r="A123" s="135" t="s">
        <v>802</v>
      </c>
      <c r="B123" s="135" t="s">
        <v>441</v>
      </c>
      <c r="C123" s="135" t="s">
        <v>1080</v>
      </c>
      <c r="D123" s="158">
        <v>144</v>
      </c>
      <c r="E123" s="158">
        <v>194</v>
      </c>
      <c r="F123" s="158">
        <v>397.5</v>
      </c>
      <c r="G123" s="158">
        <v>769</v>
      </c>
      <c r="H123" s="158">
        <v>1079.5</v>
      </c>
      <c r="I123" s="158">
        <v>53.5</v>
      </c>
      <c r="J123" s="158">
        <v>-1.5</v>
      </c>
      <c r="K123" s="158">
        <v>-2</v>
      </c>
      <c r="L123" s="158">
        <v>-4</v>
      </c>
      <c r="M123" s="158">
        <v>-18</v>
      </c>
      <c r="N123" s="158">
        <v>-26</v>
      </c>
      <c r="O123" s="158">
        <v>-2</v>
      </c>
      <c r="P123" s="158"/>
      <c r="Q123" s="158">
        <v>-6</v>
      </c>
      <c r="R123" s="158">
        <v>-2</v>
      </c>
      <c r="S123" s="158">
        <v>-47</v>
      </c>
      <c r="T123" s="158">
        <v>-4</v>
      </c>
      <c r="U123" s="158">
        <v>-29.5</v>
      </c>
      <c r="V123" s="158">
        <v>-43</v>
      </c>
      <c r="W123" s="158">
        <v>-11</v>
      </c>
      <c r="X123" s="158">
        <v>-2.5</v>
      </c>
      <c r="Y123" s="158">
        <v>-23</v>
      </c>
      <c r="Z123" s="158">
        <v>-4</v>
      </c>
      <c r="AA123" s="141"/>
      <c r="AB123" s="142"/>
      <c r="AC123" s="155">
        <f t="shared" si="14"/>
        <v>18535702</v>
      </c>
      <c r="AD123" s="156" cm="1">
        <f t="array" ref="AD123">ROUND(AVERAGE(AP123:AR123/25),0)</f>
        <v>0</v>
      </c>
      <c r="AE123" s="156" cm="1">
        <f t="array" ref="AE123">ROUND(AVERAGE(AM123:AR123/25),0)</f>
        <v>-1</v>
      </c>
      <c r="AF123" s="142"/>
      <c r="AG123" s="157">
        <f t="shared" si="15"/>
        <v>0</v>
      </c>
      <c r="AH123" s="157">
        <f t="shared" si="16"/>
        <v>-6</v>
      </c>
      <c r="AI123" s="157">
        <f t="shared" si="17"/>
        <v>-2</v>
      </c>
      <c r="AJ123" s="157">
        <f t="shared" si="18"/>
        <v>-47</v>
      </c>
      <c r="AK123" s="157">
        <f t="shared" si="19"/>
        <v>-4</v>
      </c>
      <c r="AL123" s="157">
        <f t="shared" si="21"/>
        <v>-30</v>
      </c>
      <c r="AM123" s="157">
        <f t="shared" si="22"/>
        <v>-43</v>
      </c>
      <c r="AN123" s="157">
        <f t="shared" si="23"/>
        <v>-11</v>
      </c>
      <c r="AO123" s="157">
        <f t="shared" si="24"/>
        <v>-3</v>
      </c>
      <c r="AP123" s="157">
        <f t="shared" si="25"/>
        <v>-23</v>
      </c>
      <c r="AQ123" s="157">
        <f t="shared" si="26"/>
        <v>-4</v>
      </c>
      <c r="AR123" s="157">
        <f t="shared" si="20"/>
        <v>-2</v>
      </c>
      <c r="AS123" s="142"/>
      <c r="AT123" s="142"/>
    </row>
    <row r="124" spans="1:46" ht="14.4" x14ac:dyDescent="0.3">
      <c r="A124" s="135" t="s">
        <v>802</v>
      </c>
      <c r="B124" s="135" t="s">
        <v>442</v>
      </c>
      <c r="C124" s="135" t="s">
        <v>1081</v>
      </c>
      <c r="D124" s="158"/>
      <c r="E124" s="158">
        <v>5</v>
      </c>
      <c r="F124" s="158">
        <v>57</v>
      </c>
      <c r="G124" s="158">
        <v>77</v>
      </c>
      <c r="H124" s="158">
        <v>54</v>
      </c>
      <c r="I124" s="158">
        <v>41</v>
      </c>
      <c r="J124" s="158">
        <v>73</v>
      </c>
      <c r="K124" s="158">
        <v>56</v>
      </c>
      <c r="L124" s="158">
        <v>42</v>
      </c>
      <c r="M124" s="158">
        <v>4</v>
      </c>
      <c r="N124" s="158">
        <v>22</v>
      </c>
      <c r="O124" s="158">
        <v>5</v>
      </c>
      <c r="P124" s="158">
        <v>1</v>
      </c>
      <c r="Q124" s="158">
        <v>5</v>
      </c>
      <c r="R124" s="158">
        <v>41</v>
      </c>
      <c r="S124" s="158">
        <v>131</v>
      </c>
      <c r="T124" s="158">
        <v>100</v>
      </c>
      <c r="U124" s="158">
        <v>59</v>
      </c>
      <c r="V124" s="158">
        <v>30</v>
      </c>
      <c r="W124" s="158">
        <v>72</v>
      </c>
      <c r="X124" s="158">
        <v>22</v>
      </c>
      <c r="Y124" s="158">
        <v>22</v>
      </c>
      <c r="Z124" s="158">
        <v>9</v>
      </c>
      <c r="AA124" s="141"/>
      <c r="AB124" s="142"/>
      <c r="AC124" s="155">
        <f t="shared" si="14"/>
        <v>18696502</v>
      </c>
      <c r="AD124" s="156" cm="1">
        <f t="array" ref="AD124">ROUND(AVERAGE(AP124:AR124/25),0)</f>
        <v>0</v>
      </c>
      <c r="AE124" s="156" cm="1">
        <f t="array" ref="AE124">ROUND(AVERAGE(AM124:AR124/25),0)</f>
        <v>1</v>
      </c>
      <c r="AF124" s="142"/>
      <c r="AG124" s="157">
        <f t="shared" si="15"/>
        <v>1</v>
      </c>
      <c r="AH124" s="157">
        <f t="shared" si="16"/>
        <v>5</v>
      </c>
      <c r="AI124" s="157">
        <f t="shared" si="17"/>
        <v>41</v>
      </c>
      <c r="AJ124" s="157">
        <f t="shared" si="18"/>
        <v>131</v>
      </c>
      <c r="AK124" s="157">
        <f t="shared" si="19"/>
        <v>100</v>
      </c>
      <c r="AL124" s="157">
        <f t="shared" si="21"/>
        <v>59</v>
      </c>
      <c r="AM124" s="157">
        <f t="shared" si="22"/>
        <v>30</v>
      </c>
      <c r="AN124" s="157">
        <f t="shared" si="23"/>
        <v>72</v>
      </c>
      <c r="AO124" s="157">
        <f t="shared" si="24"/>
        <v>22</v>
      </c>
      <c r="AP124" s="157">
        <f t="shared" si="25"/>
        <v>22</v>
      </c>
      <c r="AQ124" s="157">
        <f t="shared" si="26"/>
        <v>9</v>
      </c>
      <c r="AR124" s="157">
        <f t="shared" si="20"/>
        <v>5</v>
      </c>
      <c r="AS124" s="142"/>
      <c r="AT124" s="142"/>
    </row>
    <row r="125" spans="1:46" ht="14.4" x14ac:dyDescent="0.3">
      <c r="A125" s="135" t="s">
        <v>802</v>
      </c>
      <c r="B125" s="135" t="s">
        <v>443</v>
      </c>
      <c r="C125" s="135" t="s">
        <v>1082</v>
      </c>
      <c r="D125" s="158">
        <v>19</v>
      </c>
      <c r="E125" s="158">
        <v>2.9990000000000006</v>
      </c>
      <c r="F125" s="158">
        <v>105</v>
      </c>
      <c r="G125" s="158">
        <v>1</v>
      </c>
      <c r="H125" s="158"/>
      <c r="I125" s="158">
        <v>0</v>
      </c>
      <c r="J125" s="158"/>
      <c r="K125" s="158"/>
      <c r="L125" s="158">
        <v>0</v>
      </c>
      <c r="M125" s="158">
        <v>0</v>
      </c>
      <c r="N125" s="158"/>
      <c r="O125" s="158">
        <v>0</v>
      </c>
      <c r="P125" s="158"/>
      <c r="Q125" s="158"/>
      <c r="R125" s="158"/>
      <c r="S125" s="158"/>
      <c r="T125" s="158"/>
      <c r="U125" s="158"/>
      <c r="V125" s="158"/>
      <c r="W125" s="158"/>
      <c r="X125" s="158"/>
      <c r="Y125" s="158"/>
      <c r="Z125" s="158"/>
      <c r="AA125" s="141"/>
      <c r="AB125" s="142"/>
      <c r="AC125" s="155">
        <f t="shared" si="14"/>
        <v>18974102</v>
      </c>
      <c r="AD125" s="156" cm="1">
        <f t="array" ref="AD125">ROUND(AVERAGE(AP125:AR125/25),0)</f>
        <v>0</v>
      </c>
      <c r="AE125" s="156" cm="1">
        <f t="array" ref="AE125">ROUND(AVERAGE(AM125:AR125/25),0)</f>
        <v>0</v>
      </c>
      <c r="AF125" s="142"/>
      <c r="AG125" s="157">
        <f t="shared" si="15"/>
        <v>0</v>
      </c>
      <c r="AH125" s="157">
        <f t="shared" si="16"/>
        <v>0</v>
      </c>
      <c r="AI125" s="157">
        <f t="shared" si="17"/>
        <v>0</v>
      </c>
      <c r="AJ125" s="157">
        <f t="shared" si="18"/>
        <v>0</v>
      </c>
      <c r="AK125" s="157">
        <f t="shared" si="19"/>
        <v>0</v>
      </c>
      <c r="AL125" s="157">
        <f t="shared" si="21"/>
        <v>0</v>
      </c>
      <c r="AM125" s="157">
        <f t="shared" si="22"/>
        <v>0</v>
      </c>
      <c r="AN125" s="157">
        <f t="shared" si="23"/>
        <v>0</v>
      </c>
      <c r="AO125" s="157">
        <f t="shared" si="24"/>
        <v>0</v>
      </c>
      <c r="AP125" s="157">
        <f t="shared" si="25"/>
        <v>0</v>
      </c>
      <c r="AQ125" s="157">
        <f t="shared" si="26"/>
        <v>0</v>
      </c>
      <c r="AR125" s="157">
        <f t="shared" si="20"/>
        <v>0</v>
      </c>
      <c r="AS125" s="142"/>
      <c r="AT125" s="142"/>
    </row>
    <row r="126" spans="1:46" ht="14.4" x14ac:dyDescent="0.3">
      <c r="A126" s="135" t="s">
        <v>802</v>
      </c>
      <c r="B126" s="135" t="s">
        <v>444</v>
      </c>
      <c r="C126" s="135" t="s">
        <v>1083</v>
      </c>
      <c r="D126" s="158">
        <v>330</v>
      </c>
      <c r="E126" s="158">
        <v>365</v>
      </c>
      <c r="F126" s="158">
        <v>278</v>
      </c>
      <c r="G126" s="158">
        <v>321.66700000000003</v>
      </c>
      <c r="H126" s="158">
        <v>358.834</v>
      </c>
      <c r="I126" s="158">
        <v>368.83299999999997</v>
      </c>
      <c r="J126" s="158">
        <v>293</v>
      </c>
      <c r="K126" s="158">
        <v>319</v>
      </c>
      <c r="L126" s="158">
        <v>314</v>
      </c>
      <c r="M126" s="158">
        <v>381</v>
      </c>
      <c r="N126" s="158">
        <v>258.33300000000003</v>
      </c>
      <c r="O126" s="158">
        <v>355</v>
      </c>
      <c r="P126" s="158">
        <v>113.167</v>
      </c>
      <c r="Q126" s="158">
        <v>356.33299999999997</v>
      </c>
      <c r="R126" s="158">
        <v>174</v>
      </c>
      <c r="S126" s="158">
        <v>463</v>
      </c>
      <c r="T126" s="158">
        <v>484.16699999999997</v>
      </c>
      <c r="U126" s="158">
        <v>344.83299999999997</v>
      </c>
      <c r="V126" s="158">
        <v>332</v>
      </c>
      <c r="W126" s="158">
        <v>290.33299999999997</v>
      </c>
      <c r="X126" s="158">
        <v>222.833</v>
      </c>
      <c r="Y126" s="158">
        <v>340</v>
      </c>
      <c r="Z126" s="158">
        <v>269.16700000000003</v>
      </c>
      <c r="AA126" s="141"/>
      <c r="AB126" s="142"/>
      <c r="AC126" s="155">
        <f t="shared" si="14"/>
        <v>19513602</v>
      </c>
      <c r="AD126" s="156" cm="1">
        <f t="array" ref="AD126">ROUND(AVERAGE(AP126:AR126/25),0)</f>
        <v>13</v>
      </c>
      <c r="AE126" s="156" cm="1">
        <f t="array" ref="AE126">ROUND(AVERAGE(AM126:AR126/25),0)</f>
        <v>12</v>
      </c>
      <c r="AF126" s="142"/>
      <c r="AG126" s="157">
        <f t="shared" si="15"/>
        <v>113</v>
      </c>
      <c r="AH126" s="157">
        <f t="shared" si="16"/>
        <v>356</v>
      </c>
      <c r="AI126" s="157">
        <f t="shared" si="17"/>
        <v>174</v>
      </c>
      <c r="AJ126" s="157">
        <f t="shared" si="18"/>
        <v>463</v>
      </c>
      <c r="AK126" s="157">
        <f t="shared" si="19"/>
        <v>484</v>
      </c>
      <c r="AL126" s="157">
        <f t="shared" si="21"/>
        <v>345</v>
      </c>
      <c r="AM126" s="157">
        <f t="shared" si="22"/>
        <v>332</v>
      </c>
      <c r="AN126" s="157">
        <f t="shared" si="23"/>
        <v>290</v>
      </c>
      <c r="AO126" s="157">
        <f t="shared" si="24"/>
        <v>223</v>
      </c>
      <c r="AP126" s="157">
        <f t="shared" si="25"/>
        <v>340</v>
      </c>
      <c r="AQ126" s="157">
        <f t="shared" si="26"/>
        <v>269</v>
      </c>
      <c r="AR126" s="157">
        <f t="shared" si="20"/>
        <v>355</v>
      </c>
      <c r="AS126" s="142"/>
      <c r="AT126" s="142"/>
    </row>
    <row r="127" spans="1:46" ht="14.4" x14ac:dyDescent="0.3">
      <c r="A127" s="135" t="s">
        <v>802</v>
      </c>
      <c r="B127" s="135" t="s">
        <v>653</v>
      </c>
      <c r="C127" s="135" t="s">
        <v>596</v>
      </c>
      <c r="D127" s="158">
        <v>26</v>
      </c>
      <c r="E127" s="158">
        <v>237</v>
      </c>
      <c r="F127" s="158">
        <v>105</v>
      </c>
      <c r="G127" s="158">
        <v>105</v>
      </c>
      <c r="H127" s="158">
        <v>285</v>
      </c>
      <c r="I127" s="158">
        <v>331.5</v>
      </c>
      <c r="J127" s="158">
        <v>37</v>
      </c>
      <c r="K127" s="158">
        <v>64</v>
      </c>
      <c r="L127" s="158">
        <v>93</v>
      </c>
      <c r="M127" s="158">
        <v>139</v>
      </c>
      <c r="N127" s="158">
        <v>41</v>
      </c>
      <c r="O127" s="158">
        <v>102</v>
      </c>
      <c r="P127" s="158">
        <v>72</v>
      </c>
      <c r="Q127" s="158">
        <v>121.5</v>
      </c>
      <c r="R127" s="158">
        <v>37</v>
      </c>
      <c r="S127" s="158">
        <v>244</v>
      </c>
      <c r="T127" s="158">
        <v>174</v>
      </c>
      <c r="U127" s="158">
        <v>176</v>
      </c>
      <c r="V127" s="158">
        <v>232</v>
      </c>
      <c r="W127" s="158">
        <v>231</v>
      </c>
      <c r="X127" s="158">
        <v>50</v>
      </c>
      <c r="Y127" s="158">
        <v>226</v>
      </c>
      <c r="Z127" s="158">
        <v>43</v>
      </c>
      <c r="AA127" s="141"/>
      <c r="AB127" s="142"/>
      <c r="AC127" s="155">
        <f t="shared" si="14"/>
        <v>19522701</v>
      </c>
      <c r="AD127" s="156" cm="1">
        <f t="array" ref="AD127">ROUND(AVERAGE(AP127:AR127/25),0)</f>
        <v>5</v>
      </c>
      <c r="AE127" s="156" cm="1">
        <f t="array" ref="AE127">ROUND(AVERAGE(AM127:AR127/25),0)</f>
        <v>6</v>
      </c>
      <c r="AF127" s="142"/>
      <c r="AG127" s="157">
        <f t="shared" si="15"/>
        <v>72</v>
      </c>
      <c r="AH127" s="157">
        <f t="shared" si="16"/>
        <v>122</v>
      </c>
      <c r="AI127" s="157">
        <f t="shared" si="17"/>
        <v>37</v>
      </c>
      <c r="AJ127" s="157">
        <f t="shared" si="18"/>
        <v>244</v>
      </c>
      <c r="AK127" s="157">
        <f t="shared" si="19"/>
        <v>174</v>
      </c>
      <c r="AL127" s="157">
        <f t="shared" si="21"/>
        <v>176</v>
      </c>
      <c r="AM127" s="157">
        <f t="shared" si="22"/>
        <v>232</v>
      </c>
      <c r="AN127" s="157">
        <f t="shared" si="23"/>
        <v>231</v>
      </c>
      <c r="AO127" s="157">
        <f t="shared" si="24"/>
        <v>50</v>
      </c>
      <c r="AP127" s="157">
        <f t="shared" si="25"/>
        <v>226</v>
      </c>
      <c r="AQ127" s="157">
        <f t="shared" si="26"/>
        <v>43</v>
      </c>
      <c r="AR127" s="157">
        <f t="shared" si="20"/>
        <v>102</v>
      </c>
      <c r="AS127" s="142"/>
      <c r="AT127" s="142"/>
    </row>
    <row r="128" spans="1:46" ht="14.4" x14ac:dyDescent="0.3">
      <c r="A128" s="135" t="s">
        <v>802</v>
      </c>
      <c r="B128" s="135" t="s">
        <v>445</v>
      </c>
      <c r="C128" s="135" t="s">
        <v>1084</v>
      </c>
      <c r="D128" s="158"/>
      <c r="E128" s="158">
        <v>-2.5010000000000003</v>
      </c>
      <c r="F128" s="158"/>
      <c r="G128" s="158">
        <v>-0.83299999999999996</v>
      </c>
      <c r="H128" s="158">
        <v>-0.16700000000000001</v>
      </c>
      <c r="I128" s="158">
        <v>0</v>
      </c>
      <c r="J128" s="158">
        <v>-1</v>
      </c>
      <c r="K128" s="158"/>
      <c r="L128" s="158">
        <v>0</v>
      </c>
      <c r="M128" s="158">
        <v>0</v>
      </c>
      <c r="N128" s="158"/>
      <c r="O128" s="158">
        <v>-0.83299999999999996</v>
      </c>
      <c r="P128" s="158"/>
      <c r="Q128" s="158"/>
      <c r="R128" s="158"/>
      <c r="S128" s="158">
        <v>-0.33400000000000002</v>
      </c>
      <c r="T128" s="158">
        <v>-0.16700000000000001</v>
      </c>
      <c r="U128" s="158"/>
      <c r="V128" s="158"/>
      <c r="W128" s="158"/>
      <c r="X128" s="158"/>
      <c r="Y128" s="158"/>
      <c r="Z128" s="158"/>
      <c r="AA128" s="141"/>
      <c r="AB128" s="142"/>
      <c r="AC128" s="155">
        <f t="shared" si="14"/>
        <v>19630501</v>
      </c>
      <c r="AD128" s="156" cm="1">
        <f t="array" ref="AD128">ROUND(AVERAGE(AP128:AR128/25),0)</f>
        <v>0</v>
      </c>
      <c r="AE128" s="156" cm="1">
        <f t="array" ref="AE128">ROUND(AVERAGE(AM128:AR128/25),0)</f>
        <v>0</v>
      </c>
      <c r="AF128" s="142"/>
      <c r="AG128" s="157">
        <f t="shared" si="15"/>
        <v>0</v>
      </c>
      <c r="AH128" s="157">
        <f t="shared" si="16"/>
        <v>0</v>
      </c>
      <c r="AI128" s="157">
        <f t="shared" si="17"/>
        <v>0</v>
      </c>
      <c r="AJ128" s="157">
        <f t="shared" si="18"/>
        <v>0</v>
      </c>
      <c r="AK128" s="157">
        <f t="shared" si="19"/>
        <v>0</v>
      </c>
      <c r="AL128" s="157">
        <f t="shared" si="21"/>
        <v>0</v>
      </c>
      <c r="AM128" s="157">
        <f t="shared" si="22"/>
        <v>0</v>
      </c>
      <c r="AN128" s="157">
        <f t="shared" si="23"/>
        <v>0</v>
      </c>
      <c r="AO128" s="157">
        <f t="shared" si="24"/>
        <v>0</v>
      </c>
      <c r="AP128" s="157">
        <f t="shared" si="25"/>
        <v>0</v>
      </c>
      <c r="AQ128" s="157">
        <f t="shared" si="26"/>
        <v>0</v>
      </c>
      <c r="AR128" s="157">
        <f t="shared" si="20"/>
        <v>-1</v>
      </c>
      <c r="AS128" s="142"/>
      <c r="AT128" s="142"/>
    </row>
    <row r="129" spans="1:46" ht="14.4" x14ac:dyDescent="0.3">
      <c r="A129" s="135" t="s">
        <v>802</v>
      </c>
      <c r="B129" s="135" t="s">
        <v>446</v>
      </c>
      <c r="C129" s="135" t="s">
        <v>1085</v>
      </c>
      <c r="D129" s="158">
        <v>27.832999999999998</v>
      </c>
      <c r="E129" s="158">
        <v>57</v>
      </c>
      <c r="F129" s="158">
        <v>82.832999999999998</v>
      </c>
      <c r="G129" s="158">
        <v>153</v>
      </c>
      <c r="H129" s="158">
        <v>84</v>
      </c>
      <c r="I129" s="158">
        <v>84.832999999999998</v>
      </c>
      <c r="J129" s="158">
        <v>147.167</v>
      </c>
      <c r="K129" s="158">
        <v>88</v>
      </c>
      <c r="L129" s="158">
        <v>48</v>
      </c>
      <c r="M129" s="158">
        <v>49.167000000000002</v>
      </c>
      <c r="N129" s="158">
        <v>25.5</v>
      </c>
      <c r="O129" s="158">
        <v>37.167000000000002</v>
      </c>
      <c r="P129" s="158">
        <v>70.334000000000003</v>
      </c>
      <c r="Q129" s="158">
        <v>37.167000000000002</v>
      </c>
      <c r="R129" s="158">
        <v>42.167000000000002</v>
      </c>
      <c r="S129" s="158">
        <v>93.165999999999997</v>
      </c>
      <c r="T129" s="158">
        <v>136.667</v>
      </c>
      <c r="U129" s="158">
        <v>85.167000000000002</v>
      </c>
      <c r="V129" s="158">
        <v>101.833</v>
      </c>
      <c r="W129" s="158">
        <v>135.333</v>
      </c>
      <c r="X129" s="158">
        <v>100.833</v>
      </c>
      <c r="Y129" s="158">
        <v>66.667000000000002</v>
      </c>
      <c r="Z129" s="158">
        <v>24.665999999999997</v>
      </c>
      <c r="AA129" s="141"/>
      <c r="AB129" s="142"/>
      <c r="AC129" s="155">
        <f t="shared" si="14"/>
        <v>19630701</v>
      </c>
      <c r="AD129" s="156" cm="1">
        <f t="array" ref="AD129">ROUND(AVERAGE(AP129:AR129/25),0)</f>
        <v>2</v>
      </c>
      <c r="AE129" s="156" cm="1">
        <f t="array" ref="AE129">ROUND(AVERAGE(AM129:AR129/25),0)</f>
        <v>3</v>
      </c>
      <c r="AF129" s="142"/>
      <c r="AG129" s="157">
        <f t="shared" si="15"/>
        <v>70</v>
      </c>
      <c r="AH129" s="157">
        <f t="shared" si="16"/>
        <v>37</v>
      </c>
      <c r="AI129" s="157">
        <f t="shared" si="17"/>
        <v>42</v>
      </c>
      <c r="AJ129" s="157">
        <f t="shared" si="18"/>
        <v>93</v>
      </c>
      <c r="AK129" s="157">
        <f t="shared" si="19"/>
        <v>137</v>
      </c>
      <c r="AL129" s="157">
        <f t="shared" si="21"/>
        <v>85</v>
      </c>
      <c r="AM129" s="157">
        <f t="shared" si="22"/>
        <v>102</v>
      </c>
      <c r="AN129" s="157">
        <f t="shared" si="23"/>
        <v>135</v>
      </c>
      <c r="AO129" s="157">
        <f t="shared" si="24"/>
        <v>101</v>
      </c>
      <c r="AP129" s="157">
        <f t="shared" si="25"/>
        <v>67</v>
      </c>
      <c r="AQ129" s="157">
        <f t="shared" si="26"/>
        <v>25</v>
      </c>
      <c r="AR129" s="157">
        <f t="shared" si="20"/>
        <v>37</v>
      </c>
      <c r="AS129" s="142"/>
      <c r="AT129" s="142"/>
    </row>
    <row r="130" spans="1:46" ht="14.4" x14ac:dyDescent="0.3">
      <c r="A130" s="135" t="s">
        <v>802</v>
      </c>
      <c r="B130" s="135" t="s">
        <v>447</v>
      </c>
      <c r="C130" s="135" t="s">
        <v>1086</v>
      </c>
      <c r="D130" s="158">
        <v>0</v>
      </c>
      <c r="E130" s="158"/>
      <c r="F130" s="158"/>
      <c r="G130" s="158"/>
      <c r="H130" s="158"/>
      <c r="I130" s="158"/>
      <c r="J130" s="158">
        <v>-3</v>
      </c>
      <c r="K130" s="158">
        <v>-3</v>
      </c>
      <c r="L130" s="158">
        <v>-2</v>
      </c>
      <c r="M130" s="158">
        <v>-2</v>
      </c>
      <c r="N130" s="158">
        <v>-7</v>
      </c>
      <c r="O130" s="158">
        <v>0</v>
      </c>
      <c r="P130" s="158">
        <v>-1</v>
      </c>
      <c r="Q130" s="158">
        <v>-5</v>
      </c>
      <c r="R130" s="158">
        <v>-2</v>
      </c>
      <c r="S130" s="158">
        <v>0</v>
      </c>
      <c r="T130" s="158">
        <v>-4</v>
      </c>
      <c r="U130" s="158"/>
      <c r="V130" s="158">
        <v>-3</v>
      </c>
      <c r="W130" s="158">
        <v>-4</v>
      </c>
      <c r="X130" s="158">
        <v>-3</v>
      </c>
      <c r="Y130" s="158">
        <v>-4</v>
      </c>
      <c r="Z130" s="158">
        <v>-1</v>
      </c>
      <c r="AA130" s="141"/>
      <c r="AB130" s="142"/>
      <c r="AC130" s="155">
        <f t="shared" si="14"/>
        <v>19896603</v>
      </c>
      <c r="AD130" s="156" cm="1">
        <f t="array" ref="AD130">ROUND(AVERAGE(AP130:AR130/25),0)</f>
        <v>0</v>
      </c>
      <c r="AE130" s="156" cm="1">
        <f t="array" ref="AE130">ROUND(AVERAGE(AM130:AR130/25),0)</f>
        <v>0</v>
      </c>
      <c r="AF130" s="142"/>
      <c r="AG130" s="157">
        <f t="shared" si="15"/>
        <v>-1</v>
      </c>
      <c r="AH130" s="157">
        <f t="shared" si="16"/>
        <v>-5</v>
      </c>
      <c r="AI130" s="157">
        <f t="shared" si="17"/>
        <v>-2</v>
      </c>
      <c r="AJ130" s="157">
        <f t="shared" si="18"/>
        <v>0</v>
      </c>
      <c r="AK130" s="157">
        <f t="shared" si="19"/>
        <v>-4</v>
      </c>
      <c r="AL130" s="157">
        <f t="shared" si="21"/>
        <v>0</v>
      </c>
      <c r="AM130" s="157">
        <f t="shared" si="22"/>
        <v>-3</v>
      </c>
      <c r="AN130" s="157">
        <f t="shared" si="23"/>
        <v>-4</v>
      </c>
      <c r="AO130" s="157">
        <f t="shared" si="24"/>
        <v>-3</v>
      </c>
      <c r="AP130" s="157">
        <f t="shared" si="25"/>
        <v>-4</v>
      </c>
      <c r="AQ130" s="157">
        <f t="shared" si="26"/>
        <v>-1</v>
      </c>
      <c r="AR130" s="157">
        <f t="shared" si="20"/>
        <v>0</v>
      </c>
      <c r="AS130" s="142"/>
      <c r="AT130" s="142"/>
    </row>
    <row r="131" spans="1:46" ht="14.4" x14ac:dyDescent="0.3">
      <c r="A131" s="135" t="s">
        <v>802</v>
      </c>
      <c r="B131" s="135" t="s">
        <v>448</v>
      </c>
      <c r="C131" s="135" t="s">
        <v>4</v>
      </c>
      <c r="D131" s="158">
        <v>229</v>
      </c>
      <c r="E131" s="158">
        <v>185</v>
      </c>
      <c r="F131" s="158">
        <v>951</v>
      </c>
      <c r="G131" s="158">
        <v>1168</v>
      </c>
      <c r="H131" s="158">
        <v>911</v>
      </c>
      <c r="I131" s="158">
        <v>1120</v>
      </c>
      <c r="J131" s="158">
        <v>1583</v>
      </c>
      <c r="K131" s="158">
        <v>1025</v>
      </c>
      <c r="L131" s="158">
        <v>812</v>
      </c>
      <c r="M131" s="158">
        <v>617</v>
      </c>
      <c r="N131" s="158">
        <v>341</v>
      </c>
      <c r="O131" s="158">
        <v>144</v>
      </c>
      <c r="P131" s="158">
        <v>227</v>
      </c>
      <c r="Q131" s="158">
        <v>363</v>
      </c>
      <c r="R131" s="158">
        <v>491</v>
      </c>
      <c r="S131" s="158">
        <v>1304</v>
      </c>
      <c r="T131" s="158">
        <v>1771</v>
      </c>
      <c r="U131" s="158">
        <v>1210</v>
      </c>
      <c r="V131" s="158">
        <v>1438</v>
      </c>
      <c r="W131" s="158">
        <v>1104</v>
      </c>
      <c r="X131" s="158">
        <v>1171</v>
      </c>
      <c r="Y131" s="158">
        <v>657</v>
      </c>
      <c r="Z131" s="158">
        <v>372</v>
      </c>
      <c r="AA131" s="141"/>
      <c r="AB131" s="142"/>
      <c r="AC131" s="155">
        <f t="shared" si="14"/>
        <v>22010602</v>
      </c>
      <c r="AD131" s="156" cm="1">
        <f t="array" ref="AD131">ROUND(AVERAGE(AP131:AR131/25),0)</f>
        <v>16</v>
      </c>
      <c r="AE131" s="156" cm="1">
        <f t="array" ref="AE131">ROUND(AVERAGE(AM131:AR131/25),0)</f>
        <v>33</v>
      </c>
      <c r="AF131" s="142"/>
      <c r="AG131" s="157">
        <f t="shared" si="15"/>
        <v>227</v>
      </c>
      <c r="AH131" s="157">
        <f t="shared" si="16"/>
        <v>363</v>
      </c>
      <c r="AI131" s="157">
        <f t="shared" si="17"/>
        <v>491</v>
      </c>
      <c r="AJ131" s="157">
        <f t="shared" si="18"/>
        <v>1304</v>
      </c>
      <c r="AK131" s="157">
        <f t="shared" si="19"/>
        <v>1771</v>
      </c>
      <c r="AL131" s="157">
        <f t="shared" si="21"/>
        <v>1210</v>
      </c>
      <c r="AM131" s="157">
        <f t="shared" si="22"/>
        <v>1438</v>
      </c>
      <c r="AN131" s="157">
        <f t="shared" si="23"/>
        <v>1104</v>
      </c>
      <c r="AO131" s="157">
        <f t="shared" si="24"/>
        <v>1171</v>
      </c>
      <c r="AP131" s="157">
        <f t="shared" si="25"/>
        <v>657</v>
      </c>
      <c r="AQ131" s="157">
        <f t="shared" si="26"/>
        <v>372</v>
      </c>
      <c r="AR131" s="157">
        <f t="shared" si="20"/>
        <v>144</v>
      </c>
      <c r="AS131" s="142"/>
      <c r="AT131" s="142"/>
    </row>
    <row r="132" spans="1:46" ht="14.4" x14ac:dyDescent="0.3">
      <c r="A132" s="135" t="s">
        <v>802</v>
      </c>
      <c r="B132" s="135" t="s">
        <v>449</v>
      </c>
      <c r="C132" s="135" t="s">
        <v>1087</v>
      </c>
      <c r="D132" s="158">
        <v>-1</v>
      </c>
      <c r="E132" s="158">
        <v>-17</v>
      </c>
      <c r="F132" s="158"/>
      <c r="G132" s="158">
        <v>-5</v>
      </c>
      <c r="H132" s="158">
        <v>0</v>
      </c>
      <c r="I132" s="158">
        <v>-3</v>
      </c>
      <c r="J132" s="158">
        <v>-3</v>
      </c>
      <c r="K132" s="158"/>
      <c r="L132" s="158">
        <v>-3</v>
      </c>
      <c r="M132" s="158">
        <v>-2</v>
      </c>
      <c r="N132" s="158">
        <v>-19</v>
      </c>
      <c r="O132" s="158">
        <v>-15</v>
      </c>
      <c r="P132" s="158">
        <v>-9</v>
      </c>
      <c r="Q132" s="158">
        <v>-9</v>
      </c>
      <c r="R132" s="158">
        <v>-1</v>
      </c>
      <c r="S132" s="158">
        <v>-7</v>
      </c>
      <c r="T132" s="158">
        <v>-5</v>
      </c>
      <c r="U132" s="158">
        <v>-4</v>
      </c>
      <c r="V132" s="158">
        <v>-4</v>
      </c>
      <c r="W132" s="158">
        <v>-5</v>
      </c>
      <c r="X132" s="158">
        <v>-6</v>
      </c>
      <c r="Y132" s="158">
        <v>-30</v>
      </c>
      <c r="Z132" s="158">
        <v>-3</v>
      </c>
      <c r="AA132" s="141"/>
      <c r="AB132" s="142"/>
      <c r="AC132" s="155">
        <f t="shared" si="14"/>
        <v>22011902</v>
      </c>
      <c r="AD132" s="156" cm="1">
        <f t="array" ref="AD132">ROUND(AVERAGE(AP132:AR132/25),0)</f>
        <v>-1</v>
      </c>
      <c r="AE132" s="156" cm="1">
        <f t="array" ref="AE132">ROUND(AVERAGE(AM132:AR132/25),0)</f>
        <v>0</v>
      </c>
      <c r="AF132" s="142"/>
      <c r="AG132" s="157">
        <f t="shared" si="15"/>
        <v>-9</v>
      </c>
      <c r="AH132" s="157">
        <f t="shared" si="16"/>
        <v>-9</v>
      </c>
      <c r="AI132" s="157">
        <f t="shared" si="17"/>
        <v>-1</v>
      </c>
      <c r="AJ132" s="157">
        <f t="shared" si="18"/>
        <v>-7</v>
      </c>
      <c r="AK132" s="157">
        <f t="shared" si="19"/>
        <v>-5</v>
      </c>
      <c r="AL132" s="157">
        <f t="shared" si="21"/>
        <v>-4</v>
      </c>
      <c r="AM132" s="157">
        <f t="shared" si="22"/>
        <v>-4</v>
      </c>
      <c r="AN132" s="157">
        <f t="shared" si="23"/>
        <v>-5</v>
      </c>
      <c r="AO132" s="157">
        <f t="shared" si="24"/>
        <v>-6</v>
      </c>
      <c r="AP132" s="157">
        <f t="shared" si="25"/>
        <v>-30</v>
      </c>
      <c r="AQ132" s="157">
        <f t="shared" si="26"/>
        <v>-3</v>
      </c>
      <c r="AR132" s="157">
        <f t="shared" si="20"/>
        <v>-15</v>
      </c>
      <c r="AS132" s="142"/>
      <c r="AT132" s="142"/>
    </row>
    <row r="133" spans="1:46" ht="14.4" x14ac:dyDescent="0.3">
      <c r="A133" s="135" t="s">
        <v>802</v>
      </c>
      <c r="B133" s="135" t="s">
        <v>450</v>
      </c>
      <c r="C133" s="135" t="s">
        <v>167</v>
      </c>
      <c r="D133" s="158">
        <v>339</v>
      </c>
      <c r="E133" s="158">
        <v>339</v>
      </c>
      <c r="F133" s="158">
        <v>377</v>
      </c>
      <c r="G133" s="158">
        <v>684</v>
      </c>
      <c r="H133" s="158">
        <v>1024</v>
      </c>
      <c r="I133" s="158">
        <v>567</v>
      </c>
      <c r="J133" s="158">
        <v>1123</v>
      </c>
      <c r="K133" s="158">
        <v>1246</v>
      </c>
      <c r="L133" s="158">
        <v>1545</v>
      </c>
      <c r="M133" s="158">
        <v>487</v>
      </c>
      <c r="N133" s="158">
        <v>183</v>
      </c>
      <c r="O133" s="158">
        <v>985</v>
      </c>
      <c r="P133" s="158">
        <v>187</v>
      </c>
      <c r="Q133" s="158">
        <v>91</v>
      </c>
      <c r="R133" s="158">
        <v>375</v>
      </c>
      <c r="S133" s="158">
        <v>161</v>
      </c>
      <c r="T133" s="158">
        <v>309</v>
      </c>
      <c r="U133" s="158">
        <v>454</v>
      </c>
      <c r="V133" s="158">
        <v>869</v>
      </c>
      <c r="W133" s="158">
        <v>406</v>
      </c>
      <c r="X133" s="158">
        <v>0</v>
      </c>
      <c r="Y133" s="158"/>
      <c r="Z133" s="158"/>
      <c r="AA133" s="141"/>
      <c r="AB133" s="142"/>
      <c r="AC133" s="155">
        <f t="shared" si="14"/>
        <v>28742201</v>
      </c>
      <c r="AD133" s="156" cm="1">
        <f t="array" ref="AD133">ROUND(AVERAGE(AP133:AR133/25),0)</f>
        <v>13</v>
      </c>
      <c r="AE133" s="156" cm="1">
        <f t="array" ref="AE133">ROUND(AVERAGE(AM133:AR133/25),0)</f>
        <v>15</v>
      </c>
      <c r="AF133" s="142"/>
      <c r="AG133" s="157">
        <f t="shared" si="15"/>
        <v>187</v>
      </c>
      <c r="AH133" s="157">
        <f t="shared" si="16"/>
        <v>91</v>
      </c>
      <c r="AI133" s="157">
        <f t="shared" si="17"/>
        <v>375</v>
      </c>
      <c r="AJ133" s="157">
        <f t="shared" si="18"/>
        <v>161</v>
      </c>
      <c r="AK133" s="157">
        <f t="shared" si="19"/>
        <v>309</v>
      </c>
      <c r="AL133" s="157">
        <f t="shared" si="21"/>
        <v>454</v>
      </c>
      <c r="AM133" s="157">
        <f t="shared" si="22"/>
        <v>869</v>
      </c>
      <c r="AN133" s="157">
        <f t="shared" si="23"/>
        <v>406</v>
      </c>
      <c r="AO133" s="157">
        <f t="shared" si="24"/>
        <v>0</v>
      </c>
      <c r="AP133" s="157">
        <f t="shared" si="25"/>
        <v>0</v>
      </c>
      <c r="AQ133" s="157">
        <f t="shared" si="26"/>
        <v>0</v>
      </c>
      <c r="AR133" s="157">
        <f t="shared" si="20"/>
        <v>985</v>
      </c>
      <c r="AS133" s="142"/>
      <c r="AT133" s="142"/>
    </row>
    <row r="134" spans="1:46" ht="14.4" x14ac:dyDescent="0.3">
      <c r="A134" s="135" t="s">
        <v>802</v>
      </c>
      <c r="B134" s="135" t="s">
        <v>451</v>
      </c>
      <c r="C134" s="135" t="s">
        <v>1088</v>
      </c>
      <c r="D134" s="158">
        <v>0</v>
      </c>
      <c r="E134" s="158">
        <v>-2.3339999999999996</v>
      </c>
      <c r="F134" s="158"/>
      <c r="G134" s="158">
        <v>-0.16700000000000001</v>
      </c>
      <c r="H134" s="158"/>
      <c r="I134" s="158">
        <v>-1.5</v>
      </c>
      <c r="J134" s="158">
        <v>-3</v>
      </c>
      <c r="K134" s="158"/>
      <c r="L134" s="158">
        <v>-0.66700000000000004</v>
      </c>
      <c r="M134" s="158">
        <v>-1</v>
      </c>
      <c r="N134" s="158"/>
      <c r="O134" s="158">
        <v>-0.16700000000000001</v>
      </c>
      <c r="P134" s="158">
        <v>-0.66700000000000004</v>
      </c>
      <c r="Q134" s="158">
        <v>-1.167</v>
      </c>
      <c r="R134" s="158">
        <v>-0.16700000000000001</v>
      </c>
      <c r="S134" s="158">
        <v>0</v>
      </c>
      <c r="T134" s="158">
        <v>-1</v>
      </c>
      <c r="U134" s="158">
        <v>-0.33300000000000002</v>
      </c>
      <c r="V134" s="158">
        <v>-0.33400000000000002</v>
      </c>
      <c r="W134" s="158">
        <v>-0.83299999999999996</v>
      </c>
      <c r="X134" s="158">
        <v>-0.5</v>
      </c>
      <c r="Y134" s="158"/>
      <c r="Z134" s="158"/>
      <c r="AA134" s="141"/>
      <c r="AB134" s="142"/>
      <c r="AC134" s="155">
        <f t="shared" si="14"/>
        <v>29256601</v>
      </c>
      <c r="AD134" s="156" cm="1">
        <f t="array" ref="AD134">ROUND(AVERAGE(AP134:AR134/25),0)</f>
        <v>0</v>
      </c>
      <c r="AE134" s="156" cm="1">
        <f t="array" ref="AE134">ROUND(AVERAGE(AM134:AR134/25),0)</f>
        <v>0</v>
      </c>
      <c r="AF134" s="142"/>
      <c r="AG134" s="157">
        <f t="shared" si="15"/>
        <v>-1</v>
      </c>
      <c r="AH134" s="157">
        <f t="shared" si="16"/>
        <v>-1</v>
      </c>
      <c r="AI134" s="157">
        <f t="shared" si="17"/>
        <v>0</v>
      </c>
      <c r="AJ134" s="157">
        <f t="shared" si="18"/>
        <v>0</v>
      </c>
      <c r="AK134" s="157">
        <f t="shared" si="19"/>
        <v>-1</v>
      </c>
      <c r="AL134" s="157">
        <f t="shared" si="21"/>
        <v>0</v>
      </c>
      <c r="AM134" s="157">
        <f t="shared" si="22"/>
        <v>0</v>
      </c>
      <c r="AN134" s="157">
        <f t="shared" si="23"/>
        <v>-1</v>
      </c>
      <c r="AO134" s="157">
        <f t="shared" si="24"/>
        <v>-1</v>
      </c>
      <c r="AP134" s="157">
        <f t="shared" si="25"/>
        <v>0</v>
      </c>
      <c r="AQ134" s="157">
        <f t="shared" si="26"/>
        <v>0</v>
      </c>
      <c r="AR134" s="157">
        <f t="shared" si="20"/>
        <v>0</v>
      </c>
      <c r="AS134" s="142"/>
      <c r="AT134" s="142"/>
    </row>
    <row r="135" spans="1:46" ht="14.4" x14ac:dyDescent="0.3">
      <c r="A135" s="135" t="s">
        <v>802</v>
      </c>
      <c r="B135" s="135" t="s">
        <v>708</v>
      </c>
      <c r="C135" s="135" t="s">
        <v>1089</v>
      </c>
      <c r="D135" s="158"/>
      <c r="E135" s="158"/>
      <c r="F135" s="158"/>
      <c r="G135" s="158"/>
      <c r="H135" s="158"/>
      <c r="I135" s="158"/>
      <c r="J135" s="158">
        <v>-3.5</v>
      </c>
      <c r="K135" s="158"/>
      <c r="L135" s="158"/>
      <c r="M135" s="158"/>
      <c r="N135" s="158"/>
      <c r="O135" s="158">
        <v>0</v>
      </c>
      <c r="P135" s="158"/>
      <c r="Q135" s="158"/>
      <c r="R135" s="158"/>
      <c r="S135" s="158"/>
      <c r="T135" s="158">
        <v>-5</v>
      </c>
      <c r="U135" s="158"/>
      <c r="V135" s="158">
        <v>-2</v>
      </c>
      <c r="W135" s="158"/>
      <c r="X135" s="158">
        <v>-4</v>
      </c>
      <c r="Y135" s="158"/>
      <c r="Z135" s="158"/>
      <c r="AA135" s="141"/>
      <c r="AB135" s="142"/>
      <c r="AC135" s="155">
        <f t="shared" si="14"/>
        <v>29503501</v>
      </c>
      <c r="AD135" s="156" cm="1">
        <f t="array" ref="AD135">ROUND(AVERAGE(AP135:AR135/25),0)</f>
        <v>0</v>
      </c>
      <c r="AE135" s="156" cm="1">
        <f t="array" ref="AE135">ROUND(AVERAGE(AM135:AR135/25),0)</f>
        <v>0</v>
      </c>
      <c r="AF135" s="142"/>
      <c r="AG135" s="157">
        <f t="shared" si="15"/>
        <v>0</v>
      </c>
      <c r="AH135" s="157">
        <f t="shared" si="16"/>
        <v>0</v>
      </c>
      <c r="AI135" s="157">
        <f t="shared" si="17"/>
        <v>0</v>
      </c>
      <c r="AJ135" s="157">
        <f t="shared" si="18"/>
        <v>0</v>
      </c>
      <c r="AK135" s="157">
        <f t="shared" si="19"/>
        <v>-5</v>
      </c>
      <c r="AL135" s="157">
        <f t="shared" si="21"/>
        <v>0</v>
      </c>
      <c r="AM135" s="157">
        <f t="shared" si="22"/>
        <v>-2</v>
      </c>
      <c r="AN135" s="157">
        <f t="shared" si="23"/>
        <v>0</v>
      </c>
      <c r="AO135" s="157">
        <f t="shared" si="24"/>
        <v>-4</v>
      </c>
      <c r="AP135" s="157">
        <f t="shared" si="25"/>
        <v>0</v>
      </c>
      <c r="AQ135" s="157">
        <f t="shared" si="26"/>
        <v>0</v>
      </c>
      <c r="AR135" s="157">
        <f t="shared" si="20"/>
        <v>0</v>
      </c>
      <c r="AS135" s="142"/>
      <c r="AT135" s="142"/>
    </row>
    <row r="136" spans="1:46" ht="14.4" x14ac:dyDescent="0.3">
      <c r="A136" s="135" t="s">
        <v>802</v>
      </c>
      <c r="B136" s="135" t="s">
        <v>452</v>
      </c>
      <c r="C136" s="135" t="s">
        <v>1090</v>
      </c>
      <c r="D136" s="158">
        <v>4</v>
      </c>
      <c r="E136" s="158">
        <v>14</v>
      </c>
      <c r="F136" s="158">
        <v>44</v>
      </c>
      <c r="G136" s="158">
        <v>155</v>
      </c>
      <c r="H136" s="158">
        <v>128</v>
      </c>
      <c r="I136" s="158">
        <v>69</v>
      </c>
      <c r="J136" s="158">
        <v>184</v>
      </c>
      <c r="K136" s="158">
        <v>66</v>
      </c>
      <c r="L136" s="158">
        <v>58</v>
      </c>
      <c r="M136" s="158">
        <v>7</v>
      </c>
      <c r="N136" s="158"/>
      <c r="O136" s="158">
        <v>15</v>
      </c>
      <c r="P136" s="158">
        <v>18</v>
      </c>
      <c r="Q136" s="158">
        <v>20</v>
      </c>
      <c r="R136" s="158">
        <v>68</v>
      </c>
      <c r="S136" s="158">
        <v>129</v>
      </c>
      <c r="T136" s="158">
        <v>153</v>
      </c>
      <c r="U136" s="158">
        <v>103</v>
      </c>
      <c r="V136" s="158">
        <v>175</v>
      </c>
      <c r="W136" s="158">
        <v>102</v>
      </c>
      <c r="X136" s="158">
        <v>9</v>
      </c>
      <c r="Y136" s="158">
        <v>51</v>
      </c>
      <c r="Z136" s="158">
        <v>11</v>
      </c>
      <c r="AA136" s="141"/>
      <c r="AB136" s="142"/>
      <c r="AC136" s="155">
        <f t="shared" si="14"/>
        <v>29603001</v>
      </c>
      <c r="AD136" s="156" cm="1">
        <f t="array" ref="AD136">ROUND(AVERAGE(AP136:AR136/25),0)</f>
        <v>1</v>
      </c>
      <c r="AE136" s="156" cm="1">
        <f t="array" ref="AE136">ROUND(AVERAGE(AM136:AR136/25),0)</f>
        <v>2</v>
      </c>
      <c r="AF136" s="142"/>
      <c r="AG136" s="157">
        <f t="shared" si="15"/>
        <v>18</v>
      </c>
      <c r="AH136" s="157">
        <f t="shared" si="16"/>
        <v>20</v>
      </c>
      <c r="AI136" s="157">
        <f t="shared" si="17"/>
        <v>68</v>
      </c>
      <c r="AJ136" s="157">
        <f t="shared" si="18"/>
        <v>129</v>
      </c>
      <c r="AK136" s="157">
        <f t="shared" si="19"/>
        <v>153</v>
      </c>
      <c r="AL136" s="157">
        <f t="shared" si="21"/>
        <v>103</v>
      </c>
      <c r="AM136" s="157">
        <f t="shared" si="22"/>
        <v>175</v>
      </c>
      <c r="AN136" s="157">
        <f t="shared" si="23"/>
        <v>102</v>
      </c>
      <c r="AO136" s="157">
        <f t="shared" si="24"/>
        <v>9</v>
      </c>
      <c r="AP136" s="157">
        <f t="shared" si="25"/>
        <v>51</v>
      </c>
      <c r="AQ136" s="157">
        <f t="shared" si="26"/>
        <v>11</v>
      </c>
      <c r="AR136" s="157">
        <f t="shared" si="20"/>
        <v>15</v>
      </c>
      <c r="AS136" s="142"/>
      <c r="AT136" s="142"/>
    </row>
    <row r="137" spans="1:46" ht="14.4" x14ac:dyDescent="0.3">
      <c r="A137" s="135" t="s">
        <v>802</v>
      </c>
      <c r="B137" s="135" t="s">
        <v>453</v>
      </c>
      <c r="C137" s="135" t="s">
        <v>1091</v>
      </c>
      <c r="D137" s="158">
        <v>124</v>
      </c>
      <c r="E137" s="158">
        <v>142.666</v>
      </c>
      <c r="F137" s="158">
        <v>258</v>
      </c>
      <c r="G137" s="158">
        <v>357</v>
      </c>
      <c r="H137" s="158">
        <v>194</v>
      </c>
      <c r="I137" s="158">
        <v>394</v>
      </c>
      <c r="J137" s="158">
        <v>342.66700000000003</v>
      </c>
      <c r="K137" s="158">
        <v>272.66700000000003</v>
      </c>
      <c r="L137" s="158">
        <v>175</v>
      </c>
      <c r="M137" s="158">
        <v>176.833</v>
      </c>
      <c r="N137" s="158">
        <v>94.332999999999998</v>
      </c>
      <c r="O137" s="158">
        <v>120</v>
      </c>
      <c r="P137" s="158">
        <v>164.167</v>
      </c>
      <c r="Q137" s="158">
        <v>112.5</v>
      </c>
      <c r="R137" s="158">
        <v>160.667</v>
      </c>
      <c r="S137" s="158">
        <v>275</v>
      </c>
      <c r="T137" s="158">
        <v>256</v>
      </c>
      <c r="U137" s="158">
        <v>355</v>
      </c>
      <c r="V137" s="158">
        <v>328.83299999999997</v>
      </c>
      <c r="W137" s="158">
        <v>338.83299999999997</v>
      </c>
      <c r="X137" s="158">
        <v>235.833</v>
      </c>
      <c r="Y137" s="158">
        <v>157.666</v>
      </c>
      <c r="Z137" s="158">
        <v>131.167</v>
      </c>
      <c r="AA137" s="141"/>
      <c r="AB137" s="142"/>
      <c r="AC137" s="155">
        <f t="shared" si="14"/>
        <v>39631001</v>
      </c>
      <c r="AD137" s="156" cm="1">
        <f t="array" ref="AD137">ROUND(AVERAGE(AP137:AR137/25),0)</f>
        <v>5</v>
      </c>
      <c r="AE137" s="156" cm="1">
        <f t="array" ref="AE137">ROUND(AVERAGE(AM137:AR137/25),0)</f>
        <v>9</v>
      </c>
      <c r="AF137" s="142"/>
      <c r="AG137" s="157">
        <f t="shared" si="15"/>
        <v>164</v>
      </c>
      <c r="AH137" s="157">
        <f t="shared" si="16"/>
        <v>113</v>
      </c>
      <c r="AI137" s="157">
        <f t="shared" si="17"/>
        <v>161</v>
      </c>
      <c r="AJ137" s="157">
        <f t="shared" si="18"/>
        <v>275</v>
      </c>
      <c r="AK137" s="157">
        <f t="shared" si="19"/>
        <v>256</v>
      </c>
      <c r="AL137" s="157">
        <f t="shared" si="21"/>
        <v>355</v>
      </c>
      <c r="AM137" s="157">
        <f t="shared" si="22"/>
        <v>329</v>
      </c>
      <c r="AN137" s="157">
        <f t="shared" si="23"/>
        <v>339</v>
      </c>
      <c r="AO137" s="157">
        <f t="shared" si="24"/>
        <v>236</v>
      </c>
      <c r="AP137" s="157">
        <f t="shared" si="25"/>
        <v>158</v>
      </c>
      <c r="AQ137" s="157">
        <f t="shared" si="26"/>
        <v>131</v>
      </c>
      <c r="AR137" s="157">
        <f t="shared" si="20"/>
        <v>120</v>
      </c>
      <c r="AS137" s="142"/>
      <c r="AT137" s="142"/>
    </row>
    <row r="138" spans="1:46" ht="14.4" x14ac:dyDescent="0.3">
      <c r="A138" s="135" t="s">
        <v>802</v>
      </c>
      <c r="B138" s="135" t="s">
        <v>711</v>
      </c>
      <c r="C138" s="135" t="s">
        <v>619</v>
      </c>
      <c r="D138" s="158">
        <v>931</v>
      </c>
      <c r="E138" s="158">
        <v>634</v>
      </c>
      <c r="F138" s="158">
        <v>856</v>
      </c>
      <c r="G138" s="158">
        <v>1471</v>
      </c>
      <c r="H138" s="158">
        <v>1548</v>
      </c>
      <c r="I138" s="158">
        <v>1696</v>
      </c>
      <c r="J138" s="158">
        <v>1562</v>
      </c>
      <c r="K138" s="158">
        <v>1122</v>
      </c>
      <c r="L138" s="158">
        <v>3261</v>
      </c>
      <c r="M138" s="158">
        <v>155</v>
      </c>
      <c r="N138" s="158">
        <v>594</v>
      </c>
      <c r="O138" s="158">
        <v>353</v>
      </c>
      <c r="P138" s="158">
        <v>363</v>
      </c>
      <c r="Q138" s="158">
        <v>417</v>
      </c>
      <c r="R138" s="158">
        <v>473</v>
      </c>
      <c r="S138" s="158">
        <v>900</v>
      </c>
      <c r="T138" s="158">
        <v>1967</v>
      </c>
      <c r="U138" s="158">
        <v>1022</v>
      </c>
      <c r="V138" s="158">
        <v>1701</v>
      </c>
      <c r="W138" s="158">
        <v>1945</v>
      </c>
      <c r="X138" s="158">
        <v>1212</v>
      </c>
      <c r="Y138" s="158">
        <v>1061</v>
      </c>
      <c r="Z138" s="158">
        <v>609</v>
      </c>
      <c r="AA138" s="141"/>
      <c r="AB138" s="142"/>
      <c r="AC138" s="155">
        <f t="shared" si="14"/>
        <v>62710832</v>
      </c>
      <c r="AD138" s="156" cm="1">
        <f t="array" ref="AD138">ROUND(AVERAGE(AP138:AR138/25),0)</f>
        <v>27</v>
      </c>
      <c r="AE138" s="156" cm="1">
        <f t="array" ref="AE138">ROUND(AVERAGE(AM138:AR138/25),0)</f>
        <v>46</v>
      </c>
      <c r="AF138" s="142"/>
      <c r="AG138" s="157">
        <f t="shared" si="15"/>
        <v>363</v>
      </c>
      <c r="AH138" s="157">
        <f t="shared" si="16"/>
        <v>417</v>
      </c>
      <c r="AI138" s="157">
        <f t="shared" si="17"/>
        <v>473</v>
      </c>
      <c r="AJ138" s="157">
        <f t="shared" si="18"/>
        <v>900</v>
      </c>
      <c r="AK138" s="157">
        <f t="shared" si="19"/>
        <v>1967</v>
      </c>
      <c r="AL138" s="157">
        <f t="shared" si="21"/>
        <v>1022</v>
      </c>
      <c r="AM138" s="157">
        <f t="shared" si="22"/>
        <v>1701</v>
      </c>
      <c r="AN138" s="157">
        <f t="shared" si="23"/>
        <v>1945</v>
      </c>
      <c r="AO138" s="157">
        <f t="shared" si="24"/>
        <v>1212</v>
      </c>
      <c r="AP138" s="157">
        <f t="shared" si="25"/>
        <v>1061</v>
      </c>
      <c r="AQ138" s="157">
        <f t="shared" si="26"/>
        <v>609</v>
      </c>
      <c r="AR138" s="157">
        <f t="shared" si="20"/>
        <v>353</v>
      </c>
      <c r="AS138" s="142"/>
      <c r="AT138" s="142"/>
    </row>
    <row r="139" spans="1:46" ht="14.4" x14ac:dyDescent="0.3">
      <c r="A139" s="135" t="s">
        <v>802</v>
      </c>
      <c r="B139" s="135" t="s">
        <v>738</v>
      </c>
      <c r="C139" s="135" t="s">
        <v>739</v>
      </c>
      <c r="D139" s="158"/>
      <c r="E139" s="158">
        <v>206</v>
      </c>
      <c r="F139" s="158">
        <v>63</v>
      </c>
      <c r="G139" s="158">
        <v>10</v>
      </c>
      <c r="H139" s="158">
        <v>84</v>
      </c>
      <c r="I139" s="158">
        <v>39</v>
      </c>
      <c r="J139" s="158">
        <v>43</v>
      </c>
      <c r="K139" s="158">
        <v>38</v>
      </c>
      <c r="L139" s="158">
        <v>22</v>
      </c>
      <c r="M139" s="158">
        <v>20</v>
      </c>
      <c r="N139" s="158">
        <v>4</v>
      </c>
      <c r="O139" s="158">
        <v>5</v>
      </c>
      <c r="P139" s="158">
        <v>45</v>
      </c>
      <c r="Q139" s="158">
        <v>-5.5</v>
      </c>
      <c r="R139" s="158">
        <v>22</v>
      </c>
      <c r="S139" s="158">
        <v>0</v>
      </c>
      <c r="T139" s="158">
        <v>-31</v>
      </c>
      <c r="U139" s="158">
        <v>56</v>
      </c>
      <c r="V139" s="158">
        <v>88.5</v>
      </c>
      <c r="W139" s="158">
        <v>68</v>
      </c>
      <c r="X139" s="158">
        <v>14</v>
      </c>
      <c r="Y139" s="158">
        <v>16</v>
      </c>
      <c r="Z139" s="158">
        <v>14</v>
      </c>
      <c r="AA139" s="141"/>
      <c r="AB139" s="142"/>
      <c r="AC139" s="155">
        <f t="shared" ref="AC139:AC202" si="27">VALUE(TEXT(B139,0))</f>
        <v>64303850</v>
      </c>
      <c r="AD139" s="156" cm="1">
        <f t="array" ref="AD139">ROUND(AVERAGE(AP139:AR139/25),0)</f>
        <v>0</v>
      </c>
      <c r="AE139" s="156" cm="1">
        <f t="array" ref="AE139">ROUND(AVERAGE(AM139:AR139/25),0)</f>
        <v>1</v>
      </c>
      <c r="AF139" s="142"/>
      <c r="AG139" s="157">
        <f t="shared" ref="AG139:AG202" si="28">ROUND(P139*AG$8,0)</f>
        <v>45</v>
      </c>
      <c r="AH139" s="157">
        <f t="shared" ref="AH139:AH202" si="29">ROUND(Q139*AH$8,0)</f>
        <v>-6</v>
      </c>
      <c r="AI139" s="157">
        <f t="shared" ref="AI139:AI202" si="30">ROUND(R139*AI$8,0)</f>
        <v>22</v>
      </c>
      <c r="AJ139" s="157">
        <f t="shared" ref="AJ139:AJ202" si="31">ROUND(S139*AJ$8,0)</f>
        <v>0</v>
      </c>
      <c r="AK139" s="157">
        <f t="shared" ref="AK139:AK202" si="32">ROUND(T139*AK$8,0)</f>
        <v>-31</v>
      </c>
      <c r="AL139" s="157">
        <f t="shared" si="21"/>
        <v>56</v>
      </c>
      <c r="AM139" s="157">
        <f t="shared" si="22"/>
        <v>89</v>
      </c>
      <c r="AN139" s="157">
        <f t="shared" si="23"/>
        <v>68</v>
      </c>
      <c r="AO139" s="157">
        <f t="shared" si="24"/>
        <v>14</v>
      </c>
      <c r="AP139" s="157">
        <f t="shared" si="25"/>
        <v>16</v>
      </c>
      <c r="AQ139" s="157">
        <f t="shared" si="26"/>
        <v>14</v>
      </c>
      <c r="AR139" s="157">
        <f t="shared" ref="AR139:AR202" si="33">ROUND(O139*AR$8,0)</f>
        <v>5</v>
      </c>
      <c r="AS139" s="142"/>
      <c r="AT139" s="142"/>
    </row>
    <row r="140" spans="1:46" ht="14.4" x14ac:dyDescent="0.3">
      <c r="A140" s="135" t="s">
        <v>802</v>
      </c>
      <c r="B140" s="135" t="s">
        <v>798</v>
      </c>
      <c r="C140" s="135" t="s">
        <v>1073</v>
      </c>
      <c r="D140" s="158"/>
      <c r="E140" s="158"/>
      <c r="F140" s="158"/>
      <c r="G140" s="158"/>
      <c r="H140" s="158"/>
      <c r="I140" s="158"/>
      <c r="J140" s="158"/>
      <c r="K140" s="158"/>
      <c r="L140" s="158"/>
      <c r="M140" s="158"/>
      <c r="N140" s="158">
        <v>1</v>
      </c>
      <c r="O140" s="158">
        <v>90</v>
      </c>
      <c r="P140" s="158">
        <v>11</v>
      </c>
      <c r="Q140" s="158">
        <v>34</v>
      </c>
      <c r="R140" s="158">
        <v>59</v>
      </c>
      <c r="S140" s="158">
        <v>130</v>
      </c>
      <c r="T140" s="158">
        <v>182</v>
      </c>
      <c r="U140" s="158">
        <v>160</v>
      </c>
      <c r="V140" s="158">
        <v>169</v>
      </c>
      <c r="W140" s="158">
        <v>188</v>
      </c>
      <c r="X140" s="158">
        <v>67</v>
      </c>
      <c r="Y140" s="158">
        <v>39</v>
      </c>
      <c r="Z140" s="158">
        <v>27</v>
      </c>
      <c r="AA140" s="141"/>
      <c r="AB140" s="142"/>
      <c r="AC140" s="155">
        <f t="shared" si="27"/>
        <v>64303966</v>
      </c>
      <c r="AD140" s="156" cm="1">
        <f t="array" ref="AD140">ROUND(AVERAGE(AP140:AR140/25),0)</f>
        <v>2</v>
      </c>
      <c r="AE140" s="156" cm="1">
        <f t="array" ref="AE140">ROUND(AVERAGE(AM140:AR140/25),0)</f>
        <v>4</v>
      </c>
      <c r="AF140" s="142"/>
      <c r="AG140" s="157">
        <f t="shared" si="28"/>
        <v>11</v>
      </c>
      <c r="AH140" s="157">
        <f t="shared" si="29"/>
        <v>34</v>
      </c>
      <c r="AI140" s="157">
        <f t="shared" si="30"/>
        <v>59</v>
      </c>
      <c r="AJ140" s="157">
        <f t="shared" si="31"/>
        <v>130</v>
      </c>
      <c r="AK140" s="157">
        <f t="shared" si="32"/>
        <v>182</v>
      </c>
      <c r="AL140" s="157">
        <f t="shared" ref="AL140:AL203" si="34">ROUND(U140*AL$8,0)</f>
        <v>160</v>
      </c>
      <c r="AM140" s="157">
        <f t="shared" ref="AM140:AM203" si="35">ROUND(V140*AM$8,0)</f>
        <v>169</v>
      </c>
      <c r="AN140" s="157">
        <f t="shared" ref="AN140:AN203" si="36">ROUND(W140*AN$8,0)</f>
        <v>188</v>
      </c>
      <c r="AO140" s="157">
        <f t="shared" ref="AO140:AO203" si="37">ROUND(X140*AO$8,0)</f>
        <v>67</v>
      </c>
      <c r="AP140" s="157">
        <f t="shared" ref="AP140:AP203" si="38">ROUND(Y140*AP$8,0)</f>
        <v>39</v>
      </c>
      <c r="AQ140" s="157">
        <f t="shared" ref="AQ140:AQ203" si="39">ROUND(Z140*AQ$8,0)</f>
        <v>27</v>
      </c>
      <c r="AR140" s="157">
        <f t="shared" si="33"/>
        <v>90</v>
      </c>
      <c r="AS140" s="142"/>
      <c r="AT140" s="142"/>
    </row>
    <row r="141" spans="1:46" ht="14.4" x14ac:dyDescent="0.3">
      <c r="A141" s="135" t="s">
        <v>802</v>
      </c>
      <c r="B141" s="135" t="s">
        <v>785</v>
      </c>
      <c r="C141" s="135" t="s">
        <v>770</v>
      </c>
      <c r="D141" s="158"/>
      <c r="E141" s="158"/>
      <c r="F141" s="158"/>
      <c r="G141" s="158"/>
      <c r="H141" s="158"/>
      <c r="I141" s="158"/>
      <c r="J141" s="158">
        <v>72</v>
      </c>
      <c r="K141" s="158">
        <v>136</v>
      </c>
      <c r="L141" s="158">
        <v>90</v>
      </c>
      <c r="M141" s="158">
        <v>150</v>
      </c>
      <c r="N141" s="158">
        <v>24</v>
      </c>
      <c r="O141" s="158">
        <v>104</v>
      </c>
      <c r="P141" s="158">
        <v>176</v>
      </c>
      <c r="Q141" s="158">
        <v>9.5</v>
      </c>
      <c r="R141" s="158">
        <v>111</v>
      </c>
      <c r="S141" s="158">
        <v>381</v>
      </c>
      <c r="T141" s="158">
        <v>-41</v>
      </c>
      <c r="U141" s="158">
        <v>499</v>
      </c>
      <c r="V141" s="158">
        <v>272.5</v>
      </c>
      <c r="W141" s="158">
        <v>161.5</v>
      </c>
      <c r="X141" s="158">
        <v>141.5</v>
      </c>
      <c r="Y141" s="158">
        <v>72</v>
      </c>
      <c r="Z141" s="158">
        <v>21.5</v>
      </c>
      <c r="AA141" s="141"/>
      <c r="AB141" s="142"/>
      <c r="AC141" s="155">
        <f t="shared" si="27"/>
        <v>64320650</v>
      </c>
      <c r="AD141" s="156" cm="1">
        <f t="array" ref="AD141">ROUND(AVERAGE(AP141:AR141/25),0)</f>
        <v>3</v>
      </c>
      <c r="AE141" s="156" cm="1">
        <f t="array" ref="AE141">ROUND(AVERAGE(AM141:AR141/25),0)</f>
        <v>5</v>
      </c>
      <c r="AF141" s="142"/>
      <c r="AG141" s="157">
        <f t="shared" si="28"/>
        <v>176</v>
      </c>
      <c r="AH141" s="157">
        <f t="shared" si="29"/>
        <v>10</v>
      </c>
      <c r="AI141" s="157">
        <f t="shared" si="30"/>
        <v>111</v>
      </c>
      <c r="AJ141" s="157">
        <f t="shared" si="31"/>
        <v>381</v>
      </c>
      <c r="AK141" s="157">
        <f t="shared" si="32"/>
        <v>-41</v>
      </c>
      <c r="AL141" s="157">
        <f t="shared" si="34"/>
        <v>499</v>
      </c>
      <c r="AM141" s="157">
        <f t="shared" si="35"/>
        <v>273</v>
      </c>
      <c r="AN141" s="157">
        <f t="shared" si="36"/>
        <v>162</v>
      </c>
      <c r="AO141" s="157">
        <f t="shared" si="37"/>
        <v>142</v>
      </c>
      <c r="AP141" s="157">
        <f t="shared" si="38"/>
        <v>72</v>
      </c>
      <c r="AQ141" s="157">
        <f t="shared" si="39"/>
        <v>22</v>
      </c>
      <c r="AR141" s="157">
        <f t="shared" si="33"/>
        <v>104</v>
      </c>
      <c r="AS141" s="142"/>
      <c r="AT141" s="142"/>
    </row>
    <row r="142" spans="1:46" ht="14.4" x14ac:dyDescent="0.3">
      <c r="A142" s="135" t="s">
        <v>802</v>
      </c>
      <c r="B142" s="135" t="s">
        <v>786</v>
      </c>
      <c r="C142" s="135" t="s">
        <v>771</v>
      </c>
      <c r="D142" s="158"/>
      <c r="E142" s="158"/>
      <c r="F142" s="158"/>
      <c r="G142" s="158"/>
      <c r="H142" s="158"/>
      <c r="I142" s="158"/>
      <c r="J142" s="158"/>
      <c r="K142" s="158">
        <v>630</v>
      </c>
      <c r="L142" s="158">
        <v>231</v>
      </c>
      <c r="M142" s="158">
        <v>367</v>
      </c>
      <c r="N142" s="158">
        <v>68</v>
      </c>
      <c r="O142" s="158">
        <v>126</v>
      </c>
      <c r="P142" s="158">
        <v>298.5</v>
      </c>
      <c r="Q142" s="158">
        <v>39</v>
      </c>
      <c r="R142" s="158">
        <v>207</v>
      </c>
      <c r="S142" s="158">
        <v>597</v>
      </c>
      <c r="T142" s="158">
        <v>265</v>
      </c>
      <c r="U142" s="158">
        <v>463</v>
      </c>
      <c r="V142" s="158">
        <v>459</v>
      </c>
      <c r="W142" s="158">
        <v>610</v>
      </c>
      <c r="X142" s="158">
        <v>135</v>
      </c>
      <c r="Y142" s="158">
        <v>140</v>
      </c>
      <c r="Z142" s="158">
        <v>83.5</v>
      </c>
      <c r="AA142" s="141"/>
      <c r="AB142" s="142"/>
      <c r="AC142" s="155">
        <f t="shared" si="27"/>
        <v>64326137</v>
      </c>
      <c r="AD142" s="156" cm="1">
        <f t="array" ref="AD142">ROUND(AVERAGE(AP142:AR142/25),0)</f>
        <v>5</v>
      </c>
      <c r="AE142" s="156" cm="1">
        <f t="array" ref="AE142">ROUND(AVERAGE(AM142:AR142/25),0)</f>
        <v>10</v>
      </c>
      <c r="AF142" s="142"/>
      <c r="AG142" s="157">
        <f t="shared" si="28"/>
        <v>299</v>
      </c>
      <c r="AH142" s="157">
        <f t="shared" si="29"/>
        <v>39</v>
      </c>
      <c r="AI142" s="157">
        <f t="shared" si="30"/>
        <v>207</v>
      </c>
      <c r="AJ142" s="157">
        <f t="shared" si="31"/>
        <v>597</v>
      </c>
      <c r="AK142" s="157">
        <f t="shared" si="32"/>
        <v>265</v>
      </c>
      <c r="AL142" s="157">
        <f t="shared" si="34"/>
        <v>463</v>
      </c>
      <c r="AM142" s="157">
        <f t="shared" si="35"/>
        <v>459</v>
      </c>
      <c r="AN142" s="157">
        <f t="shared" si="36"/>
        <v>610</v>
      </c>
      <c r="AO142" s="157">
        <f t="shared" si="37"/>
        <v>135</v>
      </c>
      <c r="AP142" s="157">
        <f t="shared" si="38"/>
        <v>140</v>
      </c>
      <c r="AQ142" s="157">
        <f t="shared" si="39"/>
        <v>84</v>
      </c>
      <c r="AR142" s="157">
        <f t="shared" si="33"/>
        <v>126</v>
      </c>
      <c r="AS142" s="142"/>
      <c r="AT142" s="142"/>
    </row>
    <row r="143" spans="1:46" ht="14.4" x14ac:dyDescent="0.3">
      <c r="A143" s="135" t="s">
        <v>802</v>
      </c>
      <c r="B143" s="135" t="s">
        <v>787</v>
      </c>
      <c r="C143" s="135" t="s">
        <v>777</v>
      </c>
      <c r="D143" s="158"/>
      <c r="E143" s="158"/>
      <c r="F143" s="158"/>
      <c r="G143" s="158"/>
      <c r="H143" s="158"/>
      <c r="I143" s="158"/>
      <c r="J143" s="158"/>
      <c r="K143" s="158"/>
      <c r="L143" s="158">
        <v>202</v>
      </c>
      <c r="M143" s="158">
        <v>66</v>
      </c>
      <c r="N143" s="158">
        <v>224</v>
      </c>
      <c r="O143" s="158">
        <v>98</v>
      </c>
      <c r="P143" s="158">
        <v>160.333</v>
      </c>
      <c r="Q143" s="158">
        <v>201</v>
      </c>
      <c r="R143" s="158">
        <v>154</v>
      </c>
      <c r="S143" s="158">
        <v>301</v>
      </c>
      <c r="T143" s="158">
        <v>175</v>
      </c>
      <c r="U143" s="158">
        <v>102</v>
      </c>
      <c r="V143" s="158">
        <v>234</v>
      </c>
      <c r="W143" s="158">
        <v>180</v>
      </c>
      <c r="X143" s="158">
        <v>162</v>
      </c>
      <c r="Y143" s="158">
        <v>124</v>
      </c>
      <c r="Z143" s="158">
        <v>204.833</v>
      </c>
      <c r="AA143" s="141"/>
      <c r="AB143" s="142"/>
      <c r="AC143" s="155">
        <f t="shared" si="27"/>
        <v>64360280</v>
      </c>
      <c r="AD143" s="156" cm="1">
        <f t="array" ref="AD143">ROUND(AVERAGE(AP143:AR143/25),0)</f>
        <v>6</v>
      </c>
      <c r="AE143" s="156" cm="1">
        <f t="array" ref="AE143">ROUND(AVERAGE(AM143:AR143/25),0)</f>
        <v>7</v>
      </c>
      <c r="AF143" s="142"/>
      <c r="AG143" s="157">
        <f t="shared" si="28"/>
        <v>160</v>
      </c>
      <c r="AH143" s="157">
        <f t="shared" si="29"/>
        <v>201</v>
      </c>
      <c r="AI143" s="157">
        <f t="shared" si="30"/>
        <v>154</v>
      </c>
      <c r="AJ143" s="157">
        <f t="shared" si="31"/>
        <v>301</v>
      </c>
      <c r="AK143" s="157">
        <f t="shared" si="32"/>
        <v>175</v>
      </c>
      <c r="AL143" s="157">
        <f t="shared" si="34"/>
        <v>102</v>
      </c>
      <c r="AM143" s="157">
        <f t="shared" si="35"/>
        <v>234</v>
      </c>
      <c r="AN143" s="157">
        <f t="shared" si="36"/>
        <v>180</v>
      </c>
      <c r="AO143" s="157">
        <f t="shared" si="37"/>
        <v>162</v>
      </c>
      <c r="AP143" s="157">
        <f t="shared" si="38"/>
        <v>124</v>
      </c>
      <c r="AQ143" s="157">
        <f t="shared" si="39"/>
        <v>205</v>
      </c>
      <c r="AR143" s="157">
        <f t="shared" si="33"/>
        <v>98</v>
      </c>
      <c r="AS143" s="142"/>
      <c r="AT143" s="142"/>
    </row>
    <row r="144" spans="1:46" ht="14.4" x14ac:dyDescent="0.3">
      <c r="A144" s="135" t="s">
        <v>802</v>
      </c>
      <c r="B144" s="135" t="s">
        <v>767</v>
      </c>
      <c r="C144" s="135" t="s">
        <v>751</v>
      </c>
      <c r="D144" s="158"/>
      <c r="E144" s="158"/>
      <c r="F144" s="158"/>
      <c r="G144" s="158"/>
      <c r="H144" s="158"/>
      <c r="I144" s="158">
        <v>44</v>
      </c>
      <c r="J144" s="158">
        <v>8</v>
      </c>
      <c r="K144" s="158">
        <v>11</v>
      </c>
      <c r="L144" s="158">
        <v>30</v>
      </c>
      <c r="M144" s="158">
        <v>4</v>
      </c>
      <c r="N144" s="158">
        <v>15</v>
      </c>
      <c r="O144" s="158">
        <v>18</v>
      </c>
      <c r="P144" s="158">
        <v>43</v>
      </c>
      <c r="Q144" s="158">
        <v>50</v>
      </c>
      <c r="R144" s="158">
        <v>32</v>
      </c>
      <c r="S144" s="158">
        <v>65</v>
      </c>
      <c r="T144" s="158">
        <v>118</v>
      </c>
      <c r="U144" s="158">
        <v>145</v>
      </c>
      <c r="V144" s="158">
        <v>123</v>
      </c>
      <c r="W144" s="158">
        <v>25</v>
      </c>
      <c r="X144" s="158">
        <v>149</v>
      </c>
      <c r="Y144" s="158">
        <v>86</v>
      </c>
      <c r="Z144" s="158">
        <v>63</v>
      </c>
      <c r="AA144" s="141"/>
      <c r="AB144" s="142"/>
      <c r="AC144" s="155">
        <f t="shared" si="27"/>
        <v>64397176</v>
      </c>
      <c r="AD144" s="156" cm="1">
        <f t="array" ref="AD144">ROUND(AVERAGE(AP144:AR144/25),0)</f>
        <v>2</v>
      </c>
      <c r="AE144" s="156" cm="1">
        <f t="array" ref="AE144">ROUND(AVERAGE(AM144:AR144/25),0)</f>
        <v>3</v>
      </c>
      <c r="AF144" s="142"/>
      <c r="AG144" s="157">
        <f t="shared" si="28"/>
        <v>43</v>
      </c>
      <c r="AH144" s="157">
        <f t="shared" si="29"/>
        <v>50</v>
      </c>
      <c r="AI144" s="157">
        <f t="shared" si="30"/>
        <v>32</v>
      </c>
      <c r="AJ144" s="157">
        <f t="shared" si="31"/>
        <v>65</v>
      </c>
      <c r="AK144" s="157">
        <f t="shared" si="32"/>
        <v>118</v>
      </c>
      <c r="AL144" s="157">
        <f t="shared" si="34"/>
        <v>145</v>
      </c>
      <c r="AM144" s="157">
        <f t="shared" si="35"/>
        <v>123</v>
      </c>
      <c r="AN144" s="157">
        <f t="shared" si="36"/>
        <v>25</v>
      </c>
      <c r="AO144" s="157">
        <f t="shared" si="37"/>
        <v>149</v>
      </c>
      <c r="AP144" s="157">
        <f t="shared" si="38"/>
        <v>86</v>
      </c>
      <c r="AQ144" s="157">
        <f t="shared" si="39"/>
        <v>63</v>
      </c>
      <c r="AR144" s="157">
        <f t="shared" si="33"/>
        <v>18</v>
      </c>
      <c r="AS144" s="142"/>
      <c r="AT144" s="142"/>
    </row>
    <row r="145" spans="1:46" ht="14.4" x14ac:dyDescent="0.3">
      <c r="A145" s="135" t="s">
        <v>802</v>
      </c>
      <c r="B145" s="135" t="s">
        <v>792</v>
      </c>
      <c r="C145" s="135" t="s">
        <v>1092</v>
      </c>
      <c r="D145" s="158"/>
      <c r="E145" s="158"/>
      <c r="F145" s="158"/>
      <c r="G145" s="158"/>
      <c r="H145" s="158"/>
      <c r="I145" s="158"/>
      <c r="J145" s="158"/>
      <c r="K145" s="158"/>
      <c r="L145" s="158">
        <v>12</v>
      </c>
      <c r="M145" s="158">
        <v>15</v>
      </c>
      <c r="N145" s="158">
        <v>10</v>
      </c>
      <c r="O145" s="158">
        <v>16</v>
      </c>
      <c r="P145" s="158">
        <v>16</v>
      </c>
      <c r="Q145" s="158">
        <v>6</v>
      </c>
      <c r="R145" s="158">
        <v>28</v>
      </c>
      <c r="S145" s="158">
        <v>36</v>
      </c>
      <c r="T145" s="158">
        <v>39</v>
      </c>
      <c r="U145" s="158">
        <v>70</v>
      </c>
      <c r="V145" s="158">
        <v>37</v>
      </c>
      <c r="W145" s="158">
        <v>32</v>
      </c>
      <c r="X145" s="158"/>
      <c r="Y145" s="158">
        <v>21</v>
      </c>
      <c r="Z145" s="158">
        <v>10</v>
      </c>
      <c r="AA145" s="141"/>
      <c r="AB145" s="142"/>
      <c r="AC145" s="155">
        <f t="shared" si="27"/>
        <v>64766001</v>
      </c>
      <c r="AD145" s="156" cm="1">
        <f t="array" ref="AD145">ROUND(AVERAGE(AP145:AR145/25),0)</f>
        <v>1</v>
      </c>
      <c r="AE145" s="156" cm="1">
        <f t="array" ref="AE145">ROUND(AVERAGE(AM145:AR145/25),0)</f>
        <v>1</v>
      </c>
      <c r="AF145" s="142"/>
      <c r="AG145" s="157">
        <f t="shared" si="28"/>
        <v>16</v>
      </c>
      <c r="AH145" s="157">
        <f t="shared" si="29"/>
        <v>6</v>
      </c>
      <c r="AI145" s="157">
        <f t="shared" si="30"/>
        <v>28</v>
      </c>
      <c r="AJ145" s="157">
        <f t="shared" si="31"/>
        <v>36</v>
      </c>
      <c r="AK145" s="157">
        <f t="shared" si="32"/>
        <v>39</v>
      </c>
      <c r="AL145" s="157">
        <f t="shared" si="34"/>
        <v>70</v>
      </c>
      <c r="AM145" s="157">
        <f t="shared" si="35"/>
        <v>37</v>
      </c>
      <c r="AN145" s="157">
        <f t="shared" si="36"/>
        <v>32</v>
      </c>
      <c r="AO145" s="157">
        <f t="shared" si="37"/>
        <v>0</v>
      </c>
      <c r="AP145" s="157">
        <f t="shared" si="38"/>
        <v>21</v>
      </c>
      <c r="AQ145" s="157">
        <f t="shared" si="39"/>
        <v>10</v>
      </c>
      <c r="AR145" s="157">
        <f t="shared" si="33"/>
        <v>16</v>
      </c>
      <c r="AS145" s="142"/>
      <c r="AT145" s="142"/>
    </row>
    <row r="146" spans="1:46" ht="14.4" x14ac:dyDescent="0.3">
      <c r="A146" s="135" t="s">
        <v>802</v>
      </c>
      <c r="B146" s="135" t="s">
        <v>1914</v>
      </c>
      <c r="C146" s="135" t="s">
        <v>1122</v>
      </c>
      <c r="D146" s="158"/>
      <c r="E146" s="158"/>
      <c r="F146" s="158"/>
      <c r="G146" s="158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  <c r="T146" s="158"/>
      <c r="U146" s="158"/>
      <c r="V146" s="158"/>
      <c r="W146" s="158"/>
      <c r="X146" s="158"/>
      <c r="Y146" s="158">
        <v>1</v>
      </c>
      <c r="Z146" s="158"/>
      <c r="AA146" s="141"/>
      <c r="AB146" s="142"/>
      <c r="AC146" s="155">
        <f t="shared" si="27"/>
        <v>64794990</v>
      </c>
      <c r="AD146" s="156" cm="1">
        <f t="array" ref="AD146">ROUND(AVERAGE(AP146:AR146/25),0)</f>
        <v>0</v>
      </c>
      <c r="AE146" s="156" cm="1">
        <f t="array" ref="AE146">ROUND(AVERAGE(AM146:AR146/25),0)</f>
        <v>0</v>
      </c>
      <c r="AF146" s="142"/>
      <c r="AG146" s="157">
        <f t="shared" si="28"/>
        <v>0</v>
      </c>
      <c r="AH146" s="157">
        <f t="shared" si="29"/>
        <v>0</v>
      </c>
      <c r="AI146" s="157">
        <f t="shared" si="30"/>
        <v>0</v>
      </c>
      <c r="AJ146" s="157">
        <f t="shared" si="31"/>
        <v>0</v>
      </c>
      <c r="AK146" s="157">
        <f t="shared" si="32"/>
        <v>0</v>
      </c>
      <c r="AL146" s="157">
        <f t="shared" si="34"/>
        <v>0</v>
      </c>
      <c r="AM146" s="157">
        <f t="shared" si="35"/>
        <v>0</v>
      </c>
      <c r="AN146" s="157">
        <f t="shared" si="36"/>
        <v>0</v>
      </c>
      <c r="AO146" s="157">
        <f t="shared" si="37"/>
        <v>0</v>
      </c>
      <c r="AP146" s="157">
        <f t="shared" si="38"/>
        <v>1</v>
      </c>
      <c r="AQ146" s="157">
        <f t="shared" si="39"/>
        <v>0</v>
      </c>
      <c r="AR146" s="157">
        <f t="shared" si="33"/>
        <v>0</v>
      </c>
      <c r="AS146" s="142"/>
      <c r="AT146" s="142"/>
    </row>
    <row r="147" spans="1:46" ht="14.4" x14ac:dyDescent="0.3">
      <c r="A147" s="135" t="s">
        <v>802</v>
      </c>
      <c r="B147" s="135" t="s">
        <v>835</v>
      </c>
      <c r="C147" s="135" t="s">
        <v>1093</v>
      </c>
      <c r="D147" s="158"/>
      <c r="E147" s="158"/>
      <c r="F147" s="158"/>
      <c r="G147" s="158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>
        <v>20</v>
      </c>
      <c r="T147" s="158">
        <v>60</v>
      </c>
      <c r="U147" s="158"/>
      <c r="V147" s="158"/>
      <c r="W147" s="158"/>
      <c r="X147" s="158">
        <v>25</v>
      </c>
      <c r="Y147" s="158"/>
      <c r="Z147" s="158">
        <v>10</v>
      </c>
      <c r="AA147" s="141"/>
      <c r="AB147" s="142"/>
      <c r="AC147" s="155">
        <f t="shared" si="27"/>
        <v>64866771</v>
      </c>
      <c r="AD147" s="156" cm="1">
        <f t="array" ref="AD147">ROUND(AVERAGE(AP147:AR147/25),0)</f>
        <v>0</v>
      </c>
      <c r="AE147" s="156" cm="1">
        <f t="array" ref="AE147">ROUND(AVERAGE(AM147:AR147/25),0)</f>
        <v>0</v>
      </c>
      <c r="AF147" s="142"/>
      <c r="AG147" s="157">
        <f t="shared" si="28"/>
        <v>0</v>
      </c>
      <c r="AH147" s="157">
        <f t="shared" si="29"/>
        <v>0</v>
      </c>
      <c r="AI147" s="157">
        <f t="shared" si="30"/>
        <v>0</v>
      </c>
      <c r="AJ147" s="157">
        <f t="shared" si="31"/>
        <v>20</v>
      </c>
      <c r="AK147" s="157">
        <f t="shared" si="32"/>
        <v>60</v>
      </c>
      <c r="AL147" s="157">
        <f t="shared" si="34"/>
        <v>0</v>
      </c>
      <c r="AM147" s="157">
        <f t="shared" si="35"/>
        <v>0</v>
      </c>
      <c r="AN147" s="157">
        <f t="shared" si="36"/>
        <v>0</v>
      </c>
      <c r="AO147" s="157">
        <f t="shared" si="37"/>
        <v>25</v>
      </c>
      <c r="AP147" s="157">
        <f t="shared" si="38"/>
        <v>0</v>
      </c>
      <c r="AQ147" s="157">
        <f t="shared" si="39"/>
        <v>10</v>
      </c>
      <c r="AR147" s="157">
        <f t="shared" si="33"/>
        <v>0</v>
      </c>
      <c r="AS147" s="142"/>
      <c r="AT147" s="142"/>
    </row>
    <row r="148" spans="1:46" ht="14.4" x14ac:dyDescent="0.3">
      <c r="A148" s="135" t="s">
        <v>802</v>
      </c>
      <c r="B148" s="135" t="s">
        <v>898</v>
      </c>
      <c r="C148" s="135" t="s">
        <v>595</v>
      </c>
      <c r="D148" s="158"/>
      <c r="E148" s="158"/>
      <c r="F148" s="158"/>
      <c r="G148" s="158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  <c r="T148" s="158">
        <v>8</v>
      </c>
      <c r="U148" s="158">
        <v>65</v>
      </c>
      <c r="V148" s="158">
        <v>33</v>
      </c>
      <c r="W148" s="158">
        <v>66</v>
      </c>
      <c r="X148" s="158">
        <v>14</v>
      </c>
      <c r="Y148" s="158">
        <v>9</v>
      </c>
      <c r="Z148" s="158">
        <v>16</v>
      </c>
      <c r="AA148" s="141"/>
      <c r="AB148" s="142"/>
      <c r="AC148" s="155">
        <f t="shared" si="27"/>
        <v>64897767</v>
      </c>
      <c r="AD148" s="156" cm="1">
        <f t="array" ref="AD148">ROUND(AVERAGE(AP148:AR148/25),0)</f>
        <v>0</v>
      </c>
      <c r="AE148" s="156" cm="1">
        <f t="array" ref="AE148">ROUND(AVERAGE(AM148:AR148/25),0)</f>
        <v>1</v>
      </c>
      <c r="AF148" s="142"/>
      <c r="AG148" s="157">
        <f t="shared" si="28"/>
        <v>0</v>
      </c>
      <c r="AH148" s="157">
        <f t="shared" si="29"/>
        <v>0</v>
      </c>
      <c r="AI148" s="157">
        <f t="shared" si="30"/>
        <v>0</v>
      </c>
      <c r="AJ148" s="157">
        <f t="shared" si="31"/>
        <v>0</v>
      </c>
      <c r="AK148" s="157">
        <f t="shared" si="32"/>
        <v>8</v>
      </c>
      <c r="AL148" s="157">
        <f t="shared" si="34"/>
        <v>65</v>
      </c>
      <c r="AM148" s="157">
        <f t="shared" si="35"/>
        <v>33</v>
      </c>
      <c r="AN148" s="157">
        <f t="shared" si="36"/>
        <v>66</v>
      </c>
      <c r="AO148" s="157">
        <f t="shared" si="37"/>
        <v>14</v>
      </c>
      <c r="AP148" s="157">
        <f t="shared" si="38"/>
        <v>9</v>
      </c>
      <c r="AQ148" s="157">
        <f t="shared" si="39"/>
        <v>16</v>
      </c>
      <c r="AR148" s="157">
        <f t="shared" si="33"/>
        <v>0</v>
      </c>
      <c r="AS148" s="142"/>
      <c r="AT148" s="142"/>
    </row>
    <row r="149" spans="1:46" ht="14.4" x14ac:dyDescent="0.3">
      <c r="A149" s="135" t="s">
        <v>802</v>
      </c>
      <c r="B149" s="135" t="s">
        <v>836</v>
      </c>
      <c r="C149" s="135" t="s">
        <v>837</v>
      </c>
      <c r="D149" s="158"/>
      <c r="E149" s="158"/>
      <c r="F149" s="158"/>
      <c r="G149" s="158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>
        <v>19</v>
      </c>
      <c r="T149" s="158">
        <v>20</v>
      </c>
      <c r="U149" s="158">
        <v>17</v>
      </c>
      <c r="V149" s="158">
        <v>8</v>
      </c>
      <c r="W149" s="158">
        <v>38</v>
      </c>
      <c r="X149" s="158">
        <v>4</v>
      </c>
      <c r="Y149" s="158">
        <v>9</v>
      </c>
      <c r="Z149" s="158">
        <v>1</v>
      </c>
      <c r="AA149" s="141"/>
      <c r="AB149" s="142"/>
      <c r="AC149" s="155">
        <f t="shared" si="27"/>
        <v>64919934</v>
      </c>
      <c r="AD149" s="156" cm="1">
        <f t="array" ref="AD149">ROUND(AVERAGE(AP149:AR149/25),0)</f>
        <v>0</v>
      </c>
      <c r="AE149" s="156" cm="1">
        <f t="array" ref="AE149">ROUND(AVERAGE(AM149:AR149/25),0)</f>
        <v>0</v>
      </c>
      <c r="AF149" s="142"/>
      <c r="AG149" s="157">
        <f t="shared" si="28"/>
        <v>0</v>
      </c>
      <c r="AH149" s="157">
        <f t="shared" si="29"/>
        <v>0</v>
      </c>
      <c r="AI149" s="157">
        <f t="shared" si="30"/>
        <v>0</v>
      </c>
      <c r="AJ149" s="157">
        <f t="shared" si="31"/>
        <v>19</v>
      </c>
      <c r="AK149" s="157">
        <f t="shared" si="32"/>
        <v>20</v>
      </c>
      <c r="AL149" s="157">
        <f t="shared" si="34"/>
        <v>17</v>
      </c>
      <c r="AM149" s="157">
        <f t="shared" si="35"/>
        <v>8</v>
      </c>
      <c r="AN149" s="157">
        <f t="shared" si="36"/>
        <v>38</v>
      </c>
      <c r="AO149" s="157">
        <f t="shared" si="37"/>
        <v>4</v>
      </c>
      <c r="AP149" s="157">
        <f t="shared" si="38"/>
        <v>9</v>
      </c>
      <c r="AQ149" s="157">
        <f t="shared" si="39"/>
        <v>1</v>
      </c>
      <c r="AR149" s="157">
        <f t="shared" si="33"/>
        <v>0</v>
      </c>
      <c r="AS149" s="142"/>
      <c r="AT149" s="142"/>
    </row>
    <row r="150" spans="1:46" ht="14.4" x14ac:dyDescent="0.3">
      <c r="A150" s="135" t="s">
        <v>802</v>
      </c>
      <c r="B150" s="135" t="s">
        <v>838</v>
      </c>
      <c r="C150" s="135" t="s">
        <v>821</v>
      </c>
      <c r="D150" s="158"/>
      <c r="E150" s="158"/>
      <c r="F150" s="158"/>
      <c r="G150" s="158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>
        <v>58</v>
      </c>
      <c r="T150" s="158">
        <v>21</v>
      </c>
      <c r="U150" s="158">
        <v>26</v>
      </c>
      <c r="V150" s="158">
        <v>72</v>
      </c>
      <c r="W150" s="158">
        <v>54</v>
      </c>
      <c r="X150" s="158">
        <v>47</v>
      </c>
      <c r="Y150" s="158">
        <v>46</v>
      </c>
      <c r="Z150" s="158">
        <v>51</v>
      </c>
      <c r="AA150" s="141"/>
      <c r="AB150" s="142"/>
      <c r="AC150" s="155">
        <f t="shared" si="27"/>
        <v>64919936</v>
      </c>
      <c r="AD150" s="156" cm="1">
        <f t="array" ref="AD150">ROUND(AVERAGE(AP150:AR150/25),0)</f>
        <v>1</v>
      </c>
      <c r="AE150" s="156" cm="1">
        <f t="array" ref="AE150">ROUND(AVERAGE(AM150:AR150/25),0)</f>
        <v>2</v>
      </c>
      <c r="AF150" s="142"/>
      <c r="AG150" s="157">
        <f t="shared" si="28"/>
        <v>0</v>
      </c>
      <c r="AH150" s="157">
        <f t="shared" si="29"/>
        <v>0</v>
      </c>
      <c r="AI150" s="157">
        <f t="shared" si="30"/>
        <v>0</v>
      </c>
      <c r="AJ150" s="157">
        <f t="shared" si="31"/>
        <v>58</v>
      </c>
      <c r="AK150" s="157">
        <f t="shared" si="32"/>
        <v>21</v>
      </c>
      <c r="AL150" s="157">
        <f t="shared" si="34"/>
        <v>26</v>
      </c>
      <c r="AM150" s="157">
        <f t="shared" si="35"/>
        <v>72</v>
      </c>
      <c r="AN150" s="157">
        <f t="shared" si="36"/>
        <v>54</v>
      </c>
      <c r="AO150" s="157">
        <f t="shared" si="37"/>
        <v>47</v>
      </c>
      <c r="AP150" s="157">
        <f t="shared" si="38"/>
        <v>46</v>
      </c>
      <c r="AQ150" s="157">
        <f t="shared" si="39"/>
        <v>51</v>
      </c>
      <c r="AR150" s="157">
        <f t="shared" si="33"/>
        <v>0</v>
      </c>
      <c r="AS150" s="142"/>
      <c r="AT150" s="142"/>
    </row>
    <row r="151" spans="1:46" ht="14.4" x14ac:dyDescent="0.3">
      <c r="A151" s="135" t="s">
        <v>802</v>
      </c>
      <c r="B151" s="135" t="s">
        <v>839</v>
      </c>
      <c r="C151" s="135" t="s">
        <v>822</v>
      </c>
      <c r="D151" s="158"/>
      <c r="E151" s="158"/>
      <c r="F151" s="158"/>
      <c r="G151" s="158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>
        <v>75</v>
      </c>
      <c r="T151" s="158">
        <v>33</v>
      </c>
      <c r="U151" s="158">
        <v>78</v>
      </c>
      <c r="V151" s="158">
        <v>71</v>
      </c>
      <c r="W151" s="158">
        <v>51</v>
      </c>
      <c r="X151" s="158">
        <v>122.833</v>
      </c>
      <c r="Y151" s="158">
        <v>233</v>
      </c>
      <c r="Z151" s="158">
        <v>52</v>
      </c>
      <c r="AA151" s="141"/>
      <c r="AB151" s="142"/>
      <c r="AC151" s="155">
        <f t="shared" si="27"/>
        <v>64919937</v>
      </c>
      <c r="AD151" s="156" cm="1">
        <f t="array" ref="AD151">ROUND(AVERAGE(AP151:AR151/25),0)</f>
        <v>4</v>
      </c>
      <c r="AE151" s="156" cm="1">
        <f t="array" ref="AE151">ROUND(AVERAGE(AM151:AR151/25),0)</f>
        <v>4</v>
      </c>
      <c r="AF151" s="142"/>
      <c r="AG151" s="157">
        <f t="shared" si="28"/>
        <v>0</v>
      </c>
      <c r="AH151" s="157">
        <f t="shared" si="29"/>
        <v>0</v>
      </c>
      <c r="AI151" s="157">
        <f t="shared" si="30"/>
        <v>0</v>
      </c>
      <c r="AJ151" s="157">
        <f t="shared" si="31"/>
        <v>75</v>
      </c>
      <c r="AK151" s="157">
        <f t="shared" si="32"/>
        <v>33</v>
      </c>
      <c r="AL151" s="157">
        <f t="shared" si="34"/>
        <v>78</v>
      </c>
      <c r="AM151" s="157">
        <f t="shared" si="35"/>
        <v>71</v>
      </c>
      <c r="AN151" s="157">
        <f t="shared" si="36"/>
        <v>51</v>
      </c>
      <c r="AO151" s="157">
        <f t="shared" si="37"/>
        <v>123</v>
      </c>
      <c r="AP151" s="157">
        <f t="shared" si="38"/>
        <v>233</v>
      </c>
      <c r="AQ151" s="157">
        <f t="shared" si="39"/>
        <v>52</v>
      </c>
      <c r="AR151" s="157">
        <f t="shared" si="33"/>
        <v>0</v>
      </c>
      <c r="AS151" s="142"/>
      <c r="AT151" s="142"/>
    </row>
    <row r="152" spans="1:46" ht="14.4" x14ac:dyDescent="0.3">
      <c r="A152" s="135" t="s">
        <v>802</v>
      </c>
      <c r="B152" s="135" t="s">
        <v>454</v>
      </c>
      <c r="C152" s="135" t="s">
        <v>64</v>
      </c>
      <c r="D152" s="158"/>
      <c r="E152" s="158">
        <v>-1.333</v>
      </c>
      <c r="F152" s="158"/>
      <c r="G152" s="158"/>
      <c r="H152" s="158"/>
      <c r="I152" s="158">
        <v>0</v>
      </c>
      <c r="J152" s="158"/>
      <c r="K152" s="158"/>
      <c r="L152" s="158">
        <v>0</v>
      </c>
      <c r="M152" s="158">
        <v>0</v>
      </c>
      <c r="N152" s="158"/>
      <c r="O152" s="158">
        <v>0</v>
      </c>
      <c r="P152" s="158"/>
      <c r="Q152" s="158"/>
      <c r="R152" s="158"/>
      <c r="S152" s="158"/>
      <c r="T152" s="158"/>
      <c r="U152" s="158"/>
      <c r="V152" s="158"/>
      <c r="W152" s="158"/>
      <c r="X152" s="158"/>
      <c r="Y152" s="158"/>
      <c r="Z152" s="158"/>
      <c r="AA152" s="141"/>
      <c r="AB152" s="142"/>
      <c r="AC152" s="155">
        <f t="shared" si="27"/>
        <v>67169652</v>
      </c>
      <c r="AD152" s="156" cm="1">
        <f t="array" ref="AD152">ROUND(AVERAGE(AP152:AR152/25),0)</f>
        <v>0</v>
      </c>
      <c r="AE152" s="156" cm="1">
        <f t="array" ref="AE152">ROUND(AVERAGE(AM152:AR152/25),0)</f>
        <v>0</v>
      </c>
      <c r="AF152" s="142"/>
      <c r="AG152" s="157">
        <f t="shared" si="28"/>
        <v>0</v>
      </c>
      <c r="AH152" s="157">
        <f t="shared" si="29"/>
        <v>0</v>
      </c>
      <c r="AI152" s="157">
        <f t="shared" si="30"/>
        <v>0</v>
      </c>
      <c r="AJ152" s="157">
        <f t="shared" si="31"/>
        <v>0</v>
      </c>
      <c r="AK152" s="157">
        <f t="shared" si="32"/>
        <v>0</v>
      </c>
      <c r="AL152" s="157">
        <f t="shared" si="34"/>
        <v>0</v>
      </c>
      <c r="AM152" s="157">
        <f t="shared" si="35"/>
        <v>0</v>
      </c>
      <c r="AN152" s="157">
        <f t="shared" si="36"/>
        <v>0</v>
      </c>
      <c r="AO152" s="157">
        <f t="shared" si="37"/>
        <v>0</v>
      </c>
      <c r="AP152" s="157">
        <f t="shared" si="38"/>
        <v>0</v>
      </c>
      <c r="AQ152" s="157">
        <f t="shared" si="39"/>
        <v>0</v>
      </c>
      <c r="AR152" s="157">
        <f t="shared" si="33"/>
        <v>0</v>
      </c>
      <c r="AS152" s="142"/>
      <c r="AT152" s="142"/>
    </row>
    <row r="153" spans="1:46" ht="14.4" x14ac:dyDescent="0.3">
      <c r="A153" s="135" t="s">
        <v>802</v>
      </c>
      <c r="B153" s="135" t="s">
        <v>455</v>
      </c>
      <c r="C153" s="135" t="s">
        <v>67</v>
      </c>
      <c r="D153" s="158">
        <v>12</v>
      </c>
      <c r="E153" s="158">
        <v>4</v>
      </c>
      <c r="F153" s="158">
        <v>13</v>
      </c>
      <c r="G153" s="158">
        <v>15</v>
      </c>
      <c r="H153" s="158">
        <v>25.332999999999998</v>
      </c>
      <c r="I153" s="158">
        <v>19</v>
      </c>
      <c r="J153" s="158">
        <v>9</v>
      </c>
      <c r="K153" s="158">
        <v>11</v>
      </c>
      <c r="L153" s="158">
        <v>12</v>
      </c>
      <c r="M153" s="158">
        <v>4</v>
      </c>
      <c r="N153" s="158">
        <v>17</v>
      </c>
      <c r="O153" s="158">
        <v>15</v>
      </c>
      <c r="P153" s="158">
        <v>15</v>
      </c>
      <c r="Q153" s="158">
        <v>5</v>
      </c>
      <c r="R153" s="158">
        <v>4</v>
      </c>
      <c r="S153" s="158">
        <v>11</v>
      </c>
      <c r="T153" s="158">
        <v>19</v>
      </c>
      <c r="U153" s="158">
        <v>12</v>
      </c>
      <c r="V153" s="158">
        <v>24</v>
      </c>
      <c r="W153" s="158">
        <v>13</v>
      </c>
      <c r="X153" s="158">
        <v>13</v>
      </c>
      <c r="Y153" s="158">
        <v>13</v>
      </c>
      <c r="Z153" s="158">
        <v>4</v>
      </c>
      <c r="AA153" s="141"/>
      <c r="AB153" s="142"/>
      <c r="AC153" s="155">
        <f t="shared" si="27"/>
        <v>67262258</v>
      </c>
      <c r="AD153" s="156" cm="1">
        <f t="array" ref="AD153">ROUND(AVERAGE(AP153:AR153/25),0)</f>
        <v>0</v>
      </c>
      <c r="AE153" s="156" cm="1">
        <f t="array" ref="AE153">ROUND(AVERAGE(AM153:AR153/25),0)</f>
        <v>1</v>
      </c>
      <c r="AF153" s="142"/>
      <c r="AG153" s="157">
        <f t="shared" si="28"/>
        <v>15</v>
      </c>
      <c r="AH153" s="157">
        <f t="shared" si="29"/>
        <v>5</v>
      </c>
      <c r="AI153" s="157">
        <f t="shared" si="30"/>
        <v>4</v>
      </c>
      <c r="AJ153" s="157">
        <f t="shared" si="31"/>
        <v>11</v>
      </c>
      <c r="AK153" s="157">
        <f t="shared" si="32"/>
        <v>19</v>
      </c>
      <c r="AL153" s="157">
        <f t="shared" si="34"/>
        <v>12</v>
      </c>
      <c r="AM153" s="157">
        <f t="shared" si="35"/>
        <v>24</v>
      </c>
      <c r="AN153" s="157">
        <f t="shared" si="36"/>
        <v>13</v>
      </c>
      <c r="AO153" s="157">
        <f t="shared" si="37"/>
        <v>13</v>
      </c>
      <c r="AP153" s="157">
        <f t="shared" si="38"/>
        <v>13</v>
      </c>
      <c r="AQ153" s="157">
        <f t="shared" si="39"/>
        <v>4</v>
      </c>
      <c r="AR153" s="157">
        <f t="shared" si="33"/>
        <v>15</v>
      </c>
      <c r="AS153" s="142"/>
      <c r="AT153" s="142"/>
    </row>
    <row r="154" spans="1:46" ht="14.4" x14ac:dyDescent="0.3">
      <c r="A154" s="135" t="s">
        <v>802</v>
      </c>
      <c r="B154" s="135" t="s">
        <v>456</v>
      </c>
      <c r="C154" s="135" t="s">
        <v>1094</v>
      </c>
      <c r="D154" s="158">
        <v>18</v>
      </c>
      <c r="E154" s="158">
        <v>29.832999999999998</v>
      </c>
      <c r="F154" s="158">
        <v>33</v>
      </c>
      <c r="G154" s="158">
        <v>53</v>
      </c>
      <c r="H154" s="158">
        <v>53</v>
      </c>
      <c r="I154" s="158">
        <v>44</v>
      </c>
      <c r="J154" s="158">
        <v>49</v>
      </c>
      <c r="K154" s="158">
        <v>29</v>
      </c>
      <c r="L154" s="158">
        <v>5</v>
      </c>
      <c r="M154" s="158">
        <v>25</v>
      </c>
      <c r="N154" s="158">
        <v>7</v>
      </c>
      <c r="O154" s="158">
        <v>17</v>
      </c>
      <c r="P154" s="158">
        <v>17</v>
      </c>
      <c r="Q154" s="158">
        <v>21</v>
      </c>
      <c r="R154" s="158">
        <v>22</v>
      </c>
      <c r="S154" s="158">
        <v>38</v>
      </c>
      <c r="T154" s="158">
        <v>43</v>
      </c>
      <c r="U154" s="158">
        <v>61</v>
      </c>
      <c r="V154" s="158">
        <v>41</v>
      </c>
      <c r="W154" s="158">
        <v>15</v>
      </c>
      <c r="X154" s="158">
        <v>28.832999999999998</v>
      </c>
      <c r="Y154" s="158">
        <v>16</v>
      </c>
      <c r="Z154" s="158">
        <v>17</v>
      </c>
      <c r="AA154" s="141"/>
      <c r="AB154" s="142"/>
      <c r="AC154" s="155">
        <f t="shared" si="27"/>
        <v>67418234</v>
      </c>
      <c r="AD154" s="156" cm="1">
        <f t="array" ref="AD154">ROUND(AVERAGE(AP154:AR154/25),0)</f>
        <v>1</v>
      </c>
      <c r="AE154" s="156" cm="1">
        <f t="array" ref="AE154">ROUND(AVERAGE(AM154:AR154/25),0)</f>
        <v>1</v>
      </c>
      <c r="AF154" s="142"/>
      <c r="AG154" s="157">
        <f t="shared" si="28"/>
        <v>17</v>
      </c>
      <c r="AH154" s="157">
        <f t="shared" si="29"/>
        <v>21</v>
      </c>
      <c r="AI154" s="157">
        <f t="shared" si="30"/>
        <v>22</v>
      </c>
      <c r="AJ154" s="157">
        <f t="shared" si="31"/>
        <v>38</v>
      </c>
      <c r="AK154" s="157">
        <f t="shared" si="32"/>
        <v>43</v>
      </c>
      <c r="AL154" s="157">
        <f t="shared" si="34"/>
        <v>61</v>
      </c>
      <c r="AM154" s="157">
        <f t="shared" si="35"/>
        <v>41</v>
      </c>
      <c r="AN154" s="157">
        <f t="shared" si="36"/>
        <v>15</v>
      </c>
      <c r="AO154" s="157">
        <f t="shared" si="37"/>
        <v>29</v>
      </c>
      <c r="AP154" s="157">
        <f t="shared" si="38"/>
        <v>16</v>
      </c>
      <c r="AQ154" s="157">
        <f t="shared" si="39"/>
        <v>17</v>
      </c>
      <c r="AR154" s="157">
        <f t="shared" si="33"/>
        <v>17</v>
      </c>
      <c r="AS154" s="142"/>
      <c r="AT154" s="142"/>
    </row>
    <row r="155" spans="1:46" ht="14.4" x14ac:dyDescent="0.3">
      <c r="A155" s="135" t="s">
        <v>802</v>
      </c>
      <c r="B155" s="135" t="s">
        <v>457</v>
      </c>
      <c r="C155" s="135" t="s">
        <v>125</v>
      </c>
      <c r="D155" s="158">
        <v>350</v>
      </c>
      <c r="E155" s="158">
        <v>353</v>
      </c>
      <c r="F155" s="158">
        <v>643</v>
      </c>
      <c r="G155" s="158">
        <v>1049</v>
      </c>
      <c r="H155" s="158">
        <v>884</v>
      </c>
      <c r="I155" s="158">
        <v>855</v>
      </c>
      <c r="J155" s="158">
        <v>1137</v>
      </c>
      <c r="K155" s="158">
        <v>1000</v>
      </c>
      <c r="L155" s="158">
        <v>530</v>
      </c>
      <c r="M155" s="158">
        <v>538</v>
      </c>
      <c r="N155" s="158">
        <v>292</v>
      </c>
      <c r="O155" s="158">
        <v>416</v>
      </c>
      <c r="P155" s="158">
        <v>476</v>
      </c>
      <c r="Q155" s="158">
        <v>445</v>
      </c>
      <c r="R155" s="158">
        <v>685</v>
      </c>
      <c r="S155" s="158">
        <v>1100</v>
      </c>
      <c r="T155" s="158">
        <v>834</v>
      </c>
      <c r="U155" s="158">
        <v>1075</v>
      </c>
      <c r="V155" s="158">
        <v>1135</v>
      </c>
      <c r="W155" s="158">
        <v>863</v>
      </c>
      <c r="X155" s="158">
        <v>752</v>
      </c>
      <c r="Y155" s="158">
        <v>453</v>
      </c>
      <c r="Z155" s="158">
        <v>529</v>
      </c>
      <c r="AA155" s="141"/>
      <c r="AB155" s="142"/>
      <c r="AC155" s="155">
        <f t="shared" si="27"/>
        <v>67505008</v>
      </c>
      <c r="AD155" s="156" cm="1">
        <f t="array" ref="AD155">ROUND(AVERAGE(AP155:AR155/25),0)</f>
        <v>19</v>
      </c>
      <c r="AE155" s="156" cm="1">
        <f t="array" ref="AE155">ROUND(AVERAGE(AM155:AR155/25),0)</f>
        <v>28</v>
      </c>
      <c r="AF155" s="142"/>
      <c r="AG155" s="157">
        <f t="shared" si="28"/>
        <v>476</v>
      </c>
      <c r="AH155" s="157">
        <f t="shared" si="29"/>
        <v>445</v>
      </c>
      <c r="AI155" s="157">
        <f t="shared" si="30"/>
        <v>685</v>
      </c>
      <c r="AJ155" s="157">
        <f t="shared" si="31"/>
        <v>1100</v>
      </c>
      <c r="AK155" s="157">
        <f t="shared" si="32"/>
        <v>834</v>
      </c>
      <c r="AL155" s="157">
        <f t="shared" si="34"/>
        <v>1075</v>
      </c>
      <c r="AM155" s="157">
        <f t="shared" si="35"/>
        <v>1135</v>
      </c>
      <c r="AN155" s="157">
        <f t="shared" si="36"/>
        <v>863</v>
      </c>
      <c r="AO155" s="157">
        <f t="shared" si="37"/>
        <v>752</v>
      </c>
      <c r="AP155" s="157">
        <f t="shared" si="38"/>
        <v>453</v>
      </c>
      <c r="AQ155" s="157">
        <f t="shared" si="39"/>
        <v>529</v>
      </c>
      <c r="AR155" s="157">
        <f t="shared" si="33"/>
        <v>416</v>
      </c>
      <c r="AS155" s="142"/>
      <c r="AT155" s="142"/>
    </row>
    <row r="156" spans="1:46" ht="14.4" x14ac:dyDescent="0.3">
      <c r="A156" s="135" t="s">
        <v>802</v>
      </c>
      <c r="B156" s="135" t="s">
        <v>458</v>
      </c>
      <c r="C156" s="135" t="s">
        <v>60</v>
      </c>
      <c r="D156" s="158">
        <v>354</v>
      </c>
      <c r="E156" s="158">
        <v>344.49900000000002</v>
      </c>
      <c r="F156" s="158">
        <v>690.16700000000003</v>
      </c>
      <c r="G156" s="158">
        <v>701</v>
      </c>
      <c r="H156" s="158">
        <v>895.83300000000008</v>
      </c>
      <c r="I156" s="158">
        <v>715.5</v>
      </c>
      <c r="J156" s="158">
        <v>488.166</v>
      </c>
      <c r="K156" s="158">
        <v>1004.0000000000001</v>
      </c>
      <c r="L156" s="158">
        <v>852.83299999999997</v>
      </c>
      <c r="M156" s="158">
        <v>460.83300000000003</v>
      </c>
      <c r="N156" s="158">
        <v>291.334</v>
      </c>
      <c r="O156" s="158">
        <v>320.5</v>
      </c>
      <c r="P156" s="158">
        <v>426</v>
      </c>
      <c r="Q156" s="158">
        <v>228.834</v>
      </c>
      <c r="R156" s="158">
        <v>615.66599999999994</v>
      </c>
      <c r="S156" s="158">
        <v>697.33300000000008</v>
      </c>
      <c r="T156" s="158">
        <v>831.83300000000008</v>
      </c>
      <c r="U156" s="158">
        <v>1087.6669999999999</v>
      </c>
      <c r="V156" s="158">
        <v>740.16600000000005</v>
      </c>
      <c r="W156" s="158">
        <v>847.16600000000005</v>
      </c>
      <c r="X156" s="158">
        <v>635</v>
      </c>
      <c r="Y156" s="158">
        <v>309.83299999999997</v>
      </c>
      <c r="Z156" s="158">
        <v>213.833</v>
      </c>
      <c r="AA156" s="141"/>
      <c r="AB156" s="142"/>
      <c r="AC156" s="155">
        <f t="shared" si="27"/>
        <v>67563952</v>
      </c>
      <c r="AD156" s="156" cm="1">
        <f t="array" ref="AD156">ROUND(AVERAGE(AP156:AR156/25),0)</f>
        <v>11</v>
      </c>
      <c r="AE156" s="156" cm="1">
        <f t="array" ref="AE156">ROUND(AVERAGE(AM156:AR156/25),0)</f>
        <v>20</v>
      </c>
      <c r="AF156" s="142"/>
      <c r="AG156" s="157">
        <f t="shared" si="28"/>
        <v>426</v>
      </c>
      <c r="AH156" s="157">
        <f t="shared" si="29"/>
        <v>229</v>
      </c>
      <c r="AI156" s="157">
        <f t="shared" si="30"/>
        <v>616</v>
      </c>
      <c r="AJ156" s="157">
        <f t="shared" si="31"/>
        <v>697</v>
      </c>
      <c r="AK156" s="157">
        <f t="shared" si="32"/>
        <v>832</v>
      </c>
      <c r="AL156" s="157">
        <f t="shared" si="34"/>
        <v>1088</v>
      </c>
      <c r="AM156" s="157">
        <f t="shared" si="35"/>
        <v>740</v>
      </c>
      <c r="AN156" s="157">
        <f t="shared" si="36"/>
        <v>847</v>
      </c>
      <c r="AO156" s="157">
        <f t="shared" si="37"/>
        <v>635</v>
      </c>
      <c r="AP156" s="157">
        <f t="shared" si="38"/>
        <v>310</v>
      </c>
      <c r="AQ156" s="157">
        <f t="shared" si="39"/>
        <v>214</v>
      </c>
      <c r="AR156" s="157">
        <f t="shared" si="33"/>
        <v>321</v>
      </c>
      <c r="AS156" s="142"/>
      <c r="AT156" s="142"/>
    </row>
    <row r="157" spans="1:46" ht="14.4" x14ac:dyDescent="0.3">
      <c r="A157" s="135" t="s">
        <v>802</v>
      </c>
      <c r="B157" s="135" t="s">
        <v>459</v>
      </c>
      <c r="C157" s="135" t="s">
        <v>52</v>
      </c>
      <c r="D157" s="158">
        <v>38</v>
      </c>
      <c r="E157" s="158">
        <v>44</v>
      </c>
      <c r="F157" s="158">
        <v>31</v>
      </c>
      <c r="G157" s="158">
        <v>69</v>
      </c>
      <c r="H157" s="158">
        <v>72</v>
      </c>
      <c r="I157" s="158">
        <v>58</v>
      </c>
      <c r="J157" s="158">
        <v>106</v>
      </c>
      <c r="K157" s="158">
        <v>51</v>
      </c>
      <c r="L157" s="158">
        <v>10</v>
      </c>
      <c r="M157" s="158">
        <v>51</v>
      </c>
      <c r="N157" s="158">
        <v>61</v>
      </c>
      <c r="O157" s="158">
        <v>51</v>
      </c>
      <c r="P157" s="158">
        <v>85</v>
      </c>
      <c r="Q157" s="158">
        <v>43</v>
      </c>
      <c r="R157" s="158">
        <v>90</v>
      </c>
      <c r="S157" s="158">
        <v>69</v>
      </c>
      <c r="T157" s="158">
        <v>120</v>
      </c>
      <c r="U157" s="158">
        <v>55</v>
      </c>
      <c r="V157" s="158">
        <v>74</v>
      </c>
      <c r="W157" s="158">
        <v>49</v>
      </c>
      <c r="X157" s="158">
        <v>16</v>
      </c>
      <c r="Y157" s="158">
        <v>36</v>
      </c>
      <c r="Z157" s="158">
        <v>37</v>
      </c>
      <c r="AA157" s="141"/>
      <c r="AB157" s="142"/>
      <c r="AC157" s="155">
        <f t="shared" si="27"/>
        <v>67577421</v>
      </c>
      <c r="AD157" s="156" cm="1">
        <f t="array" ref="AD157">ROUND(AVERAGE(AP157:AR157/25),0)</f>
        <v>2</v>
      </c>
      <c r="AE157" s="156" cm="1">
        <f t="array" ref="AE157">ROUND(AVERAGE(AM157:AR157/25),0)</f>
        <v>2</v>
      </c>
      <c r="AF157" s="142"/>
      <c r="AG157" s="157">
        <f t="shared" si="28"/>
        <v>85</v>
      </c>
      <c r="AH157" s="157">
        <f t="shared" si="29"/>
        <v>43</v>
      </c>
      <c r="AI157" s="157">
        <f t="shared" si="30"/>
        <v>90</v>
      </c>
      <c r="AJ157" s="157">
        <f t="shared" si="31"/>
        <v>69</v>
      </c>
      <c r="AK157" s="157">
        <f t="shared" si="32"/>
        <v>120</v>
      </c>
      <c r="AL157" s="157">
        <f t="shared" si="34"/>
        <v>55</v>
      </c>
      <c r="AM157" s="157">
        <f t="shared" si="35"/>
        <v>74</v>
      </c>
      <c r="AN157" s="157">
        <f t="shared" si="36"/>
        <v>49</v>
      </c>
      <c r="AO157" s="157">
        <f t="shared" si="37"/>
        <v>16</v>
      </c>
      <c r="AP157" s="157">
        <f t="shared" si="38"/>
        <v>36</v>
      </c>
      <c r="AQ157" s="157">
        <f t="shared" si="39"/>
        <v>37</v>
      </c>
      <c r="AR157" s="157">
        <f t="shared" si="33"/>
        <v>51</v>
      </c>
      <c r="AS157" s="142"/>
      <c r="AT157" s="142"/>
    </row>
    <row r="158" spans="1:46" ht="14.4" x14ac:dyDescent="0.3">
      <c r="A158" s="135" t="s">
        <v>802</v>
      </c>
      <c r="B158" s="135" t="s">
        <v>460</v>
      </c>
      <c r="C158" s="135" t="s">
        <v>1095</v>
      </c>
      <c r="D158" s="158"/>
      <c r="E158" s="158"/>
      <c r="F158" s="158"/>
      <c r="G158" s="158"/>
      <c r="H158" s="158">
        <v>0</v>
      </c>
      <c r="I158" s="158">
        <v>-0.16700000000000001</v>
      </c>
      <c r="J158" s="158"/>
      <c r="K158" s="158"/>
      <c r="L158" s="158"/>
      <c r="M158" s="158"/>
      <c r="N158" s="158"/>
      <c r="O158" s="158">
        <v>0</v>
      </c>
      <c r="P158" s="158"/>
      <c r="Q158" s="158"/>
      <c r="R158" s="158">
        <v>-0.16700000000000001</v>
      </c>
      <c r="S158" s="158">
        <v>0</v>
      </c>
      <c r="T158" s="158"/>
      <c r="U158" s="158"/>
      <c r="V158" s="158">
        <v>0</v>
      </c>
      <c r="W158" s="158"/>
      <c r="X158" s="158"/>
      <c r="Y158" s="158"/>
      <c r="Z158" s="158"/>
      <c r="AA158" s="141"/>
      <c r="AB158" s="142"/>
      <c r="AC158" s="155">
        <f t="shared" si="27"/>
        <v>67596227</v>
      </c>
      <c r="AD158" s="156" cm="1">
        <f t="array" ref="AD158">ROUND(AVERAGE(AP158:AR158/25),0)</f>
        <v>0</v>
      </c>
      <c r="AE158" s="156" cm="1">
        <f t="array" ref="AE158">ROUND(AVERAGE(AM158:AR158/25),0)</f>
        <v>0</v>
      </c>
      <c r="AF158" s="142"/>
      <c r="AG158" s="157">
        <f t="shared" si="28"/>
        <v>0</v>
      </c>
      <c r="AH158" s="157">
        <f t="shared" si="29"/>
        <v>0</v>
      </c>
      <c r="AI158" s="157">
        <f t="shared" si="30"/>
        <v>0</v>
      </c>
      <c r="AJ158" s="157">
        <f t="shared" si="31"/>
        <v>0</v>
      </c>
      <c r="AK158" s="157">
        <f t="shared" si="32"/>
        <v>0</v>
      </c>
      <c r="AL158" s="157">
        <f t="shared" si="34"/>
        <v>0</v>
      </c>
      <c r="AM158" s="157">
        <f t="shared" si="35"/>
        <v>0</v>
      </c>
      <c r="AN158" s="157">
        <f t="shared" si="36"/>
        <v>0</v>
      </c>
      <c r="AO158" s="157">
        <f t="shared" si="37"/>
        <v>0</v>
      </c>
      <c r="AP158" s="157">
        <f t="shared" si="38"/>
        <v>0</v>
      </c>
      <c r="AQ158" s="157">
        <f t="shared" si="39"/>
        <v>0</v>
      </c>
      <c r="AR158" s="157">
        <f t="shared" si="33"/>
        <v>0</v>
      </c>
      <c r="AS158" s="142"/>
      <c r="AT158" s="142"/>
    </row>
    <row r="159" spans="1:46" ht="14.4" x14ac:dyDescent="0.3">
      <c r="A159" s="135" t="s">
        <v>802</v>
      </c>
      <c r="B159" s="135" t="s">
        <v>694</v>
      </c>
      <c r="C159" s="135" t="s">
        <v>1096</v>
      </c>
      <c r="D159" s="158"/>
      <c r="E159" s="158"/>
      <c r="F159" s="158">
        <v>13</v>
      </c>
      <c r="G159" s="158"/>
      <c r="H159" s="158"/>
      <c r="I159" s="158">
        <v>2</v>
      </c>
      <c r="J159" s="158">
        <v>6</v>
      </c>
      <c r="K159" s="158">
        <v>2</v>
      </c>
      <c r="L159" s="158"/>
      <c r="M159" s="158">
        <v>1</v>
      </c>
      <c r="N159" s="158"/>
      <c r="O159" s="158"/>
      <c r="P159" s="158"/>
      <c r="Q159" s="158">
        <v>1</v>
      </c>
      <c r="R159" s="158"/>
      <c r="S159" s="158"/>
      <c r="T159" s="158"/>
      <c r="U159" s="158"/>
      <c r="V159" s="158"/>
      <c r="W159" s="158"/>
      <c r="X159" s="158"/>
      <c r="Y159" s="158"/>
      <c r="Z159" s="158"/>
      <c r="AA159" s="141"/>
      <c r="AB159" s="142"/>
      <c r="AC159" s="155">
        <f t="shared" si="27"/>
        <v>67597645</v>
      </c>
      <c r="AD159" s="156" cm="1">
        <f t="array" ref="AD159">ROUND(AVERAGE(AP159:AR159/25),0)</f>
        <v>0</v>
      </c>
      <c r="AE159" s="156" cm="1">
        <f t="array" ref="AE159">ROUND(AVERAGE(AM159:AR159/25),0)</f>
        <v>0</v>
      </c>
      <c r="AF159" s="142"/>
      <c r="AG159" s="157">
        <f t="shared" si="28"/>
        <v>0</v>
      </c>
      <c r="AH159" s="157">
        <f t="shared" si="29"/>
        <v>1</v>
      </c>
      <c r="AI159" s="157">
        <f t="shared" si="30"/>
        <v>0</v>
      </c>
      <c r="AJ159" s="157">
        <f t="shared" si="31"/>
        <v>0</v>
      </c>
      <c r="AK159" s="157">
        <f t="shared" si="32"/>
        <v>0</v>
      </c>
      <c r="AL159" s="157">
        <f t="shared" si="34"/>
        <v>0</v>
      </c>
      <c r="AM159" s="157">
        <f t="shared" si="35"/>
        <v>0</v>
      </c>
      <c r="AN159" s="157">
        <f t="shared" si="36"/>
        <v>0</v>
      </c>
      <c r="AO159" s="157">
        <f t="shared" si="37"/>
        <v>0</v>
      </c>
      <c r="AP159" s="157">
        <f t="shared" si="38"/>
        <v>0</v>
      </c>
      <c r="AQ159" s="157">
        <f t="shared" si="39"/>
        <v>0</v>
      </c>
      <c r="AR159" s="157">
        <f t="shared" si="33"/>
        <v>0</v>
      </c>
      <c r="AS159" s="142"/>
      <c r="AT159" s="142"/>
    </row>
    <row r="160" spans="1:46" ht="14.4" x14ac:dyDescent="0.3">
      <c r="A160" s="135" t="s">
        <v>802</v>
      </c>
      <c r="B160" s="135" t="s">
        <v>695</v>
      </c>
      <c r="C160" s="135" t="s">
        <v>1097</v>
      </c>
      <c r="D160" s="158"/>
      <c r="E160" s="158"/>
      <c r="F160" s="158">
        <v>1</v>
      </c>
      <c r="G160" s="158"/>
      <c r="H160" s="158"/>
      <c r="I160" s="158"/>
      <c r="J160" s="158"/>
      <c r="K160" s="158"/>
      <c r="L160" s="158"/>
      <c r="M160" s="158">
        <v>1</v>
      </c>
      <c r="N160" s="158"/>
      <c r="O160" s="158"/>
      <c r="P160" s="158"/>
      <c r="Q160" s="158">
        <v>1</v>
      </c>
      <c r="R160" s="158"/>
      <c r="S160" s="158"/>
      <c r="T160" s="158">
        <v>6</v>
      </c>
      <c r="U160" s="158"/>
      <c r="V160" s="158"/>
      <c r="W160" s="158"/>
      <c r="X160" s="158"/>
      <c r="Y160" s="158"/>
      <c r="Z160" s="158"/>
      <c r="AA160" s="141"/>
      <c r="AB160" s="142"/>
      <c r="AC160" s="155">
        <f t="shared" si="27"/>
        <v>67601585</v>
      </c>
      <c r="AD160" s="156" cm="1">
        <f t="array" ref="AD160">ROUND(AVERAGE(AP160:AR160/25),0)</f>
        <v>0</v>
      </c>
      <c r="AE160" s="156" cm="1">
        <f t="array" ref="AE160">ROUND(AVERAGE(AM160:AR160/25),0)</f>
        <v>0</v>
      </c>
      <c r="AF160" s="142"/>
      <c r="AG160" s="157">
        <f t="shared" si="28"/>
        <v>0</v>
      </c>
      <c r="AH160" s="157">
        <f t="shared" si="29"/>
        <v>1</v>
      </c>
      <c r="AI160" s="157">
        <f t="shared" si="30"/>
        <v>0</v>
      </c>
      <c r="AJ160" s="157">
        <f t="shared" si="31"/>
        <v>0</v>
      </c>
      <c r="AK160" s="157">
        <f t="shared" si="32"/>
        <v>6</v>
      </c>
      <c r="AL160" s="157">
        <f t="shared" si="34"/>
        <v>0</v>
      </c>
      <c r="AM160" s="157">
        <f t="shared" si="35"/>
        <v>0</v>
      </c>
      <c r="AN160" s="157">
        <f t="shared" si="36"/>
        <v>0</v>
      </c>
      <c r="AO160" s="157">
        <f t="shared" si="37"/>
        <v>0</v>
      </c>
      <c r="AP160" s="157">
        <f t="shared" si="38"/>
        <v>0</v>
      </c>
      <c r="AQ160" s="157">
        <f t="shared" si="39"/>
        <v>0</v>
      </c>
      <c r="AR160" s="157">
        <f t="shared" si="33"/>
        <v>0</v>
      </c>
      <c r="AS160" s="142"/>
      <c r="AT160" s="142"/>
    </row>
    <row r="161" spans="1:46" ht="14.4" x14ac:dyDescent="0.3">
      <c r="A161" s="135" t="s">
        <v>802</v>
      </c>
      <c r="B161" s="135" t="s">
        <v>768</v>
      </c>
      <c r="C161" s="135" t="s">
        <v>1098</v>
      </c>
      <c r="D161" s="158"/>
      <c r="E161" s="158"/>
      <c r="F161" s="158"/>
      <c r="G161" s="158">
        <v>1</v>
      </c>
      <c r="H161" s="158">
        <v>1</v>
      </c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  <c r="T161" s="158"/>
      <c r="U161" s="158"/>
      <c r="V161" s="158"/>
      <c r="W161" s="158"/>
      <c r="X161" s="158"/>
      <c r="Y161" s="158"/>
      <c r="Z161" s="158"/>
      <c r="AA161" s="141"/>
      <c r="AB161" s="142"/>
      <c r="AC161" s="155">
        <f t="shared" si="27"/>
        <v>67658716</v>
      </c>
      <c r="AD161" s="156" cm="1">
        <f t="array" ref="AD161">ROUND(AVERAGE(AP161:AR161/25),0)</f>
        <v>0</v>
      </c>
      <c r="AE161" s="156" cm="1">
        <f t="array" ref="AE161">ROUND(AVERAGE(AM161:AR161/25),0)</f>
        <v>0</v>
      </c>
      <c r="AF161" s="142"/>
      <c r="AG161" s="157">
        <f t="shared" si="28"/>
        <v>0</v>
      </c>
      <c r="AH161" s="157">
        <f t="shared" si="29"/>
        <v>0</v>
      </c>
      <c r="AI161" s="157">
        <f t="shared" si="30"/>
        <v>0</v>
      </c>
      <c r="AJ161" s="157">
        <f t="shared" si="31"/>
        <v>0</v>
      </c>
      <c r="AK161" s="157">
        <f t="shared" si="32"/>
        <v>0</v>
      </c>
      <c r="AL161" s="157">
        <f t="shared" si="34"/>
        <v>0</v>
      </c>
      <c r="AM161" s="157">
        <f t="shared" si="35"/>
        <v>0</v>
      </c>
      <c r="AN161" s="157">
        <f t="shared" si="36"/>
        <v>0</v>
      </c>
      <c r="AO161" s="157">
        <f t="shared" si="37"/>
        <v>0</v>
      </c>
      <c r="AP161" s="157">
        <f t="shared" si="38"/>
        <v>0</v>
      </c>
      <c r="AQ161" s="157">
        <f t="shared" si="39"/>
        <v>0</v>
      </c>
      <c r="AR161" s="157">
        <f t="shared" si="33"/>
        <v>0</v>
      </c>
      <c r="AS161" s="142"/>
      <c r="AT161" s="142"/>
    </row>
    <row r="162" spans="1:46" ht="14.4" x14ac:dyDescent="0.3">
      <c r="A162" s="135" t="s">
        <v>802</v>
      </c>
      <c r="B162" s="135" t="s">
        <v>461</v>
      </c>
      <c r="C162" s="135" t="s">
        <v>130</v>
      </c>
      <c r="D162" s="158">
        <v>-1.5</v>
      </c>
      <c r="E162" s="158">
        <v>-2.25</v>
      </c>
      <c r="F162" s="158"/>
      <c r="G162" s="158"/>
      <c r="H162" s="158"/>
      <c r="I162" s="158">
        <v>0</v>
      </c>
      <c r="J162" s="158"/>
      <c r="K162" s="158"/>
      <c r="L162" s="158">
        <v>0</v>
      </c>
      <c r="M162" s="158">
        <v>0</v>
      </c>
      <c r="N162" s="158"/>
      <c r="O162" s="158">
        <v>0</v>
      </c>
      <c r="P162" s="158"/>
      <c r="Q162" s="158"/>
      <c r="R162" s="158"/>
      <c r="S162" s="158"/>
      <c r="T162" s="158"/>
      <c r="U162" s="158"/>
      <c r="V162" s="158"/>
      <c r="W162" s="158"/>
      <c r="X162" s="158"/>
      <c r="Y162" s="158"/>
      <c r="Z162" s="158"/>
      <c r="AA162" s="141"/>
      <c r="AB162" s="142"/>
      <c r="AC162" s="155">
        <f t="shared" si="27"/>
        <v>67669453</v>
      </c>
      <c r="AD162" s="156" cm="1">
        <f t="array" ref="AD162">ROUND(AVERAGE(AP162:AR162/25),0)</f>
        <v>0</v>
      </c>
      <c r="AE162" s="156" cm="1">
        <f t="array" ref="AE162">ROUND(AVERAGE(AM162:AR162/25),0)</f>
        <v>0</v>
      </c>
      <c r="AF162" s="142"/>
      <c r="AG162" s="157">
        <f t="shared" si="28"/>
        <v>0</v>
      </c>
      <c r="AH162" s="157">
        <f t="shared" si="29"/>
        <v>0</v>
      </c>
      <c r="AI162" s="157">
        <f t="shared" si="30"/>
        <v>0</v>
      </c>
      <c r="AJ162" s="157">
        <f t="shared" si="31"/>
        <v>0</v>
      </c>
      <c r="AK162" s="157">
        <f t="shared" si="32"/>
        <v>0</v>
      </c>
      <c r="AL162" s="157">
        <f t="shared" si="34"/>
        <v>0</v>
      </c>
      <c r="AM162" s="157">
        <f t="shared" si="35"/>
        <v>0</v>
      </c>
      <c r="AN162" s="157">
        <f t="shared" si="36"/>
        <v>0</v>
      </c>
      <c r="AO162" s="157">
        <f t="shared" si="37"/>
        <v>0</v>
      </c>
      <c r="AP162" s="157">
        <f t="shared" si="38"/>
        <v>0</v>
      </c>
      <c r="AQ162" s="157">
        <f t="shared" si="39"/>
        <v>0</v>
      </c>
      <c r="AR162" s="157">
        <f t="shared" si="33"/>
        <v>0</v>
      </c>
      <c r="AS162" s="142"/>
      <c r="AT162" s="142"/>
    </row>
    <row r="163" spans="1:46" ht="14.4" x14ac:dyDescent="0.3">
      <c r="A163" s="135" t="s">
        <v>802</v>
      </c>
      <c r="B163" s="135" t="s">
        <v>462</v>
      </c>
      <c r="C163" s="135" t="s">
        <v>129</v>
      </c>
      <c r="D163" s="158">
        <v>-1.5</v>
      </c>
      <c r="E163" s="158">
        <v>0</v>
      </c>
      <c r="F163" s="158"/>
      <c r="G163" s="158"/>
      <c r="H163" s="158"/>
      <c r="I163" s="158">
        <v>-0.25</v>
      </c>
      <c r="J163" s="158"/>
      <c r="K163" s="158"/>
      <c r="L163" s="158">
        <v>0</v>
      </c>
      <c r="M163" s="158">
        <v>0</v>
      </c>
      <c r="N163" s="158"/>
      <c r="O163" s="158">
        <v>0</v>
      </c>
      <c r="P163" s="158"/>
      <c r="Q163" s="158"/>
      <c r="R163" s="158"/>
      <c r="S163" s="158"/>
      <c r="T163" s="158"/>
      <c r="U163" s="158"/>
      <c r="V163" s="158"/>
      <c r="W163" s="158"/>
      <c r="X163" s="158"/>
      <c r="Y163" s="158"/>
      <c r="Z163" s="158"/>
      <c r="AA163" s="141"/>
      <c r="AB163" s="142"/>
      <c r="AC163" s="155">
        <f t="shared" si="27"/>
        <v>67669455</v>
      </c>
      <c r="AD163" s="156" cm="1">
        <f t="array" ref="AD163">ROUND(AVERAGE(AP163:AR163/25),0)</f>
        <v>0</v>
      </c>
      <c r="AE163" s="156" cm="1">
        <f t="array" ref="AE163">ROUND(AVERAGE(AM163:AR163/25),0)</f>
        <v>0</v>
      </c>
      <c r="AF163" s="142"/>
      <c r="AG163" s="157">
        <f t="shared" si="28"/>
        <v>0</v>
      </c>
      <c r="AH163" s="157">
        <f t="shared" si="29"/>
        <v>0</v>
      </c>
      <c r="AI163" s="157">
        <f t="shared" si="30"/>
        <v>0</v>
      </c>
      <c r="AJ163" s="157">
        <f t="shared" si="31"/>
        <v>0</v>
      </c>
      <c r="AK163" s="157">
        <f t="shared" si="32"/>
        <v>0</v>
      </c>
      <c r="AL163" s="157">
        <f t="shared" si="34"/>
        <v>0</v>
      </c>
      <c r="AM163" s="157">
        <f t="shared" si="35"/>
        <v>0</v>
      </c>
      <c r="AN163" s="157">
        <f t="shared" si="36"/>
        <v>0</v>
      </c>
      <c r="AO163" s="157">
        <f t="shared" si="37"/>
        <v>0</v>
      </c>
      <c r="AP163" s="157">
        <f t="shared" si="38"/>
        <v>0</v>
      </c>
      <c r="AQ163" s="157">
        <f t="shared" si="39"/>
        <v>0</v>
      </c>
      <c r="AR163" s="157">
        <f t="shared" si="33"/>
        <v>0</v>
      </c>
      <c r="AS163" s="142"/>
      <c r="AT163" s="142"/>
    </row>
    <row r="164" spans="1:46" ht="14.4" x14ac:dyDescent="0.3">
      <c r="A164" s="135" t="s">
        <v>802</v>
      </c>
      <c r="B164" s="135" t="s">
        <v>463</v>
      </c>
      <c r="C164" s="135" t="s">
        <v>128</v>
      </c>
      <c r="D164" s="158">
        <v>79</v>
      </c>
      <c r="E164" s="158">
        <v>49</v>
      </c>
      <c r="F164" s="158">
        <v>39</v>
      </c>
      <c r="G164" s="158">
        <v>72</v>
      </c>
      <c r="H164" s="158">
        <v>58</v>
      </c>
      <c r="I164" s="158">
        <v>32</v>
      </c>
      <c r="J164" s="158">
        <v>63</v>
      </c>
      <c r="K164" s="158">
        <v>25</v>
      </c>
      <c r="L164" s="158">
        <v>9</v>
      </c>
      <c r="M164" s="158">
        <v>115</v>
      </c>
      <c r="N164" s="158">
        <v>10</v>
      </c>
      <c r="O164" s="158">
        <v>2</v>
      </c>
      <c r="P164" s="158"/>
      <c r="Q164" s="158"/>
      <c r="R164" s="158"/>
      <c r="S164" s="158"/>
      <c r="T164" s="158"/>
      <c r="U164" s="158"/>
      <c r="V164" s="158"/>
      <c r="W164" s="158"/>
      <c r="X164" s="158"/>
      <c r="Y164" s="158"/>
      <c r="Z164" s="158"/>
      <c r="AA164" s="141"/>
      <c r="AB164" s="142"/>
      <c r="AC164" s="155">
        <f t="shared" si="27"/>
        <v>67669457</v>
      </c>
      <c r="AD164" s="156" cm="1">
        <f t="array" ref="AD164">ROUND(AVERAGE(AP164:AR164/25),0)</f>
        <v>0</v>
      </c>
      <c r="AE164" s="156" cm="1">
        <f t="array" ref="AE164">ROUND(AVERAGE(AM164:AR164/25),0)</f>
        <v>0</v>
      </c>
      <c r="AF164" s="142"/>
      <c r="AG164" s="157">
        <f t="shared" si="28"/>
        <v>0</v>
      </c>
      <c r="AH164" s="157">
        <f t="shared" si="29"/>
        <v>0</v>
      </c>
      <c r="AI164" s="157">
        <f t="shared" si="30"/>
        <v>0</v>
      </c>
      <c r="AJ164" s="157">
        <f t="shared" si="31"/>
        <v>0</v>
      </c>
      <c r="AK164" s="157">
        <f t="shared" si="32"/>
        <v>0</v>
      </c>
      <c r="AL164" s="157">
        <f t="shared" si="34"/>
        <v>0</v>
      </c>
      <c r="AM164" s="157">
        <f t="shared" si="35"/>
        <v>0</v>
      </c>
      <c r="AN164" s="157">
        <f t="shared" si="36"/>
        <v>0</v>
      </c>
      <c r="AO164" s="157">
        <f t="shared" si="37"/>
        <v>0</v>
      </c>
      <c r="AP164" s="157">
        <f t="shared" si="38"/>
        <v>0</v>
      </c>
      <c r="AQ164" s="157">
        <f t="shared" si="39"/>
        <v>0</v>
      </c>
      <c r="AR164" s="157">
        <f t="shared" si="33"/>
        <v>2</v>
      </c>
      <c r="AS164" s="142"/>
      <c r="AT164" s="142"/>
    </row>
    <row r="165" spans="1:46" ht="14.4" x14ac:dyDescent="0.3">
      <c r="A165" s="135" t="s">
        <v>802</v>
      </c>
      <c r="B165" s="135" t="s">
        <v>464</v>
      </c>
      <c r="C165" s="135" t="s">
        <v>1099</v>
      </c>
      <c r="D165" s="158">
        <v>2</v>
      </c>
      <c r="E165" s="158"/>
      <c r="F165" s="158"/>
      <c r="G165" s="158"/>
      <c r="H165" s="158"/>
      <c r="I165" s="158"/>
      <c r="J165" s="158"/>
      <c r="K165" s="158"/>
      <c r="L165" s="158"/>
      <c r="M165" s="158">
        <v>1</v>
      </c>
      <c r="N165" s="158"/>
      <c r="O165" s="158"/>
      <c r="P165" s="158"/>
      <c r="Q165" s="158">
        <v>1</v>
      </c>
      <c r="R165" s="158"/>
      <c r="S165" s="158"/>
      <c r="T165" s="158">
        <v>6</v>
      </c>
      <c r="U165" s="158"/>
      <c r="V165" s="158"/>
      <c r="W165" s="158"/>
      <c r="X165" s="158"/>
      <c r="Y165" s="158"/>
      <c r="Z165" s="158"/>
      <c r="AA165" s="141"/>
      <c r="AB165" s="142"/>
      <c r="AC165" s="155">
        <f t="shared" si="27"/>
        <v>67716381</v>
      </c>
      <c r="AD165" s="156" cm="1">
        <f t="array" ref="AD165">ROUND(AVERAGE(AP165:AR165/25),0)</f>
        <v>0</v>
      </c>
      <c r="AE165" s="156" cm="1">
        <f t="array" ref="AE165">ROUND(AVERAGE(AM165:AR165/25),0)</f>
        <v>0</v>
      </c>
      <c r="AF165" s="142"/>
      <c r="AG165" s="157">
        <f t="shared" si="28"/>
        <v>0</v>
      </c>
      <c r="AH165" s="157">
        <f t="shared" si="29"/>
        <v>1</v>
      </c>
      <c r="AI165" s="157">
        <f t="shared" si="30"/>
        <v>0</v>
      </c>
      <c r="AJ165" s="157">
        <f t="shared" si="31"/>
        <v>0</v>
      </c>
      <c r="AK165" s="157">
        <f t="shared" si="32"/>
        <v>6</v>
      </c>
      <c r="AL165" s="157">
        <f t="shared" si="34"/>
        <v>0</v>
      </c>
      <c r="AM165" s="157">
        <f t="shared" si="35"/>
        <v>0</v>
      </c>
      <c r="AN165" s="157">
        <f t="shared" si="36"/>
        <v>0</v>
      </c>
      <c r="AO165" s="157">
        <f t="shared" si="37"/>
        <v>0</v>
      </c>
      <c r="AP165" s="157">
        <f t="shared" si="38"/>
        <v>0</v>
      </c>
      <c r="AQ165" s="157">
        <f t="shared" si="39"/>
        <v>0</v>
      </c>
      <c r="AR165" s="157">
        <f t="shared" si="33"/>
        <v>0</v>
      </c>
      <c r="AS165" s="142"/>
      <c r="AT165" s="142"/>
    </row>
    <row r="166" spans="1:46" ht="14.4" x14ac:dyDescent="0.3">
      <c r="A166" s="135" t="s">
        <v>802</v>
      </c>
      <c r="B166" s="135" t="s">
        <v>696</v>
      </c>
      <c r="C166" s="135" t="s">
        <v>1100</v>
      </c>
      <c r="D166" s="158"/>
      <c r="E166" s="158"/>
      <c r="F166" s="158">
        <v>13</v>
      </c>
      <c r="G166" s="158"/>
      <c r="H166" s="158"/>
      <c r="I166" s="158"/>
      <c r="J166" s="158">
        <v>2</v>
      </c>
      <c r="K166" s="158">
        <v>2</v>
      </c>
      <c r="L166" s="158"/>
      <c r="M166" s="158">
        <v>1</v>
      </c>
      <c r="N166" s="158"/>
      <c r="O166" s="158"/>
      <c r="P166" s="158"/>
      <c r="Q166" s="158">
        <v>1</v>
      </c>
      <c r="R166" s="158"/>
      <c r="S166" s="158"/>
      <c r="T166" s="158"/>
      <c r="U166" s="158"/>
      <c r="V166" s="158"/>
      <c r="W166" s="158"/>
      <c r="X166" s="158"/>
      <c r="Y166" s="158"/>
      <c r="Z166" s="158"/>
      <c r="AA166" s="141"/>
      <c r="AB166" s="142"/>
      <c r="AC166" s="155">
        <f t="shared" si="27"/>
        <v>67716383</v>
      </c>
      <c r="AD166" s="156" cm="1">
        <f t="array" ref="AD166">ROUND(AVERAGE(AP166:AR166/25),0)</f>
        <v>0</v>
      </c>
      <c r="AE166" s="156" cm="1">
        <f t="array" ref="AE166">ROUND(AVERAGE(AM166:AR166/25),0)</f>
        <v>0</v>
      </c>
      <c r="AF166" s="142"/>
      <c r="AG166" s="157">
        <f t="shared" si="28"/>
        <v>0</v>
      </c>
      <c r="AH166" s="157">
        <f t="shared" si="29"/>
        <v>1</v>
      </c>
      <c r="AI166" s="157">
        <f t="shared" si="30"/>
        <v>0</v>
      </c>
      <c r="AJ166" s="157">
        <f t="shared" si="31"/>
        <v>0</v>
      </c>
      <c r="AK166" s="157">
        <f t="shared" si="32"/>
        <v>0</v>
      </c>
      <c r="AL166" s="157">
        <f t="shared" si="34"/>
        <v>0</v>
      </c>
      <c r="AM166" s="157">
        <f t="shared" si="35"/>
        <v>0</v>
      </c>
      <c r="AN166" s="157">
        <f t="shared" si="36"/>
        <v>0</v>
      </c>
      <c r="AO166" s="157">
        <f t="shared" si="37"/>
        <v>0</v>
      </c>
      <c r="AP166" s="157">
        <f t="shared" si="38"/>
        <v>0</v>
      </c>
      <c r="AQ166" s="157">
        <f t="shared" si="39"/>
        <v>0</v>
      </c>
      <c r="AR166" s="157">
        <f t="shared" si="33"/>
        <v>0</v>
      </c>
      <c r="AS166" s="142"/>
      <c r="AT166" s="142"/>
    </row>
    <row r="167" spans="1:46" ht="14.4" x14ac:dyDescent="0.3">
      <c r="A167" s="135" t="s">
        <v>802</v>
      </c>
      <c r="B167" s="135" t="s">
        <v>465</v>
      </c>
      <c r="C167" s="135" t="s">
        <v>45</v>
      </c>
      <c r="D167" s="158">
        <v>132</v>
      </c>
      <c r="E167" s="158">
        <v>155.167</v>
      </c>
      <c r="F167" s="158">
        <v>192.833</v>
      </c>
      <c r="G167" s="158">
        <v>231</v>
      </c>
      <c r="H167" s="158">
        <v>240</v>
      </c>
      <c r="I167" s="158">
        <v>309</v>
      </c>
      <c r="J167" s="158">
        <v>308</v>
      </c>
      <c r="K167" s="158">
        <v>209</v>
      </c>
      <c r="L167" s="158">
        <v>176.833</v>
      </c>
      <c r="M167" s="158">
        <v>155</v>
      </c>
      <c r="N167" s="158">
        <v>173.666</v>
      </c>
      <c r="O167" s="158">
        <v>188</v>
      </c>
      <c r="P167" s="158">
        <v>174</v>
      </c>
      <c r="Q167" s="158">
        <v>59.832999999999998</v>
      </c>
      <c r="R167" s="158">
        <v>138.167</v>
      </c>
      <c r="S167" s="158">
        <v>233</v>
      </c>
      <c r="T167" s="158">
        <v>298</v>
      </c>
      <c r="U167" s="158">
        <v>330</v>
      </c>
      <c r="V167" s="158">
        <v>306</v>
      </c>
      <c r="W167" s="158">
        <v>292</v>
      </c>
      <c r="X167" s="158">
        <v>139.5</v>
      </c>
      <c r="Y167" s="158">
        <v>91.5</v>
      </c>
      <c r="Z167" s="158">
        <v>120.833</v>
      </c>
      <c r="AA167" s="141"/>
      <c r="AB167" s="142"/>
      <c r="AC167" s="155">
        <f t="shared" si="27"/>
        <v>67738206</v>
      </c>
      <c r="AD167" s="156" cm="1">
        <f t="array" ref="AD167">ROUND(AVERAGE(AP167:AR167/25),0)</f>
        <v>5</v>
      </c>
      <c r="AE167" s="156" cm="1">
        <f t="array" ref="AE167">ROUND(AVERAGE(AM167:AR167/25),0)</f>
        <v>8</v>
      </c>
      <c r="AF167" s="142"/>
      <c r="AG167" s="157">
        <f t="shared" si="28"/>
        <v>174</v>
      </c>
      <c r="AH167" s="157">
        <f t="shared" si="29"/>
        <v>60</v>
      </c>
      <c r="AI167" s="157">
        <f t="shared" si="30"/>
        <v>138</v>
      </c>
      <c r="AJ167" s="157">
        <f t="shared" si="31"/>
        <v>233</v>
      </c>
      <c r="AK167" s="157">
        <f t="shared" si="32"/>
        <v>298</v>
      </c>
      <c r="AL167" s="157">
        <f t="shared" si="34"/>
        <v>330</v>
      </c>
      <c r="AM167" s="157">
        <f t="shared" si="35"/>
        <v>306</v>
      </c>
      <c r="AN167" s="157">
        <f t="shared" si="36"/>
        <v>292</v>
      </c>
      <c r="AO167" s="157">
        <f t="shared" si="37"/>
        <v>140</v>
      </c>
      <c r="AP167" s="157">
        <f t="shared" si="38"/>
        <v>92</v>
      </c>
      <c r="AQ167" s="157">
        <f t="shared" si="39"/>
        <v>121</v>
      </c>
      <c r="AR167" s="157">
        <f t="shared" si="33"/>
        <v>188</v>
      </c>
      <c r="AS167" s="142"/>
      <c r="AT167" s="142"/>
    </row>
    <row r="168" spans="1:46" ht="14.4" x14ac:dyDescent="0.3">
      <c r="A168" s="135" t="s">
        <v>802</v>
      </c>
      <c r="B168" s="135" t="s">
        <v>466</v>
      </c>
      <c r="C168" s="135" t="s">
        <v>1101</v>
      </c>
      <c r="D168" s="158">
        <v>416</v>
      </c>
      <c r="E168" s="158">
        <v>445</v>
      </c>
      <c r="F168" s="158">
        <v>1306</v>
      </c>
      <c r="G168" s="158">
        <v>1188</v>
      </c>
      <c r="H168" s="158">
        <v>2085</v>
      </c>
      <c r="I168" s="158">
        <v>1608</v>
      </c>
      <c r="J168" s="158">
        <v>2083</v>
      </c>
      <c r="K168" s="158">
        <v>1677</v>
      </c>
      <c r="L168" s="158">
        <v>1616</v>
      </c>
      <c r="M168" s="158">
        <v>873</v>
      </c>
      <c r="N168" s="158">
        <v>460</v>
      </c>
      <c r="O168" s="158">
        <v>370</v>
      </c>
      <c r="P168" s="158">
        <v>277</v>
      </c>
      <c r="Q168" s="158">
        <v>489</v>
      </c>
      <c r="R168" s="158">
        <v>1505</v>
      </c>
      <c r="S168" s="158">
        <v>1611</v>
      </c>
      <c r="T168" s="158">
        <v>1765</v>
      </c>
      <c r="U168" s="158">
        <v>1883</v>
      </c>
      <c r="V168" s="158">
        <v>2389</v>
      </c>
      <c r="W168" s="158">
        <v>1620</v>
      </c>
      <c r="X168" s="158">
        <v>1666</v>
      </c>
      <c r="Y168" s="158">
        <v>818</v>
      </c>
      <c r="Z168" s="158">
        <v>442</v>
      </c>
      <c r="AA168" s="141"/>
      <c r="AB168" s="142"/>
      <c r="AC168" s="155">
        <f t="shared" si="27"/>
        <v>67738211</v>
      </c>
      <c r="AD168" s="156" cm="1">
        <f t="array" ref="AD168">ROUND(AVERAGE(AP168:AR168/25),0)</f>
        <v>22</v>
      </c>
      <c r="AE168" s="156" cm="1">
        <f t="array" ref="AE168">ROUND(AVERAGE(AM168:AR168/25),0)</f>
        <v>49</v>
      </c>
      <c r="AF168" s="142"/>
      <c r="AG168" s="157">
        <f t="shared" si="28"/>
        <v>277</v>
      </c>
      <c r="AH168" s="157">
        <f t="shared" si="29"/>
        <v>489</v>
      </c>
      <c r="AI168" s="157">
        <f t="shared" si="30"/>
        <v>1505</v>
      </c>
      <c r="AJ168" s="157">
        <f t="shared" si="31"/>
        <v>1611</v>
      </c>
      <c r="AK168" s="157">
        <f t="shared" si="32"/>
        <v>1765</v>
      </c>
      <c r="AL168" s="157">
        <f t="shared" si="34"/>
        <v>1883</v>
      </c>
      <c r="AM168" s="157">
        <f t="shared" si="35"/>
        <v>2389</v>
      </c>
      <c r="AN168" s="157">
        <f t="shared" si="36"/>
        <v>1620</v>
      </c>
      <c r="AO168" s="157">
        <f t="shared" si="37"/>
        <v>1666</v>
      </c>
      <c r="AP168" s="157">
        <f t="shared" si="38"/>
        <v>818</v>
      </c>
      <c r="AQ168" s="157">
        <f t="shared" si="39"/>
        <v>442</v>
      </c>
      <c r="AR168" s="157">
        <f t="shared" si="33"/>
        <v>370</v>
      </c>
      <c r="AS168" s="142"/>
      <c r="AT168" s="142"/>
    </row>
    <row r="169" spans="1:46" ht="14.4" x14ac:dyDescent="0.3">
      <c r="A169" s="135" t="s">
        <v>802</v>
      </c>
      <c r="B169" s="135" t="s">
        <v>467</v>
      </c>
      <c r="C169" s="135" t="s">
        <v>50</v>
      </c>
      <c r="D169" s="158">
        <v>33</v>
      </c>
      <c r="E169" s="158">
        <v>14.833</v>
      </c>
      <c r="F169" s="158">
        <v>21</v>
      </c>
      <c r="G169" s="158">
        <v>22</v>
      </c>
      <c r="H169" s="158">
        <v>57</v>
      </c>
      <c r="I169" s="158">
        <v>32</v>
      </c>
      <c r="J169" s="158">
        <v>38</v>
      </c>
      <c r="K169" s="158">
        <v>60</v>
      </c>
      <c r="L169" s="158">
        <v>40</v>
      </c>
      <c r="M169" s="158">
        <v>27</v>
      </c>
      <c r="N169" s="158">
        <v>16</v>
      </c>
      <c r="O169" s="158">
        <v>26</v>
      </c>
      <c r="P169" s="158">
        <v>35</v>
      </c>
      <c r="Q169" s="158">
        <v>16</v>
      </c>
      <c r="R169" s="158">
        <v>28</v>
      </c>
      <c r="S169" s="158">
        <v>34</v>
      </c>
      <c r="T169" s="158">
        <v>27.832999999999998</v>
      </c>
      <c r="U169" s="158">
        <v>51</v>
      </c>
      <c r="V169" s="158">
        <v>35</v>
      </c>
      <c r="W169" s="158">
        <v>52</v>
      </c>
      <c r="X169" s="158">
        <v>28</v>
      </c>
      <c r="Y169" s="158">
        <v>27</v>
      </c>
      <c r="Z169" s="158">
        <v>9.6669999999999998</v>
      </c>
      <c r="AA169" s="141"/>
      <c r="AB169" s="142"/>
      <c r="AC169" s="155">
        <f t="shared" si="27"/>
        <v>67751196</v>
      </c>
      <c r="AD169" s="156" cm="1">
        <f t="array" ref="AD169">ROUND(AVERAGE(AP169:AR169/25),0)</f>
        <v>1</v>
      </c>
      <c r="AE169" s="156" cm="1">
        <f t="array" ref="AE169">ROUND(AVERAGE(AM169:AR169/25),0)</f>
        <v>1</v>
      </c>
      <c r="AF169" s="142"/>
      <c r="AG169" s="157">
        <f t="shared" si="28"/>
        <v>35</v>
      </c>
      <c r="AH169" s="157">
        <f t="shared" si="29"/>
        <v>16</v>
      </c>
      <c r="AI169" s="157">
        <f t="shared" si="30"/>
        <v>28</v>
      </c>
      <c r="AJ169" s="157">
        <f t="shared" si="31"/>
        <v>34</v>
      </c>
      <c r="AK169" s="157">
        <f t="shared" si="32"/>
        <v>28</v>
      </c>
      <c r="AL169" s="157">
        <f t="shared" si="34"/>
        <v>51</v>
      </c>
      <c r="AM169" s="157">
        <f t="shared" si="35"/>
        <v>35</v>
      </c>
      <c r="AN169" s="157">
        <f t="shared" si="36"/>
        <v>52</v>
      </c>
      <c r="AO169" s="157">
        <f t="shared" si="37"/>
        <v>28</v>
      </c>
      <c r="AP169" s="157">
        <f t="shared" si="38"/>
        <v>27</v>
      </c>
      <c r="AQ169" s="157">
        <f t="shared" si="39"/>
        <v>10</v>
      </c>
      <c r="AR169" s="157">
        <f t="shared" si="33"/>
        <v>26</v>
      </c>
      <c r="AS169" s="142"/>
      <c r="AT169" s="142"/>
    </row>
    <row r="170" spans="1:46" ht="14.4" x14ac:dyDescent="0.3">
      <c r="A170" s="135" t="s">
        <v>802</v>
      </c>
      <c r="B170" s="135" t="s">
        <v>788</v>
      </c>
      <c r="C170" s="135" t="s">
        <v>1102</v>
      </c>
      <c r="D170" s="158"/>
      <c r="E170" s="158"/>
      <c r="F170" s="158"/>
      <c r="G170" s="158"/>
      <c r="H170" s="158"/>
      <c r="I170" s="158"/>
      <c r="J170" s="158"/>
      <c r="K170" s="158">
        <v>4</v>
      </c>
      <c r="L170" s="158"/>
      <c r="M170" s="158"/>
      <c r="N170" s="158"/>
      <c r="O170" s="158"/>
      <c r="P170" s="158"/>
      <c r="Q170" s="158"/>
      <c r="R170" s="158"/>
      <c r="S170" s="158"/>
      <c r="T170" s="158"/>
      <c r="U170" s="158"/>
      <c r="V170" s="158">
        <v>1</v>
      </c>
      <c r="W170" s="158"/>
      <c r="X170" s="158"/>
      <c r="Y170" s="158"/>
      <c r="Z170" s="158"/>
      <c r="AA170" s="141"/>
      <c r="AB170" s="142"/>
      <c r="AC170" s="155">
        <f t="shared" si="27"/>
        <v>68279251</v>
      </c>
      <c r="AD170" s="156" cm="1">
        <f t="array" ref="AD170">ROUND(AVERAGE(AP170:AR170/25),0)</f>
        <v>0</v>
      </c>
      <c r="AE170" s="156" cm="1">
        <f t="array" ref="AE170">ROUND(AVERAGE(AM170:AR170/25),0)</f>
        <v>0</v>
      </c>
      <c r="AF170" s="142"/>
      <c r="AG170" s="157">
        <f t="shared" si="28"/>
        <v>0</v>
      </c>
      <c r="AH170" s="157">
        <f t="shared" si="29"/>
        <v>0</v>
      </c>
      <c r="AI170" s="157">
        <f t="shared" si="30"/>
        <v>0</v>
      </c>
      <c r="AJ170" s="157">
        <f t="shared" si="31"/>
        <v>0</v>
      </c>
      <c r="AK170" s="157">
        <f t="shared" si="32"/>
        <v>0</v>
      </c>
      <c r="AL170" s="157">
        <f t="shared" si="34"/>
        <v>0</v>
      </c>
      <c r="AM170" s="157">
        <f t="shared" si="35"/>
        <v>1</v>
      </c>
      <c r="AN170" s="157">
        <f t="shared" si="36"/>
        <v>0</v>
      </c>
      <c r="AO170" s="157">
        <f t="shared" si="37"/>
        <v>0</v>
      </c>
      <c r="AP170" s="157">
        <f t="shared" si="38"/>
        <v>0</v>
      </c>
      <c r="AQ170" s="157">
        <f t="shared" si="39"/>
        <v>0</v>
      </c>
      <c r="AR170" s="157">
        <f t="shared" si="33"/>
        <v>0</v>
      </c>
      <c r="AS170" s="142"/>
      <c r="AT170" s="142"/>
    </row>
    <row r="171" spans="1:46" ht="14.4" x14ac:dyDescent="0.3">
      <c r="A171" s="135" t="s">
        <v>802</v>
      </c>
      <c r="B171" s="135" t="s">
        <v>654</v>
      </c>
      <c r="C171" s="135" t="s">
        <v>1103</v>
      </c>
      <c r="D171" s="158">
        <v>28</v>
      </c>
      <c r="E171" s="158">
        <v>47</v>
      </c>
      <c r="F171" s="158">
        <v>54</v>
      </c>
      <c r="G171" s="158">
        <v>78</v>
      </c>
      <c r="H171" s="158">
        <v>121</v>
      </c>
      <c r="I171" s="158">
        <v>60</v>
      </c>
      <c r="J171" s="158">
        <v>58</v>
      </c>
      <c r="K171" s="158">
        <v>-1</v>
      </c>
      <c r="L171" s="158">
        <v>79</v>
      </c>
      <c r="M171" s="158">
        <v>74</v>
      </c>
      <c r="N171" s="158">
        <v>21</v>
      </c>
      <c r="O171" s="158">
        <v>38</v>
      </c>
      <c r="P171" s="158">
        <v>22</v>
      </c>
      <c r="Q171" s="158">
        <v>16</v>
      </c>
      <c r="R171" s="158">
        <v>88</v>
      </c>
      <c r="S171" s="158">
        <v>147</v>
      </c>
      <c r="T171" s="158">
        <v>80</v>
      </c>
      <c r="U171" s="158">
        <v>86</v>
      </c>
      <c r="V171" s="158">
        <v>129</v>
      </c>
      <c r="W171" s="158">
        <v>53</v>
      </c>
      <c r="X171" s="158">
        <v>48</v>
      </c>
      <c r="Y171" s="158">
        <v>48</v>
      </c>
      <c r="Z171" s="158">
        <v>47</v>
      </c>
      <c r="AA171" s="141"/>
      <c r="AB171" s="142"/>
      <c r="AC171" s="155">
        <f t="shared" si="27"/>
        <v>68448695</v>
      </c>
      <c r="AD171" s="156" cm="1">
        <f t="array" ref="AD171">ROUND(AVERAGE(AP171:AR171/25),0)</f>
        <v>2</v>
      </c>
      <c r="AE171" s="156" cm="1">
        <f t="array" ref="AE171">ROUND(AVERAGE(AM171:AR171/25),0)</f>
        <v>2</v>
      </c>
      <c r="AF171" s="142"/>
      <c r="AG171" s="157">
        <f t="shared" si="28"/>
        <v>22</v>
      </c>
      <c r="AH171" s="157">
        <f t="shared" si="29"/>
        <v>16</v>
      </c>
      <c r="AI171" s="157">
        <f t="shared" si="30"/>
        <v>88</v>
      </c>
      <c r="AJ171" s="157">
        <f t="shared" si="31"/>
        <v>147</v>
      </c>
      <c r="AK171" s="157">
        <f t="shared" si="32"/>
        <v>80</v>
      </c>
      <c r="AL171" s="157">
        <f t="shared" si="34"/>
        <v>86</v>
      </c>
      <c r="AM171" s="157">
        <f t="shared" si="35"/>
        <v>129</v>
      </c>
      <c r="AN171" s="157">
        <f t="shared" si="36"/>
        <v>53</v>
      </c>
      <c r="AO171" s="157">
        <f t="shared" si="37"/>
        <v>48</v>
      </c>
      <c r="AP171" s="157">
        <f t="shared" si="38"/>
        <v>48</v>
      </c>
      <c r="AQ171" s="157">
        <f t="shared" si="39"/>
        <v>47</v>
      </c>
      <c r="AR171" s="157">
        <f t="shared" si="33"/>
        <v>38</v>
      </c>
      <c r="AS171" s="142"/>
      <c r="AT171" s="142"/>
    </row>
    <row r="172" spans="1:46" ht="14.4" x14ac:dyDescent="0.3">
      <c r="A172" s="135" t="s">
        <v>802</v>
      </c>
      <c r="B172" s="135" t="s">
        <v>655</v>
      </c>
      <c r="C172" s="135" t="s">
        <v>12</v>
      </c>
      <c r="D172" s="158">
        <v>20</v>
      </c>
      <c r="E172" s="158">
        <v>22</v>
      </c>
      <c r="F172" s="158">
        <v>30</v>
      </c>
      <c r="G172" s="158">
        <v>60</v>
      </c>
      <c r="H172" s="158">
        <v>19</v>
      </c>
      <c r="I172" s="158">
        <v>27</v>
      </c>
      <c r="J172" s="158">
        <v>21</v>
      </c>
      <c r="K172" s="158">
        <v>8</v>
      </c>
      <c r="L172" s="158">
        <v>33</v>
      </c>
      <c r="M172" s="158">
        <v>16</v>
      </c>
      <c r="N172" s="158">
        <v>23</v>
      </c>
      <c r="O172" s="158">
        <v>21</v>
      </c>
      <c r="P172" s="158">
        <v>35</v>
      </c>
      <c r="Q172" s="158">
        <v>7</v>
      </c>
      <c r="R172" s="158">
        <v>18</v>
      </c>
      <c r="S172" s="158">
        <v>-1</v>
      </c>
      <c r="T172" s="158">
        <v>49</v>
      </c>
      <c r="U172" s="158">
        <v>24</v>
      </c>
      <c r="V172" s="158">
        <v>42</v>
      </c>
      <c r="W172" s="158">
        <v>19</v>
      </c>
      <c r="X172" s="158">
        <v>16</v>
      </c>
      <c r="Y172" s="158">
        <v>20</v>
      </c>
      <c r="Z172" s="158">
        <v>17</v>
      </c>
      <c r="AA172" s="141"/>
      <c r="AB172" s="142"/>
      <c r="AC172" s="155">
        <f t="shared" si="27"/>
        <v>68448698</v>
      </c>
      <c r="AD172" s="156" cm="1">
        <f t="array" ref="AD172">ROUND(AVERAGE(AP172:AR172/25),0)</f>
        <v>1</v>
      </c>
      <c r="AE172" s="156" cm="1">
        <f t="array" ref="AE172">ROUND(AVERAGE(AM172:AR172/25),0)</f>
        <v>1</v>
      </c>
      <c r="AF172" s="142"/>
      <c r="AG172" s="157">
        <f t="shared" si="28"/>
        <v>35</v>
      </c>
      <c r="AH172" s="157">
        <f t="shared" si="29"/>
        <v>7</v>
      </c>
      <c r="AI172" s="157">
        <f t="shared" si="30"/>
        <v>18</v>
      </c>
      <c r="AJ172" s="157">
        <f t="shared" si="31"/>
        <v>-1</v>
      </c>
      <c r="AK172" s="157">
        <f t="shared" si="32"/>
        <v>49</v>
      </c>
      <c r="AL172" s="157">
        <f t="shared" si="34"/>
        <v>24</v>
      </c>
      <c r="AM172" s="157">
        <f t="shared" si="35"/>
        <v>42</v>
      </c>
      <c r="AN172" s="157">
        <f t="shared" si="36"/>
        <v>19</v>
      </c>
      <c r="AO172" s="157">
        <f t="shared" si="37"/>
        <v>16</v>
      </c>
      <c r="AP172" s="157">
        <f t="shared" si="38"/>
        <v>20</v>
      </c>
      <c r="AQ172" s="157">
        <f t="shared" si="39"/>
        <v>17</v>
      </c>
      <c r="AR172" s="157">
        <f t="shared" si="33"/>
        <v>21</v>
      </c>
      <c r="AS172" s="142"/>
      <c r="AT172" s="142"/>
    </row>
    <row r="173" spans="1:46" ht="14.4" x14ac:dyDescent="0.3">
      <c r="A173" s="135" t="s">
        <v>802</v>
      </c>
      <c r="B173" s="135" t="s">
        <v>656</v>
      </c>
      <c r="C173" s="135" t="s">
        <v>1104</v>
      </c>
      <c r="D173" s="158">
        <v>0</v>
      </c>
      <c r="E173" s="158">
        <v>-6</v>
      </c>
      <c r="F173" s="158">
        <v>-11</v>
      </c>
      <c r="G173" s="158"/>
      <c r="H173" s="158">
        <v>-43</v>
      </c>
      <c r="I173" s="158">
        <v>-7</v>
      </c>
      <c r="J173" s="158"/>
      <c r="K173" s="158"/>
      <c r="L173" s="158">
        <v>-2</v>
      </c>
      <c r="M173" s="158"/>
      <c r="N173" s="158">
        <v>-1</v>
      </c>
      <c r="O173" s="158">
        <v>-0.5</v>
      </c>
      <c r="P173" s="158">
        <v>-8.5</v>
      </c>
      <c r="Q173" s="158">
        <v>-5.5</v>
      </c>
      <c r="R173" s="158"/>
      <c r="S173" s="158">
        <v>-0.5</v>
      </c>
      <c r="T173" s="158"/>
      <c r="U173" s="158"/>
      <c r="V173" s="158">
        <v>-11</v>
      </c>
      <c r="W173" s="158">
        <v>-4.5</v>
      </c>
      <c r="X173" s="158">
        <v>-1</v>
      </c>
      <c r="Y173" s="158"/>
      <c r="Z173" s="158"/>
      <c r="AA173" s="141"/>
      <c r="AB173" s="142"/>
      <c r="AC173" s="155">
        <f t="shared" si="27"/>
        <v>68448705</v>
      </c>
      <c r="AD173" s="156" cm="1">
        <f t="array" ref="AD173">ROUND(AVERAGE(AP173:AR173/25),0)</f>
        <v>0</v>
      </c>
      <c r="AE173" s="156" cm="1">
        <f t="array" ref="AE173">ROUND(AVERAGE(AM173:AR173/25),0)</f>
        <v>0</v>
      </c>
      <c r="AF173" s="142"/>
      <c r="AG173" s="157">
        <f t="shared" si="28"/>
        <v>-9</v>
      </c>
      <c r="AH173" s="157">
        <f t="shared" si="29"/>
        <v>-6</v>
      </c>
      <c r="AI173" s="157">
        <f t="shared" si="30"/>
        <v>0</v>
      </c>
      <c r="AJ173" s="157">
        <f t="shared" si="31"/>
        <v>-1</v>
      </c>
      <c r="AK173" s="157">
        <f t="shared" si="32"/>
        <v>0</v>
      </c>
      <c r="AL173" s="157">
        <f t="shared" si="34"/>
        <v>0</v>
      </c>
      <c r="AM173" s="157">
        <f t="shared" si="35"/>
        <v>-11</v>
      </c>
      <c r="AN173" s="157">
        <f t="shared" si="36"/>
        <v>-5</v>
      </c>
      <c r="AO173" s="157">
        <f t="shared" si="37"/>
        <v>-1</v>
      </c>
      <c r="AP173" s="157">
        <f t="shared" si="38"/>
        <v>0</v>
      </c>
      <c r="AQ173" s="157">
        <f t="shared" si="39"/>
        <v>0</v>
      </c>
      <c r="AR173" s="157">
        <f t="shared" si="33"/>
        <v>-1</v>
      </c>
      <c r="AS173" s="142"/>
      <c r="AT173" s="142"/>
    </row>
    <row r="174" spans="1:46" ht="14.4" x14ac:dyDescent="0.3">
      <c r="A174" s="135" t="s">
        <v>802</v>
      </c>
      <c r="B174" s="135" t="s">
        <v>657</v>
      </c>
      <c r="C174" s="135" t="s">
        <v>1105</v>
      </c>
      <c r="D174" s="158">
        <v>32</v>
      </c>
      <c r="E174" s="158">
        <v>-2.3339999999999996</v>
      </c>
      <c r="F174" s="158">
        <v>49</v>
      </c>
      <c r="G174" s="158">
        <v>82.5</v>
      </c>
      <c r="H174" s="158">
        <v>91.832999999999998</v>
      </c>
      <c r="I174" s="158">
        <v>24.000999999999998</v>
      </c>
      <c r="J174" s="158">
        <v>62</v>
      </c>
      <c r="K174" s="158">
        <v>37</v>
      </c>
      <c r="L174" s="158">
        <v>27.834000000000003</v>
      </c>
      <c r="M174" s="158">
        <v>17.332999999999998</v>
      </c>
      <c r="N174" s="158">
        <v>4.5</v>
      </c>
      <c r="O174" s="158">
        <v>8</v>
      </c>
      <c r="P174" s="158">
        <v>46.667000000000002</v>
      </c>
      <c r="Q174" s="158">
        <v>12.333</v>
      </c>
      <c r="R174" s="158">
        <v>40.832999999999998</v>
      </c>
      <c r="S174" s="158">
        <v>71.832999999999998</v>
      </c>
      <c r="T174" s="158">
        <v>92.832999999999998</v>
      </c>
      <c r="U174" s="158">
        <v>43.165999999999997</v>
      </c>
      <c r="V174" s="158">
        <v>76.832999999999998</v>
      </c>
      <c r="W174" s="158">
        <v>27</v>
      </c>
      <c r="X174" s="158">
        <v>62.332999999999998</v>
      </c>
      <c r="Y174" s="158">
        <v>27.5</v>
      </c>
      <c r="Z174" s="158">
        <v>2.8339999999999996</v>
      </c>
      <c r="AA174" s="141"/>
      <c r="AB174" s="142"/>
      <c r="AC174" s="155">
        <f t="shared" si="27"/>
        <v>68448706</v>
      </c>
      <c r="AD174" s="156" cm="1">
        <f t="array" ref="AD174">ROUND(AVERAGE(AP174:AR174/25),0)</f>
        <v>1</v>
      </c>
      <c r="AE174" s="156" cm="1">
        <f t="array" ref="AE174">ROUND(AVERAGE(AM174:AR174/25),0)</f>
        <v>1</v>
      </c>
      <c r="AF174" s="142"/>
      <c r="AG174" s="157">
        <f t="shared" si="28"/>
        <v>47</v>
      </c>
      <c r="AH174" s="157">
        <f t="shared" si="29"/>
        <v>12</v>
      </c>
      <c r="AI174" s="157">
        <f t="shared" si="30"/>
        <v>41</v>
      </c>
      <c r="AJ174" s="157">
        <f t="shared" si="31"/>
        <v>72</v>
      </c>
      <c r="AK174" s="157">
        <f t="shared" si="32"/>
        <v>93</v>
      </c>
      <c r="AL174" s="157">
        <f t="shared" si="34"/>
        <v>43</v>
      </c>
      <c r="AM174" s="157">
        <f t="shared" si="35"/>
        <v>77</v>
      </c>
      <c r="AN174" s="157">
        <f t="shared" si="36"/>
        <v>27</v>
      </c>
      <c r="AO174" s="157">
        <f t="shared" si="37"/>
        <v>62</v>
      </c>
      <c r="AP174" s="157">
        <f t="shared" si="38"/>
        <v>28</v>
      </c>
      <c r="AQ174" s="157">
        <f t="shared" si="39"/>
        <v>3</v>
      </c>
      <c r="AR174" s="157">
        <f t="shared" si="33"/>
        <v>8</v>
      </c>
      <c r="AS174" s="142"/>
      <c r="AT174" s="142"/>
    </row>
    <row r="175" spans="1:46" ht="14.4" x14ac:dyDescent="0.3">
      <c r="A175" s="135" t="s">
        <v>802</v>
      </c>
      <c r="B175" s="135" t="s">
        <v>658</v>
      </c>
      <c r="C175" s="135" t="s">
        <v>1106</v>
      </c>
      <c r="D175" s="158">
        <v>1</v>
      </c>
      <c r="E175" s="158">
        <v>2</v>
      </c>
      <c r="F175" s="158"/>
      <c r="G175" s="158"/>
      <c r="H175" s="158"/>
      <c r="I175" s="158">
        <v>39</v>
      </c>
      <c r="J175" s="158">
        <v>25</v>
      </c>
      <c r="K175" s="158">
        <v>9</v>
      </c>
      <c r="L175" s="158">
        <v>4</v>
      </c>
      <c r="M175" s="158">
        <v>9</v>
      </c>
      <c r="N175" s="158">
        <v>2</v>
      </c>
      <c r="O175" s="158">
        <v>10</v>
      </c>
      <c r="P175" s="158">
        <v>4</v>
      </c>
      <c r="Q175" s="158">
        <v>8</v>
      </c>
      <c r="R175" s="158">
        <v>8</v>
      </c>
      <c r="S175" s="158">
        <v>88</v>
      </c>
      <c r="T175" s="158">
        <v>13</v>
      </c>
      <c r="U175" s="158">
        <v>14</v>
      </c>
      <c r="V175" s="158">
        <v>7</v>
      </c>
      <c r="W175" s="158">
        <v>7</v>
      </c>
      <c r="X175" s="158">
        <v>13</v>
      </c>
      <c r="Y175" s="158">
        <v>2</v>
      </c>
      <c r="Z175" s="158">
        <v>24</v>
      </c>
      <c r="AA175" s="141"/>
      <c r="AB175" s="142"/>
      <c r="AC175" s="155">
        <f t="shared" si="27"/>
        <v>68448709</v>
      </c>
      <c r="AD175" s="156" cm="1">
        <f t="array" ref="AD175">ROUND(AVERAGE(AP175:AR175/25),0)</f>
        <v>0</v>
      </c>
      <c r="AE175" s="156" cm="1">
        <f t="array" ref="AE175">ROUND(AVERAGE(AM175:AR175/25),0)</f>
        <v>0</v>
      </c>
      <c r="AF175" s="142"/>
      <c r="AG175" s="157">
        <f t="shared" si="28"/>
        <v>4</v>
      </c>
      <c r="AH175" s="157">
        <f t="shared" si="29"/>
        <v>8</v>
      </c>
      <c r="AI175" s="157">
        <f t="shared" si="30"/>
        <v>8</v>
      </c>
      <c r="AJ175" s="157">
        <f t="shared" si="31"/>
        <v>88</v>
      </c>
      <c r="AK175" s="157">
        <f t="shared" si="32"/>
        <v>13</v>
      </c>
      <c r="AL175" s="157">
        <f t="shared" si="34"/>
        <v>14</v>
      </c>
      <c r="AM175" s="157">
        <f t="shared" si="35"/>
        <v>7</v>
      </c>
      <c r="AN175" s="157">
        <f t="shared" si="36"/>
        <v>7</v>
      </c>
      <c r="AO175" s="157">
        <f t="shared" si="37"/>
        <v>13</v>
      </c>
      <c r="AP175" s="157">
        <f t="shared" si="38"/>
        <v>2</v>
      </c>
      <c r="AQ175" s="157">
        <f t="shared" si="39"/>
        <v>24</v>
      </c>
      <c r="AR175" s="157">
        <f t="shared" si="33"/>
        <v>10</v>
      </c>
      <c r="AS175" s="142"/>
      <c r="AT175" s="142"/>
    </row>
    <row r="176" spans="1:46" ht="14.4" x14ac:dyDescent="0.3">
      <c r="A176" s="135" t="s">
        <v>802</v>
      </c>
      <c r="B176" s="135" t="s">
        <v>659</v>
      </c>
      <c r="C176" s="135" t="s">
        <v>1107</v>
      </c>
      <c r="D176" s="158">
        <v>233</v>
      </c>
      <c r="E176" s="158">
        <v>110</v>
      </c>
      <c r="F176" s="158">
        <v>341</v>
      </c>
      <c r="G176" s="158">
        <v>401.66699999999997</v>
      </c>
      <c r="H176" s="158">
        <v>492</v>
      </c>
      <c r="I176" s="158">
        <v>132.833</v>
      </c>
      <c r="J176" s="158">
        <v>702.5</v>
      </c>
      <c r="K176" s="158">
        <v>320.5</v>
      </c>
      <c r="L176" s="158">
        <v>32.832999999999998</v>
      </c>
      <c r="M176" s="158">
        <v>178.5</v>
      </c>
      <c r="N176" s="158">
        <v>84.832999999999998</v>
      </c>
      <c r="O176" s="158">
        <v>224</v>
      </c>
      <c r="P176" s="158">
        <v>166.833</v>
      </c>
      <c r="Q176" s="158">
        <v>155.5</v>
      </c>
      <c r="R176" s="158">
        <v>203</v>
      </c>
      <c r="S176" s="158">
        <v>429</v>
      </c>
      <c r="T176" s="158">
        <v>233.833</v>
      </c>
      <c r="U176" s="158">
        <v>551.66699999999992</v>
      </c>
      <c r="V176" s="158">
        <v>346</v>
      </c>
      <c r="W176" s="158">
        <v>283</v>
      </c>
      <c r="X176" s="158">
        <v>145</v>
      </c>
      <c r="Y176" s="158">
        <v>104.833</v>
      </c>
      <c r="Z176" s="158">
        <v>116.833</v>
      </c>
      <c r="AA176" s="141"/>
      <c r="AB176" s="142"/>
      <c r="AC176" s="155">
        <f t="shared" si="27"/>
        <v>68558207</v>
      </c>
      <c r="AD176" s="156" cm="1">
        <f t="array" ref="AD176">ROUND(AVERAGE(AP176:AR176/25),0)</f>
        <v>6</v>
      </c>
      <c r="AE176" s="156" cm="1">
        <f t="array" ref="AE176">ROUND(AVERAGE(AM176:AR176/25),0)</f>
        <v>8</v>
      </c>
      <c r="AF176" s="142"/>
      <c r="AG176" s="157">
        <f t="shared" si="28"/>
        <v>167</v>
      </c>
      <c r="AH176" s="157">
        <f t="shared" si="29"/>
        <v>156</v>
      </c>
      <c r="AI176" s="157">
        <f t="shared" si="30"/>
        <v>203</v>
      </c>
      <c r="AJ176" s="157">
        <f t="shared" si="31"/>
        <v>429</v>
      </c>
      <c r="AK176" s="157">
        <f t="shared" si="32"/>
        <v>234</v>
      </c>
      <c r="AL176" s="157">
        <f t="shared" si="34"/>
        <v>552</v>
      </c>
      <c r="AM176" s="157">
        <f t="shared" si="35"/>
        <v>346</v>
      </c>
      <c r="AN176" s="157">
        <f t="shared" si="36"/>
        <v>283</v>
      </c>
      <c r="AO176" s="157">
        <f t="shared" si="37"/>
        <v>145</v>
      </c>
      <c r="AP176" s="157">
        <f t="shared" si="38"/>
        <v>105</v>
      </c>
      <c r="AQ176" s="157">
        <f t="shared" si="39"/>
        <v>117</v>
      </c>
      <c r="AR176" s="157">
        <f t="shared" si="33"/>
        <v>224</v>
      </c>
      <c r="AS176" s="142"/>
      <c r="AT176" s="142"/>
    </row>
    <row r="177" spans="1:46" ht="14.4" x14ac:dyDescent="0.3">
      <c r="A177" s="135" t="s">
        <v>802</v>
      </c>
      <c r="B177" s="135" t="s">
        <v>712</v>
      </c>
      <c r="C177" s="135" t="s">
        <v>1108</v>
      </c>
      <c r="D177" s="158">
        <v>10</v>
      </c>
      <c r="E177" s="158">
        <v>30</v>
      </c>
      <c r="F177" s="158">
        <v>20</v>
      </c>
      <c r="G177" s="158">
        <v>25</v>
      </c>
      <c r="H177" s="158">
        <v>-3</v>
      </c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  <c r="T177" s="158"/>
      <c r="U177" s="158"/>
      <c r="V177" s="158"/>
      <c r="W177" s="158"/>
      <c r="X177" s="158"/>
      <c r="Y177" s="158"/>
      <c r="Z177" s="158"/>
      <c r="AA177" s="141"/>
      <c r="AB177" s="142"/>
      <c r="AC177" s="155">
        <f t="shared" si="27"/>
        <v>68591791</v>
      </c>
      <c r="AD177" s="156" cm="1">
        <f t="array" ref="AD177">ROUND(AVERAGE(AP177:AR177/25),0)</f>
        <v>0</v>
      </c>
      <c r="AE177" s="156" cm="1">
        <f t="array" ref="AE177">ROUND(AVERAGE(AM177:AR177/25),0)</f>
        <v>0</v>
      </c>
      <c r="AF177" s="142"/>
      <c r="AG177" s="157">
        <f t="shared" si="28"/>
        <v>0</v>
      </c>
      <c r="AH177" s="157">
        <f t="shared" si="29"/>
        <v>0</v>
      </c>
      <c r="AI177" s="157">
        <f t="shared" si="30"/>
        <v>0</v>
      </c>
      <c r="AJ177" s="157">
        <f t="shared" si="31"/>
        <v>0</v>
      </c>
      <c r="AK177" s="157">
        <f t="shared" si="32"/>
        <v>0</v>
      </c>
      <c r="AL177" s="157">
        <f t="shared" si="34"/>
        <v>0</v>
      </c>
      <c r="AM177" s="157">
        <f t="shared" si="35"/>
        <v>0</v>
      </c>
      <c r="AN177" s="157">
        <f t="shared" si="36"/>
        <v>0</v>
      </c>
      <c r="AO177" s="157">
        <f t="shared" si="37"/>
        <v>0</v>
      </c>
      <c r="AP177" s="157">
        <f t="shared" si="38"/>
        <v>0</v>
      </c>
      <c r="AQ177" s="157">
        <f t="shared" si="39"/>
        <v>0</v>
      </c>
      <c r="AR177" s="157">
        <f t="shared" si="33"/>
        <v>0</v>
      </c>
      <c r="AS177" s="142"/>
      <c r="AT177" s="142"/>
    </row>
    <row r="178" spans="1:46" ht="14.4" x14ac:dyDescent="0.3">
      <c r="A178" s="135" t="s">
        <v>802</v>
      </c>
      <c r="B178" s="135" t="s">
        <v>660</v>
      </c>
      <c r="C178" s="135" t="s">
        <v>595</v>
      </c>
      <c r="D178" s="158">
        <v>4</v>
      </c>
      <c r="E178" s="158">
        <v>-7</v>
      </c>
      <c r="F178" s="158">
        <v>18</v>
      </c>
      <c r="G178" s="158"/>
      <c r="H178" s="158"/>
      <c r="I178" s="158">
        <v>0</v>
      </c>
      <c r="J178" s="158"/>
      <c r="K178" s="158"/>
      <c r="L178" s="158">
        <v>0</v>
      </c>
      <c r="M178" s="158">
        <v>0</v>
      </c>
      <c r="N178" s="158"/>
      <c r="O178" s="158">
        <v>0</v>
      </c>
      <c r="P178" s="158"/>
      <c r="Q178" s="158"/>
      <c r="R178" s="158"/>
      <c r="S178" s="158"/>
      <c r="T178" s="158"/>
      <c r="U178" s="158"/>
      <c r="V178" s="158"/>
      <c r="W178" s="158"/>
      <c r="X178" s="158"/>
      <c r="Y178" s="158"/>
      <c r="Z178" s="158"/>
      <c r="AA178" s="141"/>
      <c r="AB178" s="142"/>
      <c r="AC178" s="155">
        <f t="shared" si="27"/>
        <v>68636654</v>
      </c>
      <c r="AD178" s="156" cm="1">
        <f t="array" ref="AD178">ROUND(AVERAGE(AP178:AR178/25),0)</f>
        <v>0</v>
      </c>
      <c r="AE178" s="156" cm="1">
        <f t="array" ref="AE178">ROUND(AVERAGE(AM178:AR178/25),0)</f>
        <v>0</v>
      </c>
      <c r="AF178" s="142"/>
      <c r="AG178" s="157">
        <f t="shared" si="28"/>
        <v>0</v>
      </c>
      <c r="AH178" s="157">
        <f t="shared" si="29"/>
        <v>0</v>
      </c>
      <c r="AI178" s="157">
        <f t="shared" si="30"/>
        <v>0</v>
      </c>
      <c r="AJ178" s="157">
        <f t="shared" si="31"/>
        <v>0</v>
      </c>
      <c r="AK178" s="157">
        <f t="shared" si="32"/>
        <v>0</v>
      </c>
      <c r="AL178" s="157">
        <f t="shared" si="34"/>
        <v>0</v>
      </c>
      <c r="AM178" s="157">
        <f t="shared" si="35"/>
        <v>0</v>
      </c>
      <c r="AN178" s="157">
        <f t="shared" si="36"/>
        <v>0</v>
      </c>
      <c r="AO178" s="157">
        <f t="shared" si="37"/>
        <v>0</v>
      </c>
      <c r="AP178" s="157">
        <f t="shared" si="38"/>
        <v>0</v>
      </c>
      <c r="AQ178" s="157">
        <f t="shared" si="39"/>
        <v>0</v>
      </c>
      <c r="AR178" s="157">
        <f t="shared" si="33"/>
        <v>0</v>
      </c>
      <c r="AS178" s="142"/>
      <c r="AT178" s="142"/>
    </row>
    <row r="179" spans="1:46" ht="14.4" x14ac:dyDescent="0.3">
      <c r="A179" s="135" t="s">
        <v>802</v>
      </c>
      <c r="B179" s="135" t="s">
        <v>661</v>
      </c>
      <c r="C179" s="135" t="s">
        <v>623</v>
      </c>
      <c r="D179" s="158">
        <v>219</v>
      </c>
      <c r="E179" s="158">
        <v>582</v>
      </c>
      <c r="F179" s="158">
        <v>833</v>
      </c>
      <c r="G179" s="158">
        <v>937</v>
      </c>
      <c r="H179" s="158">
        <v>1159</v>
      </c>
      <c r="I179" s="158">
        <v>1298</v>
      </c>
      <c r="J179" s="158">
        <v>1056</v>
      </c>
      <c r="K179" s="158">
        <v>826</v>
      </c>
      <c r="L179" s="158">
        <v>967</v>
      </c>
      <c r="M179" s="158">
        <v>685</v>
      </c>
      <c r="N179" s="158">
        <v>465</v>
      </c>
      <c r="O179" s="158">
        <v>600</v>
      </c>
      <c r="P179" s="158">
        <v>426</v>
      </c>
      <c r="Q179" s="158">
        <v>584</v>
      </c>
      <c r="R179" s="158">
        <v>944</v>
      </c>
      <c r="S179" s="158">
        <v>1097</v>
      </c>
      <c r="T179" s="158">
        <v>1136</v>
      </c>
      <c r="U179" s="158">
        <v>844</v>
      </c>
      <c r="V179" s="158">
        <v>1220</v>
      </c>
      <c r="W179" s="158">
        <v>1148</v>
      </c>
      <c r="X179" s="158">
        <v>671</v>
      </c>
      <c r="Y179" s="158">
        <v>727</v>
      </c>
      <c r="Z179" s="158">
        <v>573</v>
      </c>
      <c r="AA179" s="141"/>
      <c r="AB179" s="142"/>
      <c r="AC179" s="155">
        <f t="shared" si="27"/>
        <v>68660152</v>
      </c>
      <c r="AD179" s="156" cm="1">
        <f t="array" ref="AD179">ROUND(AVERAGE(AP179:AR179/25),0)</f>
        <v>25</v>
      </c>
      <c r="AE179" s="156" cm="1">
        <f t="array" ref="AE179">ROUND(AVERAGE(AM179:AR179/25),0)</f>
        <v>33</v>
      </c>
      <c r="AF179" s="142"/>
      <c r="AG179" s="157">
        <f t="shared" si="28"/>
        <v>426</v>
      </c>
      <c r="AH179" s="157">
        <f t="shared" si="29"/>
        <v>584</v>
      </c>
      <c r="AI179" s="157">
        <f t="shared" si="30"/>
        <v>944</v>
      </c>
      <c r="AJ179" s="157">
        <f t="shared" si="31"/>
        <v>1097</v>
      </c>
      <c r="AK179" s="157">
        <f t="shared" si="32"/>
        <v>1136</v>
      </c>
      <c r="AL179" s="157">
        <f t="shared" si="34"/>
        <v>844</v>
      </c>
      <c r="AM179" s="157">
        <f t="shared" si="35"/>
        <v>1220</v>
      </c>
      <c r="AN179" s="157">
        <f t="shared" si="36"/>
        <v>1148</v>
      </c>
      <c r="AO179" s="157">
        <f t="shared" si="37"/>
        <v>671</v>
      </c>
      <c r="AP179" s="157">
        <f t="shared" si="38"/>
        <v>727</v>
      </c>
      <c r="AQ179" s="157">
        <f t="shared" si="39"/>
        <v>573</v>
      </c>
      <c r="AR179" s="157">
        <f t="shared" si="33"/>
        <v>600</v>
      </c>
      <c r="AS179" s="142"/>
      <c r="AT179" s="142"/>
    </row>
    <row r="180" spans="1:46" ht="14.4" x14ac:dyDescent="0.3">
      <c r="A180" s="135" t="s">
        <v>802</v>
      </c>
      <c r="B180" s="135" t="s">
        <v>842</v>
      </c>
      <c r="C180" s="135" t="s">
        <v>1109</v>
      </c>
      <c r="D180" s="158"/>
      <c r="E180" s="158"/>
      <c r="F180" s="158"/>
      <c r="G180" s="158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>
        <v>1</v>
      </c>
      <c r="R180" s="158"/>
      <c r="S180" s="158"/>
      <c r="T180" s="158"/>
      <c r="U180" s="158"/>
      <c r="V180" s="158"/>
      <c r="W180" s="158"/>
      <c r="X180" s="158"/>
      <c r="Y180" s="158"/>
      <c r="Z180" s="158"/>
      <c r="AA180" s="141"/>
      <c r="AB180" s="142"/>
      <c r="AC180" s="155">
        <f t="shared" si="27"/>
        <v>68681398</v>
      </c>
      <c r="AD180" s="156" cm="1">
        <f t="array" ref="AD180">ROUND(AVERAGE(AP180:AR180/25),0)</f>
        <v>0</v>
      </c>
      <c r="AE180" s="156" cm="1">
        <f t="array" ref="AE180">ROUND(AVERAGE(AM180:AR180/25),0)</f>
        <v>0</v>
      </c>
      <c r="AF180" s="142"/>
      <c r="AG180" s="157">
        <f t="shared" si="28"/>
        <v>0</v>
      </c>
      <c r="AH180" s="157">
        <f t="shared" si="29"/>
        <v>1</v>
      </c>
      <c r="AI180" s="157">
        <f t="shared" si="30"/>
        <v>0</v>
      </c>
      <c r="AJ180" s="157">
        <f t="shared" si="31"/>
        <v>0</v>
      </c>
      <c r="AK180" s="157">
        <f t="shared" si="32"/>
        <v>0</v>
      </c>
      <c r="AL180" s="157">
        <f t="shared" si="34"/>
        <v>0</v>
      </c>
      <c r="AM180" s="157">
        <f t="shared" si="35"/>
        <v>0</v>
      </c>
      <c r="AN180" s="157">
        <f t="shared" si="36"/>
        <v>0</v>
      </c>
      <c r="AO180" s="157">
        <f t="shared" si="37"/>
        <v>0</v>
      </c>
      <c r="AP180" s="157">
        <f t="shared" si="38"/>
        <v>0</v>
      </c>
      <c r="AQ180" s="157">
        <f t="shared" si="39"/>
        <v>0</v>
      </c>
      <c r="AR180" s="157">
        <f t="shared" si="33"/>
        <v>0</v>
      </c>
      <c r="AS180" s="142"/>
      <c r="AT180" s="142"/>
    </row>
    <row r="181" spans="1:46" ht="14.4" x14ac:dyDescent="0.3">
      <c r="A181" s="135" t="s">
        <v>802</v>
      </c>
      <c r="B181" s="135" t="s">
        <v>843</v>
      </c>
      <c r="C181" s="135" t="s">
        <v>1110</v>
      </c>
      <c r="D181" s="158"/>
      <c r="E181" s="158"/>
      <c r="F181" s="158"/>
      <c r="G181" s="158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>
        <v>1</v>
      </c>
      <c r="R181" s="158"/>
      <c r="S181" s="158"/>
      <c r="T181" s="158"/>
      <c r="U181" s="158"/>
      <c r="V181" s="158"/>
      <c r="W181" s="158"/>
      <c r="X181" s="158"/>
      <c r="Y181" s="158"/>
      <c r="Z181" s="158"/>
      <c r="AA181" s="141"/>
      <c r="AB181" s="142"/>
      <c r="AC181" s="155">
        <f t="shared" si="27"/>
        <v>68691814</v>
      </c>
      <c r="AD181" s="156" cm="1">
        <f t="array" ref="AD181">ROUND(AVERAGE(AP181:AR181/25),0)</f>
        <v>0</v>
      </c>
      <c r="AE181" s="156" cm="1">
        <f t="array" ref="AE181">ROUND(AVERAGE(AM181:AR181/25),0)</f>
        <v>0</v>
      </c>
      <c r="AF181" s="142"/>
      <c r="AG181" s="157">
        <f t="shared" si="28"/>
        <v>0</v>
      </c>
      <c r="AH181" s="157">
        <f t="shared" si="29"/>
        <v>1</v>
      </c>
      <c r="AI181" s="157">
        <f t="shared" si="30"/>
        <v>0</v>
      </c>
      <c r="AJ181" s="157">
        <f t="shared" si="31"/>
        <v>0</v>
      </c>
      <c r="AK181" s="157">
        <f t="shared" si="32"/>
        <v>0</v>
      </c>
      <c r="AL181" s="157">
        <f t="shared" si="34"/>
        <v>0</v>
      </c>
      <c r="AM181" s="157">
        <f t="shared" si="35"/>
        <v>0</v>
      </c>
      <c r="AN181" s="157">
        <f t="shared" si="36"/>
        <v>0</v>
      </c>
      <c r="AO181" s="157">
        <f t="shared" si="37"/>
        <v>0</v>
      </c>
      <c r="AP181" s="157">
        <f t="shared" si="38"/>
        <v>0</v>
      </c>
      <c r="AQ181" s="157">
        <f t="shared" si="39"/>
        <v>0</v>
      </c>
      <c r="AR181" s="157">
        <f t="shared" si="33"/>
        <v>0</v>
      </c>
      <c r="AS181" s="142"/>
      <c r="AT181" s="142"/>
    </row>
    <row r="182" spans="1:46" ht="14.4" x14ac:dyDescent="0.3">
      <c r="A182" s="135" t="s">
        <v>802</v>
      </c>
      <c r="B182" s="135" t="s">
        <v>662</v>
      </c>
      <c r="C182" s="135" t="s">
        <v>622</v>
      </c>
      <c r="D182" s="158">
        <v>162</v>
      </c>
      <c r="E182" s="158">
        <v>144</v>
      </c>
      <c r="F182" s="158">
        <v>390</v>
      </c>
      <c r="G182" s="158">
        <v>320</v>
      </c>
      <c r="H182" s="158">
        <v>199</v>
      </c>
      <c r="I182" s="158">
        <v>464</v>
      </c>
      <c r="J182" s="158">
        <v>225</v>
      </c>
      <c r="K182" s="158">
        <v>199</v>
      </c>
      <c r="L182" s="158">
        <v>161</v>
      </c>
      <c r="M182" s="158">
        <v>282</v>
      </c>
      <c r="N182" s="158">
        <v>137</v>
      </c>
      <c r="O182" s="158">
        <v>157</v>
      </c>
      <c r="P182" s="158">
        <v>189</v>
      </c>
      <c r="Q182" s="158">
        <v>191</v>
      </c>
      <c r="R182" s="158">
        <v>329</v>
      </c>
      <c r="S182" s="158">
        <v>376</v>
      </c>
      <c r="T182" s="158">
        <v>425</v>
      </c>
      <c r="U182" s="158">
        <v>181</v>
      </c>
      <c r="V182" s="158">
        <v>383</v>
      </c>
      <c r="W182" s="158">
        <v>220</v>
      </c>
      <c r="X182" s="158">
        <v>267</v>
      </c>
      <c r="Y182" s="158">
        <v>207</v>
      </c>
      <c r="Z182" s="158">
        <v>155</v>
      </c>
      <c r="AA182" s="141"/>
      <c r="AB182" s="142"/>
      <c r="AC182" s="155">
        <f t="shared" si="27"/>
        <v>68703091</v>
      </c>
      <c r="AD182" s="156" cm="1">
        <f t="array" ref="AD182">ROUND(AVERAGE(AP182:AR182/25),0)</f>
        <v>7</v>
      </c>
      <c r="AE182" s="156" cm="1">
        <f t="array" ref="AE182">ROUND(AVERAGE(AM182:AR182/25),0)</f>
        <v>9</v>
      </c>
      <c r="AF182" s="142"/>
      <c r="AG182" s="157">
        <f t="shared" si="28"/>
        <v>189</v>
      </c>
      <c r="AH182" s="157">
        <f t="shared" si="29"/>
        <v>191</v>
      </c>
      <c r="AI182" s="157">
        <f t="shared" si="30"/>
        <v>329</v>
      </c>
      <c r="AJ182" s="157">
        <f t="shared" si="31"/>
        <v>376</v>
      </c>
      <c r="AK182" s="157">
        <f t="shared" si="32"/>
        <v>425</v>
      </c>
      <c r="AL182" s="157">
        <f t="shared" si="34"/>
        <v>181</v>
      </c>
      <c r="AM182" s="157">
        <f t="shared" si="35"/>
        <v>383</v>
      </c>
      <c r="AN182" s="157">
        <f t="shared" si="36"/>
        <v>220</v>
      </c>
      <c r="AO182" s="157">
        <f t="shared" si="37"/>
        <v>267</v>
      </c>
      <c r="AP182" s="157">
        <f t="shared" si="38"/>
        <v>207</v>
      </c>
      <c r="AQ182" s="157">
        <f t="shared" si="39"/>
        <v>155</v>
      </c>
      <c r="AR182" s="157">
        <f t="shared" si="33"/>
        <v>157</v>
      </c>
      <c r="AS182" s="142"/>
      <c r="AT182" s="142"/>
    </row>
    <row r="183" spans="1:46" ht="14.4" x14ac:dyDescent="0.3">
      <c r="A183" s="135" t="s">
        <v>802</v>
      </c>
      <c r="B183" s="135" t="s">
        <v>663</v>
      </c>
      <c r="C183" s="135" t="s">
        <v>1111</v>
      </c>
      <c r="D183" s="158">
        <v>202</v>
      </c>
      <c r="E183" s="158">
        <v>202</v>
      </c>
      <c r="F183" s="158">
        <v>394</v>
      </c>
      <c r="G183" s="158">
        <v>424</v>
      </c>
      <c r="H183" s="158">
        <v>30</v>
      </c>
      <c r="I183" s="158">
        <v>784</v>
      </c>
      <c r="J183" s="158">
        <v>383</v>
      </c>
      <c r="K183" s="158">
        <v>410</v>
      </c>
      <c r="L183" s="158">
        <v>297</v>
      </c>
      <c r="M183" s="158">
        <v>226</v>
      </c>
      <c r="N183" s="158">
        <v>209</v>
      </c>
      <c r="O183" s="158">
        <v>318</v>
      </c>
      <c r="P183" s="158">
        <v>222.5</v>
      </c>
      <c r="Q183" s="158">
        <v>250</v>
      </c>
      <c r="R183" s="158">
        <v>275</v>
      </c>
      <c r="S183" s="158">
        <v>586</v>
      </c>
      <c r="T183" s="158">
        <v>341</v>
      </c>
      <c r="U183" s="158">
        <v>413</v>
      </c>
      <c r="V183" s="158">
        <v>580</v>
      </c>
      <c r="W183" s="158">
        <v>246</v>
      </c>
      <c r="X183" s="158">
        <v>488</v>
      </c>
      <c r="Y183" s="158">
        <v>153</v>
      </c>
      <c r="Z183" s="158">
        <v>287.5</v>
      </c>
      <c r="AA183" s="141"/>
      <c r="AB183" s="142"/>
      <c r="AC183" s="155">
        <f t="shared" si="27"/>
        <v>68706527</v>
      </c>
      <c r="AD183" s="156" cm="1">
        <f t="array" ref="AD183">ROUND(AVERAGE(AP183:AR183/25),0)</f>
        <v>10</v>
      </c>
      <c r="AE183" s="156" cm="1">
        <f t="array" ref="AE183">ROUND(AVERAGE(AM183:AR183/25),0)</f>
        <v>14</v>
      </c>
      <c r="AF183" s="142"/>
      <c r="AG183" s="157">
        <f t="shared" si="28"/>
        <v>223</v>
      </c>
      <c r="AH183" s="157">
        <f t="shared" si="29"/>
        <v>250</v>
      </c>
      <c r="AI183" s="157">
        <f t="shared" si="30"/>
        <v>275</v>
      </c>
      <c r="AJ183" s="157">
        <f t="shared" si="31"/>
        <v>586</v>
      </c>
      <c r="AK183" s="157">
        <f t="shared" si="32"/>
        <v>341</v>
      </c>
      <c r="AL183" s="157">
        <f t="shared" si="34"/>
        <v>413</v>
      </c>
      <c r="AM183" s="157">
        <f t="shared" si="35"/>
        <v>580</v>
      </c>
      <c r="AN183" s="157">
        <f t="shared" si="36"/>
        <v>246</v>
      </c>
      <c r="AO183" s="157">
        <f t="shared" si="37"/>
        <v>488</v>
      </c>
      <c r="AP183" s="157">
        <f t="shared" si="38"/>
        <v>153</v>
      </c>
      <c r="AQ183" s="157">
        <f t="shared" si="39"/>
        <v>288</v>
      </c>
      <c r="AR183" s="157">
        <f t="shared" si="33"/>
        <v>318</v>
      </c>
      <c r="AS183" s="142"/>
      <c r="AT183" s="142"/>
    </row>
    <row r="184" spans="1:46" ht="14.4" x14ac:dyDescent="0.3">
      <c r="A184" s="135" t="s">
        <v>802</v>
      </c>
      <c r="B184" s="135" t="s">
        <v>687</v>
      </c>
      <c r="C184" s="135" t="s">
        <v>1112</v>
      </c>
      <c r="D184" s="158">
        <v>118</v>
      </c>
      <c r="E184" s="158">
        <v>83</v>
      </c>
      <c r="F184" s="158">
        <v>337</v>
      </c>
      <c r="G184" s="158">
        <v>563.5</v>
      </c>
      <c r="H184" s="158">
        <v>448</v>
      </c>
      <c r="I184" s="158">
        <v>380.5</v>
      </c>
      <c r="J184" s="158">
        <v>476.5</v>
      </c>
      <c r="K184" s="158">
        <v>451.5</v>
      </c>
      <c r="L184" s="158">
        <v>262</v>
      </c>
      <c r="M184" s="158">
        <v>152.5</v>
      </c>
      <c r="N184" s="158">
        <v>84</v>
      </c>
      <c r="O184" s="158">
        <v>141</v>
      </c>
      <c r="P184" s="158">
        <v>160</v>
      </c>
      <c r="Q184" s="158">
        <v>180</v>
      </c>
      <c r="R184" s="158">
        <v>273.5</v>
      </c>
      <c r="S184" s="158">
        <v>622</v>
      </c>
      <c r="T184" s="158">
        <v>704.5</v>
      </c>
      <c r="U184" s="158">
        <v>231</v>
      </c>
      <c r="V184" s="158">
        <v>439</v>
      </c>
      <c r="W184" s="158">
        <v>481</v>
      </c>
      <c r="X184" s="158">
        <v>247</v>
      </c>
      <c r="Y184" s="158">
        <v>134.5</v>
      </c>
      <c r="Z184" s="158">
        <v>116</v>
      </c>
      <c r="AA184" s="141"/>
      <c r="AB184" s="142"/>
      <c r="AC184" s="155">
        <f t="shared" si="27"/>
        <v>68729734</v>
      </c>
      <c r="AD184" s="156" cm="1">
        <f t="array" ref="AD184">ROUND(AVERAGE(AP184:AR184/25),0)</f>
        <v>5</v>
      </c>
      <c r="AE184" s="156" cm="1">
        <f t="array" ref="AE184">ROUND(AVERAGE(AM184:AR184/25),0)</f>
        <v>10</v>
      </c>
      <c r="AF184" s="142"/>
      <c r="AG184" s="157">
        <f t="shared" si="28"/>
        <v>160</v>
      </c>
      <c r="AH184" s="157">
        <f t="shared" si="29"/>
        <v>180</v>
      </c>
      <c r="AI184" s="157">
        <f t="shared" si="30"/>
        <v>274</v>
      </c>
      <c r="AJ184" s="157">
        <f t="shared" si="31"/>
        <v>622</v>
      </c>
      <c r="AK184" s="157">
        <f t="shared" si="32"/>
        <v>705</v>
      </c>
      <c r="AL184" s="157">
        <f t="shared" si="34"/>
        <v>231</v>
      </c>
      <c r="AM184" s="157">
        <f t="shared" si="35"/>
        <v>439</v>
      </c>
      <c r="AN184" s="157">
        <f t="shared" si="36"/>
        <v>481</v>
      </c>
      <c r="AO184" s="157">
        <f t="shared" si="37"/>
        <v>247</v>
      </c>
      <c r="AP184" s="157">
        <f t="shared" si="38"/>
        <v>135</v>
      </c>
      <c r="AQ184" s="157">
        <f t="shared" si="39"/>
        <v>116</v>
      </c>
      <c r="AR184" s="157">
        <f t="shared" si="33"/>
        <v>141</v>
      </c>
      <c r="AS184" s="142"/>
      <c r="AT184" s="142"/>
    </row>
    <row r="185" spans="1:46" ht="14.4" x14ac:dyDescent="0.3">
      <c r="A185" s="135" t="s">
        <v>802</v>
      </c>
      <c r="B185" s="135" t="s">
        <v>664</v>
      </c>
      <c r="C185" s="135" t="s">
        <v>1113</v>
      </c>
      <c r="D185" s="158">
        <v>59.167000000000002</v>
      </c>
      <c r="E185" s="158">
        <v>26.667000000000002</v>
      </c>
      <c r="F185" s="158">
        <v>64</v>
      </c>
      <c r="G185" s="158">
        <v>71</v>
      </c>
      <c r="H185" s="158">
        <v>93</v>
      </c>
      <c r="I185" s="158">
        <v>57</v>
      </c>
      <c r="J185" s="158">
        <v>77.667000000000002</v>
      </c>
      <c r="K185" s="158">
        <v>47.167000000000002</v>
      </c>
      <c r="L185" s="158">
        <v>36.5</v>
      </c>
      <c r="M185" s="158">
        <v>36</v>
      </c>
      <c r="N185" s="158">
        <v>64.332999999999998</v>
      </c>
      <c r="O185" s="158">
        <v>45.5</v>
      </c>
      <c r="P185" s="158">
        <v>28.332999999999998</v>
      </c>
      <c r="Q185" s="158">
        <v>23.5</v>
      </c>
      <c r="R185" s="158">
        <v>66</v>
      </c>
      <c r="S185" s="158">
        <v>71</v>
      </c>
      <c r="T185" s="158">
        <v>96</v>
      </c>
      <c r="U185" s="158">
        <v>57.167000000000002</v>
      </c>
      <c r="V185" s="158">
        <v>54.667000000000002</v>
      </c>
      <c r="W185" s="158">
        <v>54.832999999999998</v>
      </c>
      <c r="X185" s="158">
        <v>62</v>
      </c>
      <c r="Y185" s="158">
        <v>62</v>
      </c>
      <c r="Z185" s="158">
        <v>20.832999999999998</v>
      </c>
      <c r="AA185" s="141"/>
      <c r="AB185" s="142"/>
      <c r="AC185" s="155">
        <f t="shared" si="27"/>
        <v>68731560</v>
      </c>
      <c r="AD185" s="156" cm="1">
        <f t="array" ref="AD185">ROUND(AVERAGE(AP185:AR185/25),0)</f>
        <v>2</v>
      </c>
      <c r="AE185" s="156" cm="1">
        <f t="array" ref="AE185">ROUND(AVERAGE(AM185:AR185/25),0)</f>
        <v>2</v>
      </c>
      <c r="AF185" s="142"/>
      <c r="AG185" s="157">
        <f t="shared" si="28"/>
        <v>28</v>
      </c>
      <c r="AH185" s="157">
        <f t="shared" si="29"/>
        <v>24</v>
      </c>
      <c r="AI185" s="157">
        <f t="shared" si="30"/>
        <v>66</v>
      </c>
      <c r="AJ185" s="157">
        <f t="shared" si="31"/>
        <v>71</v>
      </c>
      <c r="AK185" s="157">
        <f t="shared" si="32"/>
        <v>96</v>
      </c>
      <c r="AL185" s="157">
        <f t="shared" si="34"/>
        <v>57</v>
      </c>
      <c r="AM185" s="157">
        <f t="shared" si="35"/>
        <v>55</v>
      </c>
      <c r="AN185" s="157">
        <f t="shared" si="36"/>
        <v>55</v>
      </c>
      <c r="AO185" s="157">
        <f t="shared" si="37"/>
        <v>62</v>
      </c>
      <c r="AP185" s="157">
        <f t="shared" si="38"/>
        <v>62</v>
      </c>
      <c r="AQ185" s="157">
        <f t="shared" si="39"/>
        <v>21</v>
      </c>
      <c r="AR185" s="157">
        <f t="shared" si="33"/>
        <v>46</v>
      </c>
      <c r="AS185" s="142"/>
      <c r="AT185" s="142"/>
    </row>
    <row r="186" spans="1:46" ht="14.4" x14ac:dyDescent="0.3">
      <c r="A186" s="135" t="s">
        <v>802</v>
      </c>
      <c r="B186" s="135" t="s">
        <v>665</v>
      </c>
      <c r="C186" s="135" t="s">
        <v>620</v>
      </c>
      <c r="D186" s="158">
        <v>50</v>
      </c>
      <c r="E186" s="158">
        <v>107</v>
      </c>
      <c r="F186" s="158">
        <v>112</v>
      </c>
      <c r="G186" s="158">
        <v>101</v>
      </c>
      <c r="H186" s="158">
        <v>144</v>
      </c>
      <c r="I186" s="158">
        <v>147</v>
      </c>
      <c r="J186" s="158">
        <v>113</v>
      </c>
      <c r="K186" s="158">
        <v>105</v>
      </c>
      <c r="L186" s="158">
        <v>80</v>
      </c>
      <c r="M186" s="158">
        <v>64</v>
      </c>
      <c r="N186" s="158">
        <v>71</v>
      </c>
      <c r="O186" s="158">
        <v>38</v>
      </c>
      <c r="P186" s="158">
        <v>62</v>
      </c>
      <c r="Q186" s="158">
        <v>123</v>
      </c>
      <c r="R186" s="158">
        <v>92</v>
      </c>
      <c r="S186" s="158">
        <v>103</v>
      </c>
      <c r="T186" s="158">
        <v>107</v>
      </c>
      <c r="U186" s="158">
        <v>175</v>
      </c>
      <c r="V186" s="158">
        <v>130</v>
      </c>
      <c r="W186" s="158">
        <v>130.667</v>
      </c>
      <c r="X186" s="158">
        <v>78</v>
      </c>
      <c r="Y186" s="158">
        <v>83</v>
      </c>
      <c r="Z186" s="158">
        <v>62.5</v>
      </c>
      <c r="AA186" s="141"/>
      <c r="AB186" s="142"/>
      <c r="AC186" s="155">
        <f t="shared" si="27"/>
        <v>68755990</v>
      </c>
      <c r="AD186" s="156" cm="1">
        <f t="array" ref="AD186">ROUND(AVERAGE(AP186:AR186/25),0)</f>
        <v>2</v>
      </c>
      <c r="AE186" s="156" cm="1">
        <f t="array" ref="AE186">ROUND(AVERAGE(AM186:AR186/25),0)</f>
        <v>3</v>
      </c>
      <c r="AF186" s="142"/>
      <c r="AG186" s="157">
        <f t="shared" si="28"/>
        <v>62</v>
      </c>
      <c r="AH186" s="157">
        <f t="shared" si="29"/>
        <v>123</v>
      </c>
      <c r="AI186" s="157">
        <f t="shared" si="30"/>
        <v>92</v>
      </c>
      <c r="AJ186" s="157">
        <f t="shared" si="31"/>
        <v>103</v>
      </c>
      <c r="AK186" s="157">
        <f t="shared" si="32"/>
        <v>107</v>
      </c>
      <c r="AL186" s="157">
        <f t="shared" si="34"/>
        <v>175</v>
      </c>
      <c r="AM186" s="157">
        <f t="shared" si="35"/>
        <v>130</v>
      </c>
      <c r="AN186" s="157">
        <f t="shared" si="36"/>
        <v>131</v>
      </c>
      <c r="AO186" s="157">
        <f t="shared" si="37"/>
        <v>78</v>
      </c>
      <c r="AP186" s="157">
        <f t="shared" si="38"/>
        <v>83</v>
      </c>
      <c r="AQ186" s="157">
        <f t="shared" si="39"/>
        <v>63</v>
      </c>
      <c r="AR186" s="157">
        <f t="shared" si="33"/>
        <v>38</v>
      </c>
      <c r="AS186" s="142"/>
      <c r="AT186" s="142"/>
    </row>
    <row r="187" spans="1:46" ht="14.4" x14ac:dyDescent="0.3">
      <c r="A187" s="135" t="s">
        <v>802</v>
      </c>
      <c r="B187" s="135" t="s">
        <v>799</v>
      </c>
      <c r="C187" s="135" t="s">
        <v>1114</v>
      </c>
      <c r="D187" s="158"/>
      <c r="E187" s="158"/>
      <c r="F187" s="158"/>
      <c r="G187" s="158"/>
      <c r="H187" s="158"/>
      <c r="I187" s="158"/>
      <c r="J187" s="158"/>
      <c r="K187" s="158"/>
      <c r="L187" s="158"/>
      <c r="M187" s="158"/>
      <c r="N187" s="158">
        <v>-0.25</v>
      </c>
      <c r="O187" s="158">
        <v>0</v>
      </c>
      <c r="P187" s="158"/>
      <c r="Q187" s="158"/>
      <c r="R187" s="158"/>
      <c r="S187" s="158"/>
      <c r="T187" s="158"/>
      <c r="U187" s="158"/>
      <c r="V187" s="158"/>
      <c r="W187" s="158"/>
      <c r="X187" s="158"/>
      <c r="Y187" s="158"/>
      <c r="Z187" s="158"/>
      <c r="AA187" s="141"/>
      <c r="AB187" s="142"/>
      <c r="AC187" s="155">
        <f t="shared" si="27"/>
        <v>68757869</v>
      </c>
      <c r="AD187" s="156" cm="1">
        <f t="array" ref="AD187">ROUND(AVERAGE(AP187:AR187/25),0)</f>
        <v>0</v>
      </c>
      <c r="AE187" s="156" cm="1">
        <f t="array" ref="AE187">ROUND(AVERAGE(AM187:AR187/25),0)</f>
        <v>0</v>
      </c>
      <c r="AF187" s="142"/>
      <c r="AG187" s="157">
        <f t="shared" si="28"/>
        <v>0</v>
      </c>
      <c r="AH187" s="157">
        <f t="shared" si="29"/>
        <v>0</v>
      </c>
      <c r="AI187" s="157">
        <f t="shared" si="30"/>
        <v>0</v>
      </c>
      <c r="AJ187" s="157">
        <f t="shared" si="31"/>
        <v>0</v>
      </c>
      <c r="AK187" s="157">
        <f t="shared" si="32"/>
        <v>0</v>
      </c>
      <c r="AL187" s="157">
        <f t="shared" si="34"/>
        <v>0</v>
      </c>
      <c r="AM187" s="157">
        <f t="shared" si="35"/>
        <v>0</v>
      </c>
      <c r="AN187" s="157">
        <f t="shared" si="36"/>
        <v>0</v>
      </c>
      <c r="AO187" s="157">
        <f t="shared" si="37"/>
        <v>0</v>
      </c>
      <c r="AP187" s="157">
        <f t="shared" si="38"/>
        <v>0</v>
      </c>
      <c r="AQ187" s="157">
        <f t="shared" si="39"/>
        <v>0</v>
      </c>
      <c r="AR187" s="157">
        <f t="shared" si="33"/>
        <v>0</v>
      </c>
      <c r="AS187" s="142"/>
      <c r="AT187" s="142"/>
    </row>
    <row r="188" spans="1:46" ht="14.4" x14ac:dyDescent="0.3">
      <c r="A188" s="135" t="s">
        <v>802</v>
      </c>
      <c r="B188" s="135" t="s">
        <v>666</v>
      </c>
      <c r="C188" s="135" t="s">
        <v>1087</v>
      </c>
      <c r="D188" s="158">
        <v>1382</v>
      </c>
      <c r="E188" s="158">
        <v>1394</v>
      </c>
      <c r="F188" s="158">
        <v>2157</v>
      </c>
      <c r="G188" s="158">
        <v>2806</v>
      </c>
      <c r="H188" s="158">
        <v>2559</v>
      </c>
      <c r="I188" s="158">
        <v>3744</v>
      </c>
      <c r="J188" s="158">
        <v>2632</v>
      </c>
      <c r="K188" s="158">
        <v>2679</v>
      </c>
      <c r="L188" s="158">
        <v>2217</v>
      </c>
      <c r="M188" s="158">
        <v>1541</v>
      </c>
      <c r="N188" s="158">
        <v>1715</v>
      </c>
      <c r="O188" s="158">
        <v>1524</v>
      </c>
      <c r="P188" s="158">
        <v>1169</v>
      </c>
      <c r="Q188" s="158">
        <v>1695</v>
      </c>
      <c r="R188" s="158">
        <v>1442</v>
      </c>
      <c r="S188" s="158">
        <v>3298</v>
      </c>
      <c r="T188" s="158">
        <v>3878</v>
      </c>
      <c r="U188" s="158">
        <v>2934</v>
      </c>
      <c r="V188" s="158">
        <v>4161</v>
      </c>
      <c r="W188" s="158">
        <v>2647</v>
      </c>
      <c r="X188" s="158">
        <v>2861</v>
      </c>
      <c r="Y188" s="158">
        <v>2391</v>
      </c>
      <c r="Z188" s="158">
        <v>1624</v>
      </c>
      <c r="AA188" s="141"/>
      <c r="AB188" s="142"/>
      <c r="AC188" s="155">
        <f t="shared" si="27"/>
        <v>68760225</v>
      </c>
      <c r="AD188" s="156" cm="1">
        <f t="array" ref="AD188">ROUND(AVERAGE(AP188:AR188/25),0)</f>
        <v>74</v>
      </c>
      <c r="AE188" s="156" cm="1">
        <f t="array" ref="AE188">ROUND(AVERAGE(AM188:AR188/25),0)</f>
        <v>101</v>
      </c>
      <c r="AF188" s="142"/>
      <c r="AG188" s="157">
        <f t="shared" si="28"/>
        <v>1169</v>
      </c>
      <c r="AH188" s="157">
        <f t="shared" si="29"/>
        <v>1695</v>
      </c>
      <c r="AI188" s="157">
        <f t="shared" si="30"/>
        <v>1442</v>
      </c>
      <c r="AJ188" s="157">
        <f t="shared" si="31"/>
        <v>3298</v>
      </c>
      <c r="AK188" s="157">
        <f t="shared" si="32"/>
        <v>3878</v>
      </c>
      <c r="AL188" s="157">
        <f t="shared" si="34"/>
        <v>2934</v>
      </c>
      <c r="AM188" s="157">
        <f t="shared" si="35"/>
        <v>4161</v>
      </c>
      <c r="AN188" s="157">
        <f t="shared" si="36"/>
        <v>2647</v>
      </c>
      <c r="AO188" s="157">
        <f t="shared" si="37"/>
        <v>2861</v>
      </c>
      <c r="AP188" s="157">
        <f t="shared" si="38"/>
        <v>2391</v>
      </c>
      <c r="AQ188" s="157">
        <f t="shared" si="39"/>
        <v>1624</v>
      </c>
      <c r="AR188" s="157">
        <f t="shared" si="33"/>
        <v>1524</v>
      </c>
      <c r="AS188" s="142"/>
      <c r="AT188" s="142"/>
    </row>
    <row r="189" spans="1:46" ht="14.4" x14ac:dyDescent="0.3">
      <c r="A189" s="135" t="s">
        <v>802</v>
      </c>
      <c r="B189" s="135" t="s">
        <v>688</v>
      </c>
      <c r="C189" s="135" t="s">
        <v>1115</v>
      </c>
      <c r="D189" s="158">
        <v>173</v>
      </c>
      <c r="E189" s="158">
        <v>217.5</v>
      </c>
      <c r="F189" s="158">
        <v>289.25</v>
      </c>
      <c r="G189" s="158">
        <v>560.75</v>
      </c>
      <c r="H189" s="158">
        <v>623</v>
      </c>
      <c r="I189" s="158">
        <v>589.5</v>
      </c>
      <c r="J189" s="158">
        <v>611</v>
      </c>
      <c r="K189" s="158">
        <v>541</v>
      </c>
      <c r="L189" s="158">
        <v>377</v>
      </c>
      <c r="M189" s="158">
        <v>249</v>
      </c>
      <c r="N189" s="158">
        <v>230</v>
      </c>
      <c r="O189" s="158">
        <v>191.75</v>
      </c>
      <c r="P189" s="158">
        <v>317</v>
      </c>
      <c r="Q189" s="158">
        <v>291.75</v>
      </c>
      <c r="R189" s="158">
        <v>412.5</v>
      </c>
      <c r="S189" s="158">
        <v>631</v>
      </c>
      <c r="T189" s="158">
        <v>525.75</v>
      </c>
      <c r="U189" s="158">
        <v>604</v>
      </c>
      <c r="V189" s="158">
        <v>702</v>
      </c>
      <c r="W189" s="158">
        <v>456.5</v>
      </c>
      <c r="X189" s="158">
        <v>450</v>
      </c>
      <c r="Y189" s="158">
        <v>363.75</v>
      </c>
      <c r="Z189" s="158">
        <v>136.5</v>
      </c>
      <c r="AA189" s="141"/>
      <c r="AB189" s="142"/>
      <c r="AC189" s="155">
        <f t="shared" si="27"/>
        <v>68761777</v>
      </c>
      <c r="AD189" s="156" cm="1">
        <f t="array" ref="AD189">ROUND(AVERAGE(AP189:AR189/25),0)</f>
        <v>9</v>
      </c>
      <c r="AE189" s="156" cm="1">
        <f t="array" ref="AE189">ROUND(AVERAGE(AM189:AR189/25),0)</f>
        <v>15</v>
      </c>
      <c r="AF189" s="142"/>
      <c r="AG189" s="157">
        <f t="shared" si="28"/>
        <v>317</v>
      </c>
      <c r="AH189" s="157">
        <f t="shared" si="29"/>
        <v>292</v>
      </c>
      <c r="AI189" s="157">
        <f t="shared" si="30"/>
        <v>413</v>
      </c>
      <c r="AJ189" s="157">
        <f t="shared" si="31"/>
        <v>631</v>
      </c>
      <c r="AK189" s="157">
        <f t="shared" si="32"/>
        <v>526</v>
      </c>
      <c r="AL189" s="157">
        <f t="shared" si="34"/>
        <v>604</v>
      </c>
      <c r="AM189" s="157">
        <f t="shared" si="35"/>
        <v>702</v>
      </c>
      <c r="AN189" s="157">
        <f t="shared" si="36"/>
        <v>457</v>
      </c>
      <c r="AO189" s="157">
        <f t="shared" si="37"/>
        <v>450</v>
      </c>
      <c r="AP189" s="157">
        <f t="shared" si="38"/>
        <v>364</v>
      </c>
      <c r="AQ189" s="157">
        <f t="shared" si="39"/>
        <v>137</v>
      </c>
      <c r="AR189" s="157">
        <f t="shared" si="33"/>
        <v>192</v>
      </c>
      <c r="AS189" s="142"/>
      <c r="AT189" s="142"/>
    </row>
    <row r="190" spans="1:46" ht="14.4" x14ac:dyDescent="0.3">
      <c r="A190" s="135" t="s">
        <v>802</v>
      </c>
      <c r="B190" s="135" t="s">
        <v>667</v>
      </c>
      <c r="C190" s="135" t="s">
        <v>631</v>
      </c>
      <c r="D190" s="158">
        <v>3</v>
      </c>
      <c r="E190" s="158">
        <v>72</v>
      </c>
      <c r="F190" s="158">
        <v>471</v>
      </c>
      <c r="G190" s="158">
        <v>288</v>
      </c>
      <c r="H190" s="158">
        <v>242</v>
      </c>
      <c r="I190" s="158">
        <v>253</v>
      </c>
      <c r="J190" s="158">
        <v>263</v>
      </c>
      <c r="K190" s="158">
        <v>97</v>
      </c>
      <c r="L190" s="158">
        <v>24</v>
      </c>
      <c r="M190" s="158">
        <v>31</v>
      </c>
      <c r="N190" s="158">
        <v>20</v>
      </c>
      <c r="O190" s="158"/>
      <c r="P190" s="158">
        <v>86</v>
      </c>
      <c r="Q190" s="158">
        <v>65</v>
      </c>
      <c r="R190" s="158">
        <v>84</v>
      </c>
      <c r="S190" s="158">
        <v>544</v>
      </c>
      <c r="T190" s="158">
        <v>205</v>
      </c>
      <c r="U190" s="158">
        <v>353</v>
      </c>
      <c r="V190" s="158">
        <v>130</v>
      </c>
      <c r="W190" s="158">
        <v>104</v>
      </c>
      <c r="X190" s="158">
        <v>114</v>
      </c>
      <c r="Y190" s="158">
        <v>101</v>
      </c>
      <c r="Z190" s="158">
        <v>71</v>
      </c>
      <c r="AA190" s="141"/>
      <c r="AB190" s="142"/>
      <c r="AC190" s="155">
        <f t="shared" si="27"/>
        <v>68764357</v>
      </c>
      <c r="AD190" s="156" cm="1">
        <f t="array" ref="AD190">ROUND(AVERAGE(AP190:AR190/25),0)</f>
        <v>2</v>
      </c>
      <c r="AE190" s="156" cm="1">
        <f t="array" ref="AE190">ROUND(AVERAGE(AM190:AR190/25),0)</f>
        <v>3</v>
      </c>
      <c r="AF190" s="142"/>
      <c r="AG190" s="157">
        <f t="shared" si="28"/>
        <v>86</v>
      </c>
      <c r="AH190" s="157">
        <f t="shared" si="29"/>
        <v>65</v>
      </c>
      <c r="AI190" s="157">
        <f t="shared" si="30"/>
        <v>84</v>
      </c>
      <c r="AJ190" s="157">
        <f t="shared" si="31"/>
        <v>544</v>
      </c>
      <c r="AK190" s="157">
        <f t="shared" si="32"/>
        <v>205</v>
      </c>
      <c r="AL190" s="157">
        <f t="shared" si="34"/>
        <v>353</v>
      </c>
      <c r="AM190" s="157">
        <f t="shared" si="35"/>
        <v>130</v>
      </c>
      <c r="AN190" s="157">
        <f t="shared" si="36"/>
        <v>104</v>
      </c>
      <c r="AO190" s="157">
        <f t="shared" si="37"/>
        <v>114</v>
      </c>
      <c r="AP190" s="157">
        <f t="shared" si="38"/>
        <v>101</v>
      </c>
      <c r="AQ190" s="157">
        <f t="shared" si="39"/>
        <v>71</v>
      </c>
      <c r="AR190" s="157">
        <f t="shared" si="33"/>
        <v>0</v>
      </c>
      <c r="AS190" s="142"/>
      <c r="AT190" s="142"/>
    </row>
    <row r="191" spans="1:46" ht="14.4" x14ac:dyDescent="0.3">
      <c r="A191" s="135" t="s">
        <v>802</v>
      </c>
      <c r="B191" s="135" t="s">
        <v>668</v>
      </c>
      <c r="C191" s="135" t="s">
        <v>621</v>
      </c>
      <c r="D191" s="158">
        <v>165</v>
      </c>
      <c r="E191" s="158">
        <v>217</v>
      </c>
      <c r="F191" s="158">
        <v>454</v>
      </c>
      <c r="G191" s="158">
        <v>253</v>
      </c>
      <c r="H191" s="158">
        <v>487</v>
      </c>
      <c r="I191" s="158">
        <v>492</v>
      </c>
      <c r="J191" s="158">
        <v>420</v>
      </c>
      <c r="K191" s="158">
        <v>374</v>
      </c>
      <c r="L191" s="158">
        <v>320</v>
      </c>
      <c r="M191" s="158">
        <v>400</v>
      </c>
      <c r="N191" s="158">
        <v>211</v>
      </c>
      <c r="O191" s="158">
        <v>176</v>
      </c>
      <c r="P191" s="158">
        <v>183</v>
      </c>
      <c r="Q191" s="158">
        <v>240</v>
      </c>
      <c r="R191" s="158">
        <v>318</v>
      </c>
      <c r="S191" s="158">
        <v>401</v>
      </c>
      <c r="T191" s="158">
        <v>389.83299999999997</v>
      </c>
      <c r="U191" s="158">
        <v>517</v>
      </c>
      <c r="V191" s="158">
        <v>425.83299999999997</v>
      </c>
      <c r="W191" s="158">
        <v>488</v>
      </c>
      <c r="X191" s="158">
        <v>399.5</v>
      </c>
      <c r="Y191" s="158">
        <v>260</v>
      </c>
      <c r="Z191" s="158">
        <v>295</v>
      </c>
      <c r="AA191" s="141"/>
      <c r="AB191" s="142"/>
      <c r="AC191" s="155">
        <f t="shared" si="27"/>
        <v>68768919</v>
      </c>
      <c r="AD191" s="156" cm="1">
        <f t="array" ref="AD191">ROUND(AVERAGE(AP191:AR191/25),0)</f>
        <v>10</v>
      </c>
      <c r="AE191" s="156" cm="1">
        <f t="array" ref="AE191">ROUND(AVERAGE(AM191:AR191/25),0)</f>
        <v>14</v>
      </c>
      <c r="AF191" s="142"/>
      <c r="AG191" s="157">
        <f t="shared" si="28"/>
        <v>183</v>
      </c>
      <c r="AH191" s="157">
        <f t="shared" si="29"/>
        <v>240</v>
      </c>
      <c r="AI191" s="157">
        <f t="shared" si="30"/>
        <v>318</v>
      </c>
      <c r="AJ191" s="157">
        <f t="shared" si="31"/>
        <v>401</v>
      </c>
      <c r="AK191" s="157">
        <f t="shared" si="32"/>
        <v>390</v>
      </c>
      <c r="AL191" s="157">
        <f t="shared" si="34"/>
        <v>517</v>
      </c>
      <c r="AM191" s="157">
        <f t="shared" si="35"/>
        <v>426</v>
      </c>
      <c r="AN191" s="157">
        <f t="shared" si="36"/>
        <v>488</v>
      </c>
      <c r="AO191" s="157">
        <f t="shared" si="37"/>
        <v>400</v>
      </c>
      <c r="AP191" s="157">
        <f t="shared" si="38"/>
        <v>260</v>
      </c>
      <c r="AQ191" s="157">
        <f t="shared" si="39"/>
        <v>295</v>
      </c>
      <c r="AR191" s="157">
        <f t="shared" si="33"/>
        <v>176</v>
      </c>
      <c r="AS191" s="142"/>
      <c r="AT191" s="142"/>
    </row>
    <row r="192" spans="1:46" ht="14.4" x14ac:dyDescent="0.3">
      <c r="A192" s="135" t="s">
        <v>802</v>
      </c>
      <c r="B192" s="135" t="s">
        <v>669</v>
      </c>
      <c r="C192" s="135" t="s">
        <v>630</v>
      </c>
      <c r="D192" s="158">
        <v>88</v>
      </c>
      <c r="E192" s="158">
        <v>88.832999999999998</v>
      </c>
      <c r="F192" s="158">
        <v>171</v>
      </c>
      <c r="G192" s="158">
        <v>327</v>
      </c>
      <c r="H192" s="158">
        <v>246</v>
      </c>
      <c r="I192" s="158">
        <v>267</v>
      </c>
      <c r="J192" s="158">
        <v>237</v>
      </c>
      <c r="K192" s="158">
        <v>195</v>
      </c>
      <c r="L192" s="158">
        <v>184</v>
      </c>
      <c r="M192" s="158">
        <v>145</v>
      </c>
      <c r="N192" s="158">
        <v>82</v>
      </c>
      <c r="O192" s="158">
        <v>74</v>
      </c>
      <c r="P192" s="158">
        <v>80</v>
      </c>
      <c r="Q192" s="158">
        <v>89.832999999999998</v>
      </c>
      <c r="R192" s="158">
        <v>161.833</v>
      </c>
      <c r="S192" s="158">
        <v>270</v>
      </c>
      <c r="T192" s="158">
        <v>191.667</v>
      </c>
      <c r="U192" s="158">
        <v>307.5</v>
      </c>
      <c r="V192" s="158">
        <v>314</v>
      </c>
      <c r="W192" s="158">
        <v>258</v>
      </c>
      <c r="X192" s="158">
        <v>220.667</v>
      </c>
      <c r="Y192" s="158">
        <v>106</v>
      </c>
      <c r="Z192" s="158">
        <v>59</v>
      </c>
      <c r="AA192" s="141"/>
      <c r="AB192" s="142"/>
      <c r="AC192" s="155">
        <f t="shared" si="27"/>
        <v>68770074</v>
      </c>
      <c r="AD192" s="156" cm="1">
        <f t="array" ref="AD192">ROUND(AVERAGE(AP192:AR192/25),0)</f>
        <v>3</v>
      </c>
      <c r="AE192" s="156" cm="1">
        <f t="array" ref="AE192">ROUND(AVERAGE(AM192:AR192/25),0)</f>
        <v>7</v>
      </c>
      <c r="AF192" s="142"/>
      <c r="AG192" s="157">
        <f t="shared" si="28"/>
        <v>80</v>
      </c>
      <c r="AH192" s="157">
        <f t="shared" si="29"/>
        <v>90</v>
      </c>
      <c r="AI192" s="157">
        <f t="shared" si="30"/>
        <v>162</v>
      </c>
      <c r="AJ192" s="157">
        <f t="shared" si="31"/>
        <v>270</v>
      </c>
      <c r="AK192" s="157">
        <f t="shared" si="32"/>
        <v>192</v>
      </c>
      <c r="AL192" s="157">
        <f t="shared" si="34"/>
        <v>308</v>
      </c>
      <c r="AM192" s="157">
        <f t="shared" si="35"/>
        <v>314</v>
      </c>
      <c r="AN192" s="157">
        <f t="shared" si="36"/>
        <v>258</v>
      </c>
      <c r="AO192" s="157">
        <f t="shared" si="37"/>
        <v>221</v>
      </c>
      <c r="AP192" s="157">
        <f t="shared" si="38"/>
        <v>106</v>
      </c>
      <c r="AQ192" s="157">
        <f t="shared" si="39"/>
        <v>59</v>
      </c>
      <c r="AR192" s="157">
        <f t="shared" si="33"/>
        <v>74</v>
      </c>
      <c r="AS192" s="142"/>
      <c r="AT192" s="142"/>
    </row>
    <row r="193" spans="1:46" ht="14.4" x14ac:dyDescent="0.3">
      <c r="A193" s="135" t="s">
        <v>802</v>
      </c>
      <c r="B193" s="135" t="s">
        <v>697</v>
      </c>
      <c r="C193" s="135" t="s">
        <v>1116</v>
      </c>
      <c r="D193" s="158"/>
      <c r="E193" s="158"/>
      <c r="F193" s="158">
        <v>13</v>
      </c>
      <c r="G193" s="158"/>
      <c r="H193" s="158"/>
      <c r="I193" s="158">
        <v>2</v>
      </c>
      <c r="J193" s="158">
        <v>6</v>
      </c>
      <c r="K193" s="158"/>
      <c r="L193" s="158"/>
      <c r="M193" s="158">
        <v>1</v>
      </c>
      <c r="N193" s="158"/>
      <c r="O193" s="158"/>
      <c r="P193" s="158"/>
      <c r="Q193" s="158">
        <v>1</v>
      </c>
      <c r="R193" s="158"/>
      <c r="S193" s="158"/>
      <c r="T193" s="158"/>
      <c r="U193" s="158"/>
      <c r="V193" s="158"/>
      <c r="W193" s="158"/>
      <c r="X193" s="158"/>
      <c r="Y193" s="158"/>
      <c r="Z193" s="158"/>
      <c r="AA193" s="141"/>
      <c r="AB193" s="142"/>
      <c r="AC193" s="155">
        <f t="shared" si="27"/>
        <v>68812954</v>
      </c>
      <c r="AD193" s="156" cm="1">
        <f t="array" ref="AD193">ROUND(AVERAGE(AP193:AR193/25),0)</f>
        <v>0</v>
      </c>
      <c r="AE193" s="156" cm="1">
        <f t="array" ref="AE193">ROUND(AVERAGE(AM193:AR193/25),0)</f>
        <v>0</v>
      </c>
      <c r="AF193" s="142"/>
      <c r="AG193" s="157">
        <f t="shared" si="28"/>
        <v>0</v>
      </c>
      <c r="AH193" s="157">
        <f t="shared" si="29"/>
        <v>1</v>
      </c>
      <c r="AI193" s="157">
        <f t="shared" si="30"/>
        <v>0</v>
      </c>
      <c r="AJ193" s="157">
        <f t="shared" si="31"/>
        <v>0</v>
      </c>
      <c r="AK193" s="157">
        <f t="shared" si="32"/>
        <v>0</v>
      </c>
      <c r="AL193" s="157">
        <f t="shared" si="34"/>
        <v>0</v>
      </c>
      <c r="AM193" s="157">
        <f t="shared" si="35"/>
        <v>0</v>
      </c>
      <c r="AN193" s="157">
        <f t="shared" si="36"/>
        <v>0</v>
      </c>
      <c r="AO193" s="157">
        <f t="shared" si="37"/>
        <v>0</v>
      </c>
      <c r="AP193" s="157">
        <f t="shared" si="38"/>
        <v>0</v>
      </c>
      <c r="AQ193" s="157">
        <f t="shared" si="39"/>
        <v>0</v>
      </c>
      <c r="AR193" s="157">
        <f t="shared" si="33"/>
        <v>0</v>
      </c>
      <c r="AS193" s="142"/>
      <c r="AT193" s="142"/>
    </row>
    <row r="194" spans="1:46" ht="14.4" x14ac:dyDescent="0.3">
      <c r="A194" s="135" t="s">
        <v>802</v>
      </c>
      <c r="B194" s="135" t="s">
        <v>698</v>
      </c>
      <c r="C194" s="135" t="s">
        <v>1117</v>
      </c>
      <c r="D194" s="158">
        <v>2</v>
      </c>
      <c r="E194" s="158"/>
      <c r="F194" s="158"/>
      <c r="G194" s="158"/>
      <c r="H194" s="158"/>
      <c r="I194" s="158"/>
      <c r="J194" s="158"/>
      <c r="K194" s="158"/>
      <c r="L194" s="158"/>
      <c r="M194" s="158">
        <v>1</v>
      </c>
      <c r="N194" s="158"/>
      <c r="O194" s="158"/>
      <c r="P194" s="158"/>
      <c r="Q194" s="158">
        <v>1</v>
      </c>
      <c r="R194" s="158"/>
      <c r="S194" s="158"/>
      <c r="T194" s="158">
        <v>6</v>
      </c>
      <c r="U194" s="158"/>
      <c r="V194" s="158"/>
      <c r="W194" s="158"/>
      <c r="X194" s="158"/>
      <c r="Y194" s="158"/>
      <c r="Z194" s="158"/>
      <c r="AA194" s="141"/>
      <c r="AB194" s="142"/>
      <c r="AC194" s="155">
        <f t="shared" si="27"/>
        <v>68812955</v>
      </c>
      <c r="AD194" s="156" cm="1">
        <f t="array" ref="AD194">ROUND(AVERAGE(AP194:AR194/25),0)</f>
        <v>0</v>
      </c>
      <c r="AE194" s="156" cm="1">
        <f t="array" ref="AE194">ROUND(AVERAGE(AM194:AR194/25),0)</f>
        <v>0</v>
      </c>
      <c r="AF194" s="142"/>
      <c r="AG194" s="157">
        <f t="shared" si="28"/>
        <v>0</v>
      </c>
      <c r="AH194" s="157">
        <f t="shared" si="29"/>
        <v>1</v>
      </c>
      <c r="AI194" s="157">
        <f t="shared" si="30"/>
        <v>0</v>
      </c>
      <c r="AJ194" s="157">
        <f t="shared" si="31"/>
        <v>0</v>
      </c>
      <c r="AK194" s="157">
        <f t="shared" si="32"/>
        <v>6</v>
      </c>
      <c r="AL194" s="157">
        <f t="shared" si="34"/>
        <v>0</v>
      </c>
      <c r="AM194" s="157">
        <f t="shared" si="35"/>
        <v>0</v>
      </c>
      <c r="AN194" s="157">
        <f t="shared" si="36"/>
        <v>0</v>
      </c>
      <c r="AO194" s="157">
        <f t="shared" si="37"/>
        <v>0</v>
      </c>
      <c r="AP194" s="157">
        <f t="shared" si="38"/>
        <v>0</v>
      </c>
      <c r="AQ194" s="157">
        <f t="shared" si="39"/>
        <v>0</v>
      </c>
      <c r="AR194" s="157">
        <f t="shared" si="33"/>
        <v>0</v>
      </c>
      <c r="AS194" s="142"/>
      <c r="AT194" s="142"/>
    </row>
    <row r="195" spans="1:46" ht="14.4" x14ac:dyDescent="0.3">
      <c r="A195" s="135" t="s">
        <v>802</v>
      </c>
      <c r="B195" s="135" t="s">
        <v>702</v>
      </c>
      <c r="C195" s="135" t="s">
        <v>1118</v>
      </c>
      <c r="D195" s="158">
        <v>130</v>
      </c>
      <c r="E195" s="158">
        <v>45</v>
      </c>
      <c r="F195" s="158">
        <v>84</v>
      </c>
      <c r="G195" s="158">
        <v>44</v>
      </c>
      <c r="H195" s="158">
        <v>170</v>
      </c>
      <c r="I195" s="158">
        <v>47</v>
      </c>
      <c r="J195" s="158">
        <v>131</v>
      </c>
      <c r="K195" s="158">
        <v>168</v>
      </c>
      <c r="L195" s="158">
        <v>42</v>
      </c>
      <c r="M195" s="158">
        <v>86</v>
      </c>
      <c r="N195" s="158">
        <v>85</v>
      </c>
      <c r="O195" s="158">
        <v>44</v>
      </c>
      <c r="P195" s="158">
        <v>84</v>
      </c>
      <c r="Q195" s="158">
        <v>85</v>
      </c>
      <c r="R195" s="158">
        <v>84</v>
      </c>
      <c r="S195" s="158">
        <v>85</v>
      </c>
      <c r="T195" s="158">
        <v>126</v>
      </c>
      <c r="U195" s="158">
        <v>84</v>
      </c>
      <c r="V195" s="158">
        <v>126</v>
      </c>
      <c r="W195" s="158">
        <v>126</v>
      </c>
      <c r="X195" s="158">
        <v>126</v>
      </c>
      <c r="Y195" s="158">
        <v>84</v>
      </c>
      <c r="Z195" s="158">
        <v>84</v>
      </c>
      <c r="AA195" s="141"/>
      <c r="AB195" s="142"/>
      <c r="AC195" s="155">
        <f t="shared" si="27"/>
        <v>68847867</v>
      </c>
      <c r="AD195" s="156" cm="1">
        <f t="array" ref="AD195">ROUND(AVERAGE(AP195:AR195/25),0)</f>
        <v>3</v>
      </c>
      <c r="AE195" s="156" cm="1">
        <f t="array" ref="AE195">ROUND(AVERAGE(AM195:AR195/25),0)</f>
        <v>4</v>
      </c>
      <c r="AF195" s="142"/>
      <c r="AG195" s="157">
        <f t="shared" si="28"/>
        <v>84</v>
      </c>
      <c r="AH195" s="157">
        <f t="shared" si="29"/>
        <v>85</v>
      </c>
      <c r="AI195" s="157">
        <f t="shared" si="30"/>
        <v>84</v>
      </c>
      <c r="AJ195" s="157">
        <f t="shared" si="31"/>
        <v>85</v>
      </c>
      <c r="AK195" s="157">
        <f t="shared" si="32"/>
        <v>126</v>
      </c>
      <c r="AL195" s="157">
        <f t="shared" si="34"/>
        <v>84</v>
      </c>
      <c r="AM195" s="157">
        <f t="shared" si="35"/>
        <v>126</v>
      </c>
      <c r="AN195" s="157">
        <f t="shared" si="36"/>
        <v>126</v>
      </c>
      <c r="AO195" s="157">
        <f t="shared" si="37"/>
        <v>126</v>
      </c>
      <c r="AP195" s="157">
        <f t="shared" si="38"/>
        <v>84</v>
      </c>
      <c r="AQ195" s="157">
        <f t="shared" si="39"/>
        <v>84</v>
      </c>
      <c r="AR195" s="157">
        <f t="shared" si="33"/>
        <v>44</v>
      </c>
      <c r="AS195" s="142"/>
      <c r="AT195" s="142"/>
    </row>
    <row r="196" spans="1:46" ht="14.4" x14ac:dyDescent="0.3">
      <c r="A196" s="135" t="s">
        <v>802</v>
      </c>
      <c r="B196" s="135" t="s">
        <v>709</v>
      </c>
      <c r="C196" s="135" t="s">
        <v>1119</v>
      </c>
      <c r="D196" s="158">
        <v>10</v>
      </c>
      <c r="E196" s="158">
        <v>25</v>
      </c>
      <c r="F196" s="158"/>
      <c r="G196" s="158"/>
      <c r="H196" s="158">
        <v>10</v>
      </c>
      <c r="I196" s="158">
        <v>15</v>
      </c>
      <c r="J196" s="158">
        <v>10</v>
      </c>
      <c r="K196" s="158">
        <v>20</v>
      </c>
      <c r="L196" s="158"/>
      <c r="M196" s="158"/>
      <c r="N196" s="158">
        <v>16</v>
      </c>
      <c r="O196" s="158"/>
      <c r="P196" s="158">
        <v>10</v>
      </c>
      <c r="Q196" s="158">
        <v>10</v>
      </c>
      <c r="R196" s="158">
        <v>20</v>
      </c>
      <c r="S196" s="158">
        <v>10</v>
      </c>
      <c r="T196" s="158"/>
      <c r="U196" s="158"/>
      <c r="V196" s="158">
        <v>15</v>
      </c>
      <c r="W196" s="158">
        <v>15</v>
      </c>
      <c r="X196" s="158"/>
      <c r="Y196" s="158"/>
      <c r="Z196" s="158"/>
      <c r="AA196" s="141"/>
      <c r="AB196" s="142"/>
      <c r="AC196" s="155">
        <f t="shared" si="27"/>
        <v>68932868</v>
      </c>
      <c r="AD196" s="156" cm="1">
        <f t="array" ref="AD196">ROUND(AVERAGE(AP196:AR196/25),0)</f>
        <v>0</v>
      </c>
      <c r="AE196" s="156" cm="1">
        <f t="array" ref="AE196">ROUND(AVERAGE(AM196:AR196/25),0)</f>
        <v>0</v>
      </c>
      <c r="AF196" s="142"/>
      <c r="AG196" s="157">
        <f t="shared" si="28"/>
        <v>10</v>
      </c>
      <c r="AH196" s="157">
        <f t="shared" si="29"/>
        <v>10</v>
      </c>
      <c r="AI196" s="157">
        <f t="shared" si="30"/>
        <v>20</v>
      </c>
      <c r="AJ196" s="157">
        <f t="shared" si="31"/>
        <v>10</v>
      </c>
      <c r="AK196" s="157">
        <f t="shared" si="32"/>
        <v>0</v>
      </c>
      <c r="AL196" s="157">
        <f t="shared" si="34"/>
        <v>0</v>
      </c>
      <c r="AM196" s="157">
        <f t="shared" si="35"/>
        <v>15</v>
      </c>
      <c r="AN196" s="157">
        <f t="shared" si="36"/>
        <v>15</v>
      </c>
      <c r="AO196" s="157">
        <f t="shared" si="37"/>
        <v>0</v>
      </c>
      <c r="AP196" s="157">
        <f t="shared" si="38"/>
        <v>0</v>
      </c>
      <c r="AQ196" s="157">
        <f t="shared" si="39"/>
        <v>0</v>
      </c>
      <c r="AR196" s="157">
        <f t="shared" si="33"/>
        <v>0</v>
      </c>
      <c r="AS196" s="142"/>
      <c r="AT196" s="142"/>
    </row>
    <row r="197" spans="1:46" ht="14.4" x14ac:dyDescent="0.3">
      <c r="A197" s="135" t="s">
        <v>802</v>
      </c>
      <c r="B197" s="135" t="s">
        <v>703</v>
      </c>
      <c r="C197" s="135" t="s">
        <v>1120</v>
      </c>
      <c r="D197" s="158"/>
      <c r="E197" s="158">
        <v>10</v>
      </c>
      <c r="F197" s="158">
        <v>30</v>
      </c>
      <c r="G197" s="158">
        <v>10</v>
      </c>
      <c r="H197" s="158">
        <v>10</v>
      </c>
      <c r="I197" s="158">
        <v>40</v>
      </c>
      <c r="J197" s="158">
        <v>50</v>
      </c>
      <c r="K197" s="158">
        <v>18</v>
      </c>
      <c r="L197" s="158">
        <v>15</v>
      </c>
      <c r="M197" s="158">
        <v>40</v>
      </c>
      <c r="N197" s="158">
        <v>16</v>
      </c>
      <c r="O197" s="158">
        <v>47</v>
      </c>
      <c r="P197" s="158"/>
      <c r="Q197" s="158">
        <v>40</v>
      </c>
      <c r="R197" s="158">
        <v>20</v>
      </c>
      <c r="S197" s="158">
        <v>10</v>
      </c>
      <c r="T197" s="158">
        <v>20</v>
      </c>
      <c r="U197" s="158">
        <v>60</v>
      </c>
      <c r="V197" s="158"/>
      <c r="W197" s="158">
        <v>26</v>
      </c>
      <c r="X197" s="158">
        <v>20</v>
      </c>
      <c r="Y197" s="158">
        <v>30</v>
      </c>
      <c r="Z197" s="158">
        <v>22</v>
      </c>
      <c r="AA197" s="141"/>
      <c r="AB197" s="142"/>
      <c r="AC197" s="155">
        <f t="shared" si="27"/>
        <v>68932872</v>
      </c>
      <c r="AD197" s="156" cm="1">
        <f t="array" ref="AD197">ROUND(AVERAGE(AP197:AR197/25),0)</f>
        <v>1</v>
      </c>
      <c r="AE197" s="156" cm="1">
        <f t="array" ref="AE197">ROUND(AVERAGE(AM197:AR197/25),0)</f>
        <v>1</v>
      </c>
      <c r="AF197" s="142"/>
      <c r="AG197" s="157">
        <f t="shared" si="28"/>
        <v>0</v>
      </c>
      <c r="AH197" s="157">
        <f t="shared" si="29"/>
        <v>40</v>
      </c>
      <c r="AI197" s="157">
        <f t="shared" si="30"/>
        <v>20</v>
      </c>
      <c r="AJ197" s="157">
        <f t="shared" si="31"/>
        <v>10</v>
      </c>
      <c r="AK197" s="157">
        <f t="shared" si="32"/>
        <v>20</v>
      </c>
      <c r="AL197" s="157">
        <f t="shared" si="34"/>
        <v>60</v>
      </c>
      <c r="AM197" s="157">
        <f t="shared" si="35"/>
        <v>0</v>
      </c>
      <c r="AN197" s="157">
        <f t="shared" si="36"/>
        <v>26</v>
      </c>
      <c r="AO197" s="157">
        <f t="shared" si="37"/>
        <v>20</v>
      </c>
      <c r="AP197" s="157">
        <f t="shared" si="38"/>
        <v>30</v>
      </c>
      <c r="AQ197" s="157">
        <f t="shared" si="39"/>
        <v>22</v>
      </c>
      <c r="AR197" s="157">
        <f t="shared" si="33"/>
        <v>47</v>
      </c>
      <c r="AS197" s="142"/>
      <c r="AT197" s="142"/>
    </row>
    <row r="198" spans="1:46" ht="14.4" x14ac:dyDescent="0.3">
      <c r="A198" s="135" t="s">
        <v>802</v>
      </c>
      <c r="B198" s="135" t="s">
        <v>704</v>
      </c>
      <c r="C198" s="135" t="s">
        <v>1093</v>
      </c>
      <c r="D198" s="158"/>
      <c r="E198" s="158">
        <v>10</v>
      </c>
      <c r="F198" s="158"/>
      <c r="G198" s="158">
        <v>10</v>
      </c>
      <c r="H198" s="158">
        <v>10</v>
      </c>
      <c r="I198" s="158">
        <v>10</v>
      </c>
      <c r="J198" s="158">
        <v>10</v>
      </c>
      <c r="K198" s="158">
        <v>20</v>
      </c>
      <c r="L198" s="158"/>
      <c r="M198" s="158">
        <v>30</v>
      </c>
      <c r="N198" s="158">
        <v>2</v>
      </c>
      <c r="O198" s="158">
        <v>12</v>
      </c>
      <c r="P198" s="158"/>
      <c r="Q198" s="158">
        <v>22</v>
      </c>
      <c r="R198" s="158">
        <v>6</v>
      </c>
      <c r="S198" s="158"/>
      <c r="T198" s="158"/>
      <c r="U198" s="158"/>
      <c r="V198" s="158"/>
      <c r="W198" s="158"/>
      <c r="X198" s="158"/>
      <c r="Y198" s="158"/>
      <c r="Z198" s="158"/>
      <c r="AA198" s="141"/>
      <c r="AB198" s="142"/>
      <c r="AC198" s="155">
        <f t="shared" si="27"/>
        <v>68932874</v>
      </c>
      <c r="AD198" s="156" cm="1">
        <f t="array" ref="AD198">ROUND(AVERAGE(AP198:AR198/25),0)</f>
        <v>0</v>
      </c>
      <c r="AE198" s="156" cm="1">
        <f t="array" ref="AE198">ROUND(AVERAGE(AM198:AR198/25),0)</f>
        <v>0</v>
      </c>
      <c r="AF198" s="142"/>
      <c r="AG198" s="157">
        <f t="shared" si="28"/>
        <v>0</v>
      </c>
      <c r="AH198" s="157">
        <f t="shared" si="29"/>
        <v>22</v>
      </c>
      <c r="AI198" s="157">
        <f t="shared" si="30"/>
        <v>6</v>
      </c>
      <c r="AJ198" s="157">
        <f t="shared" si="31"/>
        <v>0</v>
      </c>
      <c r="AK198" s="157">
        <f t="shared" si="32"/>
        <v>0</v>
      </c>
      <c r="AL198" s="157">
        <f t="shared" si="34"/>
        <v>0</v>
      </c>
      <c r="AM198" s="157">
        <f t="shared" si="35"/>
        <v>0</v>
      </c>
      <c r="AN198" s="157">
        <f t="shared" si="36"/>
        <v>0</v>
      </c>
      <c r="AO198" s="157">
        <f t="shared" si="37"/>
        <v>0</v>
      </c>
      <c r="AP198" s="157">
        <f t="shared" si="38"/>
        <v>0</v>
      </c>
      <c r="AQ198" s="157">
        <f t="shared" si="39"/>
        <v>0</v>
      </c>
      <c r="AR198" s="157">
        <f t="shared" si="33"/>
        <v>12</v>
      </c>
      <c r="AS198" s="142"/>
      <c r="AT198" s="142"/>
    </row>
    <row r="199" spans="1:46" ht="14.4" x14ac:dyDescent="0.3">
      <c r="A199" s="135" t="s">
        <v>802</v>
      </c>
      <c r="B199" s="135" t="s">
        <v>844</v>
      </c>
      <c r="C199" s="135" t="s">
        <v>1121</v>
      </c>
      <c r="D199" s="158"/>
      <c r="E199" s="158"/>
      <c r="F199" s="158"/>
      <c r="G199" s="158"/>
      <c r="H199" s="158"/>
      <c r="I199" s="158"/>
      <c r="J199" s="158"/>
      <c r="K199" s="158"/>
      <c r="L199" s="158"/>
      <c r="M199" s="158"/>
      <c r="N199" s="158"/>
      <c r="O199" s="158"/>
      <c r="P199" s="158"/>
      <c r="Q199" s="158">
        <v>1</v>
      </c>
      <c r="R199" s="158"/>
      <c r="S199" s="158"/>
      <c r="T199" s="158"/>
      <c r="U199" s="158"/>
      <c r="V199" s="158"/>
      <c r="W199" s="158"/>
      <c r="X199" s="158"/>
      <c r="Y199" s="158"/>
      <c r="Z199" s="158"/>
      <c r="AA199" s="141"/>
      <c r="AB199" s="142"/>
      <c r="AC199" s="155">
        <f t="shared" si="27"/>
        <v>69636758</v>
      </c>
      <c r="AD199" s="156" cm="1">
        <f t="array" ref="AD199">ROUND(AVERAGE(AP199:AR199/25),0)</f>
        <v>0</v>
      </c>
      <c r="AE199" s="156" cm="1">
        <f t="array" ref="AE199">ROUND(AVERAGE(AM199:AR199/25),0)</f>
        <v>0</v>
      </c>
      <c r="AF199" s="142"/>
      <c r="AG199" s="157">
        <f t="shared" si="28"/>
        <v>0</v>
      </c>
      <c r="AH199" s="157">
        <f t="shared" si="29"/>
        <v>1</v>
      </c>
      <c r="AI199" s="157">
        <f t="shared" si="30"/>
        <v>0</v>
      </c>
      <c r="AJ199" s="157">
        <f t="shared" si="31"/>
        <v>0</v>
      </c>
      <c r="AK199" s="157">
        <f t="shared" si="32"/>
        <v>0</v>
      </c>
      <c r="AL199" s="157">
        <f t="shared" si="34"/>
        <v>0</v>
      </c>
      <c r="AM199" s="157">
        <f t="shared" si="35"/>
        <v>0</v>
      </c>
      <c r="AN199" s="157">
        <f t="shared" si="36"/>
        <v>0</v>
      </c>
      <c r="AO199" s="157">
        <f t="shared" si="37"/>
        <v>0</v>
      </c>
      <c r="AP199" s="157">
        <f t="shared" si="38"/>
        <v>0</v>
      </c>
      <c r="AQ199" s="157">
        <f t="shared" si="39"/>
        <v>0</v>
      </c>
      <c r="AR199" s="157">
        <f t="shared" si="33"/>
        <v>0</v>
      </c>
      <c r="AS199" s="142"/>
      <c r="AT199" s="142"/>
    </row>
    <row r="200" spans="1:46" ht="14.4" x14ac:dyDescent="0.3">
      <c r="A200" s="135" t="s">
        <v>802</v>
      </c>
      <c r="B200" s="135" t="s">
        <v>705</v>
      </c>
      <c r="C200" s="135" t="s">
        <v>126</v>
      </c>
      <c r="D200" s="158"/>
      <c r="E200" s="158"/>
      <c r="F200" s="158">
        <v>33</v>
      </c>
      <c r="G200" s="158"/>
      <c r="H200" s="158"/>
      <c r="I200" s="158"/>
      <c r="J200" s="158"/>
      <c r="K200" s="158"/>
      <c r="L200" s="158"/>
      <c r="M200" s="158"/>
      <c r="N200" s="158"/>
      <c r="O200" s="158"/>
      <c r="P200" s="158"/>
      <c r="Q200" s="158"/>
      <c r="R200" s="158"/>
      <c r="S200" s="158"/>
      <c r="T200" s="158"/>
      <c r="U200" s="158"/>
      <c r="V200" s="158"/>
      <c r="W200" s="158"/>
      <c r="X200" s="158"/>
      <c r="Y200" s="158"/>
      <c r="Z200" s="158"/>
      <c r="AA200" s="141"/>
      <c r="AB200" s="142"/>
      <c r="AC200" s="155">
        <f t="shared" si="27"/>
        <v>69696158</v>
      </c>
      <c r="AD200" s="156" cm="1">
        <f t="array" ref="AD200">ROUND(AVERAGE(AP200:AR200/25),0)</f>
        <v>0</v>
      </c>
      <c r="AE200" s="156" cm="1">
        <f t="array" ref="AE200">ROUND(AVERAGE(AM200:AR200/25),0)</f>
        <v>0</v>
      </c>
      <c r="AF200" s="142"/>
      <c r="AG200" s="157">
        <f t="shared" si="28"/>
        <v>0</v>
      </c>
      <c r="AH200" s="157">
        <f t="shared" si="29"/>
        <v>0</v>
      </c>
      <c r="AI200" s="157">
        <f t="shared" si="30"/>
        <v>0</v>
      </c>
      <c r="AJ200" s="157">
        <f t="shared" si="31"/>
        <v>0</v>
      </c>
      <c r="AK200" s="157">
        <f t="shared" si="32"/>
        <v>0</v>
      </c>
      <c r="AL200" s="157">
        <f t="shared" si="34"/>
        <v>0</v>
      </c>
      <c r="AM200" s="157">
        <f t="shared" si="35"/>
        <v>0</v>
      </c>
      <c r="AN200" s="157">
        <f t="shared" si="36"/>
        <v>0</v>
      </c>
      <c r="AO200" s="157">
        <f t="shared" si="37"/>
        <v>0</v>
      </c>
      <c r="AP200" s="157">
        <f t="shared" si="38"/>
        <v>0</v>
      </c>
      <c r="AQ200" s="157">
        <f t="shared" si="39"/>
        <v>0</v>
      </c>
      <c r="AR200" s="157">
        <f t="shared" si="33"/>
        <v>0</v>
      </c>
      <c r="AS200" s="142"/>
      <c r="AT200" s="142"/>
    </row>
    <row r="201" spans="1:46" ht="14.4" x14ac:dyDescent="0.3">
      <c r="A201" s="135" t="s">
        <v>802</v>
      </c>
      <c r="B201" s="135" t="s">
        <v>740</v>
      </c>
      <c r="C201" s="135" t="s">
        <v>1122</v>
      </c>
      <c r="D201" s="158">
        <v>10</v>
      </c>
      <c r="E201" s="158">
        <v>45</v>
      </c>
      <c r="F201" s="158"/>
      <c r="G201" s="158">
        <v>15</v>
      </c>
      <c r="H201" s="158">
        <v>7</v>
      </c>
      <c r="I201" s="158"/>
      <c r="J201" s="158"/>
      <c r="K201" s="158"/>
      <c r="L201" s="158"/>
      <c r="M201" s="158"/>
      <c r="N201" s="158">
        <v>5</v>
      </c>
      <c r="O201" s="158"/>
      <c r="P201" s="158"/>
      <c r="Q201" s="158">
        <v>15</v>
      </c>
      <c r="R201" s="158"/>
      <c r="S201" s="158"/>
      <c r="T201" s="158"/>
      <c r="U201" s="158"/>
      <c r="V201" s="158"/>
      <c r="W201" s="158"/>
      <c r="X201" s="158"/>
      <c r="Y201" s="158"/>
      <c r="Z201" s="158"/>
      <c r="AA201" s="141"/>
      <c r="AB201" s="142"/>
      <c r="AC201" s="155">
        <f t="shared" si="27"/>
        <v>69716514</v>
      </c>
      <c r="AD201" s="156" cm="1">
        <f t="array" ref="AD201">ROUND(AVERAGE(AP201:AR201/25),0)</f>
        <v>0</v>
      </c>
      <c r="AE201" s="156" cm="1">
        <f t="array" ref="AE201">ROUND(AVERAGE(AM201:AR201/25),0)</f>
        <v>0</v>
      </c>
      <c r="AF201" s="142"/>
      <c r="AG201" s="157">
        <f t="shared" si="28"/>
        <v>0</v>
      </c>
      <c r="AH201" s="157">
        <f t="shared" si="29"/>
        <v>15</v>
      </c>
      <c r="AI201" s="157">
        <f t="shared" si="30"/>
        <v>0</v>
      </c>
      <c r="AJ201" s="157">
        <f t="shared" si="31"/>
        <v>0</v>
      </c>
      <c r="AK201" s="157">
        <f t="shared" si="32"/>
        <v>0</v>
      </c>
      <c r="AL201" s="157">
        <f t="shared" si="34"/>
        <v>0</v>
      </c>
      <c r="AM201" s="157">
        <f t="shared" si="35"/>
        <v>0</v>
      </c>
      <c r="AN201" s="157">
        <f t="shared" si="36"/>
        <v>0</v>
      </c>
      <c r="AO201" s="157">
        <f t="shared" si="37"/>
        <v>0</v>
      </c>
      <c r="AP201" s="157">
        <f t="shared" si="38"/>
        <v>0</v>
      </c>
      <c r="AQ201" s="157">
        <f t="shared" si="39"/>
        <v>0</v>
      </c>
      <c r="AR201" s="157">
        <f t="shared" si="33"/>
        <v>0</v>
      </c>
      <c r="AS201" s="142"/>
      <c r="AT201" s="142"/>
    </row>
    <row r="202" spans="1:46" ht="14.4" x14ac:dyDescent="0.3">
      <c r="A202" s="135" t="s">
        <v>802</v>
      </c>
      <c r="B202" s="135" t="s">
        <v>741</v>
      </c>
      <c r="C202" s="135" t="s">
        <v>1123</v>
      </c>
      <c r="D202" s="158">
        <v>60</v>
      </c>
      <c r="E202" s="158">
        <v>30</v>
      </c>
      <c r="F202" s="158">
        <v>20</v>
      </c>
      <c r="G202" s="158">
        <v>30</v>
      </c>
      <c r="H202" s="158">
        <v>5</v>
      </c>
      <c r="I202" s="158"/>
      <c r="J202" s="158"/>
      <c r="K202" s="158"/>
      <c r="L202" s="158"/>
      <c r="M202" s="158"/>
      <c r="N202" s="158">
        <v>23</v>
      </c>
      <c r="O202" s="158">
        <v>44</v>
      </c>
      <c r="P202" s="158">
        <v>52</v>
      </c>
      <c r="Q202" s="158">
        <v>30</v>
      </c>
      <c r="R202" s="158">
        <v>32</v>
      </c>
      <c r="S202" s="158">
        <v>40</v>
      </c>
      <c r="T202" s="158">
        <v>26</v>
      </c>
      <c r="U202" s="158">
        <v>10</v>
      </c>
      <c r="V202" s="158">
        <v>-7</v>
      </c>
      <c r="W202" s="158"/>
      <c r="X202" s="158"/>
      <c r="Y202" s="158"/>
      <c r="Z202" s="158"/>
      <c r="AA202" s="141"/>
      <c r="AB202" s="142"/>
      <c r="AC202" s="155">
        <f t="shared" si="27"/>
        <v>69717422</v>
      </c>
      <c r="AD202" s="156" cm="1">
        <f t="array" ref="AD202">ROUND(AVERAGE(AP202:AR202/25),0)</f>
        <v>1</v>
      </c>
      <c r="AE202" s="156" cm="1">
        <f t="array" ref="AE202">ROUND(AVERAGE(AM202:AR202/25),0)</f>
        <v>0</v>
      </c>
      <c r="AF202" s="142"/>
      <c r="AG202" s="157">
        <f t="shared" si="28"/>
        <v>52</v>
      </c>
      <c r="AH202" s="157">
        <f t="shared" si="29"/>
        <v>30</v>
      </c>
      <c r="AI202" s="157">
        <f t="shared" si="30"/>
        <v>32</v>
      </c>
      <c r="AJ202" s="157">
        <f t="shared" si="31"/>
        <v>40</v>
      </c>
      <c r="AK202" s="157">
        <f t="shared" si="32"/>
        <v>26</v>
      </c>
      <c r="AL202" s="157">
        <f t="shared" si="34"/>
        <v>10</v>
      </c>
      <c r="AM202" s="157">
        <f t="shared" si="35"/>
        <v>-7</v>
      </c>
      <c r="AN202" s="157">
        <f t="shared" si="36"/>
        <v>0</v>
      </c>
      <c r="AO202" s="157">
        <f t="shared" si="37"/>
        <v>0</v>
      </c>
      <c r="AP202" s="157">
        <f t="shared" si="38"/>
        <v>0</v>
      </c>
      <c r="AQ202" s="157">
        <f t="shared" si="39"/>
        <v>0</v>
      </c>
      <c r="AR202" s="157">
        <f t="shared" si="33"/>
        <v>44</v>
      </c>
      <c r="AS202" s="142"/>
      <c r="AT202" s="142"/>
    </row>
    <row r="203" spans="1:46" ht="14.4" x14ac:dyDescent="0.3">
      <c r="A203" s="135" t="s">
        <v>802</v>
      </c>
      <c r="B203" s="135" t="s">
        <v>1013</v>
      </c>
      <c r="C203" s="135" t="s">
        <v>1089</v>
      </c>
      <c r="D203" s="158"/>
      <c r="E203" s="158"/>
      <c r="F203" s="158"/>
      <c r="G203" s="158"/>
      <c r="H203" s="158"/>
      <c r="I203" s="158"/>
      <c r="J203" s="158"/>
      <c r="K203" s="158"/>
      <c r="L203" s="158"/>
      <c r="M203" s="158"/>
      <c r="N203" s="158">
        <v>0</v>
      </c>
      <c r="O203" s="158"/>
      <c r="P203" s="158"/>
      <c r="Q203" s="158"/>
      <c r="R203" s="158"/>
      <c r="S203" s="158"/>
      <c r="T203" s="158"/>
      <c r="U203" s="158"/>
      <c r="V203" s="158"/>
      <c r="W203" s="158"/>
      <c r="X203" s="158"/>
      <c r="Y203" s="158"/>
      <c r="Z203" s="158"/>
      <c r="AA203" s="141"/>
      <c r="AB203" s="142"/>
      <c r="AC203" s="155">
        <f t="shared" ref="AC203:AC266" si="40">VALUE(TEXT(B203,0))</f>
        <v>69755866</v>
      </c>
      <c r="AD203" s="156" cm="1">
        <f t="array" ref="AD203">ROUND(AVERAGE(AP203:AR203/25),0)</f>
        <v>0</v>
      </c>
      <c r="AE203" s="156" cm="1">
        <f t="array" ref="AE203">ROUND(AVERAGE(AM203:AR203/25),0)</f>
        <v>0</v>
      </c>
      <c r="AF203" s="142"/>
      <c r="AG203" s="157">
        <f t="shared" ref="AG203:AG266" si="41">ROUND(P203*AG$8,0)</f>
        <v>0</v>
      </c>
      <c r="AH203" s="157">
        <f t="shared" ref="AH203:AH266" si="42">ROUND(Q203*AH$8,0)</f>
        <v>0</v>
      </c>
      <c r="AI203" s="157">
        <f t="shared" ref="AI203:AI266" si="43">ROUND(R203*AI$8,0)</f>
        <v>0</v>
      </c>
      <c r="AJ203" s="157">
        <f t="shared" ref="AJ203:AJ266" si="44">ROUND(S203*AJ$8,0)</f>
        <v>0</v>
      </c>
      <c r="AK203" s="157">
        <f t="shared" ref="AK203:AK266" si="45">ROUND(T203*AK$8,0)</f>
        <v>0</v>
      </c>
      <c r="AL203" s="157">
        <f t="shared" si="34"/>
        <v>0</v>
      </c>
      <c r="AM203" s="157">
        <f t="shared" si="35"/>
        <v>0</v>
      </c>
      <c r="AN203" s="157">
        <f t="shared" si="36"/>
        <v>0</v>
      </c>
      <c r="AO203" s="157">
        <f t="shared" si="37"/>
        <v>0</v>
      </c>
      <c r="AP203" s="157">
        <f t="shared" si="38"/>
        <v>0</v>
      </c>
      <c r="AQ203" s="157">
        <f t="shared" si="39"/>
        <v>0</v>
      </c>
      <c r="AR203" s="157">
        <f t="shared" ref="AR203:AR266" si="46">ROUND(O203*AR$8,0)</f>
        <v>0</v>
      </c>
      <c r="AS203" s="142"/>
      <c r="AT203" s="142"/>
    </row>
    <row r="204" spans="1:46" ht="14.4" x14ac:dyDescent="0.3">
      <c r="A204" s="135" t="s">
        <v>802</v>
      </c>
      <c r="B204" s="135" t="s">
        <v>742</v>
      </c>
      <c r="C204" s="135" t="s">
        <v>719</v>
      </c>
      <c r="D204" s="158"/>
      <c r="E204" s="158"/>
      <c r="F204" s="158">
        <v>2</v>
      </c>
      <c r="G204" s="158">
        <v>42</v>
      </c>
      <c r="H204" s="158">
        <v>38</v>
      </c>
      <c r="I204" s="158">
        <v>80</v>
      </c>
      <c r="J204" s="158">
        <v>66</v>
      </c>
      <c r="K204" s="158">
        <v>32</v>
      </c>
      <c r="L204" s="158">
        <v>29</v>
      </c>
      <c r="M204" s="158">
        <v>19</v>
      </c>
      <c r="N204" s="158">
        <v>21</v>
      </c>
      <c r="O204" s="158"/>
      <c r="P204" s="158">
        <v>1</v>
      </c>
      <c r="Q204" s="158">
        <v>2</v>
      </c>
      <c r="R204" s="158">
        <v>25</v>
      </c>
      <c r="S204" s="158">
        <v>102</v>
      </c>
      <c r="T204" s="158">
        <v>68</v>
      </c>
      <c r="U204" s="158">
        <v>68</v>
      </c>
      <c r="V204" s="158">
        <v>53</v>
      </c>
      <c r="W204" s="158">
        <v>48</v>
      </c>
      <c r="X204" s="158">
        <v>13</v>
      </c>
      <c r="Y204" s="158">
        <v>28</v>
      </c>
      <c r="Z204" s="158"/>
      <c r="AA204" s="141"/>
      <c r="AB204" s="142"/>
      <c r="AC204" s="155">
        <f t="shared" si="40"/>
        <v>69755942</v>
      </c>
      <c r="AD204" s="156" cm="1">
        <f t="array" ref="AD204">ROUND(AVERAGE(AP204:AR204/25),0)</f>
        <v>0</v>
      </c>
      <c r="AE204" s="156" cm="1">
        <f t="array" ref="AE204">ROUND(AVERAGE(AM204:AR204/25),0)</f>
        <v>1</v>
      </c>
      <c r="AF204" s="142"/>
      <c r="AG204" s="157">
        <f t="shared" si="41"/>
        <v>1</v>
      </c>
      <c r="AH204" s="157">
        <f t="shared" si="42"/>
        <v>2</v>
      </c>
      <c r="AI204" s="157">
        <f t="shared" si="43"/>
        <v>25</v>
      </c>
      <c r="AJ204" s="157">
        <f t="shared" si="44"/>
        <v>102</v>
      </c>
      <c r="AK204" s="157">
        <f t="shared" si="45"/>
        <v>68</v>
      </c>
      <c r="AL204" s="157">
        <f t="shared" ref="AL204:AL263" si="47">ROUND(U204*AL$8,0)</f>
        <v>68</v>
      </c>
      <c r="AM204" s="157">
        <f t="shared" ref="AM204:AM267" si="48">ROUND(V204*AM$8,0)</f>
        <v>53</v>
      </c>
      <c r="AN204" s="157">
        <f t="shared" ref="AN204:AN267" si="49">ROUND(W204*AN$8,0)</f>
        <v>48</v>
      </c>
      <c r="AO204" s="157">
        <f t="shared" ref="AO204:AO267" si="50">ROUND(X204*AO$8,0)</f>
        <v>13</v>
      </c>
      <c r="AP204" s="157">
        <f t="shared" ref="AP204:AP267" si="51">ROUND(Y204*AP$8,0)</f>
        <v>28</v>
      </c>
      <c r="AQ204" s="157">
        <f t="shared" ref="AQ204:AQ267" si="52">ROUND(Z204*AQ$8,0)</f>
        <v>0</v>
      </c>
      <c r="AR204" s="157">
        <f t="shared" si="46"/>
        <v>0</v>
      </c>
      <c r="AS204" s="142"/>
      <c r="AT204" s="142"/>
    </row>
    <row r="205" spans="1:46" ht="14.4" x14ac:dyDescent="0.3">
      <c r="A205" s="135" t="s">
        <v>802</v>
      </c>
      <c r="B205" s="135" t="s">
        <v>743</v>
      </c>
      <c r="C205" s="135" t="s">
        <v>595</v>
      </c>
      <c r="D205" s="158"/>
      <c r="E205" s="158">
        <v>-0.16700000000000001</v>
      </c>
      <c r="F205" s="158">
        <v>11</v>
      </c>
      <c r="G205" s="158">
        <v>40</v>
      </c>
      <c r="H205" s="158">
        <v>55</v>
      </c>
      <c r="I205" s="158">
        <v>24</v>
      </c>
      <c r="J205" s="158">
        <v>58.667000000000002</v>
      </c>
      <c r="K205" s="158">
        <v>28</v>
      </c>
      <c r="L205" s="158">
        <v>32</v>
      </c>
      <c r="M205" s="158">
        <v>11.667</v>
      </c>
      <c r="N205" s="158">
        <v>2</v>
      </c>
      <c r="O205" s="158">
        <v>13</v>
      </c>
      <c r="P205" s="158">
        <v>2</v>
      </c>
      <c r="Q205" s="158"/>
      <c r="R205" s="158">
        <v>18</v>
      </c>
      <c r="S205" s="158">
        <v>36</v>
      </c>
      <c r="T205" s="158">
        <v>25</v>
      </c>
      <c r="U205" s="158"/>
      <c r="V205" s="158">
        <v>0</v>
      </c>
      <c r="W205" s="158"/>
      <c r="X205" s="158"/>
      <c r="Y205" s="158"/>
      <c r="Z205" s="158"/>
      <c r="AA205" s="141"/>
      <c r="AB205" s="142"/>
      <c r="AC205" s="155">
        <f t="shared" si="40"/>
        <v>69996173</v>
      </c>
      <c r="AD205" s="156" cm="1">
        <f t="array" ref="AD205">ROUND(AVERAGE(AP205:AR205/25),0)</f>
        <v>0</v>
      </c>
      <c r="AE205" s="156" cm="1">
        <f t="array" ref="AE205">ROUND(AVERAGE(AM205:AR205/25),0)</f>
        <v>0</v>
      </c>
      <c r="AF205" s="142"/>
      <c r="AG205" s="157">
        <f t="shared" si="41"/>
        <v>2</v>
      </c>
      <c r="AH205" s="157">
        <f t="shared" si="42"/>
        <v>0</v>
      </c>
      <c r="AI205" s="157">
        <f t="shared" si="43"/>
        <v>18</v>
      </c>
      <c r="AJ205" s="157">
        <f t="shared" si="44"/>
        <v>36</v>
      </c>
      <c r="AK205" s="157">
        <f t="shared" si="45"/>
        <v>25</v>
      </c>
      <c r="AL205" s="157">
        <f t="shared" si="47"/>
        <v>0</v>
      </c>
      <c r="AM205" s="157">
        <f t="shared" si="48"/>
        <v>0</v>
      </c>
      <c r="AN205" s="157">
        <f t="shared" si="49"/>
        <v>0</v>
      </c>
      <c r="AO205" s="157">
        <f t="shared" si="50"/>
        <v>0</v>
      </c>
      <c r="AP205" s="157">
        <f t="shared" si="51"/>
        <v>0</v>
      </c>
      <c r="AQ205" s="157">
        <f t="shared" si="52"/>
        <v>0</v>
      </c>
      <c r="AR205" s="157">
        <f t="shared" si="46"/>
        <v>13</v>
      </c>
      <c r="AS205" s="142"/>
      <c r="AT205" s="142"/>
    </row>
    <row r="206" spans="1:46" ht="14.4" x14ac:dyDescent="0.3">
      <c r="A206" s="135" t="s">
        <v>802</v>
      </c>
      <c r="B206" s="135" t="s">
        <v>468</v>
      </c>
      <c r="C206" s="135" t="s">
        <v>39</v>
      </c>
      <c r="D206" s="158">
        <v>24</v>
      </c>
      <c r="E206" s="158">
        <v>37</v>
      </c>
      <c r="F206" s="158">
        <v>44</v>
      </c>
      <c r="G206" s="158">
        <v>157</v>
      </c>
      <c r="H206" s="158">
        <v>170</v>
      </c>
      <c r="I206" s="158">
        <v>315.5</v>
      </c>
      <c r="J206" s="158">
        <v>355</v>
      </c>
      <c r="K206" s="158">
        <v>146.5</v>
      </c>
      <c r="L206" s="158">
        <v>90</v>
      </c>
      <c r="M206" s="158">
        <v>15.5</v>
      </c>
      <c r="N206" s="158">
        <v>22</v>
      </c>
      <c r="O206" s="158">
        <v>59</v>
      </c>
      <c r="P206" s="158">
        <v>18</v>
      </c>
      <c r="Q206" s="158">
        <v>7</v>
      </c>
      <c r="R206" s="158">
        <v>87</v>
      </c>
      <c r="S206" s="158">
        <v>150</v>
      </c>
      <c r="T206" s="158">
        <v>208</v>
      </c>
      <c r="U206" s="158">
        <v>539</v>
      </c>
      <c r="V206" s="158">
        <v>116</v>
      </c>
      <c r="W206" s="158">
        <v>72.5</v>
      </c>
      <c r="X206" s="158">
        <v>53</v>
      </c>
      <c r="Y206" s="158">
        <v>16</v>
      </c>
      <c r="Z206" s="158">
        <v>56.5</v>
      </c>
      <c r="AA206" s="141"/>
      <c r="AB206" s="142"/>
      <c r="AC206" s="155">
        <f t="shared" si="40"/>
        <v>81334801</v>
      </c>
      <c r="AD206" s="156" cm="1">
        <f t="array" ref="AD206">ROUND(AVERAGE(AP206:AR206/25),0)</f>
        <v>2</v>
      </c>
      <c r="AE206" s="156" cm="1">
        <f t="array" ref="AE206">ROUND(AVERAGE(AM206:AR206/25),0)</f>
        <v>2</v>
      </c>
      <c r="AF206" s="142"/>
      <c r="AG206" s="157">
        <f t="shared" si="41"/>
        <v>18</v>
      </c>
      <c r="AH206" s="157">
        <f t="shared" si="42"/>
        <v>7</v>
      </c>
      <c r="AI206" s="157">
        <f t="shared" si="43"/>
        <v>87</v>
      </c>
      <c r="AJ206" s="157">
        <f t="shared" si="44"/>
        <v>150</v>
      </c>
      <c r="AK206" s="157">
        <f t="shared" si="45"/>
        <v>208</v>
      </c>
      <c r="AL206" s="157">
        <f t="shared" si="47"/>
        <v>539</v>
      </c>
      <c r="AM206" s="157">
        <f t="shared" si="48"/>
        <v>116</v>
      </c>
      <c r="AN206" s="157">
        <f t="shared" si="49"/>
        <v>73</v>
      </c>
      <c r="AO206" s="157">
        <f t="shared" si="50"/>
        <v>53</v>
      </c>
      <c r="AP206" s="157">
        <f t="shared" si="51"/>
        <v>16</v>
      </c>
      <c r="AQ206" s="157">
        <f t="shared" si="52"/>
        <v>57</v>
      </c>
      <c r="AR206" s="157">
        <f t="shared" si="46"/>
        <v>59</v>
      </c>
      <c r="AS206" s="142"/>
      <c r="AT206" s="142"/>
    </row>
    <row r="207" spans="1:46" ht="14.4" x14ac:dyDescent="0.3">
      <c r="A207" s="135" t="s">
        <v>803</v>
      </c>
      <c r="B207" s="135" t="s">
        <v>735</v>
      </c>
      <c r="C207" s="135" t="s">
        <v>1124</v>
      </c>
      <c r="D207" s="158"/>
      <c r="E207" s="158"/>
      <c r="F207" s="158"/>
      <c r="G207" s="158">
        <v>90</v>
      </c>
      <c r="H207" s="158"/>
      <c r="I207" s="158">
        <v>30</v>
      </c>
      <c r="J207" s="158">
        <v>27</v>
      </c>
      <c r="K207" s="158"/>
      <c r="L207" s="158"/>
      <c r="M207" s="158">
        <v>30</v>
      </c>
      <c r="N207" s="158"/>
      <c r="O207" s="158"/>
      <c r="P207" s="158"/>
      <c r="Q207" s="158"/>
      <c r="R207" s="158"/>
      <c r="S207" s="158"/>
      <c r="T207" s="158"/>
      <c r="U207" s="158"/>
      <c r="V207" s="158"/>
      <c r="W207" s="158"/>
      <c r="X207" s="158"/>
      <c r="Y207" s="158"/>
      <c r="Z207" s="158"/>
      <c r="AA207" s="141"/>
      <c r="AB207" s="142"/>
      <c r="AC207" s="155">
        <f t="shared" si="40"/>
        <v>69770544</v>
      </c>
      <c r="AD207" s="156" cm="1">
        <f t="array" ref="AD207">ROUND(AVERAGE(AP207:AR207/25),0)</f>
        <v>0</v>
      </c>
      <c r="AE207" s="156" cm="1">
        <f t="array" ref="AE207">ROUND(AVERAGE(AM207:AR207/25),0)</f>
        <v>0</v>
      </c>
      <c r="AF207" s="142"/>
      <c r="AG207" s="157">
        <f t="shared" si="41"/>
        <v>0</v>
      </c>
      <c r="AH207" s="157">
        <f t="shared" si="42"/>
        <v>0</v>
      </c>
      <c r="AI207" s="157">
        <f t="shared" si="43"/>
        <v>0</v>
      </c>
      <c r="AJ207" s="157">
        <f t="shared" si="44"/>
        <v>0</v>
      </c>
      <c r="AK207" s="157">
        <f t="shared" si="45"/>
        <v>0</v>
      </c>
      <c r="AL207" s="157">
        <f t="shared" si="47"/>
        <v>0</v>
      </c>
      <c r="AM207" s="157">
        <f t="shared" si="48"/>
        <v>0</v>
      </c>
      <c r="AN207" s="157">
        <f t="shared" si="49"/>
        <v>0</v>
      </c>
      <c r="AO207" s="157">
        <f t="shared" si="50"/>
        <v>0</v>
      </c>
      <c r="AP207" s="157">
        <f t="shared" si="51"/>
        <v>0</v>
      </c>
      <c r="AQ207" s="157">
        <f t="shared" si="52"/>
        <v>0</v>
      </c>
      <c r="AR207" s="157">
        <f t="shared" si="46"/>
        <v>0</v>
      </c>
      <c r="AS207" s="142"/>
      <c r="AT207" s="142"/>
    </row>
    <row r="208" spans="1:46" ht="14.4" x14ac:dyDescent="0.3">
      <c r="A208" s="135" t="s">
        <v>803</v>
      </c>
      <c r="B208" s="135" t="s">
        <v>736</v>
      </c>
      <c r="C208" s="135" t="s">
        <v>737</v>
      </c>
      <c r="D208" s="158"/>
      <c r="E208" s="158"/>
      <c r="F208" s="158"/>
      <c r="G208" s="158">
        <v>90</v>
      </c>
      <c r="H208" s="158"/>
      <c r="I208" s="158">
        <v>30</v>
      </c>
      <c r="J208" s="158">
        <v>90</v>
      </c>
      <c r="K208" s="158">
        <v>120</v>
      </c>
      <c r="L208" s="158"/>
      <c r="M208" s="158">
        <v>30</v>
      </c>
      <c r="N208" s="158"/>
      <c r="O208" s="158"/>
      <c r="P208" s="158"/>
      <c r="Q208" s="158"/>
      <c r="R208" s="158"/>
      <c r="S208" s="158"/>
      <c r="T208" s="158"/>
      <c r="U208" s="158"/>
      <c r="V208" s="158"/>
      <c r="W208" s="158"/>
      <c r="X208" s="158"/>
      <c r="Y208" s="158"/>
      <c r="Z208" s="158"/>
      <c r="AA208" s="141"/>
      <c r="AB208" s="142"/>
      <c r="AC208" s="155">
        <f t="shared" si="40"/>
        <v>69780131</v>
      </c>
      <c r="AD208" s="156" cm="1">
        <f t="array" ref="AD208">ROUND(AVERAGE(AP208:AR208/25),0)</f>
        <v>0</v>
      </c>
      <c r="AE208" s="156" cm="1">
        <f t="array" ref="AE208">ROUND(AVERAGE(AM208:AR208/25),0)</f>
        <v>0</v>
      </c>
      <c r="AF208" s="142"/>
      <c r="AG208" s="157">
        <f t="shared" si="41"/>
        <v>0</v>
      </c>
      <c r="AH208" s="157">
        <f t="shared" si="42"/>
        <v>0</v>
      </c>
      <c r="AI208" s="157">
        <f t="shared" si="43"/>
        <v>0</v>
      </c>
      <c r="AJ208" s="157">
        <f t="shared" si="44"/>
        <v>0</v>
      </c>
      <c r="AK208" s="157">
        <f t="shared" si="45"/>
        <v>0</v>
      </c>
      <c r="AL208" s="157">
        <f t="shared" si="47"/>
        <v>0</v>
      </c>
      <c r="AM208" s="157">
        <f t="shared" si="48"/>
        <v>0</v>
      </c>
      <c r="AN208" s="157">
        <f t="shared" si="49"/>
        <v>0</v>
      </c>
      <c r="AO208" s="157">
        <f t="shared" si="50"/>
        <v>0</v>
      </c>
      <c r="AP208" s="157">
        <f t="shared" si="51"/>
        <v>0</v>
      </c>
      <c r="AQ208" s="157">
        <f t="shared" si="52"/>
        <v>0</v>
      </c>
      <c r="AR208" s="157">
        <f t="shared" si="46"/>
        <v>0</v>
      </c>
      <c r="AS208" s="142"/>
      <c r="AT208" s="142"/>
    </row>
    <row r="209" spans="1:46" ht="14.4" x14ac:dyDescent="0.3">
      <c r="A209" s="135" t="s">
        <v>804</v>
      </c>
      <c r="B209" s="135" t="s">
        <v>398</v>
      </c>
      <c r="C209" s="135" t="s">
        <v>1125</v>
      </c>
      <c r="D209" s="158">
        <v>20</v>
      </c>
      <c r="E209" s="158">
        <v>11</v>
      </c>
      <c r="F209" s="158">
        <v>26</v>
      </c>
      <c r="G209" s="158">
        <v>16</v>
      </c>
      <c r="H209" s="158">
        <v>10</v>
      </c>
      <c r="I209" s="158"/>
      <c r="J209" s="158">
        <v>5</v>
      </c>
      <c r="K209" s="158">
        <v>11</v>
      </c>
      <c r="L209" s="158">
        <v>10</v>
      </c>
      <c r="M209" s="158">
        <v>20</v>
      </c>
      <c r="N209" s="158">
        <v>15</v>
      </c>
      <c r="O209" s="158">
        <v>10</v>
      </c>
      <c r="P209" s="158">
        <v>25</v>
      </c>
      <c r="Q209" s="158">
        <v>4</v>
      </c>
      <c r="R209" s="158"/>
      <c r="S209" s="158"/>
      <c r="T209" s="158"/>
      <c r="U209" s="158"/>
      <c r="V209" s="158"/>
      <c r="W209" s="158"/>
      <c r="X209" s="158"/>
      <c r="Y209" s="158"/>
      <c r="Z209" s="158"/>
      <c r="AA209" s="141"/>
      <c r="AB209" s="142"/>
      <c r="AC209" s="155">
        <f t="shared" si="40"/>
        <v>6302303</v>
      </c>
      <c r="AD209" s="156" cm="1">
        <f t="array" ref="AD209">ROUND(AVERAGE(AP209:AR209/25),0)</f>
        <v>0</v>
      </c>
      <c r="AE209" s="156" cm="1">
        <f t="array" ref="AE209">ROUND(AVERAGE(AM209:AR209/25),0)</f>
        <v>0</v>
      </c>
      <c r="AF209" s="142"/>
      <c r="AG209" s="157">
        <f t="shared" si="41"/>
        <v>25</v>
      </c>
      <c r="AH209" s="157">
        <f t="shared" si="42"/>
        <v>4</v>
      </c>
      <c r="AI209" s="157">
        <f t="shared" si="43"/>
        <v>0</v>
      </c>
      <c r="AJ209" s="157">
        <f t="shared" si="44"/>
        <v>0</v>
      </c>
      <c r="AK209" s="157">
        <f t="shared" si="45"/>
        <v>0</v>
      </c>
      <c r="AL209" s="157">
        <f t="shared" si="47"/>
        <v>0</v>
      </c>
      <c r="AM209" s="157">
        <f t="shared" si="48"/>
        <v>0</v>
      </c>
      <c r="AN209" s="157">
        <f t="shared" si="49"/>
        <v>0</v>
      </c>
      <c r="AO209" s="157">
        <f t="shared" si="50"/>
        <v>0</v>
      </c>
      <c r="AP209" s="157">
        <f t="shared" si="51"/>
        <v>0</v>
      </c>
      <c r="AQ209" s="157">
        <f t="shared" si="52"/>
        <v>0</v>
      </c>
      <c r="AR209" s="157">
        <f t="shared" si="46"/>
        <v>10</v>
      </c>
      <c r="AS209" s="142"/>
      <c r="AT209" s="142"/>
    </row>
    <row r="210" spans="1:46" ht="14.4" x14ac:dyDescent="0.3">
      <c r="A210" s="135" t="s">
        <v>804</v>
      </c>
      <c r="B210" s="135" t="s">
        <v>693</v>
      </c>
      <c r="C210" s="135" t="s">
        <v>1126</v>
      </c>
      <c r="D210" s="158">
        <v>6</v>
      </c>
      <c r="E210" s="158"/>
      <c r="F210" s="158"/>
      <c r="G210" s="158">
        <v>13</v>
      </c>
      <c r="H210" s="158"/>
      <c r="I210" s="158"/>
      <c r="J210" s="158"/>
      <c r="K210" s="158"/>
      <c r="L210" s="158"/>
      <c r="M210" s="158"/>
      <c r="N210" s="158"/>
      <c r="O210" s="158"/>
      <c r="P210" s="158"/>
      <c r="Q210" s="158"/>
      <c r="R210" s="158"/>
      <c r="S210" s="158"/>
      <c r="T210" s="158"/>
      <c r="U210" s="158"/>
      <c r="V210" s="158"/>
      <c r="W210" s="158"/>
      <c r="X210" s="158"/>
      <c r="Y210" s="158"/>
      <c r="Z210" s="158"/>
      <c r="AA210" s="141"/>
      <c r="AB210" s="142"/>
      <c r="AC210" s="155">
        <f t="shared" si="40"/>
        <v>10052704</v>
      </c>
      <c r="AD210" s="156" cm="1">
        <f t="array" ref="AD210">ROUND(AVERAGE(AP210:AR210/25),0)</f>
        <v>0</v>
      </c>
      <c r="AE210" s="156" cm="1">
        <f t="array" ref="AE210">ROUND(AVERAGE(AM210:AR210/25),0)</f>
        <v>0</v>
      </c>
      <c r="AF210" s="142"/>
      <c r="AG210" s="157">
        <f t="shared" si="41"/>
        <v>0</v>
      </c>
      <c r="AH210" s="157">
        <f t="shared" si="42"/>
        <v>0</v>
      </c>
      <c r="AI210" s="157">
        <f t="shared" si="43"/>
        <v>0</v>
      </c>
      <c r="AJ210" s="157">
        <f t="shared" si="44"/>
        <v>0</v>
      </c>
      <c r="AK210" s="157">
        <f t="shared" si="45"/>
        <v>0</v>
      </c>
      <c r="AL210" s="157">
        <f t="shared" si="47"/>
        <v>0</v>
      </c>
      <c r="AM210" s="157">
        <f t="shared" si="48"/>
        <v>0</v>
      </c>
      <c r="AN210" s="157">
        <f t="shared" si="49"/>
        <v>0</v>
      </c>
      <c r="AO210" s="157">
        <f t="shared" si="50"/>
        <v>0</v>
      </c>
      <c r="AP210" s="157">
        <f t="shared" si="51"/>
        <v>0</v>
      </c>
      <c r="AQ210" s="157">
        <f t="shared" si="52"/>
        <v>0</v>
      </c>
      <c r="AR210" s="157">
        <f t="shared" si="46"/>
        <v>0</v>
      </c>
      <c r="AS210" s="142"/>
      <c r="AT210" s="142"/>
    </row>
    <row r="211" spans="1:46" ht="14.4" x14ac:dyDescent="0.3">
      <c r="A211" s="135" t="s">
        <v>804</v>
      </c>
      <c r="B211" s="135" t="s">
        <v>399</v>
      </c>
      <c r="C211" s="135" t="s">
        <v>1127</v>
      </c>
      <c r="D211" s="158">
        <v>36</v>
      </c>
      <c r="E211" s="158">
        <v>21</v>
      </c>
      <c r="F211" s="158">
        <v>81</v>
      </c>
      <c r="G211" s="158">
        <v>129</v>
      </c>
      <c r="H211" s="158">
        <v>149.666</v>
      </c>
      <c r="I211" s="158">
        <v>123</v>
      </c>
      <c r="J211" s="158">
        <v>47</v>
      </c>
      <c r="K211" s="158"/>
      <c r="L211" s="158"/>
      <c r="M211" s="158"/>
      <c r="N211" s="158"/>
      <c r="O211" s="158">
        <v>0</v>
      </c>
      <c r="P211" s="158">
        <v>-0.16700000000000001</v>
      </c>
      <c r="Q211" s="158">
        <v>-8.6669999999999998</v>
      </c>
      <c r="R211" s="158"/>
      <c r="S211" s="158">
        <v>0</v>
      </c>
      <c r="T211" s="158"/>
      <c r="U211" s="158"/>
      <c r="V211" s="158"/>
      <c r="W211" s="158">
        <v>-0.33300000000000002</v>
      </c>
      <c r="X211" s="158"/>
      <c r="Y211" s="158"/>
      <c r="Z211" s="158"/>
      <c r="AA211" s="141"/>
      <c r="AB211" s="142"/>
      <c r="AC211" s="155">
        <f t="shared" si="40"/>
        <v>11884201</v>
      </c>
      <c r="AD211" s="156" cm="1">
        <f t="array" ref="AD211">ROUND(AVERAGE(AP211:AR211/25),0)</f>
        <v>0</v>
      </c>
      <c r="AE211" s="156" cm="1">
        <f t="array" ref="AE211">ROUND(AVERAGE(AM211:AR211/25),0)</f>
        <v>0</v>
      </c>
      <c r="AF211" s="142"/>
      <c r="AG211" s="157">
        <f t="shared" si="41"/>
        <v>0</v>
      </c>
      <c r="AH211" s="157">
        <f t="shared" si="42"/>
        <v>-9</v>
      </c>
      <c r="AI211" s="157">
        <f t="shared" si="43"/>
        <v>0</v>
      </c>
      <c r="AJ211" s="157">
        <f t="shared" si="44"/>
        <v>0</v>
      </c>
      <c r="AK211" s="157">
        <f t="shared" si="45"/>
        <v>0</v>
      </c>
      <c r="AL211" s="157">
        <f t="shared" si="47"/>
        <v>0</v>
      </c>
      <c r="AM211" s="157">
        <f t="shared" si="48"/>
        <v>0</v>
      </c>
      <c r="AN211" s="157">
        <f t="shared" si="49"/>
        <v>0</v>
      </c>
      <c r="AO211" s="157">
        <f t="shared" si="50"/>
        <v>0</v>
      </c>
      <c r="AP211" s="157">
        <f t="shared" si="51"/>
        <v>0</v>
      </c>
      <c r="AQ211" s="157">
        <f t="shared" si="52"/>
        <v>0</v>
      </c>
      <c r="AR211" s="157">
        <f t="shared" si="46"/>
        <v>0</v>
      </c>
      <c r="AS211" s="142"/>
      <c r="AT211" s="142"/>
    </row>
    <row r="212" spans="1:46" ht="14.4" x14ac:dyDescent="0.3">
      <c r="A212" s="135" t="s">
        <v>804</v>
      </c>
      <c r="B212" s="135" t="s">
        <v>400</v>
      </c>
      <c r="C212" s="135" t="s">
        <v>1128</v>
      </c>
      <c r="D212" s="158">
        <v>55</v>
      </c>
      <c r="E212" s="158">
        <v>30</v>
      </c>
      <c r="F212" s="158">
        <v>147</v>
      </c>
      <c r="G212" s="158">
        <v>224</v>
      </c>
      <c r="H212" s="158">
        <v>216.667</v>
      </c>
      <c r="I212" s="158">
        <v>242</v>
      </c>
      <c r="J212" s="158">
        <v>386</v>
      </c>
      <c r="K212" s="158">
        <v>-0.16700000000000001</v>
      </c>
      <c r="L212" s="158">
        <v>-1.167</v>
      </c>
      <c r="M212" s="158"/>
      <c r="N212" s="158"/>
      <c r="O212" s="158">
        <v>0</v>
      </c>
      <c r="P212" s="158"/>
      <c r="Q212" s="158"/>
      <c r="R212" s="158"/>
      <c r="S212" s="158">
        <v>-2.1669999999999998</v>
      </c>
      <c r="T212" s="158">
        <v>-2.5</v>
      </c>
      <c r="U212" s="158"/>
      <c r="V212" s="158">
        <v>-0.66700000000000004</v>
      </c>
      <c r="W212" s="158"/>
      <c r="X212" s="158"/>
      <c r="Y212" s="158">
        <v>-10</v>
      </c>
      <c r="Z212" s="158">
        <v>-0.16700000000000001</v>
      </c>
      <c r="AA212" s="141"/>
      <c r="AB212" s="142"/>
      <c r="AC212" s="155">
        <f t="shared" si="40"/>
        <v>11884801</v>
      </c>
      <c r="AD212" s="156" cm="1">
        <f t="array" ref="AD212">ROUND(AVERAGE(AP212:AR212/25),0)</f>
        <v>0</v>
      </c>
      <c r="AE212" s="156" cm="1">
        <f t="array" ref="AE212">ROUND(AVERAGE(AM212:AR212/25),0)</f>
        <v>0</v>
      </c>
      <c r="AF212" s="142"/>
      <c r="AG212" s="157">
        <f t="shared" si="41"/>
        <v>0</v>
      </c>
      <c r="AH212" s="157">
        <f t="shared" si="42"/>
        <v>0</v>
      </c>
      <c r="AI212" s="157">
        <f t="shared" si="43"/>
        <v>0</v>
      </c>
      <c r="AJ212" s="157">
        <f t="shared" si="44"/>
        <v>-2</v>
      </c>
      <c r="AK212" s="157">
        <f t="shared" si="45"/>
        <v>-3</v>
      </c>
      <c r="AL212" s="157">
        <f t="shared" si="47"/>
        <v>0</v>
      </c>
      <c r="AM212" s="157">
        <f t="shared" si="48"/>
        <v>-1</v>
      </c>
      <c r="AN212" s="157">
        <f t="shared" si="49"/>
        <v>0</v>
      </c>
      <c r="AO212" s="157">
        <f t="shared" si="50"/>
        <v>0</v>
      </c>
      <c r="AP212" s="157">
        <f t="shared" si="51"/>
        <v>-10</v>
      </c>
      <c r="AQ212" s="157">
        <f t="shared" si="52"/>
        <v>0</v>
      </c>
      <c r="AR212" s="157">
        <f t="shared" si="46"/>
        <v>0</v>
      </c>
      <c r="AS212" s="142"/>
      <c r="AT212" s="142"/>
    </row>
    <row r="213" spans="1:46" ht="14.4" x14ac:dyDescent="0.3">
      <c r="A213" s="135" t="s">
        <v>804</v>
      </c>
      <c r="B213" s="135" t="s">
        <v>401</v>
      </c>
      <c r="C213" s="135" t="s">
        <v>1129</v>
      </c>
      <c r="D213" s="158">
        <v>7</v>
      </c>
      <c r="E213" s="158">
        <v>12</v>
      </c>
      <c r="F213" s="158">
        <v>27.332999999999998</v>
      </c>
      <c r="G213" s="158">
        <v>23</v>
      </c>
      <c r="H213" s="158">
        <v>16.667000000000002</v>
      </c>
      <c r="I213" s="158">
        <v>20</v>
      </c>
      <c r="J213" s="158">
        <v>9</v>
      </c>
      <c r="K213" s="158">
        <v>18.5</v>
      </c>
      <c r="L213" s="158">
        <v>0.16600000000000015</v>
      </c>
      <c r="M213" s="158">
        <v>8.8330000000000002</v>
      </c>
      <c r="N213" s="158">
        <v>7</v>
      </c>
      <c r="O213" s="158">
        <v>3.6669999999999998</v>
      </c>
      <c r="P213" s="158"/>
      <c r="Q213" s="158"/>
      <c r="R213" s="158"/>
      <c r="S213" s="158"/>
      <c r="T213" s="158"/>
      <c r="U213" s="158"/>
      <c r="V213" s="158"/>
      <c r="W213" s="158"/>
      <c r="X213" s="158"/>
      <c r="Y213" s="158"/>
      <c r="Z213" s="158"/>
      <c r="AA213" s="141"/>
      <c r="AB213" s="142"/>
      <c r="AC213" s="155">
        <f t="shared" si="40"/>
        <v>11885802</v>
      </c>
      <c r="AD213" s="156" cm="1">
        <f t="array" ref="AD213">ROUND(AVERAGE(AP213:AR213/25),0)</f>
        <v>0</v>
      </c>
      <c r="AE213" s="156" cm="1">
        <f t="array" ref="AE213">ROUND(AVERAGE(AM213:AR213/25),0)</f>
        <v>0</v>
      </c>
      <c r="AF213" s="142"/>
      <c r="AG213" s="157">
        <f t="shared" si="41"/>
        <v>0</v>
      </c>
      <c r="AH213" s="157">
        <f t="shared" si="42"/>
        <v>0</v>
      </c>
      <c r="AI213" s="157">
        <f t="shared" si="43"/>
        <v>0</v>
      </c>
      <c r="AJ213" s="157">
        <f t="shared" si="44"/>
        <v>0</v>
      </c>
      <c r="AK213" s="157">
        <f t="shared" si="45"/>
        <v>0</v>
      </c>
      <c r="AL213" s="157">
        <f t="shared" si="47"/>
        <v>0</v>
      </c>
      <c r="AM213" s="157">
        <f t="shared" si="48"/>
        <v>0</v>
      </c>
      <c r="AN213" s="157">
        <f t="shared" si="49"/>
        <v>0</v>
      </c>
      <c r="AO213" s="157">
        <f t="shared" si="50"/>
        <v>0</v>
      </c>
      <c r="AP213" s="157">
        <f t="shared" si="51"/>
        <v>0</v>
      </c>
      <c r="AQ213" s="157">
        <f t="shared" si="52"/>
        <v>0</v>
      </c>
      <c r="AR213" s="157">
        <f t="shared" si="46"/>
        <v>4</v>
      </c>
      <c r="AS213" s="142"/>
      <c r="AT213" s="142"/>
    </row>
    <row r="214" spans="1:46" ht="14.4" x14ac:dyDescent="0.3">
      <c r="A214" s="135" t="s">
        <v>804</v>
      </c>
      <c r="B214" s="135" t="s">
        <v>402</v>
      </c>
      <c r="C214" s="135" t="s">
        <v>1130</v>
      </c>
      <c r="D214" s="158">
        <v>7</v>
      </c>
      <c r="E214" s="158">
        <v>-0.33200000000000029</v>
      </c>
      <c r="F214" s="158">
        <v>42</v>
      </c>
      <c r="G214" s="158">
        <v>53.832999999999998</v>
      </c>
      <c r="H214" s="158">
        <v>113</v>
      </c>
      <c r="I214" s="158">
        <v>123</v>
      </c>
      <c r="J214" s="158">
        <v>92.5</v>
      </c>
      <c r="K214" s="158">
        <v>15.833</v>
      </c>
      <c r="L214" s="158">
        <v>-2.5</v>
      </c>
      <c r="M214" s="158">
        <v>-4.8330000000000002</v>
      </c>
      <c r="N214" s="158"/>
      <c r="O214" s="158">
        <v>-1.5</v>
      </c>
      <c r="P214" s="158"/>
      <c r="Q214" s="158">
        <v>-0.16700000000000001</v>
      </c>
      <c r="R214" s="158"/>
      <c r="S214" s="158"/>
      <c r="T214" s="158"/>
      <c r="U214" s="158"/>
      <c r="V214" s="158">
        <v>-10</v>
      </c>
      <c r="W214" s="158">
        <v>-0.33300000000000002</v>
      </c>
      <c r="X214" s="158"/>
      <c r="Y214" s="158">
        <v>-2.5</v>
      </c>
      <c r="Z214" s="158"/>
      <c r="AA214" s="141"/>
      <c r="AB214" s="142"/>
      <c r="AC214" s="155">
        <f t="shared" si="40"/>
        <v>11886301</v>
      </c>
      <c r="AD214" s="156" cm="1">
        <f t="array" ref="AD214">ROUND(AVERAGE(AP214:AR214/25),0)</f>
        <v>0</v>
      </c>
      <c r="AE214" s="156" cm="1">
        <f t="array" ref="AE214">ROUND(AVERAGE(AM214:AR214/25),0)</f>
        <v>0</v>
      </c>
      <c r="AF214" s="142"/>
      <c r="AG214" s="157">
        <f t="shared" si="41"/>
        <v>0</v>
      </c>
      <c r="AH214" s="157">
        <f t="shared" si="42"/>
        <v>0</v>
      </c>
      <c r="AI214" s="157">
        <f t="shared" si="43"/>
        <v>0</v>
      </c>
      <c r="AJ214" s="157">
        <f t="shared" si="44"/>
        <v>0</v>
      </c>
      <c r="AK214" s="157">
        <f t="shared" si="45"/>
        <v>0</v>
      </c>
      <c r="AL214" s="157">
        <f t="shared" si="47"/>
        <v>0</v>
      </c>
      <c r="AM214" s="157">
        <f t="shared" si="48"/>
        <v>-10</v>
      </c>
      <c r="AN214" s="157">
        <f t="shared" si="49"/>
        <v>0</v>
      </c>
      <c r="AO214" s="157">
        <f t="shared" si="50"/>
        <v>0</v>
      </c>
      <c r="AP214" s="157">
        <f t="shared" si="51"/>
        <v>-3</v>
      </c>
      <c r="AQ214" s="157">
        <f t="shared" si="52"/>
        <v>0</v>
      </c>
      <c r="AR214" s="157">
        <f t="shared" si="46"/>
        <v>-2</v>
      </c>
      <c r="AS214" s="142"/>
      <c r="AT214" s="142"/>
    </row>
    <row r="215" spans="1:46" ht="14.4" x14ac:dyDescent="0.3">
      <c r="A215" s="135" t="s">
        <v>804</v>
      </c>
      <c r="B215" s="135" t="s">
        <v>403</v>
      </c>
      <c r="C215" s="135" t="s">
        <v>1131</v>
      </c>
      <c r="D215" s="158"/>
      <c r="E215" s="158"/>
      <c r="F215" s="158"/>
      <c r="G215" s="158">
        <v>63</v>
      </c>
      <c r="H215" s="158">
        <v>45</v>
      </c>
      <c r="I215" s="158">
        <v>70</v>
      </c>
      <c r="J215" s="158">
        <v>30</v>
      </c>
      <c r="K215" s="158">
        <v>1</v>
      </c>
      <c r="L215" s="158">
        <v>5</v>
      </c>
      <c r="M215" s="158">
        <v>1</v>
      </c>
      <c r="N215" s="158"/>
      <c r="O215" s="158"/>
      <c r="P215" s="158"/>
      <c r="Q215" s="158"/>
      <c r="R215" s="158"/>
      <c r="S215" s="158"/>
      <c r="T215" s="158">
        <v>25</v>
      </c>
      <c r="U215" s="158">
        <v>8</v>
      </c>
      <c r="V215" s="158">
        <v>15</v>
      </c>
      <c r="W215" s="158">
        <v>10</v>
      </c>
      <c r="X215" s="158">
        <v>5</v>
      </c>
      <c r="Y215" s="158">
        <v>2</v>
      </c>
      <c r="Z215" s="158"/>
      <c r="AA215" s="141"/>
      <c r="AB215" s="142"/>
      <c r="AC215" s="155">
        <f t="shared" si="40"/>
        <v>17356701</v>
      </c>
      <c r="AD215" s="156" cm="1">
        <f t="array" ref="AD215">ROUND(AVERAGE(AP215:AR215/25),0)</f>
        <v>0</v>
      </c>
      <c r="AE215" s="156" cm="1">
        <f t="array" ref="AE215">ROUND(AVERAGE(AM215:AR215/25),0)</f>
        <v>0</v>
      </c>
      <c r="AF215" s="142"/>
      <c r="AG215" s="157">
        <f t="shared" si="41"/>
        <v>0</v>
      </c>
      <c r="AH215" s="157">
        <f t="shared" si="42"/>
        <v>0</v>
      </c>
      <c r="AI215" s="157">
        <f t="shared" si="43"/>
        <v>0</v>
      </c>
      <c r="AJ215" s="157">
        <f t="shared" si="44"/>
        <v>0</v>
      </c>
      <c r="AK215" s="157">
        <f t="shared" si="45"/>
        <v>25</v>
      </c>
      <c r="AL215" s="157">
        <f t="shared" si="47"/>
        <v>8</v>
      </c>
      <c r="AM215" s="157">
        <f t="shared" si="48"/>
        <v>15</v>
      </c>
      <c r="AN215" s="157">
        <f t="shared" si="49"/>
        <v>10</v>
      </c>
      <c r="AO215" s="157">
        <f t="shared" si="50"/>
        <v>5</v>
      </c>
      <c r="AP215" s="157">
        <f t="shared" si="51"/>
        <v>2</v>
      </c>
      <c r="AQ215" s="157">
        <f t="shared" si="52"/>
        <v>0</v>
      </c>
      <c r="AR215" s="157">
        <f t="shared" si="46"/>
        <v>0</v>
      </c>
      <c r="AS215" s="142"/>
      <c r="AT215" s="142"/>
    </row>
    <row r="216" spans="1:46" ht="14.4" x14ac:dyDescent="0.3">
      <c r="A216" s="135" t="s">
        <v>804</v>
      </c>
      <c r="B216" s="135" t="s">
        <v>707</v>
      </c>
      <c r="C216" s="135" t="s">
        <v>1132</v>
      </c>
      <c r="D216" s="158"/>
      <c r="E216" s="158"/>
      <c r="F216" s="158"/>
      <c r="G216" s="158">
        <v>5</v>
      </c>
      <c r="H216" s="158"/>
      <c r="I216" s="158">
        <v>10</v>
      </c>
      <c r="J216" s="158"/>
      <c r="K216" s="158"/>
      <c r="L216" s="158">
        <v>10</v>
      </c>
      <c r="M216" s="158"/>
      <c r="N216" s="158"/>
      <c r="O216" s="158"/>
      <c r="P216" s="158">
        <v>10</v>
      </c>
      <c r="Q216" s="158"/>
      <c r="R216" s="158"/>
      <c r="S216" s="158"/>
      <c r="T216" s="158">
        <v>20</v>
      </c>
      <c r="U216" s="158"/>
      <c r="V216" s="158">
        <v>10</v>
      </c>
      <c r="W216" s="158"/>
      <c r="X216" s="158"/>
      <c r="Y216" s="158"/>
      <c r="Z216" s="158"/>
      <c r="AA216" s="141"/>
      <c r="AB216" s="142"/>
      <c r="AC216" s="155">
        <f t="shared" si="40"/>
        <v>17356801</v>
      </c>
      <c r="AD216" s="156" cm="1">
        <f t="array" ref="AD216">ROUND(AVERAGE(AP216:AR216/25),0)</f>
        <v>0</v>
      </c>
      <c r="AE216" s="156" cm="1">
        <f t="array" ref="AE216">ROUND(AVERAGE(AM216:AR216/25),0)</f>
        <v>0</v>
      </c>
      <c r="AF216" s="142"/>
      <c r="AG216" s="157">
        <f t="shared" si="41"/>
        <v>10</v>
      </c>
      <c r="AH216" s="157">
        <f t="shared" si="42"/>
        <v>0</v>
      </c>
      <c r="AI216" s="157">
        <f t="shared" si="43"/>
        <v>0</v>
      </c>
      <c r="AJ216" s="157">
        <f t="shared" si="44"/>
        <v>0</v>
      </c>
      <c r="AK216" s="157">
        <f t="shared" si="45"/>
        <v>20</v>
      </c>
      <c r="AL216" s="157">
        <f t="shared" si="47"/>
        <v>0</v>
      </c>
      <c r="AM216" s="157">
        <f t="shared" si="48"/>
        <v>10</v>
      </c>
      <c r="AN216" s="157">
        <f t="shared" si="49"/>
        <v>0</v>
      </c>
      <c r="AO216" s="157">
        <f t="shared" si="50"/>
        <v>0</v>
      </c>
      <c r="AP216" s="157">
        <f t="shared" si="51"/>
        <v>0</v>
      </c>
      <c r="AQ216" s="157">
        <f t="shared" si="52"/>
        <v>0</v>
      </c>
      <c r="AR216" s="157">
        <f t="shared" si="46"/>
        <v>0</v>
      </c>
      <c r="AS216" s="142"/>
      <c r="AT216" s="142"/>
    </row>
    <row r="217" spans="1:46" ht="14.4" x14ac:dyDescent="0.3">
      <c r="A217" s="135" t="s">
        <v>804</v>
      </c>
      <c r="B217" s="135" t="s">
        <v>404</v>
      </c>
      <c r="C217" s="135" t="s">
        <v>1133</v>
      </c>
      <c r="D217" s="158"/>
      <c r="E217" s="158"/>
      <c r="F217" s="158">
        <v>10</v>
      </c>
      <c r="G217" s="158">
        <v>20</v>
      </c>
      <c r="H217" s="158"/>
      <c r="I217" s="158">
        <v>60</v>
      </c>
      <c r="J217" s="158"/>
      <c r="K217" s="158">
        <v>10</v>
      </c>
      <c r="L217" s="158">
        <v>40</v>
      </c>
      <c r="M217" s="158"/>
      <c r="N217" s="158"/>
      <c r="O217" s="158"/>
      <c r="P217" s="158"/>
      <c r="Q217" s="158"/>
      <c r="R217" s="158"/>
      <c r="S217" s="158">
        <v>50</v>
      </c>
      <c r="T217" s="158"/>
      <c r="U217" s="158"/>
      <c r="V217" s="158">
        <v>10</v>
      </c>
      <c r="W217" s="158"/>
      <c r="X217" s="158"/>
      <c r="Y217" s="158"/>
      <c r="Z217" s="158"/>
      <c r="AA217" s="141"/>
      <c r="AB217" s="142"/>
      <c r="AC217" s="155">
        <f t="shared" si="40"/>
        <v>37018702</v>
      </c>
      <c r="AD217" s="156" cm="1">
        <f t="array" ref="AD217">ROUND(AVERAGE(AP217:AR217/25),0)</f>
        <v>0</v>
      </c>
      <c r="AE217" s="156" cm="1">
        <f t="array" ref="AE217">ROUND(AVERAGE(AM217:AR217/25),0)</f>
        <v>0</v>
      </c>
      <c r="AF217" s="142"/>
      <c r="AG217" s="157">
        <f t="shared" si="41"/>
        <v>0</v>
      </c>
      <c r="AH217" s="157">
        <f t="shared" si="42"/>
        <v>0</v>
      </c>
      <c r="AI217" s="157">
        <f t="shared" si="43"/>
        <v>0</v>
      </c>
      <c r="AJ217" s="157">
        <f t="shared" si="44"/>
        <v>50</v>
      </c>
      <c r="AK217" s="157">
        <f t="shared" si="45"/>
        <v>0</v>
      </c>
      <c r="AL217" s="157">
        <f t="shared" si="47"/>
        <v>0</v>
      </c>
      <c r="AM217" s="157">
        <f t="shared" si="48"/>
        <v>10</v>
      </c>
      <c r="AN217" s="157">
        <f t="shared" si="49"/>
        <v>0</v>
      </c>
      <c r="AO217" s="157">
        <f t="shared" si="50"/>
        <v>0</v>
      </c>
      <c r="AP217" s="157">
        <f t="shared" si="51"/>
        <v>0</v>
      </c>
      <c r="AQ217" s="157">
        <f t="shared" si="52"/>
        <v>0</v>
      </c>
      <c r="AR217" s="157">
        <f t="shared" si="46"/>
        <v>0</v>
      </c>
      <c r="AS217" s="142"/>
      <c r="AT217" s="142"/>
    </row>
    <row r="218" spans="1:46" ht="14.4" x14ac:dyDescent="0.3">
      <c r="A218" s="135" t="s">
        <v>804</v>
      </c>
      <c r="B218" s="135" t="s">
        <v>805</v>
      </c>
      <c r="C218" s="135" t="s">
        <v>793</v>
      </c>
      <c r="D218" s="158"/>
      <c r="E218" s="158"/>
      <c r="F218" s="158"/>
      <c r="G218" s="158"/>
      <c r="H218" s="158"/>
      <c r="I218" s="158"/>
      <c r="J218" s="158"/>
      <c r="K218" s="158"/>
      <c r="L218" s="158"/>
      <c r="M218" s="158"/>
      <c r="N218" s="158"/>
      <c r="O218" s="158">
        <v>37</v>
      </c>
      <c r="P218" s="158">
        <v>20</v>
      </c>
      <c r="Q218" s="158">
        <v>138</v>
      </c>
      <c r="R218" s="158">
        <v>114</v>
      </c>
      <c r="S218" s="158">
        <v>5</v>
      </c>
      <c r="T218" s="158">
        <v>-0.16700000000000001</v>
      </c>
      <c r="U218" s="158">
        <v>-0.16700000000000001</v>
      </c>
      <c r="V218" s="158">
        <v>0</v>
      </c>
      <c r="W218" s="158"/>
      <c r="X218" s="158"/>
      <c r="Y218" s="158"/>
      <c r="Z218" s="158"/>
      <c r="AA218" s="141"/>
      <c r="AB218" s="142"/>
      <c r="AC218" s="155">
        <f t="shared" si="40"/>
        <v>64312722</v>
      </c>
      <c r="AD218" s="156" cm="1">
        <f t="array" ref="AD218">ROUND(AVERAGE(AP218:AR218/25),0)</f>
        <v>0</v>
      </c>
      <c r="AE218" s="156" cm="1">
        <f t="array" ref="AE218">ROUND(AVERAGE(AM218:AR218/25),0)</f>
        <v>0</v>
      </c>
      <c r="AF218" s="142"/>
      <c r="AG218" s="157">
        <f t="shared" si="41"/>
        <v>20</v>
      </c>
      <c r="AH218" s="157">
        <f t="shared" si="42"/>
        <v>138</v>
      </c>
      <c r="AI218" s="157">
        <f t="shared" si="43"/>
        <v>114</v>
      </c>
      <c r="AJ218" s="157">
        <f t="shared" si="44"/>
        <v>5</v>
      </c>
      <c r="AK218" s="157">
        <f t="shared" si="45"/>
        <v>0</v>
      </c>
      <c r="AL218" s="157">
        <f t="shared" si="47"/>
        <v>0</v>
      </c>
      <c r="AM218" s="157">
        <f t="shared" si="48"/>
        <v>0</v>
      </c>
      <c r="AN218" s="157">
        <f t="shared" si="49"/>
        <v>0</v>
      </c>
      <c r="AO218" s="157">
        <f t="shared" si="50"/>
        <v>0</v>
      </c>
      <c r="AP218" s="157">
        <f t="shared" si="51"/>
        <v>0</v>
      </c>
      <c r="AQ218" s="157">
        <f t="shared" si="52"/>
        <v>0</v>
      </c>
      <c r="AR218" s="157">
        <f t="shared" si="46"/>
        <v>37</v>
      </c>
      <c r="AS218" s="142"/>
      <c r="AT218" s="142"/>
    </row>
    <row r="219" spans="1:46" ht="14.4" x14ac:dyDescent="0.3">
      <c r="A219" s="135" t="s">
        <v>804</v>
      </c>
      <c r="B219" s="135" t="s">
        <v>766</v>
      </c>
      <c r="C219" s="135" t="s">
        <v>1127</v>
      </c>
      <c r="D219" s="158"/>
      <c r="E219" s="158"/>
      <c r="F219" s="158"/>
      <c r="G219" s="158"/>
      <c r="H219" s="158"/>
      <c r="I219" s="158"/>
      <c r="J219" s="158">
        <v>96</v>
      </c>
      <c r="K219" s="158">
        <v>127</v>
      </c>
      <c r="L219" s="158">
        <v>44</v>
      </c>
      <c r="M219" s="158">
        <v>30</v>
      </c>
      <c r="N219" s="158">
        <v>8</v>
      </c>
      <c r="O219" s="158">
        <v>15</v>
      </c>
      <c r="P219" s="158">
        <v>22</v>
      </c>
      <c r="Q219" s="158">
        <v>41</v>
      </c>
      <c r="R219" s="158">
        <v>57</v>
      </c>
      <c r="S219" s="158">
        <v>161</v>
      </c>
      <c r="T219" s="158">
        <v>162</v>
      </c>
      <c r="U219" s="158">
        <v>157</v>
      </c>
      <c r="V219" s="158">
        <v>179</v>
      </c>
      <c r="W219" s="158">
        <v>191</v>
      </c>
      <c r="X219" s="158">
        <v>53</v>
      </c>
      <c r="Y219" s="158">
        <v>27</v>
      </c>
      <c r="Z219" s="158">
        <v>16</v>
      </c>
      <c r="AA219" s="141"/>
      <c r="AB219" s="142"/>
      <c r="AC219" s="155">
        <f t="shared" si="40"/>
        <v>64344801</v>
      </c>
      <c r="AD219" s="156" cm="1">
        <f t="array" ref="AD219">ROUND(AVERAGE(AP219:AR219/25),0)</f>
        <v>1</v>
      </c>
      <c r="AE219" s="156" cm="1">
        <f t="array" ref="AE219">ROUND(AVERAGE(AM219:AR219/25),0)</f>
        <v>3</v>
      </c>
      <c r="AF219" s="142"/>
      <c r="AG219" s="157">
        <f t="shared" si="41"/>
        <v>22</v>
      </c>
      <c r="AH219" s="157">
        <f t="shared" si="42"/>
        <v>41</v>
      </c>
      <c r="AI219" s="157">
        <f t="shared" si="43"/>
        <v>57</v>
      </c>
      <c r="AJ219" s="157">
        <f t="shared" si="44"/>
        <v>161</v>
      </c>
      <c r="AK219" s="157">
        <f t="shared" si="45"/>
        <v>162</v>
      </c>
      <c r="AL219" s="157">
        <f t="shared" si="47"/>
        <v>157</v>
      </c>
      <c r="AM219" s="157">
        <f t="shared" si="48"/>
        <v>179</v>
      </c>
      <c r="AN219" s="157">
        <f t="shared" si="49"/>
        <v>191</v>
      </c>
      <c r="AO219" s="157">
        <f t="shared" si="50"/>
        <v>53</v>
      </c>
      <c r="AP219" s="157">
        <f t="shared" si="51"/>
        <v>27</v>
      </c>
      <c r="AQ219" s="157">
        <f t="shared" si="52"/>
        <v>16</v>
      </c>
      <c r="AR219" s="157">
        <f t="shared" si="46"/>
        <v>15</v>
      </c>
      <c r="AS219" s="142"/>
      <c r="AT219" s="142"/>
    </row>
    <row r="220" spans="1:46" ht="14.4" x14ac:dyDescent="0.3">
      <c r="A220" s="135" t="s">
        <v>804</v>
      </c>
      <c r="B220" s="135" t="s">
        <v>807</v>
      </c>
      <c r="C220" s="135" t="s">
        <v>1129</v>
      </c>
      <c r="D220" s="158"/>
      <c r="E220" s="158"/>
      <c r="F220" s="158"/>
      <c r="G220" s="158"/>
      <c r="H220" s="158"/>
      <c r="I220" s="158"/>
      <c r="J220" s="158"/>
      <c r="K220" s="158"/>
      <c r="L220" s="158"/>
      <c r="M220" s="158"/>
      <c r="N220" s="158"/>
      <c r="O220" s="158"/>
      <c r="P220" s="158">
        <v>5</v>
      </c>
      <c r="Q220" s="158">
        <v>8.6669999999999998</v>
      </c>
      <c r="R220" s="158">
        <v>12</v>
      </c>
      <c r="S220" s="158">
        <v>54</v>
      </c>
      <c r="T220" s="158">
        <v>19.5</v>
      </c>
      <c r="U220" s="158">
        <v>55</v>
      </c>
      <c r="V220" s="158">
        <v>37</v>
      </c>
      <c r="W220" s="158">
        <v>56.667000000000002</v>
      </c>
      <c r="X220" s="158">
        <v>2</v>
      </c>
      <c r="Y220" s="158">
        <v>4</v>
      </c>
      <c r="Z220" s="158">
        <v>10</v>
      </c>
      <c r="AA220" s="141"/>
      <c r="AB220" s="142"/>
      <c r="AC220" s="155">
        <f t="shared" si="40"/>
        <v>64344810</v>
      </c>
      <c r="AD220" s="156" cm="1">
        <f t="array" ref="AD220">ROUND(AVERAGE(AP220:AR220/25),0)</f>
        <v>0</v>
      </c>
      <c r="AE220" s="156" cm="1">
        <f t="array" ref="AE220">ROUND(AVERAGE(AM220:AR220/25),0)</f>
        <v>1</v>
      </c>
      <c r="AF220" s="142"/>
      <c r="AG220" s="157">
        <f t="shared" si="41"/>
        <v>5</v>
      </c>
      <c r="AH220" s="157">
        <f t="shared" si="42"/>
        <v>9</v>
      </c>
      <c r="AI220" s="157">
        <f t="shared" si="43"/>
        <v>12</v>
      </c>
      <c r="AJ220" s="157">
        <f t="shared" si="44"/>
        <v>54</v>
      </c>
      <c r="AK220" s="157">
        <f t="shared" si="45"/>
        <v>20</v>
      </c>
      <c r="AL220" s="157">
        <f t="shared" si="47"/>
        <v>55</v>
      </c>
      <c r="AM220" s="157">
        <f t="shared" si="48"/>
        <v>37</v>
      </c>
      <c r="AN220" s="157">
        <f t="shared" si="49"/>
        <v>57</v>
      </c>
      <c r="AO220" s="157">
        <f t="shared" si="50"/>
        <v>2</v>
      </c>
      <c r="AP220" s="157">
        <f t="shared" si="51"/>
        <v>4</v>
      </c>
      <c r="AQ220" s="157">
        <f t="shared" si="52"/>
        <v>10</v>
      </c>
      <c r="AR220" s="157">
        <f t="shared" si="46"/>
        <v>0</v>
      </c>
      <c r="AS220" s="142"/>
      <c r="AT220" s="142"/>
    </row>
    <row r="221" spans="1:46" ht="14.4" x14ac:dyDescent="0.3">
      <c r="A221" s="135" t="s">
        <v>804</v>
      </c>
      <c r="B221" s="135" t="s">
        <v>782</v>
      </c>
      <c r="C221" s="135" t="s">
        <v>1128</v>
      </c>
      <c r="D221" s="158"/>
      <c r="E221" s="158"/>
      <c r="F221" s="158"/>
      <c r="G221" s="158"/>
      <c r="H221" s="158"/>
      <c r="I221" s="158"/>
      <c r="J221" s="158"/>
      <c r="K221" s="158">
        <v>309</v>
      </c>
      <c r="L221" s="158">
        <v>78</v>
      </c>
      <c r="M221" s="158">
        <v>63</v>
      </c>
      <c r="N221" s="158">
        <v>31</v>
      </c>
      <c r="O221" s="158">
        <v>30</v>
      </c>
      <c r="P221" s="158">
        <v>44</v>
      </c>
      <c r="Q221" s="158">
        <v>44.667000000000002</v>
      </c>
      <c r="R221" s="158">
        <v>101</v>
      </c>
      <c r="S221" s="158">
        <v>227</v>
      </c>
      <c r="T221" s="158">
        <v>265</v>
      </c>
      <c r="U221" s="158">
        <v>336</v>
      </c>
      <c r="V221" s="158">
        <v>303</v>
      </c>
      <c r="W221" s="158">
        <v>256</v>
      </c>
      <c r="X221" s="158">
        <v>75</v>
      </c>
      <c r="Y221" s="158">
        <v>61</v>
      </c>
      <c r="Z221" s="158">
        <v>21</v>
      </c>
      <c r="AA221" s="141"/>
      <c r="AB221" s="142"/>
      <c r="AC221" s="155">
        <f t="shared" si="40"/>
        <v>64345464</v>
      </c>
      <c r="AD221" s="156" cm="1">
        <f t="array" ref="AD221">ROUND(AVERAGE(AP221:AR221/25),0)</f>
        <v>1</v>
      </c>
      <c r="AE221" s="156" cm="1">
        <f t="array" ref="AE221">ROUND(AVERAGE(AM221:AR221/25),0)</f>
        <v>5</v>
      </c>
      <c r="AF221" s="142"/>
      <c r="AG221" s="157">
        <f t="shared" si="41"/>
        <v>44</v>
      </c>
      <c r="AH221" s="157">
        <f t="shared" si="42"/>
        <v>45</v>
      </c>
      <c r="AI221" s="157">
        <f t="shared" si="43"/>
        <v>101</v>
      </c>
      <c r="AJ221" s="157">
        <f t="shared" si="44"/>
        <v>227</v>
      </c>
      <c r="AK221" s="157">
        <f t="shared" si="45"/>
        <v>265</v>
      </c>
      <c r="AL221" s="157">
        <f t="shared" si="47"/>
        <v>336</v>
      </c>
      <c r="AM221" s="157">
        <f t="shared" si="48"/>
        <v>303</v>
      </c>
      <c r="AN221" s="157">
        <f t="shared" si="49"/>
        <v>256</v>
      </c>
      <c r="AO221" s="157">
        <f t="shared" si="50"/>
        <v>75</v>
      </c>
      <c r="AP221" s="157">
        <f t="shared" si="51"/>
        <v>61</v>
      </c>
      <c r="AQ221" s="157">
        <f t="shared" si="52"/>
        <v>21</v>
      </c>
      <c r="AR221" s="157">
        <f t="shared" si="46"/>
        <v>30</v>
      </c>
      <c r="AS221" s="142"/>
      <c r="AT221" s="142"/>
    </row>
    <row r="222" spans="1:46" ht="14.4" x14ac:dyDescent="0.3">
      <c r="A222" s="135" t="s">
        <v>804</v>
      </c>
      <c r="B222" s="135" t="s">
        <v>783</v>
      </c>
      <c r="C222" s="135" t="s">
        <v>1130</v>
      </c>
      <c r="D222" s="158"/>
      <c r="E222" s="158"/>
      <c r="F222" s="158"/>
      <c r="G222" s="158"/>
      <c r="H222" s="158"/>
      <c r="I222" s="158"/>
      <c r="J222" s="158"/>
      <c r="K222" s="158">
        <v>69</v>
      </c>
      <c r="L222" s="158">
        <v>33</v>
      </c>
      <c r="M222" s="158">
        <v>12</v>
      </c>
      <c r="N222" s="158">
        <v>2</v>
      </c>
      <c r="O222" s="158">
        <v>6</v>
      </c>
      <c r="P222" s="158">
        <v>4</v>
      </c>
      <c r="Q222" s="158">
        <v>8</v>
      </c>
      <c r="R222" s="158">
        <v>54</v>
      </c>
      <c r="S222" s="158">
        <v>128</v>
      </c>
      <c r="T222" s="158">
        <v>88</v>
      </c>
      <c r="U222" s="158">
        <v>160</v>
      </c>
      <c r="V222" s="158">
        <v>133</v>
      </c>
      <c r="W222" s="158">
        <v>44</v>
      </c>
      <c r="X222" s="158">
        <v>64</v>
      </c>
      <c r="Y222" s="158">
        <v>9</v>
      </c>
      <c r="Z222" s="158">
        <v>2</v>
      </c>
      <c r="AA222" s="141"/>
      <c r="AB222" s="142"/>
      <c r="AC222" s="155">
        <f t="shared" si="40"/>
        <v>64345480</v>
      </c>
      <c r="AD222" s="156" cm="1">
        <f t="array" ref="AD222">ROUND(AVERAGE(AP222:AR222/25),0)</f>
        <v>0</v>
      </c>
      <c r="AE222" s="156" cm="1">
        <f t="array" ref="AE222">ROUND(AVERAGE(AM222:AR222/25),0)</f>
        <v>2</v>
      </c>
      <c r="AF222" s="142"/>
      <c r="AG222" s="157">
        <f t="shared" si="41"/>
        <v>4</v>
      </c>
      <c r="AH222" s="157">
        <f t="shared" si="42"/>
        <v>8</v>
      </c>
      <c r="AI222" s="157">
        <f t="shared" si="43"/>
        <v>54</v>
      </c>
      <c r="AJ222" s="157">
        <f t="shared" si="44"/>
        <v>128</v>
      </c>
      <c r="AK222" s="157">
        <f t="shared" si="45"/>
        <v>88</v>
      </c>
      <c r="AL222" s="157">
        <f t="shared" si="47"/>
        <v>160</v>
      </c>
      <c r="AM222" s="157">
        <f t="shared" si="48"/>
        <v>133</v>
      </c>
      <c r="AN222" s="157">
        <f t="shared" si="49"/>
        <v>44</v>
      </c>
      <c r="AO222" s="157">
        <f t="shared" si="50"/>
        <v>64</v>
      </c>
      <c r="AP222" s="157">
        <f t="shared" si="51"/>
        <v>9</v>
      </c>
      <c r="AQ222" s="157">
        <f t="shared" si="52"/>
        <v>2</v>
      </c>
      <c r="AR222" s="157">
        <f t="shared" si="46"/>
        <v>6</v>
      </c>
      <c r="AS222" s="142"/>
      <c r="AT222" s="142"/>
    </row>
    <row r="223" spans="1:46" ht="14.4" x14ac:dyDescent="0.3">
      <c r="A223" s="135" t="s">
        <v>804</v>
      </c>
      <c r="B223" s="135" t="s">
        <v>899</v>
      </c>
      <c r="C223" s="135" t="s">
        <v>1134</v>
      </c>
      <c r="D223" s="158"/>
      <c r="E223" s="158"/>
      <c r="F223" s="158"/>
      <c r="G223" s="158"/>
      <c r="H223" s="158"/>
      <c r="I223" s="158"/>
      <c r="J223" s="158"/>
      <c r="K223" s="158"/>
      <c r="L223" s="158"/>
      <c r="M223" s="158"/>
      <c r="N223" s="158"/>
      <c r="O223" s="158"/>
      <c r="P223" s="158"/>
      <c r="Q223" s="158"/>
      <c r="R223" s="158"/>
      <c r="S223" s="158"/>
      <c r="T223" s="158">
        <v>193</v>
      </c>
      <c r="U223" s="158">
        <v>287</v>
      </c>
      <c r="V223" s="158">
        <v>121</v>
      </c>
      <c r="W223" s="158">
        <v>125</v>
      </c>
      <c r="X223" s="158">
        <v>82.834000000000003</v>
      </c>
      <c r="Y223" s="158">
        <v>106.166</v>
      </c>
      <c r="Z223" s="158">
        <v>29.5</v>
      </c>
      <c r="AA223" s="141"/>
      <c r="AB223" s="142"/>
      <c r="AC223" s="155">
        <f t="shared" si="40"/>
        <v>64886744</v>
      </c>
      <c r="AD223" s="156" cm="1">
        <f t="array" ref="AD223">ROUND(AVERAGE(AP223:AR223/25),0)</f>
        <v>2</v>
      </c>
      <c r="AE223" s="156" cm="1">
        <f t="array" ref="AE223">ROUND(AVERAGE(AM223:AR223/25),0)</f>
        <v>3</v>
      </c>
      <c r="AF223" s="142"/>
      <c r="AG223" s="157">
        <f t="shared" si="41"/>
        <v>0</v>
      </c>
      <c r="AH223" s="157">
        <f t="shared" si="42"/>
        <v>0</v>
      </c>
      <c r="AI223" s="157">
        <f t="shared" si="43"/>
        <v>0</v>
      </c>
      <c r="AJ223" s="157">
        <f t="shared" si="44"/>
        <v>0</v>
      </c>
      <c r="AK223" s="157">
        <f t="shared" si="45"/>
        <v>193</v>
      </c>
      <c r="AL223" s="157">
        <f t="shared" si="47"/>
        <v>287</v>
      </c>
      <c r="AM223" s="157">
        <f t="shared" si="48"/>
        <v>121</v>
      </c>
      <c r="AN223" s="157">
        <f t="shared" si="49"/>
        <v>125</v>
      </c>
      <c r="AO223" s="157">
        <f t="shared" si="50"/>
        <v>83</v>
      </c>
      <c r="AP223" s="157">
        <f t="shared" si="51"/>
        <v>106</v>
      </c>
      <c r="AQ223" s="157">
        <f t="shared" si="52"/>
        <v>30</v>
      </c>
      <c r="AR223" s="157">
        <f t="shared" si="46"/>
        <v>0</v>
      </c>
      <c r="AS223" s="142"/>
      <c r="AT223" s="142"/>
    </row>
    <row r="224" spans="1:46" ht="14.4" x14ac:dyDescent="0.3">
      <c r="A224" s="135" t="s">
        <v>804</v>
      </c>
      <c r="B224" s="135" t="s">
        <v>405</v>
      </c>
      <c r="C224" s="135" t="s">
        <v>406</v>
      </c>
      <c r="D224" s="158">
        <v>1</v>
      </c>
      <c r="E224" s="158">
        <v>4</v>
      </c>
      <c r="F224" s="158">
        <v>28</v>
      </c>
      <c r="G224" s="158">
        <v>55</v>
      </c>
      <c r="H224" s="158">
        <v>75</v>
      </c>
      <c r="I224" s="158">
        <v>38</v>
      </c>
      <c r="J224" s="158">
        <v>67</v>
      </c>
      <c r="K224" s="158">
        <v>28</v>
      </c>
      <c r="L224" s="158">
        <v>41</v>
      </c>
      <c r="M224" s="158">
        <v>41</v>
      </c>
      <c r="N224" s="158"/>
      <c r="O224" s="158"/>
      <c r="P224" s="158">
        <v>26</v>
      </c>
      <c r="Q224" s="158">
        <v>4</v>
      </c>
      <c r="R224" s="158">
        <v>4</v>
      </c>
      <c r="S224" s="158">
        <v>33</v>
      </c>
      <c r="T224" s="158">
        <v>68</v>
      </c>
      <c r="U224" s="158">
        <v>29</v>
      </c>
      <c r="V224" s="158">
        <v>60</v>
      </c>
      <c r="W224" s="158">
        <v>51</v>
      </c>
      <c r="X224" s="158">
        <v>35</v>
      </c>
      <c r="Y224" s="158">
        <v>38</v>
      </c>
      <c r="Z224" s="158">
        <v>9</v>
      </c>
      <c r="AA224" s="141"/>
      <c r="AB224" s="142"/>
      <c r="AC224" s="155">
        <f t="shared" si="40"/>
        <v>67511967</v>
      </c>
      <c r="AD224" s="156" cm="1">
        <f t="array" ref="AD224">ROUND(AVERAGE(AP224:AR224/25),0)</f>
        <v>1</v>
      </c>
      <c r="AE224" s="156" cm="1">
        <f t="array" ref="AE224">ROUND(AVERAGE(AM224:AR224/25),0)</f>
        <v>1</v>
      </c>
      <c r="AF224" s="142"/>
      <c r="AG224" s="157">
        <f t="shared" si="41"/>
        <v>26</v>
      </c>
      <c r="AH224" s="157">
        <f t="shared" si="42"/>
        <v>4</v>
      </c>
      <c r="AI224" s="157">
        <f t="shared" si="43"/>
        <v>4</v>
      </c>
      <c r="AJ224" s="157">
        <f t="shared" si="44"/>
        <v>33</v>
      </c>
      <c r="AK224" s="157">
        <f t="shared" si="45"/>
        <v>68</v>
      </c>
      <c r="AL224" s="157">
        <f t="shared" si="47"/>
        <v>29</v>
      </c>
      <c r="AM224" s="157">
        <f t="shared" si="48"/>
        <v>60</v>
      </c>
      <c r="AN224" s="157">
        <f t="shared" si="49"/>
        <v>51</v>
      </c>
      <c r="AO224" s="157">
        <f t="shared" si="50"/>
        <v>35</v>
      </c>
      <c r="AP224" s="157">
        <f t="shared" si="51"/>
        <v>38</v>
      </c>
      <c r="AQ224" s="157">
        <f t="shared" si="52"/>
        <v>9</v>
      </c>
      <c r="AR224" s="157">
        <f t="shared" si="46"/>
        <v>0</v>
      </c>
      <c r="AS224" s="142"/>
      <c r="AT224" s="142"/>
    </row>
    <row r="225" spans="1:46" ht="14.4" x14ac:dyDescent="0.3">
      <c r="A225" s="135" t="s">
        <v>804</v>
      </c>
      <c r="B225" s="135" t="s">
        <v>407</v>
      </c>
      <c r="C225" s="135" t="s">
        <v>152</v>
      </c>
      <c r="D225" s="158"/>
      <c r="E225" s="158">
        <v>3</v>
      </c>
      <c r="F225" s="158">
        <v>2</v>
      </c>
      <c r="G225" s="158"/>
      <c r="H225" s="158"/>
      <c r="I225" s="158"/>
      <c r="J225" s="158"/>
      <c r="K225" s="158"/>
      <c r="L225" s="158"/>
      <c r="M225" s="158"/>
      <c r="N225" s="158"/>
      <c r="O225" s="158"/>
      <c r="P225" s="158"/>
      <c r="Q225" s="158"/>
      <c r="R225" s="158"/>
      <c r="S225" s="158"/>
      <c r="T225" s="158"/>
      <c r="U225" s="158"/>
      <c r="V225" s="158"/>
      <c r="W225" s="158"/>
      <c r="X225" s="158"/>
      <c r="Y225" s="158"/>
      <c r="Z225" s="158"/>
      <c r="AA225" s="141"/>
      <c r="AB225" s="142"/>
      <c r="AC225" s="155">
        <f t="shared" si="40"/>
        <v>67511991</v>
      </c>
      <c r="AD225" s="156" cm="1">
        <f t="array" ref="AD225">ROUND(AVERAGE(AP225:AR225/25),0)</f>
        <v>0</v>
      </c>
      <c r="AE225" s="156" cm="1">
        <f t="array" ref="AE225">ROUND(AVERAGE(AM225:AR225/25),0)</f>
        <v>0</v>
      </c>
      <c r="AF225" s="142"/>
      <c r="AG225" s="157">
        <f t="shared" si="41"/>
        <v>0</v>
      </c>
      <c r="AH225" s="157">
        <f t="shared" si="42"/>
        <v>0</v>
      </c>
      <c r="AI225" s="157">
        <f t="shared" si="43"/>
        <v>0</v>
      </c>
      <c r="AJ225" s="157">
        <f t="shared" si="44"/>
        <v>0</v>
      </c>
      <c r="AK225" s="157">
        <f t="shared" si="45"/>
        <v>0</v>
      </c>
      <c r="AL225" s="157">
        <f t="shared" si="47"/>
        <v>0</v>
      </c>
      <c r="AM225" s="157">
        <f t="shared" si="48"/>
        <v>0</v>
      </c>
      <c r="AN225" s="157">
        <f t="shared" si="49"/>
        <v>0</v>
      </c>
      <c r="AO225" s="157">
        <f t="shared" si="50"/>
        <v>0</v>
      </c>
      <c r="AP225" s="157">
        <f t="shared" si="51"/>
        <v>0</v>
      </c>
      <c r="AQ225" s="157">
        <f t="shared" si="52"/>
        <v>0</v>
      </c>
      <c r="AR225" s="157">
        <f t="shared" si="46"/>
        <v>0</v>
      </c>
      <c r="AS225" s="142"/>
      <c r="AT225" s="142"/>
    </row>
    <row r="226" spans="1:46" ht="14.4" x14ac:dyDescent="0.3">
      <c r="A226" s="135" t="s">
        <v>804</v>
      </c>
      <c r="B226" s="135" t="s">
        <v>408</v>
      </c>
      <c r="C226" s="135" t="s">
        <v>1135</v>
      </c>
      <c r="D226" s="158"/>
      <c r="E226" s="158">
        <v>4</v>
      </c>
      <c r="F226" s="158">
        <v>7</v>
      </c>
      <c r="G226" s="158">
        <v>35</v>
      </c>
      <c r="H226" s="158">
        <v>28</v>
      </c>
      <c r="I226" s="158">
        <v>57</v>
      </c>
      <c r="J226" s="158">
        <v>65</v>
      </c>
      <c r="K226" s="158">
        <v>31</v>
      </c>
      <c r="L226" s="158">
        <v>16</v>
      </c>
      <c r="M226" s="158">
        <v>15</v>
      </c>
      <c r="N226" s="158">
        <v>14</v>
      </c>
      <c r="O226" s="158"/>
      <c r="P226" s="158">
        <v>18</v>
      </c>
      <c r="Q226" s="158">
        <v>28</v>
      </c>
      <c r="R226" s="158">
        <v>10</v>
      </c>
      <c r="S226" s="158">
        <v>56</v>
      </c>
      <c r="T226" s="158">
        <v>33</v>
      </c>
      <c r="U226" s="158">
        <v>68</v>
      </c>
      <c r="V226" s="158">
        <v>49</v>
      </c>
      <c r="W226" s="158">
        <v>25</v>
      </c>
      <c r="X226" s="158">
        <v>27</v>
      </c>
      <c r="Y226" s="158">
        <v>20</v>
      </c>
      <c r="Z226" s="158">
        <v>15</v>
      </c>
      <c r="AA226" s="141"/>
      <c r="AB226" s="142"/>
      <c r="AC226" s="155">
        <f t="shared" si="40"/>
        <v>67512194</v>
      </c>
      <c r="AD226" s="156" cm="1">
        <f t="array" ref="AD226">ROUND(AVERAGE(AP226:AR226/25),0)</f>
        <v>0</v>
      </c>
      <c r="AE226" s="156" cm="1">
        <f t="array" ref="AE226">ROUND(AVERAGE(AM226:AR226/25),0)</f>
        <v>1</v>
      </c>
      <c r="AF226" s="142"/>
      <c r="AG226" s="157">
        <f t="shared" si="41"/>
        <v>18</v>
      </c>
      <c r="AH226" s="157">
        <f t="shared" si="42"/>
        <v>28</v>
      </c>
      <c r="AI226" s="157">
        <f t="shared" si="43"/>
        <v>10</v>
      </c>
      <c r="AJ226" s="157">
        <f t="shared" si="44"/>
        <v>56</v>
      </c>
      <c r="AK226" s="157">
        <f t="shared" si="45"/>
        <v>33</v>
      </c>
      <c r="AL226" s="157">
        <f t="shared" si="47"/>
        <v>68</v>
      </c>
      <c r="AM226" s="157">
        <f t="shared" si="48"/>
        <v>49</v>
      </c>
      <c r="AN226" s="157">
        <f t="shared" si="49"/>
        <v>25</v>
      </c>
      <c r="AO226" s="157">
        <f t="shared" si="50"/>
        <v>27</v>
      </c>
      <c r="AP226" s="157">
        <f t="shared" si="51"/>
        <v>20</v>
      </c>
      <c r="AQ226" s="157">
        <f t="shared" si="52"/>
        <v>15</v>
      </c>
      <c r="AR226" s="157">
        <f t="shared" si="46"/>
        <v>0</v>
      </c>
      <c r="AS226" s="142"/>
      <c r="AT226" s="142"/>
    </row>
    <row r="227" spans="1:46" ht="14.4" x14ac:dyDescent="0.3">
      <c r="A227" s="135" t="s">
        <v>804</v>
      </c>
      <c r="B227" s="135" t="s">
        <v>409</v>
      </c>
      <c r="C227" s="135" t="s">
        <v>1136</v>
      </c>
      <c r="D227" s="158"/>
      <c r="E227" s="158"/>
      <c r="F227" s="158">
        <v>5</v>
      </c>
      <c r="G227" s="158"/>
      <c r="H227" s="158">
        <v>31</v>
      </c>
      <c r="I227" s="158">
        <v>24</v>
      </c>
      <c r="J227" s="158">
        <v>21</v>
      </c>
      <c r="K227" s="158">
        <v>22</v>
      </c>
      <c r="L227" s="158">
        <v>3</v>
      </c>
      <c r="M227" s="158">
        <v>1</v>
      </c>
      <c r="N227" s="158"/>
      <c r="O227" s="158"/>
      <c r="P227" s="158"/>
      <c r="Q227" s="158"/>
      <c r="R227" s="158">
        <v>3</v>
      </c>
      <c r="S227" s="158">
        <v>33</v>
      </c>
      <c r="T227" s="158">
        <v>37</v>
      </c>
      <c r="U227" s="158">
        <v>41</v>
      </c>
      <c r="V227" s="158">
        <v>26</v>
      </c>
      <c r="W227" s="158">
        <v>19</v>
      </c>
      <c r="X227" s="158">
        <v>6</v>
      </c>
      <c r="Y227" s="158">
        <v>4</v>
      </c>
      <c r="Z227" s="158">
        <v>2</v>
      </c>
      <c r="AA227" s="141"/>
      <c r="AB227" s="142"/>
      <c r="AC227" s="155">
        <f t="shared" si="40"/>
        <v>67512327</v>
      </c>
      <c r="AD227" s="156" cm="1">
        <f t="array" ref="AD227">ROUND(AVERAGE(AP227:AR227/25),0)</f>
        <v>0</v>
      </c>
      <c r="AE227" s="156" cm="1">
        <f t="array" ref="AE227">ROUND(AVERAGE(AM227:AR227/25),0)</f>
        <v>0</v>
      </c>
      <c r="AF227" s="142"/>
      <c r="AG227" s="157">
        <f t="shared" si="41"/>
        <v>0</v>
      </c>
      <c r="AH227" s="157">
        <f t="shared" si="42"/>
        <v>0</v>
      </c>
      <c r="AI227" s="157">
        <f t="shared" si="43"/>
        <v>3</v>
      </c>
      <c r="AJ227" s="157">
        <f t="shared" si="44"/>
        <v>33</v>
      </c>
      <c r="AK227" s="157">
        <f t="shared" si="45"/>
        <v>37</v>
      </c>
      <c r="AL227" s="157">
        <f t="shared" si="47"/>
        <v>41</v>
      </c>
      <c r="AM227" s="157">
        <f t="shared" si="48"/>
        <v>26</v>
      </c>
      <c r="AN227" s="157">
        <f t="shared" si="49"/>
        <v>19</v>
      </c>
      <c r="AO227" s="157">
        <f t="shared" si="50"/>
        <v>6</v>
      </c>
      <c r="AP227" s="157">
        <f t="shared" si="51"/>
        <v>4</v>
      </c>
      <c r="AQ227" s="157">
        <f t="shared" si="52"/>
        <v>2</v>
      </c>
      <c r="AR227" s="157">
        <f t="shared" si="46"/>
        <v>0</v>
      </c>
      <c r="AS227" s="142"/>
      <c r="AT227" s="142"/>
    </row>
    <row r="228" spans="1:46" ht="14.4" x14ac:dyDescent="0.3">
      <c r="A228" s="135" t="s">
        <v>804</v>
      </c>
      <c r="B228" s="135" t="s">
        <v>410</v>
      </c>
      <c r="C228" s="135" t="s">
        <v>1137</v>
      </c>
      <c r="D228" s="158">
        <v>3</v>
      </c>
      <c r="E228" s="158">
        <v>6</v>
      </c>
      <c r="F228" s="158">
        <v>76</v>
      </c>
      <c r="G228" s="158">
        <v>86</v>
      </c>
      <c r="H228" s="158">
        <v>123</v>
      </c>
      <c r="I228" s="158">
        <v>82</v>
      </c>
      <c r="J228" s="158">
        <v>86</v>
      </c>
      <c r="K228" s="158">
        <v>44</v>
      </c>
      <c r="L228" s="158">
        <v>48</v>
      </c>
      <c r="M228" s="158">
        <v>18</v>
      </c>
      <c r="N228" s="158">
        <v>21</v>
      </c>
      <c r="O228" s="158">
        <v>27</v>
      </c>
      <c r="P228" s="158">
        <v>3</v>
      </c>
      <c r="Q228" s="158">
        <v>5</v>
      </c>
      <c r="R228" s="158">
        <v>34</v>
      </c>
      <c r="S228" s="158">
        <v>94</v>
      </c>
      <c r="T228" s="158">
        <v>46</v>
      </c>
      <c r="U228" s="158">
        <v>46</v>
      </c>
      <c r="V228" s="158">
        <v>91</v>
      </c>
      <c r="W228" s="158">
        <v>14</v>
      </c>
      <c r="X228" s="158">
        <v>33</v>
      </c>
      <c r="Y228" s="158">
        <v>13</v>
      </c>
      <c r="Z228" s="158">
        <v>6</v>
      </c>
      <c r="AA228" s="141"/>
      <c r="AB228" s="142"/>
      <c r="AC228" s="155">
        <f t="shared" si="40"/>
        <v>67512406</v>
      </c>
      <c r="AD228" s="156" cm="1">
        <f t="array" ref="AD228">ROUND(AVERAGE(AP228:AR228/25),0)</f>
        <v>1</v>
      </c>
      <c r="AE228" s="156" cm="1">
        <f t="array" ref="AE228">ROUND(AVERAGE(AM228:AR228/25),0)</f>
        <v>1</v>
      </c>
      <c r="AF228" s="142"/>
      <c r="AG228" s="157">
        <f t="shared" si="41"/>
        <v>3</v>
      </c>
      <c r="AH228" s="157">
        <f t="shared" si="42"/>
        <v>5</v>
      </c>
      <c r="AI228" s="157">
        <f t="shared" si="43"/>
        <v>34</v>
      </c>
      <c r="AJ228" s="157">
        <f t="shared" si="44"/>
        <v>94</v>
      </c>
      <c r="AK228" s="157">
        <f t="shared" si="45"/>
        <v>46</v>
      </c>
      <c r="AL228" s="157">
        <f t="shared" si="47"/>
        <v>46</v>
      </c>
      <c r="AM228" s="157">
        <f t="shared" si="48"/>
        <v>91</v>
      </c>
      <c r="AN228" s="157">
        <f t="shared" si="49"/>
        <v>14</v>
      </c>
      <c r="AO228" s="157">
        <f t="shared" si="50"/>
        <v>33</v>
      </c>
      <c r="AP228" s="157">
        <f t="shared" si="51"/>
        <v>13</v>
      </c>
      <c r="AQ228" s="157">
        <f t="shared" si="52"/>
        <v>6</v>
      </c>
      <c r="AR228" s="157">
        <f t="shared" si="46"/>
        <v>27</v>
      </c>
      <c r="AS228" s="142"/>
      <c r="AT228" s="142"/>
    </row>
    <row r="229" spans="1:46" ht="14.4" x14ac:dyDescent="0.3">
      <c r="A229" s="135" t="s">
        <v>804</v>
      </c>
      <c r="B229" s="135" t="s">
        <v>411</v>
      </c>
      <c r="C229" s="135" t="s">
        <v>1138</v>
      </c>
      <c r="D229" s="158">
        <v>3</v>
      </c>
      <c r="E229" s="158">
        <v>5</v>
      </c>
      <c r="F229" s="158">
        <v>65</v>
      </c>
      <c r="G229" s="158">
        <v>112</v>
      </c>
      <c r="H229" s="158">
        <v>96</v>
      </c>
      <c r="I229" s="158">
        <v>82</v>
      </c>
      <c r="J229" s="158">
        <v>81</v>
      </c>
      <c r="K229" s="158">
        <v>87</v>
      </c>
      <c r="L229" s="158">
        <v>42</v>
      </c>
      <c r="M229" s="158">
        <v>28</v>
      </c>
      <c r="N229" s="158">
        <v>6</v>
      </c>
      <c r="O229" s="158">
        <v>40</v>
      </c>
      <c r="P229" s="158">
        <v>11</v>
      </c>
      <c r="Q229" s="158">
        <v>16</v>
      </c>
      <c r="R229" s="158">
        <v>20</v>
      </c>
      <c r="S229" s="158">
        <v>70</v>
      </c>
      <c r="T229" s="158">
        <v>57</v>
      </c>
      <c r="U229" s="158">
        <v>64</v>
      </c>
      <c r="V229" s="158">
        <v>81</v>
      </c>
      <c r="W229" s="158">
        <v>14</v>
      </c>
      <c r="X229" s="158">
        <v>20</v>
      </c>
      <c r="Y229" s="158">
        <v>31</v>
      </c>
      <c r="Z229" s="158">
        <v>2</v>
      </c>
      <c r="AA229" s="141"/>
      <c r="AB229" s="142"/>
      <c r="AC229" s="155">
        <f t="shared" si="40"/>
        <v>67512459</v>
      </c>
      <c r="AD229" s="156" cm="1">
        <f t="array" ref="AD229">ROUND(AVERAGE(AP229:AR229/25),0)</f>
        <v>1</v>
      </c>
      <c r="AE229" s="156" cm="1">
        <f t="array" ref="AE229">ROUND(AVERAGE(AM229:AR229/25),0)</f>
        <v>1</v>
      </c>
      <c r="AF229" s="142"/>
      <c r="AG229" s="157">
        <f t="shared" si="41"/>
        <v>11</v>
      </c>
      <c r="AH229" s="157">
        <f t="shared" si="42"/>
        <v>16</v>
      </c>
      <c r="AI229" s="157">
        <f t="shared" si="43"/>
        <v>20</v>
      </c>
      <c r="AJ229" s="157">
        <f t="shared" si="44"/>
        <v>70</v>
      </c>
      <c r="AK229" s="157">
        <f t="shared" si="45"/>
        <v>57</v>
      </c>
      <c r="AL229" s="157">
        <f t="shared" si="47"/>
        <v>64</v>
      </c>
      <c r="AM229" s="157">
        <f t="shared" si="48"/>
        <v>81</v>
      </c>
      <c r="AN229" s="157">
        <f t="shared" si="49"/>
        <v>14</v>
      </c>
      <c r="AO229" s="157">
        <f t="shared" si="50"/>
        <v>20</v>
      </c>
      <c r="AP229" s="157">
        <f t="shared" si="51"/>
        <v>31</v>
      </c>
      <c r="AQ229" s="157">
        <f t="shared" si="52"/>
        <v>2</v>
      </c>
      <c r="AR229" s="157">
        <f t="shared" si="46"/>
        <v>40</v>
      </c>
      <c r="AS229" s="142"/>
      <c r="AT229" s="142"/>
    </row>
    <row r="230" spans="1:46" ht="14.4" x14ac:dyDescent="0.3">
      <c r="A230" s="135" t="s">
        <v>804</v>
      </c>
      <c r="B230" s="135" t="s">
        <v>412</v>
      </c>
      <c r="C230" s="135" t="s">
        <v>1139</v>
      </c>
      <c r="D230" s="158">
        <v>8</v>
      </c>
      <c r="E230" s="158">
        <v>10</v>
      </c>
      <c r="F230" s="158">
        <v>3</v>
      </c>
      <c r="G230" s="158"/>
      <c r="H230" s="158"/>
      <c r="I230" s="158"/>
      <c r="J230" s="158"/>
      <c r="K230" s="158"/>
      <c r="L230" s="158"/>
      <c r="M230" s="158"/>
      <c r="N230" s="158"/>
      <c r="O230" s="158"/>
      <c r="P230" s="158"/>
      <c r="Q230" s="158"/>
      <c r="R230" s="158"/>
      <c r="S230" s="158"/>
      <c r="T230" s="158"/>
      <c r="U230" s="158"/>
      <c r="V230" s="158"/>
      <c r="W230" s="158"/>
      <c r="X230" s="158"/>
      <c r="Y230" s="158"/>
      <c r="Z230" s="158"/>
      <c r="AA230" s="141"/>
      <c r="AB230" s="142"/>
      <c r="AC230" s="155">
        <f t="shared" si="40"/>
        <v>67830530</v>
      </c>
      <c r="AD230" s="156" cm="1">
        <f t="array" ref="AD230">ROUND(AVERAGE(AP230:AR230/25),0)</f>
        <v>0</v>
      </c>
      <c r="AE230" s="156" cm="1">
        <f t="array" ref="AE230">ROUND(AVERAGE(AM230:AR230/25),0)</f>
        <v>0</v>
      </c>
      <c r="AF230" s="142"/>
      <c r="AG230" s="157">
        <f t="shared" si="41"/>
        <v>0</v>
      </c>
      <c r="AH230" s="157">
        <f t="shared" si="42"/>
        <v>0</v>
      </c>
      <c r="AI230" s="157">
        <f t="shared" si="43"/>
        <v>0</v>
      </c>
      <c r="AJ230" s="157">
        <f t="shared" si="44"/>
        <v>0</v>
      </c>
      <c r="AK230" s="157">
        <f t="shared" si="45"/>
        <v>0</v>
      </c>
      <c r="AL230" s="157">
        <f t="shared" si="47"/>
        <v>0</v>
      </c>
      <c r="AM230" s="157">
        <f t="shared" si="48"/>
        <v>0</v>
      </c>
      <c r="AN230" s="157">
        <f t="shared" si="49"/>
        <v>0</v>
      </c>
      <c r="AO230" s="157">
        <f t="shared" si="50"/>
        <v>0</v>
      </c>
      <c r="AP230" s="157">
        <f t="shared" si="51"/>
        <v>0</v>
      </c>
      <c r="AQ230" s="157">
        <f t="shared" si="52"/>
        <v>0</v>
      </c>
      <c r="AR230" s="157">
        <f t="shared" si="46"/>
        <v>0</v>
      </c>
      <c r="AS230" s="142"/>
      <c r="AT230" s="142"/>
    </row>
    <row r="231" spans="1:46" ht="14.4" x14ac:dyDescent="0.3">
      <c r="A231" s="135" t="s">
        <v>804</v>
      </c>
      <c r="B231" s="135" t="s">
        <v>413</v>
      </c>
      <c r="C231" s="135" t="s">
        <v>1140</v>
      </c>
      <c r="D231" s="158">
        <v>10</v>
      </c>
      <c r="E231" s="158">
        <v>9</v>
      </c>
      <c r="F231" s="158"/>
      <c r="G231" s="158"/>
      <c r="H231" s="158"/>
      <c r="I231" s="158"/>
      <c r="J231" s="158"/>
      <c r="K231" s="158"/>
      <c r="L231" s="158"/>
      <c r="M231" s="158"/>
      <c r="N231" s="158"/>
      <c r="O231" s="158"/>
      <c r="P231" s="158"/>
      <c r="Q231" s="158"/>
      <c r="R231" s="158"/>
      <c r="S231" s="158"/>
      <c r="T231" s="158"/>
      <c r="U231" s="158"/>
      <c r="V231" s="158"/>
      <c r="W231" s="158"/>
      <c r="X231" s="158"/>
      <c r="Y231" s="158"/>
      <c r="Z231" s="158"/>
      <c r="AA231" s="141"/>
      <c r="AB231" s="142"/>
      <c r="AC231" s="155">
        <f t="shared" si="40"/>
        <v>67830533</v>
      </c>
      <c r="AD231" s="156" cm="1">
        <f t="array" ref="AD231">ROUND(AVERAGE(AP231:AR231/25),0)</f>
        <v>0</v>
      </c>
      <c r="AE231" s="156" cm="1">
        <f t="array" ref="AE231">ROUND(AVERAGE(AM231:AR231/25),0)</f>
        <v>0</v>
      </c>
      <c r="AF231" s="142"/>
      <c r="AG231" s="157">
        <f t="shared" si="41"/>
        <v>0</v>
      </c>
      <c r="AH231" s="157">
        <f t="shared" si="42"/>
        <v>0</v>
      </c>
      <c r="AI231" s="157">
        <f t="shared" si="43"/>
        <v>0</v>
      </c>
      <c r="AJ231" s="157">
        <f t="shared" si="44"/>
        <v>0</v>
      </c>
      <c r="AK231" s="157">
        <f t="shared" si="45"/>
        <v>0</v>
      </c>
      <c r="AL231" s="157">
        <f t="shared" si="47"/>
        <v>0</v>
      </c>
      <c r="AM231" s="157">
        <f t="shared" si="48"/>
        <v>0</v>
      </c>
      <c r="AN231" s="157">
        <f t="shared" si="49"/>
        <v>0</v>
      </c>
      <c r="AO231" s="157">
        <f t="shared" si="50"/>
        <v>0</v>
      </c>
      <c r="AP231" s="157">
        <f t="shared" si="51"/>
        <v>0</v>
      </c>
      <c r="AQ231" s="157">
        <f t="shared" si="52"/>
        <v>0</v>
      </c>
      <c r="AR231" s="157">
        <f t="shared" si="46"/>
        <v>0</v>
      </c>
      <c r="AS231" s="142"/>
      <c r="AT231" s="142"/>
    </row>
    <row r="232" spans="1:46" ht="14.4" x14ac:dyDescent="0.3">
      <c r="A232" s="135" t="s">
        <v>804</v>
      </c>
      <c r="B232" s="135" t="s">
        <v>414</v>
      </c>
      <c r="C232" s="135" t="s">
        <v>1141</v>
      </c>
      <c r="D232" s="158">
        <v>5</v>
      </c>
      <c r="E232" s="158">
        <v>1</v>
      </c>
      <c r="F232" s="158">
        <v>11</v>
      </c>
      <c r="G232" s="158">
        <v>12</v>
      </c>
      <c r="H232" s="158"/>
      <c r="I232" s="158"/>
      <c r="J232" s="158"/>
      <c r="K232" s="158"/>
      <c r="L232" s="158"/>
      <c r="M232" s="158"/>
      <c r="N232" s="158"/>
      <c r="O232" s="158"/>
      <c r="P232" s="158"/>
      <c r="Q232" s="158"/>
      <c r="R232" s="158"/>
      <c r="S232" s="158"/>
      <c r="T232" s="158"/>
      <c r="U232" s="158"/>
      <c r="V232" s="158"/>
      <c r="W232" s="158"/>
      <c r="X232" s="158"/>
      <c r="Y232" s="158"/>
      <c r="Z232" s="158"/>
      <c r="AA232" s="141"/>
      <c r="AB232" s="142"/>
      <c r="AC232" s="155">
        <f t="shared" si="40"/>
        <v>67830535</v>
      </c>
      <c r="AD232" s="156" cm="1">
        <f t="array" ref="AD232">ROUND(AVERAGE(AP232:AR232/25),0)</f>
        <v>0</v>
      </c>
      <c r="AE232" s="156" cm="1">
        <f t="array" ref="AE232">ROUND(AVERAGE(AM232:AR232/25),0)</f>
        <v>0</v>
      </c>
      <c r="AF232" s="142"/>
      <c r="AG232" s="157">
        <f t="shared" si="41"/>
        <v>0</v>
      </c>
      <c r="AH232" s="157">
        <f t="shared" si="42"/>
        <v>0</v>
      </c>
      <c r="AI232" s="157">
        <f t="shared" si="43"/>
        <v>0</v>
      </c>
      <c r="AJ232" s="157">
        <f t="shared" si="44"/>
        <v>0</v>
      </c>
      <c r="AK232" s="157">
        <f t="shared" si="45"/>
        <v>0</v>
      </c>
      <c r="AL232" s="157">
        <f t="shared" si="47"/>
        <v>0</v>
      </c>
      <c r="AM232" s="157">
        <f t="shared" si="48"/>
        <v>0</v>
      </c>
      <c r="AN232" s="157">
        <f t="shared" si="49"/>
        <v>0</v>
      </c>
      <c r="AO232" s="157">
        <f t="shared" si="50"/>
        <v>0</v>
      </c>
      <c r="AP232" s="157">
        <f t="shared" si="51"/>
        <v>0</v>
      </c>
      <c r="AQ232" s="157">
        <f t="shared" si="52"/>
        <v>0</v>
      </c>
      <c r="AR232" s="157">
        <f t="shared" si="46"/>
        <v>0</v>
      </c>
      <c r="AS232" s="142"/>
      <c r="AT232" s="142"/>
    </row>
    <row r="233" spans="1:46" ht="14.4" x14ac:dyDescent="0.3">
      <c r="A233" s="135" t="s">
        <v>804</v>
      </c>
      <c r="B233" s="135" t="s">
        <v>415</v>
      </c>
      <c r="C233" s="135" t="s">
        <v>1142</v>
      </c>
      <c r="D233" s="158">
        <v>15</v>
      </c>
      <c r="E233" s="158">
        <v>15</v>
      </c>
      <c r="F233" s="158">
        <v>27</v>
      </c>
      <c r="G233" s="158">
        <v>20</v>
      </c>
      <c r="H233" s="158"/>
      <c r="I233" s="158"/>
      <c r="J233" s="158"/>
      <c r="K233" s="158"/>
      <c r="L233" s="158"/>
      <c r="M233" s="158"/>
      <c r="N233" s="158"/>
      <c r="O233" s="158"/>
      <c r="P233" s="158"/>
      <c r="Q233" s="158"/>
      <c r="R233" s="158"/>
      <c r="S233" s="158"/>
      <c r="T233" s="158"/>
      <c r="U233" s="158"/>
      <c r="V233" s="158"/>
      <c r="W233" s="158"/>
      <c r="X233" s="158"/>
      <c r="Y233" s="158"/>
      <c r="Z233" s="158"/>
      <c r="AA233" s="141"/>
      <c r="AB233" s="142"/>
      <c r="AC233" s="155">
        <f t="shared" si="40"/>
        <v>67830537</v>
      </c>
      <c r="AD233" s="156" cm="1">
        <f t="array" ref="AD233">ROUND(AVERAGE(AP233:AR233/25),0)</f>
        <v>0</v>
      </c>
      <c r="AE233" s="156" cm="1">
        <f t="array" ref="AE233">ROUND(AVERAGE(AM233:AR233/25),0)</f>
        <v>0</v>
      </c>
      <c r="AF233" s="142"/>
      <c r="AG233" s="157">
        <f t="shared" si="41"/>
        <v>0</v>
      </c>
      <c r="AH233" s="157">
        <f t="shared" si="42"/>
        <v>0</v>
      </c>
      <c r="AI233" s="157">
        <f t="shared" si="43"/>
        <v>0</v>
      </c>
      <c r="AJ233" s="157">
        <f t="shared" si="44"/>
        <v>0</v>
      </c>
      <c r="AK233" s="157">
        <f t="shared" si="45"/>
        <v>0</v>
      </c>
      <c r="AL233" s="157">
        <f t="shared" si="47"/>
        <v>0</v>
      </c>
      <c r="AM233" s="157">
        <f t="shared" si="48"/>
        <v>0</v>
      </c>
      <c r="AN233" s="157">
        <f t="shared" si="49"/>
        <v>0</v>
      </c>
      <c r="AO233" s="157">
        <f t="shared" si="50"/>
        <v>0</v>
      </c>
      <c r="AP233" s="157">
        <f t="shared" si="51"/>
        <v>0</v>
      </c>
      <c r="AQ233" s="157">
        <f t="shared" si="52"/>
        <v>0</v>
      </c>
      <c r="AR233" s="157">
        <f t="shared" si="46"/>
        <v>0</v>
      </c>
      <c r="AS233" s="142"/>
      <c r="AT233" s="142"/>
    </row>
    <row r="234" spans="1:46" ht="14.4" x14ac:dyDescent="0.3">
      <c r="A234" s="135" t="s">
        <v>804</v>
      </c>
      <c r="B234" s="135" t="s">
        <v>416</v>
      </c>
      <c r="C234" s="135" t="s">
        <v>159</v>
      </c>
      <c r="D234" s="158">
        <v>2</v>
      </c>
      <c r="E234" s="158"/>
      <c r="F234" s="158">
        <v>71</v>
      </c>
      <c r="G234" s="158">
        <v>46</v>
      </c>
      <c r="H234" s="158">
        <v>140</v>
      </c>
      <c r="I234" s="158">
        <v>77</v>
      </c>
      <c r="J234" s="158">
        <v>89</v>
      </c>
      <c r="K234" s="158">
        <v>103</v>
      </c>
      <c r="L234" s="158">
        <v>50</v>
      </c>
      <c r="M234" s="158">
        <v>11</v>
      </c>
      <c r="N234" s="158"/>
      <c r="O234" s="158">
        <v>12</v>
      </c>
      <c r="P234" s="158">
        <v>6</v>
      </c>
      <c r="Q234" s="158"/>
      <c r="R234" s="158">
        <v>62</v>
      </c>
      <c r="S234" s="158">
        <v>56</v>
      </c>
      <c r="T234" s="158">
        <v>55</v>
      </c>
      <c r="U234" s="158">
        <v>106</v>
      </c>
      <c r="V234" s="158">
        <v>66</v>
      </c>
      <c r="W234" s="158">
        <v>73</v>
      </c>
      <c r="X234" s="158">
        <v>63</v>
      </c>
      <c r="Y234" s="158">
        <v>3</v>
      </c>
      <c r="Z234" s="158"/>
      <c r="AA234" s="141"/>
      <c r="AB234" s="142"/>
      <c r="AC234" s="155">
        <f t="shared" si="40"/>
        <v>67830539</v>
      </c>
      <c r="AD234" s="156" cm="1">
        <f t="array" ref="AD234">ROUND(AVERAGE(AP234:AR234/25),0)</f>
        <v>0</v>
      </c>
      <c r="AE234" s="156" cm="1">
        <f t="array" ref="AE234">ROUND(AVERAGE(AM234:AR234/25),0)</f>
        <v>1</v>
      </c>
      <c r="AF234" s="142"/>
      <c r="AG234" s="157">
        <f t="shared" si="41"/>
        <v>6</v>
      </c>
      <c r="AH234" s="157">
        <f t="shared" si="42"/>
        <v>0</v>
      </c>
      <c r="AI234" s="157">
        <f t="shared" si="43"/>
        <v>62</v>
      </c>
      <c r="AJ234" s="157">
        <f t="shared" si="44"/>
        <v>56</v>
      </c>
      <c r="AK234" s="157">
        <f t="shared" si="45"/>
        <v>55</v>
      </c>
      <c r="AL234" s="157">
        <f t="shared" si="47"/>
        <v>106</v>
      </c>
      <c r="AM234" s="157">
        <f t="shared" si="48"/>
        <v>66</v>
      </c>
      <c r="AN234" s="157">
        <f t="shared" si="49"/>
        <v>73</v>
      </c>
      <c r="AO234" s="157">
        <f t="shared" si="50"/>
        <v>63</v>
      </c>
      <c r="AP234" s="157">
        <f t="shared" si="51"/>
        <v>3</v>
      </c>
      <c r="AQ234" s="157">
        <f t="shared" si="52"/>
        <v>0</v>
      </c>
      <c r="AR234" s="157">
        <f t="shared" si="46"/>
        <v>12</v>
      </c>
      <c r="AS234" s="142"/>
      <c r="AT234" s="142"/>
    </row>
    <row r="235" spans="1:46" ht="14.4" x14ac:dyDescent="0.3">
      <c r="A235" s="135" t="s">
        <v>804</v>
      </c>
      <c r="B235" s="135" t="s">
        <v>417</v>
      </c>
      <c r="C235" s="135" t="s">
        <v>1143</v>
      </c>
      <c r="D235" s="158"/>
      <c r="E235" s="158">
        <v>2</v>
      </c>
      <c r="F235" s="158">
        <v>43</v>
      </c>
      <c r="G235" s="158">
        <v>47</v>
      </c>
      <c r="H235" s="158">
        <v>64</v>
      </c>
      <c r="I235" s="158">
        <v>64</v>
      </c>
      <c r="J235" s="158">
        <v>38</v>
      </c>
      <c r="K235" s="158">
        <v>60</v>
      </c>
      <c r="L235" s="158">
        <v>9</v>
      </c>
      <c r="M235" s="158">
        <v>12</v>
      </c>
      <c r="N235" s="158">
        <v>8</v>
      </c>
      <c r="O235" s="158">
        <v>2</v>
      </c>
      <c r="P235" s="158">
        <v>1</v>
      </c>
      <c r="Q235" s="158">
        <v>2</v>
      </c>
      <c r="R235" s="158">
        <v>25</v>
      </c>
      <c r="S235" s="158">
        <v>64</v>
      </c>
      <c r="T235" s="158">
        <v>29</v>
      </c>
      <c r="U235" s="158">
        <v>80</v>
      </c>
      <c r="V235" s="158">
        <v>76</v>
      </c>
      <c r="W235" s="158">
        <v>38</v>
      </c>
      <c r="X235" s="158">
        <v>27</v>
      </c>
      <c r="Y235" s="158">
        <v>3</v>
      </c>
      <c r="Z235" s="158"/>
      <c r="AA235" s="141"/>
      <c r="AB235" s="142"/>
      <c r="AC235" s="155">
        <f t="shared" si="40"/>
        <v>67830541</v>
      </c>
      <c r="AD235" s="156" cm="1">
        <f t="array" ref="AD235">ROUND(AVERAGE(AP235:AR235/25),0)</f>
        <v>0</v>
      </c>
      <c r="AE235" s="156" cm="1">
        <f t="array" ref="AE235">ROUND(AVERAGE(AM235:AR235/25),0)</f>
        <v>1</v>
      </c>
      <c r="AF235" s="142"/>
      <c r="AG235" s="157">
        <f t="shared" si="41"/>
        <v>1</v>
      </c>
      <c r="AH235" s="157">
        <f t="shared" si="42"/>
        <v>2</v>
      </c>
      <c r="AI235" s="157">
        <f t="shared" si="43"/>
        <v>25</v>
      </c>
      <c r="AJ235" s="157">
        <f t="shared" si="44"/>
        <v>64</v>
      </c>
      <c r="AK235" s="157">
        <f t="shared" si="45"/>
        <v>29</v>
      </c>
      <c r="AL235" s="157">
        <f t="shared" si="47"/>
        <v>80</v>
      </c>
      <c r="AM235" s="157">
        <f t="shared" si="48"/>
        <v>76</v>
      </c>
      <c r="AN235" s="157">
        <f t="shared" si="49"/>
        <v>38</v>
      </c>
      <c r="AO235" s="157">
        <f t="shared" si="50"/>
        <v>27</v>
      </c>
      <c r="AP235" s="157">
        <f t="shared" si="51"/>
        <v>3</v>
      </c>
      <c r="AQ235" s="157">
        <f t="shared" si="52"/>
        <v>0</v>
      </c>
      <c r="AR235" s="157">
        <f t="shared" si="46"/>
        <v>2</v>
      </c>
      <c r="AS235" s="142"/>
      <c r="AT235" s="142"/>
    </row>
    <row r="236" spans="1:46" ht="14.4" x14ac:dyDescent="0.3">
      <c r="A236" s="135" t="s">
        <v>804</v>
      </c>
      <c r="B236" s="135" t="s">
        <v>418</v>
      </c>
      <c r="C236" s="135" t="s">
        <v>1144</v>
      </c>
      <c r="D236" s="158"/>
      <c r="E236" s="158"/>
      <c r="F236" s="158">
        <v>20</v>
      </c>
      <c r="G236" s="158">
        <v>15</v>
      </c>
      <c r="H236" s="158">
        <v>39</v>
      </c>
      <c r="I236" s="158">
        <v>47</v>
      </c>
      <c r="J236" s="158">
        <v>29</v>
      </c>
      <c r="K236" s="158">
        <v>28</v>
      </c>
      <c r="L236" s="158">
        <v>9</v>
      </c>
      <c r="M236" s="158">
        <v>1</v>
      </c>
      <c r="N236" s="158"/>
      <c r="O236" s="158">
        <v>1</v>
      </c>
      <c r="P236" s="158"/>
      <c r="Q236" s="158"/>
      <c r="R236" s="158">
        <v>14</v>
      </c>
      <c r="S236" s="158">
        <v>19</v>
      </c>
      <c r="T236" s="158">
        <v>17</v>
      </c>
      <c r="U236" s="158">
        <v>29</v>
      </c>
      <c r="V236" s="158">
        <v>40</v>
      </c>
      <c r="W236" s="158">
        <v>38</v>
      </c>
      <c r="X236" s="158"/>
      <c r="Y236" s="158">
        <v>2</v>
      </c>
      <c r="Z236" s="158"/>
      <c r="AA236" s="141"/>
      <c r="AB236" s="142"/>
      <c r="AC236" s="155">
        <f t="shared" si="40"/>
        <v>67830543</v>
      </c>
      <c r="AD236" s="156" cm="1">
        <f t="array" ref="AD236">ROUND(AVERAGE(AP236:AR236/25),0)</f>
        <v>0</v>
      </c>
      <c r="AE236" s="156" cm="1">
        <f t="array" ref="AE236">ROUND(AVERAGE(AM236:AR236/25),0)</f>
        <v>1</v>
      </c>
      <c r="AF236" s="142"/>
      <c r="AG236" s="157">
        <f t="shared" si="41"/>
        <v>0</v>
      </c>
      <c r="AH236" s="157">
        <f t="shared" si="42"/>
        <v>0</v>
      </c>
      <c r="AI236" s="157">
        <f t="shared" si="43"/>
        <v>14</v>
      </c>
      <c r="AJ236" s="157">
        <f t="shared" si="44"/>
        <v>19</v>
      </c>
      <c r="AK236" s="157">
        <f t="shared" si="45"/>
        <v>17</v>
      </c>
      <c r="AL236" s="157">
        <f t="shared" si="47"/>
        <v>29</v>
      </c>
      <c r="AM236" s="157">
        <f t="shared" si="48"/>
        <v>40</v>
      </c>
      <c r="AN236" s="157">
        <f t="shared" si="49"/>
        <v>38</v>
      </c>
      <c r="AO236" s="157">
        <f t="shared" si="50"/>
        <v>0</v>
      </c>
      <c r="AP236" s="157">
        <f t="shared" si="51"/>
        <v>2</v>
      </c>
      <c r="AQ236" s="157">
        <f t="shared" si="52"/>
        <v>0</v>
      </c>
      <c r="AR236" s="157">
        <f t="shared" si="46"/>
        <v>1</v>
      </c>
      <c r="AS236" s="142"/>
      <c r="AT236" s="142"/>
    </row>
    <row r="237" spans="1:46" ht="14.4" x14ac:dyDescent="0.3">
      <c r="A237" s="135" t="s">
        <v>804</v>
      </c>
      <c r="B237" s="135" t="s">
        <v>650</v>
      </c>
      <c r="C237" s="135" t="s">
        <v>165</v>
      </c>
      <c r="D237" s="158">
        <v>48</v>
      </c>
      <c r="E237" s="158">
        <v>49</v>
      </c>
      <c r="F237" s="158">
        <v>74</v>
      </c>
      <c r="G237" s="158">
        <v>135</v>
      </c>
      <c r="H237" s="158">
        <v>136</v>
      </c>
      <c r="I237" s="158">
        <v>138</v>
      </c>
      <c r="J237" s="158">
        <v>198</v>
      </c>
      <c r="K237" s="158">
        <v>212</v>
      </c>
      <c r="L237" s="158">
        <v>83</v>
      </c>
      <c r="M237" s="158">
        <v>45</v>
      </c>
      <c r="N237" s="158">
        <v>28</v>
      </c>
      <c r="O237" s="158">
        <v>46</v>
      </c>
      <c r="P237" s="158">
        <v>38</v>
      </c>
      <c r="Q237" s="158">
        <v>45</v>
      </c>
      <c r="R237" s="158">
        <v>79</v>
      </c>
      <c r="S237" s="158">
        <v>120</v>
      </c>
      <c r="T237" s="158">
        <v>67</v>
      </c>
      <c r="U237" s="158">
        <v>225</v>
      </c>
      <c r="V237" s="158">
        <v>264</v>
      </c>
      <c r="W237" s="158">
        <v>167</v>
      </c>
      <c r="X237" s="158">
        <v>79</v>
      </c>
      <c r="Y237" s="158">
        <v>42</v>
      </c>
      <c r="Z237" s="158">
        <v>21</v>
      </c>
      <c r="AA237" s="141"/>
      <c r="AB237" s="142"/>
      <c r="AC237" s="155">
        <f t="shared" si="40"/>
        <v>68222639</v>
      </c>
      <c r="AD237" s="156" cm="1">
        <f t="array" ref="AD237">ROUND(AVERAGE(AP237:AR237/25),0)</f>
        <v>1</v>
      </c>
      <c r="AE237" s="156" cm="1">
        <f t="array" ref="AE237">ROUND(AVERAGE(AM237:AR237/25),0)</f>
        <v>4</v>
      </c>
      <c r="AF237" s="142"/>
      <c r="AG237" s="157">
        <f t="shared" si="41"/>
        <v>38</v>
      </c>
      <c r="AH237" s="157">
        <f t="shared" si="42"/>
        <v>45</v>
      </c>
      <c r="AI237" s="157">
        <f t="shared" si="43"/>
        <v>79</v>
      </c>
      <c r="AJ237" s="157">
        <f t="shared" si="44"/>
        <v>120</v>
      </c>
      <c r="AK237" s="157">
        <f t="shared" si="45"/>
        <v>67</v>
      </c>
      <c r="AL237" s="157">
        <f t="shared" si="47"/>
        <v>225</v>
      </c>
      <c r="AM237" s="157">
        <f t="shared" si="48"/>
        <v>264</v>
      </c>
      <c r="AN237" s="157">
        <f t="shared" si="49"/>
        <v>167</v>
      </c>
      <c r="AO237" s="157">
        <f t="shared" si="50"/>
        <v>79</v>
      </c>
      <c r="AP237" s="157">
        <f t="shared" si="51"/>
        <v>42</v>
      </c>
      <c r="AQ237" s="157">
        <f t="shared" si="52"/>
        <v>21</v>
      </c>
      <c r="AR237" s="157">
        <f t="shared" si="46"/>
        <v>46</v>
      </c>
      <c r="AS237" s="142"/>
      <c r="AT237" s="142"/>
    </row>
    <row r="238" spans="1:46" ht="14.4" x14ac:dyDescent="0.3">
      <c r="A238" s="135" t="s">
        <v>804</v>
      </c>
      <c r="B238" s="135" t="s">
        <v>651</v>
      </c>
      <c r="C238" s="135" t="s">
        <v>164</v>
      </c>
      <c r="D238" s="158">
        <v>33</v>
      </c>
      <c r="E238" s="158">
        <v>31</v>
      </c>
      <c r="F238" s="158">
        <v>84</v>
      </c>
      <c r="G238" s="158">
        <v>167</v>
      </c>
      <c r="H238" s="158">
        <v>141</v>
      </c>
      <c r="I238" s="158">
        <v>186</v>
      </c>
      <c r="J238" s="158">
        <v>93</v>
      </c>
      <c r="K238" s="158">
        <v>357</v>
      </c>
      <c r="L238" s="158">
        <v>57</v>
      </c>
      <c r="M238" s="158">
        <v>75</v>
      </c>
      <c r="N238" s="158">
        <v>31</v>
      </c>
      <c r="O238" s="158">
        <v>30</v>
      </c>
      <c r="P238" s="158">
        <v>27</v>
      </c>
      <c r="Q238" s="158">
        <v>38</v>
      </c>
      <c r="R238" s="158">
        <v>99</v>
      </c>
      <c r="S238" s="158">
        <v>174</v>
      </c>
      <c r="T238" s="158">
        <v>122</v>
      </c>
      <c r="U238" s="158">
        <v>147</v>
      </c>
      <c r="V238" s="158">
        <v>303</v>
      </c>
      <c r="W238" s="158">
        <v>207</v>
      </c>
      <c r="X238" s="158">
        <v>97</v>
      </c>
      <c r="Y238" s="158">
        <v>46</v>
      </c>
      <c r="Z238" s="158">
        <v>31</v>
      </c>
      <c r="AA238" s="141"/>
      <c r="AB238" s="142"/>
      <c r="AC238" s="155">
        <f t="shared" si="40"/>
        <v>68222641</v>
      </c>
      <c r="AD238" s="156" cm="1">
        <f t="array" ref="AD238">ROUND(AVERAGE(AP238:AR238/25),0)</f>
        <v>1</v>
      </c>
      <c r="AE238" s="156" cm="1">
        <f t="array" ref="AE238">ROUND(AVERAGE(AM238:AR238/25),0)</f>
        <v>5</v>
      </c>
      <c r="AF238" s="142"/>
      <c r="AG238" s="157">
        <f t="shared" si="41"/>
        <v>27</v>
      </c>
      <c r="AH238" s="157">
        <f t="shared" si="42"/>
        <v>38</v>
      </c>
      <c r="AI238" s="157">
        <f t="shared" si="43"/>
        <v>99</v>
      </c>
      <c r="AJ238" s="157">
        <f t="shared" si="44"/>
        <v>174</v>
      </c>
      <c r="AK238" s="157">
        <f t="shared" si="45"/>
        <v>122</v>
      </c>
      <c r="AL238" s="157">
        <f t="shared" si="47"/>
        <v>147</v>
      </c>
      <c r="AM238" s="157">
        <f t="shared" si="48"/>
        <v>303</v>
      </c>
      <c r="AN238" s="157">
        <f t="shared" si="49"/>
        <v>207</v>
      </c>
      <c r="AO238" s="157">
        <f t="shared" si="50"/>
        <v>97</v>
      </c>
      <c r="AP238" s="157">
        <f t="shared" si="51"/>
        <v>46</v>
      </c>
      <c r="AQ238" s="157">
        <f t="shared" si="52"/>
        <v>31</v>
      </c>
      <c r="AR238" s="157">
        <f t="shared" si="46"/>
        <v>30</v>
      </c>
      <c r="AS238" s="142"/>
      <c r="AT238" s="142"/>
    </row>
    <row r="239" spans="1:46" ht="14.4" x14ac:dyDescent="0.3">
      <c r="A239" s="135" t="s">
        <v>804</v>
      </c>
      <c r="B239" s="135" t="s">
        <v>652</v>
      </c>
      <c r="C239" s="135" t="s">
        <v>1145</v>
      </c>
      <c r="D239" s="158">
        <v>7</v>
      </c>
      <c r="E239" s="158">
        <v>5</v>
      </c>
      <c r="F239" s="158">
        <v>36</v>
      </c>
      <c r="G239" s="158">
        <v>62.832999999999998</v>
      </c>
      <c r="H239" s="158">
        <v>57</v>
      </c>
      <c r="I239" s="158">
        <v>43</v>
      </c>
      <c r="J239" s="158">
        <v>42</v>
      </c>
      <c r="K239" s="158">
        <v>39</v>
      </c>
      <c r="L239" s="158">
        <v>11</v>
      </c>
      <c r="M239" s="158">
        <v>5.8330000000000002</v>
      </c>
      <c r="N239" s="158">
        <v>5</v>
      </c>
      <c r="O239" s="158">
        <v>-2</v>
      </c>
      <c r="P239" s="158"/>
      <c r="Q239" s="158">
        <v>-3.1669999999999998</v>
      </c>
      <c r="R239" s="158"/>
      <c r="S239" s="158">
        <v>0</v>
      </c>
      <c r="T239" s="158">
        <v>-2.8330000000000002</v>
      </c>
      <c r="U239" s="158"/>
      <c r="V239" s="158"/>
      <c r="W239" s="158"/>
      <c r="X239" s="158"/>
      <c r="Y239" s="158"/>
      <c r="Z239" s="158"/>
      <c r="AA239" s="141"/>
      <c r="AB239" s="142"/>
      <c r="AC239" s="155">
        <f t="shared" si="40"/>
        <v>68535245</v>
      </c>
      <c r="AD239" s="156" cm="1">
        <f t="array" ref="AD239">ROUND(AVERAGE(AP239:AR239/25),0)</f>
        <v>0</v>
      </c>
      <c r="AE239" s="156" cm="1">
        <f t="array" ref="AE239">ROUND(AVERAGE(AM239:AR239/25),0)</f>
        <v>0</v>
      </c>
      <c r="AF239" s="142"/>
      <c r="AG239" s="157">
        <f t="shared" si="41"/>
        <v>0</v>
      </c>
      <c r="AH239" s="157">
        <f t="shared" si="42"/>
        <v>-3</v>
      </c>
      <c r="AI239" s="157">
        <f t="shared" si="43"/>
        <v>0</v>
      </c>
      <c r="AJ239" s="157">
        <f t="shared" si="44"/>
        <v>0</v>
      </c>
      <c r="AK239" s="157">
        <f t="shared" si="45"/>
        <v>-3</v>
      </c>
      <c r="AL239" s="157">
        <f t="shared" si="47"/>
        <v>0</v>
      </c>
      <c r="AM239" s="157">
        <f t="shared" si="48"/>
        <v>0</v>
      </c>
      <c r="AN239" s="157">
        <f t="shared" si="49"/>
        <v>0</v>
      </c>
      <c r="AO239" s="157">
        <f t="shared" si="50"/>
        <v>0</v>
      </c>
      <c r="AP239" s="157">
        <f t="shared" si="51"/>
        <v>0</v>
      </c>
      <c r="AQ239" s="157">
        <f t="shared" si="52"/>
        <v>0</v>
      </c>
      <c r="AR239" s="157">
        <f t="shared" si="46"/>
        <v>-2</v>
      </c>
      <c r="AS239" s="142"/>
      <c r="AT239" s="142"/>
    </row>
    <row r="240" spans="1:46" ht="14.4" x14ac:dyDescent="0.3">
      <c r="A240" s="135" t="s">
        <v>683</v>
      </c>
      <c r="B240" s="135" t="s">
        <v>900</v>
      </c>
      <c r="C240" s="135" t="s">
        <v>1146</v>
      </c>
      <c r="D240" s="158"/>
      <c r="E240" s="158"/>
      <c r="F240" s="158"/>
      <c r="G240" s="158"/>
      <c r="H240" s="158"/>
      <c r="I240" s="158"/>
      <c r="J240" s="158"/>
      <c r="K240" s="158"/>
      <c r="L240" s="158"/>
      <c r="M240" s="158"/>
      <c r="N240" s="158"/>
      <c r="O240" s="158"/>
      <c r="P240" s="158"/>
      <c r="Q240" s="158"/>
      <c r="R240" s="158"/>
      <c r="S240" s="158"/>
      <c r="T240" s="158">
        <v>40</v>
      </c>
      <c r="U240" s="158">
        <v>92</v>
      </c>
      <c r="V240" s="158">
        <v>19</v>
      </c>
      <c r="W240" s="158"/>
      <c r="X240" s="158"/>
      <c r="Y240" s="158"/>
      <c r="Z240" s="158"/>
      <c r="AA240" s="141"/>
      <c r="AB240" s="142"/>
      <c r="AC240" s="155">
        <f t="shared" si="40"/>
        <v>64409871</v>
      </c>
      <c r="AD240" s="156" cm="1">
        <f t="array" ref="AD240">ROUND(AVERAGE(AP240:AR240/25),0)</f>
        <v>0</v>
      </c>
      <c r="AE240" s="156" cm="1">
        <f t="array" ref="AE240">ROUND(AVERAGE(AM240:AR240/25),0)</f>
        <v>0</v>
      </c>
      <c r="AF240" s="142"/>
      <c r="AG240" s="157">
        <f t="shared" si="41"/>
        <v>0</v>
      </c>
      <c r="AH240" s="157">
        <f t="shared" si="42"/>
        <v>0</v>
      </c>
      <c r="AI240" s="157">
        <f t="shared" si="43"/>
        <v>0</v>
      </c>
      <c r="AJ240" s="157">
        <f t="shared" si="44"/>
        <v>0</v>
      </c>
      <c r="AK240" s="157">
        <f t="shared" si="45"/>
        <v>40</v>
      </c>
      <c r="AL240" s="157">
        <f t="shared" si="47"/>
        <v>92</v>
      </c>
      <c r="AM240" s="157">
        <f t="shared" si="48"/>
        <v>19</v>
      </c>
      <c r="AN240" s="157">
        <f t="shared" si="49"/>
        <v>0</v>
      </c>
      <c r="AO240" s="157">
        <f t="shared" si="50"/>
        <v>0</v>
      </c>
      <c r="AP240" s="157">
        <f t="shared" si="51"/>
        <v>0</v>
      </c>
      <c r="AQ240" s="157">
        <f t="shared" si="52"/>
        <v>0</v>
      </c>
      <c r="AR240" s="157">
        <f t="shared" si="46"/>
        <v>0</v>
      </c>
      <c r="AS240" s="142"/>
      <c r="AT240" s="142"/>
    </row>
    <row r="241" spans="1:46" ht="14.4" x14ac:dyDescent="0.3">
      <c r="A241" s="135" t="s">
        <v>683</v>
      </c>
      <c r="B241" s="135" t="s">
        <v>684</v>
      </c>
      <c r="C241" s="135" t="s">
        <v>634</v>
      </c>
      <c r="D241" s="158">
        <v>195</v>
      </c>
      <c r="E241" s="158">
        <v>261</v>
      </c>
      <c r="F241" s="158">
        <v>655</v>
      </c>
      <c r="G241" s="158">
        <v>872</v>
      </c>
      <c r="H241" s="158">
        <v>252</v>
      </c>
      <c r="I241" s="158">
        <v>69</v>
      </c>
      <c r="J241" s="158">
        <v>5</v>
      </c>
      <c r="K241" s="158">
        <v>119</v>
      </c>
      <c r="L241" s="158">
        <v>90</v>
      </c>
      <c r="M241" s="158">
        <v>71</v>
      </c>
      <c r="N241" s="158">
        <v>188</v>
      </c>
      <c r="O241" s="158">
        <v>79</v>
      </c>
      <c r="P241" s="158">
        <v>128</v>
      </c>
      <c r="Q241" s="158">
        <v>199</v>
      </c>
      <c r="R241" s="158">
        <v>321</v>
      </c>
      <c r="S241" s="158">
        <v>215</v>
      </c>
      <c r="T241" s="158">
        <v>292</v>
      </c>
      <c r="U241" s="158">
        <v>27</v>
      </c>
      <c r="V241" s="158">
        <v>95</v>
      </c>
      <c r="W241" s="158">
        <v>231</v>
      </c>
      <c r="X241" s="158"/>
      <c r="Y241" s="158"/>
      <c r="Z241" s="158">
        <v>-35</v>
      </c>
      <c r="AA241" s="141"/>
      <c r="AB241" s="142"/>
      <c r="AC241" s="155">
        <f t="shared" si="40"/>
        <v>68359537</v>
      </c>
      <c r="AD241" s="156" cm="1">
        <f t="array" ref="AD241">ROUND(AVERAGE(AP241:AR241/25),0)</f>
        <v>1</v>
      </c>
      <c r="AE241" s="156" cm="1">
        <f t="array" ref="AE241">ROUND(AVERAGE(AM241:AR241/25),0)</f>
        <v>2</v>
      </c>
      <c r="AF241" s="142"/>
      <c r="AG241" s="157">
        <f t="shared" si="41"/>
        <v>128</v>
      </c>
      <c r="AH241" s="157">
        <f t="shared" si="42"/>
        <v>199</v>
      </c>
      <c r="AI241" s="157">
        <f t="shared" si="43"/>
        <v>321</v>
      </c>
      <c r="AJ241" s="157">
        <f t="shared" si="44"/>
        <v>215</v>
      </c>
      <c r="AK241" s="157">
        <f t="shared" si="45"/>
        <v>292</v>
      </c>
      <c r="AL241" s="157">
        <f t="shared" si="47"/>
        <v>27</v>
      </c>
      <c r="AM241" s="157">
        <f t="shared" si="48"/>
        <v>95</v>
      </c>
      <c r="AN241" s="157">
        <f t="shared" si="49"/>
        <v>231</v>
      </c>
      <c r="AO241" s="157">
        <f t="shared" si="50"/>
        <v>0</v>
      </c>
      <c r="AP241" s="157">
        <f t="shared" si="51"/>
        <v>0</v>
      </c>
      <c r="AQ241" s="157">
        <f t="shared" si="52"/>
        <v>-35</v>
      </c>
      <c r="AR241" s="157">
        <f t="shared" si="46"/>
        <v>79</v>
      </c>
      <c r="AS241" s="142"/>
      <c r="AT241" s="142"/>
    </row>
    <row r="242" spans="1:46" ht="14.4" x14ac:dyDescent="0.3">
      <c r="A242" s="135" t="s">
        <v>683</v>
      </c>
      <c r="B242" s="135" t="s">
        <v>685</v>
      </c>
      <c r="C242" s="135" t="s">
        <v>635</v>
      </c>
      <c r="D242" s="158">
        <v>25</v>
      </c>
      <c r="E242" s="158"/>
      <c r="F242" s="158">
        <v>161</v>
      </c>
      <c r="G242" s="158">
        <v>196</v>
      </c>
      <c r="H242" s="158">
        <v>92</v>
      </c>
      <c r="I242" s="158">
        <v>37</v>
      </c>
      <c r="J242" s="158">
        <v>53</v>
      </c>
      <c r="K242" s="158"/>
      <c r="L242" s="158">
        <v>31</v>
      </c>
      <c r="M242" s="158">
        <v>35</v>
      </c>
      <c r="N242" s="158">
        <v>58</v>
      </c>
      <c r="O242" s="158">
        <v>48</v>
      </c>
      <c r="P242" s="158">
        <v>20</v>
      </c>
      <c r="Q242" s="158">
        <v>40</v>
      </c>
      <c r="R242" s="158">
        <v>51</v>
      </c>
      <c r="S242" s="158">
        <v>85</v>
      </c>
      <c r="T242" s="158">
        <v>99</v>
      </c>
      <c r="U242" s="158"/>
      <c r="V242" s="158"/>
      <c r="W242" s="158"/>
      <c r="X242" s="158"/>
      <c r="Y242" s="158"/>
      <c r="Z242" s="158"/>
      <c r="AA242" s="141"/>
      <c r="AB242" s="142"/>
      <c r="AC242" s="155">
        <f t="shared" si="40"/>
        <v>68741828</v>
      </c>
      <c r="AD242" s="156" cm="1">
        <f t="array" ref="AD242">ROUND(AVERAGE(AP242:AR242/25),0)</f>
        <v>1</v>
      </c>
      <c r="AE242" s="156" cm="1">
        <f t="array" ref="AE242">ROUND(AVERAGE(AM242:AR242/25),0)</f>
        <v>0</v>
      </c>
      <c r="AF242" s="142"/>
      <c r="AG242" s="157">
        <f t="shared" si="41"/>
        <v>20</v>
      </c>
      <c r="AH242" s="157">
        <f t="shared" si="42"/>
        <v>40</v>
      </c>
      <c r="AI242" s="157">
        <f t="shared" si="43"/>
        <v>51</v>
      </c>
      <c r="AJ242" s="157">
        <f t="shared" si="44"/>
        <v>85</v>
      </c>
      <c r="AK242" s="157">
        <f t="shared" si="45"/>
        <v>99</v>
      </c>
      <c r="AL242" s="157">
        <f t="shared" si="47"/>
        <v>0</v>
      </c>
      <c r="AM242" s="157">
        <f t="shared" si="48"/>
        <v>0</v>
      </c>
      <c r="AN242" s="157">
        <f t="shared" si="49"/>
        <v>0</v>
      </c>
      <c r="AO242" s="157">
        <f t="shared" si="50"/>
        <v>0</v>
      </c>
      <c r="AP242" s="157">
        <f t="shared" si="51"/>
        <v>0</v>
      </c>
      <c r="AQ242" s="157">
        <f t="shared" si="52"/>
        <v>0</v>
      </c>
      <c r="AR242" s="157">
        <f t="shared" si="46"/>
        <v>48</v>
      </c>
      <c r="AS242" s="142"/>
      <c r="AT242" s="142"/>
    </row>
    <row r="243" spans="1:46" ht="14.4" x14ac:dyDescent="0.3">
      <c r="A243" s="135" t="s">
        <v>683</v>
      </c>
      <c r="B243" s="135" t="s">
        <v>686</v>
      </c>
      <c r="C243" s="135" t="s">
        <v>1147</v>
      </c>
      <c r="D243" s="158">
        <v>185</v>
      </c>
      <c r="E243" s="158">
        <v>94</v>
      </c>
      <c r="F243" s="158">
        <v>714</v>
      </c>
      <c r="G243" s="158">
        <v>847</v>
      </c>
      <c r="H243" s="158">
        <v>230</v>
      </c>
      <c r="I243" s="158">
        <v>71</v>
      </c>
      <c r="J243" s="158">
        <v>76</v>
      </c>
      <c r="K243" s="158">
        <v>187</v>
      </c>
      <c r="L243" s="158">
        <v>176</v>
      </c>
      <c r="M243" s="158">
        <v>55</v>
      </c>
      <c r="N243" s="158">
        <v>160</v>
      </c>
      <c r="O243" s="158">
        <v>186</v>
      </c>
      <c r="P243" s="158">
        <v>52</v>
      </c>
      <c r="Q243" s="158">
        <v>214</v>
      </c>
      <c r="R243" s="158">
        <v>364</v>
      </c>
      <c r="S243" s="158">
        <v>216</v>
      </c>
      <c r="T243" s="158">
        <v>292</v>
      </c>
      <c r="U243" s="158">
        <v>124</v>
      </c>
      <c r="V243" s="158">
        <v>96</v>
      </c>
      <c r="W243" s="158">
        <v>79</v>
      </c>
      <c r="X243" s="158">
        <v>10</v>
      </c>
      <c r="Y243" s="158">
        <v>28</v>
      </c>
      <c r="Z243" s="158">
        <v>-14</v>
      </c>
      <c r="AA243" s="141"/>
      <c r="AB243" s="142"/>
      <c r="AC243" s="155">
        <f t="shared" si="40"/>
        <v>68801090</v>
      </c>
      <c r="AD243" s="156" cm="1">
        <f t="array" ref="AD243">ROUND(AVERAGE(AP243:AR243/25),0)</f>
        <v>3</v>
      </c>
      <c r="AE243" s="156" cm="1">
        <f t="array" ref="AE243">ROUND(AVERAGE(AM243:AR243/25),0)</f>
        <v>3</v>
      </c>
      <c r="AF243" s="142"/>
      <c r="AG243" s="157">
        <f t="shared" si="41"/>
        <v>52</v>
      </c>
      <c r="AH243" s="157">
        <f t="shared" si="42"/>
        <v>214</v>
      </c>
      <c r="AI243" s="157">
        <f t="shared" si="43"/>
        <v>364</v>
      </c>
      <c r="AJ243" s="157">
        <f t="shared" si="44"/>
        <v>216</v>
      </c>
      <c r="AK243" s="157">
        <f t="shared" si="45"/>
        <v>292</v>
      </c>
      <c r="AL243" s="157">
        <f t="shared" si="47"/>
        <v>124</v>
      </c>
      <c r="AM243" s="157">
        <f t="shared" si="48"/>
        <v>96</v>
      </c>
      <c r="AN243" s="157">
        <f t="shared" si="49"/>
        <v>79</v>
      </c>
      <c r="AO243" s="157">
        <f t="shared" si="50"/>
        <v>10</v>
      </c>
      <c r="AP243" s="157">
        <f t="shared" si="51"/>
        <v>28</v>
      </c>
      <c r="AQ243" s="157">
        <f t="shared" si="52"/>
        <v>-14</v>
      </c>
      <c r="AR243" s="157">
        <f t="shared" si="46"/>
        <v>186</v>
      </c>
      <c r="AS243" s="142"/>
      <c r="AT243" s="142"/>
    </row>
    <row r="244" spans="1:46" ht="14.4" x14ac:dyDescent="0.3">
      <c r="A244" s="135" t="s">
        <v>469</v>
      </c>
      <c r="B244" s="135"/>
      <c r="C244" s="135"/>
      <c r="D244" s="158">
        <v>64414.75</v>
      </c>
      <c r="E244" s="158">
        <v>65515.578999999991</v>
      </c>
      <c r="F244" s="158">
        <v>85211.75</v>
      </c>
      <c r="G244" s="158">
        <v>124513.49900000001</v>
      </c>
      <c r="H244" s="158">
        <v>110231.33099999999</v>
      </c>
      <c r="I244" s="158">
        <v>128824.333</v>
      </c>
      <c r="J244" s="158">
        <v>154869.57999999993</v>
      </c>
      <c r="K244" s="158">
        <v>111874.167</v>
      </c>
      <c r="L244" s="158">
        <v>98468.332999999999</v>
      </c>
      <c r="M244" s="158">
        <v>74194.998999999996</v>
      </c>
      <c r="N244" s="158">
        <v>57228.248</v>
      </c>
      <c r="O244" s="158">
        <v>65443.918999999994</v>
      </c>
      <c r="P244" s="158">
        <v>61704.995999999999</v>
      </c>
      <c r="Q244" s="158">
        <v>68048.080999999991</v>
      </c>
      <c r="R244" s="158">
        <v>84430.5</v>
      </c>
      <c r="S244" s="158">
        <v>114294.83199999999</v>
      </c>
      <c r="T244" s="158">
        <v>118807.99799999999</v>
      </c>
      <c r="U244" s="158">
        <v>136943.334</v>
      </c>
      <c r="V244" s="158">
        <v>160031.83100000006</v>
      </c>
      <c r="W244" s="158">
        <v>129315.33500000001</v>
      </c>
      <c r="X244" s="158">
        <v>93541.5</v>
      </c>
      <c r="Y244" s="158">
        <v>78728.749999999985</v>
      </c>
      <c r="Z244" s="158">
        <v>58054.162999999986</v>
      </c>
      <c r="AA244" s="141"/>
      <c r="AB244" s="142"/>
      <c r="AC244" s="155">
        <f t="shared" si="40"/>
        <v>0</v>
      </c>
      <c r="AD244" s="156" cm="1">
        <f t="array" ref="AD244">ROUND(AVERAGE(AP244:AR244/25),0)</f>
        <v>2696</v>
      </c>
      <c r="AE244" s="156" cm="1">
        <f t="array" ref="AE244">ROUND(AVERAGE(AM244:AR244/25),0)</f>
        <v>3901</v>
      </c>
      <c r="AF244" s="142"/>
      <c r="AG244" s="157">
        <f t="shared" si="41"/>
        <v>61705</v>
      </c>
      <c r="AH244" s="157">
        <f t="shared" si="42"/>
        <v>68048</v>
      </c>
      <c r="AI244" s="157">
        <f t="shared" si="43"/>
        <v>84431</v>
      </c>
      <c r="AJ244" s="157">
        <f t="shared" si="44"/>
        <v>114295</v>
      </c>
      <c r="AK244" s="157">
        <f t="shared" si="45"/>
        <v>118808</v>
      </c>
      <c r="AL244" s="157">
        <f t="shared" si="47"/>
        <v>136943</v>
      </c>
      <c r="AM244" s="157">
        <f t="shared" si="48"/>
        <v>160032</v>
      </c>
      <c r="AN244" s="157">
        <f t="shared" si="49"/>
        <v>129315</v>
      </c>
      <c r="AO244" s="157">
        <f t="shared" si="50"/>
        <v>93542</v>
      </c>
      <c r="AP244" s="157">
        <f t="shared" si="51"/>
        <v>78729</v>
      </c>
      <c r="AQ244" s="157">
        <f t="shared" si="52"/>
        <v>58054</v>
      </c>
      <c r="AR244" s="157">
        <f t="shared" si="46"/>
        <v>65444</v>
      </c>
      <c r="AS244" s="142"/>
      <c r="AT244" s="142"/>
    </row>
    <row r="245" spans="1:46" ht="14.4" x14ac:dyDescent="0.3">
      <c r="A245" s="141"/>
      <c r="B245" s="141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  <c r="AB245" s="142"/>
      <c r="AC245" s="155">
        <f t="shared" si="40"/>
        <v>0</v>
      </c>
      <c r="AD245" s="156" cm="1">
        <f t="array" ref="AD245">ROUND(AVERAGE(AP245:AR245/25),0)</f>
        <v>0</v>
      </c>
      <c r="AE245" s="156" cm="1">
        <f t="array" ref="AE245">ROUND(AVERAGE(AM245:AR245/25),0)</f>
        <v>0</v>
      </c>
      <c r="AF245" s="142"/>
      <c r="AG245" s="157">
        <f t="shared" si="41"/>
        <v>0</v>
      </c>
      <c r="AH245" s="157">
        <f t="shared" si="42"/>
        <v>0</v>
      </c>
      <c r="AI245" s="157">
        <f t="shared" si="43"/>
        <v>0</v>
      </c>
      <c r="AJ245" s="157">
        <f t="shared" si="44"/>
        <v>0</v>
      </c>
      <c r="AK245" s="157">
        <f t="shared" si="45"/>
        <v>0</v>
      </c>
      <c r="AL245" s="157">
        <f t="shared" si="47"/>
        <v>0</v>
      </c>
      <c r="AM245" s="157">
        <f t="shared" si="48"/>
        <v>0</v>
      </c>
      <c r="AN245" s="157">
        <f t="shared" si="49"/>
        <v>0</v>
      </c>
      <c r="AO245" s="157">
        <f t="shared" si="50"/>
        <v>0</v>
      </c>
      <c r="AP245" s="157">
        <f t="shared" si="51"/>
        <v>0</v>
      </c>
      <c r="AQ245" s="157">
        <f t="shared" si="52"/>
        <v>0</v>
      </c>
      <c r="AR245" s="157">
        <f t="shared" si="46"/>
        <v>0</v>
      </c>
      <c r="AS245" s="142"/>
      <c r="AT245" s="142"/>
    </row>
    <row r="246" spans="1:46" ht="14.4" x14ac:dyDescent="0.3">
      <c r="A246" s="141"/>
      <c r="B246" s="141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  <c r="AA246" s="141"/>
      <c r="AB246" s="142"/>
      <c r="AC246" s="155">
        <f t="shared" si="40"/>
        <v>0</v>
      </c>
      <c r="AD246" s="156" cm="1">
        <f t="array" ref="AD246">ROUND(AVERAGE(AP246:AR246/25),0)</f>
        <v>0</v>
      </c>
      <c r="AE246" s="156" cm="1">
        <f t="array" ref="AE246">ROUND(AVERAGE(AM246:AR246/25),0)</f>
        <v>0</v>
      </c>
      <c r="AF246" s="142"/>
      <c r="AG246" s="157">
        <f t="shared" si="41"/>
        <v>0</v>
      </c>
      <c r="AH246" s="157">
        <f t="shared" si="42"/>
        <v>0</v>
      </c>
      <c r="AI246" s="157">
        <f t="shared" si="43"/>
        <v>0</v>
      </c>
      <c r="AJ246" s="157">
        <f t="shared" si="44"/>
        <v>0</v>
      </c>
      <c r="AK246" s="157">
        <f t="shared" si="45"/>
        <v>0</v>
      </c>
      <c r="AL246" s="157">
        <f t="shared" si="47"/>
        <v>0</v>
      </c>
      <c r="AM246" s="157">
        <f t="shared" si="48"/>
        <v>0</v>
      </c>
      <c r="AN246" s="157">
        <f t="shared" si="49"/>
        <v>0</v>
      </c>
      <c r="AO246" s="157">
        <f t="shared" si="50"/>
        <v>0</v>
      </c>
      <c r="AP246" s="157">
        <f t="shared" si="51"/>
        <v>0</v>
      </c>
      <c r="AQ246" s="157">
        <f t="shared" si="52"/>
        <v>0</v>
      </c>
      <c r="AR246" s="157">
        <f t="shared" si="46"/>
        <v>0</v>
      </c>
      <c r="AS246" s="142"/>
      <c r="AT246" s="142"/>
    </row>
    <row r="247" spans="1:46" ht="14.4" x14ac:dyDescent="0.3">
      <c r="A247" s="141"/>
      <c r="B247" s="141"/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  <c r="AB247" s="142"/>
      <c r="AC247" s="155">
        <f t="shared" si="40"/>
        <v>0</v>
      </c>
      <c r="AD247" s="156" cm="1">
        <f t="array" ref="AD247">ROUND(AVERAGE(AP247:AR247/25),0)</f>
        <v>0</v>
      </c>
      <c r="AE247" s="156" cm="1">
        <f t="array" ref="AE247">ROUND(AVERAGE(AM247:AR247/25),0)</f>
        <v>0</v>
      </c>
      <c r="AF247" s="142"/>
      <c r="AG247" s="157">
        <f t="shared" si="41"/>
        <v>0</v>
      </c>
      <c r="AH247" s="157">
        <f t="shared" si="42"/>
        <v>0</v>
      </c>
      <c r="AI247" s="157">
        <f t="shared" si="43"/>
        <v>0</v>
      </c>
      <c r="AJ247" s="157">
        <f t="shared" si="44"/>
        <v>0</v>
      </c>
      <c r="AK247" s="157">
        <f t="shared" si="45"/>
        <v>0</v>
      </c>
      <c r="AL247" s="157">
        <f t="shared" si="47"/>
        <v>0</v>
      </c>
      <c r="AM247" s="157">
        <f t="shared" si="48"/>
        <v>0</v>
      </c>
      <c r="AN247" s="157">
        <f t="shared" si="49"/>
        <v>0</v>
      </c>
      <c r="AO247" s="157">
        <f t="shared" si="50"/>
        <v>0</v>
      </c>
      <c r="AP247" s="157">
        <f t="shared" si="51"/>
        <v>0</v>
      </c>
      <c r="AQ247" s="157">
        <f t="shared" si="52"/>
        <v>0</v>
      </c>
      <c r="AR247" s="157">
        <f t="shared" si="46"/>
        <v>0</v>
      </c>
      <c r="AS247" s="142"/>
      <c r="AT247" s="142"/>
    </row>
    <row r="248" spans="1:46" ht="14.4" x14ac:dyDescent="0.3">
      <c r="A248" s="141"/>
      <c r="B248" s="141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  <c r="AA248" s="141"/>
      <c r="AB248" s="142"/>
      <c r="AC248" s="155">
        <f t="shared" si="40"/>
        <v>0</v>
      </c>
      <c r="AD248" s="156" cm="1">
        <f t="array" ref="AD248">ROUND(AVERAGE(AP248:AR248/25),0)</f>
        <v>0</v>
      </c>
      <c r="AE248" s="156" cm="1">
        <f t="array" ref="AE248">ROUND(AVERAGE(AM248:AR248/25),0)</f>
        <v>0</v>
      </c>
      <c r="AF248" s="142"/>
      <c r="AG248" s="157">
        <f t="shared" si="41"/>
        <v>0</v>
      </c>
      <c r="AH248" s="157">
        <f t="shared" si="42"/>
        <v>0</v>
      </c>
      <c r="AI248" s="157">
        <f t="shared" si="43"/>
        <v>0</v>
      </c>
      <c r="AJ248" s="157">
        <f t="shared" si="44"/>
        <v>0</v>
      </c>
      <c r="AK248" s="157">
        <f t="shared" si="45"/>
        <v>0</v>
      </c>
      <c r="AL248" s="157">
        <f t="shared" si="47"/>
        <v>0</v>
      </c>
      <c r="AM248" s="157">
        <f t="shared" si="48"/>
        <v>0</v>
      </c>
      <c r="AN248" s="157">
        <f t="shared" si="49"/>
        <v>0</v>
      </c>
      <c r="AO248" s="157">
        <f t="shared" si="50"/>
        <v>0</v>
      </c>
      <c r="AP248" s="157">
        <f t="shared" si="51"/>
        <v>0</v>
      </c>
      <c r="AQ248" s="157">
        <f t="shared" si="52"/>
        <v>0</v>
      </c>
      <c r="AR248" s="157">
        <f t="shared" si="46"/>
        <v>0</v>
      </c>
      <c r="AS248" s="142"/>
      <c r="AT248" s="142"/>
    </row>
    <row r="249" spans="1:46" ht="14.4" x14ac:dyDescent="0.3">
      <c r="A249" s="141"/>
      <c r="B249" s="141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  <c r="AB249" s="142"/>
      <c r="AC249" s="155">
        <f t="shared" si="40"/>
        <v>0</v>
      </c>
      <c r="AD249" s="156" cm="1">
        <f t="array" ref="AD249">ROUND(AVERAGE(AP249:AR249/25),0)</f>
        <v>0</v>
      </c>
      <c r="AE249" s="156" cm="1">
        <f t="array" ref="AE249">ROUND(AVERAGE(AM249:AR249/25),0)</f>
        <v>0</v>
      </c>
      <c r="AF249" s="142"/>
      <c r="AG249" s="157">
        <f t="shared" si="41"/>
        <v>0</v>
      </c>
      <c r="AH249" s="157">
        <f t="shared" si="42"/>
        <v>0</v>
      </c>
      <c r="AI249" s="157">
        <f t="shared" si="43"/>
        <v>0</v>
      </c>
      <c r="AJ249" s="157">
        <f t="shared" si="44"/>
        <v>0</v>
      </c>
      <c r="AK249" s="157">
        <f t="shared" si="45"/>
        <v>0</v>
      </c>
      <c r="AL249" s="157">
        <f t="shared" si="47"/>
        <v>0</v>
      </c>
      <c r="AM249" s="157">
        <f t="shared" si="48"/>
        <v>0</v>
      </c>
      <c r="AN249" s="157">
        <f t="shared" si="49"/>
        <v>0</v>
      </c>
      <c r="AO249" s="157">
        <f t="shared" si="50"/>
        <v>0</v>
      </c>
      <c r="AP249" s="157">
        <f t="shared" si="51"/>
        <v>0</v>
      </c>
      <c r="AQ249" s="157">
        <f t="shared" si="52"/>
        <v>0</v>
      </c>
      <c r="AR249" s="157">
        <f t="shared" si="46"/>
        <v>0</v>
      </c>
      <c r="AS249" s="142"/>
      <c r="AT249" s="142"/>
    </row>
    <row r="250" spans="1:46" ht="14.4" x14ac:dyDescent="0.3">
      <c r="A250" s="141"/>
      <c r="B250" s="141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  <c r="AA250" s="141"/>
      <c r="AB250" s="142"/>
      <c r="AC250" s="155">
        <f t="shared" si="40"/>
        <v>0</v>
      </c>
      <c r="AD250" s="156" cm="1">
        <f t="array" ref="AD250">ROUND(AVERAGE(AP250:AR250/25),0)</f>
        <v>0</v>
      </c>
      <c r="AE250" s="156" cm="1">
        <f t="array" ref="AE250">ROUND(AVERAGE(AM250:AR250/25),0)</f>
        <v>0</v>
      </c>
      <c r="AF250" s="142"/>
      <c r="AG250" s="157">
        <f t="shared" si="41"/>
        <v>0</v>
      </c>
      <c r="AH250" s="157">
        <f t="shared" si="42"/>
        <v>0</v>
      </c>
      <c r="AI250" s="157">
        <f t="shared" si="43"/>
        <v>0</v>
      </c>
      <c r="AJ250" s="157">
        <f t="shared" si="44"/>
        <v>0</v>
      </c>
      <c r="AK250" s="157">
        <f t="shared" si="45"/>
        <v>0</v>
      </c>
      <c r="AL250" s="157">
        <f t="shared" si="47"/>
        <v>0</v>
      </c>
      <c r="AM250" s="157">
        <f t="shared" si="48"/>
        <v>0</v>
      </c>
      <c r="AN250" s="157">
        <f t="shared" si="49"/>
        <v>0</v>
      </c>
      <c r="AO250" s="157">
        <f t="shared" si="50"/>
        <v>0</v>
      </c>
      <c r="AP250" s="157">
        <f t="shared" si="51"/>
        <v>0</v>
      </c>
      <c r="AQ250" s="157">
        <f t="shared" si="52"/>
        <v>0</v>
      </c>
      <c r="AR250" s="157">
        <f t="shared" si="46"/>
        <v>0</v>
      </c>
      <c r="AS250" s="142"/>
      <c r="AT250" s="142"/>
    </row>
    <row r="251" spans="1:46" ht="14.4" x14ac:dyDescent="0.3">
      <c r="A251" s="141"/>
      <c r="B251" s="141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  <c r="AB251" s="142"/>
      <c r="AC251" s="155">
        <f t="shared" si="40"/>
        <v>0</v>
      </c>
      <c r="AD251" s="156" cm="1">
        <f t="array" ref="AD251">ROUND(AVERAGE(AP251:AR251/25),0)</f>
        <v>0</v>
      </c>
      <c r="AE251" s="156" cm="1">
        <f t="array" ref="AE251">ROUND(AVERAGE(AM251:AR251/25),0)</f>
        <v>0</v>
      </c>
      <c r="AF251" s="142"/>
      <c r="AG251" s="157">
        <f t="shared" si="41"/>
        <v>0</v>
      </c>
      <c r="AH251" s="157">
        <f t="shared" si="42"/>
        <v>0</v>
      </c>
      <c r="AI251" s="157">
        <f t="shared" si="43"/>
        <v>0</v>
      </c>
      <c r="AJ251" s="157">
        <f t="shared" si="44"/>
        <v>0</v>
      </c>
      <c r="AK251" s="157">
        <f t="shared" si="45"/>
        <v>0</v>
      </c>
      <c r="AL251" s="157">
        <f t="shared" si="47"/>
        <v>0</v>
      </c>
      <c r="AM251" s="157">
        <f t="shared" si="48"/>
        <v>0</v>
      </c>
      <c r="AN251" s="157">
        <f t="shared" si="49"/>
        <v>0</v>
      </c>
      <c r="AO251" s="157">
        <f t="shared" si="50"/>
        <v>0</v>
      </c>
      <c r="AP251" s="157">
        <f t="shared" si="51"/>
        <v>0</v>
      </c>
      <c r="AQ251" s="157">
        <f t="shared" si="52"/>
        <v>0</v>
      </c>
      <c r="AR251" s="157">
        <f t="shared" si="46"/>
        <v>0</v>
      </c>
      <c r="AS251" s="142"/>
      <c r="AT251" s="142"/>
    </row>
    <row r="252" spans="1:46" ht="14.4" x14ac:dyDescent="0.3">
      <c r="A252" s="141"/>
      <c r="B252" s="141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  <c r="AA252" s="141"/>
      <c r="AB252" s="142"/>
      <c r="AC252" s="155">
        <f t="shared" si="40"/>
        <v>0</v>
      </c>
      <c r="AD252" s="156" cm="1">
        <f t="array" ref="AD252">ROUND(AVERAGE(AP252:AR252/25),0)</f>
        <v>0</v>
      </c>
      <c r="AE252" s="156" cm="1">
        <f t="array" ref="AE252">ROUND(AVERAGE(AM252:AR252/25),0)</f>
        <v>0</v>
      </c>
      <c r="AF252" s="142"/>
      <c r="AG252" s="157">
        <f t="shared" si="41"/>
        <v>0</v>
      </c>
      <c r="AH252" s="157">
        <f t="shared" si="42"/>
        <v>0</v>
      </c>
      <c r="AI252" s="157">
        <f t="shared" si="43"/>
        <v>0</v>
      </c>
      <c r="AJ252" s="157">
        <f t="shared" si="44"/>
        <v>0</v>
      </c>
      <c r="AK252" s="157">
        <f t="shared" si="45"/>
        <v>0</v>
      </c>
      <c r="AL252" s="157">
        <f t="shared" si="47"/>
        <v>0</v>
      </c>
      <c r="AM252" s="157">
        <f t="shared" si="48"/>
        <v>0</v>
      </c>
      <c r="AN252" s="157">
        <f t="shared" si="49"/>
        <v>0</v>
      </c>
      <c r="AO252" s="157">
        <f t="shared" si="50"/>
        <v>0</v>
      </c>
      <c r="AP252" s="157">
        <f t="shared" si="51"/>
        <v>0</v>
      </c>
      <c r="AQ252" s="157">
        <f t="shared" si="52"/>
        <v>0</v>
      </c>
      <c r="AR252" s="157">
        <f t="shared" si="46"/>
        <v>0</v>
      </c>
      <c r="AS252" s="142"/>
      <c r="AT252" s="142"/>
    </row>
    <row r="253" spans="1:46" ht="14.4" x14ac:dyDescent="0.3">
      <c r="A253" s="141"/>
      <c r="B253" s="141"/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  <c r="AB253" s="142"/>
      <c r="AC253" s="155">
        <f t="shared" si="40"/>
        <v>0</v>
      </c>
      <c r="AD253" s="156" cm="1">
        <f t="array" ref="AD253">ROUND(AVERAGE(AP253:AR253/25),0)</f>
        <v>0</v>
      </c>
      <c r="AE253" s="156" cm="1">
        <f t="array" ref="AE253">ROUND(AVERAGE(AM253:AR253/25),0)</f>
        <v>0</v>
      </c>
      <c r="AF253" s="142"/>
      <c r="AG253" s="157">
        <f t="shared" si="41"/>
        <v>0</v>
      </c>
      <c r="AH253" s="157">
        <f t="shared" si="42"/>
        <v>0</v>
      </c>
      <c r="AI253" s="157">
        <f t="shared" si="43"/>
        <v>0</v>
      </c>
      <c r="AJ253" s="157">
        <f t="shared" si="44"/>
        <v>0</v>
      </c>
      <c r="AK253" s="157">
        <f t="shared" si="45"/>
        <v>0</v>
      </c>
      <c r="AL253" s="157">
        <f t="shared" si="47"/>
        <v>0</v>
      </c>
      <c r="AM253" s="157">
        <f t="shared" si="48"/>
        <v>0</v>
      </c>
      <c r="AN253" s="157">
        <f t="shared" si="49"/>
        <v>0</v>
      </c>
      <c r="AO253" s="157">
        <f t="shared" si="50"/>
        <v>0</v>
      </c>
      <c r="AP253" s="157">
        <f t="shared" si="51"/>
        <v>0</v>
      </c>
      <c r="AQ253" s="157">
        <f t="shared" si="52"/>
        <v>0</v>
      </c>
      <c r="AR253" s="157">
        <f t="shared" si="46"/>
        <v>0</v>
      </c>
      <c r="AS253" s="142"/>
      <c r="AT253" s="142"/>
    </row>
    <row r="254" spans="1:46" ht="14.4" x14ac:dyDescent="0.3">
      <c r="A254" s="141"/>
      <c r="B254" s="141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  <c r="AB254" s="142"/>
      <c r="AC254" s="155">
        <f t="shared" si="40"/>
        <v>0</v>
      </c>
      <c r="AD254" s="156" cm="1">
        <f t="array" ref="AD254">ROUND(AVERAGE(AP254:AR254/25),0)</f>
        <v>0</v>
      </c>
      <c r="AE254" s="156" cm="1">
        <f t="array" ref="AE254">ROUND(AVERAGE(AM254:AR254/25),0)</f>
        <v>0</v>
      </c>
      <c r="AF254" s="142"/>
      <c r="AG254" s="157">
        <f t="shared" si="41"/>
        <v>0</v>
      </c>
      <c r="AH254" s="157">
        <f t="shared" si="42"/>
        <v>0</v>
      </c>
      <c r="AI254" s="157">
        <f t="shared" si="43"/>
        <v>0</v>
      </c>
      <c r="AJ254" s="157">
        <f t="shared" si="44"/>
        <v>0</v>
      </c>
      <c r="AK254" s="157">
        <f t="shared" si="45"/>
        <v>0</v>
      </c>
      <c r="AL254" s="157">
        <f t="shared" si="47"/>
        <v>0</v>
      </c>
      <c r="AM254" s="157">
        <f t="shared" si="48"/>
        <v>0</v>
      </c>
      <c r="AN254" s="157">
        <f t="shared" si="49"/>
        <v>0</v>
      </c>
      <c r="AO254" s="157">
        <f t="shared" si="50"/>
        <v>0</v>
      </c>
      <c r="AP254" s="157">
        <f t="shared" si="51"/>
        <v>0</v>
      </c>
      <c r="AQ254" s="157">
        <f t="shared" si="52"/>
        <v>0</v>
      </c>
      <c r="AR254" s="157">
        <f t="shared" si="46"/>
        <v>0</v>
      </c>
      <c r="AS254" s="142"/>
      <c r="AT254" s="142"/>
    </row>
    <row r="255" spans="1:46" ht="14.4" x14ac:dyDescent="0.3">
      <c r="A255" s="141"/>
      <c r="B255" s="141"/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  <c r="AA255" s="141"/>
      <c r="AB255" s="142"/>
      <c r="AC255" s="155">
        <f t="shared" si="40"/>
        <v>0</v>
      </c>
      <c r="AD255" s="156" cm="1">
        <f t="array" ref="AD255">ROUND(AVERAGE(AP255:AR255/25),0)</f>
        <v>0</v>
      </c>
      <c r="AE255" s="156" cm="1">
        <f t="array" ref="AE255">ROUND(AVERAGE(AM255:AR255/25),0)</f>
        <v>0</v>
      </c>
      <c r="AF255" s="142"/>
      <c r="AG255" s="157">
        <f t="shared" si="41"/>
        <v>0</v>
      </c>
      <c r="AH255" s="157">
        <f t="shared" si="42"/>
        <v>0</v>
      </c>
      <c r="AI255" s="157">
        <f t="shared" si="43"/>
        <v>0</v>
      </c>
      <c r="AJ255" s="157">
        <f t="shared" si="44"/>
        <v>0</v>
      </c>
      <c r="AK255" s="157">
        <f t="shared" si="45"/>
        <v>0</v>
      </c>
      <c r="AL255" s="157">
        <f t="shared" si="47"/>
        <v>0</v>
      </c>
      <c r="AM255" s="157">
        <f t="shared" si="48"/>
        <v>0</v>
      </c>
      <c r="AN255" s="157">
        <f t="shared" si="49"/>
        <v>0</v>
      </c>
      <c r="AO255" s="157">
        <f t="shared" si="50"/>
        <v>0</v>
      </c>
      <c r="AP255" s="157">
        <f t="shared" si="51"/>
        <v>0</v>
      </c>
      <c r="AQ255" s="157">
        <f t="shared" si="52"/>
        <v>0</v>
      </c>
      <c r="AR255" s="157">
        <f t="shared" si="46"/>
        <v>0</v>
      </c>
      <c r="AS255" s="142"/>
      <c r="AT255" s="142"/>
    </row>
    <row r="256" spans="1:46" ht="14.4" x14ac:dyDescent="0.3">
      <c r="A256" s="141"/>
      <c r="B256" s="141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  <c r="AA256" s="141"/>
      <c r="AB256" s="142"/>
      <c r="AC256" s="155">
        <f t="shared" si="40"/>
        <v>0</v>
      </c>
      <c r="AD256" s="156" cm="1">
        <f t="array" ref="AD256">ROUND(AVERAGE(AP256:AR256/25),0)</f>
        <v>0</v>
      </c>
      <c r="AE256" s="156" cm="1">
        <f t="array" ref="AE256">ROUND(AVERAGE(AM256:AR256/25),0)</f>
        <v>0</v>
      </c>
      <c r="AF256" s="142"/>
      <c r="AG256" s="157">
        <f t="shared" si="41"/>
        <v>0</v>
      </c>
      <c r="AH256" s="157">
        <f t="shared" si="42"/>
        <v>0</v>
      </c>
      <c r="AI256" s="157">
        <f t="shared" si="43"/>
        <v>0</v>
      </c>
      <c r="AJ256" s="157">
        <f t="shared" si="44"/>
        <v>0</v>
      </c>
      <c r="AK256" s="157">
        <f t="shared" si="45"/>
        <v>0</v>
      </c>
      <c r="AL256" s="157">
        <f t="shared" si="47"/>
        <v>0</v>
      </c>
      <c r="AM256" s="157">
        <f t="shared" si="48"/>
        <v>0</v>
      </c>
      <c r="AN256" s="157">
        <f t="shared" si="49"/>
        <v>0</v>
      </c>
      <c r="AO256" s="157">
        <f t="shared" si="50"/>
        <v>0</v>
      </c>
      <c r="AP256" s="157">
        <f t="shared" si="51"/>
        <v>0</v>
      </c>
      <c r="AQ256" s="157">
        <f t="shared" si="52"/>
        <v>0</v>
      </c>
      <c r="AR256" s="157">
        <f t="shared" si="46"/>
        <v>0</v>
      </c>
      <c r="AS256" s="142"/>
      <c r="AT256" s="142"/>
    </row>
    <row r="257" spans="1:46" ht="14.4" x14ac:dyDescent="0.3">
      <c r="A257" s="141"/>
      <c r="B257" s="141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  <c r="AA257" s="141"/>
      <c r="AB257" s="142"/>
      <c r="AC257" s="155">
        <f t="shared" si="40"/>
        <v>0</v>
      </c>
      <c r="AD257" s="156" cm="1">
        <f t="array" ref="AD257">ROUND(AVERAGE(AP257:AR257/25),0)</f>
        <v>0</v>
      </c>
      <c r="AE257" s="156" cm="1">
        <f t="array" ref="AE257">ROUND(AVERAGE(AM257:AR257/25),0)</f>
        <v>0</v>
      </c>
      <c r="AF257" s="142"/>
      <c r="AG257" s="157">
        <f t="shared" si="41"/>
        <v>0</v>
      </c>
      <c r="AH257" s="157">
        <f t="shared" si="42"/>
        <v>0</v>
      </c>
      <c r="AI257" s="157">
        <f t="shared" si="43"/>
        <v>0</v>
      </c>
      <c r="AJ257" s="157">
        <f t="shared" si="44"/>
        <v>0</v>
      </c>
      <c r="AK257" s="157">
        <f t="shared" si="45"/>
        <v>0</v>
      </c>
      <c r="AL257" s="157">
        <f t="shared" si="47"/>
        <v>0</v>
      </c>
      <c r="AM257" s="157">
        <f t="shared" si="48"/>
        <v>0</v>
      </c>
      <c r="AN257" s="157">
        <f t="shared" si="49"/>
        <v>0</v>
      </c>
      <c r="AO257" s="157">
        <f t="shared" si="50"/>
        <v>0</v>
      </c>
      <c r="AP257" s="157">
        <f t="shared" si="51"/>
        <v>0</v>
      </c>
      <c r="AQ257" s="157">
        <f t="shared" si="52"/>
        <v>0</v>
      </c>
      <c r="AR257" s="157">
        <f t="shared" si="46"/>
        <v>0</v>
      </c>
      <c r="AS257" s="142"/>
      <c r="AT257" s="142"/>
    </row>
    <row r="258" spans="1:46" ht="14.4" x14ac:dyDescent="0.3">
      <c r="A258" s="141"/>
      <c r="B258" s="141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  <c r="AA258" s="141"/>
      <c r="AB258" s="142"/>
      <c r="AC258" s="155">
        <f t="shared" si="40"/>
        <v>0</v>
      </c>
      <c r="AD258" s="156" cm="1">
        <f t="array" ref="AD258">ROUND(AVERAGE(AP258:AR258/25),0)</f>
        <v>0</v>
      </c>
      <c r="AE258" s="156" cm="1">
        <f t="array" ref="AE258">ROUND(AVERAGE(AM258:AR258/25),0)</f>
        <v>0</v>
      </c>
      <c r="AF258" s="142"/>
      <c r="AG258" s="157">
        <f t="shared" si="41"/>
        <v>0</v>
      </c>
      <c r="AH258" s="157">
        <f t="shared" si="42"/>
        <v>0</v>
      </c>
      <c r="AI258" s="157">
        <f t="shared" si="43"/>
        <v>0</v>
      </c>
      <c r="AJ258" s="157">
        <f t="shared" si="44"/>
        <v>0</v>
      </c>
      <c r="AK258" s="157">
        <f t="shared" si="45"/>
        <v>0</v>
      </c>
      <c r="AL258" s="157">
        <f t="shared" si="47"/>
        <v>0</v>
      </c>
      <c r="AM258" s="157">
        <f t="shared" si="48"/>
        <v>0</v>
      </c>
      <c r="AN258" s="157">
        <f t="shared" si="49"/>
        <v>0</v>
      </c>
      <c r="AO258" s="157">
        <f t="shared" si="50"/>
        <v>0</v>
      </c>
      <c r="AP258" s="157">
        <f t="shared" si="51"/>
        <v>0</v>
      </c>
      <c r="AQ258" s="157">
        <f t="shared" si="52"/>
        <v>0</v>
      </c>
      <c r="AR258" s="157">
        <f t="shared" si="46"/>
        <v>0</v>
      </c>
      <c r="AS258" s="142"/>
      <c r="AT258" s="142"/>
    </row>
    <row r="259" spans="1:46" ht="14.4" x14ac:dyDescent="0.3">
      <c r="A259" s="141"/>
      <c r="B259" s="141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  <c r="AA259" s="141"/>
      <c r="AB259" s="142"/>
      <c r="AC259" s="155">
        <f t="shared" si="40"/>
        <v>0</v>
      </c>
      <c r="AD259" s="156" cm="1">
        <f t="array" ref="AD259">ROUND(AVERAGE(AP259:AR259/25),0)</f>
        <v>0</v>
      </c>
      <c r="AE259" s="156" cm="1">
        <f t="array" ref="AE259">ROUND(AVERAGE(AM259:AR259/25),0)</f>
        <v>0</v>
      </c>
      <c r="AF259" s="142"/>
      <c r="AG259" s="157">
        <f t="shared" si="41"/>
        <v>0</v>
      </c>
      <c r="AH259" s="157">
        <f t="shared" si="42"/>
        <v>0</v>
      </c>
      <c r="AI259" s="157">
        <f t="shared" si="43"/>
        <v>0</v>
      </c>
      <c r="AJ259" s="157">
        <f t="shared" si="44"/>
        <v>0</v>
      </c>
      <c r="AK259" s="157">
        <f t="shared" si="45"/>
        <v>0</v>
      </c>
      <c r="AL259" s="157">
        <f t="shared" si="47"/>
        <v>0</v>
      </c>
      <c r="AM259" s="157">
        <f t="shared" si="48"/>
        <v>0</v>
      </c>
      <c r="AN259" s="157">
        <f t="shared" si="49"/>
        <v>0</v>
      </c>
      <c r="AO259" s="157">
        <f t="shared" si="50"/>
        <v>0</v>
      </c>
      <c r="AP259" s="157">
        <f t="shared" si="51"/>
        <v>0</v>
      </c>
      <c r="AQ259" s="157">
        <f t="shared" si="52"/>
        <v>0</v>
      </c>
      <c r="AR259" s="157">
        <f t="shared" si="46"/>
        <v>0</v>
      </c>
      <c r="AS259" s="142"/>
      <c r="AT259" s="142"/>
    </row>
    <row r="260" spans="1:46" ht="14.4" x14ac:dyDescent="0.3">
      <c r="A260" s="141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2"/>
      <c r="AC260" s="155">
        <f t="shared" si="40"/>
        <v>0</v>
      </c>
      <c r="AD260" s="156" cm="1">
        <f t="array" ref="AD260">ROUND(AVERAGE(AP260:AR260/25),0)</f>
        <v>0</v>
      </c>
      <c r="AE260" s="156" cm="1">
        <f t="array" ref="AE260">ROUND(AVERAGE(AM260:AR260/25),0)</f>
        <v>0</v>
      </c>
      <c r="AF260" s="142"/>
      <c r="AG260" s="157">
        <f t="shared" si="41"/>
        <v>0</v>
      </c>
      <c r="AH260" s="157">
        <f t="shared" si="42"/>
        <v>0</v>
      </c>
      <c r="AI260" s="157">
        <f t="shared" si="43"/>
        <v>0</v>
      </c>
      <c r="AJ260" s="157">
        <f t="shared" si="44"/>
        <v>0</v>
      </c>
      <c r="AK260" s="157">
        <f t="shared" si="45"/>
        <v>0</v>
      </c>
      <c r="AL260" s="157">
        <f t="shared" si="47"/>
        <v>0</v>
      </c>
      <c r="AM260" s="157">
        <f t="shared" si="48"/>
        <v>0</v>
      </c>
      <c r="AN260" s="157">
        <f t="shared" si="49"/>
        <v>0</v>
      </c>
      <c r="AO260" s="157">
        <f t="shared" si="50"/>
        <v>0</v>
      </c>
      <c r="AP260" s="157">
        <f t="shared" si="51"/>
        <v>0</v>
      </c>
      <c r="AQ260" s="157">
        <f t="shared" si="52"/>
        <v>0</v>
      </c>
      <c r="AR260" s="157">
        <f t="shared" si="46"/>
        <v>0</v>
      </c>
      <c r="AS260" s="142"/>
      <c r="AT260" s="142"/>
    </row>
    <row r="261" spans="1:46" ht="14.4" x14ac:dyDescent="0.3">
      <c r="A261" s="141"/>
      <c r="B261" s="141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  <c r="AA261" s="141"/>
      <c r="AB261" s="142"/>
      <c r="AC261" s="155">
        <f t="shared" si="40"/>
        <v>0</v>
      </c>
      <c r="AD261" s="156" cm="1">
        <f t="array" ref="AD261">ROUND(AVERAGE(AP261:AR261/25),0)</f>
        <v>0</v>
      </c>
      <c r="AE261" s="156" cm="1">
        <f t="array" ref="AE261">ROUND(AVERAGE(AM261:AR261/25),0)</f>
        <v>0</v>
      </c>
      <c r="AF261" s="142"/>
      <c r="AG261" s="157">
        <f t="shared" si="41"/>
        <v>0</v>
      </c>
      <c r="AH261" s="157">
        <f t="shared" si="42"/>
        <v>0</v>
      </c>
      <c r="AI261" s="157">
        <f t="shared" si="43"/>
        <v>0</v>
      </c>
      <c r="AJ261" s="157">
        <f t="shared" si="44"/>
        <v>0</v>
      </c>
      <c r="AK261" s="157">
        <f t="shared" si="45"/>
        <v>0</v>
      </c>
      <c r="AL261" s="157">
        <f t="shared" si="47"/>
        <v>0</v>
      </c>
      <c r="AM261" s="157">
        <f t="shared" si="48"/>
        <v>0</v>
      </c>
      <c r="AN261" s="157">
        <f t="shared" si="49"/>
        <v>0</v>
      </c>
      <c r="AO261" s="157">
        <f t="shared" si="50"/>
        <v>0</v>
      </c>
      <c r="AP261" s="157">
        <f t="shared" si="51"/>
        <v>0</v>
      </c>
      <c r="AQ261" s="157">
        <f t="shared" si="52"/>
        <v>0</v>
      </c>
      <c r="AR261" s="157">
        <f t="shared" si="46"/>
        <v>0</v>
      </c>
      <c r="AS261" s="142"/>
      <c r="AT261" s="142"/>
    </row>
    <row r="262" spans="1:46" ht="14.4" x14ac:dyDescent="0.3">
      <c r="A262" s="141"/>
      <c r="B262" s="141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  <c r="AA262" s="141"/>
      <c r="AB262" s="142"/>
      <c r="AC262" s="155">
        <f t="shared" si="40"/>
        <v>0</v>
      </c>
      <c r="AD262" s="156" cm="1">
        <f t="array" ref="AD262">ROUND(AVERAGE(AP262:AR262/25),0)</f>
        <v>0</v>
      </c>
      <c r="AE262" s="156" cm="1">
        <f t="array" ref="AE262">ROUND(AVERAGE(AM262:AR262/25),0)</f>
        <v>0</v>
      </c>
      <c r="AF262" s="142"/>
      <c r="AG262" s="157">
        <f t="shared" si="41"/>
        <v>0</v>
      </c>
      <c r="AH262" s="157">
        <f t="shared" si="42"/>
        <v>0</v>
      </c>
      <c r="AI262" s="157">
        <f t="shared" si="43"/>
        <v>0</v>
      </c>
      <c r="AJ262" s="157">
        <f t="shared" si="44"/>
        <v>0</v>
      </c>
      <c r="AK262" s="157">
        <f t="shared" si="45"/>
        <v>0</v>
      </c>
      <c r="AL262" s="157">
        <f t="shared" si="47"/>
        <v>0</v>
      </c>
      <c r="AM262" s="157">
        <f t="shared" si="48"/>
        <v>0</v>
      </c>
      <c r="AN262" s="157">
        <f t="shared" si="49"/>
        <v>0</v>
      </c>
      <c r="AO262" s="157">
        <f t="shared" si="50"/>
        <v>0</v>
      </c>
      <c r="AP262" s="157">
        <f t="shared" si="51"/>
        <v>0</v>
      </c>
      <c r="AQ262" s="157">
        <f t="shared" si="52"/>
        <v>0</v>
      </c>
      <c r="AR262" s="157">
        <f t="shared" si="46"/>
        <v>0</v>
      </c>
      <c r="AS262" s="142"/>
      <c r="AT262" s="142"/>
    </row>
    <row r="263" spans="1:46" ht="14.4" x14ac:dyDescent="0.3">
      <c r="A263" s="141"/>
      <c r="B263" s="141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  <c r="AA263" s="141"/>
      <c r="AB263" s="142"/>
      <c r="AC263" s="155">
        <f t="shared" si="40"/>
        <v>0</v>
      </c>
      <c r="AD263" s="156" cm="1">
        <f t="array" ref="AD263">ROUND(AVERAGE(AP263:AR263/25),0)</f>
        <v>0</v>
      </c>
      <c r="AE263" s="156" cm="1">
        <f t="array" ref="AE263">ROUND(AVERAGE(AM263:AR263/25),0)</f>
        <v>0</v>
      </c>
      <c r="AF263" s="142"/>
      <c r="AG263" s="157">
        <f t="shared" si="41"/>
        <v>0</v>
      </c>
      <c r="AH263" s="157">
        <f t="shared" si="42"/>
        <v>0</v>
      </c>
      <c r="AI263" s="157">
        <f t="shared" si="43"/>
        <v>0</v>
      </c>
      <c r="AJ263" s="157">
        <f t="shared" si="44"/>
        <v>0</v>
      </c>
      <c r="AK263" s="157">
        <f t="shared" si="45"/>
        <v>0</v>
      </c>
      <c r="AL263" s="157">
        <f t="shared" si="47"/>
        <v>0</v>
      </c>
      <c r="AM263" s="157">
        <f t="shared" si="48"/>
        <v>0</v>
      </c>
      <c r="AN263" s="157">
        <f t="shared" si="49"/>
        <v>0</v>
      </c>
      <c r="AO263" s="157">
        <f t="shared" si="50"/>
        <v>0</v>
      </c>
      <c r="AP263" s="157">
        <f t="shared" si="51"/>
        <v>0</v>
      </c>
      <c r="AQ263" s="157">
        <f t="shared" si="52"/>
        <v>0</v>
      </c>
      <c r="AR263" s="157">
        <f t="shared" si="46"/>
        <v>0</v>
      </c>
      <c r="AS263" s="142"/>
      <c r="AT263" s="142"/>
    </row>
    <row r="264" spans="1:46" ht="14.4" x14ac:dyDescent="0.3">
      <c r="A264" s="141"/>
      <c r="B264" s="141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  <c r="AA264" s="141"/>
      <c r="AB264" s="142"/>
      <c r="AC264" s="155">
        <f t="shared" si="40"/>
        <v>0</v>
      </c>
      <c r="AD264" s="156" cm="1">
        <f t="array" ref="AD264">ROUND(AVERAGE(AP264:AR264/25),0)</f>
        <v>0</v>
      </c>
      <c r="AE264" s="156" cm="1">
        <f t="array" ref="AE264">ROUND(AVERAGE(AM264:AR264/25),0)</f>
        <v>0</v>
      </c>
      <c r="AF264" s="142"/>
      <c r="AG264" s="157">
        <f t="shared" si="41"/>
        <v>0</v>
      </c>
      <c r="AH264" s="157">
        <f t="shared" si="42"/>
        <v>0</v>
      </c>
      <c r="AI264" s="157">
        <f t="shared" si="43"/>
        <v>0</v>
      </c>
      <c r="AJ264" s="157">
        <f t="shared" si="44"/>
        <v>0</v>
      </c>
      <c r="AK264" s="157">
        <f t="shared" si="45"/>
        <v>0</v>
      </c>
      <c r="AL264" s="157">
        <f t="shared" ref="AL264:AL267" si="53">ROUND(W264*AL$8,0)</f>
        <v>0</v>
      </c>
      <c r="AM264" s="157">
        <f t="shared" si="48"/>
        <v>0</v>
      </c>
      <c r="AN264" s="157">
        <f t="shared" si="49"/>
        <v>0</v>
      </c>
      <c r="AO264" s="157">
        <f t="shared" si="50"/>
        <v>0</v>
      </c>
      <c r="AP264" s="157">
        <f t="shared" si="51"/>
        <v>0</v>
      </c>
      <c r="AQ264" s="157">
        <f t="shared" si="52"/>
        <v>0</v>
      </c>
      <c r="AR264" s="157">
        <f t="shared" si="46"/>
        <v>0</v>
      </c>
      <c r="AS264" s="142"/>
      <c r="AT264" s="142"/>
    </row>
    <row r="265" spans="1:46" ht="14.4" x14ac:dyDescent="0.3">
      <c r="A265" s="141"/>
      <c r="B265" s="141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  <c r="AA265" s="141"/>
      <c r="AB265" s="142"/>
      <c r="AC265" s="155">
        <f t="shared" si="40"/>
        <v>0</v>
      </c>
      <c r="AD265" s="156" cm="1">
        <f t="array" ref="AD265">ROUND(AVERAGE(AP265:AR265/25),0)</f>
        <v>0</v>
      </c>
      <c r="AE265" s="156" cm="1">
        <f t="array" ref="AE265">ROUND(AVERAGE(AM265:AR265/25),0)</f>
        <v>0</v>
      </c>
      <c r="AF265" s="142"/>
      <c r="AG265" s="157">
        <f t="shared" si="41"/>
        <v>0</v>
      </c>
      <c r="AH265" s="157">
        <f t="shared" si="42"/>
        <v>0</v>
      </c>
      <c r="AI265" s="157">
        <f t="shared" si="43"/>
        <v>0</v>
      </c>
      <c r="AJ265" s="157">
        <f t="shared" si="44"/>
        <v>0</v>
      </c>
      <c r="AK265" s="157">
        <f t="shared" si="45"/>
        <v>0</v>
      </c>
      <c r="AL265" s="157">
        <f t="shared" si="53"/>
        <v>0</v>
      </c>
      <c r="AM265" s="157">
        <f t="shared" si="48"/>
        <v>0</v>
      </c>
      <c r="AN265" s="157">
        <f t="shared" si="49"/>
        <v>0</v>
      </c>
      <c r="AO265" s="157">
        <f t="shared" si="50"/>
        <v>0</v>
      </c>
      <c r="AP265" s="157">
        <f t="shared" si="51"/>
        <v>0</v>
      </c>
      <c r="AQ265" s="157">
        <f t="shared" si="52"/>
        <v>0</v>
      </c>
      <c r="AR265" s="157">
        <f t="shared" si="46"/>
        <v>0</v>
      </c>
      <c r="AS265" s="142"/>
      <c r="AT265" s="142"/>
    </row>
    <row r="266" spans="1:46" ht="14.4" x14ac:dyDescent="0.3">
      <c r="A266" s="141"/>
      <c r="B266" s="141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  <c r="AA266" s="141"/>
      <c r="AB266" s="142"/>
      <c r="AC266" s="155">
        <f t="shared" si="40"/>
        <v>0</v>
      </c>
      <c r="AD266" s="156" cm="1">
        <f t="array" ref="AD266">ROUND(AVERAGE(AP266:AR266/25),0)</f>
        <v>0</v>
      </c>
      <c r="AE266" s="156" cm="1">
        <f t="array" ref="AE266">ROUND(AVERAGE(AM266:AR266/25),0)</f>
        <v>0</v>
      </c>
      <c r="AF266" s="142"/>
      <c r="AG266" s="157">
        <f t="shared" si="41"/>
        <v>0</v>
      </c>
      <c r="AH266" s="157">
        <f t="shared" si="42"/>
        <v>0</v>
      </c>
      <c r="AI266" s="157">
        <f t="shared" si="43"/>
        <v>0</v>
      </c>
      <c r="AJ266" s="157">
        <f t="shared" si="44"/>
        <v>0</v>
      </c>
      <c r="AK266" s="157">
        <f t="shared" si="45"/>
        <v>0</v>
      </c>
      <c r="AL266" s="157">
        <f t="shared" si="53"/>
        <v>0</v>
      </c>
      <c r="AM266" s="157">
        <f t="shared" si="48"/>
        <v>0</v>
      </c>
      <c r="AN266" s="157">
        <f t="shared" si="49"/>
        <v>0</v>
      </c>
      <c r="AO266" s="157">
        <f t="shared" si="50"/>
        <v>0</v>
      </c>
      <c r="AP266" s="157">
        <f t="shared" si="51"/>
        <v>0</v>
      </c>
      <c r="AQ266" s="157">
        <f t="shared" si="52"/>
        <v>0</v>
      </c>
      <c r="AR266" s="157">
        <f t="shared" si="46"/>
        <v>0</v>
      </c>
      <c r="AS266" s="142"/>
      <c r="AT266" s="142"/>
    </row>
    <row r="267" spans="1:46" ht="14.4" x14ac:dyDescent="0.3">
      <c r="A267" s="141"/>
      <c r="B267" s="141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  <c r="AA267" s="141"/>
      <c r="AB267" s="142"/>
      <c r="AC267" s="155">
        <f t="shared" ref="AC267:AC278" si="54">VALUE(TEXT(B267,0))</f>
        <v>0</v>
      </c>
      <c r="AD267" s="156" cm="1">
        <f t="array" ref="AD267">ROUND(AVERAGE(AP267:AR267/25),0)</f>
        <v>0</v>
      </c>
      <c r="AE267" s="156" cm="1">
        <f t="array" ref="AE267">ROUND(AVERAGE(AM267:AR267/25),0)</f>
        <v>0</v>
      </c>
      <c r="AF267" s="142"/>
      <c r="AG267" s="157">
        <f t="shared" ref="AG267:AG278" si="55">ROUND(P267*AG$8,0)</f>
        <v>0</v>
      </c>
      <c r="AH267" s="157">
        <f t="shared" ref="AH267:AH278" si="56">ROUND(Q267*AH$8,0)</f>
        <v>0</v>
      </c>
      <c r="AI267" s="157">
        <f t="shared" ref="AI267:AI278" si="57">ROUND(R267*AI$8,0)</f>
        <v>0</v>
      </c>
      <c r="AJ267" s="157">
        <f t="shared" ref="AJ267:AJ278" si="58">ROUND(S267*AJ$8,0)</f>
        <v>0</v>
      </c>
      <c r="AK267" s="157">
        <f t="shared" ref="AK267:AK278" si="59">ROUND(T267*AK$8,0)</f>
        <v>0</v>
      </c>
      <c r="AL267" s="157">
        <f t="shared" si="53"/>
        <v>0</v>
      </c>
      <c r="AM267" s="157">
        <f t="shared" si="48"/>
        <v>0</v>
      </c>
      <c r="AN267" s="157">
        <f t="shared" si="49"/>
        <v>0</v>
      </c>
      <c r="AO267" s="157">
        <f t="shared" si="50"/>
        <v>0</v>
      </c>
      <c r="AP267" s="157">
        <f t="shared" si="51"/>
        <v>0</v>
      </c>
      <c r="AQ267" s="157">
        <f t="shared" si="52"/>
        <v>0</v>
      </c>
      <c r="AR267" s="157">
        <f t="shared" ref="AR267:AR278" si="60">ROUND(O267*AR$8,0)</f>
        <v>0</v>
      </c>
      <c r="AS267" s="142"/>
      <c r="AT267" s="142"/>
    </row>
    <row r="268" spans="1:46" ht="14.4" x14ac:dyDescent="0.3">
      <c r="A268" s="141"/>
      <c r="B268" s="141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  <c r="AA268" s="141"/>
      <c r="AB268" s="142"/>
      <c r="AC268" s="155">
        <f t="shared" si="54"/>
        <v>0</v>
      </c>
      <c r="AD268" s="156" cm="1">
        <f t="array" ref="AD268">ROUND(AVERAGE(AP268:AR268/25),0)</f>
        <v>0</v>
      </c>
      <c r="AE268" s="156" cm="1">
        <f t="array" ref="AE268">ROUND(AVERAGE(AM268:AR268/25),0)</f>
        <v>0</v>
      </c>
      <c r="AF268" s="142"/>
      <c r="AG268" s="157">
        <f t="shared" si="55"/>
        <v>0</v>
      </c>
      <c r="AH268" s="157">
        <f t="shared" si="56"/>
        <v>0</v>
      </c>
      <c r="AI268" s="157">
        <f t="shared" si="57"/>
        <v>0</v>
      </c>
      <c r="AJ268" s="157">
        <f t="shared" si="58"/>
        <v>0</v>
      </c>
      <c r="AK268" s="157">
        <f t="shared" si="59"/>
        <v>0</v>
      </c>
      <c r="AL268" s="157">
        <f t="shared" ref="AL268:AL278" si="61">ROUND(W268*AL$8,0)</f>
        <v>0</v>
      </c>
      <c r="AM268" s="157">
        <f t="shared" ref="AM268:AM272" si="62">ROUND(V268*AM$8,0)</f>
        <v>0</v>
      </c>
      <c r="AN268" s="157">
        <f t="shared" ref="AN268:AN274" si="63">ROUND(W268*AN$8,0)</f>
        <v>0</v>
      </c>
      <c r="AO268" s="157">
        <f t="shared" ref="AO268:AO278" si="64">ROUND(X268*AO$8,0)</f>
        <v>0</v>
      </c>
      <c r="AP268" s="157">
        <f t="shared" ref="AP268:AP278" si="65">ROUND(Y268*AP$8,0)</f>
        <v>0</v>
      </c>
      <c r="AQ268" s="157">
        <f t="shared" ref="AQ268:AQ278" si="66">ROUND(Z268*AQ$8,0)</f>
        <v>0</v>
      </c>
      <c r="AR268" s="157">
        <f t="shared" si="60"/>
        <v>0</v>
      </c>
      <c r="AS268" s="142"/>
      <c r="AT268" s="142"/>
    </row>
    <row r="269" spans="1:46" ht="14.4" x14ac:dyDescent="0.3">
      <c r="A269" s="141"/>
      <c r="B269" s="141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  <c r="AA269" s="141"/>
      <c r="AB269" s="142"/>
      <c r="AC269" s="155">
        <f t="shared" si="54"/>
        <v>0</v>
      </c>
      <c r="AD269" s="156" cm="1">
        <f t="array" ref="AD269">ROUND(AVERAGE(AP269:AR269/25),0)</f>
        <v>0</v>
      </c>
      <c r="AE269" s="156" cm="1">
        <f t="array" ref="AE269">ROUND(AVERAGE(AM269:AR269/25),0)</f>
        <v>0</v>
      </c>
      <c r="AF269" s="142"/>
      <c r="AG269" s="157">
        <f t="shared" si="55"/>
        <v>0</v>
      </c>
      <c r="AH269" s="157">
        <f t="shared" si="56"/>
        <v>0</v>
      </c>
      <c r="AI269" s="157">
        <f t="shared" si="57"/>
        <v>0</v>
      </c>
      <c r="AJ269" s="157">
        <f t="shared" si="58"/>
        <v>0</v>
      </c>
      <c r="AK269" s="157">
        <f t="shared" si="59"/>
        <v>0</v>
      </c>
      <c r="AL269" s="157">
        <f t="shared" si="61"/>
        <v>0</v>
      </c>
      <c r="AM269" s="157">
        <f t="shared" si="62"/>
        <v>0</v>
      </c>
      <c r="AN269" s="157">
        <f t="shared" si="63"/>
        <v>0</v>
      </c>
      <c r="AO269" s="157">
        <f t="shared" si="64"/>
        <v>0</v>
      </c>
      <c r="AP269" s="157">
        <f t="shared" si="65"/>
        <v>0</v>
      </c>
      <c r="AQ269" s="157">
        <f t="shared" si="66"/>
        <v>0</v>
      </c>
      <c r="AR269" s="157">
        <f t="shared" si="60"/>
        <v>0</v>
      </c>
      <c r="AS269" s="142"/>
      <c r="AT269" s="142"/>
    </row>
    <row r="270" spans="1:46" ht="14.4" x14ac:dyDescent="0.3">
      <c r="A270" s="141"/>
      <c r="B270" s="141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  <c r="AA270" s="141"/>
      <c r="AB270" s="142"/>
      <c r="AC270" s="155">
        <f t="shared" si="54"/>
        <v>0</v>
      </c>
      <c r="AD270" s="156" cm="1">
        <f t="array" ref="AD270">ROUND(AVERAGE(AP270:AR270/25),0)</f>
        <v>0</v>
      </c>
      <c r="AE270" s="156" cm="1">
        <f t="array" ref="AE270">ROUND(AVERAGE(AM270:AR270/25),0)</f>
        <v>0</v>
      </c>
      <c r="AF270" s="142"/>
      <c r="AG270" s="157">
        <f t="shared" si="55"/>
        <v>0</v>
      </c>
      <c r="AH270" s="157">
        <f t="shared" si="56"/>
        <v>0</v>
      </c>
      <c r="AI270" s="157">
        <f t="shared" si="57"/>
        <v>0</v>
      </c>
      <c r="AJ270" s="157">
        <f t="shared" si="58"/>
        <v>0</v>
      </c>
      <c r="AK270" s="157">
        <f t="shared" si="59"/>
        <v>0</v>
      </c>
      <c r="AL270" s="157">
        <f t="shared" si="61"/>
        <v>0</v>
      </c>
      <c r="AM270" s="157">
        <f t="shared" si="62"/>
        <v>0</v>
      </c>
      <c r="AN270" s="157">
        <f t="shared" si="63"/>
        <v>0</v>
      </c>
      <c r="AO270" s="157">
        <f t="shared" si="64"/>
        <v>0</v>
      </c>
      <c r="AP270" s="157">
        <f t="shared" si="65"/>
        <v>0</v>
      </c>
      <c r="AQ270" s="157">
        <f t="shared" si="66"/>
        <v>0</v>
      </c>
      <c r="AR270" s="157">
        <f t="shared" si="60"/>
        <v>0</v>
      </c>
      <c r="AS270" s="142"/>
      <c r="AT270" s="142"/>
    </row>
    <row r="271" spans="1:46" ht="14.4" x14ac:dyDescent="0.3">
      <c r="A271" s="141"/>
      <c r="B271" s="141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  <c r="AA271" s="141"/>
      <c r="AB271" s="142"/>
      <c r="AC271" s="155">
        <f t="shared" si="54"/>
        <v>0</v>
      </c>
      <c r="AD271" s="156" cm="1">
        <f t="array" ref="AD271">ROUND(AVERAGE(AP271:AR271/25),0)</f>
        <v>0</v>
      </c>
      <c r="AE271" s="156" cm="1">
        <f t="array" ref="AE271">ROUND(AVERAGE(AM271:AR271/25),0)</f>
        <v>0</v>
      </c>
      <c r="AF271" s="142"/>
      <c r="AG271" s="157">
        <f t="shared" si="55"/>
        <v>0</v>
      </c>
      <c r="AH271" s="157">
        <f t="shared" si="56"/>
        <v>0</v>
      </c>
      <c r="AI271" s="157">
        <f t="shared" si="57"/>
        <v>0</v>
      </c>
      <c r="AJ271" s="157">
        <f t="shared" si="58"/>
        <v>0</v>
      </c>
      <c r="AK271" s="157">
        <f t="shared" si="59"/>
        <v>0</v>
      </c>
      <c r="AL271" s="157">
        <f t="shared" si="61"/>
        <v>0</v>
      </c>
      <c r="AM271" s="157">
        <f t="shared" si="62"/>
        <v>0</v>
      </c>
      <c r="AN271" s="157">
        <f t="shared" si="63"/>
        <v>0</v>
      </c>
      <c r="AO271" s="157">
        <f t="shared" si="64"/>
        <v>0</v>
      </c>
      <c r="AP271" s="157">
        <f t="shared" si="65"/>
        <v>0</v>
      </c>
      <c r="AQ271" s="157">
        <f t="shared" si="66"/>
        <v>0</v>
      </c>
      <c r="AR271" s="157">
        <f t="shared" si="60"/>
        <v>0</v>
      </c>
      <c r="AS271" s="142"/>
      <c r="AT271" s="142"/>
    </row>
    <row r="272" spans="1:46" ht="14.4" x14ac:dyDescent="0.3">
      <c r="A272" s="141"/>
      <c r="B272" s="141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  <c r="AA272" s="141"/>
      <c r="AB272" s="142"/>
      <c r="AC272" s="155">
        <f t="shared" si="54"/>
        <v>0</v>
      </c>
      <c r="AD272" s="156" cm="1">
        <f t="array" ref="AD272">ROUND(AVERAGE(AP272:AR272/25),0)</f>
        <v>0</v>
      </c>
      <c r="AE272" s="156" cm="1">
        <f t="array" ref="AE272">ROUND(AVERAGE(AM272:AR272/25),0)</f>
        <v>0</v>
      </c>
      <c r="AF272" s="142"/>
      <c r="AG272" s="157">
        <f t="shared" si="55"/>
        <v>0</v>
      </c>
      <c r="AH272" s="157">
        <f t="shared" si="56"/>
        <v>0</v>
      </c>
      <c r="AI272" s="157">
        <f t="shared" si="57"/>
        <v>0</v>
      </c>
      <c r="AJ272" s="157">
        <f t="shared" si="58"/>
        <v>0</v>
      </c>
      <c r="AK272" s="157">
        <f t="shared" si="59"/>
        <v>0</v>
      </c>
      <c r="AL272" s="157">
        <f t="shared" si="61"/>
        <v>0</v>
      </c>
      <c r="AM272" s="157">
        <f t="shared" si="62"/>
        <v>0</v>
      </c>
      <c r="AN272" s="157">
        <f t="shared" si="63"/>
        <v>0</v>
      </c>
      <c r="AO272" s="157">
        <f t="shared" si="64"/>
        <v>0</v>
      </c>
      <c r="AP272" s="157">
        <f t="shared" si="65"/>
        <v>0</v>
      </c>
      <c r="AQ272" s="157">
        <f t="shared" si="66"/>
        <v>0</v>
      </c>
      <c r="AR272" s="157">
        <f t="shared" si="60"/>
        <v>0</v>
      </c>
      <c r="AS272" s="142"/>
      <c r="AT272" s="142"/>
    </row>
    <row r="273" spans="1:46" ht="14.4" x14ac:dyDescent="0.3">
      <c r="A273" s="141"/>
      <c r="B273" s="141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  <c r="AA273" s="141"/>
      <c r="AB273" s="142"/>
      <c r="AC273" s="155">
        <f t="shared" si="54"/>
        <v>0</v>
      </c>
      <c r="AD273" s="156" cm="1">
        <f t="array" ref="AD273">ROUND(AVERAGE(AP273:AR273/25),0)</f>
        <v>0</v>
      </c>
      <c r="AE273" s="156" cm="1">
        <f t="array" ref="AE273">ROUND(AVERAGE(AM273:AR273/25),0)</f>
        <v>0</v>
      </c>
      <c r="AF273" s="142"/>
      <c r="AG273" s="157">
        <f t="shared" si="55"/>
        <v>0</v>
      </c>
      <c r="AH273" s="157">
        <f t="shared" si="56"/>
        <v>0</v>
      </c>
      <c r="AI273" s="157">
        <f t="shared" si="57"/>
        <v>0</v>
      </c>
      <c r="AJ273" s="157">
        <f t="shared" si="58"/>
        <v>0</v>
      </c>
      <c r="AK273" s="157">
        <f t="shared" si="59"/>
        <v>0</v>
      </c>
      <c r="AL273" s="157">
        <f t="shared" si="61"/>
        <v>0</v>
      </c>
      <c r="AM273" s="157">
        <f t="shared" ref="AM273:AM278" si="67">ROUND(J273*AM$8,0)</f>
        <v>0</v>
      </c>
      <c r="AN273" s="157">
        <f t="shared" si="63"/>
        <v>0</v>
      </c>
      <c r="AO273" s="157">
        <f t="shared" si="64"/>
        <v>0</v>
      </c>
      <c r="AP273" s="157">
        <f t="shared" si="65"/>
        <v>0</v>
      </c>
      <c r="AQ273" s="157">
        <f t="shared" si="66"/>
        <v>0</v>
      </c>
      <c r="AR273" s="157">
        <f t="shared" si="60"/>
        <v>0</v>
      </c>
      <c r="AS273" s="142"/>
      <c r="AT273" s="142"/>
    </row>
    <row r="274" spans="1:46" ht="14.4" x14ac:dyDescent="0.3">
      <c r="A274" s="141"/>
      <c r="B274" s="141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  <c r="AA274" s="141"/>
      <c r="AB274" s="142"/>
      <c r="AC274" s="155">
        <f t="shared" si="54"/>
        <v>0</v>
      </c>
      <c r="AD274" s="156" cm="1">
        <f t="array" ref="AD274">ROUND(AVERAGE(AP274:AR274/25),0)</f>
        <v>0</v>
      </c>
      <c r="AE274" s="156" cm="1">
        <f t="array" ref="AE274">ROUND(AVERAGE(AM274:AR274/25),0)</f>
        <v>0</v>
      </c>
      <c r="AF274" s="142"/>
      <c r="AG274" s="157">
        <f t="shared" si="55"/>
        <v>0</v>
      </c>
      <c r="AH274" s="157">
        <f t="shared" si="56"/>
        <v>0</v>
      </c>
      <c r="AI274" s="157">
        <f t="shared" si="57"/>
        <v>0</v>
      </c>
      <c r="AJ274" s="157">
        <f t="shared" si="58"/>
        <v>0</v>
      </c>
      <c r="AK274" s="157">
        <f t="shared" si="59"/>
        <v>0</v>
      </c>
      <c r="AL274" s="157">
        <f t="shared" si="61"/>
        <v>0</v>
      </c>
      <c r="AM274" s="157">
        <f t="shared" si="67"/>
        <v>0</v>
      </c>
      <c r="AN274" s="157">
        <f t="shared" si="63"/>
        <v>0</v>
      </c>
      <c r="AO274" s="157">
        <f t="shared" si="64"/>
        <v>0</v>
      </c>
      <c r="AP274" s="157">
        <f t="shared" si="65"/>
        <v>0</v>
      </c>
      <c r="AQ274" s="157">
        <f t="shared" si="66"/>
        <v>0</v>
      </c>
      <c r="AR274" s="157">
        <f t="shared" si="60"/>
        <v>0</v>
      </c>
      <c r="AS274" s="142"/>
      <c r="AT274" s="142"/>
    </row>
    <row r="275" spans="1:46" ht="14.4" x14ac:dyDescent="0.3">
      <c r="A275" s="141"/>
      <c r="B275" s="141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  <c r="AA275" s="141"/>
      <c r="AB275" s="142"/>
      <c r="AC275" s="155">
        <f t="shared" si="54"/>
        <v>0</v>
      </c>
      <c r="AD275" s="156" cm="1">
        <f t="array" ref="AD275">ROUND(AVERAGE(AP275:AR275/25),0)</f>
        <v>0</v>
      </c>
      <c r="AE275" s="156" cm="1">
        <f t="array" ref="AE275">ROUND(AVERAGE(AM275:AR275/25),0)</f>
        <v>0</v>
      </c>
      <c r="AF275" s="142"/>
      <c r="AG275" s="157">
        <f t="shared" si="55"/>
        <v>0</v>
      </c>
      <c r="AH275" s="157">
        <f t="shared" si="56"/>
        <v>0</v>
      </c>
      <c r="AI275" s="157">
        <f t="shared" si="57"/>
        <v>0</v>
      </c>
      <c r="AJ275" s="157">
        <f t="shared" si="58"/>
        <v>0</v>
      </c>
      <c r="AK275" s="157">
        <f t="shared" si="59"/>
        <v>0</v>
      </c>
      <c r="AL275" s="157">
        <f t="shared" si="61"/>
        <v>0</v>
      </c>
      <c r="AM275" s="157">
        <f t="shared" si="67"/>
        <v>0</v>
      </c>
      <c r="AN275" s="157">
        <f t="shared" ref="AN275:AN278" si="68">ROUND(K275*AN$8,0)</f>
        <v>0</v>
      </c>
      <c r="AO275" s="157">
        <f t="shared" si="64"/>
        <v>0</v>
      </c>
      <c r="AP275" s="157">
        <f t="shared" si="65"/>
        <v>0</v>
      </c>
      <c r="AQ275" s="157">
        <f t="shared" si="66"/>
        <v>0</v>
      </c>
      <c r="AR275" s="157">
        <f t="shared" si="60"/>
        <v>0</v>
      </c>
      <c r="AS275" s="142"/>
      <c r="AT275" s="142"/>
    </row>
    <row r="276" spans="1:46" ht="14.4" x14ac:dyDescent="0.3">
      <c r="A276" s="141"/>
      <c r="B276" s="141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  <c r="AA276" s="141"/>
      <c r="AB276" s="142"/>
      <c r="AC276" s="155">
        <f t="shared" si="54"/>
        <v>0</v>
      </c>
      <c r="AD276" s="156" cm="1">
        <f t="array" ref="AD276">ROUND(AVERAGE(AP276:AR276/25),0)</f>
        <v>0</v>
      </c>
      <c r="AE276" s="156" cm="1">
        <f t="array" ref="AE276">ROUND(AVERAGE(AM276:AR276/25),0)</f>
        <v>0</v>
      </c>
      <c r="AF276" s="142"/>
      <c r="AG276" s="157">
        <f t="shared" si="55"/>
        <v>0</v>
      </c>
      <c r="AH276" s="157">
        <f t="shared" si="56"/>
        <v>0</v>
      </c>
      <c r="AI276" s="157">
        <f t="shared" si="57"/>
        <v>0</v>
      </c>
      <c r="AJ276" s="157">
        <f t="shared" si="58"/>
        <v>0</v>
      </c>
      <c r="AK276" s="157">
        <f t="shared" si="59"/>
        <v>0</v>
      </c>
      <c r="AL276" s="157">
        <f t="shared" si="61"/>
        <v>0</v>
      </c>
      <c r="AM276" s="157">
        <f t="shared" si="67"/>
        <v>0</v>
      </c>
      <c r="AN276" s="157">
        <f t="shared" si="68"/>
        <v>0</v>
      </c>
      <c r="AO276" s="157">
        <f t="shared" si="64"/>
        <v>0</v>
      </c>
      <c r="AP276" s="157">
        <f t="shared" si="65"/>
        <v>0</v>
      </c>
      <c r="AQ276" s="157">
        <f t="shared" si="66"/>
        <v>0</v>
      </c>
      <c r="AR276" s="157">
        <f t="shared" si="60"/>
        <v>0</v>
      </c>
      <c r="AS276" s="142"/>
      <c r="AT276" s="142"/>
    </row>
    <row r="277" spans="1:46" ht="14.4" x14ac:dyDescent="0.3">
      <c r="A277" s="141"/>
      <c r="B277" s="141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  <c r="AA277" s="141"/>
      <c r="AB277" s="142"/>
      <c r="AC277" s="155">
        <f t="shared" si="54"/>
        <v>0</v>
      </c>
      <c r="AD277" s="156" cm="1">
        <f t="array" ref="AD277">ROUND(AVERAGE(AP277:AR277/25),0)</f>
        <v>0</v>
      </c>
      <c r="AE277" s="156" cm="1">
        <f t="array" ref="AE277">ROUND(AVERAGE(AM277:AR277/25),0)</f>
        <v>0</v>
      </c>
      <c r="AF277" s="142"/>
      <c r="AG277" s="157">
        <f t="shared" si="55"/>
        <v>0</v>
      </c>
      <c r="AH277" s="157">
        <f t="shared" si="56"/>
        <v>0</v>
      </c>
      <c r="AI277" s="157">
        <f t="shared" si="57"/>
        <v>0</v>
      </c>
      <c r="AJ277" s="157">
        <f t="shared" si="58"/>
        <v>0</v>
      </c>
      <c r="AK277" s="157">
        <f t="shared" si="59"/>
        <v>0</v>
      </c>
      <c r="AL277" s="157">
        <f t="shared" si="61"/>
        <v>0</v>
      </c>
      <c r="AM277" s="157">
        <f t="shared" si="67"/>
        <v>0</v>
      </c>
      <c r="AN277" s="157">
        <f t="shared" si="68"/>
        <v>0</v>
      </c>
      <c r="AO277" s="157">
        <f t="shared" si="64"/>
        <v>0</v>
      </c>
      <c r="AP277" s="157">
        <f t="shared" si="65"/>
        <v>0</v>
      </c>
      <c r="AQ277" s="157">
        <f t="shared" si="66"/>
        <v>0</v>
      </c>
      <c r="AR277" s="157">
        <f t="shared" si="60"/>
        <v>0</v>
      </c>
      <c r="AS277" s="142"/>
      <c r="AT277" s="142"/>
    </row>
    <row r="278" spans="1:46" ht="14.4" x14ac:dyDescent="0.3">
      <c r="A278" s="141"/>
      <c r="B278" s="141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  <c r="AA278" s="141"/>
      <c r="AB278" s="142"/>
      <c r="AC278" s="155">
        <f t="shared" si="54"/>
        <v>0</v>
      </c>
      <c r="AD278" s="156" cm="1">
        <f t="array" ref="AD278">ROUND(AVERAGE(AP278:AR278/25),0)</f>
        <v>0</v>
      </c>
      <c r="AE278" s="156" cm="1">
        <f t="array" ref="AE278">ROUND(AVERAGE(AM278:AR278/25),0)</f>
        <v>0</v>
      </c>
      <c r="AF278" s="142"/>
      <c r="AG278" s="157">
        <f t="shared" si="55"/>
        <v>0</v>
      </c>
      <c r="AH278" s="157">
        <f t="shared" si="56"/>
        <v>0</v>
      </c>
      <c r="AI278" s="157">
        <f t="shared" si="57"/>
        <v>0</v>
      </c>
      <c r="AJ278" s="157">
        <f t="shared" si="58"/>
        <v>0</v>
      </c>
      <c r="AK278" s="157">
        <f t="shared" si="59"/>
        <v>0</v>
      </c>
      <c r="AL278" s="157">
        <f t="shared" si="61"/>
        <v>0</v>
      </c>
      <c r="AM278" s="157">
        <f t="shared" si="67"/>
        <v>0</v>
      </c>
      <c r="AN278" s="157">
        <f t="shared" si="68"/>
        <v>0</v>
      </c>
      <c r="AO278" s="157">
        <f t="shared" si="64"/>
        <v>0</v>
      </c>
      <c r="AP278" s="157">
        <f t="shared" si="65"/>
        <v>0</v>
      </c>
      <c r="AQ278" s="157">
        <f t="shared" si="66"/>
        <v>0</v>
      </c>
      <c r="AR278" s="157">
        <f t="shared" si="60"/>
        <v>0</v>
      </c>
      <c r="AS278" s="142"/>
      <c r="AT278" s="142"/>
    </row>
    <row r="279" spans="1:46" ht="14.4" x14ac:dyDescent="0.3">
      <c r="A279" s="141"/>
      <c r="B279" s="141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  <c r="AA279" s="141"/>
      <c r="AC279" s="155"/>
      <c r="AD279" s="156"/>
      <c r="AE279" s="156"/>
      <c r="AG279" s="157"/>
      <c r="AH279" s="157"/>
      <c r="AI279" s="157"/>
      <c r="AJ279" s="157"/>
      <c r="AK279" s="157"/>
      <c r="AL279" s="157"/>
      <c r="AM279" s="157"/>
      <c r="AN279" s="157"/>
      <c r="AO279" s="157"/>
      <c r="AP279" s="157"/>
      <c r="AQ279" s="157"/>
      <c r="AR279" s="157"/>
    </row>
    <row r="280" spans="1:46" ht="14.4" x14ac:dyDescent="0.3">
      <c r="A280" s="141"/>
      <c r="B280" s="141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  <c r="AA280" s="141"/>
      <c r="AC280" s="155"/>
      <c r="AD280" s="156"/>
      <c r="AE280" s="156"/>
      <c r="AG280" s="157"/>
      <c r="AH280" s="157"/>
      <c r="AI280" s="157"/>
      <c r="AJ280" s="157"/>
      <c r="AK280" s="157"/>
      <c r="AL280" s="157"/>
      <c r="AM280" s="157"/>
      <c r="AN280" s="157"/>
      <c r="AO280" s="157"/>
      <c r="AP280" s="157"/>
      <c r="AQ280" s="157"/>
      <c r="AR280" s="157"/>
    </row>
    <row r="281" spans="1:46" ht="14.4" x14ac:dyDescent="0.3">
      <c r="A281" s="141"/>
      <c r="B281" s="141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  <c r="AA281" s="141"/>
      <c r="AC281" s="155"/>
      <c r="AD281" s="156"/>
      <c r="AE281" s="156"/>
      <c r="AG281" s="157"/>
      <c r="AH281" s="157"/>
      <c r="AI281" s="157"/>
      <c r="AJ281" s="157"/>
      <c r="AK281" s="157"/>
      <c r="AL281" s="157"/>
      <c r="AM281" s="157"/>
      <c r="AN281" s="157"/>
      <c r="AO281" s="157"/>
      <c r="AP281" s="157"/>
      <c r="AQ281" s="157"/>
      <c r="AR281" s="157"/>
    </row>
    <row r="282" spans="1:46" ht="14.4" x14ac:dyDescent="0.3">
      <c r="A282" s="141"/>
      <c r="B282" s="141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  <c r="AA282" s="141"/>
      <c r="AC282" s="155"/>
      <c r="AD282" s="156"/>
      <c r="AE282" s="156"/>
      <c r="AG282" s="157"/>
      <c r="AH282" s="157"/>
      <c r="AI282" s="157"/>
      <c r="AJ282" s="157"/>
      <c r="AK282" s="157"/>
      <c r="AL282" s="157"/>
      <c r="AM282" s="157"/>
      <c r="AN282" s="157"/>
      <c r="AO282" s="157"/>
      <c r="AP282" s="157"/>
      <c r="AQ282" s="157"/>
      <c r="AR282" s="157"/>
    </row>
    <row r="283" spans="1:46" ht="14.4" x14ac:dyDescent="0.3">
      <c r="A283" s="141"/>
      <c r="B283" s="141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  <c r="AA283" s="141"/>
      <c r="AC283" s="155"/>
      <c r="AD283" s="156"/>
      <c r="AE283" s="156"/>
      <c r="AG283" s="157"/>
      <c r="AH283" s="157"/>
      <c r="AI283" s="157"/>
      <c r="AJ283" s="157"/>
      <c r="AK283" s="157"/>
      <c r="AL283" s="157"/>
      <c r="AM283" s="157"/>
      <c r="AN283" s="157"/>
      <c r="AO283" s="157"/>
      <c r="AP283" s="157"/>
      <c r="AQ283" s="157"/>
      <c r="AR283" s="157"/>
    </row>
    <row r="284" spans="1:46" ht="14.4" x14ac:dyDescent="0.3">
      <c r="A284" s="141"/>
      <c r="B284" s="141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  <c r="AA284" s="141"/>
      <c r="AC284" s="155"/>
      <c r="AD284" s="156"/>
      <c r="AE284" s="156"/>
      <c r="AG284" s="157"/>
      <c r="AH284" s="157"/>
      <c r="AI284" s="157"/>
      <c r="AJ284" s="157"/>
      <c r="AK284" s="157"/>
      <c r="AL284" s="157"/>
      <c r="AM284" s="157"/>
      <c r="AN284" s="157"/>
      <c r="AO284" s="157"/>
      <c r="AP284" s="157"/>
      <c r="AQ284" s="157"/>
      <c r="AR284" s="157"/>
    </row>
    <row r="285" spans="1:46" ht="14.4" x14ac:dyDescent="0.3">
      <c r="A285" s="141"/>
      <c r="B285" s="141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  <c r="AA285" s="141"/>
      <c r="AC285" s="155"/>
      <c r="AD285" s="156"/>
      <c r="AE285" s="156"/>
      <c r="AG285" s="157"/>
      <c r="AH285" s="157"/>
      <c r="AI285" s="157"/>
      <c r="AJ285" s="157"/>
      <c r="AK285" s="157"/>
      <c r="AL285" s="157"/>
      <c r="AM285" s="157"/>
      <c r="AN285" s="157"/>
      <c r="AO285" s="157"/>
      <c r="AP285" s="157"/>
      <c r="AQ285" s="157"/>
      <c r="AR285" s="157"/>
    </row>
    <row r="286" spans="1:46" ht="14.4" x14ac:dyDescent="0.3">
      <c r="A286" s="141"/>
      <c r="B286" s="141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  <c r="AA286" s="141"/>
      <c r="AC286" s="155"/>
      <c r="AD286" s="156"/>
      <c r="AE286" s="156"/>
      <c r="AG286" s="157"/>
      <c r="AH286" s="157"/>
      <c r="AI286" s="157"/>
      <c r="AJ286" s="157"/>
      <c r="AK286" s="157"/>
      <c r="AL286" s="157"/>
      <c r="AM286" s="157"/>
      <c r="AN286" s="157"/>
      <c r="AO286" s="157"/>
      <c r="AP286" s="157"/>
      <c r="AQ286" s="157"/>
      <c r="AR286" s="157"/>
    </row>
    <row r="287" spans="1:46" ht="14.4" x14ac:dyDescent="0.3">
      <c r="A287" s="141"/>
      <c r="B287" s="141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  <c r="AA287" s="141"/>
      <c r="AC287" s="155"/>
      <c r="AD287" s="156"/>
      <c r="AE287" s="156"/>
      <c r="AG287" s="157"/>
      <c r="AH287" s="157"/>
      <c r="AI287" s="157"/>
      <c r="AJ287" s="157"/>
      <c r="AK287" s="157"/>
      <c r="AL287" s="157"/>
      <c r="AM287" s="157"/>
      <c r="AN287" s="157"/>
      <c r="AO287" s="157"/>
      <c r="AP287" s="157"/>
      <c r="AQ287" s="157"/>
      <c r="AR287" s="157"/>
    </row>
    <row r="288" spans="1:46" ht="14.4" x14ac:dyDescent="0.3">
      <c r="A288" s="141"/>
      <c r="B288" s="141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  <c r="AA288" s="141"/>
      <c r="AC288" s="155"/>
      <c r="AD288" s="156"/>
      <c r="AE288" s="156"/>
      <c r="AG288" s="157"/>
      <c r="AH288" s="157"/>
      <c r="AI288" s="157"/>
      <c r="AJ288" s="157"/>
      <c r="AK288" s="157"/>
      <c r="AL288" s="157"/>
      <c r="AM288" s="157"/>
      <c r="AN288" s="157"/>
      <c r="AO288" s="157"/>
      <c r="AP288" s="157"/>
      <c r="AQ288" s="157"/>
      <c r="AR288" s="157"/>
    </row>
    <row r="289" spans="1:44" ht="14.4" x14ac:dyDescent="0.3">
      <c r="A289" s="141"/>
      <c r="B289" s="141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  <c r="AA289" s="141"/>
      <c r="AC289" s="155"/>
      <c r="AD289" s="156"/>
      <c r="AE289" s="156"/>
      <c r="AG289" s="157"/>
      <c r="AH289" s="157"/>
      <c r="AI289" s="157"/>
      <c r="AJ289" s="157"/>
      <c r="AK289" s="157"/>
      <c r="AL289" s="157"/>
      <c r="AM289" s="157"/>
      <c r="AN289" s="157"/>
      <c r="AO289" s="157"/>
      <c r="AP289" s="157"/>
      <c r="AQ289" s="157"/>
      <c r="AR289" s="157"/>
    </row>
    <row r="290" spans="1:44" ht="14.4" x14ac:dyDescent="0.3">
      <c r="A290" s="141"/>
      <c r="B290" s="141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  <c r="AA290" s="141"/>
      <c r="AG290" s="157"/>
      <c r="AH290" s="157"/>
      <c r="AI290" s="157"/>
      <c r="AJ290" s="157"/>
      <c r="AK290" s="157"/>
      <c r="AL290" s="157"/>
      <c r="AM290" s="157"/>
      <c r="AN290" s="157"/>
      <c r="AO290" s="157"/>
      <c r="AP290" s="157"/>
      <c r="AQ290" s="157"/>
      <c r="AR290" s="157"/>
    </row>
    <row r="291" spans="1:44" ht="14.4" x14ac:dyDescent="0.3">
      <c r="A291" s="141"/>
      <c r="B291" s="141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  <c r="AA291" s="141"/>
      <c r="AG291" s="157"/>
      <c r="AH291" s="157"/>
      <c r="AI291" s="159"/>
      <c r="AJ291" s="159"/>
      <c r="AK291" s="159"/>
      <c r="AL291" s="159"/>
      <c r="AM291" s="159"/>
      <c r="AN291" s="159"/>
      <c r="AO291" s="159"/>
      <c r="AP291" s="159"/>
      <c r="AQ291" s="159"/>
      <c r="AR291" s="159">
        <f>SUM(AG290:AR290)</f>
        <v>0</v>
      </c>
    </row>
    <row r="292" spans="1:44" ht="14.4" x14ac:dyDescent="0.3">
      <c r="A292" s="141"/>
      <c r="B292" s="141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  <c r="AA292" s="141"/>
      <c r="AB292" s="160">
        <f>SUM(D290:O290)</f>
        <v>0</v>
      </c>
      <c r="AR292" s="161" t="e">
        <f>AR291/AB292</f>
        <v>#DIV/0!</v>
      </c>
    </row>
    <row r="293" spans="1:44" ht="14.4" x14ac:dyDescent="0.3">
      <c r="A293" s="141"/>
      <c r="B293" s="141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  <c r="AA293" s="141"/>
    </row>
    <row r="294" spans="1:44" ht="14.4" x14ac:dyDescent="0.3">
      <c r="A294" s="141"/>
      <c r="B294" s="141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  <c r="AA294" s="141"/>
    </row>
    <row r="295" spans="1:44" ht="14.4" x14ac:dyDescent="0.3">
      <c r="A295" s="141"/>
      <c r="B295" s="141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  <c r="AA295" s="141"/>
    </row>
    <row r="296" spans="1:44" ht="14.4" x14ac:dyDescent="0.3">
      <c r="A296" s="141"/>
      <c r="B296" s="141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  <c r="AA296" s="141"/>
    </row>
    <row r="297" spans="1:44" ht="14.4" x14ac:dyDescent="0.3">
      <c r="A297" s="141"/>
      <c r="B297" s="141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</row>
    <row r="298" spans="1:44" ht="14.4" x14ac:dyDescent="0.3">
      <c r="A298" s="141"/>
      <c r="B298" s="141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</row>
    <row r="299" spans="1:44" ht="14.4" x14ac:dyDescent="0.3">
      <c r="A299" s="141"/>
      <c r="B299" s="141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</row>
    <row r="300" spans="1:44" ht="14.4" x14ac:dyDescent="0.3">
      <c r="A300" s="141"/>
      <c r="B300" s="141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</row>
    <row r="301" spans="1:44" ht="14.4" x14ac:dyDescent="0.3">
      <c r="A301" s="141"/>
      <c r="B301" s="141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</row>
    <row r="302" spans="1:44" ht="14.4" x14ac:dyDescent="0.3">
      <c r="A302" s="141"/>
      <c r="B302" s="141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</row>
    <row r="303" spans="1:44" ht="14.4" x14ac:dyDescent="0.3">
      <c r="A303" s="141"/>
      <c r="B303" s="141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</row>
    <row r="304" spans="1:44" ht="14.4" x14ac:dyDescent="0.3">
      <c r="A304" s="141"/>
      <c r="B304" s="141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</row>
    <row r="305" spans="1:21" ht="14.4" x14ac:dyDescent="0.3">
      <c r="A305" s="141"/>
      <c r="B305" s="141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</row>
    <row r="306" spans="1:21" ht="14.4" x14ac:dyDescent="0.3">
      <c r="A306" s="141"/>
      <c r="B306" s="141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</row>
    <row r="307" spans="1:21" ht="14.4" x14ac:dyDescent="0.3">
      <c r="A307" s="141"/>
      <c r="B307" s="141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</row>
    <row r="308" spans="1:21" ht="14.4" x14ac:dyDescent="0.3">
      <c r="A308" s="141"/>
      <c r="B308" s="141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</row>
    <row r="309" spans="1:21" ht="14.4" x14ac:dyDescent="0.3">
      <c r="A309" s="141"/>
      <c r="B309" s="141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</row>
    <row r="310" spans="1:21" ht="14.4" x14ac:dyDescent="0.3">
      <c r="A310" s="141"/>
      <c r="B310" s="141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</row>
    <row r="311" spans="1:21" ht="14.4" x14ac:dyDescent="0.3">
      <c r="A311" s="141"/>
      <c r="B311" s="141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</row>
    <row r="312" spans="1:21" ht="14.4" x14ac:dyDescent="0.3">
      <c r="A312" s="141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</row>
    <row r="313" spans="1:21" ht="14.4" x14ac:dyDescent="0.3">
      <c r="A313" s="141"/>
      <c r="B313" s="141"/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</row>
    <row r="314" spans="1:21" ht="14.4" x14ac:dyDescent="0.3">
      <c r="A314" s="141"/>
      <c r="B314" s="141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</row>
    <row r="315" spans="1:21" ht="14.4" x14ac:dyDescent="0.3">
      <c r="A315" s="141"/>
      <c r="B315" s="141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</row>
    <row r="316" spans="1:21" ht="14.4" x14ac:dyDescent="0.3">
      <c r="A316" s="141"/>
      <c r="B316" s="141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</row>
    <row r="317" spans="1:21" ht="14.4" x14ac:dyDescent="0.3">
      <c r="A317" s="141"/>
      <c r="B317" s="141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</row>
    <row r="318" spans="1:21" ht="14.4" x14ac:dyDescent="0.3">
      <c r="A318" s="141"/>
      <c r="B318" s="141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</row>
    <row r="319" spans="1:21" ht="14.4" x14ac:dyDescent="0.3">
      <c r="A319" s="141"/>
      <c r="B319" s="141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</row>
    <row r="320" spans="1:21" ht="14.4" x14ac:dyDescent="0.3">
      <c r="A320" s="141"/>
      <c r="B320" s="141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</row>
    <row r="321" spans="1:21" ht="14.4" x14ac:dyDescent="0.3">
      <c r="A321" s="141"/>
      <c r="B321" s="141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</row>
    <row r="322" spans="1:21" ht="14.4" x14ac:dyDescent="0.3">
      <c r="A322" s="141"/>
      <c r="B322" s="141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</row>
    <row r="323" spans="1:21" ht="14.4" x14ac:dyDescent="0.3">
      <c r="A323" s="141"/>
      <c r="B323" s="141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</row>
    <row r="324" spans="1:21" ht="14.4" x14ac:dyDescent="0.3">
      <c r="A324" s="141"/>
      <c r="B324" s="141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</row>
    <row r="325" spans="1:21" ht="14.4" x14ac:dyDescent="0.3">
      <c r="A325" s="141"/>
      <c r="B325" s="141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</row>
    <row r="326" spans="1:21" ht="14.4" x14ac:dyDescent="0.3">
      <c r="A326" s="141"/>
      <c r="B326" s="141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</row>
    <row r="327" spans="1:21" ht="14.4" x14ac:dyDescent="0.3">
      <c r="A327" s="141"/>
      <c r="B327" s="141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</row>
    <row r="328" spans="1:21" ht="14.4" x14ac:dyDescent="0.3">
      <c r="A328" s="141"/>
      <c r="B328" s="141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</row>
    <row r="329" spans="1:21" ht="14.4" x14ac:dyDescent="0.3">
      <c r="A329" s="141"/>
      <c r="B329" s="141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</row>
    <row r="330" spans="1:21" ht="14.4" x14ac:dyDescent="0.3">
      <c r="A330" s="141"/>
      <c r="B330" s="141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</row>
    <row r="331" spans="1:21" ht="14.4" x14ac:dyDescent="0.3">
      <c r="A331" s="141"/>
      <c r="B331" s="141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</row>
    <row r="332" spans="1:21" ht="14.4" x14ac:dyDescent="0.3">
      <c r="A332" s="141"/>
      <c r="B332" s="141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</row>
    <row r="333" spans="1:21" ht="14.4" x14ac:dyDescent="0.3">
      <c r="A333" s="141"/>
      <c r="B333" s="141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</row>
    <row r="334" spans="1:21" ht="14.4" x14ac:dyDescent="0.3">
      <c r="A334" s="141"/>
      <c r="B334" s="141"/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</row>
    <row r="335" spans="1:21" ht="14.4" x14ac:dyDescent="0.3">
      <c r="A335" s="141"/>
      <c r="B335" s="141"/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</row>
    <row r="336" spans="1:21" ht="14.4" x14ac:dyDescent="0.3">
      <c r="A336" s="141"/>
      <c r="B336" s="141"/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</row>
    <row r="337" spans="1:21" ht="14.4" x14ac:dyDescent="0.3">
      <c r="A337" s="141"/>
      <c r="B337" s="141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</row>
    <row r="338" spans="1:21" ht="14.4" x14ac:dyDescent="0.3">
      <c r="A338" s="141"/>
      <c r="B338" s="141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</row>
    <row r="339" spans="1:21" ht="14.4" x14ac:dyDescent="0.3">
      <c r="A339" s="141"/>
      <c r="B339" s="141"/>
      <c r="C339" s="141"/>
      <c r="D339" s="141"/>
      <c r="E339" s="141"/>
      <c r="F339" s="141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</row>
    <row r="340" spans="1:21" ht="14.4" x14ac:dyDescent="0.3">
      <c r="A340" s="141"/>
      <c r="B340" s="141"/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</row>
    <row r="341" spans="1:21" ht="14.4" x14ac:dyDescent="0.3">
      <c r="A341" s="141"/>
      <c r="B341" s="141"/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</row>
    <row r="342" spans="1:21" ht="14.4" x14ac:dyDescent="0.3">
      <c r="A342" s="141"/>
      <c r="B342" s="141"/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</row>
    <row r="343" spans="1:21" ht="14.4" x14ac:dyDescent="0.3">
      <c r="A343" s="141"/>
      <c r="B343" s="141"/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</row>
    <row r="344" spans="1:21" ht="14.4" x14ac:dyDescent="0.3">
      <c r="A344" s="141"/>
      <c r="B344" s="141"/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</row>
    <row r="345" spans="1:21" ht="14.4" x14ac:dyDescent="0.3">
      <c r="A345" s="141"/>
      <c r="B345" s="141"/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</row>
    <row r="346" spans="1:21" ht="14.4" x14ac:dyDescent="0.3">
      <c r="A346" s="141"/>
      <c r="B346" s="141"/>
      <c r="C346" s="141"/>
      <c r="D346" s="141"/>
      <c r="E346" s="141"/>
      <c r="F346" s="141"/>
      <c r="G346" s="141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</row>
    <row r="347" spans="1:21" ht="14.4" x14ac:dyDescent="0.3">
      <c r="A347" s="141"/>
      <c r="B347" s="141"/>
      <c r="C347" s="141"/>
      <c r="D347" s="141"/>
      <c r="E347" s="141"/>
      <c r="F347" s="141"/>
      <c r="G347" s="141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</row>
    <row r="348" spans="1:21" ht="14.4" x14ac:dyDescent="0.3">
      <c r="A348" s="141"/>
      <c r="B348" s="141"/>
      <c r="C348" s="141"/>
      <c r="D348" s="141"/>
      <c r="E348" s="141"/>
      <c r="F348" s="141"/>
      <c r="G348" s="141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</row>
    <row r="349" spans="1:21" ht="14.4" x14ac:dyDescent="0.3">
      <c r="A349" s="141"/>
      <c r="B349" s="141"/>
      <c r="C349" s="141"/>
      <c r="D349" s="141"/>
      <c r="E349" s="141"/>
      <c r="F349" s="141"/>
      <c r="G349" s="141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</row>
    <row r="350" spans="1:21" ht="14.4" x14ac:dyDescent="0.3">
      <c r="A350" s="141"/>
      <c r="B350" s="141"/>
      <c r="C350" s="141"/>
      <c r="D350" s="141"/>
      <c r="E350" s="141"/>
      <c r="F350" s="141"/>
      <c r="G350" s="141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</row>
    <row r="351" spans="1:21" ht="14.4" x14ac:dyDescent="0.3">
      <c r="A351" s="141"/>
      <c r="B351" s="141"/>
      <c r="C351" s="141"/>
      <c r="D351" s="141"/>
      <c r="E351" s="141"/>
      <c r="F351" s="141"/>
      <c r="G351" s="141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</row>
    <row r="352" spans="1:21" ht="14.4" x14ac:dyDescent="0.3">
      <c r="A352" s="141"/>
      <c r="B352" s="141"/>
      <c r="C352" s="141"/>
      <c r="D352" s="141"/>
      <c r="E352" s="141"/>
      <c r="F352" s="141"/>
      <c r="G352" s="141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</row>
    <row r="353" spans="1:21" ht="14.4" x14ac:dyDescent="0.3">
      <c r="A353" s="141"/>
      <c r="B353" s="141"/>
      <c r="C353" s="141"/>
      <c r="D353" s="141"/>
      <c r="E353" s="141"/>
      <c r="F353" s="141"/>
      <c r="G353" s="141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</row>
    <row r="354" spans="1:21" ht="14.4" x14ac:dyDescent="0.3">
      <c r="A354" s="141"/>
      <c r="B354" s="141"/>
      <c r="C354" s="141"/>
      <c r="D354" s="141"/>
      <c r="E354" s="141"/>
      <c r="F354" s="141"/>
      <c r="G354" s="141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</row>
    <row r="355" spans="1:21" ht="14.4" x14ac:dyDescent="0.3">
      <c r="A355" s="141"/>
      <c r="B355" s="141"/>
      <c r="C355" s="141"/>
      <c r="D355" s="141"/>
      <c r="E355" s="141"/>
      <c r="F355" s="141"/>
      <c r="G355" s="141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</row>
    <row r="356" spans="1:21" ht="14.4" x14ac:dyDescent="0.3">
      <c r="A356" s="141"/>
      <c r="B356" s="141"/>
      <c r="C356" s="141"/>
      <c r="D356" s="141"/>
      <c r="E356" s="141"/>
      <c r="F356" s="141"/>
      <c r="G356" s="14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</row>
    <row r="357" spans="1:21" ht="14.4" x14ac:dyDescent="0.3">
      <c r="A357" s="141"/>
      <c r="B357" s="141"/>
      <c r="C357" s="141"/>
      <c r="D357" s="141"/>
      <c r="E357" s="141"/>
      <c r="F357" s="141"/>
      <c r="G357" s="141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</row>
    <row r="358" spans="1:21" ht="14.4" x14ac:dyDescent="0.3">
      <c r="A358" s="141"/>
      <c r="B358" s="141"/>
      <c r="C358" s="141"/>
      <c r="D358" s="141"/>
      <c r="E358" s="141"/>
      <c r="F358" s="141"/>
      <c r="G358" s="141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</row>
    <row r="359" spans="1:21" ht="14.4" x14ac:dyDescent="0.3">
      <c r="A359" s="141"/>
      <c r="B359" s="141"/>
      <c r="C359" s="141"/>
      <c r="D359" s="141"/>
      <c r="E359" s="141"/>
      <c r="F359" s="141"/>
      <c r="G359" s="141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</row>
    <row r="360" spans="1:21" ht="14.4" x14ac:dyDescent="0.3">
      <c r="A360" s="141"/>
      <c r="B360" s="141"/>
      <c r="C360" s="141"/>
      <c r="D360" s="141"/>
      <c r="E360" s="141"/>
      <c r="F360" s="141"/>
      <c r="G360" s="141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</row>
    <row r="361" spans="1:21" ht="14.4" x14ac:dyDescent="0.3">
      <c r="A361" s="141"/>
      <c r="B361" s="141"/>
      <c r="C361" s="141"/>
      <c r="D361" s="141"/>
      <c r="E361" s="141"/>
      <c r="F361" s="141"/>
      <c r="G361" s="141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</row>
    <row r="362" spans="1:21" ht="14.4" x14ac:dyDescent="0.3">
      <c r="A362" s="141"/>
      <c r="B362" s="141"/>
      <c r="C362" s="141"/>
      <c r="D362" s="141"/>
      <c r="E362" s="141"/>
      <c r="F362" s="141"/>
      <c r="G362" s="141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</row>
    <row r="363" spans="1:21" ht="14.4" x14ac:dyDescent="0.3">
      <c r="A363" s="141"/>
      <c r="B363" s="141"/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</row>
    <row r="364" spans="1:21" ht="14.4" x14ac:dyDescent="0.3">
      <c r="A364" s="141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</row>
    <row r="365" spans="1:21" ht="14.4" x14ac:dyDescent="0.3">
      <c r="A365" s="141"/>
      <c r="B365" s="141"/>
      <c r="C365" s="141"/>
      <c r="D365" s="141"/>
      <c r="E365" s="141"/>
      <c r="F365" s="141"/>
      <c r="G365" s="141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</row>
    <row r="366" spans="1:21" ht="14.4" x14ac:dyDescent="0.3">
      <c r="A366" s="141"/>
      <c r="B366" s="141"/>
      <c r="C366" s="141"/>
      <c r="D366" s="141"/>
      <c r="E366" s="141"/>
      <c r="F366" s="141"/>
      <c r="G366" s="141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</row>
    <row r="367" spans="1:21" ht="14.4" x14ac:dyDescent="0.3">
      <c r="A367" s="141"/>
      <c r="B367" s="141"/>
      <c r="C367" s="141"/>
      <c r="D367" s="141"/>
      <c r="E367" s="141"/>
      <c r="F367" s="141"/>
      <c r="G367" s="141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</row>
    <row r="368" spans="1:21" ht="14.4" x14ac:dyDescent="0.3">
      <c r="A368" s="141"/>
      <c r="B368" s="141"/>
      <c r="C368" s="141"/>
      <c r="D368" s="141"/>
      <c r="E368" s="141"/>
      <c r="F368" s="141"/>
      <c r="G368" s="141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</row>
    <row r="369" spans="1:21" ht="14.4" x14ac:dyDescent="0.3">
      <c r="A369" s="141"/>
      <c r="B369" s="141"/>
      <c r="C369" s="141"/>
      <c r="D369" s="141"/>
      <c r="E369" s="141"/>
      <c r="F369" s="141"/>
      <c r="G369" s="141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</row>
    <row r="370" spans="1:21" ht="14.4" x14ac:dyDescent="0.3">
      <c r="A370" s="141"/>
      <c r="B370" s="141"/>
      <c r="C370" s="141"/>
      <c r="D370" s="141"/>
      <c r="E370" s="141"/>
      <c r="F370" s="141"/>
      <c r="G370" s="14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</row>
    <row r="371" spans="1:21" ht="14.4" x14ac:dyDescent="0.3">
      <c r="A371" s="141"/>
      <c r="B371" s="141"/>
      <c r="C371" s="141"/>
      <c r="D371" s="141"/>
      <c r="E371" s="141"/>
      <c r="F371" s="141"/>
      <c r="G371" s="141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</row>
    <row r="372" spans="1:21" ht="14.4" x14ac:dyDescent="0.3">
      <c r="A372" s="141"/>
      <c r="B372" s="141"/>
      <c r="C372" s="141"/>
      <c r="D372" s="141"/>
      <c r="E372" s="141"/>
      <c r="F372" s="141"/>
      <c r="G372" s="141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</row>
    <row r="373" spans="1:21" ht="14.4" x14ac:dyDescent="0.3">
      <c r="A373" s="141"/>
      <c r="B373" s="141"/>
      <c r="C373" s="141"/>
      <c r="D373" s="141"/>
      <c r="E373" s="141"/>
      <c r="F373" s="141"/>
      <c r="G373" s="141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</row>
    <row r="374" spans="1:21" ht="14.4" x14ac:dyDescent="0.3">
      <c r="A374" s="141"/>
      <c r="B374" s="141"/>
      <c r="C374" s="141"/>
      <c r="D374" s="141"/>
      <c r="E374" s="141"/>
      <c r="F374" s="141"/>
      <c r="G374" s="141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</row>
    <row r="375" spans="1:21" ht="14.4" x14ac:dyDescent="0.3">
      <c r="A375" s="141"/>
      <c r="B375" s="141"/>
      <c r="C375" s="141"/>
      <c r="D375" s="141"/>
      <c r="E375" s="141"/>
      <c r="F375" s="141"/>
      <c r="G375" s="141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</row>
    <row r="376" spans="1:21" ht="14.4" x14ac:dyDescent="0.3">
      <c r="A376" s="141"/>
      <c r="B376" s="141"/>
      <c r="C376" s="141"/>
      <c r="D376" s="141"/>
      <c r="E376" s="141"/>
      <c r="F376" s="141"/>
      <c r="G376" s="141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</row>
    <row r="377" spans="1:21" ht="14.4" x14ac:dyDescent="0.3">
      <c r="A377" s="141"/>
      <c r="B377" s="141"/>
      <c r="C377" s="141"/>
      <c r="D377" s="141"/>
      <c r="E377" s="141"/>
      <c r="F377" s="141"/>
      <c r="G377" s="141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</row>
    <row r="378" spans="1:21" ht="14.4" x14ac:dyDescent="0.3">
      <c r="A378" s="141"/>
      <c r="B378" s="141"/>
      <c r="C378" s="141"/>
      <c r="D378" s="141"/>
      <c r="E378" s="141"/>
      <c r="F378" s="141"/>
      <c r="G378" s="141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</row>
    <row r="379" spans="1:21" ht="14.4" x14ac:dyDescent="0.3">
      <c r="A379" s="141"/>
      <c r="B379" s="141"/>
      <c r="C379" s="141"/>
      <c r="D379" s="141"/>
      <c r="E379" s="141"/>
      <c r="F379" s="141"/>
      <c r="G379" s="141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</row>
    <row r="380" spans="1:21" ht="14.4" x14ac:dyDescent="0.3">
      <c r="A380" s="141"/>
      <c r="B380" s="141"/>
      <c r="C380" s="141"/>
      <c r="D380" s="141"/>
      <c r="E380" s="141"/>
      <c r="F380" s="141"/>
      <c r="G380" s="141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</row>
    <row r="381" spans="1:21" ht="14.4" x14ac:dyDescent="0.3">
      <c r="A381" s="141"/>
      <c r="B381" s="141"/>
      <c r="C381" s="141"/>
      <c r="D381" s="141"/>
      <c r="E381" s="141"/>
      <c r="F381" s="141"/>
      <c r="G381" s="141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</row>
    <row r="382" spans="1:21" ht="14.4" x14ac:dyDescent="0.3">
      <c r="A382" s="141"/>
      <c r="B382" s="141"/>
      <c r="C382" s="141"/>
      <c r="D382" s="141"/>
      <c r="E382" s="141"/>
      <c r="F382" s="141"/>
      <c r="G382" s="141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</row>
    <row r="383" spans="1:21" ht="14.4" x14ac:dyDescent="0.3">
      <c r="A383" s="141"/>
      <c r="B383" s="141"/>
      <c r="C383" s="141"/>
      <c r="D383" s="141"/>
      <c r="E383" s="141"/>
      <c r="F383" s="141"/>
      <c r="G383" s="141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</row>
    <row r="384" spans="1:21" ht="14.4" x14ac:dyDescent="0.3">
      <c r="A384" s="141"/>
      <c r="B384" s="141"/>
      <c r="C384" s="141"/>
      <c r="D384" s="141"/>
      <c r="E384" s="141"/>
      <c r="F384" s="141"/>
      <c r="G384" s="141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</row>
    <row r="385" spans="1:21" ht="14.4" x14ac:dyDescent="0.3">
      <c r="A385" s="141"/>
      <c r="B385" s="141"/>
      <c r="C385" s="141"/>
      <c r="D385" s="141"/>
      <c r="E385" s="141"/>
      <c r="F385" s="141"/>
      <c r="G385" s="141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</row>
    <row r="386" spans="1:21" ht="14.4" x14ac:dyDescent="0.3">
      <c r="A386" s="141"/>
      <c r="B386" s="141"/>
      <c r="C386" s="141"/>
      <c r="D386" s="141"/>
      <c r="E386" s="141"/>
      <c r="F386" s="141"/>
      <c r="G386" s="141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</row>
    <row r="387" spans="1:21" ht="14.4" x14ac:dyDescent="0.3">
      <c r="A387" s="141"/>
      <c r="B387" s="141"/>
      <c r="C387" s="141"/>
      <c r="D387" s="141"/>
      <c r="E387" s="141"/>
      <c r="F387" s="141"/>
      <c r="G387" s="141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</row>
    <row r="388" spans="1:21" ht="14.4" x14ac:dyDescent="0.3">
      <c r="A388" s="141"/>
      <c r="B388" s="141"/>
      <c r="C388" s="141"/>
      <c r="D388" s="141"/>
      <c r="E388" s="141"/>
      <c r="F388" s="141"/>
      <c r="G388" s="141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</row>
    <row r="389" spans="1:21" ht="14.4" x14ac:dyDescent="0.3">
      <c r="A389" s="141"/>
      <c r="B389" s="141"/>
      <c r="C389" s="141"/>
      <c r="D389" s="141"/>
      <c r="E389" s="141"/>
      <c r="F389" s="141"/>
      <c r="G389" s="141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</row>
    <row r="390" spans="1:21" ht="14.4" x14ac:dyDescent="0.3">
      <c r="A390" s="141"/>
      <c r="B390" s="141"/>
      <c r="C390" s="141"/>
      <c r="D390" s="141"/>
      <c r="E390" s="141"/>
      <c r="F390" s="141"/>
      <c r="G390" s="141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</row>
    <row r="391" spans="1:21" ht="14.4" x14ac:dyDescent="0.3">
      <c r="A391" s="141"/>
      <c r="B391" s="141"/>
      <c r="C391" s="141"/>
      <c r="D391" s="141"/>
      <c r="E391" s="141"/>
      <c r="F391" s="141"/>
      <c r="G391" s="141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</row>
    <row r="392" spans="1:21" ht="14.4" x14ac:dyDescent="0.3">
      <c r="A392" s="141"/>
      <c r="B392" s="141"/>
      <c r="C392" s="141"/>
      <c r="D392" s="141"/>
      <c r="E392" s="141"/>
      <c r="F392" s="141"/>
      <c r="G392" s="141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</row>
    <row r="393" spans="1:21" ht="14.4" x14ac:dyDescent="0.3">
      <c r="A393" s="141"/>
      <c r="B393" s="141"/>
      <c r="C393" s="141"/>
      <c r="D393" s="141"/>
      <c r="E393" s="141"/>
      <c r="F393" s="141"/>
      <c r="G393" s="141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</row>
    <row r="394" spans="1:21" ht="14.4" x14ac:dyDescent="0.3">
      <c r="A394" s="141"/>
      <c r="B394" s="141"/>
      <c r="C394" s="141"/>
      <c r="D394" s="141"/>
      <c r="E394" s="141"/>
      <c r="F394" s="141"/>
      <c r="G394" s="14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</row>
    <row r="395" spans="1:21" ht="14.4" x14ac:dyDescent="0.3">
      <c r="A395" s="141"/>
      <c r="B395" s="141"/>
      <c r="C395" s="141"/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</row>
    <row r="396" spans="1:21" ht="14.4" x14ac:dyDescent="0.3">
      <c r="A396" s="141"/>
      <c r="B396" s="141"/>
      <c r="C396" s="141"/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</row>
    <row r="397" spans="1:21" ht="14.4" x14ac:dyDescent="0.3">
      <c r="A397" s="141"/>
      <c r="B397" s="141"/>
      <c r="C397" s="141"/>
      <c r="D397" s="141"/>
      <c r="E397" s="141"/>
      <c r="F397" s="141"/>
      <c r="G397" s="14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</row>
    <row r="398" spans="1:21" ht="14.4" x14ac:dyDescent="0.3">
      <c r="A398" s="141"/>
      <c r="B398" s="141"/>
      <c r="C398" s="141"/>
      <c r="D398" s="141"/>
      <c r="E398" s="141"/>
      <c r="F398" s="141"/>
      <c r="G398" s="141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</row>
    <row r="399" spans="1:21" ht="14.4" x14ac:dyDescent="0.3">
      <c r="A399" s="141"/>
      <c r="B399" s="141"/>
      <c r="C399" s="141"/>
      <c r="D399" s="141"/>
      <c r="E399" s="141"/>
      <c r="F399" s="141"/>
      <c r="G399" s="141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</row>
    <row r="400" spans="1:21" ht="14.4" x14ac:dyDescent="0.3">
      <c r="A400" s="141"/>
      <c r="B400" s="141"/>
      <c r="C400" s="141"/>
      <c r="D400" s="141"/>
      <c r="E400" s="141"/>
      <c r="F400" s="141"/>
      <c r="G400" s="141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</row>
    <row r="401" spans="1:21" ht="14.4" x14ac:dyDescent="0.3">
      <c r="A401" s="141"/>
      <c r="B401" s="141"/>
      <c r="C401" s="141"/>
      <c r="D401" s="141"/>
      <c r="E401" s="141"/>
      <c r="F401" s="141"/>
      <c r="G401" s="141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</row>
    <row r="402" spans="1:21" ht="14.4" x14ac:dyDescent="0.3">
      <c r="A402" s="141"/>
      <c r="B402" s="141"/>
      <c r="C402" s="141"/>
      <c r="D402" s="141"/>
      <c r="E402" s="141"/>
      <c r="F402" s="141"/>
      <c r="G402" s="141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</row>
    <row r="403" spans="1:21" ht="14.4" x14ac:dyDescent="0.3">
      <c r="A403" s="141"/>
      <c r="B403" s="141"/>
      <c r="C403" s="141"/>
      <c r="D403" s="141"/>
      <c r="E403" s="141"/>
      <c r="F403" s="141"/>
      <c r="G403" s="14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</row>
    <row r="404" spans="1:21" ht="14.4" x14ac:dyDescent="0.3">
      <c r="A404" s="141"/>
      <c r="B404" s="141"/>
      <c r="C404" s="141"/>
      <c r="D404" s="141"/>
      <c r="E404" s="141"/>
      <c r="F404" s="141"/>
      <c r="G404" s="141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</row>
    <row r="405" spans="1:21" ht="14.4" x14ac:dyDescent="0.3">
      <c r="A405" s="141"/>
      <c r="B405" s="141"/>
      <c r="C405" s="141"/>
      <c r="D405" s="141"/>
      <c r="E405" s="141"/>
      <c r="F405" s="141"/>
      <c r="G405" s="141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</row>
    <row r="406" spans="1:21" ht="14.4" x14ac:dyDescent="0.3">
      <c r="A406" s="141"/>
      <c r="B406" s="141"/>
      <c r="C406" s="141"/>
      <c r="D406" s="141"/>
      <c r="E406" s="141"/>
      <c r="F406" s="141"/>
      <c r="G406" s="141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</row>
    <row r="407" spans="1:21" ht="14.4" x14ac:dyDescent="0.3">
      <c r="A407" s="141"/>
      <c r="B407" s="141"/>
      <c r="C407" s="141"/>
      <c r="D407" s="141"/>
      <c r="E407" s="141"/>
      <c r="F407" s="141"/>
      <c r="G407" s="141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</row>
    <row r="408" spans="1:21" ht="14.4" x14ac:dyDescent="0.3">
      <c r="A408" s="141"/>
      <c r="B408" s="141"/>
      <c r="C408" s="141"/>
      <c r="D408" s="141"/>
      <c r="E408" s="141"/>
      <c r="F408" s="141"/>
      <c r="G408" s="141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</row>
    <row r="409" spans="1:21" ht="14.4" x14ac:dyDescent="0.3">
      <c r="A409" s="141"/>
      <c r="B409" s="141"/>
      <c r="C409" s="141"/>
      <c r="D409" s="141"/>
      <c r="E409" s="141"/>
      <c r="F409" s="141"/>
      <c r="G409" s="141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</row>
    <row r="410" spans="1:21" ht="14.4" x14ac:dyDescent="0.3">
      <c r="A410" s="141"/>
      <c r="B410" s="141"/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</row>
    <row r="411" spans="1:21" ht="14.4" x14ac:dyDescent="0.3">
      <c r="A411" s="141"/>
      <c r="B411" s="141"/>
      <c r="C411" s="141"/>
      <c r="D411" s="141"/>
      <c r="E411" s="141"/>
      <c r="F411" s="141"/>
      <c r="G411" s="141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</row>
    <row r="412" spans="1:21" ht="14.4" x14ac:dyDescent="0.3">
      <c r="A412" s="141"/>
      <c r="B412" s="141"/>
      <c r="C412" s="141"/>
      <c r="D412" s="141"/>
      <c r="E412" s="141"/>
      <c r="F412" s="141"/>
      <c r="G412" s="141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</row>
    <row r="413" spans="1:21" ht="14.4" x14ac:dyDescent="0.3">
      <c r="A413" s="141"/>
      <c r="B413" s="141"/>
      <c r="C413" s="141"/>
      <c r="D413" s="141"/>
      <c r="E413" s="141"/>
      <c r="F413" s="141"/>
      <c r="G413" s="141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</row>
    <row r="414" spans="1:21" ht="14.4" x14ac:dyDescent="0.3">
      <c r="A414" s="141"/>
      <c r="B414" s="141"/>
      <c r="C414" s="141"/>
      <c r="D414" s="141"/>
      <c r="E414" s="141"/>
      <c r="F414" s="141"/>
      <c r="G414" s="141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</row>
    <row r="415" spans="1:21" ht="14.4" x14ac:dyDescent="0.3">
      <c r="A415" s="141"/>
      <c r="B415" s="141"/>
      <c r="C415" s="141"/>
      <c r="D415" s="141"/>
      <c r="E415" s="141"/>
      <c r="F415" s="141"/>
      <c r="G415" s="141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</row>
    <row r="416" spans="1:21" ht="14.4" x14ac:dyDescent="0.3">
      <c r="A416" s="141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</row>
    <row r="417" spans="1:21" ht="14.4" x14ac:dyDescent="0.3">
      <c r="A417" s="141"/>
      <c r="B417" s="141"/>
      <c r="C417" s="141"/>
      <c r="D417" s="141"/>
      <c r="E417" s="141"/>
      <c r="F417" s="141"/>
      <c r="G417" s="141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</row>
    <row r="418" spans="1:21" ht="14.4" x14ac:dyDescent="0.3">
      <c r="A418" s="141"/>
      <c r="B418" s="141"/>
      <c r="C418" s="141"/>
      <c r="D418" s="141"/>
      <c r="E418" s="141"/>
      <c r="F418" s="141"/>
      <c r="G418" s="141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</row>
    <row r="419" spans="1:21" ht="14.4" x14ac:dyDescent="0.3">
      <c r="A419" s="141"/>
      <c r="B419" s="141"/>
      <c r="C419" s="141"/>
      <c r="D419" s="141"/>
      <c r="E419" s="141"/>
      <c r="F419" s="141"/>
      <c r="G419" s="141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</row>
    <row r="420" spans="1:21" ht="14.4" x14ac:dyDescent="0.3">
      <c r="A420" s="141"/>
      <c r="B420" s="141"/>
      <c r="C420" s="141"/>
      <c r="D420" s="141"/>
      <c r="E420" s="141"/>
      <c r="F420" s="141"/>
      <c r="G420" s="141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</row>
    <row r="421" spans="1:21" ht="14.4" x14ac:dyDescent="0.3">
      <c r="A421" s="141"/>
      <c r="B421" s="141"/>
      <c r="C421" s="141"/>
      <c r="D421" s="141"/>
      <c r="E421" s="141"/>
      <c r="F421" s="141"/>
      <c r="G421" s="141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</row>
    <row r="422" spans="1:21" ht="14.4" x14ac:dyDescent="0.3">
      <c r="A422" s="141"/>
      <c r="B422" s="141"/>
      <c r="C422" s="141"/>
      <c r="D422" s="141"/>
      <c r="E422" s="141"/>
      <c r="F422" s="141"/>
      <c r="G422" s="141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</row>
    <row r="423" spans="1:21" ht="14.4" x14ac:dyDescent="0.3">
      <c r="A423" s="141"/>
      <c r="B423" s="141"/>
      <c r="C423" s="141"/>
      <c r="D423" s="141"/>
      <c r="E423" s="141"/>
      <c r="F423" s="141"/>
      <c r="G423" s="141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</row>
    <row r="424" spans="1:21" ht="14.4" x14ac:dyDescent="0.3">
      <c r="A424" s="141"/>
      <c r="B424" s="141"/>
      <c r="C424" s="141"/>
      <c r="D424" s="141"/>
      <c r="E424" s="141"/>
      <c r="F424" s="141"/>
      <c r="G424" s="14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</row>
    <row r="425" spans="1:21" ht="14.4" x14ac:dyDescent="0.3">
      <c r="A425" s="141"/>
      <c r="B425" s="141"/>
      <c r="C425" s="141"/>
      <c r="D425" s="141"/>
      <c r="E425" s="141"/>
      <c r="F425" s="141"/>
      <c r="G425" s="141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</row>
    <row r="426" spans="1:21" ht="14.4" x14ac:dyDescent="0.3">
      <c r="A426" s="141"/>
      <c r="B426" s="141"/>
      <c r="C426" s="141"/>
      <c r="D426" s="141"/>
      <c r="E426" s="141"/>
      <c r="F426" s="141"/>
      <c r="G426" s="141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</row>
    <row r="427" spans="1:21" ht="14.4" x14ac:dyDescent="0.3">
      <c r="A427" s="141"/>
      <c r="B427" s="141"/>
      <c r="C427" s="141"/>
      <c r="D427" s="141"/>
      <c r="E427" s="141"/>
      <c r="F427" s="141"/>
      <c r="G427" s="14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</row>
    <row r="428" spans="1:21" ht="14.4" x14ac:dyDescent="0.3">
      <c r="A428" s="141"/>
      <c r="B428" s="141"/>
      <c r="C428" s="141"/>
      <c r="D428" s="141"/>
      <c r="E428" s="141"/>
      <c r="F428" s="141"/>
      <c r="G428" s="14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</row>
    <row r="429" spans="1:21" ht="14.4" x14ac:dyDescent="0.3">
      <c r="A429" s="141"/>
      <c r="B429" s="141"/>
      <c r="C429" s="141"/>
      <c r="D429" s="141"/>
      <c r="E429" s="141"/>
      <c r="F429" s="141"/>
      <c r="G429" s="14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</row>
    <row r="430" spans="1:21" ht="14.4" x14ac:dyDescent="0.3">
      <c r="A430" s="141"/>
      <c r="B430" s="141"/>
      <c r="C430" s="141"/>
      <c r="D430" s="141"/>
      <c r="E430" s="141"/>
      <c r="F430" s="141"/>
      <c r="G430" s="14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</row>
    <row r="431" spans="1:21" ht="14.4" x14ac:dyDescent="0.3">
      <c r="A431" s="141"/>
      <c r="B431" s="141"/>
      <c r="C431" s="141"/>
      <c r="D431" s="141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</row>
    <row r="432" spans="1:21" ht="14.4" x14ac:dyDescent="0.3">
      <c r="A432" s="141"/>
      <c r="B432" s="141"/>
      <c r="C432" s="141"/>
      <c r="D432" s="141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</row>
    <row r="433" spans="1:21" ht="14.4" x14ac:dyDescent="0.3">
      <c r="A433" s="141"/>
      <c r="B433" s="141"/>
      <c r="C433" s="141"/>
      <c r="D433" s="141"/>
      <c r="E433" s="141"/>
      <c r="F433" s="141"/>
      <c r="G433" s="141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</row>
    <row r="434" spans="1:21" ht="14.4" x14ac:dyDescent="0.3">
      <c r="A434" s="141"/>
      <c r="B434" s="141"/>
      <c r="C434" s="141"/>
      <c r="D434" s="141"/>
      <c r="E434" s="141"/>
      <c r="F434" s="141"/>
      <c r="G434" s="141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</row>
    <row r="435" spans="1:21" ht="14.4" x14ac:dyDescent="0.3">
      <c r="A435" s="141"/>
      <c r="B435" s="141"/>
      <c r="C435" s="141"/>
      <c r="D435" s="141"/>
      <c r="E435" s="141"/>
      <c r="F435" s="141"/>
      <c r="G435" s="141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</row>
    <row r="436" spans="1:21" ht="14.4" x14ac:dyDescent="0.3">
      <c r="A436" s="141"/>
      <c r="B436" s="141"/>
      <c r="C436" s="141"/>
      <c r="D436" s="141"/>
      <c r="E436" s="141"/>
      <c r="F436" s="141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</row>
    <row r="437" spans="1:21" ht="14.4" x14ac:dyDescent="0.3">
      <c r="A437" s="141"/>
      <c r="B437" s="141"/>
      <c r="C437" s="141"/>
      <c r="D437" s="141"/>
      <c r="E437" s="141"/>
      <c r="F437" s="141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</row>
    <row r="438" spans="1:21" ht="14.4" x14ac:dyDescent="0.3">
      <c r="A438" s="141"/>
      <c r="B438" s="141"/>
      <c r="C438" s="141"/>
      <c r="D438" s="141"/>
      <c r="E438" s="141"/>
      <c r="F438" s="141"/>
      <c r="G438" s="14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</row>
    <row r="439" spans="1:21" ht="14.4" x14ac:dyDescent="0.3">
      <c r="A439" s="141"/>
      <c r="B439" s="141"/>
      <c r="C439" s="141"/>
      <c r="D439" s="141"/>
      <c r="E439" s="141"/>
      <c r="F439" s="141"/>
      <c r="G439" s="14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</row>
    <row r="440" spans="1:21" ht="14.4" x14ac:dyDescent="0.3">
      <c r="A440" s="141"/>
      <c r="B440" s="141"/>
      <c r="C440" s="141"/>
      <c r="D440" s="141"/>
      <c r="E440" s="141"/>
      <c r="F440" s="141"/>
      <c r="G440" s="141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</row>
    <row r="441" spans="1:21" ht="14.4" x14ac:dyDescent="0.3">
      <c r="A441" s="141"/>
      <c r="B441" s="141"/>
      <c r="C441" s="141"/>
      <c r="D441" s="141"/>
      <c r="E441" s="141"/>
      <c r="F441" s="141"/>
      <c r="G441" s="141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</row>
    <row r="442" spans="1:21" ht="14.4" x14ac:dyDescent="0.3">
      <c r="A442" s="141"/>
      <c r="B442" s="141"/>
      <c r="C442" s="141"/>
      <c r="D442" s="141"/>
      <c r="E442" s="141"/>
      <c r="F442" s="141"/>
      <c r="G442" s="141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</row>
    <row r="443" spans="1:21" ht="14.4" x14ac:dyDescent="0.3">
      <c r="A443" s="141"/>
      <c r="B443" s="141"/>
      <c r="C443" s="141"/>
      <c r="D443" s="141"/>
      <c r="E443" s="141"/>
      <c r="F443" s="141"/>
      <c r="G443" s="141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</row>
    <row r="444" spans="1:21" ht="14.4" x14ac:dyDescent="0.3">
      <c r="A444" s="141"/>
      <c r="B444" s="141"/>
      <c r="C444" s="141"/>
      <c r="D444" s="141"/>
      <c r="E444" s="141"/>
      <c r="F444" s="141"/>
      <c r="G444" s="141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</row>
    <row r="445" spans="1:21" ht="14.4" x14ac:dyDescent="0.3">
      <c r="A445" s="141"/>
      <c r="B445" s="141"/>
      <c r="C445" s="141"/>
      <c r="D445" s="141"/>
      <c r="E445" s="141"/>
      <c r="F445" s="141"/>
      <c r="G445" s="141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</row>
    <row r="446" spans="1:21" ht="14.4" x14ac:dyDescent="0.3">
      <c r="A446" s="141"/>
      <c r="B446" s="141"/>
      <c r="C446" s="141"/>
      <c r="D446" s="141"/>
      <c r="E446" s="141"/>
      <c r="F446" s="141"/>
      <c r="G446" s="141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</row>
    <row r="447" spans="1:21" ht="14.4" x14ac:dyDescent="0.3">
      <c r="A447" s="141"/>
      <c r="B447" s="141"/>
      <c r="C447" s="141"/>
      <c r="D447" s="141"/>
      <c r="E447" s="141"/>
      <c r="F447" s="141"/>
      <c r="G447" s="141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</row>
    <row r="448" spans="1:21" ht="14.4" x14ac:dyDescent="0.3">
      <c r="A448" s="141"/>
      <c r="B448" s="141"/>
      <c r="C448" s="141"/>
      <c r="D448" s="141"/>
      <c r="E448" s="141"/>
      <c r="F448" s="141"/>
      <c r="G448" s="141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</row>
    <row r="449" spans="1:21" ht="14.4" x14ac:dyDescent="0.3">
      <c r="A449" s="141"/>
      <c r="B449" s="141"/>
      <c r="C449" s="141"/>
      <c r="D449" s="141"/>
      <c r="E449" s="141"/>
      <c r="F449" s="141"/>
      <c r="G449" s="141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</row>
    <row r="450" spans="1:21" ht="14.4" x14ac:dyDescent="0.3">
      <c r="A450" s="141"/>
      <c r="B450" s="141"/>
      <c r="C450" s="141"/>
      <c r="D450" s="141"/>
      <c r="E450" s="141"/>
      <c r="F450" s="141"/>
      <c r="G450" s="141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</row>
    <row r="451" spans="1:21" ht="14.4" x14ac:dyDescent="0.3">
      <c r="A451" s="141"/>
      <c r="B451" s="141"/>
      <c r="C451" s="141"/>
      <c r="D451" s="141"/>
      <c r="E451" s="141"/>
      <c r="F451" s="141"/>
      <c r="G451" s="141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</row>
    <row r="452" spans="1:21" ht="14.4" x14ac:dyDescent="0.3">
      <c r="A452" s="141"/>
      <c r="B452" s="141"/>
      <c r="C452" s="141"/>
      <c r="D452" s="141"/>
      <c r="E452" s="141"/>
      <c r="F452" s="141"/>
      <c r="G452" s="141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</row>
    <row r="453" spans="1:21" ht="14.4" x14ac:dyDescent="0.3">
      <c r="A453" s="141"/>
      <c r="B453" s="141"/>
      <c r="C453" s="141"/>
      <c r="D453" s="141"/>
      <c r="E453" s="141"/>
      <c r="F453" s="141"/>
      <c r="G453" s="141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</row>
    <row r="454" spans="1:21" ht="14.4" x14ac:dyDescent="0.3">
      <c r="A454" s="141"/>
      <c r="B454" s="141"/>
      <c r="C454" s="141"/>
      <c r="D454" s="141"/>
      <c r="E454" s="141"/>
      <c r="F454" s="141"/>
      <c r="G454" s="141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</row>
    <row r="455" spans="1:21" ht="14.4" x14ac:dyDescent="0.3">
      <c r="A455" s="141"/>
      <c r="B455" s="141"/>
      <c r="C455" s="141"/>
      <c r="D455" s="141"/>
      <c r="E455" s="141"/>
      <c r="F455" s="141"/>
      <c r="G455" s="141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</row>
    <row r="456" spans="1:21" ht="14.4" x14ac:dyDescent="0.3">
      <c r="A456" s="141"/>
      <c r="B456" s="141"/>
      <c r="C456" s="141"/>
      <c r="D456" s="141"/>
      <c r="E456" s="141"/>
      <c r="F456" s="141"/>
      <c r="G456" s="141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</row>
    <row r="457" spans="1:21" ht="14.4" x14ac:dyDescent="0.3">
      <c r="A457" s="141"/>
      <c r="B457" s="141"/>
      <c r="C457" s="141"/>
      <c r="D457" s="141"/>
      <c r="E457" s="141"/>
      <c r="F457" s="141"/>
      <c r="G457" s="141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</row>
    <row r="458" spans="1:21" ht="14.4" x14ac:dyDescent="0.3">
      <c r="A458" s="141"/>
      <c r="B458" s="141"/>
      <c r="C458" s="141"/>
      <c r="D458" s="141"/>
      <c r="E458" s="141"/>
      <c r="F458" s="141"/>
      <c r="G458" s="141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</row>
    <row r="459" spans="1:21" ht="14.4" x14ac:dyDescent="0.3">
      <c r="A459" s="141"/>
      <c r="B459" s="141"/>
      <c r="C459" s="141"/>
      <c r="D459" s="141"/>
      <c r="E459" s="141"/>
      <c r="F459" s="141"/>
      <c r="G459" s="141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</row>
    <row r="460" spans="1:21" ht="14.4" x14ac:dyDescent="0.3">
      <c r="A460" s="141"/>
      <c r="B460" s="141"/>
      <c r="C460" s="141"/>
      <c r="D460" s="141"/>
      <c r="E460" s="141"/>
      <c r="F460" s="141"/>
      <c r="G460" s="141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</row>
    <row r="461" spans="1:21" ht="14.4" x14ac:dyDescent="0.3">
      <c r="A461" s="141"/>
      <c r="B461" s="141"/>
      <c r="C461" s="141"/>
      <c r="D461" s="141"/>
      <c r="E461" s="141"/>
      <c r="F461" s="141"/>
      <c r="G461" s="141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</row>
    <row r="462" spans="1:21" ht="14.4" x14ac:dyDescent="0.3">
      <c r="A462" s="141"/>
      <c r="B462" s="141"/>
      <c r="C462" s="141"/>
      <c r="D462" s="141"/>
      <c r="E462" s="141"/>
      <c r="F462" s="141"/>
      <c r="G462" s="141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</row>
    <row r="463" spans="1:21" ht="14.4" x14ac:dyDescent="0.3">
      <c r="A463" s="141"/>
      <c r="B463" s="141"/>
      <c r="C463" s="141"/>
      <c r="D463" s="141"/>
      <c r="E463" s="141"/>
      <c r="F463" s="141"/>
      <c r="G463" s="141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</row>
    <row r="464" spans="1:21" ht="14.4" x14ac:dyDescent="0.3">
      <c r="A464" s="141"/>
      <c r="B464" s="141"/>
      <c r="C464" s="141"/>
      <c r="D464" s="141"/>
      <c r="E464" s="141"/>
      <c r="F464" s="141"/>
      <c r="G464" s="141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</row>
    <row r="465" spans="1:21" ht="14.4" x14ac:dyDescent="0.3">
      <c r="A465" s="141"/>
      <c r="B465" s="141"/>
      <c r="C465" s="141"/>
      <c r="D465" s="141"/>
      <c r="E465" s="141"/>
      <c r="F465" s="141"/>
      <c r="G465" s="141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</row>
    <row r="466" spans="1:21" ht="14.4" x14ac:dyDescent="0.3">
      <c r="A466" s="141"/>
      <c r="B466" s="141"/>
      <c r="C466" s="141"/>
      <c r="D466" s="141"/>
      <c r="E466" s="141"/>
      <c r="F466" s="141"/>
      <c r="G466" s="141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</row>
    <row r="467" spans="1:21" ht="14.4" x14ac:dyDescent="0.3">
      <c r="A467" s="141"/>
      <c r="B467" s="141"/>
      <c r="C467" s="141"/>
      <c r="D467" s="141"/>
      <c r="E467" s="141"/>
      <c r="F467" s="141"/>
      <c r="G467" s="141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</row>
    <row r="468" spans="1:21" ht="14.4" x14ac:dyDescent="0.3">
      <c r="A468" s="141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</row>
    <row r="469" spans="1:21" ht="14.4" x14ac:dyDescent="0.3">
      <c r="A469" s="141"/>
      <c r="B469" s="141"/>
      <c r="C469" s="141"/>
      <c r="D469" s="141"/>
      <c r="E469" s="141"/>
      <c r="F469" s="141"/>
      <c r="G469" s="141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</row>
    <row r="470" spans="1:21" ht="14.4" x14ac:dyDescent="0.3">
      <c r="A470" s="141"/>
      <c r="B470" s="141"/>
      <c r="C470" s="141"/>
      <c r="D470" s="141"/>
      <c r="E470" s="141"/>
      <c r="F470" s="141"/>
      <c r="G470" s="141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</row>
    <row r="471" spans="1:21" ht="14.4" x14ac:dyDescent="0.3">
      <c r="A471" s="141"/>
      <c r="B471" s="141"/>
      <c r="C471" s="141"/>
      <c r="D471" s="141"/>
      <c r="E471" s="141"/>
      <c r="F471" s="141"/>
      <c r="G471" s="141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</row>
    <row r="472" spans="1:21" ht="14.4" x14ac:dyDescent="0.3">
      <c r="A472" s="141"/>
      <c r="B472" s="141"/>
      <c r="C472" s="141"/>
      <c r="D472" s="141"/>
      <c r="E472" s="141"/>
      <c r="F472" s="141"/>
      <c r="G472" s="141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</row>
    <row r="473" spans="1:21" ht="14.4" x14ac:dyDescent="0.3">
      <c r="A473" s="141"/>
      <c r="B473" s="141"/>
      <c r="C473" s="141"/>
      <c r="D473" s="141"/>
      <c r="E473" s="141"/>
      <c r="F473" s="141"/>
      <c r="G473" s="14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</row>
    <row r="474" spans="1:21" ht="14.4" x14ac:dyDescent="0.3">
      <c r="A474" s="141"/>
      <c r="B474" s="141"/>
      <c r="C474" s="141"/>
      <c r="D474" s="141"/>
      <c r="E474" s="141"/>
      <c r="F474" s="141"/>
      <c r="G474" s="141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</row>
    <row r="475" spans="1:21" ht="14.4" x14ac:dyDescent="0.3">
      <c r="A475" s="141"/>
      <c r="B475" s="141"/>
      <c r="C475" s="141"/>
      <c r="D475" s="141"/>
      <c r="E475" s="141"/>
      <c r="F475" s="141"/>
      <c r="G475" s="141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</row>
    <row r="476" spans="1:21" ht="14.4" x14ac:dyDescent="0.3">
      <c r="A476" s="141"/>
      <c r="B476" s="141"/>
      <c r="C476" s="141"/>
      <c r="D476" s="141"/>
      <c r="E476" s="141"/>
      <c r="F476" s="141"/>
      <c r="G476" s="141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</row>
    <row r="477" spans="1:21" ht="14.4" x14ac:dyDescent="0.3">
      <c r="A477" s="141"/>
      <c r="B477" s="141"/>
      <c r="C477" s="141"/>
      <c r="D477" s="141"/>
      <c r="E477" s="141"/>
      <c r="F477" s="141"/>
      <c r="G477" s="141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</row>
    <row r="478" spans="1:21" ht="14.4" x14ac:dyDescent="0.3">
      <c r="A478" s="141"/>
      <c r="B478" s="141"/>
      <c r="C478" s="141"/>
      <c r="D478" s="141"/>
      <c r="E478" s="141"/>
      <c r="F478" s="141"/>
      <c r="G478" s="141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</row>
    <row r="479" spans="1:21" ht="14.4" x14ac:dyDescent="0.3">
      <c r="A479" s="141"/>
      <c r="B479" s="141"/>
      <c r="C479" s="141"/>
      <c r="D479" s="141"/>
      <c r="E479" s="141"/>
      <c r="F479" s="141"/>
      <c r="G479" s="141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</row>
    <row r="480" spans="1:21" ht="14.4" x14ac:dyDescent="0.3">
      <c r="A480" s="141"/>
      <c r="B480" s="141"/>
      <c r="C480" s="141"/>
      <c r="D480" s="141"/>
      <c r="E480" s="141"/>
      <c r="F480" s="141"/>
      <c r="G480" s="141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</row>
    <row r="481" spans="1:21" ht="14.4" x14ac:dyDescent="0.3">
      <c r="A481" s="141"/>
      <c r="B481" s="141"/>
      <c r="C481" s="141"/>
      <c r="D481" s="141"/>
      <c r="E481" s="141"/>
      <c r="F481" s="141"/>
      <c r="G481" s="141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</row>
    <row r="482" spans="1:21" ht="14.4" x14ac:dyDescent="0.3">
      <c r="A482" s="141"/>
      <c r="B482" s="141"/>
      <c r="C482" s="141"/>
      <c r="D482" s="141"/>
      <c r="E482" s="141"/>
      <c r="F482" s="141"/>
      <c r="G482" s="141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</row>
    <row r="483" spans="1:21" ht="14.4" x14ac:dyDescent="0.3">
      <c r="A483" s="141"/>
      <c r="B483" s="141"/>
      <c r="C483" s="141"/>
      <c r="D483" s="141"/>
      <c r="E483" s="141"/>
      <c r="F483" s="141"/>
      <c r="G483" s="141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</row>
    <row r="484" spans="1:21" ht="14.4" x14ac:dyDescent="0.3">
      <c r="A484" s="141"/>
      <c r="B484" s="141"/>
      <c r="C484" s="141"/>
      <c r="D484" s="141"/>
      <c r="E484" s="141"/>
      <c r="F484" s="141"/>
      <c r="G484" s="141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</row>
    <row r="485" spans="1:21" ht="14.4" x14ac:dyDescent="0.3">
      <c r="A485" s="141"/>
      <c r="B485" s="141"/>
      <c r="C485" s="141"/>
      <c r="D485" s="141"/>
      <c r="E485" s="141"/>
      <c r="F485" s="141"/>
      <c r="G485" s="141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</row>
    <row r="486" spans="1:21" ht="14.4" x14ac:dyDescent="0.3">
      <c r="A486" s="141"/>
      <c r="B486" s="141"/>
      <c r="C486" s="141"/>
      <c r="D486" s="141"/>
      <c r="E486" s="141"/>
      <c r="F486" s="141"/>
      <c r="G486" s="141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</row>
    <row r="487" spans="1:21" ht="14.4" x14ac:dyDescent="0.3">
      <c r="A487" s="141"/>
      <c r="B487" s="141"/>
      <c r="C487" s="141"/>
      <c r="D487" s="141"/>
      <c r="E487" s="141"/>
      <c r="F487" s="141"/>
      <c r="G487" s="141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</row>
    <row r="488" spans="1:21" ht="14.4" x14ac:dyDescent="0.3">
      <c r="A488" s="141"/>
      <c r="B488" s="141"/>
      <c r="C488" s="141"/>
      <c r="D488" s="141"/>
      <c r="E488" s="141"/>
      <c r="F488" s="141"/>
      <c r="G488" s="14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</row>
    <row r="489" spans="1:21" ht="14.4" x14ac:dyDescent="0.3">
      <c r="A489" s="141"/>
      <c r="B489" s="141"/>
      <c r="C489" s="141"/>
      <c r="D489" s="141"/>
      <c r="E489" s="141"/>
      <c r="F489" s="141"/>
      <c r="G489" s="141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</row>
    <row r="490" spans="1:21" ht="14.4" x14ac:dyDescent="0.3">
      <c r="A490" s="141"/>
      <c r="B490" s="141"/>
      <c r="C490" s="141"/>
      <c r="D490" s="141"/>
      <c r="E490" s="141"/>
      <c r="F490" s="141"/>
      <c r="G490" s="141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</row>
    <row r="491" spans="1:21" ht="14.4" x14ac:dyDescent="0.3">
      <c r="A491" s="141"/>
      <c r="B491" s="141"/>
      <c r="C491" s="141"/>
      <c r="D491" s="141"/>
      <c r="E491" s="141"/>
      <c r="F491" s="141"/>
      <c r="G491" s="141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</row>
    <row r="492" spans="1:21" ht="14.4" x14ac:dyDescent="0.3">
      <c r="A492" s="141"/>
      <c r="B492" s="141"/>
      <c r="C492" s="141"/>
      <c r="D492" s="141"/>
      <c r="E492" s="141"/>
      <c r="F492" s="141"/>
      <c r="G492" s="141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</row>
    <row r="493" spans="1:21" ht="14.4" x14ac:dyDescent="0.3">
      <c r="A493" s="141"/>
      <c r="B493" s="141"/>
      <c r="C493" s="141"/>
      <c r="D493" s="141"/>
      <c r="E493" s="141"/>
      <c r="F493" s="141"/>
      <c r="G493" s="141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</row>
    <row r="494" spans="1:21" ht="14.4" x14ac:dyDescent="0.3">
      <c r="A494" s="141"/>
      <c r="B494" s="141"/>
      <c r="C494" s="141"/>
      <c r="D494" s="141"/>
      <c r="E494" s="141"/>
      <c r="F494" s="141"/>
      <c r="G494" s="141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</row>
    <row r="495" spans="1:21" ht="14.4" x14ac:dyDescent="0.3">
      <c r="A495" s="141"/>
      <c r="B495" s="141"/>
      <c r="C495" s="141"/>
      <c r="D495" s="141"/>
      <c r="E495" s="141"/>
      <c r="F495" s="141"/>
      <c r="G495" s="141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</row>
    <row r="496" spans="1:21" ht="14.4" x14ac:dyDescent="0.3">
      <c r="A496" s="141"/>
      <c r="B496" s="141"/>
      <c r="C496" s="141"/>
      <c r="D496" s="141"/>
      <c r="E496" s="141"/>
      <c r="F496" s="141"/>
      <c r="G496" s="141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</row>
    <row r="497" spans="1:21" ht="14.4" x14ac:dyDescent="0.3">
      <c r="A497" s="141"/>
      <c r="B497" s="141"/>
      <c r="C497" s="141"/>
      <c r="D497" s="141"/>
      <c r="E497" s="141"/>
      <c r="F497" s="141"/>
      <c r="G497" s="141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</row>
    <row r="498" spans="1:21" ht="14.4" x14ac:dyDescent="0.3">
      <c r="A498" s="141"/>
      <c r="B498" s="141"/>
      <c r="C498" s="141"/>
      <c r="D498" s="141"/>
      <c r="E498" s="141"/>
      <c r="F498" s="141"/>
      <c r="G498" s="141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</row>
    <row r="499" spans="1:21" ht="14.4" x14ac:dyDescent="0.3">
      <c r="A499" s="141"/>
      <c r="B499" s="141"/>
      <c r="C499" s="141"/>
      <c r="D499" s="141"/>
      <c r="E499" s="141"/>
      <c r="F499" s="141"/>
      <c r="G499" s="141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</row>
    <row r="500" spans="1:21" ht="14.4" x14ac:dyDescent="0.3">
      <c r="A500" s="141"/>
      <c r="B500" s="141"/>
      <c r="C500" s="141"/>
      <c r="D500" s="141"/>
      <c r="E500" s="141"/>
      <c r="F500" s="141"/>
      <c r="G500" s="141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</row>
    <row r="501" spans="1:21" ht="14.4" x14ac:dyDescent="0.3">
      <c r="A501" s="141"/>
      <c r="B501" s="141"/>
      <c r="C501" s="141"/>
      <c r="D501" s="141"/>
      <c r="E501" s="141"/>
      <c r="F501" s="141"/>
      <c r="G501" s="141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</row>
    <row r="502" spans="1:21" ht="14.4" x14ac:dyDescent="0.3">
      <c r="A502" s="141"/>
      <c r="B502" s="141"/>
      <c r="C502" s="141"/>
      <c r="D502" s="141"/>
      <c r="E502" s="141"/>
      <c r="F502" s="141"/>
      <c r="G502" s="141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</row>
    <row r="503" spans="1:21" ht="14.4" x14ac:dyDescent="0.3">
      <c r="A503" s="141"/>
      <c r="B503" s="141"/>
      <c r="C503" s="141"/>
      <c r="D503" s="141"/>
      <c r="E503" s="141"/>
      <c r="F503" s="141"/>
      <c r="G503" s="141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</row>
    <row r="504" spans="1:21" ht="14.4" x14ac:dyDescent="0.3">
      <c r="A504" s="141"/>
      <c r="B504" s="141"/>
      <c r="C504" s="141"/>
      <c r="D504" s="141"/>
      <c r="E504" s="141"/>
      <c r="F504" s="141"/>
      <c r="G504" s="141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</row>
    <row r="505" spans="1:21" ht="14.4" x14ac:dyDescent="0.3">
      <c r="A505" s="141"/>
      <c r="B505" s="141"/>
      <c r="C505" s="141"/>
      <c r="D505" s="141"/>
      <c r="E505" s="141"/>
      <c r="F505" s="141"/>
      <c r="G505" s="141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</row>
    <row r="506" spans="1:21" ht="14.4" x14ac:dyDescent="0.3">
      <c r="A506" s="141"/>
      <c r="B506" s="141"/>
      <c r="C506" s="141"/>
      <c r="D506" s="141"/>
      <c r="E506" s="141"/>
      <c r="F506" s="141"/>
      <c r="G506" s="141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</row>
    <row r="507" spans="1:21" ht="14.4" x14ac:dyDescent="0.3">
      <c r="A507" s="141"/>
      <c r="B507" s="141"/>
      <c r="C507" s="141"/>
      <c r="D507" s="141"/>
      <c r="E507" s="141"/>
      <c r="F507" s="141"/>
      <c r="G507" s="141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</row>
    <row r="508" spans="1:21" ht="14.4" x14ac:dyDescent="0.3">
      <c r="A508" s="141"/>
      <c r="B508" s="141"/>
      <c r="C508" s="141"/>
      <c r="D508" s="141"/>
      <c r="E508" s="141"/>
      <c r="F508" s="141"/>
      <c r="G508" s="141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</row>
    <row r="509" spans="1:21" ht="14.4" x14ac:dyDescent="0.3">
      <c r="A509" s="141"/>
      <c r="B509" s="141"/>
      <c r="C509" s="141"/>
      <c r="D509" s="141"/>
      <c r="E509" s="141"/>
      <c r="F509" s="141"/>
      <c r="G509" s="141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</row>
    <row r="510" spans="1:21" ht="14.4" x14ac:dyDescent="0.3">
      <c r="A510" s="141"/>
      <c r="B510" s="141"/>
      <c r="C510" s="141"/>
      <c r="D510" s="141"/>
      <c r="E510" s="141"/>
      <c r="F510" s="141"/>
      <c r="G510" s="141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</row>
    <row r="511" spans="1:21" ht="14.4" x14ac:dyDescent="0.3">
      <c r="A511" s="141"/>
      <c r="B511" s="141"/>
      <c r="C511" s="141"/>
      <c r="D511" s="141"/>
      <c r="E511" s="141"/>
      <c r="F511" s="141"/>
      <c r="G511" s="141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</row>
    <row r="512" spans="1:21" ht="14.4" x14ac:dyDescent="0.3">
      <c r="A512" s="141"/>
      <c r="B512" s="141"/>
      <c r="C512" s="141"/>
      <c r="D512" s="141"/>
      <c r="E512" s="141"/>
      <c r="F512" s="141"/>
      <c r="G512" s="141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</row>
    <row r="513" spans="1:21" ht="14.4" x14ac:dyDescent="0.3">
      <c r="A513" s="141"/>
      <c r="B513" s="141"/>
      <c r="C513" s="141"/>
      <c r="D513" s="141"/>
      <c r="E513" s="141"/>
      <c r="F513" s="141"/>
      <c r="G513" s="141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</row>
    <row r="514" spans="1:21" ht="14.4" x14ac:dyDescent="0.3">
      <c r="A514" s="141"/>
      <c r="B514" s="141"/>
      <c r="C514" s="141"/>
      <c r="D514" s="141"/>
      <c r="E514" s="141"/>
      <c r="F514" s="141"/>
      <c r="G514" s="141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</row>
    <row r="515" spans="1:21" ht="14.4" x14ac:dyDescent="0.3">
      <c r="A515" s="141"/>
      <c r="B515" s="141"/>
      <c r="C515" s="141"/>
      <c r="D515" s="141"/>
      <c r="E515" s="141"/>
      <c r="F515" s="141"/>
      <c r="G515" s="141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</row>
    <row r="516" spans="1:21" ht="14.4" x14ac:dyDescent="0.3">
      <c r="A516" s="141"/>
      <c r="B516" s="141"/>
      <c r="C516" s="141"/>
      <c r="D516" s="141"/>
      <c r="E516" s="141"/>
      <c r="F516" s="141"/>
      <c r="G516" s="141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</row>
    <row r="517" spans="1:21" ht="14.4" x14ac:dyDescent="0.3">
      <c r="A517" s="141"/>
      <c r="B517" s="141"/>
      <c r="C517" s="141"/>
      <c r="D517" s="141"/>
      <c r="E517" s="141"/>
      <c r="F517" s="141"/>
      <c r="G517" s="141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</row>
    <row r="518" spans="1:21" ht="14.4" x14ac:dyDescent="0.3">
      <c r="A518" s="141"/>
      <c r="B518" s="141"/>
      <c r="C518" s="141"/>
      <c r="D518" s="141"/>
      <c r="E518" s="141"/>
      <c r="F518" s="141"/>
      <c r="G518" s="141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</row>
    <row r="519" spans="1:21" ht="14.4" x14ac:dyDescent="0.3">
      <c r="A519" s="141"/>
      <c r="B519" s="141"/>
      <c r="C519" s="141"/>
      <c r="D519" s="141"/>
      <c r="E519" s="141"/>
      <c r="F519" s="141"/>
      <c r="G519" s="141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</row>
    <row r="520" spans="1:21" ht="14.4" x14ac:dyDescent="0.3">
      <c r="A520" s="141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</row>
    <row r="521" spans="1:21" ht="14.4" x14ac:dyDescent="0.3">
      <c r="A521" s="141"/>
      <c r="B521" s="141"/>
      <c r="C521" s="141"/>
      <c r="D521" s="141"/>
      <c r="E521" s="141"/>
      <c r="F521" s="141"/>
      <c r="G521" s="141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</row>
    <row r="522" spans="1:21" ht="14.4" x14ac:dyDescent="0.3">
      <c r="A522" s="141"/>
      <c r="B522" s="141"/>
      <c r="C522" s="141"/>
      <c r="D522" s="141"/>
      <c r="E522" s="141"/>
      <c r="F522" s="141"/>
      <c r="G522" s="141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</row>
    <row r="523" spans="1:21" ht="14.4" x14ac:dyDescent="0.3">
      <c r="A523" s="141"/>
      <c r="B523" s="141"/>
      <c r="C523" s="141"/>
      <c r="D523" s="141"/>
      <c r="E523" s="141"/>
      <c r="F523" s="141"/>
      <c r="G523" s="141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</row>
    <row r="524" spans="1:21" ht="14.4" x14ac:dyDescent="0.3">
      <c r="A524" s="141"/>
      <c r="B524" s="141"/>
      <c r="C524" s="141"/>
      <c r="D524" s="141"/>
      <c r="E524" s="141"/>
      <c r="F524" s="141"/>
      <c r="G524" s="141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</row>
    <row r="525" spans="1:21" ht="14.4" x14ac:dyDescent="0.3">
      <c r="A525" s="141"/>
      <c r="B525" s="141"/>
      <c r="C525" s="141"/>
      <c r="D525" s="141"/>
      <c r="E525" s="141"/>
      <c r="F525" s="141"/>
      <c r="G525" s="141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</row>
    <row r="526" spans="1:21" ht="14.4" x14ac:dyDescent="0.3">
      <c r="A526" s="141"/>
      <c r="B526" s="141"/>
      <c r="C526" s="141"/>
      <c r="D526" s="141"/>
      <c r="E526" s="141"/>
      <c r="F526" s="141"/>
      <c r="G526" s="141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</row>
    <row r="527" spans="1:21" ht="14.4" x14ac:dyDescent="0.3">
      <c r="A527" s="141"/>
      <c r="B527" s="141"/>
      <c r="C527" s="141"/>
      <c r="D527" s="141"/>
      <c r="E527" s="141"/>
      <c r="F527" s="141"/>
      <c r="G527" s="141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</row>
    <row r="528" spans="1:21" ht="14.4" x14ac:dyDescent="0.3">
      <c r="A528" s="141"/>
      <c r="B528" s="141"/>
      <c r="C528" s="141"/>
      <c r="D528" s="141"/>
      <c r="E528" s="141"/>
      <c r="F528" s="141"/>
      <c r="G528" s="141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</row>
    <row r="529" spans="1:21" ht="14.4" x14ac:dyDescent="0.3">
      <c r="A529" s="141"/>
      <c r="B529" s="141"/>
      <c r="C529" s="141"/>
      <c r="D529" s="141"/>
      <c r="E529" s="141"/>
      <c r="F529" s="141"/>
      <c r="G529" s="141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</row>
    <row r="530" spans="1:21" ht="14.4" x14ac:dyDescent="0.3">
      <c r="A530" s="141"/>
      <c r="B530" s="141"/>
      <c r="C530" s="141"/>
      <c r="D530" s="141"/>
      <c r="E530" s="141"/>
      <c r="F530" s="141"/>
      <c r="G530" s="141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</row>
    <row r="531" spans="1:21" ht="14.4" x14ac:dyDescent="0.3">
      <c r="A531" s="141"/>
      <c r="B531" s="141"/>
      <c r="C531" s="141"/>
      <c r="D531" s="141"/>
      <c r="E531" s="141"/>
      <c r="F531" s="141"/>
      <c r="G531" s="141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</row>
    <row r="532" spans="1:21" ht="14.4" x14ac:dyDescent="0.3">
      <c r="A532" s="141"/>
      <c r="B532" s="141"/>
      <c r="C532" s="141"/>
      <c r="D532" s="141"/>
      <c r="E532" s="141"/>
      <c r="F532" s="141"/>
      <c r="G532" s="141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</row>
    <row r="533" spans="1:21" ht="14.4" x14ac:dyDescent="0.3">
      <c r="A533" s="141"/>
      <c r="B533" s="141"/>
      <c r="C533" s="141"/>
      <c r="D533" s="141"/>
      <c r="E533" s="141"/>
      <c r="F533" s="141"/>
      <c r="G533" s="141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</row>
    <row r="534" spans="1:21" ht="14.4" x14ac:dyDescent="0.3">
      <c r="A534" s="141"/>
      <c r="B534" s="141"/>
      <c r="C534" s="141"/>
      <c r="D534" s="141"/>
      <c r="E534" s="141"/>
      <c r="F534" s="141"/>
      <c r="G534" s="141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</row>
    <row r="535" spans="1:21" ht="14.4" x14ac:dyDescent="0.3">
      <c r="A535" s="141"/>
      <c r="B535" s="141"/>
      <c r="C535" s="141"/>
      <c r="D535" s="141"/>
      <c r="E535" s="141"/>
      <c r="F535" s="141"/>
      <c r="G535" s="141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</row>
    <row r="536" spans="1:21" ht="14.4" x14ac:dyDescent="0.3">
      <c r="A536" s="141"/>
      <c r="B536" s="141"/>
      <c r="C536" s="141"/>
      <c r="D536" s="141"/>
      <c r="E536" s="141"/>
      <c r="F536" s="141"/>
      <c r="G536" s="141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</row>
    <row r="537" spans="1:21" ht="14.4" x14ac:dyDescent="0.3">
      <c r="A537" s="141"/>
      <c r="B537" s="141"/>
      <c r="C537" s="141"/>
      <c r="D537" s="141"/>
      <c r="E537" s="141"/>
      <c r="F537" s="141"/>
      <c r="G537" s="141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</row>
    <row r="538" spans="1:21" ht="14.4" x14ac:dyDescent="0.3">
      <c r="A538" s="141"/>
      <c r="B538" s="141"/>
      <c r="C538" s="141"/>
      <c r="D538" s="141"/>
      <c r="E538" s="141"/>
      <c r="F538" s="141"/>
      <c r="G538" s="141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</row>
    <row r="539" spans="1:21" ht="14.4" x14ac:dyDescent="0.3">
      <c r="A539" s="141"/>
      <c r="B539" s="141"/>
      <c r="C539" s="141"/>
      <c r="D539" s="141"/>
      <c r="E539" s="141"/>
      <c r="F539" s="141"/>
      <c r="G539" s="141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</row>
    <row r="540" spans="1:21" ht="14.4" x14ac:dyDescent="0.3">
      <c r="A540" s="141"/>
      <c r="B540" s="141"/>
      <c r="C540" s="141"/>
      <c r="D540" s="141"/>
      <c r="E540" s="141"/>
      <c r="F540" s="141"/>
      <c r="G540" s="141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</row>
    <row r="541" spans="1:21" ht="14.4" x14ac:dyDescent="0.3">
      <c r="A541" s="141"/>
      <c r="B541" s="141"/>
      <c r="C541" s="141"/>
      <c r="D541" s="141"/>
      <c r="E541" s="141"/>
      <c r="F541" s="141"/>
      <c r="G541" s="141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</row>
    <row r="542" spans="1:21" ht="14.4" x14ac:dyDescent="0.3">
      <c r="A542" s="141"/>
      <c r="B542" s="141"/>
      <c r="C542" s="141"/>
      <c r="D542" s="141"/>
      <c r="E542" s="141"/>
      <c r="F542" s="141"/>
      <c r="G542" s="141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</row>
    <row r="543" spans="1:21" ht="14.4" x14ac:dyDescent="0.3">
      <c r="A543" s="141"/>
      <c r="B543" s="141"/>
      <c r="C543" s="141"/>
      <c r="D543" s="141"/>
      <c r="E543" s="141"/>
      <c r="F543" s="141"/>
      <c r="G543" s="141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</row>
    <row r="544" spans="1:21" ht="14.4" x14ac:dyDescent="0.3">
      <c r="A544" s="141"/>
      <c r="B544" s="141"/>
      <c r="C544" s="141"/>
      <c r="D544" s="141"/>
      <c r="E544" s="141"/>
      <c r="F544" s="141"/>
      <c r="G544" s="141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</row>
    <row r="545" spans="1:21" ht="14.4" x14ac:dyDescent="0.3">
      <c r="A545" s="141"/>
      <c r="B545" s="141"/>
      <c r="C545" s="141"/>
      <c r="D545" s="141"/>
      <c r="E545" s="141"/>
      <c r="F545" s="141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</row>
    <row r="546" spans="1:21" ht="14.4" x14ac:dyDescent="0.3">
      <c r="A546" s="141"/>
      <c r="B546" s="141"/>
      <c r="C546" s="141"/>
      <c r="D546" s="141"/>
      <c r="E546" s="141"/>
      <c r="F546" s="141"/>
      <c r="G546" s="141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</row>
    <row r="547" spans="1:21" ht="14.4" x14ac:dyDescent="0.3">
      <c r="A547" s="141"/>
      <c r="B547" s="141"/>
      <c r="C547" s="141"/>
      <c r="D547" s="141"/>
      <c r="E547" s="141"/>
      <c r="F547" s="141"/>
      <c r="G547" s="141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</row>
    <row r="548" spans="1:21" ht="14.4" x14ac:dyDescent="0.3">
      <c r="A548" s="141"/>
      <c r="B548" s="141"/>
      <c r="C548" s="141"/>
      <c r="D548" s="141"/>
      <c r="E548" s="141"/>
      <c r="F548" s="141"/>
      <c r="G548" s="141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</row>
    <row r="549" spans="1:21" ht="14.4" x14ac:dyDescent="0.3">
      <c r="A549" s="141"/>
      <c r="B549" s="141"/>
      <c r="C549" s="141"/>
      <c r="D549" s="141"/>
      <c r="E549" s="141"/>
      <c r="F549" s="141"/>
      <c r="G549" s="141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</row>
    <row r="550" spans="1:21" ht="14.4" x14ac:dyDescent="0.3">
      <c r="A550" s="141"/>
      <c r="B550" s="141"/>
      <c r="C550" s="141"/>
      <c r="D550" s="141"/>
      <c r="E550" s="141"/>
      <c r="F550" s="141"/>
      <c r="G550" s="141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</row>
    <row r="551" spans="1:21" ht="14.4" x14ac:dyDescent="0.3">
      <c r="A551" s="141"/>
      <c r="B551" s="141"/>
      <c r="C551" s="141"/>
      <c r="D551" s="141"/>
      <c r="E551" s="141"/>
      <c r="F551" s="141"/>
      <c r="G551" s="141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</row>
    <row r="552" spans="1:21" ht="14.4" x14ac:dyDescent="0.3">
      <c r="A552" s="141"/>
      <c r="B552" s="141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</row>
    <row r="553" spans="1:21" ht="14.4" x14ac:dyDescent="0.3">
      <c r="A553" s="141"/>
      <c r="B553" s="141"/>
      <c r="C553" s="141"/>
      <c r="D553" s="141"/>
      <c r="E553" s="141"/>
      <c r="F553" s="141"/>
      <c r="G553" s="141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</row>
    <row r="554" spans="1:21" ht="14.4" x14ac:dyDescent="0.3">
      <c r="A554" s="141"/>
      <c r="B554" s="141"/>
      <c r="C554" s="141"/>
      <c r="D554" s="141"/>
      <c r="E554" s="141"/>
      <c r="F554" s="141"/>
      <c r="G554" s="141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</row>
    <row r="555" spans="1:21" ht="14.4" x14ac:dyDescent="0.3">
      <c r="A555" s="141"/>
      <c r="B555" s="141"/>
      <c r="C555" s="141"/>
      <c r="D555" s="141"/>
      <c r="E555" s="141"/>
      <c r="F555" s="141"/>
      <c r="G555" s="141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</row>
    <row r="556" spans="1:21" ht="14.4" x14ac:dyDescent="0.3">
      <c r="A556" s="141"/>
      <c r="B556" s="141"/>
      <c r="C556" s="141"/>
      <c r="D556" s="141"/>
      <c r="E556" s="141"/>
      <c r="F556" s="141"/>
      <c r="G556" s="141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</row>
    <row r="557" spans="1:21" ht="14.4" x14ac:dyDescent="0.3">
      <c r="A557" s="141"/>
      <c r="B557" s="141"/>
      <c r="C557" s="141"/>
      <c r="D557" s="141"/>
      <c r="E557" s="141"/>
      <c r="F557" s="141"/>
      <c r="G557" s="141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</row>
    <row r="558" spans="1:21" ht="14.4" x14ac:dyDescent="0.3">
      <c r="A558" s="141"/>
      <c r="B558" s="141"/>
      <c r="C558" s="141"/>
      <c r="D558" s="141"/>
      <c r="E558" s="141"/>
      <c r="F558" s="141"/>
      <c r="G558" s="141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</row>
    <row r="559" spans="1:21" ht="14.4" x14ac:dyDescent="0.3">
      <c r="A559" s="141"/>
      <c r="B559" s="141"/>
      <c r="C559" s="141"/>
      <c r="D559" s="141"/>
      <c r="E559" s="141"/>
      <c r="F559" s="141"/>
      <c r="G559" s="141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</row>
    <row r="560" spans="1:21" ht="14.4" x14ac:dyDescent="0.3">
      <c r="A560" s="141"/>
      <c r="B560" s="141"/>
      <c r="C560" s="141"/>
      <c r="D560" s="141"/>
      <c r="E560" s="141"/>
      <c r="F560" s="141"/>
      <c r="G560" s="141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</row>
    <row r="561" spans="1:21" ht="14.4" x14ac:dyDescent="0.3">
      <c r="A561" s="141"/>
      <c r="B561" s="141"/>
      <c r="C561" s="141"/>
      <c r="D561" s="141"/>
      <c r="E561" s="141"/>
      <c r="F561" s="141"/>
      <c r="G561" s="141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</row>
    <row r="562" spans="1:21" ht="14.4" x14ac:dyDescent="0.3">
      <c r="A562" s="141"/>
      <c r="B562" s="141"/>
      <c r="C562" s="141"/>
      <c r="D562" s="141"/>
      <c r="E562" s="141"/>
      <c r="F562" s="141"/>
      <c r="G562" s="14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</row>
    <row r="563" spans="1:21" ht="14.4" x14ac:dyDescent="0.3">
      <c r="A563" s="141"/>
      <c r="B563" s="141"/>
      <c r="C563" s="141"/>
      <c r="D563" s="141"/>
      <c r="E563" s="141"/>
      <c r="F563" s="141"/>
      <c r="G563" s="141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</row>
    <row r="564" spans="1:21" ht="14.4" x14ac:dyDescent="0.3">
      <c r="A564" s="141"/>
      <c r="B564" s="141"/>
      <c r="C564" s="141"/>
      <c r="D564" s="141"/>
      <c r="E564" s="141"/>
      <c r="F564" s="141"/>
      <c r="G564" s="141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</row>
    <row r="565" spans="1:21" ht="14.4" x14ac:dyDescent="0.3">
      <c r="A565" s="141"/>
      <c r="B565" s="141"/>
      <c r="C565" s="141"/>
      <c r="D565" s="141"/>
      <c r="E565" s="141"/>
      <c r="F565" s="141"/>
      <c r="G565" s="141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</row>
    <row r="566" spans="1:21" ht="14.4" x14ac:dyDescent="0.3">
      <c r="A566" s="141"/>
      <c r="B566" s="141"/>
      <c r="C566" s="141"/>
      <c r="D566" s="141"/>
      <c r="E566" s="141"/>
      <c r="F566" s="141"/>
      <c r="G566" s="141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</row>
    <row r="567" spans="1:21" ht="14.4" x14ac:dyDescent="0.3">
      <c r="A567" s="141"/>
      <c r="B567" s="141"/>
      <c r="C567" s="141"/>
      <c r="D567" s="141"/>
      <c r="E567" s="141"/>
      <c r="F567" s="141"/>
      <c r="G567" s="141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</row>
    <row r="568" spans="1:21" ht="14.4" x14ac:dyDescent="0.3">
      <c r="A568" s="141"/>
      <c r="B568" s="141"/>
      <c r="C568" s="141"/>
      <c r="D568" s="141"/>
      <c r="E568" s="141"/>
      <c r="F568" s="141"/>
      <c r="G568" s="141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</row>
    <row r="569" spans="1:21" ht="14.4" x14ac:dyDescent="0.3">
      <c r="A569" s="141"/>
      <c r="B569" s="141"/>
      <c r="C569" s="141"/>
      <c r="D569" s="141"/>
      <c r="E569" s="141"/>
      <c r="F569" s="141"/>
      <c r="G569" s="141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</row>
    <row r="570" spans="1:21" ht="14.4" x14ac:dyDescent="0.3">
      <c r="A570" s="141"/>
      <c r="B570" s="141"/>
      <c r="C570" s="141"/>
      <c r="D570" s="141"/>
      <c r="E570" s="141"/>
      <c r="F570" s="141"/>
      <c r="G570" s="141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</row>
    <row r="571" spans="1:21" ht="14.4" x14ac:dyDescent="0.3">
      <c r="A571" s="141"/>
      <c r="B571" s="141"/>
      <c r="C571" s="141"/>
      <c r="D571" s="141"/>
      <c r="E571" s="141"/>
      <c r="F571" s="141"/>
      <c r="G571" s="141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</row>
    <row r="572" spans="1:21" ht="14.4" x14ac:dyDescent="0.3">
      <c r="A572" s="141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</row>
    <row r="573" spans="1:21" ht="14.4" x14ac:dyDescent="0.3">
      <c r="A573" s="141"/>
      <c r="B573" s="141"/>
      <c r="C573" s="141"/>
      <c r="D573" s="141"/>
      <c r="E573" s="141"/>
      <c r="F573" s="141"/>
      <c r="G573" s="141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</row>
    <row r="574" spans="1:21" ht="14.4" x14ac:dyDescent="0.3">
      <c r="A574" s="141"/>
      <c r="B574" s="141"/>
      <c r="C574" s="141"/>
      <c r="D574" s="141"/>
      <c r="E574" s="141"/>
      <c r="F574" s="141"/>
      <c r="G574" s="141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</row>
    <row r="575" spans="1:21" ht="14.4" x14ac:dyDescent="0.3">
      <c r="A575" s="141"/>
      <c r="B575" s="141"/>
      <c r="C575" s="141"/>
      <c r="D575" s="141"/>
      <c r="E575" s="141"/>
      <c r="F575" s="141"/>
      <c r="G575" s="141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</row>
    <row r="576" spans="1:21" ht="14.4" x14ac:dyDescent="0.3">
      <c r="A576" s="141"/>
      <c r="B576" s="141"/>
      <c r="C576" s="141"/>
      <c r="D576" s="141"/>
      <c r="E576" s="141"/>
      <c r="F576" s="141"/>
      <c r="G576" s="141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</row>
    <row r="577" spans="1:21" ht="14.4" x14ac:dyDescent="0.3">
      <c r="A577" s="141"/>
      <c r="B577" s="141"/>
      <c r="C577" s="141"/>
      <c r="D577" s="141"/>
      <c r="E577" s="141"/>
      <c r="F577" s="141"/>
      <c r="G577" s="141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</row>
    <row r="578" spans="1:21" ht="14.4" x14ac:dyDescent="0.3">
      <c r="A578" s="141"/>
      <c r="B578" s="141"/>
      <c r="C578" s="141"/>
      <c r="D578" s="141"/>
      <c r="E578" s="141"/>
      <c r="F578" s="141"/>
      <c r="G578" s="141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</row>
    <row r="579" spans="1:21" ht="14.4" x14ac:dyDescent="0.3">
      <c r="A579" s="141"/>
      <c r="B579" s="141"/>
      <c r="C579" s="141"/>
      <c r="D579" s="141"/>
      <c r="E579" s="141"/>
      <c r="F579" s="141"/>
      <c r="G579" s="141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</row>
    <row r="580" spans="1:21" ht="14.4" x14ac:dyDescent="0.3">
      <c r="A580" s="141"/>
      <c r="B580" s="141"/>
      <c r="C580" s="141"/>
      <c r="D580" s="141"/>
      <c r="E580" s="141"/>
      <c r="F580" s="141"/>
      <c r="G580" s="141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</row>
    <row r="581" spans="1:21" ht="14.4" x14ac:dyDescent="0.3">
      <c r="A581" s="141"/>
      <c r="B581" s="141"/>
      <c r="C581" s="141"/>
      <c r="D581" s="141"/>
      <c r="E581" s="141"/>
      <c r="F581" s="141"/>
      <c r="G581" s="141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</row>
    <row r="582" spans="1:21" ht="14.4" x14ac:dyDescent="0.3">
      <c r="A582" s="141"/>
      <c r="B582" s="141"/>
      <c r="C582" s="141"/>
      <c r="D582" s="141"/>
      <c r="E582" s="141"/>
      <c r="F582" s="141"/>
      <c r="G582" s="141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</row>
    <row r="583" spans="1:21" ht="14.4" x14ac:dyDescent="0.3">
      <c r="A583" s="141"/>
      <c r="B583" s="141"/>
      <c r="C583" s="141"/>
      <c r="D583" s="141"/>
      <c r="E583" s="141"/>
      <c r="F583" s="141"/>
      <c r="G583" s="141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</row>
    <row r="584" spans="1:21" ht="14.4" x14ac:dyDescent="0.3">
      <c r="A584" s="141"/>
      <c r="B584" s="141"/>
      <c r="C584" s="141"/>
      <c r="D584" s="141"/>
      <c r="E584" s="141"/>
      <c r="F584" s="141"/>
      <c r="G584" s="141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</row>
    <row r="585" spans="1:21" ht="14.4" x14ac:dyDescent="0.3">
      <c r="A585" s="141"/>
      <c r="B585" s="141"/>
      <c r="C585" s="141"/>
      <c r="D585" s="141"/>
      <c r="E585" s="141"/>
      <c r="F585" s="141"/>
      <c r="G585" s="141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</row>
    <row r="586" spans="1:21" ht="14.4" x14ac:dyDescent="0.3">
      <c r="A586" s="141"/>
      <c r="B586" s="141"/>
      <c r="C586" s="141"/>
      <c r="D586" s="141"/>
      <c r="E586" s="141"/>
      <c r="F586" s="141"/>
      <c r="G586" s="141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</row>
    <row r="587" spans="1:21" ht="14.4" x14ac:dyDescent="0.3">
      <c r="A587" s="141"/>
      <c r="B587" s="141"/>
      <c r="C587" s="141"/>
      <c r="D587" s="141"/>
      <c r="E587" s="141"/>
      <c r="F587" s="141"/>
      <c r="G587" s="141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</row>
    <row r="588" spans="1:21" ht="14.4" x14ac:dyDescent="0.3">
      <c r="A588" s="141"/>
      <c r="B588" s="141"/>
      <c r="C588" s="141"/>
      <c r="D588" s="141"/>
      <c r="E588" s="141"/>
      <c r="F588" s="141"/>
      <c r="G588" s="141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</row>
    <row r="589" spans="1:21" ht="14.4" x14ac:dyDescent="0.3">
      <c r="A589" s="141"/>
      <c r="B589" s="141"/>
      <c r="C589" s="141"/>
      <c r="D589" s="141"/>
      <c r="E589" s="141"/>
      <c r="F589" s="141"/>
      <c r="G589" s="141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</row>
    <row r="590" spans="1:21" ht="14.4" x14ac:dyDescent="0.3">
      <c r="A590" s="141"/>
      <c r="B590" s="141"/>
      <c r="C590" s="141"/>
      <c r="D590" s="141"/>
      <c r="E590" s="141"/>
      <c r="F590" s="141"/>
      <c r="G590" s="141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</row>
    <row r="591" spans="1:21" ht="14.4" x14ac:dyDescent="0.3">
      <c r="A591" s="141"/>
      <c r="B591" s="141"/>
      <c r="C591" s="141"/>
      <c r="D591" s="141"/>
      <c r="E591" s="141"/>
      <c r="F591" s="141"/>
      <c r="G591" s="141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</row>
    <row r="592" spans="1:21" ht="14.4" x14ac:dyDescent="0.3">
      <c r="A592" s="141"/>
      <c r="B592" s="141"/>
      <c r="C592" s="141"/>
      <c r="D592" s="141"/>
      <c r="E592" s="141"/>
      <c r="F592" s="141"/>
      <c r="G592" s="141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</row>
    <row r="593" spans="1:21" ht="14.4" x14ac:dyDescent="0.3">
      <c r="A593" s="141"/>
      <c r="B593" s="141"/>
      <c r="C593" s="141"/>
      <c r="D593" s="141"/>
      <c r="E593" s="141"/>
      <c r="F593" s="141"/>
      <c r="G593" s="141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</row>
    <row r="594" spans="1:21" ht="14.4" x14ac:dyDescent="0.3">
      <c r="A594" s="141"/>
      <c r="B594" s="141"/>
      <c r="C594" s="141"/>
      <c r="D594" s="141"/>
      <c r="E594" s="141"/>
      <c r="F594" s="141"/>
      <c r="G594" s="141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</row>
    <row r="595" spans="1:21" ht="14.4" x14ac:dyDescent="0.3">
      <c r="A595" s="141"/>
      <c r="B595" s="141"/>
      <c r="C595" s="141"/>
      <c r="D595" s="141"/>
      <c r="E595" s="141"/>
      <c r="F595" s="141"/>
      <c r="G595" s="141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</row>
    <row r="596" spans="1:21" ht="14.4" x14ac:dyDescent="0.3">
      <c r="A596" s="141"/>
      <c r="B596" s="141"/>
      <c r="C596" s="141"/>
      <c r="D596" s="141"/>
      <c r="E596" s="141"/>
      <c r="F596" s="141"/>
      <c r="G596" s="141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</row>
    <row r="597" spans="1:21" ht="14.4" x14ac:dyDescent="0.3">
      <c r="A597" s="141"/>
      <c r="B597" s="141"/>
      <c r="C597" s="141"/>
      <c r="D597" s="141"/>
      <c r="E597" s="141"/>
      <c r="F597" s="141"/>
      <c r="G597" s="141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</row>
    <row r="598" spans="1:21" ht="14.4" x14ac:dyDescent="0.3">
      <c r="A598" s="141"/>
      <c r="B598" s="141"/>
      <c r="C598" s="141"/>
      <c r="D598" s="141"/>
      <c r="E598" s="141"/>
      <c r="F598" s="141"/>
      <c r="G598" s="141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</row>
    <row r="599" spans="1:21" ht="14.4" x14ac:dyDescent="0.3">
      <c r="A599" s="141"/>
      <c r="B599" s="141"/>
      <c r="C599" s="141"/>
      <c r="D599" s="141"/>
      <c r="E599" s="141"/>
      <c r="F599" s="141"/>
      <c r="G599" s="141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</row>
    <row r="600" spans="1:21" ht="14.4" x14ac:dyDescent="0.3">
      <c r="A600" s="141"/>
      <c r="B600" s="141"/>
      <c r="C600" s="141"/>
      <c r="D600" s="141"/>
      <c r="E600" s="141"/>
      <c r="F600" s="141"/>
      <c r="G600" s="141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</row>
    <row r="601" spans="1:21" ht="14.4" x14ac:dyDescent="0.3">
      <c r="A601" s="141"/>
      <c r="B601" s="141"/>
      <c r="C601" s="141"/>
      <c r="D601" s="141"/>
      <c r="E601" s="141"/>
      <c r="F601" s="141"/>
      <c r="G601" s="141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</row>
    <row r="602" spans="1:21" ht="14.4" x14ac:dyDescent="0.3">
      <c r="A602" s="141"/>
      <c r="B602" s="141"/>
      <c r="C602" s="141"/>
      <c r="D602" s="141"/>
      <c r="E602" s="141"/>
      <c r="F602" s="141"/>
      <c r="G602" s="141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</row>
    <row r="603" spans="1:21" ht="14.4" x14ac:dyDescent="0.3">
      <c r="A603" s="141"/>
      <c r="B603" s="141"/>
      <c r="C603" s="141"/>
      <c r="D603" s="141"/>
      <c r="E603" s="141"/>
      <c r="F603" s="141"/>
      <c r="G603" s="141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</row>
    <row r="604" spans="1:21" ht="14.4" x14ac:dyDescent="0.3">
      <c r="A604" s="141"/>
      <c r="B604" s="141"/>
      <c r="C604" s="141"/>
      <c r="D604" s="141"/>
      <c r="E604" s="141"/>
      <c r="F604" s="141"/>
      <c r="G604" s="141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</row>
    <row r="605" spans="1:21" ht="14.4" x14ac:dyDescent="0.3">
      <c r="A605" s="141"/>
      <c r="B605" s="141"/>
      <c r="C605" s="141"/>
      <c r="D605" s="141"/>
      <c r="E605" s="141"/>
      <c r="F605" s="141"/>
      <c r="G605" s="141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</row>
    <row r="606" spans="1:21" ht="14.4" x14ac:dyDescent="0.3">
      <c r="A606" s="141"/>
      <c r="B606" s="141"/>
      <c r="C606" s="141"/>
      <c r="D606" s="141"/>
      <c r="E606" s="141"/>
      <c r="F606" s="141"/>
      <c r="G606" s="141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</row>
    <row r="607" spans="1:21" ht="14.4" x14ac:dyDescent="0.3">
      <c r="A607" s="141"/>
      <c r="B607" s="141"/>
      <c r="C607" s="141"/>
      <c r="D607" s="141"/>
      <c r="E607" s="141"/>
      <c r="F607" s="141"/>
      <c r="G607" s="141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</row>
    <row r="608" spans="1:21" ht="14.4" x14ac:dyDescent="0.3">
      <c r="A608" s="141"/>
      <c r="B608" s="141"/>
      <c r="C608" s="141"/>
      <c r="D608" s="141"/>
      <c r="E608" s="141"/>
      <c r="F608" s="141"/>
      <c r="G608" s="141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</row>
    <row r="609" spans="1:21" ht="14.4" x14ac:dyDescent="0.3">
      <c r="A609" s="141"/>
      <c r="B609" s="141"/>
      <c r="C609" s="141"/>
      <c r="D609" s="141"/>
      <c r="E609" s="141"/>
      <c r="F609" s="141"/>
      <c r="G609" s="141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</row>
    <row r="610" spans="1:21" ht="14.4" x14ac:dyDescent="0.3">
      <c r="A610" s="141"/>
      <c r="B610" s="141"/>
      <c r="C610" s="141"/>
      <c r="D610" s="141"/>
      <c r="E610" s="141"/>
      <c r="F610" s="141"/>
      <c r="G610" s="141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</row>
    <row r="611" spans="1:21" ht="14.4" x14ac:dyDescent="0.3">
      <c r="A611" s="141"/>
      <c r="B611" s="141"/>
      <c r="C611" s="141"/>
      <c r="D611" s="141"/>
      <c r="E611" s="141"/>
      <c r="F611" s="141"/>
      <c r="G611" s="141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</row>
    <row r="612" spans="1:21" ht="14.4" x14ac:dyDescent="0.3">
      <c r="A612" s="141"/>
      <c r="B612" s="141"/>
      <c r="C612" s="141"/>
      <c r="D612" s="141"/>
      <c r="E612" s="141"/>
      <c r="F612" s="141"/>
      <c r="G612" s="141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</row>
    <row r="613" spans="1:21" ht="14.4" x14ac:dyDescent="0.3">
      <c r="A613" s="141"/>
      <c r="B613" s="141"/>
      <c r="C613" s="141"/>
      <c r="D613" s="141"/>
      <c r="E613" s="141"/>
      <c r="F613" s="141"/>
      <c r="G613" s="141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</row>
    <row r="614" spans="1:21" ht="14.4" x14ac:dyDescent="0.3">
      <c r="A614" s="141"/>
      <c r="B614" s="141"/>
      <c r="C614" s="141"/>
      <c r="D614" s="141"/>
      <c r="E614" s="141"/>
      <c r="F614" s="141"/>
      <c r="G614" s="141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</row>
    <row r="615" spans="1:21" ht="14.4" x14ac:dyDescent="0.3">
      <c r="A615" s="141"/>
      <c r="B615" s="141"/>
      <c r="C615" s="141"/>
      <c r="D615" s="141"/>
      <c r="E615" s="141"/>
      <c r="F615" s="141"/>
      <c r="G615" s="141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</row>
    <row r="616" spans="1:21" ht="14.4" x14ac:dyDescent="0.3">
      <c r="A616" s="141"/>
      <c r="B616" s="141"/>
      <c r="C616" s="141"/>
      <c r="D616" s="141"/>
      <c r="E616" s="141"/>
      <c r="F616" s="141"/>
      <c r="G616" s="14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</row>
    <row r="617" spans="1:21" ht="14.4" x14ac:dyDescent="0.3">
      <c r="A617" s="141"/>
      <c r="B617" s="141"/>
      <c r="C617" s="141"/>
      <c r="D617" s="141"/>
      <c r="E617" s="141"/>
      <c r="F617" s="141"/>
      <c r="G617" s="14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</row>
    <row r="618" spans="1:21" ht="14.4" x14ac:dyDescent="0.3">
      <c r="A618" s="141"/>
      <c r="B618" s="141"/>
      <c r="C618" s="141"/>
      <c r="D618" s="141"/>
      <c r="E618" s="141"/>
      <c r="F618" s="141"/>
      <c r="G618" s="141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</row>
    <row r="619" spans="1:21" ht="14.4" x14ac:dyDescent="0.3">
      <c r="A619" s="141"/>
      <c r="B619" s="141"/>
      <c r="C619" s="141"/>
      <c r="D619" s="141"/>
      <c r="E619" s="141"/>
      <c r="F619" s="141"/>
      <c r="G619" s="141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</row>
    <row r="620" spans="1:21" ht="14.4" x14ac:dyDescent="0.3">
      <c r="A620" s="141"/>
      <c r="B620" s="141"/>
      <c r="C620" s="141"/>
      <c r="D620" s="141"/>
      <c r="E620" s="141"/>
      <c r="F620" s="141"/>
      <c r="G620" s="141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</row>
    <row r="621" spans="1:21" ht="14.4" x14ac:dyDescent="0.3">
      <c r="A621" s="141"/>
      <c r="B621" s="141"/>
      <c r="C621" s="141"/>
      <c r="D621" s="141"/>
      <c r="E621" s="141"/>
      <c r="F621" s="141"/>
      <c r="G621" s="141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</row>
    <row r="622" spans="1:21" ht="14.4" x14ac:dyDescent="0.3">
      <c r="A622" s="141"/>
      <c r="B622" s="141"/>
      <c r="C622" s="141"/>
      <c r="D622" s="141"/>
      <c r="E622" s="141"/>
      <c r="F622" s="141"/>
      <c r="G622" s="141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</row>
    <row r="623" spans="1:21" ht="14.4" x14ac:dyDescent="0.3">
      <c r="A623" s="141"/>
      <c r="B623" s="141"/>
      <c r="C623" s="141"/>
      <c r="D623" s="141"/>
      <c r="E623" s="141"/>
      <c r="F623" s="141"/>
      <c r="G623" s="141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</row>
    <row r="624" spans="1:21" ht="14.4" x14ac:dyDescent="0.3">
      <c r="A624" s="141"/>
      <c r="B624" s="141"/>
      <c r="C624" s="141"/>
      <c r="D624" s="141"/>
      <c r="E624" s="141"/>
      <c r="F624" s="141"/>
      <c r="G624" s="141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</row>
    <row r="625" spans="1:21" ht="14.4" x14ac:dyDescent="0.3">
      <c r="A625" s="141"/>
      <c r="B625" s="141"/>
      <c r="C625" s="141"/>
      <c r="D625" s="141"/>
      <c r="E625" s="141"/>
      <c r="F625" s="141"/>
      <c r="G625" s="141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</row>
    <row r="626" spans="1:21" ht="14.4" x14ac:dyDescent="0.3">
      <c r="A626" s="141"/>
      <c r="B626" s="141"/>
      <c r="C626" s="141"/>
      <c r="D626" s="141"/>
      <c r="E626" s="141"/>
      <c r="F626" s="141"/>
      <c r="G626" s="141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</row>
    <row r="627" spans="1:21" ht="14.4" x14ac:dyDescent="0.3">
      <c r="A627" s="141"/>
      <c r="B627" s="141"/>
      <c r="C627" s="141"/>
      <c r="D627" s="141"/>
      <c r="E627" s="141"/>
      <c r="F627" s="141"/>
      <c r="G627" s="141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</row>
    <row r="628" spans="1:21" ht="14.4" x14ac:dyDescent="0.3">
      <c r="A628" s="141"/>
      <c r="B628" s="141"/>
      <c r="C628" s="141"/>
      <c r="D628" s="141"/>
      <c r="E628" s="141"/>
      <c r="F628" s="141"/>
      <c r="G628" s="141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</row>
    <row r="629" spans="1:21" ht="14.4" x14ac:dyDescent="0.3">
      <c r="A629" s="141"/>
      <c r="B629" s="141"/>
      <c r="C629" s="141"/>
      <c r="D629" s="141"/>
      <c r="E629" s="141"/>
      <c r="F629" s="141"/>
      <c r="G629" s="141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</row>
    <row r="630" spans="1:21" ht="14.4" x14ac:dyDescent="0.3">
      <c r="A630" s="141"/>
      <c r="B630" s="141"/>
      <c r="C630" s="141"/>
      <c r="D630" s="141"/>
      <c r="E630" s="141"/>
      <c r="F630" s="141"/>
      <c r="G630" s="141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</row>
    <row r="631" spans="1:21" ht="14.4" x14ac:dyDescent="0.3">
      <c r="A631" s="141"/>
      <c r="B631" s="141"/>
      <c r="C631" s="141"/>
      <c r="D631" s="141"/>
      <c r="E631" s="141"/>
      <c r="F631" s="141"/>
      <c r="G631" s="141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</row>
    <row r="632" spans="1:21" ht="14.4" x14ac:dyDescent="0.3">
      <c r="A632" s="141"/>
      <c r="B632" s="141"/>
      <c r="C632" s="141"/>
      <c r="D632" s="141"/>
      <c r="E632" s="141"/>
      <c r="F632" s="141"/>
      <c r="G632" s="141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</row>
    <row r="633" spans="1:21" ht="14.4" x14ac:dyDescent="0.3">
      <c r="A633" s="141"/>
      <c r="B633" s="141"/>
      <c r="C633" s="141"/>
      <c r="D633" s="141"/>
      <c r="E633" s="141"/>
      <c r="F633" s="141"/>
      <c r="G633" s="141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</row>
    <row r="634" spans="1:21" ht="14.4" x14ac:dyDescent="0.3">
      <c r="A634" s="141"/>
      <c r="B634" s="141"/>
      <c r="C634" s="141"/>
      <c r="D634" s="141"/>
      <c r="E634" s="141"/>
      <c r="F634" s="141"/>
      <c r="G634" s="141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</row>
    <row r="635" spans="1:21" ht="14.4" x14ac:dyDescent="0.3">
      <c r="A635" s="141"/>
      <c r="B635" s="141"/>
      <c r="C635" s="141"/>
      <c r="D635" s="141"/>
      <c r="E635" s="141"/>
      <c r="F635" s="141"/>
      <c r="G635" s="141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</row>
    <row r="636" spans="1:21" ht="14.4" x14ac:dyDescent="0.3">
      <c r="A636" s="141"/>
      <c r="B636" s="141"/>
      <c r="C636" s="141"/>
      <c r="D636" s="141"/>
      <c r="E636" s="141"/>
      <c r="F636" s="141"/>
      <c r="G636" s="141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</row>
    <row r="637" spans="1:21" ht="14.4" x14ac:dyDescent="0.3">
      <c r="A637" s="141"/>
      <c r="B637" s="141"/>
      <c r="C637" s="141"/>
      <c r="D637" s="141"/>
      <c r="E637" s="141"/>
      <c r="F637" s="141"/>
      <c r="G637" s="141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</row>
    <row r="638" spans="1:21" ht="14.4" x14ac:dyDescent="0.3">
      <c r="A638" s="141"/>
      <c r="B638" s="141"/>
      <c r="C638" s="141"/>
      <c r="D638" s="141"/>
      <c r="E638" s="141"/>
      <c r="F638" s="141"/>
      <c r="G638" s="141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</row>
    <row r="639" spans="1:21" ht="14.4" x14ac:dyDescent="0.3">
      <c r="A639" s="141"/>
      <c r="B639" s="141"/>
      <c r="C639" s="141"/>
      <c r="D639" s="141"/>
      <c r="E639" s="141"/>
      <c r="F639" s="141"/>
      <c r="G639" s="14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</row>
    <row r="640" spans="1:21" ht="14.4" x14ac:dyDescent="0.3">
      <c r="A640" s="141"/>
      <c r="B640" s="141"/>
      <c r="C640" s="141"/>
      <c r="D640" s="141"/>
      <c r="E640" s="141"/>
      <c r="F640" s="141"/>
      <c r="G640" s="141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</row>
    <row r="641" spans="1:21" ht="14.4" x14ac:dyDescent="0.3">
      <c r="A641" s="141"/>
      <c r="B641" s="141"/>
      <c r="C641" s="141"/>
      <c r="D641" s="141"/>
      <c r="E641" s="141"/>
      <c r="F641" s="141"/>
      <c r="G641" s="141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</row>
    <row r="642" spans="1:21" ht="14.4" x14ac:dyDescent="0.3">
      <c r="A642" s="141"/>
      <c r="B642" s="141"/>
      <c r="C642" s="141"/>
      <c r="D642" s="141"/>
      <c r="E642" s="141"/>
      <c r="F642" s="141"/>
      <c r="G642" s="141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</row>
    <row r="643" spans="1:21" ht="14.4" x14ac:dyDescent="0.3">
      <c r="A643" s="141"/>
      <c r="B643" s="141"/>
      <c r="C643" s="141"/>
      <c r="D643" s="141"/>
      <c r="E643" s="141"/>
      <c r="F643" s="141"/>
      <c r="G643" s="141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</row>
    <row r="644" spans="1:21" ht="14.4" x14ac:dyDescent="0.3">
      <c r="A644" s="141"/>
      <c r="B644" s="141"/>
      <c r="C644" s="141"/>
      <c r="D644" s="141"/>
      <c r="E644" s="141"/>
      <c r="F644" s="141"/>
      <c r="G644" s="141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</row>
    <row r="645" spans="1:21" ht="14.4" x14ac:dyDescent="0.3">
      <c r="A645" s="141"/>
      <c r="B645" s="141"/>
      <c r="C645" s="141"/>
      <c r="D645" s="141"/>
      <c r="E645" s="141"/>
      <c r="F645" s="141"/>
      <c r="G645" s="141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</row>
    <row r="646" spans="1:21" ht="14.4" x14ac:dyDescent="0.3">
      <c r="A646" s="141"/>
      <c r="B646" s="141"/>
      <c r="C646" s="141"/>
      <c r="D646" s="141"/>
      <c r="E646" s="141"/>
      <c r="F646" s="141"/>
      <c r="G646" s="141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</row>
    <row r="647" spans="1:21" ht="14.4" x14ac:dyDescent="0.3">
      <c r="A647" s="141"/>
      <c r="B647" s="141"/>
      <c r="C647" s="141"/>
      <c r="D647" s="141"/>
      <c r="E647" s="141"/>
      <c r="F647" s="141"/>
      <c r="G647" s="141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</row>
    <row r="648" spans="1:21" ht="14.4" x14ac:dyDescent="0.3">
      <c r="A648" s="141"/>
      <c r="B648" s="141"/>
      <c r="C648" s="141"/>
      <c r="D648" s="141"/>
      <c r="E648" s="141"/>
      <c r="F648" s="141"/>
      <c r="G648" s="141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</row>
    <row r="649" spans="1:21" ht="14.4" x14ac:dyDescent="0.3">
      <c r="A649" s="141"/>
      <c r="B649" s="141"/>
      <c r="C649" s="141"/>
      <c r="D649" s="141"/>
      <c r="E649" s="141"/>
      <c r="F649" s="141"/>
      <c r="G649" s="141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</row>
    <row r="650" spans="1:21" ht="14.4" x14ac:dyDescent="0.3">
      <c r="A650" s="141"/>
      <c r="B650" s="141"/>
      <c r="C650" s="141"/>
      <c r="D650" s="141"/>
      <c r="E650" s="141"/>
      <c r="F650" s="141"/>
      <c r="G650" s="141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</row>
    <row r="651" spans="1:21" ht="14.4" x14ac:dyDescent="0.3">
      <c r="A651" s="141"/>
      <c r="B651" s="141"/>
      <c r="C651" s="141"/>
      <c r="D651" s="141"/>
      <c r="E651" s="141"/>
      <c r="F651" s="141"/>
      <c r="G651" s="141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</row>
    <row r="652" spans="1:21" ht="14.4" x14ac:dyDescent="0.3">
      <c r="A652" s="141"/>
      <c r="B652" s="141"/>
      <c r="C652" s="141"/>
      <c r="D652" s="141"/>
      <c r="E652" s="141"/>
      <c r="F652" s="141"/>
      <c r="G652" s="141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</row>
    <row r="653" spans="1:21" ht="14.4" x14ac:dyDescent="0.3">
      <c r="A653" s="141"/>
      <c r="B653" s="141"/>
      <c r="C653" s="141"/>
      <c r="D653" s="141"/>
      <c r="E653" s="141"/>
      <c r="F653" s="141"/>
      <c r="G653" s="141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</row>
    <row r="654" spans="1:21" ht="14.4" x14ac:dyDescent="0.3">
      <c r="A654" s="141"/>
      <c r="B654" s="141"/>
      <c r="C654" s="141"/>
      <c r="D654" s="141"/>
      <c r="E654" s="141"/>
      <c r="F654" s="141"/>
      <c r="G654" s="141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</row>
    <row r="655" spans="1:21" ht="14.4" x14ac:dyDescent="0.3">
      <c r="A655" s="141"/>
      <c r="B655" s="141"/>
      <c r="C655" s="141"/>
      <c r="D655" s="141"/>
      <c r="E655" s="141"/>
      <c r="F655" s="141"/>
      <c r="G655" s="141"/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</row>
    <row r="656" spans="1:21" ht="14.4" x14ac:dyDescent="0.3">
      <c r="A656" s="141"/>
      <c r="B656" s="141"/>
      <c r="C656" s="141"/>
      <c r="D656" s="141"/>
      <c r="E656" s="141"/>
      <c r="F656" s="141"/>
      <c r="G656" s="141"/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</row>
    <row r="657" spans="1:21" ht="14.4" x14ac:dyDescent="0.3">
      <c r="A657" s="141"/>
      <c r="B657" s="141"/>
      <c r="C657" s="141"/>
      <c r="D657" s="141"/>
      <c r="E657" s="141"/>
      <c r="F657" s="141"/>
      <c r="G657" s="141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</row>
    <row r="658" spans="1:21" ht="14.4" x14ac:dyDescent="0.3">
      <c r="A658" s="141"/>
      <c r="B658" s="141"/>
      <c r="C658" s="141"/>
      <c r="D658" s="141"/>
      <c r="E658" s="141"/>
      <c r="F658" s="141"/>
      <c r="G658" s="141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</row>
    <row r="659" spans="1:21" ht="14.4" x14ac:dyDescent="0.3">
      <c r="A659" s="141"/>
      <c r="B659" s="141"/>
      <c r="C659" s="141"/>
      <c r="D659" s="141"/>
      <c r="E659" s="141"/>
      <c r="F659" s="141"/>
      <c r="G659" s="141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</row>
    <row r="660" spans="1:21" ht="14.4" x14ac:dyDescent="0.3">
      <c r="A660" s="141"/>
      <c r="B660" s="141"/>
      <c r="C660" s="141"/>
      <c r="D660" s="141"/>
      <c r="E660" s="141"/>
      <c r="F660" s="141"/>
      <c r="G660" s="141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</row>
    <row r="661" spans="1:21" ht="14.4" x14ac:dyDescent="0.3">
      <c r="A661" s="141"/>
      <c r="B661" s="141"/>
      <c r="C661" s="141"/>
      <c r="D661" s="141"/>
      <c r="E661" s="141"/>
      <c r="F661" s="141"/>
      <c r="G661" s="141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</row>
    <row r="662" spans="1:21" ht="14.4" x14ac:dyDescent="0.3">
      <c r="A662" s="141"/>
      <c r="B662" s="141"/>
      <c r="C662" s="141"/>
      <c r="D662" s="141"/>
      <c r="E662" s="141"/>
      <c r="F662" s="141"/>
      <c r="G662" s="141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</row>
    <row r="663" spans="1:21" ht="14.4" x14ac:dyDescent="0.3">
      <c r="A663" s="141"/>
      <c r="B663" s="141"/>
      <c r="C663" s="141"/>
      <c r="D663" s="141"/>
      <c r="E663" s="141"/>
      <c r="F663" s="141"/>
      <c r="G663" s="141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</row>
    <row r="664" spans="1:21" ht="14.4" x14ac:dyDescent="0.3">
      <c r="A664" s="141"/>
      <c r="B664" s="141"/>
      <c r="C664" s="141"/>
      <c r="D664" s="141"/>
      <c r="E664" s="141"/>
      <c r="F664" s="141"/>
      <c r="G664" s="141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</row>
    <row r="665" spans="1:21" ht="14.4" x14ac:dyDescent="0.3">
      <c r="A665" s="141"/>
      <c r="B665" s="141"/>
      <c r="C665" s="141"/>
      <c r="D665" s="141"/>
      <c r="E665" s="141"/>
      <c r="F665" s="141"/>
      <c r="G665" s="141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</row>
    <row r="666" spans="1:21" ht="14.4" x14ac:dyDescent="0.3">
      <c r="A666" s="141"/>
      <c r="B666" s="141"/>
      <c r="C666" s="141"/>
      <c r="D666" s="141"/>
      <c r="E666" s="141"/>
      <c r="F666" s="141"/>
      <c r="G666" s="141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</row>
    <row r="667" spans="1:21" ht="14.4" x14ac:dyDescent="0.3">
      <c r="A667" s="141"/>
      <c r="B667" s="141"/>
      <c r="C667" s="141"/>
      <c r="D667" s="141"/>
      <c r="E667" s="141"/>
      <c r="F667" s="141"/>
      <c r="G667" s="141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</row>
    <row r="668" spans="1:21" ht="14.4" x14ac:dyDescent="0.3">
      <c r="A668" s="141"/>
      <c r="B668" s="141"/>
      <c r="C668" s="141"/>
      <c r="D668" s="141"/>
      <c r="E668" s="141"/>
      <c r="F668" s="141"/>
      <c r="G668" s="141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</row>
    <row r="669" spans="1:21" ht="14.4" x14ac:dyDescent="0.3">
      <c r="A669" s="141"/>
      <c r="B669" s="141"/>
      <c r="C669" s="141"/>
      <c r="D669" s="141"/>
      <c r="E669" s="141"/>
      <c r="F669" s="141"/>
      <c r="G669" s="141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</row>
    <row r="670" spans="1:21" ht="14.4" x14ac:dyDescent="0.3">
      <c r="A670" s="141"/>
      <c r="B670" s="141"/>
      <c r="C670" s="141"/>
      <c r="D670" s="141"/>
      <c r="E670" s="141"/>
      <c r="F670" s="141"/>
      <c r="G670" s="141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</row>
    <row r="671" spans="1:21" ht="14.4" x14ac:dyDescent="0.3">
      <c r="A671" s="141"/>
      <c r="B671" s="141"/>
      <c r="C671" s="141"/>
      <c r="D671" s="141"/>
      <c r="E671" s="141"/>
      <c r="F671" s="141"/>
      <c r="G671" s="141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</row>
    <row r="672" spans="1:21" ht="14.4" x14ac:dyDescent="0.3">
      <c r="A672" s="141"/>
      <c r="B672" s="141"/>
      <c r="C672" s="141"/>
      <c r="D672" s="141"/>
      <c r="E672" s="141"/>
      <c r="F672" s="141"/>
      <c r="G672" s="141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</row>
    <row r="673" spans="1:21" ht="14.4" x14ac:dyDescent="0.3">
      <c r="A673" s="141"/>
      <c r="B673" s="141"/>
      <c r="C673" s="141"/>
      <c r="D673" s="141"/>
      <c r="E673" s="141"/>
      <c r="F673" s="141"/>
      <c r="G673" s="141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</row>
    <row r="674" spans="1:21" ht="14.4" x14ac:dyDescent="0.3">
      <c r="A674" s="141"/>
      <c r="B674" s="141"/>
      <c r="C674" s="141"/>
      <c r="D674" s="141"/>
      <c r="E674" s="141"/>
      <c r="F674" s="141"/>
      <c r="G674" s="141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</row>
    <row r="675" spans="1:21" ht="14.4" x14ac:dyDescent="0.3">
      <c r="A675" s="141"/>
      <c r="B675" s="141"/>
      <c r="C675" s="141"/>
      <c r="D675" s="141"/>
      <c r="E675" s="141"/>
      <c r="F675" s="141"/>
      <c r="G675" s="141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</row>
    <row r="676" spans="1:21" ht="14.4" x14ac:dyDescent="0.3">
      <c r="A676" s="141"/>
      <c r="B676" s="141"/>
      <c r="C676" s="141"/>
      <c r="D676" s="141"/>
      <c r="E676" s="141"/>
      <c r="F676" s="141"/>
      <c r="G676" s="141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</row>
    <row r="677" spans="1:21" ht="14.4" x14ac:dyDescent="0.3">
      <c r="A677" s="141"/>
      <c r="B677" s="141"/>
      <c r="C677" s="141"/>
      <c r="D677" s="141"/>
      <c r="E677" s="141"/>
      <c r="F677" s="141"/>
      <c r="G677" s="141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</row>
    <row r="678" spans="1:21" ht="14.4" x14ac:dyDescent="0.3">
      <c r="A678" s="141"/>
      <c r="B678" s="141"/>
      <c r="C678" s="141"/>
      <c r="D678" s="141"/>
      <c r="E678" s="141"/>
      <c r="F678" s="141"/>
      <c r="G678" s="141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</row>
    <row r="679" spans="1:21" ht="14.4" x14ac:dyDescent="0.3">
      <c r="A679" s="141"/>
      <c r="B679" s="141"/>
      <c r="C679" s="141"/>
      <c r="D679" s="141"/>
      <c r="E679" s="141"/>
      <c r="F679" s="141"/>
      <c r="G679" s="141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</row>
    <row r="680" spans="1:21" ht="14.4" x14ac:dyDescent="0.3">
      <c r="A680" s="141"/>
      <c r="B680" s="141"/>
      <c r="C680" s="141"/>
      <c r="D680" s="141"/>
      <c r="E680" s="141"/>
      <c r="F680" s="141"/>
      <c r="G680" s="141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</row>
    <row r="681" spans="1:21" ht="14.4" x14ac:dyDescent="0.3">
      <c r="A681" s="141"/>
      <c r="B681" s="141"/>
      <c r="C681" s="141"/>
      <c r="D681" s="141"/>
      <c r="E681" s="141"/>
      <c r="F681" s="141"/>
      <c r="G681" s="141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</row>
    <row r="682" spans="1:21" ht="14.4" x14ac:dyDescent="0.3">
      <c r="A682" s="141"/>
      <c r="B682" s="141"/>
      <c r="C682" s="141"/>
      <c r="D682" s="141"/>
      <c r="E682" s="141"/>
      <c r="F682" s="141"/>
      <c r="G682" s="141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</row>
    <row r="683" spans="1:21" ht="14.4" x14ac:dyDescent="0.3">
      <c r="A683" s="141"/>
      <c r="B683" s="141"/>
      <c r="C683" s="141"/>
      <c r="D683" s="141"/>
      <c r="E683" s="141"/>
      <c r="F683" s="141"/>
      <c r="G683" s="141"/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</row>
    <row r="684" spans="1:21" ht="14.4" x14ac:dyDescent="0.3">
      <c r="A684" s="141"/>
      <c r="B684" s="141"/>
      <c r="C684" s="141"/>
      <c r="D684" s="141"/>
      <c r="E684" s="141"/>
      <c r="F684" s="141"/>
      <c r="G684" s="141"/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</row>
    <row r="685" spans="1:21" ht="14.4" x14ac:dyDescent="0.3">
      <c r="A685" s="141"/>
      <c r="B685" s="141"/>
      <c r="C685" s="141"/>
      <c r="D685" s="141"/>
      <c r="E685" s="141"/>
      <c r="F685" s="141"/>
      <c r="G685" s="141"/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</row>
    <row r="686" spans="1:21" ht="14.4" x14ac:dyDescent="0.3">
      <c r="A686" s="141"/>
      <c r="B686" s="141"/>
      <c r="C686" s="141"/>
      <c r="D686" s="141"/>
      <c r="E686" s="141"/>
      <c r="F686" s="141"/>
      <c r="G686" s="141"/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</row>
    <row r="687" spans="1:21" ht="14.4" x14ac:dyDescent="0.3">
      <c r="A687" s="141"/>
      <c r="B687" s="141"/>
      <c r="C687" s="141"/>
      <c r="D687" s="141"/>
      <c r="E687" s="141"/>
      <c r="F687" s="141"/>
      <c r="G687" s="141"/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</row>
    <row r="688" spans="1:21" ht="14.4" x14ac:dyDescent="0.3">
      <c r="A688" s="141"/>
      <c r="B688" s="141"/>
      <c r="C688" s="141"/>
      <c r="D688" s="141"/>
      <c r="E688" s="141"/>
      <c r="F688" s="141"/>
      <c r="G688" s="141"/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</row>
    <row r="689" spans="1:21" ht="14.4" x14ac:dyDescent="0.3">
      <c r="A689" s="141"/>
      <c r="B689" s="141"/>
      <c r="C689" s="141"/>
      <c r="D689" s="141"/>
      <c r="E689" s="141"/>
      <c r="F689" s="141"/>
      <c r="G689" s="141"/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</row>
    <row r="690" spans="1:21" ht="14.4" x14ac:dyDescent="0.3">
      <c r="A690" s="141"/>
      <c r="B690" s="141"/>
      <c r="C690" s="141"/>
      <c r="D690" s="141"/>
      <c r="E690" s="141"/>
      <c r="F690" s="141"/>
      <c r="G690" s="141"/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</row>
    <row r="691" spans="1:21" ht="14.4" x14ac:dyDescent="0.3">
      <c r="A691" s="141"/>
      <c r="B691" s="141"/>
      <c r="C691" s="141"/>
      <c r="D691" s="141"/>
      <c r="E691" s="141"/>
      <c r="F691" s="141"/>
      <c r="G691" s="141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</row>
    <row r="692" spans="1:21" ht="14.4" x14ac:dyDescent="0.3">
      <c r="A692" s="141"/>
      <c r="B692" s="141"/>
      <c r="C692" s="141"/>
      <c r="D692" s="141"/>
      <c r="E692" s="141"/>
      <c r="F692" s="141"/>
      <c r="G692" s="141"/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</row>
    <row r="693" spans="1:21" ht="14.4" x14ac:dyDescent="0.3">
      <c r="A693" s="141"/>
      <c r="B693" s="141"/>
      <c r="C693" s="141"/>
      <c r="D693" s="141"/>
      <c r="E693" s="141"/>
      <c r="F693" s="141"/>
      <c r="G693" s="141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</row>
    <row r="694" spans="1:21" ht="14.4" x14ac:dyDescent="0.3">
      <c r="A694" s="141"/>
      <c r="B694" s="141"/>
      <c r="C694" s="141"/>
      <c r="D694" s="141"/>
      <c r="E694" s="141"/>
      <c r="F694" s="141"/>
      <c r="G694" s="141"/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</row>
    <row r="695" spans="1:21" ht="14.4" x14ac:dyDescent="0.3">
      <c r="A695" s="141"/>
      <c r="B695" s="141"/>
      <c r="C695" s="141"/>
      <c r="D695" s="141"/>
      <c r="E695" s="141"/>
      <c r="F695" s="141"/>
      <c r="G695" s="141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</row>
    <row r="696" spans="1:21" ht="14.4" x14ac:dyDescent="0.3">
      <c r="A696" s="141"/>
      <c r="B696" s="141"/>
      <c r="C696" s="141"/>
      <c r="D696" s="141"/>
      <c r="E696" s="141"/>
      <c r="F696" s="141"/>
      <c r="G696" s="141"/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</row>
    <row r="697" spans="1:21" ht="14.4" x14ac:dyDescent="0.3">
      <c r="A697" s="141"/>
      <c r="B697" s="141"/>
      <c r="C697" s="141"/>
      <c r="D697" s="141"/>
      <c r="E697" s="141"/>
      <c r="F697" s="141"/>
      <c r="G697" s="141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</row>
    <row r="698" spans="1:21" ht="14.4" x14ac:dyDescent="0.3">
      <c r="A698" s="141"/>
      <c r="B698" s="141"/>
      <c r="C698" s="141"/>
      <c r="D698" s="141"/>
      <c r="E698" s="141"/>
      <c r="F698" s="141"/>
      <c r="G698" s="141"/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</row>
    <row r="699" spans="1:21" ht="14.4" x14ac:dyDescent="0.3">
      <c r="A699" s="141"/>
      <c r="B699" s="141"/>
      <c r="C699" s="141"/>
      <c r="D699" s="141"/>
      <c r="E699" s="141"/>
      <c r="F699" s="141"/>
      <c r="G699" s="141"/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</row>
    <row r="700" spans="1:21" ht="14.4" x14ac:dyDescent="0.3">
      <c r="A700" s="141"/>
      <c r="B700" s="141"/>
      <c r="C700" s="141"/>
      <c r="D700" s="141"/>
      <c r="E700" s="141"/>
      <c r="F700" s="141"/>
      <c r="G700" s="141"/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</row>
    <row r="701" spans="1:21" ht="14.4" x14ac:dyDescent="0.3">
      <c r="A701" s="141"/>
      <c r="B701" s="141"/>
      <c r="C701" s="141"/>
      <c r="D701" s="141"/>
      <c r="E701" s="141"/>
      <c r="F701" s="141"/>
      <c r="G701" s="141"/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</row>
    <row r="702" spans="1:21" ht="14.4" x14ac:dyDescent="0.3">
      <c r="A702" s="141"/>
      <c r="B702" s="141"/>
      <c r="C702" s="141"/>
      <c r="D702" s="141"/>
      <c r="E702" s="141"/>
      <c r="F702" s="141"/>
      <c r="G702" s="141"/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</row>
    <row r="703" spans="1:21" ht="14.4" x14ac:dyDescent="0.3">
      <c r="A703" s="141"/>
      <c r="B703" s="141"/>
      <c r="C703" s="141"/>
      <c r="D703" s="141"/>
      <c r="E703" s="141"/>
      <c r="F703" s="141"/>
      <c r="G703" s="141"/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</row>
    <row r="704" spans="1:21" ht="14.4" x14ac:dyDescent="0.3">
      <c r="A704" s="141"/>
      <c r="B704" s="141"/>
      <c r="C704" s="141"/>
      <c r="D704" s="141"/>
      <c r="E704" s="141"/>
      <c r="F704" s="141"/>
      <c r="G704" s="141"/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</row>
    <row r="705" spans="1:21" ht="14.4" x14ac:dyDescent="0.3">
      <c r="A705" s="141"/>
      <c r="B705" s="141"/>
      <c r="C705" s="141"/>
      <c r="D705" s="141"/>
      <c r="E705" s="141"/>
      <c r="F705" s="141"/>
      <c r="G705" s="141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</row>
    <row r="706" spans="1:21" ht="14.4" x14ac:dyDescent="0.3">
      <c r="A706" s="141"/>
      <c r="B706" s="141"/>
      <c r="C706" s="141"/>
      <c r="D706" s="141"/>
      <c r="E706" s="141"/>
      <c r="F706" s="141"/>
      <c r="G706" s="141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</row>
    <row r="707" spans="1:21" ht="14.4" x14ac:dyDescent="0.3">
      <c r="A707" s="141"/>
      <c r="B707" s="141"/>
      <c r="C707" s="141"/>
      <c r="D707" s="141"/>
      <c r="E707" s="141"/>
      <c r="F707" s="141"/>
      <c r="G707" s="141"/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</row>
    <row r="708" spans="1:21" ht="14.4" x14ac:dyDescent="0.3">
      <c r="A708" s="141"/>
      <c r="B708" s="141"/>
      <c r="C708" s="141"/>
      <c r="D708" s="141"/>
      <c r="E708" s="141"/>
      <c r="F708" s="141"/>
      <c r="G708" s="141"/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</row>
    <row r="709" spans="1:21" ht="14.4" x14ac:dyDescent="0.3">
      <c r="A709" s="141"/>
      <c r="B709" s="141"/>
      <c r="C709" s="141"/>
      <c r="D709" s="141"/>
      <c r="E709" s="141"/>
      <c r="F709" s="141"/>
      <c r="G709" s="141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</row>
    <row r="710" spans="1:21" ht="14.4" x14ac:dyDescent="0.3">
      <c r="A710" s="141"/>
      <c r="B710" s="141"/>
      <c r="C710" s="141"/>
      <c r="D710" s="141"/>
      <c r="E710" s="141"/>
      <c r="F710" s="141"/>
      <c r="G710" s="141"/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</row>
    <row r="711" spans="1:21" ht="14.4" x14ac:dyDescent="0.3">
      <c r="A711" s="141"/>
      <c r="B711" s="141"/>
      <c r="C711" s="141"/>
      <c r="D711" s="141"/>
      <c r="E711" s="141"/>
      <c r="F711" s="141"/>
      <c r="G711" s="141"/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</row>
    <row r="712" spans="1:21" ht="14.4" x14ac:dyDescent="0.3">
      <c r="A712" s="141"/>
      <c r="B712" s="141"/>
      <c r="C712" s="141"/>
      <c r="D712" s="141"/>
      <c r="E712" s="141"/>
      <c r="F712" s="141"/>
      <c r="G712" s="141"/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</row>
    <row r="713" spans="1:21" ht="14.4" x14ac:dyDescent="0.3">
      <c r="A713" s="141"/>
      <c r="B713" s="141"/>
      <c r="C713" s="141"/>
      <c r="D713" s="141"/>
      <c r="E713" s="141"/>
      <c r="F713" s="141"/>
      <c r="G713" s="141"/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</row>
    <row r="714" spans="1:21" ht="14.4" x14ac:dyDescent="0.3">
      <c r="A714" s="141"/>
      <c r="B714" s="141"/>
      <c r="C714" s="141"/>
      <c r="D714" s="141"/>
      <c r="E714" s="141"/>
      <c r="F714" s="141"/>
      <c r="G714" s="141"/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</row>
    <row r="715" spans="1:21" ht="14.4" x14ac:dyDescent="0.3">
      <c r="A715" s="141"/>
      <c r="B715" s="141"/>
      <c r="C715" s="141"/>
      <c r="D715" s="141"/>
      <c r="E715" s="141"/>
      <c r="F715" s="141"/>
      <c r="G715" s="141"/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</row>
    <row r="716" spans="1:21" ht="14.4" x14ac:dyDescent="0.3">
      <c r="A716" s="141"/>
      <c r="B716" s="141"/>
      <c r="C716" s="141"/>
      <c r="D716" s="141"/>
      <c r="E716" s="141"/>
      <c r="F716" s="141"/>
      <c r="G716" s="141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</row>
    <row r="717" spans="1:21" ht="14.4" x14ac:dyDescent="0.3">
      <c r="A717" s="141"/>
      <c r="B717" s="141"/>
      <c r="C717" s="141"/>
      <c r="D717" s="141"/>
      <c r="E717" s="141"/>
      <c r="F717" s="141"/>
      <c r="G717" s="141"/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</row>
    <row r="718" spans="1:21" ht="14.4" x14ac:dyDescent="0.3">
      <c r="A718" s="141"/>
      <c r="B718" s="141"/>
      <c r="C718" s="141"/>
      <c r="D718" s="141"/>
      <c r="E718" s="141"/>
      <c r="F718" s="141"/>
      <c r="G718" s="141"/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</row>
    <row r="719" spans="1:21" ht="14.4" x14ac:dyDescent="0.3">
      <c r="A719" s="141"/>
      <c r="B719" s="141"/>
      <c r="C719" s="141"/>
      <c r="D719" s="141"/>
      <c r="E719" s="141"/>
      <c r="F719" s="141"/>
      <c r="G719" s="141"/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</row>
    <row r="720" spans="1:21" ht="14.4" x14ac:dyDescent="0.3">
      <c r="A720" s="141"/>
      <c r="B720" s="141"/>
      <c r="C720" s="141"/>
      <c r="D720" s="141"/>
      <c r="E720" s="141"/>
      <c r="F720" s="141"/>
      <c r="G720" s="141"/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</row>
    <row r="721" spans="1:21" ht="14.4" x14ac:dyDescent="0.3">
      <c r="A721" s="141"/>
      <c r="B721" s="141"/>
      <c r="C721" s="141"/>
      <c r="D721" s="141"/>
      <c r="E721" s="141"/>
      <c r="F721" s="141"/>
      <c r="G721" s="141"/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</row>
    <row r="722" spans="1:21" ht="14.4" x14ac:dyDescent="0.3">
      <c r="A722" s="141"/>
      <c r="B722" s="141"/>
      <c r="C722" s="141"/>
      <c r="D722" s="141"/>
      <c r="E722" s="141"/>
      <c r="F722" s="141"/>
      <c r="G722" s="141"/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</row>
    <row r="723" spans="1:21" ht="14.4" x14ac:dyDescent="0.3">
      <c r="A723" s="141"/>
      <c r="B723" s="141"/>
      <c r="C723" s="141"/>
      <c r="D723" s="141"/>
      <c r="E723" s="141"/>
      <c r="F723" s="141"/>
      <c r="G723" s="141"/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</row>
    <row r="724" spans="1:21" ht="14.4" x14ac:dyDescent="0.3">
      <c r="A724" s="141"/>
      <c r="B724" s="141"/>
      <c r="C724" s="141"/>
      <c r="D724" s="141"/>
      <c r="E724" s="141"/>
      <c r="F724" s="141"/>
      <c r="G724" s="141"/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</row>
    <row r="725" spans="1:21" ht="14.4" x14ac:dyDescent="0.3">
      <c r="A725" s="141"/>
      <c r="B725" s="141"/>
      <c r="C725" s="141"/>
      <c r="D725" s="141"/>
      <c r="E725" s="141"/>
      <c r="F725" s="141"/>
      <c r="G725" s="141"/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</row>
    <row r="726" spans="1:21" ht="14.4" x14ac:dyDescent="0.3">
      <c r="A726" s="141"/>
      <c r="B726" s="141"/>
      <c r="C726" s="141"/>
      <c r="D726" s="141"/>
      <c r="E726" s="141"/>
      <c r="F726" s="141"/>
      <c r="G726" s="141"/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</row>
    <row r="727" spans="1:21" ht="14.4" x14ac:dyDescent="0.3">
      <c r="A727" s="141"/>
      <c r="B727" s="141"/>
      <c r="C727" s="141"/>
      <c r="D727" s="141"/>
      <c r="E727" s="141"/>
      <c r="F727" s="141"/>
      <c r="G727" s="141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</row>
    <row r="728" spans="1:21" ht="14.4" x14ac:dyDescent="0.3">
      <c r="A728" s="141"/>
      <c r="B728" s="141"/>
      <c r="C728" s="141"/>
      <c r="D728" s="141"/>
      <c r="E728" s="141"/>
      <c r="F728" s="141"/>
      <c r="G728" s="141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</row>
    <row r="729" spans="1:21" ht="14.4" x14ac:dyDescent="0.3">
      <c r="A729" s="141"/>
      <c r="B729" s="141"/>
      <c r="C729" s="141"/>
      <c r="D729" s="141"/>
      <c r="E729" s="141"/>
      <c r="F729" s="141"/>
      <c r="G729" s="141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</row>
    <row r="730" spans="1:21" ht="14.4" x14ac:dyDescent="0.3">
      <c r="A730" s="141"/>
      <c r="B730" s="141"/>
      <c r="C730" s="141"/>
      <c r="D730" s="141"/>
      <c r="E730" s="141"/>
      <c r="F730" s="141"/>
      <c r="G730" s="141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</row>
    <row r="731" spans="1:21" ht="14.4" x14ac:dyDescent="0.3">
      <c r="A731" s="141"/>
      <c r="B731" s="141"/>
      <c r="C731" s="141"/>
      <c r="D731" s="141"/>
      <c r="E731" s="141"/>
      <c r="F731" s="141"/>
      <c r="G731" s="141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</row>
    <row r="732" spans="1:21" ht="14.4" x14ac:dyDescent="0.3">
      <c r="A732" s="141"/>
      <c r="B732" s="141"/>
      <c r="C732" s="141"/>
      <c r="D732" s="141"/>
      <c r="E732" s="141"/>
      <c r="F732" s="141"/>
      <c r="G732" s="141"/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</row>
    <row r="733" spans="1:21" ht="14.4" x14ac:dyDescent="0.3">
      <c r="A733" s="141"/>
      <c r="B733" s="141"/>
      <c r="C733" s="141"/>
      <c r="D733" s="141"/>
      <c r="E733" s="141"/>
      <c r="F733" s="141"/>
      <c r="G733" s="141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</row>
    <row r="734" spans="1:21" ht="14.4" x14ac:dyDescent="0.3">
      <c r="A734" s="141"/>
      <c r="B734" s="141"/>
      <c r="C734" s="141"/>
      <c r="D734" s="141"/>
      <c r="E734" s="141"/>
      <c r="F734" s="141"/>
      <c r="G734" s="141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</row>
    <row r="735" spans="1:21" ht="14.4" x14ac:dyDescent="0.3">
      <c r="A735" s="141"/>
      <c r="B735" s="141"/>
      <c r="C735" s="141"/>
      <c r="D735" s="141"/>
      <c r="E735" s="141"/>
      <c r="F735" s="141"/>
      <c r="G735" s="141"/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</row>
    <row r="736" spans="1:21" ht="14.4" x14ac:dyDescent="0.3">
      <c r="A736" s="141"/>
      <c r="B736" s="141"/>
      <c r="C736" s="141"/>
      <c r="D736" s="141"/>
      <c r="E736" s="141"/>
      <c r="F736" s="141"/>
      <c r="G736" s="141"/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</row>
    <row r="737" spans="1:21" ht="14.4" x14ac:dyDescent="0.3">
      <c r="A737" s="141"/>
      <c r="B737" s="141"/>
      <c r="C737" s="141"/>
      <c r="D737" s="141"/>
      <c r="E737" s="141"/>
      <c r="F737" s="141"/>
      <c r="G737" s="141"/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</row>
    <row r="738" spans="1:21" ht="14.4" x14ac:dyDescent="0.3">
      <c r="A738" s="141"/>
      <c r="B738" s="141"/>
      <c r="C738" s="141"/>
      <c r="D738" s="141"/>
      <c r="E738" s="141"/>
      <c r="F738" s="141"/>
      <c r="G738" s="141"/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</row>
    <row r="739" spans="1:21" ht="14.4" x14ac:dyDescent="0.3">
      <c r="A739" s="141"/>
      <c r="B739" s="141"/>
      <c r="C739" s="141"/>
      <c r="D739" s="141"/>
      <c r="E739" s="141"/>
      <c r="F739" s="141"/>
      <c r="G739" s="141"/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</row>
    <row r="740" spans="1:21" ht="14.4" x14ac:dyDescent="0.3">
      <c r="A740" s="141"/>
      <c r="B740" s="141"/>
      <c r="C740" s="141"/>
      <c r="D740" s="141"/>
      <c r="E740" s="141"/>
      <c r="F740" s="141"/>
      <c r="G740" s="141"/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</row>
    <row r="741" spans="1:21" ht="14.4" x14ac:dyDescent="0.3">
      <c r="A741" s="141"/>
      <c r="B741" s="141"/>
      <c r="C741" s="141"/>
      <c r="D741" s="141"/>
      <c r="E741" s="141"/>
      <c r="F741" s="141"/>
      <c r="G741" s="141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</row>
    <row r="742" spans="1:21" ht="14.4" x14ac:dyDescent="0.3">
      <c r="A742" s="141"/>
      <c r="B742" s="141"/>
      <c r="C742" s="141"/>
      <c r="D742" s="141"/>
      <c r="E742" s="141"/>
      <c r="F742" s="141"/>
      <c r="G742" s="141"/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</row>
    <row r="743" spans="1:21" ht="14.4" x14ac:dyDescent="0.3">
      <c r="A743" s="141"/>
      <c r="B743" s="141"/>
      <c r="C743" s="141"/>
      <c r="D743" s="141"/>
      <c r="E743" s="141"/>
      <c r="F743" s="141"/>
      <c r="G743" s="141"/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</row>
    <row r="744" spans="1:21" ht="14.4" x14ac:dyDescent="0.3">
      <c r="A744" s="141"/>
      <c r="B744" s="141"/>
      <c r="C744" s="141"/>
      <c r="D744" s="141"/>
      <c r="E744" s="141"/>
      <c r="F744" s="141"/>
      <c r="G744" s="141"/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</row>
    <row r="745" spans="1:21" ht="14.4" x14ac:dyDescent="0.3">
      <c r="A745" s="141"/>
      <c r="B745" s="141"/>
      <c r="C745" s="141"/>
      <c r="D745" s="141"/>
      <c r="E745" s="141"/>
      <c r="F745" s="141"/>
      <c r="G745" s="141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</row>
    <row r="746" spans="1:21" ht="14.4" x14ac:dyDescent="0.3">
      <c r="A746" s="141"/>
      <c r="B746" s="141"/>
      <c r="C746" s="141"/>
      <c r="D746" s="141"/>
      <c r="E746" s="141"/>
      <c r="F746" s="141"/>
      <c r="G746" s="141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</row>
    <row r="747" spans="1:21" ht="14.4" x14ac:dyDescent="0.3">
      <c r="A747" s="141"/>
      <c r="B747" s="141"/>
      <c r="C747" s="141"/>
      <c r="D747" s="141"/>
      <c r="E747" s="141"/>
      <c r="F747" s="141"/>
      <c r="G747" s="141"/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</row>
    <row r="748" spans="1:21" ht="14.4" x14ac:dyDescent="0.3">
      <c r="A748" s="141"/>
      <c r="B748" s="141"/>
      <c r="C748" s="141"/>
      <c r="D748" s="141"/>
      <c r="E748" s="141"/>
      <c r="F748" s="141"/>
      <c r="G748" s="141"/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</row>
    <row r="749" spans="1:21" ht="14.4" x14ac:dyDescent="0.3">
      <c r="A749" s="141"/>
      <c r="B749" s="141"/>
      <c r="C749" s="141"/>
      <c r="D749" s="141"/>
      <c r="E749" s="141"/>
      <c r="F749" s="141"/>
      <c r="G749" s="141"/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</row>
    <row r="750" spans="1:21" ht="14.4" x14ac:dyDescent="0.3">
      <c r="A750" s="141"/>
      <c r="B750" s="141"/>
      <c r="C750" s="141"/>
      <c r="D750" s="141"/>
      <c r="E750" s="141"/>
      <c r="F750" s="141"/>
      <c r="G750" s="141"/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</row>
    <row r="751" spans="1:21" ht="14.4" x14ac:dyDescent="0.3">
      <c r="A751" s="141"/>
      <c r="B751" s="141"/>
      <c r="C751" s="141"/>
      <c r="D751" s="141"/>
      <c r="E751" s="141"/>
      <c r="F751" s="141"/>
      <c r="G751" s="141"/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</row>
    <row r="752" spans="1:21" ht="14.4" x14ac:dyDescent="0.3">
      <c r="A752" s="141"/>
      <c r="B752" s="141"/>
      <c r="C752" s="141"/>
      <c r="D752" s="141"/>
      <c r="E752" s="141"/>
      <c r="F752" s="141"/>
      <c r="G752" s="141"/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</row>
    <row r="753" spans="1:21" ht="14.4" x14ac:dyDescent="0.3">
      <c r="A753" s="141"/>
      <c r="B753" s="141"/>
      <c r="C753" s="141"/>
      <c r="D753" s="141"/>
      <c r="E753" s="141"/>
      <c r="F753" s="141"/>
      <c r="G753" s="141"/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</row>
    <row r="754" spans="1:21" ht="14.4" x14ac:dyDescent="0.3">
      <c r="A754" s="141"/>
      <c r="B754" s="141"/>
      <c r="C754" s="141"/>
      <c r="D754" s="141"/>
      <c r="E754" s="141"/>
      <c r="F754" s="141"/>
      <c r="G754" s="141"/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</row>
    <row r="755" spans="1:21" ht="14.4" x14ac:dyDescent="0.3">
      <c r="A755" s="141"/>
      <c r="B755" s="141"/>
      <c r="C755" s="141"/>
      <c r="D755" s="141"/>
      <c r="E755" s="141"/>
      <c r="F755" s="141"/>
      <c r="G755" s="141"/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</row>
    <row r="756" spans="1:21" ht="14.4" x14ac:dyDescent="0.3">
      <c r="A756" s="141"/>
      <c r="B756" s="141"/>
      <c r="C756" s="141"/>
      <c r="D756" s="141"/>
      <c r="E756" s="141"/>
      <c r="F756" s="141"/>
      <c r="G756" s="141"/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</row>
    <row r="757" spans="1:21" ht="14.4" x14ac:dyDescent="0.3">
      <c r="A757" s="141"/>
      <c r="B757" s="141"/>
      <c r="C757" s="141"/>
      <c r="D757" s="141"/>
      <c r="E757" s="141"/>
      <c r="F757" s="141"/>
      <c r="G757" s="141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</row>
    <row r="758" spans="1:21" ht="14.4" x14ac:dyDescent="0.3">
      <c r="A758" s="141"/>
      <c r="B758" s="141"/>
      <c r="C758" s="141"/>
      <c r="D758" s="141"/>
      <c r="E758" s="141"/>
      <c r="F758" s="141"/>
      <c r="G758" s="141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</row>
    <row r="759" spans="1:21" ht="14.4" x14ac:dyDescent="0.3">
      <c r="A759" s="141"/>
      <c r="B759" s="141"/>
      <c r="C759" s="141"/>
      <c r="D759" s="141"/>
      <c r="E759" s="141"/>
      <c r="F759" s="141"/>
      <c r="G759" s="141"/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</row>
    <row r="760" spans="1:21" ht="14.4" x14ac:dyDescent="0.3">
      <c r="A760" s="141"/>
      <c r="B760" s="141"/>
      <c r="C760" s="141"/>
      <c r="D760" s="141"/>
      <c r="E760" s="141"/>
      <c r="F760" s="141"/>
      <c r="G760" s="141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</row>
    <row r="761" spans="1:21" ht="14.4" x14ac:dyDescent="0.3">
      <c r="A761" s="141"/>
      <c r="B761" s="141"/>
      <c r="C761" s="141"/>
      <c r="D761" s="141"/>
      <c r="E761" s="141"/>
      <c r="F761" s="141"/>
      <c r="G761" s="141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</row>
    <row r="762" spans="1:21" ht="14.4" x14ac:dyDescent="0.3">
      <c r="A762" s="141"/>
      <c r="B762" s="141"/>
      <c r="C762" s="141"/>
      <c r="D762" s="141"/>
      <c r="E762" s="141"/>
      <c r="F762" s="141"/>
      <c r="G762" s="141"/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</row>
    <row r="763" spans="1:21" ht="14.4" x14ac:dyDescent="0.3">
      <c r="A763" s="141"/>
      <c r="B763" s="141"/>
      <c r="C763" s="141"/>
      <c r="D763" s="141"/>
      <c r="E763" s="141"/>
      <c r="F763" s="141"/>
      <c r="G763" s="141"/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</row>
    <row r="764" spans="1:21" ht="14.4" x14ac:dyDescent="0.3">
      <c r="A764" s="141"/>
      <c r="B764" s="141"/>
      <c r="C764" s="141"/>
      <c r="D764" s="141"/>
      <c r="E764" s="141"/>
      <c r="F764" s="141"/>
      <c r="G764" s="141"/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</row>
    <row r="765" spans="1:21" ht="14.4" x14ac:dyDescent="0.3">
      <c r="A765" s="141"/>
      <c r="B765" s="141"/>
      <c r="C765" s="141"/>
      <c r="D765" s="141"/>
      <c r="E765" s="141"/>
      <c r="F765" s="141"/>
      <c r="G765" s="141"/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</row>
    <row r="766" spans="1:21" ht="14.4" x14ac:dyDescent="0.3">
      <c r="A766" s="141"/>
      <c r="B766" s="141"/>
      <c r="C766" s="141"/>
      <c r="D766" s="141"/>
      <c r="E766" s="141"/>
      <c r="F766" s="141"/>
      <c r="G766" s="141"/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</row>
    <row r="767" spans="1:21" ht="14.4" x14ac:dyDescent="0.3">
      <c r="A767" s="141"/>
      <c r="B767" s="141"/>
      <c r="C767" s="141"/>
      <c r="D767" s="141"/>
      <c r="E767" s="141"/>
      <c r="F767" s="141"/>
      <c r="G767" s="141"/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</row>
    <row r="768" spans="1:21" ht="14.4" x14ac:dyDescent="0.3">
      <c r="A768" s="141"/>
      <c r="B768" s="141"/>
      <c r="C768" s="141"/>
      <c r="D768" s="141"/>
      <c r="E768" s="141"/>
      <c r="F768" s="141"/>
      <c r="G768" s="141"/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</row>
    <row r="769" spans="1:21" ht="14.4" x14ac:dyDescent="0.3">
      <c r="A769" s="141"/>
      <c r="B769" s="141"/>
      <c r="C769" s="141"/>
      <c r="D769" s="141"/>
      <c r="E769" s="141"/>
      <c r="F769" s="141"/>
      <c r="G769" s="141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</row>
    <row r="770" spans="1:21" ht="14.4" x14ac:dyDescent="0.3">
      <c r="A770" s="141"/>
      <c r="B770" s="141"/>
      <c r="C770" s="141"/>
      <c r="D770" s="141"/>
      <c r="E770" s="141"/>
      <c r="F770" s="141"/>
      <c r="G770" s="141"/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</row>
    <row r="771" spans="1:21" ht="14.4" x14ac:dyDescent="0.3">
      <c r="A771" s="141"/>
      <c r="B771" s="141"/>
      <c r="C771" s="141"/>
      <c r="D771" s="141"/>
      <c r="E771" s="141"/>
      <c r="F771" s="141"/>
      <c r="G771" s="141"/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</row>
    <row r="772" spans="1:21" ht="14.4" x14ac:dyDescent="0.3">
      <c r="A772" s="141"/>
      <c r="B772" s="141"/>
      <c r="C772" s="141"/>
      <c r="D772" s="141"/>
      <c r="E772" s="141"/>
      <c r="F772" s="141"/>
      <c r="G772" s="141"/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</row>
    <row r="773" spans="1:21" ht="14.4" x14ac:dyDescent="0.3">
      <c r="A773" s="141"/>
      <c r="B773" s="141"/>
      <c r="C773" s="141"/>
      <c r="D773" s="141"/>
      <c r="E773" s="141"/>
      <c r="F773" s="141"/>
      <c r="G773" s="141"/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</row>
    <row r="774" spans="1:21" ht="14.4" x14ac:dyDescent="0.3">
      <c r="A774" s="141"/>
      <c r="B774" s="141"/>
      <c r="C774" s="141"/>
      <c r="D774" s="141"/>
      <c r="E774" s="141"/>
      <c r="F774" s="141"/>
      <c r="G774" s="141"/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</row>
    <row r="775" spans="1:21" ht="14.4" x14ac:dyDescent="0.3">
      <c r="A775" s="141"/>
      <c r="B775" s="141"/>
      <c r="C775" s="141"/>
      <c r="D775" s="141"/>
      <c r="E775" s="141"/>
      <c r="F775" s="141"/>
      <c r="G775" s="141"/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</row>
    <row r="776" spans="1:21" ht="14.4" x14ac:dyDescent="0.3">
      <c r="A776" s="141"/>
      <c r="B776" s="141"/>
      <c r="C776" s="141"/>
      <c r="D776" s="141"/>
      <c r="E776" s="141"/>
      <c r="F776" s="141"/>
      <c r="G776" s="141"/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</row>
    <row r="777" spans="1:21" ht="14.4" x14ac:dyDescent="0.3">
      <c r="A777" s="141"/>
      <c r="B777" s="141"/>
      <c r="C777" s="141"/>
      <c r="D777" s="141"/>
      <c r="E777" s="141"/>
      <c r="F777" s="141"/>
      <c r="G777" s="141"/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</row>
    <row r="778" spans="1:21" ht="14.4" x14ac:dyDescent="0.3">
      <c r="A778" s="141"/>
      <c r="B778" s="141"/>
      <c r="C778" s="141"/>
      <c r="D778" s="141"/>
      <c r="E778" s="141"/>
      <c r="F778" s="141"/>
      <c r="G778" s="141"/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</row>
    <row r="779" spans="1:21" ht="14.4" x14ac:dyDescent="0.3">
      <c r="A779" s="141"/>
      <c r="B779" s="141"/>
      <c r="C779" s="141"/>
      <c r="D779" s="141"/>
      <c r="E779" s="141"/>
      <c r="F779" s="141"/>
      <c r="G779" s="141"/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</row>
    <row r="780" spans="1:21" ht="14.4" x14ac:dyDescent="0.3">
      <c r="A780" s="141"/>
      <c r="B780" s="141"/>
      <c r="C780" s="141"/>
      <c r="D780" s="141"/>
      <c r="E780" s="141"/>
      <c r="F780" s="141"/>
      <c r="G780" s="141"/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</row>
    <row r="781" spans="1:21" ht="14.4" x14ac:dyDescent="0.3">
      <c r="A781" s="141"/>
      <c r="B781" s="141"/>
      <c r="C781" s="141"/>
      <c r="D781" s="141"/>
      <c r="E781" s="141"/>
      <c r="F781" s="141"/>
      <c r="G781" s="141"/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</row>
    <row r="782" spans="1:21" ht="14.4" x14ac:dyDescent="0.3">
      <c r="A782" s="141"/>
      <c r="B782" s="141"/>
      <c r="C782" s="141"/>
      <c r="D782" s="141"/>
      <c r="E782" s="141"/>
      <c r="F782" s="141"/>
      <c r="G782" s="141"/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</row>
    <row r="783" spans="1:21" ht="14.4" x14ac:dyDescent="0.3">
      <c r="A783" s="141"/>
      <c r="B783" s="141"/>
      <c r="C783" s="141"/>
      <c r="D783" s="141"/>
      <c r="E783" s="141"/>
      <c r="F783" s="141"/>
      <c r="G783" s="141"/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</row>
    <row r="784" spans="1:21" ht="14.4" x14ac:dyDescent="0.3">
      <c r="A784" s="141"/>
      <c r="B784" s="141"/>
      <c r="C784" s="141"/>
      <c r="D784" s="141"/>
      <c r="E784" s="141"/>
      <c r="F784" s="141"/>
      <c r="G784" s="141"/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</row>
    <row r="785" spans="1:21" ht="14.4" x14ac:dyDescent="0.3">
      <c r="A785" s="141"/>
      <c r="B785" s="141"/>
      <c r="C785" s="141"/>
      <c r="D785" s="141"/>
      <c r="E785" s="141"/>
      <c r="F785" s="141"/>
      <c r="G785" s="141"/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</row>
    <row r="786" spans="1:21" ht="14.4" x14ac:dyDescent="0.3">
      <c r="A786" s="141"/>
      <c r="B786" s="141"/>
      <c r="C786" s="141"/>
      <c r="D786" s="141"/>
      <c r="E786" s="141"/>
      <c r="F786" s="141"/>
      <c r="G786" s="141"/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</row>
    <row r="787" spans="1:21" ht="14.4" x14ac:dyDescent="0.3">
      <c r="A787" s="141"/>
      <c r="B787" s="141"/>
      <c r="C787" s="141"/>
      <c r="D787" s="141"/>
      <c r="E787" s="141"/>
      <c r="F787" s="141"/>
      <c r="G787" s="141"/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</row>
    <row r="788" spans="1:21" ht="14.4" x14ac:dyDescent="0.3">
      <c r="A788" s="141"/>
      <c r="B788" s="141"/>
      <c r="C788" s="141"/>
      <c r="D788" s="141"/>
      <c r="E788" s="141"/>
      <c r="F788" s="141"/>
      <c r="G788" s="141"/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</row>
    <row r="789" spans="1:21" ht="14.4" x14ac:dyDescent="0.3">
      <c r="A789" s="141"/>
      <c r="B789" s="141"/>
      <c r="C789" s="141"/>
      <c r="D789" s="141"/>
      <c r="E789" s="141"/>
      <c r="F789" s="141"/>
      <c r="G789" s="141"/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</row>
    <row r="790" spans="1:21" ht="14.4" x14ac:dyDescent="0.3">
      <c r="A790" s="141"/>
      <c r="B790" s="141"/>
      <c r="C790" s="141"/>
      <c r="D790" s="141"/>
      <c r="E790" s="141"/>
      <c r="F790" s="141"/>
      <c r="G790" s="141"/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</row>
    <row r="791" spans="1:21" ht="14.4" x14ac:dyDescent="0.3">
      <c r="A791" s="141"/>
      <c r="B791" s="141"/>
      <c r="C791" s="141"/>
      <c r="D791" s="141"/>
      <c r="E791" s="141"/>
      <c r="F791" s="141"/>
      <c r="G791" s="141"/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</row>
    <row r="792" spans="1:21" ht="14.4" x14ac:dyDescent="0.3">
      <c r="A792" s="141"/>
      <c r="B792" s="141"/>
      <c r="C792" s="141"/>
      <c r="D792" s="141"/>
      <c r="E792" s="141"/>
      <c r="F792" s="141"/>
      <c r="G792" s="141"/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</row>
    <row r="793" spans="1:21" ht="14.4" x14ac:dyDescent="0.3">
      <c r="A793" s="141"/>
      <c r="B793" s="141"/>
      <c r="C793" s="141"/>
      <c r="D793" s="141"/>
      <c r="E793" s="141"/>
      <c r="F793" s="141"/>
      <c r="G793" s="141"/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</row>
    <row r="794" spans="1:21" ht="14.4" x14ac:dyDescent="0.3">
      <c r="A794" s="141"/>
      <c r="B794" s="141"/>
      <c r="C794" s="141"/>
      <c r="D794" s="141"/>
      <c r="E794" s="141"/>
      <c r="F794" s="141"/>
      <c r="G794" s="141"/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</row>
    <row r="795" spans="1:21" ht="14.4" x14ac:dyDescent="0.3">
      <c r="A795" s="141"/>
      <c r="B795" s="141"/>
      <c r="C795" s="141"/>
      <c r="D795" s="141"/>
      <c r="E795" s="141"/>
      <c r="F795" s="141"/>
      <c r="G795" s="141"/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</row>
    <row r="796" spans="1:21" ht="14.4" x14ac:dyDescent="0.3">
      <c r="A796" s="141"/>
      <c r="B796" s="141"/>
      <c r="C796" s="141"/>
      <c r="D796" s="141"/>
      <c r="E796" s="141"/>
      <c r="F796" s="141"/>
      <c r="G796" s="141"/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</row>
    <row r="797" spans="1:21" ht="14.4" x14ac:dyDescent="0.3">
      <c r="A797" s="141"/>
      <c r="B797" s="141"/>
      <c r="C797" s="141"/>
      <c r="D797" s="141"/>
      <c r="E797" s="141"/>
      <c r="F797" s="141"/>
      <c r="G797" s="141"/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</row>
    <row r="798" spans="1:21" ht="14.4" x14ac:dyDescent="0.3">
      <c r="A798" s="141"/>
      <c r="B798" s="141"/>
      <c r="C798" s="141"/>
      <c r="D798" s="141"/>
      <c r="E798" s="141"/>
      <c r="F798" s="141"/>
      <c r="G798" s="141"/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</row>
    <row r="799" spans="1:21" ht="14.4" x14ac:dyDescent="0.3">
      <c r="A799" s="141"/>
      <c r="B799" s="141"/>
      <c r="C799" s="141"/>
      <c r="D799" s="141"/>
      <c r="E799" s="141"/>
      <c r="F799" s="141"/>
      <c r="G799" s="141"/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</row>
    <row r="800" spans="1:21" ht="14.4" x14ac:dyDescent="0.3">
      <c r="A800" s="141"/>
      <c r="B800" s="141"/>
      <c r="C800" s="141"/>
      <c r="D800" s="141"/>
      <c r="E800" s="141"/>
      <c r="F800" s="141"/>
      <c r="G800" s="141"/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</row>
    <row r="801" spans="1:21" ht="14.4" x14ac:dyDescent="0.3">
      <c r="A801" s="141"/>
      <c r="B801" s="141"/>
      <c r="C801" s="141"/>
      <c r="D801" s="141"/>
      <c r="E801" s="141"/>
      <c r="F801" s="141"/>
      <c r="G801" s="141"/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</row>
    <row r="802" spans="1:21" ht="14.4" x14ac:dyDescent="0.3">
      <c r="A802" s="141"/>
      <c r="B802" s="141"/>
      <c r="C802" s="141"/>
      <c r="D802" s="141"/>
      <c r="E802" s="141"/>
      <c r="F802" s="141"/>
      <c r="G802" s="141"/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</row>
    <row r="803" spans="1:21" ht="14.4" x14ac:dyDescent="0.3">
      <c r="A803" s="141"/>
      <c r="B803" s="141"/>
      <c r="C803" s="141"/>
      <c r="D803" s="141"/>
      <c r="E803" s="141"/>
      <c r="F803" s="141"/>
      <c r="G803" s="141"/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</row>
    <row r="804" spans="1:21" ht="14.4" x14ac:dyDescent="0.3">
      <c r="A804" s="141"/>
      <c r="B804" s="141"/>
      <c r="C804" s="141"/>
      <c r="D804" s="141"/>
      <c r="E804" s="141"/>
      <c r="F804" s="141"/>
      <c r="G804" s="141"/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</row>
    <row r="805" spans="1:21" ht="14.4" x14ac:dyDescent="0.3">
      <c r="A805" s="141"/>
      <c r="B805" s="141"/>
      <c r="C805" s="141"/>
      <c r="D805" s="141"/>
      <c r="E805" s="141"/>
      <c r="F805" s="141"/>
      <c r="G805" s="141"/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</row>
    <row r="806" spans="1:21" ht="14.4" x14ac:dyDescent="0.3">
      <c r="A806" s="141"/>
      <c r="B806" s="141"/>
      <c r="C806" s="141"/>
      <c r="D806" s="141"/>
      <c r="E806" s="141"/>
      <c r="F806" s="141"/>
      <c r="G806" s="141"/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</row>
    <row r="807" spans="1:21" ht="14.4" x14ac:dyDescent="0.3">
      <c r="A807" s="141"/>
      <c r="B807" s="141"/>
      <c r="C807" s="141"/>
      <c r="D807" s="141"/>
      <c r="E807" s="141"/>
      <c r="F807" s="141"/>
      <c r="G807" s="141"/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</row>
    <row r="808" spans="1:21" ht="14.4" x14ac:dyDescent="0.3">
      <c r="A808" s="141"/>
      <c r="B808" s="141"/>
      <c r="C808" s="141"/>
      <c r="D808" s="141"/>
      <c r="E808" s="141"/>
      <c r="F808" s="141"/>
      <c r="G808" s="141"/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</row>
    <row r="809" spans="1:21" ht="14.4" x14ac:dyDescent="0.3">
      <c r="A809" s="141"/>
      <c r="B809" s="141"/>
      <c r="C809" s="141"/>
      <c r="D809" s="141"/>
      <c r="E809" s="141"/>
      <c r="F809" s="141"/>
      <c r="G809" s="141"/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</row>
    <row r="810" spans="1:21" ht="14.4" x14ac:dyDescent="0.3">
      <c r="A810" s="141"/>
      <c r="B810" s="141"/>
      <c r="C810" s="141"/>
      <c r="D810" s="141"/>
      <c r="E810" s="141"/>
      <c r="F810" s="141"/>
      <c r="G810" s="141"/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</row>
    <row r="811" spans="1:21" ht="14.4" x14ac:dyDescent="0.3">
      <c r="A811" s="141"/>
      <c r="B811" s="141"/>
      <c r="C811" s="141"/>
      <c r="D811" s="141"/>
      <c r="E811" s="141"/>
      <c r="F811" s="141"/>
      <c r="G811" s="141"/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</row>
    <row r="812" spans="1:21" ht="14.4" x14ac:dyDescent="0.3">
      <c r="A812" s="141"/>
      <c r="B812" s="141"/>
      <c r="C812" s="141"/>
      <c r="D812" s="141"/>
      <c r="E812" s="141"/>
      <c r="F812" s="141"/>
      <c r="G812" s="141"/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</row>
    <row r="813" spans="1:21" ht="14.4" x14ac:dyDescent="0.3">
      <c r="A813" s="141"/>
      <c r="B813" s="141"/>
      <c r="C813" s="141"/>
      <c r="D813" s="141"/>
      <c r="E813" s="141"/>
      <c r="F813" s="141"/>
      <c r="G813" s="141"/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</row>
    <row r="814" spans="1:21" ht="14.4" x14ac:dyDescent="0.3">
      <c r="A814" s="141"/>
      <c r="B814" s="141"/>
      <c r="C814" s="141"/>
      <c r="D814" s="141"/>
      <c r="E814" s="141"/>
      <c r="F814" s="141"/>
      <c r="G814" s="141"/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</row>
    <row r="815" spans="1:21" ht="14.4" x14ac:dyDescent="0.3">
      <c r="A815" s="141"/>
      <c r="B815" s="141"/>
      <c r="C815" s="141"/>
      <c r="D815" s="141"/>
      <c r="E815" s="141"/>
      <c r="F815" s="141"/>
      <c r="G815" s="141"/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</row>
    <row r="816" spans="1:21" ht="14.4" x14ac:dyDescent="0.3">
      <c r="A816" s="141"/>
      <c r="B816" s="141"/>
      <c r="C816" s="141"/>
      <c r="D816" s="141"/>
      <c r="E816" s="141"/>
      <c r="F816" s="141"/>
      <c r="G816" s="141"/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</row>
    <row r="817" spans="1:21" ht="14.4" x14ac:dyDescent="0.3">
      <c r="A817" s="141"/>
      <c r="B817" s="141"/>
      <c r="C817" s="141"/>
      <c r="D817" s="141"/>
      <c r="E817" s="141"/>
      <c r="F817" s="141"/>
      <c r="G817" s="141"/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</row>
    <row r="818" spans="1:21" ht="14.4" x14ac:dyDescent="0.3">
      <c r="A818" s="141"/>
      <c r="B818" s="141"/>
      <c r="C818" s="141"/>
      <c r="D818" s="141"/>
      <c r="E818" s="141"/>
      <c r="F818" s="141"/>
      <c r="G818" s="141"/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</row>
    <row r="819" spans="1:21" ht="14.4" x14ac:dyDescent="0.3">
      <c r="A819" s="141"/>
      <c r="B819" s="141"/>
      <c r="C819" s="141"/>
      <c r="D819" s="141"/>
      <c r="E819" s="141"/>
      <c r="F819" s="141"/>
      <c r="G819" s="141"/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</row>
    <row r="820" spans="1:21" ht="14.4" x14ac:dyDescent="0.3">
      <c r="A820" s="141"/>
      <c r="B820" s="141"/>
      <c r="C820" s="141"/>
      <c r="D820" s="141"/>
      <c r="E820" s="141"/>
      <c r="F820" s="141"/>
      <c r="G820" s="141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</row>
    <row r="821" spans="1:21" ht="14.4" x14ac:dyDescent="0.3">
      <c r="A821" s="141"/>
      <c r="B821" s="141"/>
      <c r="C821" s="141"/>
      <c r="D821" s="141"/>
      <c r="E821" s="141"/>
      <c r="F821" s="141"/>
      <c r="G821" s="141"/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</row>
    <row r="822" spans="1:21" ht="14.4" x14ac:dyDescent="0.3">
      <c r="A822" s="141"/>
      <c r="B822" s="141"/>
      <c r="C822" s="141"/>
      <c r="D822" s="141"/>
      <c r="E822" s="141"/>
      <c r="F822" s="141"/>
      <c r="G822" s="141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</row>
    <row r="823" spans="1:21" ht="14.4" x14ac:dyDescent="0.3">
      <c r="A823" s="141"/>
      <c r="B823" s="141"/>
      <c r="C823" s="141"/>
      <c r="D823" s="141"/>
      <c r="E823" s="141"/>
      <c r="F823" s="141"/>
      <c r="G823" s="141"/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</row>
    <row r="824" spans="1:21" ht="14.4" x14ac:dyDescent="0.3">
      <c r="A824" s="141"/>
      <c r="B824" s="141"/>
      <c r="C824" s="141"/>
      <c r="D824" s="141"/>
      <c r="E824" s="141"/>
      <c r="F824" s="141"/>
      <c r="G824" s="141"/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</row>
    <row r="825" spans="1:21" ht="14.4" x14ac:dyDescent="0.3">
      <c r="A825" s="141"/>
      <c r="B825" s="141"/>
      <c r="C825" s="141"/>
      <c r="D825" s="141"/>
      <c r="E825" s="141"/>
      <c r="F825" s="141"/>
      <c r="G825" s="141"/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</row>
    <row r="826" spans="1:21" ht="14.4" x14ac:dyDescent="0.3">
      <c r="A826" s="141"/>
      <c r="B826" s="141"/>
      <c r="C826" s="141"/>
      <c r="D826" s="141"/>
      <c r="E826" s="141"/>
      <c r="F826" s="141"/>
      <c r="G826" s="141"/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</row>
    <row r="827" spans="1:21" ht="14.4" x14ac:dyDescent="0.3">
      <c r="A827" s="141"/>
      <c r="B827" s="141"/>
      <c r="C827" s="141"/>
      <c r="D827" s="141"/>
      <c r="E827" s="141"/>
      <c r="F827" s="141"/>
      <c r="G827" s="141"/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</row>
    <row r="828" spans="1:21" ht="14.4" x14ac:dyDescent="0.3">
      <c r="A828" s="141"/>
      <c r="B828" s="141"/>
      <c r="C828" s="141"/>
      <c r="D828" s="141"/>
      <c r="E828" s="141"/>
      <c r="F828" s="141"/>
      <c r="G828" s="141"/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</row>
    <row r="829" spans="1:21" ht="14.4" x14ac:dyDescent="0.3">
      <c r="A829" s="141"/>
      <c r="B829" s="141"/>
      <c r="C829" s="141"/>
      <c r="D829" s="141"/>
      <c r="E829" s="141"/>
      <c r="F829" s="141"/>
      <c r="G829" s="141"/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</row>
    <row r="830" spans="1:21" ht="14.4" x14ac:dyDescent="0.3">
      <c r="A830" s="141"/>
      <c r="B830" s="141"/>
      <c r="C830" s="141"/>
      <c r="D830" s="141"/>
      <c r="E830" s="141"/>
      <c r="F830" s="141"/>
      <c r="G830" s="141"/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</row>
    <row r="831" spans="1:21" ht="14.4" x14ac:dyDescent="0.3">
      <c r="A831" s="141"/>
      <c r="B831" s="141"/>
      <c r="C831" s="141"/>
      <c r="D831" s="141"/>
      <c r="E831" s="141"/>
      <c r="F831" s="141"/>
      <c r="G831" s="141"/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</row>
    <row r="832" spans="1:21" ht="14.4" x14ac:dyDescent="0.3">
      <c r="A832" s="141"/>
      <c r="B832" s="141"/>
      <c r="C832" s="141"/>
      <c r="D832" s="141"/>
      <c r="E832" s="141"/>
      <c r="F832" s="141"/>
      <c r="G832" s="141"/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</row>
    <row r="833" spans="1:21" ht="14.4" x14ac:dyDescent="0.3">
      <c r="A833" s="141"/>
      <c r="B833" s="141"/>
      <c r="C833" s="141"/>
      <c r="D833" s="141"/>
      <c r="E833" s="141"/>
      <c r="F833" s="141"/>
      <c r="G833" s="141"/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</row>
    <row r="834" spans="1:21" ht="14.4" x14ac:dyDescent="0.3">
      <c r="A834" s="141"/>
      <c r="B834" s="141"/>
      <c r="C834" s="141"/>
      <c r="D834" s="141"/>
      <c r="E834" s="141"/>
      <c r="F834" s="141"/>
      <c r="G834" s="141"/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</row>
    <row r="835" spans="1:21" ht="14.4" x14ac:dyDescent="0.3">
      <c r="A835" s="141"/>
      <c r="B835" s="141"/>
      <c r="C835" s="141"/>
      <c r="D835" s="141"/>
      <c r="E835" s="141"/>
      <c r="F835" s="141"/>
      <c r="G835" s="141"/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</row>
    <row r="836" spans="1:21" ht="14.4" x14ac:dyDescent="0.3">
      <c r="A836" s="141"/>
      <c r="B836" s="141"/>
      <c r="C836" s="141"/>
      <c r="D836" s="141"/>
      <c r="E836" s="141"/>
      <c r="F836" s="141"/>
      <c r="G836" s="141"/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</row>
    <row r="837" spans="1:21" ht="14.4" x14ac:dyDescent="0.3">
      <c r="A837" s="141"/>
      <c r="B837" s="141"/>
      <c r="C837" s="141"/>
      <c r="D837" s="141"/>
      <c r="E837" s="141"/>
      <c r="F837" s="141"/>
      <c r="G837" s="141"/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</row>
    <row r="838" spans="1:21" ht="14.4" x14ac:dyDescent="0.3">
      <c r="A838" s="141"/>
      <c r="B838" s="141"/>
      <c r="C838" s="141"/>
      <c r="D838" s="141"/>
      <c r="E838" s="141"/>
      <c r="F838" s="141"/>
      <c r="G838" s="141"/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</row>
    <row r="839" spans="1:21" ht="14.4" x14ac:dyDescent="0.3">
      <c r="A839" s="141"/>
      <c r="B839" s="141"/>
      <c r="C839" s="141"/>
      <c r="D839" s="141"/>
      <c r="E839" s="141"/>
      <c r="F839" s="141"/>
      <c r="G839" s="141"/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</row>
    <row r="840" spans="1:21" ht="14.4" x14ac:dyDescent="0.3">
      <c r="A840" s="141"/>
      <c r="B840" s="141"/>
      <c r="C840" s="141"/>
      <c r="D840" s="141"/>
      <c r="E840" s="141"/>
      <c r="F840" s="141"/>
      <c r="G840" s="141"/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</row>
    <row r="841" spans="1:21" ht="14.4" x14ac:dyDescent="0.3">
      <c r="A841" s="141"/>
      <c r="B841" s="141"/>
      <c r="C841" s="141"/>
      <c r="D841" s="141"/>
      <c r="E841" s="141"/>
      <c r="F841" s="141"/>
      <c r="G841" s="141"/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</row>
    <row r="842" spans="1:21" ht="14.4" x14ac:dyDescent="0.3">
      <c r="A842" s="141"/>
      <c r="B842" s="141"/>
      <c r="C842" s="141"/>
      <c r="D842" s="141"/>
      <c r="E842" s="141"/>
      <c r="F842" s="141"/>
      <c r="G842" s="141"/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</row>
    <row r="843" spans="1:21" ht="14.4" x14ac:dyDescent="0.3">
      <c r="A843" s="141"/>
      <c r="B843" s="141"/>
      <c r="C843" s="141"/>
      <c r="D843" s="141"/>
      <c r="E843" s="141"/>
      <c r="F843" s="141"/>
      <c r="G843" s="141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</row>
    <row r="844" spans="1:21" ht="14.4" x14ac:dyDescent="0.3">
      <c r="A844" s="141"/>
      <c r="B844" s="141"/>
      <c r="C844" s="141"/>
      <c r="D844" s="141"/>
      <c r="E844" s="141"/>
      <c r="F844" s="141"/>
      <c r="G844" s="141"/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</row>
    <row r="845" spans="1:21" ht="14.4" x14ac:dyDescent="0.3">
      <c r="A845" s="141"/>
      <c r="B845" s="141"/>
      <c r="C845" s="141"/>
      <c r="D845" s="141"/>
      <c r="E845" s="141"/>
      <c r="F845" s="141"/>
      <c r="G845" s="141"/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</row>
    <row r="846" spans="1:21" ht="14.4" x14ac:dyDescent="0.3">
      <c r="A846" s="141"/>
      <c r="B846" s="141"/>
      <c r="C846" s="141"/>
      <c r="D846" s="141"/>
      <c r="E846" s="141"/>
      <c r="F846" s="141"/>
      <c r="G846" s="141"/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</row>
    <row r="847" spans="1:21" ht="14.4" x14ac:dyDescent="0.3">
      <c r="A847" s="141"/>
      <c r="B847" s="141"/>
      <c r="C847" s="141"/>
      <c r="D847" s="141"/>
      <c r="E847" s="141"/>
      <c r="F847" s="141"/>
      <c r="G847" s="141"/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</row>
    <row r="848" spans="1:21" ht="14.4" x14ac:dyDescent="0.3">
      <c r="A848" s="141"/>
      <c r="B848" s="141"/>
      <c r="C848" s="141"/>
      <c r="D848" s="141"/>
      <c r="E848" s="141"/>
      <c r="F848" s="141"/>
      <c r="G848" s="141"/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</row>
    <row r="849" spans="1:21" ht="14.4" x14ac:dyDescent="0.3">
      <c r="A849" s="141"/>
      <c r="B849" s="141"/>
      <c r="C849" s="141"/>
      <c r="D849" s="141"/>
      <c r="E849" s="141"/>
      <c r="F849" s="141"/>
      <c r="G849" s="141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</row>
    <row r="850" spans="1:21" ht="14.4" x14ac:dyDescent="0.3">
      <c r="A850" s="141"/>
      <c r="B850" s="141"/>
      <c r="C850" s="141"/>
      <c r="D850" s="141"/>
      <c r="E850" s="141"/>
      <c r="F850" s="141"/>
      <c r="G850" s="141"/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</row>
    <row r="851" spans="1:21" ht="14.4" x14ac:dyDescent="0.3">
      <c r="A851" s="141"/>
      <c r="B851" s="141"/>
      <c r="C851" s="141"/>
      <c r="D851" s="141"/>
      <c r="E851" s="141"/>
      <c r="F851" s="141"/>
      <c r="G851" s="141"/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</row>
    <row r="852" spans="1:21" ht="14.4" x14ac:dyDescent="0.3">
      <c r="A852" s="141"/>
      <c r="B852" s="141"/>
      <c r="C852" s="141"/>
      <c r="D852" s="141"/>
      <c r="E852" s="141"/>
      <c r="F852" s="141"/>
      <c r="G852" s="141"/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</row>
    <row r="853" spans="1:21" ht="14.4" x14ac:dyDescent="0.3">
      <c r="A853" s="141"/>
      <c r="B853" s="141"/>
      <c r="C853" s="141"/>
      <c r="D853" s="141"/>
      <c r="E853" s="141"/>
      <c r="F853" s="141"/>
      <c r="G853" s="141"/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</row>
    <row r="854" spans="1:21" ht="14.4" x14ac:dyDescent="0.3">
      <c r="A854" s="141"/>
      <c r="B854" s="141"/>
      <c r="C854" s="141"/>
      <c r="D854" s="141"/>
      <c r="E854" s="141"/>
      <c r="F854" s="141"/>
      <c r="G854" s="141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</row>
    <row r="855" spans="1:21" ht="14.4" x14ac:dyDescent="0.3">
      <c r="A855" s="141"/>
      <c r="B855" s="141"/>
      <c r="C855" s="141"/>
      <c r="D855" s="141"/>
      <c r="E855" s="141"/>
      <c r="F855" s="141"/>
      <c r="G855" s="141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</row>
    <row r="856" spans="1:21" ht="14.4" x14ac:dyDescent="0.3">
      <c r="A856" s="141"/>
      <c r="B856" s="141"/>
      <c r="C856" s="141"/>
      <c r="D856" s="141"/>
      <c r="E856" s="141"/>
      <c r="F856" s="141"/>
      <c r="G856" s="141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</row>
    <row r="857" spans="1:21" ht="14.4" x14ac:dyDescent="0.3">
      <c r="A857" s="141"/>
      <c r="B857" s="141"/>
      <c r="C857" s="141"/>
      <c r="D857" s="141"/>
      <c r="E857" s="141"/>
      <c r="F857" s="141"/>
      <c r="G857" s="141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</row>
    <row r="858" spans="1:21" ht="14.4" x14ac:dyDescent="0.3">
      <c r="A858" s="141"/>
      <c r="B858" s="141"/>
      <c r="C858" s="141"/>
      <c r="D858" s="141"/>
      <c r="E858" s="141"/>
      <c r="F858" s="141"/>
      <c r="G858" s="141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</row>
    <row r="859" spans="1:21" ht="14.4" x14ac:dyDescent="0.3">
      <c r="A859" s="141"/>
      <c r="B859" s="141"/>
      <c r="C859" s="141"/>
      <c r="D859" s="141"/>
      <c r="E859" s="141"/>
      <c r="F859" s="141"/>
      <c r="G859" s="141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</row>
    <row r="860" spans="1:21" ht="14.4" x14ac:dyDescent="0.3">
      <c r="A860" s="141"/>
      <c r="B860" s="141"/>
      <c r="C860" s="141"/>
      <c r="D860" s="141"/>
      <c r="E860" s="141"/>
      <c r="F860" s="141"/>
      <c r="G860" s="141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</row>
    <row r="861" spans="1:21" ht="14.4" x14ac:dyDescent="0.3">
      <c r="A861" s="141"/>
      <c r="B861" s="141"/>
      <c r="C861" s="141"/>
      <c r="D861" s="141"/>
      <c r="E861" s="141"/>
      <c r="F861" s="141"/>
      <c r="G861" s="141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</row>
    <row r="862" spans="1:21" ht="14.4" x14ac:dyDescent="0.3">
      <c r="A862" s="141"/>
      <c r="B862" s="141"/>
      <c r="C862" s="141"/>
      <c r="D862" s="141"/>
      <c r="E862" s="141"/>
      <c r="F862" s="141"/>
      <c r="G862" s="141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</row>
    <row r="863" spans="1:21" ht="14.4" x14ac:dyDescent="0.3">
      <c r="A863" s="141"/>
      <c r="B863" s="141"/>
      <c r="C863" s="141"/>
      <c r="D863" s="141"/>
      <c r="E863" s="141"/>
      <c r="F863" s="141"/>
      <c r="G863" s="141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</row>
    <row r="864" spans="1:21" ht="14.4" x14ac:dyDescent="0.3">
      <c r="A864" s="141"/>
      <c r="B864" s="141"/>
      <c r="C864" s="141"/>
      <c r="D864" s="141"/>
      <c r="E864" s="141"/>
      <c r="F864" s="141"/>
      <c r="G864" s="141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</row>
    <row r="865" spans="1:21" ht="14.4" x14ac:dyDescent="0.3">
      <c r="A865" s="141"/>
      <c r="B865" s="141"/>
      <c r="C865" s="141"/>
      <c r="D865" s="141"/>
      <c r="E865" s="141"/>
      <c r="F865" s="141"/>
      <c r="G865" s="141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</row>
    <row r="866" spans="1:21" ht="14.4" x14ac:dyDescent="0.3">
      <c r="A866" s="141"/>
      <c r="B866" s="141"/>
      <c r="C866" s="141"/>
      <c r="D866" s="141"/>
      <c r="E866" s="141"/>
      <c r="F866" s="141"/>
      <c r="G866" s="141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</row>
    <row r="867" spans="1:21" ht="14.4" x14ac:dyDescent="0.3">
      <c r="A867" s="141"/>
      <c r="B867" s="141"/>
      <c r="C867" s="141"/>
      <c r="D867" s="141"/>
      <c r="E867" s="141"/>
      <c r="F867" s="141"/>
      <c r="G867" s="141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</row>
    <row r="868" spans="1:21" ht="14.4" x14ac:dyDescent="0.3">
      <c r="A868" s="141"/>
      <c r="B868" s="141"/>
      <c r="C868" s="141"/>
      <c r="D868" s="141"/>
      <c r="E868" s="141"/>
      <c r="F868" s="141"/>
      <c r="G868" s="141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</row>
    <row r="869" spans="1:21" ht="14.4" x14ac:dyDescent="0.3">
      <c r="A869" s="141"/>
      <c r="B869" s="141"/>
      <c r="C869" s="141"/>
      <c r="D869" s="141"/>
      <c r="E869" s="141"/>
      <c r="F869" s="141"/>
      <c r="G869" s="141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</row>
    <row r="870" spans="1:21" ht="14.4" x14ac:dyDescent="0.3">
      <c r="A870" s="141"/>
      <c r="B870" s="141"/>
      <c r="C870" s="141"/>
      <c r="D870" s="141"/>
      <c r="E870" s="141"/>
      <c r="F870" s="141"/>
      <c r="G870" s="141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</row>
    <row r="871" spans="1:21" ht="14.4" x14ac:dyDescent="0.3">
      <c r="A871" s="141"/>
      <c r="B871" s="141"/>
      <c r="C871" s="141"/>
      <c r="D871" s="141"/>
      <c r="E871" s="141"/>
      <c r="F871" s="141"/>
      <c r="G871" s="141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</row>
    <row r="872" spans="1:21" ht="14.4" x14ac:dyDescent="0.3">
      <c r="A872" s="141"/>
      <c r="B872" s="141"/>
      <c r="C872" s="141"/>
      <c r="D872" s="141"/>
      <c r="E872" s="141"/>
      <c r="F872" s="141"/>
      <c r="G872" s="141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</row>
    <row r="873" spans="1:21" ht="14.4" x14ac:dyDescent="0.3">
      <c r="A873" s="141"/>
      <c r="B873" s="141"/>
      <c r="C873" s="141"/>
      <c r="D873" s="141"/>
      <c r="E873" s="141"/>
      <c r="F873" s="141"/>
      <c r="G873" s="141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</row>
    <row r="874" spans="1:21" ht="14.4" x14ac:dyDescent="0.3">
      <c r="A874" s="141"/>
      <c r="B874" s="141"/>
      <c r="C874" s="141"/>
      <c r="D874" s="141"/>
      <c r="E874" s="141"/>
      <c r="F874" s="141"/>
      <c r="G874" s="141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</row>
    <row r="875" spans="1:21" ht="14.4" x14ac:dyDescent="0.3">
      <c r="A875" s="141"/>
      <c r="B875" s="141"/>
      <c r="C875" s="141"/>
      <c r="D875" s="141"/>
      <c r="E875" s="141"/>
      <c r="F875" s="141"/>
      <c r="G875" s="141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</row>
    <row r="876" spans="1:21" ht="14.4" x14ac:dyDescent="0.3">
      <c r="A876" s="141"/>
      <c r="B876" s="141"/>
      <c r="C876" s="141"/>
      <c r="D876" s="141"/>
      <c r="E876" s="141"/>
      <c r="F876" s="141"/>
      <c r="G876" s="141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</row>
    <row r="877" spans="1:21" ht="14.4" x14ac:dyDescent="0.3">
      <c r="A877" s="141"/>
      <c r="B877" s="141"/>
      <c r="C877" s="141"/>
      <c r="D877" s="141"/>
      <c r="E877" s="141"/>
      <c r="F877" s="141"/>
      <c r="G877" s="141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</row>
    <row r="878" spans="1:21" ht="14.4" x14ac:dyDescent="0.3">
      <c r="A878" s="141"/>
      <c r="B878" s="141"/>
      <c r="C878" s="141"/>
      <c r="D878" s="141"/>
      <c r="E878" s="141"/>
      <c r="F878" s="141"/>
      <c r="G878" s="141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</row>
    <row r="879" spans="1:21" ht="14.4" x14ac:dyDescent="0.3">
      <c r="A879" s="141"/>
      <c r="B879" s="141"/>
      <c r="C879" s="141"/>
      <c r="D879" s="141"/>
      <c r="E879" s="141"/>
      <c r="F879" s="141"/>
      <c r="G879" s="141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</row>
    <row r="880" spans="1:21" ht="14.4" x14ac:dyDescent="0.3">
      <c r="A880" s="141"/>
      <c r="B880" s="141"/>
      <c r="C880" s="141"/>
      <c r="D880" s="141"/>
      <c r="E880" s="141"/>
      <c r="F880" s="141"/>
      <c r="G880" s="141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</row>
    <row r="881" spans="1:21" ht="14.4" x14ac:dyDescent="0.3">
      <c r="A881" s="141"/>
      <c r="B881" s="141"/>
      <c r="C881" s="141"/>
      <c r="D881" s="141"/>
      <c r="E881" s="141"/>
      <c r="F881" s="141"/>
      <c r="G881" s="141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</row>
    <row r="882" spans="1:21" ht="14.4" x14ac:dyDescent="0.3">
      <c r="A882" s="141"/>
      <c r="B882" s="141"/>
      <c r="C882" s="141"/>
      <c r="D882" s="141"/>
      <c r="E882" s="141"/>
      <c r="F882" s="141"/>
      <c r="G882" s="141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</row>
    <row r="883" spans="1:21" ht="14.4" x14ac:dyDescent="0.3">
      <c r="A883" s="141"/>
      <c r="B883" s="141"/>
      <c r="C883" s="141"/>
      <c r="D883" s="141"/>
      <c r="E883" s="141"/>
      <c r="F883" s="141"/>
      <c r="G883" s="141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</row>
    <row r="884" spans="1:21" ht="14.4" x14ac:dyDescent="0.3">
      <c r="A884" s="141"/>
      <c r="B884" s="141"/>
      <c r="C884" s="141"/>
      <c r="D884" s="141"/>
      <c r="E884" s="141"/>
      <c r="F884" s="141"/>
      <c r="G884" s="141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</row>
    <row r="885" spans="1:21" ht="14.4" x14ac:dyDescent="0.3">
      <c r="A885" s="141"/>
      <c r="B885" s="141"/>
      <c r="C885" s="141"/>
      <c r="D885" s="141"/>
      <c r="E885" s="141"/>
      <c r="F885" s="141"/>
      <c r="G885" s="141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</row>
    <row r="886" spans="1:21" ht="14.4" x14ac:dyDescent="0.3">
      <c r="A886" s="141"/>
      <c r="B886" s="141"/>
      <c r="C886" s="141"/>
      <c r="D886" s="141"/>
      <c r="E886" s="141"/>
      <c r="F886" s="141"/>
      <c r="G886" s="141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</row>
    <row r="887" spans="1:21" ht="14.4" x14ac:dyDescent="0.3">
      <c r="A887" s="141"/>
      <c r="B887" s="141"/>
      <c r="C887" s="141"/>
      <c r="D887" s="141"/>
      <c r="E887" s="141"/>
      <c r="F887" s="141"/>
      <c r="G887" s="141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</row>
    <row r="888" spans="1:21" ht="14.4" x14ac:dyDescent="0.3">
      <c r="A888" s="141"/>
      <c r="B888" s="141"/>
      <c r="C888" s="141"/>
      <c r="D888" s="141"/>
      <c r="E888" s="141"/>
      <c r="F888" s="141"/>
      <c r="G888" s="141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</row>
    <row r="889" spans="1:21" ht="14.4" x14ac:dyDescent="0.3">
      <c r="A889" s="141"/>
      <c r="B889" s="141"/>
      <c r="C889" s="141"/>
      <c r="D889" s="141"/>
      <c r="E889" s="141"/>
      <c r="F889" s="141"/>
      <c r="G889" s="141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</row>
    <row r="890" spans="1:21" ht="14.4" x14ac:dyDescent="0.3">
      <c r="A890" s="141"/>
      <c r="B890" s="141"/>
      <c r="C890" s="141"/>
      <c r="D890" s="141"/>
      <c r="E890" s="141"/>
      <c r="F890" s="141"/>
      <c r="G890" s="141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</row>
    <row r="891" spans="1:21" ht="14.4" x14ac:dyDescent="0.3">
      <c r="A891" s="141"/>
      <c r="B891" s="141"/>
      <c r="C891" s="141"/>
      <c r="D891" s="141"/>
      <c r="E891" s="141"/>
      <c r="F891" s="141"/>
      <c r="G891" s="141"/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</row>
    <row r="892" spans="1:21" ht="14.4" x14ac:dyDescent="0.3">
      <c r="A892" s="141"/>
      <c r="B892" s="141"/>
      <c r="C892" s="141"/>
      <c r="D892" s="141"/>
      <c r="E892" s="141"/>
      <c r="F892" s="141"/>
      <c r="G892" s="141"/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</row>
    <row r="893" spans="1:21" ht="14.4" x14ac:dyDescent="0.3">
      <c r="A893" s="141"/>
      <c r="B893" s="141"/>
      <c r="C893" s="141"/>
      <c r="D893" s="141"/>
      <c r="E893" s="141"/>
      <c r="F893" s="141"/>
      <c r="G893" s="141"/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</row>
    <row r="894" spans="1:21" ht="14.4" x14ac:dyDescent="0.3">
      <c r="A894" s="141"/>
      <c r="B894" s="141"/>
      <c r="C894" s="141"/>
      <c r="D894" s="141"/>
      <c r="E894" s="141"/>
      <c r="F894" s="141"/>
      <c r="G894" s="141"/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</row>
    <row r="895" spans="1:21" ht="14.4" x14ac:dyDescent="0.3">
      <c r="A895" s="141"/>
      <c r="B895" s="141"/>
      <c r="C895" s="141"/>
      <c r="D895" s="141"/>
      <c r="E895" s="141"/>
      <c r="F895" s="141"/>
      <c r="G895" s="141"/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</row>
    <row r="896" spans="1:21" ht="14.4" x14ac:dyDescent="0.3">
      <c r="A896" s="141"/>
      <c r="B896" s="141"/>
      <c r="C896" s="141"/>
      <c r="D896" s="141"/>
      <c r="E896" s="141"/>
      <c r="F896" s="141"/>
      <c r="G896" s="141"/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</row>
    <row r="897" spans="1:21" ht="14.4" x14ac:dyDescent="0.3">
      <c r="A897" s="141"/>
      <c r="B897" s="141"/>
      <c r="C897" s="141"/>
      <c r="D897" s="141"/>
      <c r="E897" s="141"/>
      <c r="F897" s="141"/>
      <c r="G897" s="141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</row>
    <row r="898" spans="1:21" ht="14.4" x14ac:dyDescent="0.3">
      <c r="A898" s="141"/>
      <c r="B898" s="141"/>
      <c r="C898" s="141"/>
      <c r="D898" s="141"/>
      <c r="E898" s="141"/>
      <c r="F898" s="141"/>
      <c r="G898" s="141"/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</row>
    <row r="899" spans="1:21" ht="14.4" x14ac:dyDescent="0.3">
      <c r="A899" s="141"/>
      <c r="B899" s="141"/>
      <c r="C899" s="141"/>
      <c r="D899" s="141"/>
      <c r="E899" s="141"/>
      <c r="F899" s="141"/>
      <c r="G899" s="141"/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</row>
    <row r="900" spans="1:21" ht="14.4" x14ac:dyDescent="0.3">
      <c r="A900" s="141"/>
      <c r="B900" s="141"/>
      <c r="C900" s="141"/>
      <c r="D900" s="141"/>
      <c r="E900" s="141"/>
      <c r="F900" s="141"/>
      <c r="G900" s="141"/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</row>
    <row r="901" spans="1:21" ht="14.4" x14ac:dyDescent="0.3">
      <c r="A901" s="141"/>
      <c r="B901" s="141"/>
      <c r="C901" s="141"/>
      <c r="D901" s="141"/>
      <c r="E901" s="141"/>
      <c r="F901" s="141"/>
      <c r="G901" s="141"/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</row>
    <row r="902" spans="1:21" ht="14.4" x14ac:dyDescent="0.3">
      <c r="A902" s="141"/>
      <c r="B902" s="141"/>
      <c r="C902" s="141"/>
      <c r="D902" s="141"/>
      <c r="E902" s="141"/>
      <c r="F902" s="141"/>
      <c r="G902" s="141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</row>
    <row r="903" spans="1:21" ht="14.4" x14ac:dyDescent="0.3">
      <c r="A903" s="141"/>
      <c r="B903" s="141"/>
      <c r="C903" s="141"/>
      <c r="D903" s="141"/>
      <c r="E903" s="141"/>
      <c r="F903" s="141"/>
      <c r="G903" s="141"/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</row>
    <row r="904" spans="1:21" ht="14.4" x14ac:dyDescent="0.3">
      <c r="A904" s="141"/>
      <c r="B904" s="141"/>
      <c r="C904" s="141"/>
      <c r="D904" s="141"/>
      <c r="E904" s="141"/>
      <c r="F904" s="141"/>
      <c r="G904" s="141"/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</row>
    <row r="905" spans="1:21" ht="14.4" x14ac:dyDescent="0.3">
      <c r="A905" s="141"/>
      <c r="B905" s="141"/>
      <c r="C905" s="141"/>
      <c r="D905" s="141"/>
      <c r="E905" s="141"/>
      <c r="F905" s="141"/>
      <c r="G905" s="141"/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</row>
    <row r="906" spans="1:21" ht="14.4" x14ac:dyDescent="0.3">
      <c r="A906" s="141"/>
      <c r="B906" s="141"/>
      <c r="C906" s="141"/>
      <c r="D906" s="141"/>
      <c r="E906" s="141"/>
      <c r="F906" s="141"/>
      <c r="G906" s="141"/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</row>
    <row r="907" spans="1:21" ht="14.4" x14ac:dyDescent="0.3">
      <c r="A907" s="141"/>
      <c r="B907" s="141"/>
      <c r="C907" s="141"/>
      <c r="D907" s="141"/>
      <c r="E907" s="141"/>
      <c r="F907" s="141"/>
      <c r="G907" s="141"/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</row>
    <row r="908" spans="1:21" ht="14.4" x14ac:dyDescent="0.3">
      <c r="A908" s="141"/>
      <c r="B908" s="141"/>
      <c r="C908" s="141"/>
      <c r="D908" s="141"/>
      <c r="E908" s="141"/>
      <c r="F908" s="141"/>
      <c r="G908" s="141"/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</row>
    <row r="909" spans="1:21" ht="14.4" x14ac:dyDescent="0.3">
      <c r="A909" s="141"/>
      <c r="B909" s="141"/>
      <c r="C909" s="141"/>
      <c r="D909" s="141"/>
      <c r="E909" s="141"/>
      <c r="F909" s="141"/>
      <c r="G909" s="141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</row>
    <row r="910" spans="1:21" ht="14.4" x14ac:dyDescent="0.3">
      <c r="A910" s="141"/>
      <c r="B910" s="141"/>
      <c r="C910" s="141"/>
      <c r="D910" s="141"/>
      <c r="E910" s="141"/>
      <c r="F910" s="141"/>
      <c r="G910" s="141"/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</row>
    <row r="911" spans="1:21" ht="14.4" x14ac:dyDescent="0.3">
      <c r="A911" s="141"/>
      <c r="B911" s="141"/>
      <c r="C911" s="141"/>
      <c r="D911" s="141"/>
      <c r="E911" s="141"/>
      <c r="F911" s="141"/>
      <c r="G911" s="141"/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</row>
    <row r="912" spans="1:21" ht="14.4" x14ac:dyDescent="0.3">
      <c r="A912" s="141"/>
      <c r="B912" s="141"/>
      <c r="C912" s="141"/>
      <c r="D912" s="141"/>
      <c r="E912" s="141"/>
      <c r="F912" s="141"/>
      <c r="G912" s="141"/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</row>
    <row r="913" spans="1:21" ht="14.4" x14ac:dyDescent="0.3">
      <c r="A913" s="141"/>
      <c r="B913" s="141"/>
      <c r="C913" s="141"/>
      <c r="D913" s="141"/>
      <c r="E913" s="141"/>
      <c r="F913" s="141"/>
      <c r="G913" s="141"/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</row>
    <row r="914" spans="1:21" ht="14.4" x14ac:dyDescent="0.3">
      <c r="A914" s="141"/>
      <c r="B914" s="141"/>
      <c r="C914" s="141"/>
      <c r="D914" s="141"/>
      <c r="E914" s="141"/>
      <c r="F914" s="141"/>
      <c r="G914" s="141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</row>
    <row r="915" spans="1:21" ht="14.4" x14ac:dyDescent="0.3">
      <c r="A915" s="141"/>
      <c r="B915" s="141"/>
      <c r="C915" s="141"/>
      <c r="D915" s="141"/>
      <c r="E915" s="141"/>
      <c r="F915" s="141"/>
      <c r="G915" s="141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</row>
    <row r="916" spans="1:21" ht="14.4" x14ac:dyDescent="0.3">
      <c r="A916" s="141"/>
      <c r="B916" s="141"/>
      <c r="C916" s="141"/>
      <c r="D916" s="141"/>
      <c r="E916" s="141"/>
      <c r="F916" s="141"/>
      <c r="G916" s="141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</row>
    <row r="917" spans="1:21" ht="14.4" x14ac:dyDescent="0.3">
      <c r="A917" s="141"/>
      <c r="B917" s="141"/>
      <c r="C917" s="141"/>
      <c r="D917" s="141"/>
      <c r="E917" s="141"/>
      <c r="F917" s="141"/>
      <c r="G917" s="141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</row>
    <row r="918" spans="1:21" ht="14.4" x14ac:dyDescent="0.3">
      <c r="A918" s="141"/>
      <c r="B918" s="141"/>
      <c r="C918" s="141"/>
      <c r="D918" s="141"/>
      <c r="E918" s="141"/>
      <c r="F918" s="141"/>
      <c r="G918" s="141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</row>
    <row r="919" spans="1:21" ht="14.4" x14ac:dyDescent="0.3">
      <c r="A919" s="141"/>
      <c r="B919" s="141"/>
      <c r="C919" s="141"/>
      <c r="D919" s="141"/>
      <c r="E919" s="141"/>
      <c r="F919" s="141"/>
      <c r="G919" s="141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</row>
    <row r="920" spans="1:21" ht="14.4" x14ac:dyDescent="0.3">
      <c r="A920" s="141"/>
      <c r="B920" s="141"/>
      <c r="C920" s="141"/>
      <c r="D920" s="141"/>
      <c r="E920" s="141"/>
      <c r="F920" s="141"/>
      <c r="G920" s="141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</row>
    <row r="921" spans="1:21" ht="14.4" x14ac:dyDescent="0.3">
      <c r="A921" s="141"/>
      <c r="B921" s="141"/>
      <c r="C921" s="141"/>
      <c r="D921" s="141"/>
      <c r="E921" s="141"/>
      <c r="F921" s="141"/>
      <c r="G921" s="141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</row>
    <row r="922" spans="1:21" ht="14.4" x14ac:dyDescent="0.3">
      <c r="A922" s="141"/>
      <c r="B922" s="141"/>
      <c r="C922" s="141"/>
      <c r="D922" s="141"/>
      <c r="E922" s="141"/>
      <c r="F922" s="141"/>
      <c r="G922" s="141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</row>
    <row r="923" spans="1:21" ht="14.4" x14ac:dyDescent="0.3">
      <c r="A923" s="141"/>
      <c r="B923" s="141"/>
      <c r="C923" s="141"/>
      <c r="D923" s="141"/>
      <c r="E923" s="141"/>
      <c r="F923" s="141"/>
      <c r="G923" s="141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</row>
    <row r="924" spans="1:21" ht="14.4" x14ac:dyDescent="0.3">
      <c r="A924" s="141"/>
      <c r="B924" s="141"/>
      <c r="C924" s="141"/>
      <c r="D924" s="141"/>
      <c r="E924" s="141"/>
      <c r="F924" s="141"/>
      <c r="G924" s="141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</row>
    <row r="925" spans="1:21" ht="14.4" x14ac:dyDescent="0.3">
      <c r="A925" s="141"/>
      <c r="B925" s="141"/>
      <c r="C925" s="141"/>
      <c r="D925" s="141"/>
      <c r="E925" s="141"/>
      <c r="F925" s="141"/>
      <c r="G925" s="141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</row>
    <row r="926" spans="1:21" ht="14.4" x14ac:dyDescent="0.3">
      <c r="A926" s="141"/>
      <c r="B926" s="141"/>
      <c r="C926" s="141"/>
      <c r="D926" s="141"/>
      <c r="E926" s="141"/>
      <c r="F926" s="141"/>
      <c r="G926" s="141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</row>
    <row r="927" spans="1:21" ht="14.4" x14ac:dyDescent="0.3">
      <c r="A927" s="141"/>
      <c r="B927" s="141"/>
      <c r="C927" s="141"/>
      <c r="D927" s="141"/>
      <c r="E927" s="141"/>
      <c r="F927" s="141"/>
      <c r="G927" s="141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</row>
    <row r="928" spans="1:21" ht="14.4" x14ac:dyDescent="0.3">
      <c r="A928" s="141"/>
      <c r="B928" s="141"/>
      <c r="C928" s="141"/>
      <c r="D928" s="141"/>
      <c r="E928" s="141"/>
      <c r="F928" s="141"/>
      <c r="G928" s="141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</row>
    <row r="929" spans="1:21" ht="14.4" x14ac:dyDescent="0.3">
      <c r="A929" s="141"/>
      <c r="B929" s="141"/>
      <c r="C929" s="141"/>
      <c r="D929" s="141"/>
      <c r="E929" s="141"/>
      <c r="F929" s="141"/>
      <c r="G929" s="141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</row>
    <row r="930" spans="1:21" ht="14.4" x14ac:dyDescent="0.3">
      <c r="A930" s="141"/>
      <c r="B930" s="141"/>
      <c r="C930" s="141"/>
      <c r="D930" s="141"/>
      <c r="E930" s="141"/>
      <c r="F930" s="141"/>
      <c r="G930" s="141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</row>
    <row r="931" spans="1:21" ht="14.4" x14ac:dyDescent="0.3">
      <c r="A931" s="141"/>
      <c r="B931" s="141"/>
      <c r="C931" s="141"/>
      <c r="D931" s="141"/>
      <c r="E931" s="141"/>
      <c r="F931" s="141"/>
      <c r="G931" s="141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</row>
    <row r="932" spans="1:21" ht="14.4" x14ac:dyDescent="0.3">
      <c r="A932" s="141"/>
      <c r="B932" s="141"/>
      <c r="C932" s="141"/>
      <c r="D932" s="141"/>
      <c r="E932" s="141"/>
      <c r="F932" s="141"/>
      <c r="G932" s="141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</row>
    <row r="933" spans="1:21" ht="14.4" x14ac:dyDescent="0.3">
      <c r="A933" s="141"/>
      <c r="B933" s="141"/>
      <c r="C933" s="141"/>
      <c r="D933" s="141"/>
      <c r="E933" s="141"/>
      <c r="F933" s="141"/>
      <c r="G933" s="141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</row>
    <row r="934" spans="1:21" ht="14.4" x14ac:dyDescent="0.3">
      <c r="A934" s="141"/>
      <c r="B934" s="141"/>
      <c r="C934" s="141"/>
      <c r="D934" s="141"/>
      <c r="E934" s="141"/>
      <c r="F934" s="141"/>
      <c r="G934" s="141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</row>
    <row r="935" spans="1:21" ht="14.4" x14ac:dyDescent="0.3">
      <c r="A935" s="141"/>
      <c r="B935" s="141"/>
      <c r="C935" s="141"/>
      <c r="D935" s="141"/>
      <c r="E935" s="141"/>
      <c r="F935" s="141"/>
      <c r="G935" s="141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</row>
    <row r="936" spans="1:21" ht="14.4" x14ac:dyDescent="0.3">
      <c r="A936" s="141"/>
      <c r="B936" s="141"/>
      <c r="C936" s="141"/>
      <c r="D936" s="141"/>
      <c r="E936" s="141"/>
      <c r="F936" s="141"/>
      <c r="G936" s="141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</row>
    <row r="937" spans="1:21" ht="14.4" x14ac:dyDescent="0.3">
      <c r="A937" s="141"/>
      <c r="B937" s="141"/>
      <c r="C937" s="141"/>
      <c r="D937" s="141"/>
      <c r="E937" s="141"/>
      <c r="F937" s="141"/>
      <c r="G937" s="141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</row>
    <row r="938" spans="1:21" ht="14.4" x14ac:dyDescent="0.3">
      <c r="A938" s="141"/>
      <c r="B938" s="141"/>
      <c r="C938" s="141"/>
      <c r="D938" s="141"/>
      <c r="E938" s="141"/>
      <c r="F938" s="141"/>
      <c r="G938" s="141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</row>
    <row r="939" spans="1:21" ht="14.4" x14ac:dyDescent="0.3">
      <c r="A939" s="141"/>
      <c r="B939" s="141"/>
      <c r="C939" s="141"/>
      <c r="D939" s="141"/>
      <c r="E939" s="141"/>
      <c r="F939" s="141"/>
      <c r="G939" s="141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</row>
    <row r="940" spans="1:21" ht="14.4" x14ac:dyDescent="0.3">
      <c r="A940" s="141"/>
      <c r="B940" s="141"/>
      <c r="C940" s="141"/>
      <c r="D940" s="141"/>
      <c r="E940" s="141"/>
      <c r="F940" s="141"/>
      <c r="G940" s="141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</row>
    <row r="941" spans="1:21" ht="14.4" x14ac:dyDescent="0.3">
      <c r="A941" s="141"/>
      <c r="B941" s="141"/>
      <c r="C941" s="141"/>
      <c r="D941" s="141"/>
      <c r="E941" s="141"/>
      <c r="F941" s="141"/>
      <c r="G941" s="141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</row>
    <row r="942" spans="1:21" ht="14.4" x14ac:dyDescent="0.3">
      <c r="A942" s="141"/>
      <c r="B942" s="141"/>
      <c r="C942" s="141"/>
      <c r="D942" s="141"/>
      <c r="E942" s="141"/>
      <c r="F942" s="141"/>
      <c r="G942" s="141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</row>
    <row r="943" spans="1:21" ht="14.4" x14ac:dyDescent="0.3">
      <c r="A943" s="141"/>
      <c r="B943" s="141"/>
      <c r="C943" s="141"/>
      <c r="D943" s="141"/>
      <c r="E943" s="141"/>
      <c r="F943" s="141"/>
      <c r="G943" s="141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</row>
    <row r="944" spans="1:21" ht="14.4" x14ac:dyDescent="0.3">
      <c r="A944" s="141"/>
      <c r="B944" s="141"/>
      <c r="C944" s="141"/>
      <c r="D944" s="141"/>
      <c r="E944" s="141"/>
      <c r="F944" s="141"/>
      <c r="G944" s="141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</row>
    <row r="945" spans="1:21" ht="14.4" x14ac:dyDescent="0.3">
      <c r="A945" s="141"/>
      <c r="B945" s="141"/>
      <c r="C945" s="141"/>
      <c r="D945" s="141"/>
      <c r="E945" s="141"/>
      <c r="F945" s="141"/>
      <c r="G945" s="141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</row>
    <row r="946" spans="1:21" ht="14.4" x14ac:dyDescent="0.3">
      <c r="A946" s="141"/>
      <c r="B946" s="141"/>
      <c r="C946" s="141"/>
      <c r="D946" s="141"/>
      <c r="E946" s="141"/>
      <c r="F946" s="141"/>
      <c r="G946" s="141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</row>
    <row r="947" spans="1:21" ht="14.4" x14ac:dyDescent="0.3">
      <c r="A947" s="141"/>
      <c r="B947" s="141"/>
      <c r="C947" s="141"/>
      <c r="D947" s="141"/>
      <c r="E947" s="141"/>
      <c r="F947" s="141"/>
      <c r="G947" s="141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</row>
    <row r="948" spans="1:21" ht="14.4" x14ac:dyDescent="0.3">
      <c r="A948" s="141"/>
      <c r="B948" s="141"/>
      <c r="C948" s="141"/>
      <c r="D948" s="141"/>
      <c r="E948" s="141"/>
      <c r="F948" s="141"/>
      <c r="G948" s="141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</row>
    <row r="949" spans="1:21" ht="14.4" x14ac:dyDescent="0.3">
      <c r="A949" s="141"/>
      <c r="B949" s="141"/>
      <c r="C949" s="141"/>
      <c r="D949" s="141"/>
      <c r="E949" s="141"/>
      <c r="F949" s="141"/>
      <c r="G949" s="141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</row>
    <row r="950" spans="1:21" ht="14.4" x14ac:dyDescent="0.3">
      <c r="A950" s="141"/>
      <c r="B950" s="141"/>
      <c r="C950" s="141"/>
      <c r="D950" s="141"/>
      <c r="E950" s="141"/>
      <c r="F950" s="141"/>
      <c r="G950" s="141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</row>
    <row r="951" spans="1:21" ht="14.4" x14ac:dyDescent="0.3">
      <c r="A951" s="141"/>
      <c r="B951" s="141"/>
      <c r="C951" s="141"/>
      <c r="D951" s="141"/>
      <c r="E951" s="141"/>
      <c r="F951" s="141"/>
      <c r="G951" s="141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</row>
    <row r="952" spans="1:21" ht="14.4" x14ac:dyDescent="0.3">
      <c r="A952" s="141"/>
      <c r="B952" s="141"/>
      <c r="C952" s="141"/>
      <c r="D952" s="141"/>
      <c r="E952" s="141"/>
      <c r="F952" s="141"/>
      <c r="G952" s="141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</row>
    <row r="953" spans="1:21" ht="14.4" x14ac:dyDescent="0.3">
      <c r="A953" s="141"/>
      <c r="B953" s="141"/>
      <c r="C953" s="141"/>
      <c r="D953" s="141"/>
      <c r="E953" s="141"/>
      <c r="F953" s="141"/>
      <c r="G953" s="141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</row>
    <row r="954" spans="1:21" ht="14.4" x14ac:dyDescent="0.3">
      <c r="A954" s="141"/>
      <c r="B954" s="141"/>
      <c r="C954" s="141"/>
      <c r="D954" s="141"/>
      <c r="E954" s="141"/>
      <c r="F954" s="141"/>
      <c r="G954" s="141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</row>
    <row r="955" spans="1:21" ht="14.4" x14ac:dyDescent="0.3">
      <c r="A955" s="141"/>
      <c r="B955" s="141"/>
      <c r="C955" s="141"/>
      <c r="D955" s="141"/>
      <c r="E955" s="141"/>
      <c r="F955" s="141"/>
      <c r="G955" s="141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</row>
    <row r="956" spans="1:21" ht="14.4" x14ac:dyDescent="0.3">
      <c r="A956" s="141"/>
      <c r="B956" s="141"/>
      <c r="C956" s="141"/>
      <c r="D956" s="141"/>
      <c r="E956" s="141"/>
      <c r="F956" s="141"/>
      <c r="G956" s="141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</row>
    <row r="957" spans="1:21" ht="14.4" x14ac:dyDescent="0.3">
      <c r="A957" s="141"/>
      <c r="B957" s="141"/>
      <c r="C957" s="141"/>
      <c r="D957" s="141"/>
      <c r="E957" s="141"/>
      <c r="F957" s="141"/>
      <c r="G957" s="141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</row>
    <row r="958" spans="1:21" ht="14.4" x14ac:dyDescent="0.3">
      <c r="A958" s="141"/>
      <c r="B958" s="141"/>
      <c r="C958" s="141"/>
      <c r="D958" s="141"/>
      <c r="E958" s="141"/>
      <c r="F958" s="141"/>
      <c r="G958" s="141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</row>
    <row r="959" spans="1:21" ht="14.4" x14ac:dyDescent="0.3">
      <c r="A959" s="141"/>
      <c r="B959" s="141"/>
      <c r="C959" s="141"/>
      <c r="D959" s="141"/>
      <c r="E959" s="141"/>
      <c r="F959" s="141"/>
      <c r="G959" s="141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</row>
    <row r="960" spans="1:21" ht="14.4" x14ac:dyDescent="0.3">
      <c r="A960" s="141"/>
      <c r="B960" s="141"/>
      <c r="C960" s="141"/>
      <c r="D960" s="141"/>
      <c r="E960" s="141"/>
      <c r="F960" s="141"/>
      <c r="G960" s="141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</row>
    <row r="961" spans="1:21" ht="14.4" x14ac:dyDescent="0.3">
      <c r="A961" s="141"/>
      <c r="B961" s="141"/>
      <c r="C961" s="141"/>
      <c r="D961" s="141"/>
      <c r="E961" s="141"/>
      <c r="F961" s="141"/>
      <c r="G961" s="141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</row>
    <row r="962" spans="1:21" ht="14.4" x14ac:dyDescent="0.3">
      <c r="A962" s="141"/>
      <c r="B962" s="141"/>
      <c r="C962" s="141"/>
      <c r="D962" s="141"/>
      <c r="E962" s="141"/>
      <c r="F962" s="141"/>
      <c r="G962" s="141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</row>
    <row r="963" spans="1:21" ht="14.4" x14ac:dyDescent="0.3">
      <c r="A963" s="141"/>
      <c r="B963" s="141"/>
      <c r="C963" s="141"/>
      <c r="D963" s="141"/>
      <c r="E963" s="141"/>
      <c r="F963" s="141"/>
      <c r="G963" s="141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</row>
    <row r="964" spans="1:21" ht="14.4" x14ac:dyDescent="0.3">
      <c r="A964" s="141"/>
      <c r="B964" s="141"/>
      <c r="C964" s="141"/>
      <c r="D964" s="141"/>
      <c r="E964" s="141"/>
      <c r="F964" s="141"/>
      <c r="G964" s="141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</row>
    <row r="965" spans="1:21" ht="14.4" x14ac:dyDescent="0.3">
      <c r="A965" s="141"/>
      <c r="B965" s="141"/>
      <c r="C965" s="141"/>
      <c r="D965" s="141"/>
      <c r="E965" s="141"/>
      <c r="F965" s="141"/>
      <c r="G965" s="141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</row>
    <row r="966" spans="1:21" ht="14.4" x14ac:dyDescent="0.3">
      <c r="A966" s="141"/>
      <c r="B966" s="141"/>
      <c r="C966" s="141"/>
      <c r="D966" s="141"/>
      <c r="E966" s="141"/>
      <c r="F966" s="141"/>
      <c r="G966" s="141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</row>
    <row r="967" spans="1:21" ht="14.4" x14ac:dyDescent="0.3">
      <c r="A967" s="141"/>
      <c r="B967" s="141"/>
      <c r="C967" s="141"/>
      <c r="D967" s="141"/>
      <c r="E967" s="141"/>
      <c r="F967" s="141"/>
      <c r="G967" s="141"/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</row>
    <row r="968" spans="1:21" ht="14.4" x14ac:dyDescent="0.3">
      <c r="A968" s="141"/>
      <c r="B968" s="141"/>
      <c r="C968" s="141"/>
      <c r="D968" s="141"/>
      <c r="E968" s="141"/>
      <c r="F968" s="141"/>
      <c r="G968" s="141"/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</row>
    <row r="969" spans="1:21" ht="14.4" x14ac:dyDescent="0.3">
      <c r="A969" s="141"/>
      <c r="B969" s="141"/>
      <c r="C969" s="141"/>
      <c r="D969" s="141"/>
      <c r="E969" s="141"/>
      <c r="F969" s="141"/>
      <c r="G969" s="141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</row>
    <row r="970" spans="1:21" ht="14.4" x14ac:dyDescent="0.3">
      <c r="A970" s="141"/>
      <c r="B970" s="141"/>
      <c r="C970" s="141"/>
      <c r="D970" s="141"/>
      <c r="E970" s="141"/>
      <c r="F970" s="141"/>
      <c r="G970" s="141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</row>
    <row r="971" spans="1:21" ht="14.4" x14ac:dyDescent="0.3">
      <c r="A971" s="141"/>
      <c r="B971" s="141"/>
      <c r="C971" s="141"/>
      <c r="D971" s="141"/>
      <c r="E971" s="141"/>
      <c r="F971" s="141"/>
      <c r="G971" s="141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</row>
    <row r="972" spans="1:21" ht="14.4" x14ac:dyDescent="0.3">
      <c r="A972" s="141"/>
      <c r="B972" s="141"/>
      <c r="C972" s="141"/>
      <c r="D972" s="141"/>
      <c r="E972" s="141"/>
      <c r="F972" s="141"/>
      <c r="G972" s="141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</row>
    <row r="973" spans="1:21" ht="14.4" x14ac:dyDescent="0.3">
      <c r="A973" s="141"/>
      <c r="B973" s="141"/>
      <c r="C973" s="141"/>
      <c r="D973" s="141"/>
      <c r="E973" s="141"/>
      <c r="F973" s="141"/>
      <c r="G973" s="141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</row>
    <row r="974" spans="1:21" ht="14.4" x14ac:dyDescent="0.3">
      <c r="A974" s="141"/>
      <c r="B974" s="141"/>
      <c r="C974" s="141"/>
      <c r="D974" s="141"/>
      <c r="E974" s="141"/>
      <c r="F974" s="141"/>
      <c r="G974" s="141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</row>
    <row r="975" spans="1:21" ht="14.4" x14ac:dyDescent="0.3">
      <c r="A975" s="141"/>
      <c r="B975" s="141"/>
      <c r="C975" s="141"/>
      <c r="D975" s="141"/>
      <c r="E975" s="141"/>
      <c r="F975" s="141"/>
      <c r="G975" s="141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</row>
    <row r="976" spans="1:21" ht="14.4" x14ac:dyDescent="0.3">
      <c r="A976" s="141"/>
      <c r="B976" s="141"/>
      <c r="C976" s="141"/>
      <c r="D976" s="141"/>
      <c r="E976" s="141"/>
      <c r="F976" s="141"/>
      <c r="G976" s="141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</row>
    <row r="977" spans="1:21" ht="14.4" x14ac:dyDescent="0.3">
      <c r="A977" s="141"/>
      <c r="B977" s="141"/>
      <c r="C977" s="141"/>
      <c r="D977" s="141"/>
      <c r="E977" s="141"/>
      <c r="F977" s="141"/>
      <c r="G977" s="141"/>
      <c r="H977" s="141"/>
      <c r="I977" s="141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</row>
    <row r="978" spans="1:21" ht="14.4" x14ac:dyDescent="0.3">
      <c r="A978" s="141"/>
      <c r="B978" s="141"/>
      <c r="C978" s="141"/>
      <c r="D978" s="141"/>
      <c r="E978" s="141"/>
      <c r="F978" s="141"/>
      <c r="G978" s="141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</row>
    <row r="979" spans="1:21" ht="14.4" x14ac:dyDescent="0.3">
      <c r="A979" s="141"/>
      <c r="B979" s="141"/>
      <c r="C979" s="141"/>
      <c r="D979" s="141"/>
      <c r="E979" s="141"/>
      <c r="F979" s="141"/>
      <c r="G979" s="141"/>
      <c r="H979" s="141"/>
      <c r="I979" s="141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</row>
    <row r="980" spans="1:21" ht="14.4" x14ac:dyDescent="0.3">
      <c r="A980" s="141"/>
      <c r="B980" s="141"/>
      <c r="C980" s="141"/>
      <c r="D980" s="141"/>
      <c r="E980" s="141"/>
      <c r="F980" s="141"/>
      <c r="G980" s="141"/>
      <c r="H980" s="141"/>
      <c r="I980" s="141"/>
      <c r="J980" s="141"/>
      <c r="K980" s="141"/>
      <c r="L980" s="141"/>
      <c r="M980" s="141"/>
      <c r="N980" s="141"/>
      <c r="O980" s="141"/>
      <c r="P980" s="141"/>
      <c r="Q980" s="141"/>
      <c r="R980" s="141"/>
      <c r="S980" s="141"/>
      <c r="T980" s="141"/>
      <c r="U980" s="141"/>
    </row>
    <row r="981" spans="1:21" ht="14.4" x14ac:dyDescent="0.3">
      <c r="A981" s="141"/>
      <c r="B981" s="141"/>
      <c r="C981" s="141"/>
      <c r="D981" s="141"/>
      <c r="E981" s="141"/>
      <c r="F981" s="141"/>
      <c r="G981" s="141"/>
      <c r="H981" s="141"/>
      <c r="I981" s="141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</row>
    <row r="982" spans="1:21" ht="14.4" x14ac:dyDescent="0.3">
      <c r="A982" s="141"/>
      <c r="B982" s="141"/>
      <c r="C982" s="141"/>
      <c r="D982" s="141"/>
      <c r="E982" s="141"/>
      <c r="F982" s="141"/>
      <c r="G982" s="141"/>
      <c r="H982" s="141"/>
      <c r="I982" s="141"/>
      <c r="J982" s="141"/>
      <c r="K982" s="141"/>
      <c r="L982" s="141"/>
      <c r="M982" s="141"/>
      <c r="N982" s="141"/>
      <c r="O982" s="141"/>
      <c r="P982" s="141"/>
      <c r="Q982" s="141"/>
      <c r="R982" s="141"/>
      <c r="S982" s="141"/>
      <c r="T982" s="141"/>
      <c r="U982" s="141"/>
    </row>
    <row r="983" spans="1:21" ht="14.4" x14ac:dyDescent="0.3">
      <c r="A983" s="141"/>
      <c r="B983" s="141"/>
      <c r="C983" s="141"/>
      <c r="D983" s="141"/>
      <c r="E983" s="141"/>
      <c r="F983" s="141"/>
      <c r="G983" s="141"/>
      <c r="H983" s="141"/>
      <c r="I983" s="141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</row>
    <row r="984" spans="1:21" ht="14.4" x14ac:dyDescent="0.3">
      <c r="A984" s="141"/>
      <c r="B984" s="141"/>
      <c r="C984" s="141"/>
      <c r="D984" s="141"/>
      <c r="E984" s="141"/>
      <c r="F984" s="141"/>
      <c r="G984" s="141"/>
      <c r="H984" s="141"/>
      <c r="I984" s="141"/>
      <c r="J984" s="141"/>
      <c r="K984" s="141"/>
      <c r="L984" s="141"/>
      <c r="M984" s="141"/>
      <c r="N984" s="141"/>
      <c r="O984" s="141"/>
      <c r="P984" s="141"/>
      <c r="Q984" s="141"/>
      <c r="R984" s="141"/>
      <c r="S984" s="141"/>
      <c r="T984" s="141"/>
      <c r="U984" s="141"/>
    </row>
    <row r="985" spans="1:21" ht="14.4" x14ac:dyDescent="0.3">
      <c r="A985" s="141"/>
      <c r="B985" s="141"/>
      <c r="C985" s="141"/>
      <c r="D985" s="141"/>
      <c r="E985" s="141"/>
      <c r="F985" s="141"/>
      <c r="G985" s="141"/>
      <c r="H985" s="141"/>
      <c r="I985" s="141"/>
      <c r="J985" s="141"/>
      <c r="K985" s="141"/>
      <c r="L985" s="141"/>
      <c r="M985" s="141"/>
      <c r="N985" s="141"/>
      <c r="O985" s="141"/>
      <c r="P985" s="141"/>
      <c r="Q985" s="141"/>
      <c r="R985" s="141"/>
      <c r="S985" s="141"/>
      <c r="T985" s="141"/>
      <c r="U985" s="141"/>
    </row>
    <row r="986" spans="1:21" ht="14.4" x14ac:dyDescent="0.3">
      <c r="A986" s="141"/>
      <c r="B986" s="141"/>
      <c r="C986" s="141"/>
      <c r="D986" s="141"/>
      <c r="E986" s="141"/>
      <c r="F986" s="141"/>
      <c r="G986" s="141"/>
      <c r="H986" s="141"/>
      <c r="I986" s="141"/>
      <c r="J986" s="141"/>
      <c r="K986" s="141"/>
      <c r="L986" s="141"/>
      <c r="M986" s="141"/>
      <c r="N986" s="141"/>
      <c r="O986" s="141"/>
      <c r="P986" s="141"/>
      <c r="Q986" s="141"/>
      <c r="R986" s="141"/>
      <c r="S986" s="141"/>
      <c r="T986" s="141"/>
      <c r="U986" s="141"/>
    </row>
    <row r="987" spans="1:21" ht="14.4" x14ac:dyDescent="0.3">
      <c r="A987" s="141"/>
      <c r="B987" s="141"/>
      <c r="C987" s="141"/>
      <c r="D987" s="141"/>
      <c r="E987" s="141"/>
      <c r="F987" s="141"/>
      <c r="G987" s="141"/>
      <c r="H987" s="141"/>
      <c r="I987" s="141"/>
      <c r="J987" s="141"/>
      <c r="K987" s="141"/>
      <c r="L987" s="141"/>
      <c r="M987" s="141"/>
      <c r="N987" s="141"/>
      <c r="O987" s="141"/>
      <c r="P987" s="141"/>
      <c r="Q987" s="141"/>
      <c r="R987" s="141"/>
      <c r="S987" s="141"/>
      <c r="T987" s="141"/>
      <c r="U987" s="141"/>
    </row>
    <row r="988" spans="1:21" ht="14.4" x14ac:dyDescent="0.3">
      <c r="A988" s="141"/>
      <c r="B988" s="141"/>
      <c r="C988" s="141"/>
      <c r="D988" s="141"/>
      <c r="E988" s="141"/>
      <c r="F988" s="141"/>
      <c r="G988" s="141"/>
      <c r="H988" s="141"/>
      <c r="I988" s="141"/>
      <c r="J988" s="141"/>
      <c r="K988" s="141"/>
      <c r="L988" s="141"/>
      <c r="M988" s="141"/>
      <c r="N988" s="141"/>
      <c r="O988" s="141"/>
      <c r="P988" s="141"/>
      <c r="Q988" s="141"/>
      <c r="R988" s="141"/>
      <c r="S988" s="141"/>
      <c r="T988" s="141"/>
      <c r="U988" s="141"/>
    </row>
    <row r="989" spans="1:21" ht="14.4" x14ac:dyDescent="0.3">
      <c r="A989" s="141"/>
      <c r="B989" s="141"/>
      <c r="C989" s="141"/>
      <c r="D989" s="141"/>
      <c r="E989" s="141"/>
      <c r="F989" s="141"/>
      <c r="G989" s="141"/>
      <c r="H989" s="141"/>
      <c r="I989" s="141"/>
      <c r="J989" s="141"/>
      <c r="K989" s="141"/>
      <c r="L989" s="141"/>
      <c r="M989" s="141"/>
      <c r="N989" s="141"/>
      <c r="O989" s="141"/>
      <c r="P989" s="141"/>
      <c r="Q989" s="141"/>
      <c r="R989" s="141"/>
      <c r="S989" s="141"/>
      <c r="T989" s="141"/>
      <c r="U989" s="141"/>
    </row>
    <row r="990" spans="1:21" ht="14.4" x14ac:dyDescent="0.3">
      <c r="A990" s="141"/>
      <c r="B990" s="141"/>
      <c r="C990" s="141"/>
      <c r="D990" s="141"/>
      <c r="E990" s="141"/>
      <c r="F990" s="141"/>
      <c r="G990" s="141"/>
      <c r="H990" s="141"/>
      <c r="I990" s="141"/>
      <c r="J990" s="141"/>
      <c r="K990" s="141"/>
      <c r="L990" s="141"/>
      <c r="M990" s="141"/>
      <c r="N990" s="141"/>
      <c r="O990" s="141"/>
      <c r="P990" s="141"/>
      <c r="Q990" s="141"/>
      <c r="R990" s="141"/>
      <c r="S990" s="141"/>
      <c r="T990" s="141"/>
      <c r="U990" s="141"/>
    </row>
    <row r="991" spans="1:21" ht="14.4" x14ac:dyDescent="0.3">
      <c r="A991" s="141"/>
      <c r="B991" s="141"/>
      <c r="C991" s="141"/>
      <c r="D991" s="141"/>
      <c r="E991" s="141"/>
      <c r="F991" s="141"/>
      <c r="G991" s="141"/>
      <c r="H991" s="141"/>
      <c r="I991" s="141"/>
      <c r="J991" s="141"/>
      <c r="K991" s="141"/>
      <c r="L991" s="141"/>
      <c r="M991" s="141"/>
      <c r="N991" s="141"/>
      <c r="O991" s="141"/>
      <c r="P991" s="141"/>
      <c r="Q991" s="141"/>
      <c r="R991" s="141"/>
      <c r="S991" s="141"/>
      <c r="T991" s="141"/>
      <c r="U991" s="141"/>
    </row>
    <row r="992" spans="1:21" ht="14.4" x14ac:dyDescent="0.3">
      <c r="A992" s="141"/>
      <c r="B992" s="141"/>
      <c r="C992" s="141"/>
      <c r="D992" s="141"/>
      <c r="E992" s="141"/>
      <c r="F992" s="141"/>
      <c r="G992" s="141"/>
      <c r="H992" s="141"/>
      <c r="I992" s="141"/>
      <c r="J992" s="141"/>
      <c r="K992" s="141"/>
      <c r="L992" s="141"/>
      <c r="M992" s="141"/>
      <c r="N992" s="141"/>
      <c r="O992" s="141"/>
      <c r="P992" s="141"/>
      <c r="Q992" s="141"/>
      <c r="R992" s="141"/>
      <c r="S992" s="141"/>
      <c r="T992" s="141"/>
      <c r="U992" s="141"/>
    </row>
    <row r="993" spans="1:21" ht="14.4" x14ac:dyDescent="0.3">
      <c r="A993" s="141"/>
      <c r="B993" s="141"/>
      <c r="C993" s="141"/>
      <c r="D993" s="141"/>
      <c r="E993" s="141"/>
      <c r="F993" s="141"/>
      <c r="G993" s="141"/>
      <c r="H993" s="141"/>
      <c r="I993" s="141"/>
      <c r="J993" s="141"/>
      <c r="K993" s="141"/>
      <c r="L993" s="141"/>
      <c r="M993" s="141"/>
      <c r="N993" s="141"/>
      <c r="O993" s="141"/>
      <c r="P993" s="141"/>
      <c r="Q993" s="141"/>
      <c r="R993" s="141"/>
      <c r="S993" s="141"/>
      <c r="T993" s="141"/>
      <c r="U993" s="141"/>
    </row>
    <row r="994" spans="1:21" ht="14.4" x14ac:dyDescent="0.3">
      <c r="A994" s="141"/>
      <c r="B994" s="141"/>
      <c r="C994" s="141"/>
      <c r="D994" s="141"/>
      <c r="E994" s="141"/>
      <c r="F994" s="141"/>
      <c r="G994" s="141"/>
      <c r="H994" s="141"/>
      <c r="I994" s="141"/>
      <c r="J994" s="141"/>
      <c r="K994" s="141"/>
      <c r="L994" s="141"/>
      <c r="M994" s="141"/>
      <c r="N994" s="141"/>
      <c r="O994" s="141"/>
      <c r="P994" s="141"/>
      <c r="Q994" s="141"/>
      <c r="R994" s="141"/>
      <c r="S994" s="141"/>
      <c r="T994" s="141"/>
      <c r="U994" s="141"/>
    </row>
    <row r="995" spans="1:21" ht="14.4" x14ac:dyDescent="0.3">
      <c r="A995" s="141"/>
      <c r="B995" s="141"/>
      <c r="C995" s="141"/>
      <c r="D995" s="141"/>
      <c r="E995" s="141"/>
      <c r="F995" s="141"/>
      <c r="G995" s="141"/>
      <c r="H995" s="141"/>
      <c r="I995" s="141"/>
      <c r="J995" s="141"/>
      <c r="K995" s="141"/>
      <c r="L995" s="141"/>
      <c r="M995" s="141"/>
      <c r="N995" s="141"/>
      <c r="O995" s="141"/>
      <c r="P995" s="141"/>
      <c r="Q995" s="141"/>
      <c r="R995" s="141"/>
      <c r="S995" s="141"/>
      <c r="T995" s="141"/>
      <c r="U995" s="141"/>
    </row>
    <row r="996" spans="1:21" ht="14.4" x14ac:dyDescent="0.3">
      <c r="A996" s="141"/>
      <c r="B996" s="141"/>
      <c r="C996" s="141"/>
      <c r="D996" s="141"/>
      <c r="E996" s="141"/>
      <c r="F996" s="141"/>
      <c r="G996" s="141"/>
      <c r="H996" s="141"/>
      <c r="I996" s="141"/>
      <c r="J996" s="141"/>
      <c r="K996" s="141"/>
      <c r="L996" s="141"/>
      <c r="M996" s="141"/>
      <c r="N996" s="141"/>
      <c r="O996" s="141"/>
      <c r="P996" s="141"/>
      <c r="Q996" s="141"/>
      <c r="R996" s="141"/>
      <c r="S996" s="141"/>
      <c r="T996" s="141"/>
      <c r="U996" s="141"/>
    </row>
    <row r="997" spans="1:21" ht="14.4" x14ac:dyDescent="0.3">
      <c r="A997" s="141"/>
      <c r="B997" s="141"/>
      <c r="C997" s="141"/>
      <c r="D997" s="141"/>
      <c r="E997" s="141"/>
      <c r="F997" s="141"/>
      <c r="G997" s="141"/>
      <c r="H997" s="141"/>
      <c r="I997" s="141"/>
      <c r="J997" s="141"/>
      <c r="K997" s="141"/>
      <c r="L997" s="141"/>
      <c r="M997" s="141"/>
      <c r="N997" s="141"/>
      <c r="O997" s="141"/>
      <c r="P997" s="141"/>
      <c r="Q997" s="141"/>
      <c r="R997" s="141"/>
      <c r="S997" s="141"/>
      <c r="T997" s="141"/>
      <c r="U997" s="141"/>
    </row>
    <row r="998" spans="1:21" ht="14.4" x14ac:dyDescent="0.3">
      <c r="A998" s="141"/>
      <c r="B998" s="141"/>
      <c r="C998" s="141"/>
      <c r="D998" s="141"/>
      <c r="E998" s="141"/>
      <c r="F998" s="141"/>
      <c r="G998" s="141"/>
      <c r="H998" s="141"/>
      <c r="I998" s="141"/>
      <c r="J998" s="141"/>
      <c r="K998" s="141"/>
      <c r="L998" s="141"/>
      <c r="M998" s="141"/>
      <c r="N998" s="141"/>
      <c r="O998" s="141"/>
      <c r="P998" s="141"/>
      <c r="Q998" s="141"/>
      <c r="R998" s="141"/>
      <c r="S998" s="141"/>
      <c r="T998" s="141"/>
      <c r="U998" s="141"/>
    </row>
    <row r="999" spans="1:21" ht="14.4" x14ac:dyDescent="0.3">
      <c r="A999" s="141"/>
      <c r="B999" s="141"/>
      <c r="C999" s="141"/>
      <c r="D999" s="141"/>
      <c r="E999" s="141"/>
      <c r="F999" s="141"/>
      <c r="G999" s="141"/>
      <c r="H999" s="141"/>
      <c r="I999" s="141"/>
      <c r="J999" s="141"/>
      <c r="K999" s="141"/>
      <c r="L999" s="141"/>
      <c r="M999" s="141"/>
      <c r="N999" s="141"/>
      <c r="O999" s="141"/>
      <c r="P999" s="141"/>
      <c r="Q999" s="141"/>
      <c r="R999" s="141"/>
      <c r="S999" s="141"/>
      <c r="T999" s="141"/>
      <c r="U999" s="141"/>
    </row>
    <row r="1000" spans="1:21" ht="14.4" x14ac:dyDescent="0.3">
      <c r="A1000" s="141"/>
      <c r="B1000" s="141"/>
      <c r="C1000" s="141"/>
      <c r="D1000" s="141"/>
      <c r="E1000" s="141"/>
      <c r="F1000" s="141"/>
      <c r="G1000" s="141"/>
      <c r="H1000" s="141"/>
      <c r="I1000" s="141"/>
      <c r="J1000" s="141"/>
      <c r="K1000" s="141"/>
      <c r="L1000" s="141"/>
      <c r="M1000" s="141"/>
      <c r="N1000" s="141"/>
      <c r="O1000" s="141"/>
      <c r="P1000" s="141"/>
      <c r="Q1000" s="141"/>
      <c r="R1000" s="141"/>
      <c r="S1000" s="141"/>
      <c r="T1000" s="141"/>
      <c r="U1000" s="141"/>
    </row>
    <row r="1001" spans="1:21" ht="14.4" x14ac:dyDescent="0.3">
      <c r="A1001" s="141"/>
      <c r="B1001" s="141"/>
      <c r="C1001" s="141"/>
      <c r="D1001" s="141"/>
      <c r="E1001" s="141"/>
      <c r="F1001" s="141"/>
      <c r="G1001" s="141"/>
      <c r="H1001" s="141"/>
      <c r="I1001" s="141"/>
      <c r="J1001" s="141"/>
      <c r="K1001" s="141"/>
      <c r="L1001" s="141"/>
      <c r="M1001" s="141"/>
      <c r="N1001" s="141"/>
      <c r="O1001" s="141"/>
      <c r="P1001" s="141"/>
      <c r="Q1001" s="141"/>
      <c r="R1001" s="141"/>
      <c r="S1001" s="141"/>
      <c r="T1001" s="141"/>
      <c r="U1001" s="141"/>
    </row>
    <row r="1002" spans="1:21" ht="14.4" x14ac:dyDescent="0.3">
      <c r="A1002" s="141"/>
      <c r="B1002" s="141"/>
      <c r="C1002" s="141"/>
      <c r="D1002" s="141"/>
      <c r="E1002" s="141"/>
      <c r="F1002" s="141"/>
      <c r="G1002" s="141"/>
      <c r="H1002" s="141"/>
      <c r="I1002" s="141"/>
      <c r="J1002" s="141"/>
      <c r="K1002" s="141"/>
      <c r="L1002" s="141"/>
      <c r="M1002" s="141"/>
      <c r="N1002" s="141"/>
      <c r="O1002" s="141"/>
      <c r="P1002" s="141"/>
      <c r="Q1002" s="141"/>
      <c r="R1002" s="141"/>
      <c r="S1002" s="141"/>
      <c r="T1002" s="141"/>
      <c r="U1002" s="141"/>
    </row>
    <row r="1003" spans="1:21" ht="14.4" x14ac:dyDescent="0.3">
      <c r="A1003" s="141"/>
      <c r="B1003" s="141"/>
      <c r="C1003" s="141"/>
      <c r="D1003" s="141"/>
      <c r="E1003" s="141"/>
      <c r="F1003" s="141"/>
      <c r="G1003" s="141"/>
      <c r="H1003" s="141"/>
      <c r="I1003" s="141"/>
      <c r="J1003" s="141"/>
      <c r="K1003" s="141"/>
      <c r="L1003" s="141"/>
      <c r="M1003" s="141"/>
      <c r="N1003" s="141"/>
      <c r="O1003" s="141"/>
      <c r="P1003" s="141"/>
      <c r="Q1003" s="141"/>
      <c r="R1003" s="141"/>
      <c r="S1003" s="141"/>
      <c r="T1003" s="141"/>
      <c r="U1003" s="141"/>
    </row>
    <row r="1004" spans="1:21" ht="14.4" x14ac:dyDescent="0.3">
      <c r="A1004" s="141"/>
      <c r="B1004" s="141"/>
      <c r="C1004" s="141"/>
      <c r="D1004" s="141"/>
      <c r="E1004" s="141"/>
      <c r="F1004" s="141"/>
      <c r="G1004" s="141"/>
      <c r="H1004" s="141"/>
      <c r="I1004" s="141"/>
      <c r="J1004" s="141"/>
      <c r="K1004" s="141"/>
      <c r="L1004" s="141"/>
      <c r="M1004" s="141"/>
      <c r="N1004" s="141"/>
      <c r="O1004" s="141"/>
      <c r="P1004" s="141"/>
      <c r="Q1004" s="141"/>
      <c r="R1004" s="141"/>
      <c r="S1004" s="141"/>
      <c r="T1004" s="141"/>
      <c r="U1004" s="141"/>
    </row>
    <row r="1005" spans="1:21" ht="14.4" x14ac:dyDescent="0.3">
      <c r="A1005" s="141"/>
      <c r="B1005" s="141"/>
      <c r="C1005" s="141"/>
      <c r="D1005" s="141"/>
      <c r="E1005" s="141"/>
      <c r="F1005" s="141"/>
      <c r="G1005" s="141"/>
      <c r="H1005" s="141"/>
      <c r="I1005" s="141"/>
      <c r="J1005" s="141"/>
      <c r="K1005" s="141"/>
      <c r="L1005" s="141"/>
      <c r="M1005" s="141"/>
      <c r="N1005" s="141"/>
      <c r="O1005" s="141"/>
      <c r="P1005" s="141"/>
      <c r="Q1005" s="141"/>
      <c r="R1005" s="141"/>
      <c r="S1005" s="141"/>
      <c r="T1005" s="141"/>
      <c r="U1005" s="141"/>
    </row>
    <row r="1006" spans="1:21" ht="14.4" x14ac:dyDescent="0.3">
      <c r="A1006" s="141"/>
      <c r="B1006" s="141"/>
      <c r="C1006" s="141"/>
      <c r="D1006" s="141"/>
      <c r="E1006" s="141"/>
      <c r="F1006" s="141"/>
      <c r="G1006" s="141"/>
      <c r="H1006" s="141"/>
      <c r="I1006" s="141"/>
      <c r="J1006" s="141"/>
      <c r="K1006" s="141"/>
      <c r="L1006" s="141"/>
      <c r="M1006" s="141"/>
      <c r="N1006" s="141"/>
      <c r="O1006" s="141"/>
      <c r="P1006" s="141"/>
      <c r="Q1006" s="141"/>
      <c r="R1006" s="141"/>
      <c r="S1006" s="141"/>
      <c r="T1006" s="141"/>
      <c r="U1006" s="141"/>
    </row>
    <row r="1007" spans="1:21" ht="14.4" x14ac:dyDescent="0.3">
      <c r="A1007" s="141"/>
      <c r="B1007" s="141"/>
      <c r="C1007" s="141"/>
      <c r="D1007" s="141"/>
      <c r="E1007" s="141"/>
      <c r="F1007" s="141"/>
      <c r="G1007" s="141"/>
      <c r="H1007" s="141"/>
      <c r="I1007" s="141"/>
      <c r="J1007" s="141"/>
      <c r="K1007" s="141"/>
      <c r="L1007" s="141"/>
      <c r="M1007" s="141"/>
      <c r="N1007" s="141"/>
      <c r="O1007" s="141"/>
      <c r="P1007" s="141"/>
      <c r="Q1007" s="141"/>
      <c r="R1007" s="141"/>
      <c r="S1007" s="141"/>
      <c r="T1007" s="141"/>
      <c r="U1007" s="141"/>
    </row>
    <row r="1008" spans="1:21" ht="14.4" x14ac:dyDescent="0.3">
      <c r="A1008" s="141"/>
      <c r="B1008" s="141"/>
      <c r="C1008" s="141"/>
      <c r="D1008" s="141"/>
      <c r="E1008" s="141"/>
      <c r="F1008" s="141"/>
      <c r="G1008" s="141"/>
      <c r="H1008" s="141"/>
      <c r="I1008" s="141"/>
      <c r="J1008" s="141"/>
      <c r="K1008" s="141"/>
      <c r="L1008" s="141"/>
      <c r="M1008" s="141"/>
      <c r="N1008" s="141"/>
      <c r="O1008" s="141"/>
      <c r="P1008" s="141"/>
      <c r="Q1008" s="141"/>
      <c r="R1008" s="141"/>
      <c r="S1008" s="141"/>
      <c r="T1008" s="141"/>
      <c r="U1008" s="141"/>
    </row>
    <row r="1009" spans="1:21" ht="14.4" x14ac:dyDescent="0.3">
      <c r="A1009" s="141"/>
      <c r="B1009" s="141"/>
      <c r="C1009" s="141"/>
      <c r="D1009" s="141"/>
      <c r="E1009" s="141"/>
      <c r="F1009" s="141"/>
      <c r="G1009" s="141"/>
      <c r="H1009" s="141"/>
      <c r="I1009" s="141"/>
      <c r="J1009" s="141"/>
      <c r="K1009" s="141"/>
      <c r="L1009" s="141"/>
      <c r="M1009" s="141"/>
      <c r="N1009" s="141"/>
      <c r="O1009" s="141"/>
      <c r="P1009" s="141"/>
      <c r="Q1009" s="141"/>
      <c r="R1009" s="141"/>
      <c r="S1009" s="141"/>
      <c r="T1009" s="141"/>
      <c r="U1009" s="141"/>
    </row>
    <row r="1010" spans="1:21" ht="14.4" x14ac:dyDescent="0.3">
      <c r="A1010" s="141"/>
      <c r="B1010" s="141"/>
      <c r="C1010" s="141"/>
      <c r="D1010" s="141"/>
      <c r="E1010" s="141"/>
      <c r="F1010" s="141"/>
      <c r="G1010" s="141"/>
      <c r="H1010" s="141"/>
      <c r="I1010" s="141"/>
      <c r="J1010" s="141"/>
      <c r="K1010" s="141"/>
      <c r="L1010" s="141"/>
      <c r="M1010" s="141"/>
      <c r="N1010" s="141"/>
      <c r="O1010" s="141"/>
      <c r="P1010" s="141"/>
      <c r="Q1010" s="141"/>
      <c r="R1010" s="141"/>
      <c r="S1010" s="141"/>
      <c r="T1010" s="141"/>
      <c r="U1010" s="141"/>
    </row>
    <row r="1011" spans="1:21" ht="14.4" x14ac:dyDescent="0.3">
      <c r="A1011" s="141"/>
      <c r="B1011" s="141"/>
      <c r="C1011" s="141"/>
      <c r="D1011" s="141"/>
      <c r="E1011" s="141"/>
      <c r="F1011" s="141"/>
      <c r="G1011" s="141"/>
      <c r="H1011" s="141"/>
      <c r="I1011" s="141"/>
      <c r="J1011" s="141"/>
      <c r="K1011" s="141"/>
      <c r="L1011" s="141"/>
      <c r="M1011" s="141"/>
      <c r="N1011" s="141"/>
      <c r="O1011" s="141"/>
      <c r="P1011" s="141"/>
      <c r="Q1011" s="141"/>
      <c r="R1011" s="141"/>
      <c r="S1011" s="141"/>
      <c r="T1011" s="141"/>
      <c r="U1011" s="141"/>
    </row>
    <row r="1012" spans="1:21" ht="14.4" x14ac:dyDescent="0.3">
      <c r="A1012" s="141"/>
      <c r="B1012" s="141"/>
      <c r="C1012" s="141"/>
      <c r="D1012" s="141"/>
      <c r="E1012" s="141"/>
      <c r="F1012" s="141"/>
      <c r="G1012" s="141"/>
      <c r="H1012" s="141"/>
      <c r="I1012" s="141"/>
      <c r="J1012" s="141"/>
      <c r="K1012" s="141"/>
      <c r="L1012" s="141"/>
      <c r="M1012" s="141"/>
      <c r="N1012" s="141"/>
      <c r="O1012" s="141"/>
      <c r="P1012" s="141"/>
      <c r="Q1012" s="141"/>
      <c r="R1012" s="141"/>
      <c r="S1012" s="141"/>
      <c r="T1012" s="141"/>
      <c r="U1012" s="141"/>
    </row>
    <row r="1013" spans="1:21" ht="14.4" x14ac:dyDescent="0.3">
      <c r="A1013" s="141"/>
      <c r="B1013" s="141"/>
      <c r="C1013" s="141"/>
      <c r="D1013" s="141"/>
      <c r="E1013" s="141"/>
      <c r="F1013" s="141"/>
      <c r="G1013" s="141"/>
      <c r="H1013" s="141"/>
      <c r="I1013" s="141"/>
      <c r="J1013" s="141"/>
      <c r="K1013" s="141"/>
      <c r="L1013" s="141"/>
      <c r="M1013" s="141"/>
      <c r="N1013" s="141"/>
      <c r="O1013" s="141"/>
      <c r="P1013" s="141"/>
      <c r="Q1013" s="141"/>
      <c r="R1013" s="141"/>
      <c r="S1013" s="141"/>
      <c r="T1013" s="141"/>
      <c r="U1013" s="141"/>
    </row>
    <row r="1014" spans="1:21" ht="14.4" x14ac:dyDescent="0.3">
      <c r="A1014" s="141"/>
      <c r="B1014" s="141"/>
      <c r="C1014" s="141"/>
      <c r="D1014" s="141"/>
      <c r="E1014" s="141"/>
      <c r="F1014" s="141"/>
      <c r="G1014" s="141"/>
      <c r="H1014" s="141"/>
      <c r="I1014" s="141"/>
      <c r="J1014" s="141"/>
      <c r="K1014" s="141"/>
      <c r="L1014" s="141"/>
      <c r="M1014" s="141"/>
      <c r="N1014" s="141"/>
      <c r="O1014" s="141"/>
      <c r="P1014" s="141"/>
      <c r="Q1014" s="141"/>
      <c r="R1014" s="141"/>
      <c r="S1014" s="141"/>
      <c r="T1014" s="141"/>
      <c r="U1014" s="141"/>
    </row>
    <row r="1015" spans="1:21" ht="14.4" x14ac:dyDescent="0.3">
      <c r="A1015" s="141"/>
      <c r="B1015" s="141"/>
      <c r="C1015" s="141"/>
      <c r="D1015" s="141"/>
      <c r="E1015" s="141"/>
      <c r="F1015" s="141"/>
      <c r="G1015" s="141"/>
      <c r="H1015" s="141"/>
      <c r="I1015" s="141"/>
      <c r="J1015" s="141"/>
      <c r="K1015" s="141"/>
      <c r="L1015" s="141"/>
      <c r="M1015" s="141"/>
      <c r="N1015" s="141"/>
      <c r="O1015" s="141"/>
      <c r="P1015" s="141"/>
      <c r="Q1015" s="141"/>
      <c r="R1015" s="141"/>
      <c r="S1015" s="141"/>
      <c r="T1015" s="141"/>
      <c r="U1015" s="141"/>
    </row>
    <row r="1016" spans="1:21" ht="14.4" x14ac:dyDescent="0.3">
      <c r="A1016" s="141"/>
      <c r="B1016" s="141"/>
      <c r="C1016" s="141"/>
      <c r="D1016" s="141"/>
      <c r="E1016" s="141"/>
      <c r="F1016" s="141"/>
      <c r="G1016" s="141"/>
      <c r="H1016" s="141"/>
      <c r="I1016" s="141"/>
      <c r="J1016" s="141"/>
      <c r="K1016" s="141"/>
      <c r="L1016" s="141"/>
      <c r="M1016" s="141"/>
      <c r="N1016" s="141"/>
      <c r="O1016" s="141"/>
      <c r="P1016" s="141"/>
      <c r="Q1016" s="141"/>
      <c r="R1016" s="141"/>
      <c r="S1016" s="141"/>
      <c r="T1016" s="141"/>
      <c r="U1016" s="141"/>
    </row>
    <row r="1017" spans="1:21" ht="14.4" x14ac:dyDescent="0.3">
      <c r="A1017" s="141"/>
      <c r="B1017" s="141"/>
      <c r="C1017" s="141"/>
      <c r="D1017" s="141"/>
      <c r="E1017" s="141"/>
      <c r="F1017" s="141"/>
      <c r="G1017" s="141"/>
      <c r="H1017" s="141"/>
      <c r="I1017" s="141"/>
      <c r="J1017" s="141"/>
      <c r="K1017" s="141"/>
      <c r="L1017" s="141"/>
      <c r="M1017" s="141"/>
      <c r="N1017" s="141"/>
      <c r="O1017" s="141"/>
      <c r="P1017" s="141"/>
      <c r="Q1017" s="141"/>
      <c r="R1017" s="141"/>
      <c r="S1017" s="141"/>
      <c r="T1017" s="141"/>
      <c r="U1017" s="141"/>
    </row>
    <row r="1018" spans="1:21" ht="14.4" x14ac:dyDescent="0.3">
      <c r="A1018" s="141"/>
      <c r="B1018" s="141"/>
      <c r="C1018" s="141"/>
      <c r="D1018" s="141"/>
      <c r="E1018" s="141"/>
      <c r="F1018" s="141"/>
      <c r="G1018" s="141"/>
      <c r="H1018" s="141"/>
      <c r="I1018" s="141"/>
      <c r="J1018" s="141"/>
      <c r="K1018" s="141"/>
      <c r="L1018" s="141"/>
      <c r="M1018" s="141"/>
      <c r="N1018" s="141"/>
      <c r="O1018" s="141"/>
      <c r="P1018" s="141"/>
      <c r="Q1018" s="141"/>
      <c r="R1018" s="141"/>
      <c r="S1018" s="141"/>
      <c r="T1018" s="141"/>
      <c r="U1018" s="141"/>
    </row>
    <row r="1019" spans="1:21" ht="14.4" x14ac:dyDescent="0.3">
      <c r="A1019" s="141"/>
      <c r="B1019" s="141"/>
      <c r="C1019" s="141"/>
      <c r="D1019" s="141"/>
      <c r="E1019" s="141"/>
      <c r="F1019" s="141"/>
      <c r="G1019" s="141"/>
      <c r="H1019" s="141"/>
      <c r="I1019" s="141"/>
      <c r="J1019" s="141"/>
      <c r="K1019" s="141"/>
      <c r="L1019" s="141"/>
      <c r="M1019" s="141"/>
      <c r="N1019" s="141"/>
      <c r="O1019" s="141"/>
      <c r="P1019" s="141"/>
      <c r="Q1019" s="141"/>
      <c r="R1019" s="141"/>
      <c r="S1019" s="141"/>
      <c r="T1019" s="141"/>
      <c r="U1019" s="141"/>
    </row>
    <row r="1020" spans="1:21" ht="14.4" x14ac:dyDescent="0.3">
      <c r="A1020" s="141"/>
      <c r="B1020" s="141"/>
      <c r="C1020" s="141"/>
      <c r="D1020" s="141"/>
      <c r="E1020" s="141"/>
      <c r="F1020" s="141"/>
      <c r="G1020" s="141"/>
      <c r="H1020" s="141"/>
      <c r="I1020" s="141"/>
      <c r="J1020" s="141"/>
      <c r="K1020" s="141"/>
      <c r="L1020" s="141"/>
      <c r="M1020" s="141"/>
      <c r="N1020" s="141"/>
      <c r="O1020" s="141"/>
      <c r="P1020" s="141"/>
      <c r="Q1020" s="141"/>
      <c r="R1020" s="141"/>
      <c r="S1020" s="141"/>
      <c r="T1020" s="141"/>
      <c r="U1020" s="141"/>
    </row>
    <row r="1021" spans="1:21" ht="14.4" x14ac:dyDescent="0.3">
      <c r="A1021" s="141"/>
      <c r="B1021" s="141"/>
      <c r="C1021" s="141"/>
      <c r="D1021" s="141"/>
      <c r="E1021" s="141"/>
      <c r="F1021" s="141"/>
      <c r="G1021" s="141"/>
      <c r="H1021" s="141"/>
      <c r="I1021" s="141"/>
      <c r="J1021" s="141"/>
      <c r="K1021" s="141"/>
      <c r="L1021" s="141"/>
      <c r="M1021" s="141"/>
      <c r="N1021" s="141"/>
      <c r="O1021" s="141"/>
      <c r="P1021" s="141"/>
      <c r="Q1021" s="141"/>
      <c r="R1021" s="141"/>
      <c r="S1021" s="141"/>
      <c r="T1021" s="141"/>
      <c r="U1021" s="141"/>
    </row>
    <row r="1022" spans="1:21" ht="14.4" x14ac:dyDescent="0.3">
      <c r="A1022" s="141"/>
      <c r="B1022" s="141"/>
      <c r="C1022" s="141"/>
      <c r="D1022" s="141"/>
      <c r="E1022" s="141"/>
      <c r="F1022" s="141"/>
      <c r="G1022" s="141"/>
      <c r="H1022" s="141"/>
      <c r="I1022" s="141"/>
      <c r="J1022" s="141"/>
      <c r="K1022" s="141"/>
      <c r="L1022" s="141"/>
      <c r="M1022" s="141"/>
      <c r="N1022" s="141"/>
      <c r="O1022" s="141"/>
      <c r="P1022" s="141"/>
      <c r="Q1022" s="141"/>
      <c r="R1022" s="141"/>
      <c r="S1022" s="141"/>
      <c r="T1022" s="141"/>
      <c r="U1022" s="141"/>
    </row>
    <row r="1023" spans="1:21" ht="14.4" x14ac:dyDescent="0.3">
      <c r="A1023" s="141"/>
      <c r="B1023" s="141"/>
      <c r="C1023" s="141"/>
      <c r="D1023" s="141"/>
      <c r="E1023" s="141"/>
      <c r="F1023" s="141"/>
      <c r="G1023" s="141"/>
      <c r="H1023" s="141"/>
      <c r="I1023" s="141"/>
      <c r="J1023" s="141"/>
      <c r="K1023" s="141"/>
      <c r="L1023" s="141"/>
      <c r="M1023" s="141"/>
      <c r="N1023" s="141"/>
      <c r="O1023" s="141"/>
      <c r="P1023" s="141"/>
      <c r="Q1023" s="141"/>
      <c r="R1023" s="141"/>
      <c r="S1023" s="141"/>
      <c r="T1023" s="141"/>
      <c r="U1023" s="141"/>
    </row>
    <row r="1024" spans="1:21" ht="14.4" x14ac:dyDescent="0.3">
      <c r="A1024" s="141"/>
      <c r="B1024" s="141"/>
      <c r="C1024" s="141"/>
      <c r="D1024" s="141"/>
      <c r="E1024" s="141"/>
      <c r="F1024" s="141"/>
      <c r="G1024" s="141"/>
      <c r="H1024" s="141"/>
      <c r="I1024" s="141"/>
      <c r="J1024" s="141"/>
      <c r="K1024" s="141"/>
      <c r="L1024" s="141"/>
      <c r="M1024" s="141"/>
      <c r="N1024" s="141"/>
      <c r="O1024" s="141"/>
      <c r="P1024" s="141"/>
      <c r="Q1024" s="141"/>
      <c r="R1024" s="141"/>
      <c r="S1024" s="141"/>
      <c r="T1024" s="141"/>
      <c r="U1024" s="141"/>
    </row>
    <row r="1025" spans="1:21" ht="14.4" x14ac:dyDescent="0.3">
      <c r="A1025" s="141"/>
      <c r="B1025" s="141"/>
      <c r="C1025" s="141"/>
      <c r="D1025" s="141"/>
      <c r="E1025" s="141"/>
      <c r="F1025" s="141"/>
      <c r="G1025" s="141"/>
      <c r="H1025" s="141"/>
      <c r="I1025" s="141"/>
      <c r="J1025" s="141"/>
      <c r="K1025" s="141"/>
      <c r="L1025" s="141"/>
      <c r="M1025" s="141"/>
      <c r="N1025" s="141"/>
      <c r="O1025" s="141"/>
      <c r="P1025" s="141"/>
      <c r="Q1025" s="141"/>
      <c r="R1025" s="141"/>
      <c r="S1025" s="141"/>
      <c r="T1025" s="141"/>
      <c r="U1025" s="141"/>
    </row>
    <row r="1026" spans="1:21" ht="14.4" x14ac:dyDescent="0.3">
      <c r="A1026" s="141"/>
      <c r="B1026" s="141"/>
      <c r="C1026" s="141"/>
      <c r="D1026" s="141"/>
      <c r="E1026" s="141"/>
      <c r="F1026" s="141"/>
      <c r="G1026" s="141"/>
      <c r="H1026" s="141"/>
      <c r="I1026" s="141"/>
      <c r="J1026" s="141"/>
      <c r="K1026" s="141"/>
      <c r="L1026" s="141"/>
      <c r="M1026" s="141"/>
      <c r="N1026" s="141"/>
      <c r="O1026" s="141"/>
      <c r="P1026" s="141"/>
      <c r="Q1026" s="141"/>
      <c r="R1026" s="141"/>
      <c r="S1026" s="141"/>
      <c r="T1026" s="141"/>
      <c r="U1026" s="141"/>
    </row>
    <row r="1027" spans="1:21" ht="14.4" x14ac:dyDescent="0.3">
      <c r="A1027" s="141"/>
      <c r="B1027" s="141"/>
      <c r="C1027" s="141"/>
      <c r="D1027" s="141"/>
      <c r="E1027" s="141"/>
      <c r="F1027" s="141"/>
      <c r="G1027" s="141"/>
      <c r="H1027" s="141"/>
      <c r="I1027" s="141"/>
      <c r="J1027" s="141"/>
      <c r="K1027" s="141"/>
      <c r="L1027" s="141"/>
      <c r="M1027" s="141"/>
      <c r="N1027" s="141"/>
      <c r="O1027" s="141"/>
      <c r="P1027" s="141"/>
      <c r="Q1027" s="141"/>
      <c r="R1027" s="141"/>
      <c r="S1027" s="141"/>
      <c r="T1027" s="141"/>
      <c r="U1027" s="141"/>
    </row>
    <row r="1028" spans="1:21" ht="14.4" x14ac:dyDescent="0.3">
      <c r="A1028" s="141"/>
      <c r="B1028" s="141"/>
      <c r="C1028" s="141"/>
      <c r="D1028" s="141"/>
      <c r="E1028" s="141"/>
      <c r="F1028" s="141"/>
      <c r="G1028" s="141"/>
      <c r="H1028" s="141"/>
      <c r="I1028" s="141"/>
      <c r="J1028" s="141"/>
      <c r="K1028" s="141"/>
      <c r="L1028" s="141"/>
      <c r="M1028" s="141"/>
      <c r="N1028" s="141"/>
      <c r="O1028" s="141"/>
      <c r="P1028" s="141"/>
      <c r="Q1028" s="141"/>
      <c r="R1028" s="141"/>
      <c r="S1028" s="141"/>
      <c r="T1028" s="141"/>
      <c r="U1028" s="141"/>
    </row>
    <row r="1029" spans="1:21" ht="14.4" x14ac:dyDescent="0.3">
      <c r="A1029" s="141"/>
      <c r="B1029" s="141"/>
      <c r="C1029" s="141"/>
      <c r="D1029" s="141"/>
      <c r="E1029" s="141"/>
      <c r="F1029" s="141"/>
      <c r="G1029" s="141"/>
      <c r="H1029" s="141"/>
      <c r="I1029" s="141"/>
      <c r="J1029" s="141"/>
      <c r="K1029" s="141"/>
      <c r="L1029" s="141"/>
      <c r="M1029" s="141"/>
      <c r="N1029" s="141"/>
      <c r="O1029" s="141"/>
      <c r="P1029" s="141"/>
      <c r="Q1029" s="141"/>
      <c r="R1029" s="141"/>
      <c r="S1029" s="141"/>
      <c r="T1029" s="141"/>
      <c r="U1029" s="141"/>
    </row>
    <row r="1030" spans="1:21" ht="14.4" x14ac:dyDescent="0.3">
      <c r="A1030" s="141"/>
      <c r="B1030" s="141"/>
      <c r="C1030" s="141"/>
      <c r="D1030" s="141"/>
      <c r="E1030" s="141"/>
      <c r="F1030" s="141"/>
      <c r="G1030" s="141"/>
      <c r="H1030" s="141"/>
      <c r="I1030" s="141"/>
      <c r="J1030" s="141"/>
      <c r="K1030" s="141"/>
      <c r="L1030" s="141"/>
      <c r="M1030" s="141"/>
      <c r="N1030" s="141"/>
      <c r="O1030" s="141"/>
      <c r="P1030" s="141"/>
      <c r="Q1030" s="141"/>
      <c r="R1030" s="141"/>
      <c r="S1030" s="141"/>
      <c r="T1030" s="141"/>
      <c r="U1030" s="141"/>
    </row>
    <row r="1031" spans="1:21" ht="14.4" x14ac:dyDescent="0.3">
      <c r="A1031" s="141"/>
      <c r="B1031" s="141"/>
      <c r="C1031" s="141"/>
      <c r="D1031" s="141"/>
      <c r="E1031" s="141"/>
      <c r="F1031" s="141"/>
      <c r="G1031" s="141"/>
      <c r="H1031" s="141"/>
      <c r="I1031" s="141"/>
      <c r="J1031" s="141"/>
      <c r="K1031" s="141"/>
      <c r="L1031" s="141"/>
      <c r="M1031" s="141"/>
      <c r="N1031" s="141"/>
      <c r="O1031" s="141"/>
      <c r="P1031" s="141"/>
      <c r="Q1031" s="141"/>
      <c r="R1031" s="141"/>
      <c r="S1031" s="141"/>
      <c r="T1031" s="141"/>
      <c r="U1031" s="141"/>
    </row>
    <row r="1032" spans="1:21" ht="14.4" x14ac:dyDescent="0.3">
      <c r="A1032" s="141"/>
      <c r="B1032" s="141"/>
      <c r="C1032" s="141"/>
      <c r="D1032" s="141"/>
      <c r="E1032" s="141"/>
      <c r="F1032" s="141"/>
      <c r="G1032" s="141"/>
      <c r="H1032" s="141"/>
      <c r="I1032" s="141"/>
      <c r="J1032" s="141"/>
      <c r="K1032" s="141"/>
      <c r="L1032" s="141"/>
      <c r="M1032" s="141"/>
      <c r="N1032" s="141"/>
      <c r="O1032" s="141"/>
      <c r="P1032" s="141"/>
      <c r="Q1032" s="141"/>
      <c r="R1032" s="141"/>
      <c r="S1032" s="141"/>
      <c r="T1032" s="141"/>
      <c r="U1032" s="141"/>
    </row>
    <row r="1033" spans="1:21" ht="14.4" x14ac:dyDescent="0.3">
      <c r="A1033" s="141"/>
      <c r="B1033" s="141"/>
      <c r="C1033" s="141"/>
      <c r="D1033" s="141"/>
      <c r="E1033" s="141"/>
      <c r="F1033" s="141"/>
      <c r="G1033" s="141"/>
      <c r="H1033" s="141"/>
      <c r="I1033" s="141"/>
      <c r="J1033" s="141"/>
      <c r="K1033" s="141"/>
      <c r="L1033" s="141"/>
      <c r="M1033" s="141"/>
      <c r="N1033" s="141"/>
      <c r="O1033" s="141"/>
      <c r="P1033" s="141"/>
      <c r="Q1033" s="141"/>
      <c r="R1033" s="141"/>
      <c r="S1033" s="141"/>
      <c r="T1033" s="141"/>
      <c r="U1033" s="141"/>
    </row>
    <row r="1034" spans="1:21" ht="14.4" x14ac:dyDescent="0.3">
      <c r="A1034" s="141"/>
      <c r="B1034" s="141"/>
      <c r="C1034" s="141"/>
      <c r="D1034" s="141"/>
      <c r="E1034" s="141"/>
      <c r="F1034" s="141"/>
      <c r="G1034" s="141"/>
      <c r="H1034" s="141"/>
      <c r="I1034" s="141"/>
      <c r="J1034" s="141"/>
      <c r="K1034" s="141"/>
      <c r="L1034" s="141"/>
      <c r="M1034" s="141"/>
      <c r="N1034" s="141"/>
      <c r="O1034" s="141"/>
      <c r="P1034" s="141"/>
      <c r="Q1034" s="141"/>
      <c r="R1034" s="141"/>
      <c r="S1034" s="141"/>
      <c r="T1034" s="141"/>
      <c r="U1034" s="141"/>
    </row>
    <row r="1035" spans="1:21" ht="14.4" x14ac:dyDescent="0.3">
      <c r="A1035" s="141"/>
      <c r="B1035" s="141"/>
      <c r="C1035" s="141"/>
      <c r="D1035" s="141"/>
      <c r="E1035" s="141"/>
      <c r="F1035" s="141"/>
      <c r="G1035" s="141"/>
      <c r="H1035" s="141"/>
      <c r="I1035" s="141"/>
      <c r="J1035" s="141"/>
      <c r="K1035" s="141"/>
      <c r="L1035" s="141"/>
      <c r="M1035" s="141"/>
      <c r="N1035" s="141"/>
      <c r="O1035" s="141"/>
      <c r="P1035" s="141"/>
      <c r="Q1035" s="141"/>
      <c r="R1035" s="141"/>
      <c r="S1035" s="141"/>
      <c r="T1035" s="141"/>
      <c r="U1035" s="141"/>
    </row>
    <row r="1036" spans="1:21" ht="14.4" x14ac:dyDescent="0.3">
      <c r="A1036" s="141"/>
      <c r="B1036" s="141"/>
      <c r="C1036" s="141"/>
      <c r="D1036" s="141"/>
      <c r="E1036" s="141"/>
      <c r="F1036" s="141"/>
      <c r="G1036" s="141"/>
      <c r="H1036" s="141"/>
      <c r="I1036" s="141"/>
      <c r="J1036" s="141"/>
      <c r="K1036" s="141"/>
      <c r="L1036" s="141"/>
      <c r="M1036" s="141"/>
      <c r="N1036" s="141"/>
      <c r="O1036" s="141"/>
      <c r="P1036" s="141"/>
      <c r="Q1036" s="141"/>
      <c r="R1036" s="141"/>
      <c r="S1036" s="141"/>
      <c r="T1036" s="141"/>
      <c r="U1036" s="141"/>
    </row>
    <row r="1037" spans="1:21" ht="14.4" x14ac:dyDescent="0.3">
      <c r="A1037" s="141"/>
      <c r="B1037" s="141"/>
      <c r="C1037" s="141"/>
      <c r="D1037" s="141"/>
      <c r="E1037" s="141"/>
      <c r="F1037" s="141"/>
      <c r="G1037" s="141"/>
      <c r="H1037" s="141"/>
      <c r="I1037" s="141"/>
      <c r="J1037" s="141"/>
      <c r="K1037" s="141"/>
      <c r="L1037" s="141"/>
      <c r="M1037" s="141"/>
      <c r="N1037" s="141"/>
      <c r="O1037" s="141"/>
      <c r="P1037" s="141"/>
      <c r="Q1037" s="141"/>
      <c r="R1037" s="141"/>
      <c r="S1037" s="141"/>
      <c r="T1037" s="141"/>
      <c r="U1037" s="141"/>
    </row>
    <row r="1038" spans="1:21" ht="14.4" x14ac:dyDescent="0.3">
      <c r="A1038" s="141"/>
      <c r="B1038" s="141"/>
      <c r="C1038" s="141"/>
      <c r="D1038" s="141"/>
      <c r="E1038" s="141"/>
      <c r="F1038" s="141"/>
      <c r="G1038" s="141"/>
      <c r="H1038" s="141"/>
      <c r="I1038" s="141"/>
      <c r="J1038" s="141"/>
      <c r="K1038" s="141"/>
      <c r="L1038" s="141"/>
      <c r="M1038" s="141"/>
      <c r="N1038" s="141"/>
      <c r="O1038" s="141"/>
      <c r="P1038" s="141"/>
      <c r="Q1038" s="141"/>
      <c r="R1038" s="141"/>
      <c r="S1038" s="141"/>
      <c r="T1038" s="141"/>
      <c r="U1038" s="141"/>
    </row>
    <row r="1039" spans="1:21" ht="14.4" x14ac:dyDescent="0.3">
      <c r="A1039" s="141"/>
      <c r="B1039" s="141"/>
      <c r="C1039" s="141"/>
      <c r="D1039" s="141"/>
      <c r="E1039" s="141"/>
      <c r="F1039" s="141"/>
      <c r="G1039" s="141"/>
      <c r="H1039" s="141"/>
      <c r="I1039" s="141"/>
      <c r="J1039" s="141"/>
      <c r="K1039" s="141"/>
      <c r="L1039" s="141"/>
      <c r="M1039" s="141"/>
      <c r="N1039" s="141"/>
      <c r="O1039" s="141"/>
      <c r="P1039" s="141"/>
      <c r="Q1039" s="141"/>
      <c r="R1039" s="141"/>
      <c r="S1039" s="141"/>
      <c r="T1039" s="141"/>
      <c r="U1039" s="141"/>
    </row>
    <row r="1040" spans="1:21" ht="14.4" x14ac:dyDescent="0.3">
      <c r="A1040" s="141"/>
      <c r="B1040" s="141"/>
      <c r="C1040" s="141"/>
      <c r="D1040" s="141"/>
      <c r="E1040" s="141"/>
      <c r="F1040" s="141"/>
      <c r="G1040" s="141"/>
      <c r="H1040" s="141"/>
      <c r="I1040" s="141"/>
      <c r="J1040" s="141"/>
      <c r="K1040" s="141"/>
      <c r="L1040" s="141"/>
      <c r="M1040" s="141"/>
      <c r="N1040" s="141"/>
      <c r="O1040" s="141"/>
      <c r="P1040" s="141"/>
      <c r="Q1040" s="141"/>
      <c r="R1040" s="141"/>
      <c r="S1040" s="141"/>
      <c r="T1040" s="141"/>
      <c r="U1040" s="141"/>
    </row>
    <row r="1041" spans="1:21" ht="14.4" x14ac:dyDescent="0.3">
      <c r="A1041" s="141"/>
      <c r="B1041" s="141"/>
      <c r="C1041" s="141"/>
      <c r="D1041" s="141"/>
      <c r="E1041" s="141"/>
      <c r="F1041" s="141"/>
      <c r="G1041" s="141"/>
      <c r="H1041" s="141"/>
      <c r="I1041" s="141"/>
      <c r="J1041" s="141"/>
      <c r="K1041" s="141"/>
      <c r="L1041" s="141"/>
      <c r="M1041" s="141"/>
      <c r="N1041" s="141"/>
      <c r="O1041" s="141"/>
      <c r="P1041" s="141"/>
      <c r="Q1041" s="141"/>
      <c r="R1041" s="141"/>
      <c r="S1041" s="141"/>
      <c r="T1041" s="141"/>
      <c r="U1041" s="141"/>
    </row>
    <row r="1042" spans="1:21" ht="14.4" x14ac:dyDescent="0.3">
      <c r="A1042" s="141"/>
      <c r="B1042" s="141"/>
      <c r="C1042" s="141"/>
      <c r="D1042" s="141"/>
      <c r="E1042" s="141"/>
      <c r="F1042" s="141"/>
      <c r="G1042" s="141"/>
      <c r="H1042" s="141"/>
      <c r="I1042" s="141"/>
      <c r="J1042" s="141"/>
      <c r="K1042" s="141"/>
      <c r="L1042" s="141"/>
      <c r="M1042" s="141"/>
      <c r="N1042" s="141"/>
      <c r="O1042" s="141"/>
      <c r="P1042" s="141"/>
      <c r="Q1042" s="141"/>
      <c r="R1042" s="141"/>
      <c r="S1042" s="141"/>
      <c r="T1042" s="141"/>
      <c r="U1042" s="141"/>
    </row>
    <row r="1043" spans="1:21" ht="14.4" x14ac:dyDescent="0.3">
      <c r="A1043" s="141"/>
      <c r="B1043" s="141"/>
      <c r="C1043" s="141"/>
      <c r="D1043" s="141"/>
      <c r="E1043" s="141"/>
      <c r="F1043" s="141"/>
      <c r="G1043" s="141"/>
      <c r="H1043" s="141"/>
      <c r="I1043" s="141"/>
      <c r="J1043" s="141"/>
      <c r="K1043" s="141"/>
      <c r="L1043" s="141"/>
      <c r="M1043" s="141"/>
      <c r="N1043" s="141"/>
      <c r="O1043" s="141"/>
      <c r="P1043" s="141"/>
      <c r="Q1043" s="141"/>
      <c r="R1043" s="141"/>
      <c r="S1043" s="141"/>
      <c r="T1043" s="141"/>
      <c r="U1043" s="141"/>
    </row>
    <row r="1044" spans="1:21" ht="14.4" x14ac:dyDescent="0.3">
      <c r="A1044" s="141"/>
      <c r="B1044" s="141"/>
      <c r="C1044" s="141"/>
      <c r="D1044" s="141"/>
      <c r="E1044" s="141"/>
      <c r="F1044" s="141"/>
      <c r="G1044" s="141"/>
      <c r="H1044" s="141"/>
      <c r="I1044" s="141"/>
      <c r="J1044" s="141"/>
      <c r="K1044" s="141"/>
      <c r="L1044" s="141"/>
      <c r="M1044" s="141"/>
      <c r="N1044" s="141"/>
      <c r="O1044" s="141"/>
      <c r="P1044" s="141"/>
      <c r="Q1044" s="141"/>
      <c r="R1044" s="141"/>
      <c r="S1044" s="141"/>
      <c r="T1044" s="141"/>
      <c r="U1044" s="141"/>
    </row>
    <row r="1045" spans="1:21" ht="14.4" x14ac:dyDescent="0.3">
      <c r="A1045" s="141"/>
      <c r="B1045" s="141"/>
      <c r="C1045" s="141"/>
      <c r="D1045" s="141"/>
      <c r="E1045" s="141"/>
      <c r="F1045" s="141"/>
      <c r="G1045" s="141"/>
      <c r="H1045" s="141"/>
      <c r="I1045" s="141"/>
      <c r="J1045" s="141"/>
      <c r="K1045" s="141"/>
      <c r="L1045" s="141"/>
      <c r="M1045" s="141"/>
      <c r="N1045" s="141"/>
      <c r="O1045" s="141"/>
      <c r="P1045" s="141"/>
      <c r="Q1045" s="141"/>
      <c r="R1045" s="141"/>
      <c r="S1045" s="141"/>
      <c r="T1045" s="141"/>
      <c r="U1045" s="141"/>
    </row>
    <row r="1046" spans="1:21" ht="14.4" x14ac:dyDescent="0.3">
      <c r="A1046" s="141"/>
      <c r="B1046" s="141"/>
      <c r="C1046" s="141"/>
      <c r="D1046" s="141"/>
      <c r="E1046" s="141"/>
      <c r="F1046" s="141"/>
      <c r="G1046" s="141"/>
      <c r="H1046" s="141"/>
      <c r="I1046" s="141"/>
      <c r="J1046" s="141"/>
      <c r="K1046" s="141"/>
      <c r="L1046" s="141"/>
      <c r="M1046" s="141"/>
      <c r="N1046" s="141"/>
      <c r="O1046" s="141"/>
      <c r="P1046" s="141"/>
      <c r="Q1046" s="141"/>
      <c r="R1046" s="141"/>
      <c r="S1046" s="141"/>
      <c r="T1046" s="141"/>
      <c r="U1046" s="141"/>
    </row>
    <row r="1047" spans="1:21" ht="14.4" x14ac:dyDescent="0.3">
      <c r="A1047" s="141"/>
      <c r="B1047" s="141"/>
      <c r="C1047" s="141"/>
      <c r="D1047" s="141"/>
      <c r="E1047" s="141"/>
      <c r="F1047" s="141"/>
      <c r="G1047" s="141"/>
      <c r="H1047" s="141"/>
      <c r="I1047" s="141"/>
      <c r="J1047" s="141"/>
      <c r="K1047" s="141"/>
      <c r="L1047" s="141"/>
      <c r="M1047" s="141"/>
      <c r="N1047" s="141"/>
      <c r="O1047" s="141"/>
      <c r="P1047" s="141"/>
      <c r="Q1047" s="141"/>
      <c r="R1047" s="141"/>
      <c r="S1047" s="141"/>
      <c r="T1047" s="141"/>
      <c r="U1047" s="141"/>
    </row>
    <row r="1048" spans="1:21" ht="14.4" x14ac:dyDescent="0.3">
      <c r="A1048" s="141"/>
      <c r="B1048" s="141"/>
      <c r="C1048" s="141"/>
      <c r="D1048" s="141"/>
      <c r="E1048" s="141"/>
      <c r="F1048" s="141"/>
      <c r="G1048" s="141"/>
      <c r="H1048" s="141"/>
      <c r="I1048" s="141"/>
      <c r="J1048" s="141"/>
      <c r="K1048" s="141"/>
      <c r="L1048" s="141"/>
      <c r="M1048" s="141"/>
      <c r="N1048" s="141"/>
      <c r="O1048" s="141"/>
      <c r="P1048" s="141"/>
      <c r="Q1048" s="141"/>
      <c r="R1048" s="141"/>
      <c r="S1048" s="141"/>
      <c r="T1048" s="141"/>
      <c r="U1048" s="141"/>
    </row>
    <row r="1049" spans="1:21" ht="14.4" x14ac:dyDescent="0.3">
      <c r="A1049" s="141"/>
      <c r="B1049" s="141"/>
      <c r="C1049" s="141"/>
      <c r="D1049" s="141"/>
      <c r="E1049" s="141"/>
      <c r="F1049" s="141"/>
      <c r="G1049" s="141"/>
      <c r="H1049" s="141"/>
      <c r="I1049" s="141"/>
      <c r="J1049" s="141"/>
      <c r="K1049" s="141"/>
      <c r="L1049" s="141"/>
      <c r="M1049" s="141"/>
      <c r="N1049" s="141"/>
      <c r="O1049" s="141"/>
      <c r="P1049" s="141"/>
      <c r="Q1049" s="141"/>
      <c r="R1049" s="141"/>
      <c r="S1049" s="141"/>
      <c r="T1049" s="141"/>
      <c r="U1049" s="141"/>
    </row>
    <row r="1050" spans="1:21" ht="14.4" x14ac:dyDescent="0.3">
      <c r="A1050" s="141"/>
      <c r="B1050" s="141"/>
      <c r="C1050" s="141"/>
      <c r="D1050" s="141"/>
      <c r="E1050" s="141"/>
      <c r="F1050" s="141"/>
      <c r="G1050" s="141"/>
      <c r="H1050" s="141"/>
      <c r="I1050" s="141"/>
      <c r="J1050" s="141"/>
      <c r="K1050" s="141"/>
      <c r="L1050" s="141"/>
      <c r="M1050" s="141"/>
      <c r="N1050" s="141"/>
      <c r="O1050" s="141"/>
      <c r="P1050" s="141"/>
      <c r="Q1050" s="141"/>
      <c r="R1050" s="141"/>
      <c r="S1050" s="141"/>
      <c r="T1050" s="141"/>
      <c r="U1050" s="141"/>
    </row>
    <row r="1051" spans="1:21" ht="14.4" x14ac:dyDescent="0.3">
      <c r="A1051" s="141"/>
      <c r="B1051" s="141"/>
      <c r="C1051" s="141"/>
      <c r="D1051" s="141"/>
      <c r="E1051" s="141"/>
      <c r="F1051" s="141"/>
      <c r="G1051" s="141"/>
      <c r="H1051" s="141"/>
      <c r="I1051" s="141"/>
      <c r="J1051" s="141"/>
      <c r="K1051" s="141"/>
      <c r="L1051" s="141"/>
      <c r="M1051" s="141"/>
      <c r="N1051" s="141"/>
      <c r="O1051" s="141"/>
      <c r="P1051" s="141"/>
      <c r="Q1051" s="141"/>
      <c r="R1051" s="141"/>
      <c r="S1051" s="141"/>
      <c r="T1051" s="141"/>
      <c r="U1051" s="141"/>
    </row>
    <row r="1052" spans="1:21" ht="14.4" x14ac:dyDescent="0.3">
      <c r="A1052" s="141"/>
      <c r="B1052" s="141"/>
      <c r="C1052" s="141"/>
      <c r="D1052" s="141"/>
      <c r="E1052" s="141"/>
      <c r="F1052" s="141"/>
      <c r="G1052" s="141"/>
      <c r="H1052" s="141"/>
      <c r="I1052" s="141"/>
      <c r="J1052" s="141"/>
      <c r="K1052" s="141"/>
      <c r="L1052" s="141"/>
      <c r="M1052" s="141"/>
      <c r="N1052" s="141"/>
      <c r="O1052" s="141"/>
      <c r="P1052" s="141"/>
      <c r="Q1052" s="141"/>
      <c r="R1052" s="141"/>
      <c r="S1052" s="141"/>
      <c r="T1052" s="141"/>
      <c r="U1052" s="141"/>
    </row>
    <row r="1053" spans="1:21" ht="14.4" x14ac:dyDescent="0.3">
      <c r="A1053" s="141"/>
      <c r="B1053" s="141"/>
      <c r="C1053" s="141"/>
      <c r="D1053" s="141"/>
      <c r="E1053" s="141"/>
      <c r="F1053" s="141"/>
      <c r="G1053" s="141"/>
      <c r="H1053" s="141"/>
      <c r="I1053" s="141"/>
      <c r="J1053" s="141"/>
      <c r="K1053" s="141"/>
      <c r="L1053" s="141"/>
      <c r="M1053" s="141"/>
      <c r="N1053" s="141"/>
      <c r="O1053" s="141"/>
      <c r="P1053" s="141"/>
      <c r="Q1053" s="141"/>
      <c r="R1053" s="141"/>
      <c r="S1053" s="141"/>
      <c r="T1053" s="141"/>
      <c r="U1053" s="141"/>
    </row>
    <row r="1054" spans="1:21" ht="14.4" x14ac:dyDescent="0.3">
      <c r="A1054" s="141"/>
      <c r="B1054" s="141"/>
      <c r="C1054" s="141"/>
      <c r="D1054" s="141"/>
      <c r="E1054" s="141"/>
      <c r="F1054" s="141"/>
      <c r="G1054" s="141"/>
      <c r="H1054" s="141"/>
      <c r="I1054" s="141"/>
      <c r="J1054" s="141"/>
      <c r="K1054" s="141"/>
      <c r="L1054" s="141"/>
      <c r="M1054" s="141"/>
      <c r="N1054" s="141"/>
      <c r="O1054" s="141"/>
      <c r="P1054" s="141"/>
      <c r="Q1054" s="141"/>
      <c r="R1054" s="141"/>
      <c r="S1054" s="141"/>
      <c r="T1054" s="141"/>
      <c r="U1054" s="141"/>
    </row>
    <row r="1055" spans="1:21" ht="14.4" x14ac:dyDescent="0.3">
      <c r="A1055" s="141"/>
      <c r="B1055" s="141"/>
      <c r="C1055" s="141"/>
      <c r="D1055" s="141"/>
      <c r="E1055" s="141"/>
      <c r="F1055" s="141"/>
      <c r="G1055" s="141"/>
      <c r="H1055" s="141"/>
      <c r="I1055" s="141"/>
      <c r="J1055" s="141"/>
      <c r="K1055" s="141"/>
      <c r="L1055" s="141"/>
      <c r="M1055" s="141"/>
      <c r="N1055" s="141"/>
      <c r="O1055" s="141"/>
      <c r="P1055" s="141"/>
      <c r="Q1055" s="141"/>
      <c r="R1055" s="141"/>
      <c r="S1055" s="141"/>
      <c r="T1055" s="141"/>
      <c r="U1055" s="141"/>
    </row>
    <row r="1056" spans="1:21" ht="14.4" x14ac:dyDescent="0.3">
      <c r="A1056" s="141"/>
      <c r="B1056" s="141"/>
      <c r="C1056" s="141"/>
      <c r="D1056" s="141"/>
      <c r="E1056" s="141"/>
      <c r="F1056" s="141"/>
      <c r="G1056" s="141"/>
      <c r="H1056" s="141"/>
      <c r="I1056" s="141"/>
      <c r="J1056" s="141"/>
      <c r="K1056" s="141"/>
      <c r="L1056" s="141"/>
      <c r="M1056" s="141"/>
      <c r="N1056" s="141"/>
      <c r="O1056" s="141"/>
      <c r="P1056" s="141"/>
      <c r="Q1056" s="141"/>
      <c r="R1056" s="141"/>
      <c r="S1056" s="141"/>
      <c r="T1056" s="141"/>
      <c r="U1056" s="141"/>
    </row>
    <row r="1057" spans="1:21" ht="14.4" x14ac:dyDescent="0.3">
      <c r="A1057" s="141"/>
      <c r="B1057" s="141"/>
      <c r="C1057" s="141"/>
      <c r="D1057" s="141"/>
      <c r="E1057" s="141"/>
      <c r="F1057" s="141"/>
      <c r="G1057" s="141"/>
      <c r="H1057" s="141"/>
      <c r="I1057" s="141"/>
      <c r="J1057" s="141"/>
      <c r="K1057" s="141"/>
      <c r="L1057" s="141"/>
      <c r="M1057" s="141"/>
      <c r="N1057" s="141"/>
      <c r="O1057" s="141"/>
      <c r="P1057" s="141"/>
      <c r="Q1057" s="141"/>
      <c r="R1057" s="141"/>
      <c r="S1057" s="141"/>
      <c r="T1057" s="141"/>
      <c r="U1057" s="141"/>
    </row>
    <row r="1058" spans="1:21" ht="14.4" x14ac:dyDescent="0.3">
      <c r="A1058" s="141"/>
      <c r="B1058" s="141"/>
      <c r="C1058" s="141"/>
      <c r="D1058" s="141"/>
      <c r="E1058" s="141"/>
      <c r="F1058" s="141"/>
      <c r="G1058" s="141"/>
      <c r="H1058" s="141"/>
      <c r="I1058" s="141"/>
      <c r="J1058" s="141"/>
      <c r="K1058" s="141"/>
      <c r="L1058" s="141"/>
      <c r="M1058" s="141"/>
      <c r="N1058" s="141"/>
      <c r="O1058" s="141"/>
      <c r="P1058" s="141"/>
      <c r="Q1058" s="141"/>
      <c r="R1058" s="141"/>
      <c r="S1058" s="141"/>
      <c r="T1058" s="141"/>
      <c r="U1058" s="141"/>
    </row>
    <row r="1059" spans="1:21" ht="14.4" x14ac:dyDescent="0.3">
      <c r="A1059" s="141"/>
      <c r="B1059" s="141"/>
      <c r="C1059" s="141"/>
      <c r="D1059" s="141"/>
      <c r="E1059" s="141"/>
      <c r="F1059" s="141"/>
      <c r="G1059" s="141"/>
      <c r="H1059" s="141"/>
      <c r="I1059" s="141"/>
      <c r="J1059" s="141"/>
      <c r="K1059" s="141"/>
      <c r="L1059" s="141"/>
      <c r="M1059" s="141"/>
      <c r="N1059" s="141"/>
      <c r="O1059" s="141"/>
      <c r="P1059" s="141"/>
      <c r="Q1059" s="141"/>
      <c r="R1059" s="141"/>
      <c r="S1059" s="141"/>
      <c r="T1059" s="141"/>
      <c r="U1059" s="141"/>
    </row>
    <row r="1060" spans="1:21" ht="14.4" x14ac:dyDescent="0.3">
      <c r="A1060" s="141"/>
      <c r="B1060" s="141"/>
      <c r="C1060" s="141"/>
      <c r="D1060" s="141"/>
      <c r="E1060" s="141"/>
      <c r="F1060" s="141"/>
      <c r="G1060" s="141"/>
      <c r="H1060" s="141"/>
      <c r="I1060" s="141"/>
      <c r="J1060" s="141"/>
      <c r="K1060" s="141"/>
      <c r="L1060" s="141"/>
      <c r="M1060" s="141"/>
      <c r="N1060" s="141"/>
      <c r="O1060" s="141"/>
      <c r="P1060" s="141"/>
      <c r="Q1060" s="141"/>
      <c r="R1060" s="141"/>
      <c r="S1060" s="141"/>
      <c r="T1060" s="141"/>
      <c r="U1060" s="141"/>
    </row>
    <row r="1061" spans="1:21" ht="14.4" x14ac:dyDescent="0.3">
      <c r="A1061" s="141"/>
      <c r="B1061" s="141"/>
      <c r="C1061" s="141"/>
      <c r="D1061" s="141"/>
      <c r="E1061" s="141"/>
      <c r="F1061" s="141"/>
      <c r="G1061" s="141"/>
      <c r="H1061" s="141"/>
      <c r="I1061" s="141"/>
      <c r="J1061" s="141"/>
      <c r="K1061" s="141"/>
      <c r="L1061" s="141"/>
      <c r="M1061" s="141"/>
      <c r="N1061" s="141"/>
      <c r="O1061" s="141"/>
      <c r="P1061" s="141"/>
      <c r="Q1061" s="141"/>
      <c r="R1061" s="141"/>
      <c r="S1061" s="141"/>
      <c r="T1061" s="141"/>
      <c r="U1061" s="141"/>
    </row>
    <row r="1062" spans="1:21" ht="14.4" x14ac:dyDescent="0.3">
      <c r="A1062" s="141"/>
      <c r="B1062" s="141"/>
      <c r="C1062" s="141"/>
      <c r="D1062" s="141"/>
      <c r="E1062" s="141"/>
      <c r="F1062" s="141"/>
      <c r="G1062" s="141"/>
      <c r="H1062" s="141"/>
      <c r="I1062" s="141"/>
      <c r="J1062" s="141"/>
      <c r="K1062" s="141"/>
      <c r="L1062" s="141"/>
      <c r="M1062" s="141"/>
      <c r="N1062" s="141"/>
      <c r="O1062" s="141"/>
      <c r="P1062" s="141"/>
      <c r="Q1062" s="141"/>
      <c r="R1062" s="141"/>
      <c r="S1062" s="141"/>
      <c r="T1062" s="141"/>
      <c r="U1062" s="141"/>
    </row>
    <row r="1063" spans="1:21" ht="14.4" x14ac:dyDescent="0.3">
      <c r="A1063" s="141"/>
      <c r="B1063" s="141"/>
      <c r="C1063" s="141"/>
      <c r="D1063" s="141"/>
      <c r="E1063" s="141"/>
      <c r="F1063" s="141"/>
      <c r="G1063" s="141"/>
      <c r="H1063" s="141"/>
      <c r="I1063" s="141"/>
      <c r="J1063" s="141"/>
      <c r="K1063" s="141"/>
      <c r="L1063" s="141"/>
      <c r="M1063" s="141"/>
      <c r="N1063" s="141"/>
      <c r="O1063" s="141"/>
      <c r="P1063" s="141"/>
      <c r="Q1063" s="141"/>
      <c r="R1063" s="141"/>
      <c r="S1063" s="141"/>
      <c r="T1063" s="141"/>
      <c r="U1063" s="141"/>
    </row>
    <row r="1064" spans="1:21" ht="14.4" x14ac:dyDescent="0.3">
      <c r="A1064" s="141"/>
      <c r="B1064" s="141"/>
      <c r="C1064" s="141"/>
      <c r="D1064" s="141"/>
      <c r="E1064" s="141"/>
      <c r="F1064" s="141"/>
      <c r="G1064" s="141"/>
      <c r="H1064" s="141"/>
      <c r="I1064" s="141"/>
      <c r="J1064" s="141"/>
      <c r="K1064" s="141"/>
      <c r="L1064" s="141"/>
      <c r="M1064" s="141"/>
      <c r="N1064" s="141"/>
      <c r="O1064" s="141"/>
      <c r="P1064" s="141"/>
      <c r="Q1064" s="141"/>
      <c r="R1064" s="141"/>
      <c r="S1064" s="141"/>
      <c r="T1064" s="141"/>
      <c r="U1064" s="141"/>
    </row>
    <row r="1065" spans="1:21" ht="14.4" x14ac:dyDescent="0.3">
      <c r="A1065" s="141"/>
      <c r="B1065" s="141"/>
      <c r="C1065" s="141"/>
      <c r="D1065" s="141"/>
      <c r="E1065" s="141"/>
      <c r="F1065" s="141"/>
      <c r="G1065" s="141"/>
      <c r="H1065" s="141"/>
      <c r="I1065" s="141"/>
      <c r="J1065" s="141"/>
      <c r="K1065" s="141"/>
      <c r="L1065" s="141"/>
      <c r="M1065" s="141"/>
      <c r="N1065" s="141"/>
      <c r="O1065" s="141"/>
      <c r="P1065" s="141"/>
      <c r="Q1065" s="141"/>
      <c r="R1065" s="141"/>
      <c r="S1065" s="141"/>
      <c r="T1065" s="141"/>
      <c r="U1065" s="141"/>
    </row>
    <row r="1066" spans="1:21" ht="14.4" x14ac:dyDescent="0.3">
      <c r="A1066" s="141"/>
      <c r="B1066" s="141"/>
      <c r="C1066" s="141"/>
      <c r="D1066" s="141"/>
      <c r="E1066" s="141"/>
      <c r="F1066" s="141"/>
      <c r="G1066" s="141"/>
      <c r="H1066" s="141"/>
      <c r="I1066" s="141"/>
      <c r="J1066" s="141"/>
      <c r="K1066" s="141"/>
      <c r="L1066" s="141"/>
      <c r="M1066" s="141"/>
      <c r="N1066" s="141"/>
      <c r="O1066" s="141"/>
      <c r="P1066" s="141"/>
      <c r="Q1066" s="141"/>
      <c r="R1066" s="141"/>
      <c r="S1066" s="141"/>
      <c r="T1066" s="141"/>
      <c r="U1066" s="141"/>
    </row>
    <row r="1067" spans="1:21" ht="14.4" x14ac:dyDescent="0.3">
      <c r="A1067" s="141"/>
      <c r="B1067" s="141"/>
      <c r="C1067" s="141"/>
      <c r="D1067" s="141"/>
      <c r="E1067" s="141"/>
      <c r="F1067" s="141"/>
      <c r="G1067" s="141"/>
      <c r="H1067" s="141"/>
      <c r="I1067" s="141"/>
      <c r="J1067" s="141"/>
      <c r="K1067" s="141"/>
      <c r="L1067" s="141"/>
      <c r="M1067" s="141"/>
      <c r="N1067" s="141"/>
      <c r="O1067" s="141"/>
      <c r="P1067" s="141"/>
      <c r="Q1067" s="141"/>
      <c r="R1067" s="141"/>
      <c r="S1067" s="141"/>
      <c r="T1067" s="141"/>
      <c r="U1067" s="141"/>
    </row>
    <row r="1068" spans="1:21" ht="14.4" x14ac:dyDescent="0.3">
      <c r="A1068" s="141"/>
      <c r="B1068" s="141"/>
      <c r="C1068" s="141"/>
      <c r="D1068" s="141"/>
      <c r="E1068" s="141"/>
      <c r="F1068" s="141"/>
      <c r="G1068" s="141"/>
      <c r="H1068" s="141"/>
      <c r="I1068" s="141"/>
      <c r="J1068" s="141"/>
      <c r="K1068" s="141"/>
      <c r="L1068" s="141"/>
      <c r="M1068" s="141"/>
      <c r="N1068" s="141"/>
      <c r="O1068" s="141"/>
      <c r="P1068" s="141"/>
      <c r="Q1068" s="141"/>
      <c r="R1068" s="141"/>
      <c r="S1068" s="141"/>
      <c r="T1068" s="141"/>
      <c r="U1068" s="141"/>
    </row>
    <row r="1069" spans="1:21" ht="14.4" x14ac:dyDescent="0.3">
      <c r="A1069" s="141"/>
      <c r="B1069" s="141"/>
      <c r="C1069" s="141"/>
      <c r="D1069" s="141"/>
      <c r="E1069" s="141"/>
      <c r="F1069" s="141"/>
      <c r="G1069" s="141"/>
      <c r="H1069" s="141"/>
      <c r="I1069" s="141"/>
      <c r="J1069" s="141"/>
      <c r="K1069" s="141"/>
      <c r="L1069" s="141"/>
      <c r="M1069" s="141"/>
      <c r="N1069" s="141"/>
      <c r="O1069" s="141"/>
      <c r="P1069" s="141"/>
      <c r="Q1069" s="141"/>
      <c r="R1069" s="141"/>
      <c r="S1069" s="141"/>
      <c r="T1069" s="141"/>
      <c r="U1069" s="141"/>
    </row>
    <row r="1070" spans="1:21" ht="14.4" x14ac:dyDescent="0.3">
      <c r="A1070" s="141"/>
      <c r="B1070" s="141"/>
      <c r="C1070" s="141"/>
      <c r="D1070" s="141"/>
      <c r="E1070" s="141"/>
      <c r="F1070" s="141"/>
      <c r="G1070" s="141"/>
      <c r="H1070" s="141"/>
      <c r="I1070" s="141"/>
      <c r="J1070" s="141"/>
      <c r="K1070" s="141"/>
      <c r="L1070" s="141"/>
      <c r="M1070" s="141"/>
      <c r="N1070" s="141"/>
      <c r="O1070" s="141"/>
      <c r="P1070" s="141"/>
      <c r="Q1070" s="141"/>
      <c r="R1070" s="141"/>
      <c r="S1070" s="141"/>
      <c r="T1070" s="141"/>
      <c r="U1070" s="141"/>
    </row>
    <row r="1071" spans="1:21" ht="14.4" x14ac:dyDescent="0.3">
      <c r="A1071" s="141"/>
      <c r="B1071" s="141"/>
      <c r="C1071" s="141"/>
      <c r="D1071" s="141"/>
      <c r="E1071" s="141"/>
      <c r="F1071" s="141"/>
      <c r="G1071" s="141"/>
      <c r="H1071" s="141"/>
      <c r="I1071" s="141"/>
      <c r="J1071" s="141"/>
      <c r="K1071" s="141"/>
      <c r="L1071" s="141"/>
      <c r="M1071" s="141"/>
      <c r="N1071" s="141"/>
      <c r="O1071" s="141"/>
      <c r="P1071" s="141"/>
      <c r="Q1071" s="141"/>
      <c r="R1071" s="141"/>
      <c r="S1071" s="141"/>
      <c r="T1071" s="141"/>
      <c r="U1071" s="141"/>
    </row>
    <row r="1072" spans="1:21" ht="14.4" x14ac:dyDescent="0.3">
      <c r="A1072" s="141"/>
      <c r="B1072" s="141"/>
      <c r="C1072" s="141"/>
      <c r="D1072" s="141"/>
      <c r="E1072" s="141"/>
      <c r="F1072" s="141"/>
      <c r="G1072" s="141"/>
      <c r="H1072" s="141"/>
      <c r="I1072" s="141"/>
      <c r="J1072" s="141"/>
      <c r="K1072" s="141"/>
      <c r="L1072" s="141"/>
      <c r="M1072" s="141"/>
      <c r="N1072" s="141"/>
      <c r="O1072" s="141"/>
      <c r="P1072" s="141"/>
      <c r="Q1072" s="141"/>
      <c r="R1072" s="141"/>
      <c r="S1072" s="141"/>
      <c r="T1072" s="141"/>
      <c r="U1072" s="141"/>
    </row>
    <row r="1073" spans="1:21" ht="14.4" x14ac:dyDescent="0.3">
      <c r="A1073" s="141"/>
      <c r="B1073" s="141"/>
      <c r="C1073" s="141"/>
      <c r="D1073" s="141"/>
      <c r="E1073" s="141"/>
      <c r="F1073" s="141"/>
      <c r="G1073" s="141"/>
      <c r="H1073" s="141"/>
      <c r="I1073" s="141"/>
      <c r="J1073" s="141"/>
      <c r="K1073" s="141"/>
      <c r="L1073" s="141"/>
      <c r="M1073" s="141"/>
      <c r="N1073" s="141"/>
      <c r="O1073" s="141"/>
      <c r="P1073" s="141"/>
      <c r="Q1073" s="141"/>
      <c r="R1073" s="141"/>
      <c r="S1073" s="141"/>
      <c r="T1073" s="141"/>
      <c r="U1073" s="141"/>
    </row>
    <row r="1074" spans="1:21" ht="14.4" x14ac:dyDescent="0.3">
      <c r="A1074" s="141"/>
      <c r="B1074" s="141"/>
      <c r="C1074" s="141"/>
      <c r="D1074" s="141"/>
      <c r="E1074" s="141"/>
      <c r="F1074" s="141"/>
      <c r="G1074" s="141"/>
      <c r="H1074" s="141"/>
      <c r="I1074" s="141"/>
      <c r="J1074" s="141"/>
      <c r="K1074" s="141"/>
      <c r="L1074" s="141"/>
      <c r="M1074" s="141"/>
      <c r="N1074" s="141"/>
      <c r="O1074" s="141"/>
      <c r="P1074" s="141"/>
      <c r="Q1074" s="141"/>
      <c r="R1074" s="141"/>
      <c r="S1074" s="141"/>
      <c r="T1074" s="141"/>
      <c r="U1074" s="141"/>
    </row>
    <row r="1075" spans="1:21" ht="14.4" x14ac:dyDescent="0.3">
      <c r="A1075" s="141"/>
      <c r="B1075" s="141"/>
      <c r="C1075" s="141"/>
      <c r="D1075" s="141"/>
      <c r="E1075" s="141"/>
      <c r="F1075" s="141"/>
      <c r="G1075" s="141"/>
      <c r="H1075" s="141"/>
      <c r="I1075" s="141"/>
      <c r="J1075" s="141"/>
      <c r="K1075" s="141"/>
      <c r="L1075" s="141"/>
      <c r="M1075" s="141"/>
      <c r="N1075" s="141"/>
      <c r="O1075" s="141"/>
      <c r="P1075" s="141"/>
      <c r="Q1075" s="141"/>
      <c r="R1075" s="141"/>
      <c r="S1075" s="141"/>
      <c r="T1075" s="141"/>
      <c r="U1075" s="141"/>
    </row>
    <row r="1076" spans="1:21" ht="14.4" x14ac:dyDescent="0.3">
      <c r="A1076" s="141"/>
      <c r="B1076" s="141"/>
      <c r="C1076" s="141"/>
      <c r="D1076" s="141"/>
      <c r="E1076" s="141"/>
      <c r="F1076" s="141"/>
      <c r="G1076" s="141"/>
      <c r="H1076" s="141"/>
      <c r="I1076" s="141"/>
      <c r="J1076" s="141"/>
      <c r="K1076" s="141"/>
      <c r="L1076" s="141"/>
      <c r="M1076" s="141"/>
      <c r="N1076" s="141"/>
      <c r="O1076" s="141"/>
      <c r="P1076" s="141"/>
      <c r="Q1076" s="141"/>
      <c r="R1076" s="141"/>
      <c r="S1076" s="141"/>
      <c r="T1076" s="141"/>
      <c r="U1076" s="141"/>
    </row>
    <row r="1077" spans="1:21" ht="14.4" x14ac:dyDescent="0.3">
      <c r="A1077" s="141"/>
      <c r="B1077" s="141"/>
      <c r="C1077" s="141"/>
      <c r="D1077" s="141"/>
      <c r="E1077" s="141"/>
      <c r="F1077" s="141"/>
      <c r="G1077" s="141"/>
      <c r="H1077" s="141"/>
      <c r="I1077" s="141"/>
      <c r="J1077" s="141"/>
      <c r="K1077" s="141"/>
      <c r="L1077" s="141"/>
      <c r="M1077" s="141"/>
      <c r="N1077" s="141"/>
      <c r="O1077" s="141"/>
      <c r="P1077" s="141"/>
      <c r="Q1077" s="141"/>
      <c r="R1077" s="141"/>
      <c r="S1077" s="141"/>
      <c r="T1077" s="141"/>
      <c r="U1077" s="141"/>
    </row>
    <row r="1078" spans="1:21" ht="14.4" x14ac:dyDescent="0.3">
      <c r="A1078" s="141"/>
      <c r="B1078" s="141"/>
      <c r="C1078" s="141"/>
      <c r="D1078" s="141"/>
      <c r="E1078" s="141"/>
      <c r="F1078" s="141"/>
      <c r="G1078" s="141"/>
      <c r="H1078" s="141"/>
      <c r="I1078" s="141"/>
      <c r="J1078" s="141"/>
      <c r="K1078" s="141"/>
      <c r="L1078" s="141"/>
      <c r="M1078" s="141"/>
      <c r="N1078" s="141"/>
      <c r="O1078" s="141"/>
      <c r="P1078" s="141"/>
      <c r="Q1078" s="141"/>
      <c r="R1078" s="141"/>
      <c r="S1078" s="141"/>
      <c r="T1078" s="141"/>
      <c r="U1078" s="141"/>
    </row>
    <row r="1079" spans="1:21" ht="14.4" x14ac:dyDescent="0.3">
      <c r="A1079" s="141"/>
      <c r="B1079" s="141"/>
      <c r="C1079" s="141"/>
      <c r="D1079" s="141"/>
      <c r="E1079" s="141"/>
      <c r="F1079" s="141"/>
      <c r="G1079" s="141"/>
      <c r="H1079" s="141"/>
      <c r="I1079" s="141"/>
      <c r="J1079" s="141"/>
      <c r="K1079" s="141"/>
      <c r="L1079" s="141"/>
      <c r="M1079" s="141"/>
      <c r="N1079" s="141"/>
      <c r="O1079" s="141"/>
      <c r="P1079" s="141"/>
      <c r="Q1079" s="141"/>
      <c r="R1079" s="141"/>
      <c r="S1079" s="141"/>
      <c r="T1079" s="141"/>
      <c r="U1079" s="141"/>
    </row>
    <row r="1080" spans="1:21" ht="14.4" x14ac:dyDescent="0.3">
      <c r="A1080" s="141"/>
      <c r="B1080" s="141"/>
      <c r="C1080" s="141"/>
      <c r="D1080" s="141"/>
      <c r="E1080" s="141"/>
      <c r="F1080" s="141"/>
      <c r="G1080" s="141"/>
      <c r="H1080" s="141"/>
      <c r="I1080" s="141"/>
      <c r="J1080" s="141"/>
      <c r="K1080" s="141"/>
      <c r="L1080" s="141"/>
      <c r="M1080" s="141"/>
      <c r="N1080" s="141"/>
      <c r="O1080" s="141"/>
      <c r="P1080" s="141"/>
      <c r="Q1080" s="141"/>
      <c r="R1080" s="141"/>
      <c r="S1080" s="141"/>
      <c r="T1080" s="141"/>
      <c r="U1080" s="141"/>
    </row>
    <row r="1081" spans="1:21" ht="14.4" x14ac:dyDescent="0.3">
      <c r="A1081" s="141"/>
      <c r="B1081" s="141"/>
      <c r="C1081" s="141"/>
      <c r="D1081" s="141"/>
      <c r="E1081" s="141"/>
      <c r="F1081" s="141"/>
      <c r="G1081" s="141"/>
      <c r="H1081" s="141"/>
      <c r="I1081" s="141"/>
      <c r="J1081" s="141"/>
      <c r="K1081" s="141"/>
      <c r="L1081" s="141"/>
      <c r="M1081" s="141"/>
      <c r="N1081" s="141"/>
      <c r="O1081" s="141"/>
      <c r="P1081" s="141"/>
      <c r="Q1081" s="141"/>
      <c r="R1081" s="141"/>
      <c r="S1081" s="141"/>
      <c r="T1081" s="141"/>
      <c r="U1081" s="141"/>
    </row>
    <row r="1082" spans="1:21" ht="14.4" x14ac:dyDescent="0.3">
      <c r="A1082" s="141"/>
      <c r="B1082" s="141"/>
      <c r="C1082" s="141"/>
      <c r="D1082" s="141"/>
      <c r="E1082" s="141"/>
      <c r="F1082" s="141"/>
      <c r="G1082" s="141"/>
      <c r="H1082" s="141"/>
      <c r="I1082" s="141"/>
      <c r="J1082" s="141"/>
      <c r="K1082" s="141"/>
      <c r="L1082" s="141"/>
      <c r="M1082" s="141"/>
      <c r="N1082" s="141"/>
      <c r="O1082" s="141"/>
      <c r="P1082" s="141"/>
      <c r="Q1082" s="141"/>
      <c r="R1082" s="141"/>
      <c r="S1082" s="141"/>
      <c r="T1082" s="141"/>
      <c r="U1082" s="141"/>
    </row>
    <row r="1083" spans="1:21" ht="14.4" x14ac:dyDescent="0.3">
      <c r="A1083" s="141"/>
      <c r="B1083" s="141"/>
      <c r="C1083" s="141"/>
      <c r="D1083" s="141"/>
      <c r="E1083" s="141"/>
      <c r="F1083" s="141"/>
      <c r="G1083" s="141"/>
      <c r="H1083" s="141"/>
      <c r="I1083" s="141"/>
      <c r="J1083" s="141"/>
      <c r="K1083" s="141"/>
      <c r="L1083" s="141"/>
      <c r="M1083" s="141"/>
      <c r="N1083" s="141"/>
      <c r="O1083" s="141"/>
      <c r="P1083" s="141"/>
      <c r="Q1083" s="141"/>
      <c r="R1083" s="141"/>
      <c r="S1083" s="141"/>
      <c r="T1083" s="141"/>
      <c r="U1083" s="141"/>
    </row>
    <row r="1084" spans="1:21" ht="14.4" x14ac:dyDescent="0.3">
      <c r="A1084" s="141"/>
      <c r="B1084" s="141"/>
      <c r="C1084" s="141"/>
      <c r="D1084" s="141"/>
      <c r="E1084" s="141"/>
      <c r="F1084" s="141"/>
      <c r="G1084" s="141"/>
      <c r="H1084" s="141"/>
      <c r="I1084" s="141"/>
      <c r="J1084" s="141"/>
      <c r="K1084" s="141"/>
      <c r="L1084" s="141"/>
      <c r="M1084" s="141"/>
      <c r="N1084" s="141"/>
      <c r="O1084" s="141"/>
      <c r="P1084" s="141"/>
      <c r="Q1084" s="141"/>
      <c r="R1084" s="141"/>
      <c r="S1084" s="141"/>
      <c r="T1084" s="141"/>
      <c r="U1084" s="141"/>
    </row>
    <row r="1085" spans="1:21" ht="14.4" x14ac:dyDescent="0.3">
      <c r="A1085" s="141"/>
      <c r="B1085" s="141"/>
      <c r="C1085" s="141"/>
      <c r="D1085" s="141"/>
      <c r="E1085" s="141"/>
      <c r="F1085" s="141"/>
      <c r="G1085" s="141"/>
      <c r="H1085" s="141"/>
      <c r="I1085" s="141"/>
      <c r="J1085" s="141"/>
      <c r="K1085" s="141"/>
      <c r="L1085" s="141"/>
      <c r="M1085" s="141"/>
      <c r="N1085" s="141"/>
      <c r="O1085" s="141"/>
      <c r="P1085" s="141"/>
      <c r="Q1085" s="141"/>
      <c r="R1085" s="141"/>
      <c r="S1085" s="141"/>
      <c r="T1085" s="141"/>
      <c r="U1085" s="141"/>
    </row>
    <row r="1086" spans="1:21" ht="14.4" x14ac:dyDescent="0.3">
      <c r="A1086" s="141"/>
      <c r="B1086" s="141"/>
      <c r="C1086" s="141"/>
      <c r="D1086" s="141"/>
      <c r="E1086" s="141"/>
      <c r="F1086" s="141"/>
      <c r="G1086" s="141"/>
      <c r="H1086" s="141"/>
      <c r="I1086" s="141"/>
      <c r="J1086" s="141"/>
      <c r="K1086" s="141"/>
      <c r="L1086" s="141"/>
      <c r="M1086" s="141"/>
      <c r="N1086" s="141"/>
      <c r="O1086" s="141"/>
      <c r="P1086" s="141"/>
      <c r="Q1086" s="141"/>
      <c r="R1086" s="141"/>
      <c r="S1086" s="141"/>
      <c r="T1086" s="141"/>
      <c r="U1086" s="141"/>
    </row>
    <row r="1087" spans="1:21" ht="14.4" x14ac:dyDescent="0.3">
      <c r="A1087" s="141"/>
      <c r="B1087" s="141"/>
      <c r="C1087" s="141"/>
      <c r="D1087" s="141"/>
      <c r="E1087" s="141"/>
      <c r="F1087" s="141"/>
      <c r="G1087" s="141"/>
      <c r="H1087" s="141"/>
      <c r="I1087" s="141"/>
      <c r="J1087" s="141"/>
      <c r="K1087" s="141"/>
      <c r="L1087" s="141"/>
      <c r="M1087" s="141"/>
      <c r="N1087" s="141"/>
      <c r="O1087" s="141"/>
      <c r="P1087" s="141"/>
      <c r="Q1087" s="141"/>
      <c r="R1087" s="141"/>
      <c r="S1087" s="141"/>
      <c r="T1087" s="141"/>
      <c r="U1087" s="141"/>
    </row>
    <row r="1088" spans="1:21" ht="14.4" x14ac:dyDescent="0.3">
      <c r="A1088" s="141"/>
      <c r="B1088" s="141"/>
      <c r="C1088" s="141"/>
      <c r="D1088" s="141"/>
      <c r="E1088" s="141"/>
      <c r="F1088" s="141"/>
      <c r="G1088" s="141"/>
      <c r="H1088" s="141"/>
      <c r="I1088" s="141"/>
      <c r="J1088" s="141"/>
      <c r="K1088" s="141"/>
      <c r="L1088" s="141"/>
      <c r="M1088" s="141"/>
      <c r="N1088" s="141"/>
      <c r="O1088" s="141"/>
      <c r="P1088" s="141"/>
      <c r="Q1088" s="141"/>
      <c r="R1088" s="141"/>
      <c r="S1088" s="141"/>
      <c r="T1088" s="141"/>
      <c r="U1088" s="141"/>
    </row>
    <row r="1089" spans="1:21" ht="14.4" x14ac:dyDescent="0.3">
      <c r="A1089" s="141"/>
      <c r="B1089" s="141"/>
      <c r="C1089" s="141"/>
      <c r="D1089" s="141"/>
      <c r="E1089" s="141"/>
      <c r="F1089" s="141"/>
      <c r="G1089" s="141"/>
      <c r="H1089" s="141"/>
      <c r="I1089" s="141"/>
      <c r="J1089" s="141"/>
      <c r="K1089" s="141"/>
      <c r="L1089" s="141"/>
      <c r="M1089" s="141"/>
      <c r="N1089" s="141"/>
      <c r="O1089" s="141"/>
      <c r="P1089" s="141"/>
      <c r="Q1089" s="141"/>
      <c r="R1089" s="141"/>
      <c r="S1089" s="141"/>
      <c r="T1089" s="141"/>
      <c r="U1089" s="141"/>
    </row>
    <row r="1090" spans="1:21" ht="14.4" x14ac:dyDescent="0.3">
      <c r="A1090" s="141"/>
      <c r="B1090" s="141"/>
      <c r="C1090" s="141"/>
      <c r="D1090" s="141"/>
      <c r="E1090" s="141"/>
      <c r="F1090" s="141"/>
      <c r="G1090" s="141"/>
      <c r="H1090" s="141"/>
      <c r="I1090" s="141"/>
      <c r="J1090" s="141"/>
      <c r="K1090" s="141"/>
      <c r="L1090" s="141"/>
      <c r="M1090" s="141"/>
      <c r="N1090" s="141"/>
      <c r="O1090" s="141"/>
      <c r="P1090" s="141"/>
      <c r="Q1090" s="141"/>
      <c r="R1090" s="141"/>
      <c r="S1090" s="141"/>
      <c r="T1090" s="141"/>
      <c r="U1090" s="141"/>
    </row>
    <row r="1091" spans="1:21" ht="14.4" x14ac:dyDescent="0.3">
      <c r="A1091" s="141"/>
      <c r="B1091" s="141"/>
      <c r="C1091" s="141"/>
      <c r="D1091" s="141"/>
      <c r="E1091" s="141"/>
      <c r="F1091" s="141"/>
      <c r="G1091" s="141"/>
      <c r="H1091" s="141"/>
      <c r="I1091" s="141"/>
      <c r="J1091" s="141"/>
      <c r="K1091" s="141"/>
      <c r="L1091" s="141"/>
      <c r="M1091" s="141"/>
      <c r="N1091" s="141"/>
      <c r="O1091" s="141"/>
      <c r="P1091" s="141"/>
      <c r="Q1091" s="141"/>
      <c r="R1091" s="141"/>
      <c r="S1091" s="141"/>
      <c r="T1091" s="141"/>
      <c r="U1091" s="141"/>
    </row>
    <row r="1092" spans="1:21" ht="14.4" x14ac:dyDescent="0.3">
      <c r="A1092" s="141"/>
      <c r="B1092" s="141"/>
      <c r="C1092" s="141"/>
      <c r="D1092" s="141"/>
      <c r="E1092" s="141"/>
      <c r="F1092" s="141"/>
      <c r="G1092" s="141"/>
      <c r="H1092" s="141"/>
      <c r="I1092" s="141"/>
      <c r="J1092" s="141"/>
      <c r="K1092" s="141"/>
      <c r="L1092" s="141"/>
      <c r="M1092" s="141"/>
      <c r="N1092" s="141"/>
      <c r="O1092" s="141"/>
      <c r="P1092" s="141"/>
      <c r="Q1092" s="141"/>
      <c r="R1092" s="141"/>
      <c r="S1092" s="141"/>
      <c r="T1092" s="141"/>
      <c r="U1092" s="141"/>
    </row>
    <row r="1093" spans="1:21" ht="14.4" x14ac:dyDescent="0.3">
      <c r="A1093" s="141"/>
      <c r="B1093" s="141"/>
      <c r="C1093" s="141"/>
      <c r="D1093" s="141"/>
      <c r="E1093" s="141"/>
      <c r="F1093" s="141"/>
      <c r="G1093" s="141"/>
      <c r="H1093" s="141"/>
      <c r="I1093" s="141"/>
      <c r="J1093" s="141"/>
      <c r="K1093" s="141"/>
      <c r="L1093" s="141"/>
      <c r="M1093" s="141"/>
      <c r="N1093" s="141"/>
      <c r="O1093" s="141"/>
      <c r="P1093" s="141"/>
      <c r="Q1093" s="141"/>
      <c r="R1093" s="141"/>
      <c r="S1093" s="141"/>
      <c r="T1093" s="141"/>
      <c r="U1093" s="141"/>
    </row>
    <row r="1094" spans="1:21" ht="14.4" x14ac:dyDescent="0.3">
      <c r="A1094" s="141"/>
      <c r="B1094" s="141"/>
      <c r="C1094" s="141"/>
      <c r="D1094" s="141"/>
      <c r="E1094" s="141"/>
      <c r="F1094" s="141"/>
      <c r="G1094" s="141"/>
      <c r="H1094" s="141"/>
      <c r="I1094" s="141"/>
      <c r="J1094" s="141"/>
      <c r="K1094" s="141"/>
      <c r="L1094" s="141"/>
      <c r="M1094" s="141"/>
      <c r="N1094" s="141"/>
      <c r="O1094" s="141"/>
      <c r="P1094" s="141"/>
      <c r="Q1094" s="141"/>
      <c r="R1094" s="141"/>
      <c r="S1094" s="141"/>
      <c r="T1094" s="141"/>
      <c r="U1094" s="141"/>
    </row>
    <row r="1095" spans="1:21" ht="14.4" x14ac:dyDescent="0.3">
      <c r="A1095" s="141"/>
      <c r="B1095" s="141"/>
      <c r="C1095" s="141"/>
      <c r="D1095" s="141"/>
      <c r="E1095" s="141"/>
      <c r="F1095" s="141"/>
      <c r="G1095" s="141"/>
      <c r="H1095" s="141"/>
      <c r="I1095" s="141"/>
      <c r="J1095" s="141"/>
      <c r="K1095" s="141"/>
      <c r="L1095" s="141"/>
      <c r="M1095" s="141"/>
      <c r="N1095" s="141"/>
      <c r="O1095" s="141"/>
      <c r="P1095" s="141"/>
      <c r="Q1095" s="141"/>
      <c r="R1095" s="141"/>
      <c r="S1095" s="141"/>
      <c r="T1095" s="141"/>
      <c r="U1095" s="141"/>
    </row>
    <row r="1096" spans="1:21" ht="14.4" x14ac:dyDescent="0.3">
      <c r="A1096" s="141"/>
      <c r="B1096" s="141"/>
      <c r="C1096" s="141"/>
      <c r="D1096" s="141"/>
      <c r="E1096" s="141"/>
      <c r="F1096" s="141"/>
      <c r="G1096" s="141"/>
      <c r="H1096" s="141"/>
      <c r="I1096" s="141"/>
      <c r="J1096" s="141"/>
      <c r="K1096" s="141"/>
      <c r="L1096" s="141"/>
      <c r="M1096" s="141"/>
      <c r="N1096" s="141"/>
      <c r="O1096" s="141"/>
      <c r="P1096" s="141"/>
      <c r="Q1096" s="141"/>
      <c r="R1096" s="141"/>
      <c r="S1096" s="141"/>
      <c r="T1096" s="141"/>
      <c r="U1096" s="141"/>
    </row>
    <row r="1097" spans="1:21" ht="14.4" x14ac:dyDescent="0.3">
      <c r="A1097" s="141"/>
      <c r="B1097" s="141"/>
      <c r="C1097" s="141"/>
      <c r="D1097" s="141"/>
      <c r="E1097" s="141"/>
      <c r="F1097" s="141"/>
      <c r="G1097" s="141"/>
      <c r="H1097" s="141"/>
      <c r="I1097" s="141"/>
      <c r="J1097" s="141"/>
      <c r="K1097" s="141"/>
      <c r="L1097" s="141"/>
      <c r="M1097" s="141"/>
      <c r="N1097" s="141"/>
      <c r="O1097" s="141"/>
      <c r="P1097" s="141"/>
      <c r="Q1097" s="141"/>
      <c r="R1097" s="141"/>
      <c r="S1097" s="141"/>
      <c r="T1097" s="141"/>
      <c r="U1097" s="141"/>
    </row>
    <row r="1098" spans="1:21" ht="14.4" x14ac:dyDescent="0.3">
      <c r="A1098" s="141"/>
      <c r="B1098" s="141"/>
      <c r="C1098" s="141"/>
      <c r="D1098" s="141"/>
      <c r="E1098" s="141"/>
      <c r="F1098" s="141"/>
      <c r="G1098" s="141"/>
      <c r="H1098" s="141"/>
      <c r="I1098" s="141"/>
      <c r="J1098" s="141"/>
      <c r="K1098" s="141"/>
      <c r="L1098" s="141"/>
      <c r="M1098" s="141"/>
      <c r="N1098" s="141"/>
      <c r="O1098" s="141"/>
      <c r="P1098" s="141"/>
      <c r="Q1098" s="141"/>
      <c r="R1098" s="141"/>
      <c r="S1098" s="141"/>
      <c r="T1098" s="141"/>
      <c r="U1098" s="141"/>
    </row>
    <row r="1099" spans="1:21" ht="14.4" x14ac:dyDescent="0.3">
      <c r="A1099" s="141"/>
      <c r="B1099" s="141"/>
      <c r="C1099" s="141"/>
      <c r="D1099" s="141"/>
      <c r="E1099" s="141"/>
      <c r="F1099" s="141"/>
      <c r="G1099" s="141"/>
      <c r="H1099" s="141"/>
      <c r="I1099" s="141"/>
      <c r="J1099" s="141"/>
      <c r="K1099" s="141"/>
      <c r="L1099" s="141"/>
      <c r="M1099" s="141"/>
      <c r="N1099" s="141"/>
      <c r="O1099" s="141"/>
      <c r="P1099" s="141"/>
      <c r="Q1099" s="141"/>
      <c r="R1099" s="141"/>
      <c r="S1099" s="141"/>
      <c r="T1099" s="141"/>
      <c r="U1099" s="141"/>
    </row>
    <row r="1100" spans="1:21" ht="14.4" x14ac:dyDescent="0.3">
      <c r="A1100" s="141"/>
      <c r="B1100" s="141"/>
      <c r="C1100" s="141"/>
      <c r="D1100" s="141"/>
      <c r="E1100" s="141"/>
      <c r="F1100" s="141"/>
      <c r="G1100" s="141"/>
      <c r="H1100" s="141"/>
      <c r="I1100" s="141"/>
      <c r="J1100" s="141"/>
      <c r="K1100" s="141"/>
      <c r="L1100" s="141"/>
      <c r="M1100" s="141"/>
      <c r="N1100" s="141"/>
      <c r="O1100" s="141"/>
      <c r="P1100" s="141"/>
      <c r="Q1100" s="141"/>
      <c r="R1100" s="141"/>
      <c r="S1100" s="141"/>
      <c r="T1100" s="141"/>
      <c r="U1100" s="141"/>
    </row>
    <row r="1101" spans="1:21" ht="14.4" x14ac:dyDescent="0.3">
      <c r="A1101" s="141"/>
      <c r="B1101" s="141"/>
      <c r="C1101" s="141"/>
      <c r="D1101" s="141"/>
      <c r="E1101" s="141"/>
      <c r="F1101" s="141"/>
      <c r="G1101" s="141"/>
      <c r="H1101" s="141"/>
      <c r="I1101" s="141"/>
      <c r="J1101" s="141"/>
      <c r="K1101" s="141"/>
      <c r="L1101" s="141"/>
      <c r="M1101" s="141"/>
      <c r="N1101" s="141"/>
      <c r="O1101" s="141"/>
      <c r="P1101" s="141"/>
      <c r="Q1101" s="141"/>
      <c r="R1101" s="141"/>
      <c r="S1101" s="141"/>
      <c r="T1101" s="141"/>
      <c r="U1101" s="141"/>
    </row>
    <row r="1102" spans="1:21" ht="14.4" x14ac:dyDescent="0.3">
      <c r="A1102" s="141"/>
      <c r="B1102" s="141"/>
      <c r="C1102" s="141"/>
      <c r="D1102" s="141"/>
      <c r="E1102" s="141"/>
      <c r="F1102" s="141"/>
      <c r="G1102" s="141"/>
      <c r="H1102" s="141"/>
      <c r="I1102" s="141"/>
      <c r="J1102" s="141"/>
      <c r="K1102" s="141"/>
      <c r="L1102" s="141"/>
      <c r="M1102" s="141"/>
      <c r="N1102" s="141"/>
      <c r="O1102" s="141"/>
      <c r="P1102" s="141"/>
      <c r="Q1102" s="141"/>
      <c r="R1102" s="141"/>
      <c r="S1102" s="141"/>
      <c r="T1102" s="141"/>
      <c r="U1102" s="141"/>
    </row>
    <row r="1103" spans="1:21" ht="14.4" x14ac:dyDescent="0.3">
      <c r="A1103" s="141"/>
      <c r="B1103" s="141"/>
      <c r="C1103" s="141"/>
      <c r="D1103" s="141"/>
      <c r="E1103" s="141"/>
      <c r="F1103" s="141"/>
      <c r="G1103" s="141"/>
      <c r="H1103" s="141"/>
      <c r="I1103" s="141"/>
      <c r="J1103" s="141"/>
      <c r="K1103" s="141"/>
      <c r="L1103" s="141"/>
      <c r="M1103" s="141"/>
      <c r="N1103" s="141"/>
      <c r="O1103" s="141"/>
      <c r="P1103" s="141"/>
      <c r="Q1103" s="141"/>
      <c r="R1103" s="141"/>
      <c r="S1103" s="141"/>
      <c r="T1103" s="141"/>
      <c r="U1103" s="141"/>
    </row>
    <row r="1104" spans="1:21" ht="14.4" x14ac:dyDescent="0.3">
      <c r="A1104" s="141"/>
      <c r="B1104" s="141"/>
      <c r="C1104" s="141"/>
      <c r="D1104" s="141"/>
      <c r="E1104" s="141"/>
      <c r="F1104" s="141"/>
      <c r="G1104" s="141"/>
      <c r="H1104" s="141"/>
      <c r="I1104" s="141"/>
      <c r="J1104" s="141"/>
      <c r="K1104" s="141"/>
      <c r="L1104" s="141"/>
      <c r="M1104" s="141"/>
      <c r="N1104" s="141"/>
      <c r="O1104" s="141"/>
      <c r="P1104" s="141"/>
      <c r="Q1104" s="141"/>
      <c r="R1104" s="141"/>
      <c r="S1104" s="141"/>
      <c r="T1104" s="141"/>
      <c r="U1104" s="141"/>
    </row>
    <row r="1105" spans="1:21" ht="14.4" x14ac:dyDescent="0.3">
      <c r="A1105" s="141"/>
      <c r="B1105" s="141"/>
      <c r="C1105" s="141"/>
      <c r="D1105" s="141"/>
      <c r="E1105" s="141"/>
      <c r="F1105" s="141"/>
      <c r="G1105" s="141"/>
      <c r="H1105" s="141"/>
      <c r="I1105" s="141"/>
      <c r="J1105" s="141"/>
      <c r="K1105" s="141"/>
      <c r="L1105" s="141"/>
      <c r="M1105" s="141"/>
      <c r="N1105" s="141"/>
      <c r="O1105" s="141"/>
      <c r="P1105" s="141"/>
      <c r="Q1105" s="141"/>
      <c r="R1105" s="141"/>
      <c r="S1105" s="141"/>
      <c r="T1105" s="141"/>
      <c r="U1105" s="141"/>
    </row>
    <row r="1106" spans="1:21" ht="14.4" x14ac:dyDescent="0.3">
      <c r="A1106" s="141"/>
      <c r="B1106" s="141"/>
      <c r="C1106" s="141"/>
      <c r="D1106" s="141"/>
      <c r="E1106" s="141"/>
      <c r="F1106" s="141"/>
      <c r="G1106" s="141"/>
      <c r="H1106" s="141"/>
      <c r="I1106" s="141"/>
      <c r="J1106" s="141"/>
      <c r="K1106" s="141"/>
      <c r="L1106" s="141"/>
      <c r="M1106" s="141"/>
      <c r="N1106" s="141"/>
      <c r="O1106" s="141"/>
      <c r="P1106" s="141"/>
      <c r="Q1106" s="141"/>
      <c r="R1106" s="141"/>
      <c r="S1106" s="141"/>
      <c r="T1106" s="141"/>
      <c r="U1106" s="141"/>
    </row>
    <row r="1107" spans="1:21" ht="14.4" x14ac:dyDescent="0.3">
      <c r="A1107" s="141"/>
      <c r="B1107" s="141"/>
      <c r="C1107" s="141"/>
      <c r="D1107" s="141"/>
      <c r="E1107" s="141"/>
      <c r="F1107" s="141"/>
      <c r="G1107" s="141"/>
      <c r="H1107" s="141"/>
      <c r="I1107" s="141"/>
      <c r="J1107" s="141"/>
      <c r="K1107" s="141"/>
      <c r="L1107" s="141"/>
      <c r="M1107" s="141"/>
      <c r="N1107" s="141"/>
      <c r="O1107" s="141"/>
      <c r="P1107" s="141"/>
      <c r="Q1107" s="141"/>
      <c r="R1107" s="141"/>
      <c r="S1107" s="141"/>
      <c r="T1107" s="141"/>
      <c r="U1107" s="141"/>
    </row>
    <row r="1108" spans="1:21" ht="14.4" x14ac:dyDescent="0.3">
      <c r="A1108" s="141"/>
      <c r="B1108" s="141"/>
      <c r="C1108" s="141"/>
      <c r="D1108" s="141"/>
      <c r="E1108" s="141"/>
      <c r="F1108" s="141"/>
      <c r="G1108" s="141"/>
      <c r="H1108" s="141"/>
      <c r="I1108" s="141"/>
      <c r="J1108" s="141"/>
      <c r="K1108" s="141"/>
      <c r="L1108" s="141"/>
      <c r="M1108" s="141"/>
      <c r="N1108" s="141"/>
      <c r="O1108" s="141"/>
      <c r="P1108" s="141"/>
      <c r="Q1108" s="141"/>
      <c r="R1108" s="141"/>
      <c r="S1108" s="141"/>
      <c r="T1108" s="141"/>
      <c r="U1108" s="141"/>
    </row>
    <row r="1109" spans="1:21" ht="14.4" x14ac:dyDescent="0.3">
      <c r="A1109" s="141"/>
      <c r="B1109" s="141"/>
      <c r="C1109" s="141"/>
      <c r="D1109" s="141"/>
      <c r="E1109" s="141"/>
      <c r="F1109" s="141"/>
      <c r="G1109" s="141"/>
      <c r="H1109" s="141"/>
      <c r="I1109" s="141"/>
      <c r="J1109" s="141"/>
      <c r="K1109" s="141"/>
      <c r="L1109" s="141"/>
      <c r="M1109" s="141"/>
      <c r="N1109" s="141"/>
      <c r="O1109" s="141"/>
      <c r="P1109" s="141"/>
      <c r="Q1109" s="141"/>
      <c r="R1109" s="141"/>
      <c r="S1109" s="141"/>
      <c r="T1109" s="141"/>
      <c r="U1109" s="141"/>
    </row>
    <row r="1110" spans="1:21" ht="14.4" x14ac:dyDescent="0.3">
      <c r="A1110" s="141"/>
      <c r="B1110" s="141"/>
      <c r="C1110" s="141"/>
      <c r="D1110" s="141"/>
      <c r="E1110" s="141"/>
      <c r="F1110" s="141"/>
      <c r="G1110" s="141"/>
      <c r="H1110" s="141"/>
      <c r="I1110" s="141"/>
      <c r="J1110" s="141"/>
      <c r="K1110" s="141"/>
      <c r="L1110" s="141"/>
      <c r="M1110" s="141"/>
      <c r="N1110" s="141"/>
      <c r="O1110" s="141"/>
      <c r="P1110" s="141"/>
      <c r="Q1110" s="141"/>
      <c r="R1110" s="141"/>
      <c r="S1110" s="141"/>
      <c r="T1110" s="141"/>
      <c r="U1110" s="141"/>
    </row>
    <row r="1111" spans="1:21" ht="14.4" x14ac:dyDescent="0.3">
      <c r="A1111" s="141"/>
      <c r="B1111" s="141"/>
      <c r="C1111" s="141"/>
      <c r="D1111" s="141"/>
      <c r="E1111" s="141"/>
      <c r="F1111" s="141"/>
      <c r="G1111" s="141"/>
      <c r="H1111" s="141"/>
      <c r="I1111" s="141"/>
      <c r="J1111" s="141"/>
      <c r="K1111" s="141"/>
      <c r="L1111" s="141"/>
      <c r="M1111" s="141"/>
      <c r="N1111" s="141"/>
      <c r="O1111" s="141"/>
      <c r="P1111" s="141"/>
      <c r="Q1111" s="141"/>
      <c r="R1111" s="141"/>
      <c r="S1111" s="141"/>
      <c r="T1111" s="141"/>
      <c r="U1111" s="141"/>
    </row>
    <row r="1112" spans="1:21" ht="14.4" x14ac:dyDescent="0.3">
      <c r="A1112" s="141"/>
      <c r="B1112" s="141"/>
      <c r="C1112" s="141"/>
      <c r="D1112" s="141"/>
      <c r="E1112" s="141"/>
      <c r="F1112" s="141"/>
      <c r="G1112" s="141"/>
      <c r="H1112" s="141"/>
      <c r="I1112" s="141"/>
      <c r="J1112" s="141"/>
      <c r="K1112" s="141"/>
      <c r="L1112" s="141"/>
      <c r="M1112" s="141"/>
      <c r="N1112" s="141"/>
      <c r="O1112" s="141"/>
      <c r="P1112" s="141"/>
      <c r="Q1112" s="141"/>
      <c r="R1112" s="141"/>
      <c r="S1112" s="141"/>
      <c r="T1112" s="141"/>
      <c r="U1112" s="141"/>
    </row>
    <row r="1113" spans="1:21" ht="14.4" x14ac:dyDescent="0.3">
      <c r="A1113" s="141"/>
      <c r="B1113" s="141"/>
      <c r="C1113" s="141"/>
      <c r="D1113" s="141"/>
      <c r="E1113" s="141"/>
      <c r="F1113" s="141"/>
      <c r="G1113" s="141"/>
      <c r="H1113" s="141"/>
      <c r="I1113" s="141"/>
      <c r="J1113" s="141"/>
      <c r="K1113" s="141"/>
      <c r="L1113" s="141"/>
      <c r="M1113" s="141"/>
      <c r="N1113" s="141"/>
      <c r="O1113" s="141"/>
      <c r="P1113" s="141"/>
      <c r="Q1113" s="141"/>
      <c r="R1113" s="141"/>
      <c r="S1113" s="141"/>
      <c r="T1113" s="141"/>
      <c r="U1113" s="141"/>
    </row>
    <row r="1114" spans="1:21" ht="14.4" x14ac:dyDescent="0.3">
      <c r="A1114" s="141"/>
      <c r="B1114" s="141"/>
      <c r="C1114" s="141"/>
      <c r="D1114" s="141"/>
      <c r="E1114" s="141"/>
      <c r="F1114" s="141"/>
      <c r="G1114" s="141"/>
      <c r="H1114" s="141"/>
      <c r="I1114" s="141"/>
      <c r="J1114" s="141"/>
      <c r="K1114" s="141"/>
      <c r="L1114" s="141"/>
      <c r="M1114" s="141"/>
      <c r="N1114" s="141"/>
      <c r="O1114" s="141"/>
      <c r="P1114" s="141"/>
      <c r="Q1114" s="141"/>
      <c r="R1114" s="141"/>
      <c r="S1114" s="141"/>
      <c r="T1114" s="141"/>
      <c r="U1114" s="141"/>
    </row>
    <row r="1115" spans="1:21" ht="14.4" x14ac:dyDescent="0.3">
      <c r="A1115" s="141"/>
      <c r="B1115" s="141"/>
      <c r="C1115" s="141"/>
      <c r="D1115" s="141"/>
      <c r="E1115" s="141"/>
      <c r="F1115" s="141"/>
      <c r="G1115" s="141"/>
      <c r="H1115" s="141"/>
      <c r="I1115" s="141"/>
      <c r="J1115" s="141"/>
      <c r="K1115" s="141"/>
      <c r="L1115" s="141"/>
      <c r="M1115" s="141"/>
      <c r="N1115" s="141"/>
      <c r="O1115" s="141"/>
      <c r="P1115" s="141"/>
      <c r="Q1115" s="141"/>
      <c r="R1115" s="141"/>
      <c r="S1115" s="141"/>
      <c r="T1115" s="141"/>
      <c r="U1115" s="141"/>
    </row>
    <row r="1116" spans="1:21" ht="14.4" x14ac:dyDescent="0.3">
      <c r="A1116" s="141"/>
      <c r="B1116" s="141"/>
      <c r="C1116" s="141"/>
      <c r="D1116" s="141"/>
      <c r="E1116" s="141"/>
      <c r="F1116" s="141"/>
      <c r="G1116" s="141"/>
      <c r="H1116" s="141"/>
      <c r="I1116" s="141"/>
      <c r="J1116" s="141"/>
      <c r="K1116" s="141"/>
      <c r="L1116" s="141"/>
      <c r="M1116" s="141"/>
      <c r="N1116" s="141"/>
      <c r="O1116" s="141"/>
      <c r="P1116" s="141"/>
      <c r="Q1116" s="141"/>
      <c r="R1116" s="141"/>
      <c r="S1116" s="141"/>
      <c r="T1116" s="141"/>
      <c r="U1116" s="141"/>
    </row>
    <row r="1117" spans="1:21" ht="14.4" x14ac:dyDescent="0.3">
      <c r="A1117" s="141"/>
      <c r="B1117" s="141"/>
      <c r="C1117" s="141"/>
      <c r="D1117" s="141"/>
      <c r="E1117" s="141"/>
      <c r="F1117" s="141"/>
      <c r="G1117" s="141"/>
      <c r="H1117" s="141"/>
      <c r="I1117" s="141"/>
      <c r="J1117" s="141"/>
      <c r="K1117" s="141"/>
      <c r="L1117" s="141"/>
      <c r="M1117" s="141"/>
      <c r="N1117" s="141"/>
      <c r="O1117" s="141"/>
      <c r="P1117" s="141"/>
      <c r="Q1117" s="141"/>
      <c r="R1117" s="141"/>
      <c r="S1117" s="141"/>
      <c r="T1117" s="141"/>
      <c r="U1117" s="141"/>
    </row>
    <row r="1118" spans="1:21" ht="14.4" x14ac:dyDescent="0.3">
      <c r="A1118" s="141"/>
      <c r="B1118" s="141"/>
      <c r="C1118" s="141"/>
      <c r="D1118" s="141"/>
      <c r="E1118" s="141"/>
      <c r="F1118" s="141"/>
      <c r="G1118" s="141"/>
      <c r="H1118" s="141"/>
      <c r="I1118" s="141"/>
      <c r="J1118" s="141"/>
      <c r="K1118" s="141"/>
      <c r="L1118" s="141"/>
      <c r="M1118" s="141"/>
      <c r="N1118" s="141"/>
      <c r="O1118" s="141"/>
      <c r="P1118" s="141"/>
      <c r="Q1118" s="141"/>
      <c r="R1118" s="141"/>
      <c r="S1118" s="141"/>
      <c r="T1118" s="141"/>
      <c r="U1118" s="141"/>
    </row>
    <row r="1119" spans="1:21" ht="14.4" x14ac:dyDescent="0.3">
      <c r="A1119" s="141"/>
      <c r="B1119" s="141"/>
      <c r="C1119" s="141"/>
      <c r="D1119" s="141"/>
      <c r="E1119" s="141"/>
      <c r="F1119" s="141"/>
      <c r="G1119" s="141"/>
      <c r="H1119" s="141"/>
      <c r="I1119" s="141"/>
      <c r="J1119" s="141"/>
      <c r="K1119" s="141"/>
      <c r="L1119" s="141"/>
      <c r="M1119" s="141"/>
      <c r="N1119" s="141"/>
      <c r="O1119" s="141"/>
      <c r="P1119" s="141"/>
      <c r="Q1119" s="141"/>
      <c r="R1119" s="141"/>
      <c r="S1119" s="141"/>
      <c r="T1119" s="141"/>
      <c r="U1119" s="141"/>
    </row>
    <row r="1120" spans="1:21" ht="14.4" x14ac:dyDescent="0.3">
      <c r="A1120" s="141"/>
      <c r="B1120" s="141"/>
      <c r="C1120" s="141"/>
      <c r="D1120" s="141"/>
      <c r="E1120" s="141"/>
      <c r="F1120" s="141"/>
      <c r="G1120" s="141"/>
      <c r="H1120" s="141"/>
      <c r="I1120" s="141"/>
      <c r="J1120" s="141"/>
      <c r="K1120" s="141"/>
      <c r="L1120" s="141"/>
      <c r="M1120" s="141"/>
      <c r="N1120" s="141"/>
      <c r="O1120" s="141"/>
      <c r="P1120" s="141"/>
      <c r="Q1120" s="141"/>
      <c r="R1120" s="141"/>
      <c r="S1120" s="141"/>
      <c r="T1120" s="141"/>
      <c r="U1120" s="141"/>
    </row>
    <row r="1121" spans="1:21" ht="14.4" x14ac:dyDescent="0.3">
      <c r="A1121" s="141"/>
      <c r="B1121" s="141"/>
      <c r="C1121" s="141"/>
      <c r="D1121" s="141"/>
      <c r="E1121" s="141"/>
      <c r="F1121" s="141"/>
      <c r="G1121" s="141"/>
      <c r="H1121" s="141"/>
      <c r="I1121" s="141"/>
      <c r="J1121" s="141"/>
      <c r="K1121" s="141"/>
      <c r="L1121" s="141"/>
      <c r="M1121" s="141"/>
      <c r="N1121" s="141"/>
      <c r="O1121" s="141"/>
      <c r="P1121" s="141"/>
      <c r="Q1121" s="141"/>
      <c r="R1121" s="141"/>
      <c r="S1121" s="141"/>
      <c r="T1121" s="141"/>
      <c r="U1121" s="141"/>
    </row>
    <row r="1122" spans="1:21" ht="14.4" x14ac:dyDescent="0.3">
      <c r="A1122" s="141"/>
      <c r="B1122" s="141"/>
      <c r="C1122" s="141"/>
      <c r="D1122" s="141"/>
      <c r="E1122" s="141"/>
      <c r="F1122" s="141"/>
      <c r="G1122" s="141"/>
      <c r="H1122" s="141"/>
      <c r="I1122" s="141"/>
      <c r="J1122" s="141"/>
      <c r="K1122" s="141"/>
      <c r="L1122" s="141"/>
      <c r="M1122" s="141"/>
      <c r="N1122" s="141"/>
      <c r="O1122" s="141"/>
      <c r="P1122" s="141"/>
      <c r="Q1122" s="141"/>
      <c r="R1122" s="141"/>
      <c r="S1122" s="141"/>
      <c r="T1122" s="141"/>
      <c r="U1122" s="141"/>
    </row>
    <row r="1123" spans="1:21" ht="14.4" x14ac:dyDescent="0.3">
      <c r="A1123" s="141"/>
      <c r="B1123" s="141"/>
      <c r="C1123" s="141"/>
      <c r="D1123" s="141"/>
      <c r="E1123" s="141"/>
      <c r="F1123" s="141"/>
      <c r="G1123" s="141"/>
      <c r="H1123" s="141"/>
      <c r="I1123" s="141"/>
      <c r="J1123" s="141"/>
      <c r="K1123" s="141"/>
      <c r="L1123" s="141"/>
      <c r="M1123" s="141"/>
      <c r="N1123" s="141"/>
      <c r="O1123" s="141"/>
      <c r="P1123" s="141"/>
      <c r="Q1123" s="141"/>
      <c r="R1123" s="141"/>
      <c r="S1123" s="141"/>
      <c r="T1123" s="141"/>
      <c r="U1123" s="141"/>
    </row>
    <row r="1124" spans="1:21" ht="14.4" x14ac:dyDescent="0.3">
      <c r="A1124" s="141"/>
      <c r="B1124" s="141"/>
      <c r="C1124" s="141"/>
      <c r="D1124" s="141"/>
      <c r="E1124" s="141"/>
      <c r="F1124" s="141"/>
      <c r="G1124" s="141"/>
      <c r="H1124" s="141"/>
      <c r="I1124" s="141"/>
      <c r="J1124" s="141"/>
      <c r="K1124" s="141"/>
      <c r="L1124" s="141"/>
      <c r="M1124" s="141"/>
      <c r="N1124" s="141"/>
      <c r="O1124" s="141"/>
      <c r="P1124" s="141"/>
      <c r="Q1124" s="141"/>
      <c r="R1124" s="141"/>
      <c r="S1124" s="141"/>
      <c r="T1124" s="141"/>
      <c r="U1124" s="141"/>
    </row>
    <row r="1125" spans="1:21" ht="14.4" x14ac:dyDescent="0.3">
      <c r="A1125" s="141"/>
      <c r="B1125" s="141"/>
      <c r="C1125" s="141"/>
      <c r="D1125" s="141"/>
      <c r="E1125" s="141"/>
      <c r="F1125" s="141"/>
      <c r="G1125" s="141"/>
      <c r="H1125" s="141"/>
      <c r="I1125" s="141"/>
      <c r="J1125" s="141"/>
      <c r="K1125" s="141"/>
      <c r="L1125" s="141"/>
      <c r="M1125" s="141"/>
      <c r="N1125" s="141"/>
      <c r="O1125" s="141"/>
      <c r="P1125" s="141"/>
      <c r="Q1125" s="141"/>
      <c r="R1125" s="141"/>
      <c r="S1125" s="141"/>
      <c r="T1125" s="141"/>
      <c r="U1125" s="141"/>
    </row>
    <row r="1126" spans="1:21" ht="14.4" x14ac:dyDescent="0.3">
      <c r="A1126" s="141"/>
      <c r="B1126" s="141"/>
      <c r="C1126" s="141"/>
      <c r="D1126" s="141"/>
      <c r="E1126" s="141"/>
      <c r="F1126" s="141"/>
      <c r="G1126" s="141"/>
      <c r="H1126" s="141"/>
      <c r="I1126" s="141"/>
      <c r="J1126" s="141"/>
      <c r="K1126" s="141"/>
      <c r="L1126" s="141"/>
      <c r="M1126" s="141"/>
      <c r="N1126" s="141"/>
      <c r="O1126" s="141"/>
      <c r="P1126" s="141"/>
      <c r="Q1126" s="141"/>
      <c r="R1126" s="141"/>
      <c r="S1126" s="141"/>
      <c r="T1126" s="141"/>
      <c r="U1126" s="141"/>
    </row>
    <row r="1127" spans="1:21" ht="14.4" x14ac:dyDescent="0.3">
      <c r="A1127" s="141"/>
      <c r="B1127" s="141"/>
      <c r="C1127" s="141"/>
      <c r="D1127" s="141"/>
      <c r="E1127" s="141"/>
      <c r="F1127" s="141"/>
      <c r="G1127" s="141"/>
      <c r="H1127" s="141"/>
      <c r="I1127" s="141"/>
      <c r="J1127" s="141"/>
      <c r="K1127" s="141"/>
      <c r="L1127" s="141"/>
      <c r="M1127" s="141"/>
      <c r="N1127" s="141"/>
      <c r="O1127" s="141"/>
      <c r="P1127" s="141"/>
      <c r="Q1127" s="141"/>
      <c r="R1127" s="141"/>
      <c r="S1127" s="141"/>
      <c r="T1127" s="141"/>
      <c r="U1127" s="141"/>
    </row>
    <row r="1128" spans="1:21" ht="14.4" x14ac:dyDescent="0.3">
      <c r="A1128" s="141"/>
      <c r="B1128" s="141"/>
      <c r="C1128" s="141"/>
      <c r="D1128" s="141"/>
      <c r="E1128" s="141"/>
      <c r="F1128" s="141"/>
      <c r="G1128" s="141"/>
      <c r="H1128" s="141"/>
      <c r="I1128" s="141"/>
      <c r="J1128" s="141"/>
      <c r="K1128" s="141"/>
      <c r="L1128" s="141"/>
      <c r="M1128" s="141"/>
      <c r="N1128" s="141"/>
      <c r="O1128" s="141"/>
      <c r="P1128" s="141"/>
      <c r="Q1128" s="141"/>
      <c r="R1128" s="141"/>
      <c r="S1128" s="141"/>
      <c r="T1128" s="141"/>
      <c r="U1128" s="141"/>
    </row>
    <row r="1129" spans="1:21" ht="14.4" x14ac:dyDescent="0.3">
      <c r="A1129" s="141"/>
      <c r="B1129" s="141"/>
      <c r="C1129" s="141"/>
      <c r="D1129" s="141"/>
      <c r="E1129" s="141"/>
      <c r="F1129" s="141"/>
      <c r="G1129" s="141"/>
      <c r="H1129" s="141"/>
      <c r="I1129" s="141"/>
      <c r="J1129" s="141"/>
      <c r="K1129" s="141"/>
      <c r="L1129" s="141"/>
      <c r="M1129" s="141"/>
      <c r="N1129" s="141"/>
      <c r="O1129" s="141"/>
      <c r="P1129" s="141"/>
      <c r="Q1129" s="141"/>
      <c r="R1129" s="141"/>
      <c r="S1129" s="141"/>
      <c r="T1129" s="141"/>
      <c r="U1129" s="141"/>
    </row>
    <row r="1130" spans="1:21" ht="14.4" x14ac:dyDescent="0.3">
      <c r="A1130" s="141"/>
      <c r="B1130" s="141"/>
      <c r="C1130" s="141"/>
      <c r="D1130" s="141"/>
      <c r="E1130" s="141"/>
      <c r="F1130" s="141"/>
      <c r="G1130" s="141"/>
      <c r="H1130" s="141"/>
      <c r="I1130" s="141"/>
      <c r="J1130" s="141"/>
      <c r="K1130" s="141"/>
      <c r="L1130" s="141"/>
      <c r="M1130" s="141"/>
      <c r="N1130" s="141"/>
      <c r="O1130" s="141"/>
      <c r="P1130" s="141"/>
      <c r="Q1130" s="141"/>
      <c r="R1130" s="141"/>
      <c r="S1130" s="141"/>
      <c r="T1130" s="141"/>
      <c r="U1130" s="141"/>
    </row>
    <row r="1131" spans="1:21" ht="14.4" x14ac:dyDescent="0.3">
      <c r="A1131" s="141"/>
      <c r="B1131" s="141"/>
      <c r="C1131" s="141"/>
      <c r="D1131" s="141"/>
      <c r="E1131" s="141"/>
      <c r="F1131" s="141"/>
      <c r="G1131" s="141"/>
      <c r="H1131" s="141"/>
      <c r="I1131" s="141"/>
      <c r="J1131" s="141"/>
      <c r="K1131" s="141"/>
      <c r="L1131" s="141"/>
      <c r="M1131" s="141"/>
      <c r="N1131" s="141"/>
      <c r="O1131" s="141"/>
      <c r="P1131" s="141"/>
      <c r="Q1131" s="141"/>
      <c r="R1131" s="141"/>
      <c r="S1131" s="141"/>
      <c r="T1131" s="141"/>
      <c r="U1131" s="141"/>
    </row>
    <row r="1132" spans="1:21" ht="14.4" x14ac:dyDescent="0.3">
      <c r="A1132" s="141"/>
      <c r="B1132" s="141"/>
      <c r="C1132" s="141"/>
      <c r="D1132" s="141"/>
      <c r="E1132" s="141"/>
      <c r="F1132" s="141"/>
      <c r="G1132" s="141"/>
      <c r="H1132" s="141"/>
      <c r="I1132" s="141"/>
      <c r="J1132" s="141"/>
      <c r="K1132" s="141"/>
      <c r="L1132" s="141"/>
      <c r="M1132" s="141"/>
      <c r="N1132" s="141"/>
      <c r="O1132" s="141"/>
      <c r="P1132" s="141"/>
      <c r="Q1132" s="141"/>
      <c r="R1132" s="141"/>
      <c r="S1132" s="141"/>
      <c r="T1132" s="141"/>
      <c r="U1132" s="141"/>
    </row>
    <row r="1133" spans="1:21" ht="14.4" x14ac:dyDescent="0.3">
      <c r="A1133" s="141"/>
      <c r="B1133" s="141"/>
      <c r="C1133" s="141"/>
      <c r="D1133" s="141"/>
      <c r="E1133" s="141"/>
      <c r="F1133" s="141"/>
      <c r="G1133" s="141"/>
      <c r="H1133" s="141"/>
      <c r="I1133" s="141"/>
      <c r="J1133" s="141"/>
      <c r="K1133" s="141"/>
      <c r="L1133" s="141"/>
      <c r="M1133" s="141"/>
      <c r="N1133" s="141"/>
      <c r="O1133" s="141"/>
      <c r="P1133" s="141"/>
      <c r="Q1133" s="141"/>
      <c r="R1133" s="141"/>
      <c r="S1133" s="141"/>
      <c r="T1133" s="141"/>
      <c r="U1133" s="141"/>
    </row>
    <row r="1134" spans="1:21" ht="14.4" x14ac:dyDescent="0.3">
      <c r="A1134" s="141"/>
      <c r="B1134" s="141"/>
      <c r="C1134" s="141"/>
      <c r="D1134" s="141"/>
      <c r="E1134" s="141"/>
      <c r="F1134" s="141"/>
      <c r="G1134" s="141"/>
      <c r="H1134" s="141"/>
      <c r="I1134" s="141"/>
      <c r="J1134" s="141"/>
      <c r="K1134" s="141"/>
      <c r="L1134" s="141"/>
      <c r="M1134" s="141"/>
      <c r="N1134" s="141"/>
      <c r="O1134" s="141"/>
      <c r="P1134" s="141"/>
      <c r="Q1134" s="141"/>
      <c r="R1134" s="141"/>
      <c r="S1134" s="141"/>
      <c r="T1134" s="141"/>
      <c r="U1134" s="141"/>
    </row>
    <row r="1135" spans="1:21" ht="14.4" x14ac:dyDescent="0.3">
      <c r="A1135" s="141"/>
      <c r="B1135" s="141"/>
      <c r="C1135" s="141"/>
      <c r="D1135" s="141"/>
      <c r="E1135" s="141"/>
      <c r="F1135" s="141"/>
      <c r="G1135" s="141"/>
      <c r="H1135" s="141"/>
      <c r="I1135" s="141"/>
      <c r="J1135" s="141"/>
      <c r="K1135" s="141"/>
      <c r="L1135" s="141"/>
      <c r="M1135" s="141"/>
      <c r="N1135" s="141"/>
      <c r="O1135" s="141"/>
      <c r="P1135" s="141"/>
      <c r="Q1135" s="141"/>
      <c r="R1135" s="141"/>
      <c r="S1135" s="141"/>
      <c r="T1135" s="141"/>
      <c r="U1135" s="141"/>
    </row>
    <row r="1136" spans="1:21" ht="14.4" x14ac:dyDescent="0.3">
      <c r="A1136" s="141"/>
      <c r="B1136" s="141"/>
      <c r="C1136" s="141"/>
      <c r="D1136" s="141"/>
      <c r="E1136" s="141"/>
      <c r="F1136" s="141"/>
      <c r="G1136" s="141"/>
      <c r="H1136" s="141"/>
      <c r="I1136" s="141"/>
      <c r="J1136" s="141"/>
      <c r="K1136" s="141"/>
      <c r="L1136" s="141"/>
      <c r="M1136" s="141"/>
      <c r="N1136" s="141"/>
      <c r="O1136" s="141"/>
      <c r="P1136" s="141"/>
      <c r="Q1136" s="141"/>
      <c r="R1136" s="141"/>
      <c r="S1136" s="141"/>
      <c r="T1136" s="141"/>
      <c r="U1136" s="141"/>
    </row>
    <row r="1137" spans="1:21" ht="14.4" x14ac:dyDescent="0.3">
      <c r="A1137" s="141"/>
      <c r="B1137" s="141"/>
      <c r="C1137" s="141"/>
      <c r="D1137" s="141"/>
      <c r="E1137" s="141"/>
      <c r="F1137" s="141"/>
      <c r="G1137" s="141"/>
      <c r="H1137" s="141"/>
      <c r="I1137" s="141"/>
      <c r="J1137" s="141"/>
      <c r="K1137" s="141"/>
      <c r="L1137" s="141"/>
      <c r="M1137" s="141"/>
      <c r="N1137" s="141"/>
      <c r="O1137" s="141"/>
      <c r="P1137" s="141"/>
      <c r="Q1137" s="141"/>
      <c r="R1137" s="141"/>
      <c r="S1137" s="141"/>
      <c r="T1137" s="141"/>
      <c r="U1137" s="141"/>
    </row>
    <row r="1138" spans="1:21" ht="14.4" x14ac:dyDescent="0.3">
      <c r="A1138" s="141"/>
      <c r="B1138" s="141"/>
      <c r="C1138" s="141"/>
      <c r="D1138" s="141"/>
      <c r="E1138" s="141"/>
      <c r="F1138" s="141"/>
      <c r="G1138" s="141"/>
      <c r="H1138" s="141"/>
      <c r="I1138" s="141"/>
      <c r="J1138" s="141"/>
      <c r="K1138" s="141"/>
      <c r="L1138" s="141"/>
      <c r="M1138" s="141"/>
      <c r="N1138" s="141"/>
      <c r="O1138" s="141"/>
      <c r="P1138" s="141"/>
      <c r="Q1138" s="141"/>
      <c r="R1138" s="141"/>
      <c r="S1138" s="141"/>
      <c r="T1138" s="141"/>
      <c r="U1138" s="141"/>
    </row>
    <row r="1139" spans="1:21" ht="14.4" x14ac:dyDescent="0.3">
      <c r="A1139" s="141"/>
      <c r="B1139" s="141"/>
      <c r="C1139" s="141"/>
      <c r="D1139" s="141"/>
      <c r="E1139" s="141"/>
      <c r="F1139" s="141"/>
      <c r="G1139" s="141"/>
      <c r="H1139" s="141"/>
      <c r="I1139" s="141"/>
      <c r="J1139" s="141"/>
      <c r="K1139" s="141"/>
      <c r="L1139" s="141"/>
      <c r="M1139" s="141"/>
      <c r="N1139" s="141"/>
      <c r="O1139" s="141"/>
      <c r="P1139" s="141"/>
      <c r="Q1139" s="141"/>
      <c r="R1139" s="141"/>
      <c r="S1139" s="141"/>
      <c r="T1139" s="141"/>
      <c r="U1139" s="141"/>
    </row>
    <row r="1140" spans="1:21" ht="14.4" x14ac:dyDescent="0.3">
      <c r="A1140" s="141"/>
      <c r="B1140" s="141"/>
      <c r="C1140" s="141"/>
      <c r="D1140" s="141"/>
      <c r="E1140" s="141"/>
      <c r="F1140" s="141"/>
      <c r="G1140" s="141"/>
      <c r="H1140" s="141"/>
      <c r="I1140" s="141"/>
      <c r="J1140" s="141"/>
      <c r="K1140" s="141"/>
      <c r="L1140" s="141"/>
      <c r="M1140" s="141"/>
      <c r="N1140" s="141"/>
      <c r="O1140" s="141"/>
      <c r="P1140" s="141"/>
      <c r="Q1140" s="141"/>
      <c r="R1140" s="141"/>
      <c r="S1140" s="141"/>
      <c r="T1140" s="141"/>
      <c r="U1140" s="141"/>
    </row>
    <row r="1141" spans="1:21" ht="14.4" x14ac:dyDescent="0.3">
      <c r="A1141" s="141"/>
      <c r="B1141" s="141"/>
      <c r="C1141" s="141"/>
      <c r="D1141" s="141"/>
      <c r="E1141" s="141"/>
      <c r="F1141" s="141"/>
      <c r="G1141" s="141"/>
      <c r="H1141" s="141"/>
      <c r="I1141" s="141"/>
      <c r="J1141" s="141"/>
      <c r="K1141" s="141"/>
      <c r="L1141" s="141"/>
      <c r="M1141" s="141"/>
      <c r="N1141" s="141"/>
      <c r="O1141" s="141"/>
      <c r="P1141" s="141"/>
      <c r="Q1141" s="141"/>
      <c r="R1141" s="141"/>
      <c r="S1141" s="141"/>
      <c r="T1141" s="141"/>
      <c r="U1141" s="141"/>
    </row>
    <row r="1142" spans="1:21" ht="14.4" x14ac:dyDescent="0.3">
      <c r="A1142" s="141"/>
      <c r="B1142" s="141"/>
      <c r="C1142" s="141"/>
      <c r="D1142" s="141"/>
      <c r="E1142" s="141"/>
      <c r="F1142" s="141"/>
      <c r="G1142" s="141"/>
      <c r="H1142" s="141"/>
      <c r="I1142" s="141"/>
      <c r="J1142" s="141"/>
      <c r="K1142" s="141"/>
      <c r="L1142" s="141"/>
      <c r="M1142" s="141"/>
      <c r="N1142" s="141"/>
      <c r="O1142" s="141"/>
      <c r="P1142" s="141"/>
      <c r="Q1142" s="141"/>
      <c r="R1142" s="141"/>
      <c r="S1142" s="141"/>
      <c r="T1142" s="141"/>
      <c r="U1142" s="141"/>
    </row>
    <row r="1143" spans="1:21" ht="14.4" x14ac:dyDescent="0.3">
      <c r="A1143" s="141"/>
      <c r="B1143" s="141"/>
      <c r="C1143" s="141"/>
      <c r="D1143" s="141"/>
      <c r="E1143" s="141"/>
      <c r="F1143" s="141"/>
      <c r="G1143" s="141"/>
      <c r="H1143" s="141"/>
      <c r="I1143" s="141"/>
      <c r="J1143" s="141"/>
      <c r="K1143" s="141"/>
      <c r="L1143" s="141"/>
      <c r="M1143" s="141"/>
      <c r="N1143" s="141"/>
      <c r="O1143" s="141"/>
      <c r="P1143" s="141"/>
      <c r="Q1143" s="141"/>
      <c r="R1143" s="141"/>
      <c r="S1143" s="141"/>
      <c r="T1143" s="141"/>
      <c r="U1143" s="141"/>
    </row>
    <row r="1144" spans="1:21" ht="14.4" x14ac:dyDescent="0.3">
      <c r="A1144" s="141"/>
      <c r="B1144" s="141"/>
      <c r="C1144" s="141"/>
      <c r="D1144" s="141"/>
      <c r="E1144" s="141"/>
      <c r="F1144" s="141"/>
      <c r="G1144" s="141"/>
      <c r="H1144" s="141"/>
      <c r="I1144" s="141"/>
      <c r="J1144" s="141"/>
      <c r="K1144" s="141"/>
      <c r="L1144" s="141"/>
      <c r="M1144" s="141"/>
      <c r="N1144" s="141"/>
      <c r="O1144" s="141"/>
      <c r="P1144" s="141"/>
      <c r="Q1144" s="141"/>
      <c r="R1144" s="141"/>
      <c r="S1144" s="141"/>
      <c r="T1144" s="141"/>
      <c r="U1144" s="141"/>
    </row>
    <row r="1145" spans="1:21" ht="14.4" x14ac:dyDescent="0.3">
      <c r="A1145" s="141"/>
      <c r="B1145" s="141"/>
      <c r="C1145" s="141"/>
      <c r="D1145" s="141"/>
      <c r="E1145" s="141"/>
      <c r="F1145" s="141"/>
      <c r="G1145" s="141"/>
      <c r="H1145" s="141"/>
      <c r="I1145" s="141"/>
      <c r="J1145" s="141"/>
      <c r="K1145" s="141"/>
      <c r="L1145" s="141"/>
      <c r="M1145" s="141"/>
      <c r="N1145" s="141"/>
      <c r="O1145" s="141"/>
      <c r="P1145" s="141"/>
      <c r="Q1145" s="141"/>
      <c r="R1145" s="141"/>
      <c r="S1145" s="141"/>
      <c r="T1145" s="141"/>
      <c r="U1145" s="141"/>
    </row>
    <row r="1146" spans="1:21" ht="14.4" x14ac:dyDescent="0.3">
      <c r="A1146" s="141"/>
      <c r="B1146" s="141"/>
      <c r="C1146" s="141"/>
      <c r="D1146" s="141"/>
      <c r="E1146" s="141"/>
      <c r="F1146" s="141"/>
      <c r="G1146" s="141"/>
      <c r="H1146" s="141"/>
      <c r="I1146" s="141"/>
      <c r="J1146" s="141"/>
      <c r="K1146" s="141"/>
      <c r="L1146" s="141"/>
      <c r="M1146" s="141"/>
      <c r="N1146" s="141"/>
      <c r="O1146" s="141"/>
      <c r="P1146" s="141"/>
      <c r="Q1146" s="141"/>
      <c r="R1146" s="141"/>
      <c r="S1146" s="141"/>
      <c r="T1146" s="141"/>
      <c r="U1146" s="141"/>
    </row>
    <row r="1147" spans="1:21" ht="14.4" x14ac:dyDescent="0.3">
      <c r="A1147" s="141"/>
      <c r="B1147" s="141"/>
      <c r="C1147" s="141"/>
      <c r="D1147" s="141"/>
      <c r="E1147" s="141"/>
      <c r="F1147" s="141"/>
      <c r="G1147" s="141"/>
      <c r="H1147" s="141"/>
      <c r="I1147" s="141"/>
      <c r="J1147" s="141"/>
      <c r="K1147" s="141"/>
      <c r="L1147" s="141"/>
      <c r="M1147" s="141"/>
      <c r="N1147" s="141"/>
      <c r="O1147" s="141"/>
      <c r="P1147" s="141"/>
      <c r="Q1147" s="141"/>
      <c r="R1147" s="141"/>
      <c r="S1147" s="141"/>
      <c r="T1147" s="141"/>
      <c r="U1147" s="141"/>
    </row>
    <row r="1148" spans="1:21" ht="14.4" x14ac:dyDescent="0.3">
      <c r="A1148" s="141"/>
      <c r="B1148" s="141"/>
      <c r="C1148" s="141"/>
      <c r="D1148" s="141"/>
      <c r="E1148" s="141"/>
      <c r="F1148" s="141"/>
      <c r="G1148" s="141"/>
      <c r="H1148" s="141"/>
      <c r="I1148" s="141"/>
      <c r="J1148" s="141"/>
      <c r="K1148" s="141"/>
      <c r="L1148" s="141"/>
      <c r="M1148" s="141"/>
      <c r="N1148" s="141"/>
      <c r="O1148" s="141"/>
      <c r="P1148" s="141"/>
      <c r="Q1148" s="141"/>
      <c r="R1148" s="141"/>
      <c r="S1148" s="141"/>
      <c r="T1148" s="141"/>
      <c r="U1148" s="141"/>
    </row>
    <row r="1149" spans="1:21" ht="14.4" x14ac:dyDescent="0.3">
      <c r="A1149" s="141"/>
      <c r="B1149" s="141"/>
      <c r="C1149" s="141"/>
      <c r="D1149" s="141"/>
      <c r="E1149" s="141"/>
      <c r="F1149" s="141"/>
      <c r="G1149" s="141"/>
      <c r="H1149" s="141"/>
      <c r="I1149" s="141"/>
      <c r="J1149" s="141"/>
      <c r="K1149" s="141"/>
      <c r="L1149" s="141"/>
      <c r="M1149" s="141"/>
      <c r="N1149" s="141"/>
      <c r="O1149" s="141"/>
      <c r="P1149" s="141"/>
      <c r="Q1149" s="141"/>
      <c r="R1149" s="141"/>
      <c r="S1149" s="141"/>
      <c r="T1149" s="141"/>
      <c r="U1149" s="141"/>
    </row>
    <row r="1150" spans="1:21" ht="14.4" x14ac:dyDescent="0.3">
      <c r="A1150" s="141"/>
      <c r="B1150" s="141"/>
      <c r="C1150" s="141"/>
      <c r="D1150" s="141"/>
      <c r="E1150" s="141"/>
      <c r="F1150" s="141"/>
      <c r="G1150" s="141"/>
      <c r="H1150" s="141"/>
      <c r="I1150" s="141"/>
      <c r="J1150" s="141"/>
      <c r="K1150" s="141"/>
      <c r="L1150" s="141"/>
      <c r="M1150" s="141"/>
      <c r="N1150" s="141"/>
      <c r="O1150" s="141"/>
      <c r="P1150" s="141"/>
      <c r="Q1150" s="141"/>
      <c r="R1150" s="141"/>
      <c r="S1150" s="141"/>
      <c r="T1150" s="141"/>
      <c r="U1150" s="141"/>
    </row>
    <row r="1151" spans="1:21" ht="14.4" x14ac:dyDescent="0.3">
      <c r="A1151" s="141"/>
      <c r="B1151" s="141"/>
      <c r="C1151" s="141"/>
      <c r="D1151" s="141"/>
      <c r="E1151" s="141"/>
      <c r="F1151" s="141"/>
      <c r="G1151" s="141"/>
      <c r="H1151" s="141"/>
      <c r="I1151" s="141"/>
      <c r="J1151" s="141"/>
      <c r="K1151" s="141"/>
      <c r="L1151" s="141"/>
      <c r="M1151" s="141"/>
      <c r="N1151" s="141"/>
      <c r="O1151" s="141"/>
      <c r="P1151" s="141"/>
      <c r="Q1151" s="141"/>
      <c r="R1151" s="141"/>
      <c r="S1151" s="141"/>
      <c r="T1151" s="141"/>
      <c r="U1151" s="141"/>
    </row>
    <row r="1152" spans="1:21" ht="14.4" x14ac:dyDescent="0.3">
      <c r="A1152" s="141"/>
      <c r="B1152" s="141"/>
      <c r="C1152" s="141"/>
      <c r="D1152" s="141"/>
      <c r="E1152" s="141"/>
      <c r="F1152" s="141"/>
      <c r="G1152" s="141"/>
      <c r="H1152" s="141"/>
      <c r="I1152" s="141"/>
      <c r="J1152" s="141"/>
      <c r="K1152" s="141"/>
      <c r="L1152" s="141"/>
      <c r="M1152" s="141"/>
      <c r="N1152" s="141"/>
      <c r="O1152" s="141"/>
      <c r="P1152" s="141"/>
      <c r="Q1152" s="141"/>
      <c r="R1152" s="141"/>
      <c r="S1152" s="141"/>
      <c r="T1152" s="141"/>
      <c r="U1152" s="141"/>
    </row>
    <row r="1153" spans="1:21" ht="14.4" x14ac:dyDescent="0.3">
      <c r="A1153" s="141"/>
      <c r="B1153" s="141"/>
      <c r="C1153" s="141"/>
      <c r="D1153" s="141"/>
      <c r="E1153" s="141"/>
      <c r="F1153" s="141"/>
      <c r="G1153" s="141"/>
      <c r="H1153" s="141"/>
      <c r="I1153" s="141"/>
      <c r="J1153" s="141"/>
      <c r="K1153" s="141"/>
      <c r="L1153" s="141"/>
      <c r="M1153" s="141"/>
      <c r="N1153" s="141"/>
      <c r="O1153" s="141"/>
      <c r="P1153" s="141"/>
      <c r="Q1153" s="141"/>
      <c r="R1153" s="141"/>
      <c r="S1153" s="141"/>
      <c r="T1153" s="141"/>
      <c r="U1153" s="141"/>
    </row>
    <row r="1154" spans="1:21" ht="14.4" x14ac:dyDescent="0.3">
      <c r="A1154" s="141"/>
      <c r="B1154" s="141"/>
      <c r="C1154" s="141"/>
      <c r="D1154" s="141"/>
      <c r="E1154" s="141"/>
      <c r="F1154" s="141"/>
      <c r="G1154" s="141"/>
      <c r="H1154" s="141"/>
      <c r="I1154" s="141"/>
      <c r="J1154" s="141"/>
      <c r="K1154" s="141"/>
      <c r="L1154" s="141"/>
      <c r="M1154" s="141"/>
      <c r="N1154" s="141"/>
      <c r="O1154" s="141"/>
      <c r="P1154" s="141"/>
      <c r="Q1154" s="141"/>
      <c r="R1154" s="141"/>
      <c r="S1154" s="141"/>
      <c r="T1154" s="141"/>
      <c r="U1154" s="141"/>
    </row>
    <row r="1155" spans="1:21" ht="14.4" x14ac:dyDescent="0.3">
      <c r="A1155" s="141"/>
      <c r="B1155" s="141"/>
      <c r="C1155" s="141"/>
      <c r="D1155" s="141"/>
      <c r="E1155" s="141"/>
      <c r="F1155" s="141"/>
      <c r="G1155" s="141"/>
      <c r="H1155" s="141"/>
      <c r="I1155" s="141"/>
      <c r="J1155" s="141"/>
      <c r="K1155" s="141"/>
      <c r="L1155" s="141"/>
      <c r="M1155" s="141"/>
      <c r="N1155" s="141"/>
      <c r="O1155" s="141"/>
      <c r="P1155" s="141"/>
      <c r="Q1155" s="141"/>
      <c r="R1155" s="141"/>
      <c r="S1155" s="141"/>
      <c r="T1155" s="141"/>
      <c r="U1155" s="141"/>
    </row>
    <row r="1156" spans="1:21" ht="14.4" x14ac:dyDescent="0.3">
      <c r="A1156" s="141"/>
      <c r="B1156" s="141"/>
      <c r="C1156" s="141"/>
      <c r="D1156" s="141"/>
      <c r="E1156" s="141"/>
      <c r="F1156" s="141"/>
      <c r="G1156" s="141"/>
      <c r="H1156" s="141"/>
      <c r="I1156" s="141"/>
      <c r="J1156" s="141"/>
      <c r="K1156" s="141"/>
      <c r="L1156" s="141"/>
      <c r="M1156" s="141"/>
      <c r="N1156" s="141"/>
      <c r="O1156" s="141"/>
      <c r="P1156" s="141"/>
      <c r="Q1156" s="141"/>
      <c r="R1156" s="141"/>
      <c r="S1156" s="141"/>
      <c r="T1156" s="141"/>
      <c r="U1156" s="141"/>
    </row>
    <row r="1157" spans="1:21" ht="14.4" x14ac:dyDescent="0.3">
      <c r="A1157" s="141"/>
      <c r="B1157" s="141"/>
      <c r="C1157" s="141"/>
      <c r="D1157" s="141"/>
      <c r="E1157" s="141"/>
      <c r="F1157" s="141"/>
      <c r="G1157" s="141"/>
      <c r="H1157" s="141"/>
      <c r="I1157" s="141"/>
      <c r="J1157" s="141"/>
      <c r="K1157" s="141"/>
      <c r="L1157" s="141"/>
      <c r="M1157" s="141"/>
      <c r="N1157" s="141"/>
      <c r="O1157" s="141"/>
      <c r="P1157" s="141"/>
      <c r="Q1157" s="141"/>
      <c r="R1157" s="141"/>
      <c r="S1157" s="141"/>
      <c r="T1157" s="141"/>
      <c r="U1157" s="141"/>
    </row>
    <row r="1158" spans="1:21" ht="14.4" x14ac:dyDescent="0.3">
      <c r="A1158" s="141"/>
      <c r="B1158" s="141"/>
      <c r="C1158" s="141"/>
      <c r="D1158" s="141"/>
      <c r="E1158" s="141"/>
      <c r="F1158" s="141"/>
      <c r="G1158" s="141"/>
      <c r="H1158" s="141"/>
      <c r="I1158" s="141"/>
      <c r="J1158" s="141"/>
      <c r="K1158" s="141"/>
      <c r="L1158" s="141"/>
      <c r="M1158" s="141"/>
      <c r="N1158" s="141"/>
      <c r="O1158" s="141"/>
      <c r="P1158" s="141"/>
      <c r="Q1158" s="141"/>
      <c r="R1158" s="141"/>
      <c r="S1158" s="141"/>
      <c r="T1158" s="141"/>
      <c r="U1158" s="141"/>
    </row>
    <row r="1159" spans="1:21" ht="14.4" x14ac:dyDescent="0.3">
      <c r="A1159" s="141"/>
      <c r="B1159" s="141"/>
      <c r="C1159" s="141"/>
      <c r="D1159" s="141"/>
      <c r="E1159" s="141"/>
      <c r="F1159" s="141"/>
      <c r="G1159" s="141"/>
      <c r="H1159" s="141"/>
      <c r="I1159" s="141"/>
      <c r="J1159" s="141"/>
      <c r="K1159" s="141"/>
      <c r="L1159" s="141"/>
      <c r="M1159" s="141"/>
      <c r="N1159" s="141"/>
      <c r="O1159" s="141"/>
      <c r="P1159" s="141"/>
      <c r="Q1159" s="141"/>
      <c r="R1159" s="141"/>
      <c r="S1159" s="141"/>
      <c r="T1159" s="141"/>
      <c r="U1159" s="141"/>
    </row>
    <row r="1160" spans="1:21" ht="14.4" x14ac:dyDescent="0.3">
      <c r="A1160" s="141"/>
      <c r="B1160" s="141"/>
      <c r="C1160" s="141"/>
      <c r="D1160" s="141"/>
      <c r="E1160" s="141"/>
      <c r="F1160" s="141"/>
      <c r="G1160" s="141"/>
      <c r="H1160" s="141"/>
      <c r="I1160" s="141"/>
      <c r="J1160" s="141"/>
      <c r="K1160" s="141"/>
      <c r="L1160" s="141"/>
      <c r="M1160" s="141"/>
      <c r="N1160" s="141"/>
      <c r="O1160" s="141"/>
      <c r="P1160" s="141"/>
      <c r="Q1160" s="141"/>
      <c r="R1160" s="141"/>
      <c r="S1160" s="141"/>
      <c r="T1160" s="141"/>
      <c r="U1160" s="141"/>
    </row>
    <row r="1161" spans="1:21" ht="14.4" x14ac:dyDescent="0.3">
      <c r="A1161" s="141"/>
      <c r="B1161" s="141"/>
      <c r="C1161" s="141"/>
      <c r="D1161" s="141"/>
      <c r="E1161" s="141"/>
      <c r="F1161" s="141"/>
      <c r="G1161" s="141"/>
      <c r="H1161" s="141"/>
      <c r="I1161" s="141"/>
      <c r="J1161" s="141"/>
      <c r="K1161" s="141"/>
      <c r="L1161" s="141"/>
      <c r="M1161" s="141"/>
      <c r="N1161" s="141"/>
      <c r="O1161" s="141"/>
      <c r="P1161" s="141"/>
      <c r="Q1161" s="141"/>
      <c r="R1161" s="141"/>
      <c r="S1161" s="141"/>
      <c r="T1161" s="141"/>
      <c r="U1161" s="141"/>
    </row>
    <row r="1162" spans="1:21" ht="14.4" x14ac:dyDescent="0.3">
      <c r="A1162" s="141"/>
      <c r="B1162" s="141"/>
      <c r="C1162" s="141"/>
      <c r="D1162" s="141"/>
      <c r="E1162" s="141"/>
      <c r="F1162" s="141"/>
      <c r="G1162" s="141"/>
      <c r="H1162" s="141"/>
      <c r="I1162" s="141"/>
      <c r="J1162" s="141"/>
      <c r="K1162" s="141"/>
      <c r="L1162" s="141"/>
      <c r="M1162" s="141"/>
      <c r="N1162" s="141"/>
      <c r="O1162" s="141"/>
      <c r="P1162" s="141"/>
      <c r="Q1162" s="141"/>
      <c r="R1162" s="141"/>
      <c r="S1162" s="141"/>
      <c r="T1162" s="141"/>
      <c r="U1162" s="141"/>
    </row>
    <row r="1163" spans="1:21" ht="14.4" x14ac:dyDescent="0.3">
      <c r="A1163" s="141"/>
      <c r="B1163" s="141"/>
      <c r="C1163" s="141"/>
      <c r="D1163" s="141"/>
      <c r="E1163" s="141"/>
      <c r="F1163" s="141"/>
      <c r="G1163" s="141"/>
      <c r="H1163" s="141"/>
      <c r="I1163" s="141"/>
      <c r="J1163" s="141"/>
      <c r="K1163" s="141"/>
      <c r="L1163" s="141"/>
      <c r="M1163" s="141"/>
      <c r="N1163" s="141"/>
      <c r="O1163" s="141"/>
      <c r="P1163" s="141"/>
      <c r="Q1163" s="141"/>
      <c r="R1163" s="141"/>
      <c r="S1163" s="141"/>
      <c r="T1163" s="141"/>
      <c r="U1163" s="141"/>
    </row>
    <row r="1164" spans="1:21" ht="14.4" x14ac:dyDescent="0.3">
      <c r="A1164" s="141"/>
      <c r="B1164" s="141"/>
      <c r="C1164" s="141"/>
      <c r="D1164" s="141"/>
      <c r="E1164" s="141"/>
      <c r="F1164" s="141"/>
      <c r="G1164" s="141"/>
      <c r="H1164" s="141"/>
      <c r="I1164" s="141"/>
      <c r="J1164" s="141"/>
      <c r="K1164" s="141"/>
      <c r="L1164" s="141"/>
      <c r="M1164" s="141"/>
      <c r="N1164" s="141"/>
      <c r="O1164" s="141"/>
      <c r="P1164" s="141"/>
      <c r="Q1164" s="141"/>
      <c r="R1164" s="141"/>
      <c r="S1164" s="141"/>
      <c r="T1164" s="141"/>
      <c r="U1164" s="141"/>
    </row>
    <row r="1165" spans="1:21" ht="14.4" x14ac:dyDescent="0.3">
      <c r="A1165" s="141"/>
      <c r="B1165" s="141"/>
      <c r="C1165" s="141"/>
      <c r="D1165" s="141"/>
      <c r="E1165" s="141"/>
      <c r="F1165" s="141"/>
      <c r="G1165" s="141"/>
      <c r="H1165" s="141"/>
      <c r="I1165" s="141"/>
      <c r="J1165" s="141"/>
      <c r="K1165" s="141"/>
      <c r="L1165" s="141"/>
      <c r="M1165" s="141"/>
      <c r="N1165" s="141"/>
      <c r="O1165" s="141"/>
      <c r="P1165" s="141"/>
      <c r="Q1165" s="141"/>
      <c r="R1165" s="141"/>
      <c r="S1165" s="141"/>
      <c r="T1165" s="141"/>
      <c r="U1165" s="141"/>
    </row>
    <row r="1166" spans="1:21" ht="14.4" x14ac:dyDescent="0.3">
      <c r="A1166" s="141"/>
      <c r="B1166" s="141"/>
      <c r="C1166" s="141"/>
      <c r="D1166" s="141"/>
      <c r="E1166" s="141"/>
      <c r="F1166" s="141"/>
      <c r="G1166" s="141"/>
      <c r="H1166" s="141"/>
      <c r="I1166" s="141"/>
      <c r="J1166" s="141"/>
      <c r="K1166" s="141"/>
      <c r="L1166" s="141"/>
      <c r="M1166" s="141"/>
      <c r="N1166" s="141"/>
      <c r="O1166" s="141"/>
      <c r="P1166" s="141"/>
      <c r="Q1166" s="141"/>
      <c r="R1166" s="141"/>
      <c r="S1166" s="141"/>
      <c r="T1166" s="141"/>
      <c r="U1166" s="141"/>
    </row>
    <row r="1167" spans="1:21" ht="14.4" x14ac:dyDescent="0.3">
      <c r="A1167" s="141"/>
      <c r="B1167" s="141"/>
      <c r="C1167" s="141"/>
      <c r="D1167" s="141"/>
      <c r="E1167" s="141"/>
      <c r="F1167" s="141"/>
      <c r="G1167" s="141"/>
      <c r="H1167" s="141"/>
      <c r="I1167" s="141"/>
      <c r="J1167" s="141"/>
      <c r="K1167" s="141"/>
      <c r="L1167" s="141"/>
      <c r="M1167" s="141"/>
      <c r="N1167" s="141"/>
      <c r="O1167" s="141"/>
      <c r="P1167" s="141"/>
      <c r="Q1167" s="141"/>
      <c r="R1167" s="141"/>
      <c r="S1167" s="141"/>
      <c r="T1167" s="141"/>
      <c r="U1167" s="141"/>
    </row>
    <row r="1168" spans="1:21" ht="14.4" x14ac:dyDescent="0.3">
      <c r="A1168" s="141"/>
      <c r="B1168" s="141"/>
      <c r="C1168" s="141"/>
      <c r="D1168" s="141"/>
      <c r="E1168" s="141"/>
      <c r="F1168" s="141"/>
      <c r="G1168" s="141"/>
      <c r="H1168" s="141"/>
      <c r="I1168" s="141"/>
      <c r="J1168" s="141"/>
      <c r="K1168" s="141"/>
      <c r="L1168" s="141"/>
      <c r="M1168" s="141"/>
      <c r="N1168" s="141"/>
      <c r="O1168" s="141"/>
      <c r="P1168" s="141"/>
      <c r="Q1168" s="141"/>
      <c r="R1168" s="141"/>
      <c r="S1168" s="141"/>
      <c r="T1168" s="141"/>
      <c r="U1168" s="141"/>
    </row>
    <row r="1169" spans="1:21" ht="14.4" x14ac:dyDescent="0.3">
      <c r="A1169" s="141"/>
      <c r="B1169" s="141"/>
      <c r="C1169" s="141"/>
      <c r="D1169" s="141"/>
      <c r="E1169" s="141"/>
      <c r="F1169" s="141"/>
      <c r="G1169" s="141"/>
      <c r="H1169" s="141"/>
      <c r="I1169" s="141"/>
      <c r="J1169" s="141"/>
      <c r="K1169" s="141"/>
      <c r="L1169" s="141"/>
      <c r="M1169" s="141"/>
      <c r="N1169" s="141"/>
      <c r="O1169" s="141"/>
      <c r="P1169" s="141"/>
      <c r="Q1169" s="141"/>
      <c r="R1169" s="141"/>
      <c r="S1169" s="141"/>
      <c r="T1169" s="141"/>
      <c r="U1169" s="141"/>
    </row>
    <row r="1170" spans="1:21" ht="14.4" x14ac:dyDescent="0.3">
      <c r="A1170" s="141"/>
      <c r="B1170" s="141"/>
      <c r="C1170" s="141"/>
      <c r="D1170" s="141"/>
      <c r="E1170" s="141"/>
      <c r="F1170" s="141"/>
      <c r="G1170" s="141"/>
      <c r="H1170" s="141"/>
      <c r="I1170" s="141"/>
      <c r="J1170" s="141"/>
      <c r="K1170" s="141"/>
      <c r="L1170" s="141"/>
      <c r="M1170" s="141"/>
      <c r="N1170" s="141"/>
      <c r="O1170" s="141"/>
      <c r="P1170" s="141"/>
      <c r="Q1170" s="141"/>
      <c r="R1170" s="141"/>
      <c r="S1170" s="141"/>
      <c r="T1170" s="141"/>
      <c r="U1170" s="141"/>
    </row>
    <row r="1171" spans="1:21" ht="14.4" x14ac:dyDescent="0.3">
      <c r="A1171" s="141"/>
      <c r="B1171" s="141"/>
      <c r="C1171" s="141"/>
      <c r="D1171" s="141"/>
      <c r="E1171" s="141"/>
      <c r="F1171" s="141"/>
      <c r="G1171" s="141"/>
      <c r="H1171" s="141"/>
      <c r="I1171" s="141"/>
      <c r="J1171" s="141"/>
      <c r="K1171" s="141"/>
      <c r="L1171" s="141"/>
      <c r="M1171" s="141"/>
      <c r="N1171" s="141"/>
      <c r="O1171" s="141"/>
      <c r="P1171" s="141"/>
      <c r="Q1171" s="141"/>
      <c r="R1171" s="141"/>
      <c r="S1171" s="141"/>
      <c r="T1171" s="141"/>
      <c r="U1171" s="141"/>
    </row>
    <row r="1172" spans="1:21" ht="14.4" x14ac:dyDescent="0.3">
      <c r="A1172" s="141"/>
      <c r="B1172" s="141"/>
      <c r="C1172" s="141"/>
      <c r="D1172" s="141"/>
      <c r="E1172" s="141"/>
      <c r="F1172" s="141"/>
      <c r="G1172" s="141"/>
      <c r="H1172" s="141"/>
      <c r="I1172" s="141"/>
      <c r="J1172" s="141"/>
      <c r="K1172" s="141"/>
      <c r="L1172" s="141"/>
      <c r="M1172" s="141"/>
      <c r="N1172" s="141"/>
      <c r="O1172" s="141"/>
      <c r="P1172" s="141"/>
      <c r="Q1172" s="141"/>
      <c r="R1172" s="141"/>
      <c r="S1172" s="141"/>
      <c r="T1172" s="141"/>
      <c r="U1172" s="141"/>
    </row>
    <row r="1173" spans="1:21" ht="14.4" x14ac:dyDescent="0.3">
      <c r="A1173" s="141"/>
      <c r="B1173" s="141"/>
      <c r="C1173" s="141"/>
      <c r="D1173" s="141"/>
      <c r="E1173" s="141"/>
      <c r="F1173" s="141"/>
      <c r="G1173" s="141"/>
      <c r="H1173" s="141"/>
      <c r="I1173" s="141"/>
      <c r="J1173" s="141"/>
      <c r="K1173" s="141"/>
      <c r="L1173" s="141"/>
      <c r="M1173" s="141"/>
      <c r="N1173" s="141"/>
      <c r="O1173" s="141"/>
      <c r="P1173" s="141"/>
      <c r="Q1173" s="141"/>
      <c r="R1173" s="141"/>
      <c r="S1173" s="141"/>
      <c r="T1173" s="141"/>
      <c r="U1173" s="141"/>
    </row>
    <row r="1174" spans="1:21" ht="14.4" x14ac:dyDescent="0.3">
      <c r="A1174" s="141"/>
      <c r="B1174" s="141"/>
      <c r="C1174" s="141"/>
      <c r="D1174" s="141"/>
      <c r="E1174" s="141"/>
      <c r="F1174" s="141"/>
      <c r="G1174" s="141"/>
      <c r="H1174" s="141"/>
      <c r="I1174" s="141"/>
      <c r="J1174" s="141"/>
      <c r="K1174" s="141"/>
      <c r="L1174" s="141"/>
      <c r="M1174" s="141"/>
      <c r="N1174" s="141"/>
      <c r="O1174" s="141"/>
      <c r="P1174" s="141"/>
      <c r="Q1174" s="141"/>
      <c r="R1174" s="141"/>
      <c r="S1174" s="141"/>
      <c r="T1174" s="141"/>
      <c r="U1174" s="141"/>
    </row>
    <row r="1175" spans="1:21" ht="14.4" x14ac:dyDescent="0.3">
      <c r="A1175" s="141"/>
      <c r="B1175" s="141"/>
      <c r="C1175" s="141"/>
      <c r="D1175" s="141"/>
      <c r="E1175" s="141"/>
      <c r="F1175" s="141"/>
      <c r="G1175" s="141"/>
      <c r="H1175" s="141"/>
      <c r="I1175" s="141"/>
      <c r="J1175" s="141"/>
      <c r="K1175" s="141"/>
      <c r="L1175" s="141"/>
      <c r="M1175" s="141"/>
      <c r="N1175" s="141"/>
      <c r="O1175" s="141"/>
      <c r="P1175" s="141"/>
      <c r="Q1175" s="141"/>
      <c r="R1175" s="141"/>
      <c r="S1175" s="141"/>
      <c r="T1175" s="141"/>
      <c r="U1175" s="141"/>
    </row>
    <row r="1176" spans="1:21" ht="14.4" x14ac:dyDescent="0.3">
      <c r="A1176" s="141"/>
      <c r="B1176" s="141"/>
      <c r="C1176" s="141"/>
      <c r="D1176" s="141"/>
      <c r="E1176" s="141"/>
      <c r="F1176" s="141"/>
      <c r="G1176" s="141"/>
      <c r="H1176" s="141"/>
      <c r="I1176" s="141"/>
      <c r="J1176" s="141"/>
      <c r="K1176" s="141"/>
      <c r="L1176" s="141"/>
      <c r="M1176" s="141"/>
      <c r="N1176" s="141"/>
      <c r="O1176" s="141"/>
      <c r="P1176" s="141"/>
      <c r="Q1176" s="141"/>
      <c r="R1176" s="141"/>
      <c r="S1176" s="141"/>
      <c r="T1176" s="141"/>
      <c r="U1176" s="141"/>
    </row>
    <row r="1177" spans="1:21" ht="14.4" x14ac:dyDescent="0.3">
      <c r="A1177" s="141"/>
      <c r="B1177" s="141"/>
      <c r="C1177" s="141"/>
      <c r="D1177" s="141"/>
      <c r="E1177" s="141"/>
      <c r="F1177" s="141"/>
      <c r="G1177" s="141"/>
      <c r="H1177" s="141"/>
      <c r="I1177" s="141"/>
      <c r="J1177" s="141"/>
      <c r="K1177" s="141"/>
      <c r="L1177" s="141"/>
      <c r="M1177" s="141"/>
      <c r="N1177" s="141"/>
      <c r="O1177" s="141"/>
      <c r="P1177" s="141"/>
      <c r="Q1177" s="141"/>
      <c r="R1177" s="141"/>
      <c r="S1177" s="141"/>
      <c r="T1177" s="141"/>
      <c r="U1177" s="141"/>
    </row>
    <row r="1178" spans="1:21" ht="14.4" x14ac:dyDescent="0.3">
      <c r="A1178" s="141"/>
      <c r="B1178" s="141"/>
      <c r="C1178" s="141"/>
      <c r="D1178" s="141"/>
      <c r="E1178" s="141"/>
      <c r="F1178" s="141"/>
      <c r="G1178" s="141"/>
      <c r="H1178" s="141"/>
      <c r="I1178" s="141"/>
      <c r="J1178" s="141"/>
      <c r="K1178" s="141"/>
      <c r="L1178" s="141"/>
      <c r="M1178" s="141"/>
      <c r="N1178" s="141"/>
      <c r="O1178" s="141"/>
      <c r="P1178" s="141"/>
      <c r="Q1178" s="141"/>
      <c r="R1178" s="141"/>
      <c r="S1178" s="141"/>
      <c r="T1178" s="141"/>
      <c r="U1178" s="141"/>
    </row>
    <row r="1179" spans="1:21" ht="14.4" x14ac:dyDescent="0.3">
      <c r="A1179" s="141"/>
      <c r="B1179" s="141"/>
      <c r="C1179" s="141"/>
      <c r="D1179" s="141"/>
      <c r="E1179" s="141"/>
      <c r="F1179" s="141"/>
      <c r="G1179" s="141"/>
      <c r="H1179" s="141"/>
      <c r="I1179" s="141"/>
      <c r="J1179" s="141"/>
      <c r="K1179" s="141"/>
      <c r="L1179" s="141"/>
      <c r="M1179" s="141"/>
      <c r="N1179" s="141"/>
      <c r="O1179" s="141"/>
      <c r="P1179" s="141"/>
      <c r="Q1179" s="141"/>
      <c r="R1179" s="141"/>
      <c r="S1179" s="141"/>
      <c r="T1179" s="141"/>
      <c r="U1179" s="141"/>
    </row>
    <row r="1180" spans="1:21" ht="14.4" x14ac:dyDescent="0.3">
      <c r="A1180" s="141"/>
      <c r="B1180" s="141"/>
      <c r="C1180" s="141"/>
      <c r="D1180" s="141"/>
      <c r="E1180" s="141"/>
      <c r="F1180" s="141"/>
      <c r="G1180" s="141"/>
      <c r="H1180" s="141"/>
      <c r="I1180" s="141"/>
      <c r="J1180" s="141"/>
      <c r="K1180" s="141"/>
      <c r="L1180" s="141"/>
      <c r="M1180" s="141"/>
      <c r="N1180" s="141"/>
      <c r="O1180" s="141"/>
      <c r="P1180" s="141"/>
      <c r="Q1180" s="141"/>
      <c r="R1180" s="141"/>
      <c r="S1180" s="141"/>
      <c r="T1180" s="141"/>
      <c r="U1180" s="141"/>
    </row>
    <row r="1181" spans="1:21" ht="14.4" x14ac:dyDescent="0.3">
      <c r="A1181" s="141"/>
      <c r="B1181" s="141"/>
      <c r="C1181" s="141"/>
      <c r="D1181" s="141"/>
      <c r="E1181" s="141"/>
      <c r="F1181" s="141"/>
      <c r="G1181" s="141"/>
      <c r="H1181" s="141"/>
      <c r="I1181" s="141"/>
      <c r="J1181" s="141"/>
      <c r="K1181" s="141"/>
      <c r="L1181" s="141"/>
      <c r="M1181" s="141"/>
      <c r="N1181" s="141"/>
      <c r="O1181" s="141"/>
      <c r="P1181" s="141"/>
      <c r="Q1181" s="141"/>
      <c r="R1181" s="141"/>
      <c r="S1181" s="141"/>
      <c r="T1181" s="141"/>
      <c r="U1181" s="141"/>
    </row>
    <row r="1182" spans="1:21" ht="14.4" x14ac:dyDescent="0.3">
      <c r="A1182" s="141"/>
      <c r="B1182" s="141"/>
      <c r="C1182" s="141"/>
      <c r="D1182" s="141"/>
      <c r="E1182" s="141"/>
      <c r="F1182" s="141"/>
      <c r="G1182" s="141"/>
      <c r="H1182" s="141"/>
      <c r="I1182" s="141"/>
      <c r="J1182" s="141"/>
      <c r="K1182" s="141"/>
      <c r="L1182" s="141"/>
      <c r="M1182" s="141"/>
      <c r="N1182" s="141"/>
      <c r="O1182" s="141"/>
      <c r="P1182" s="141"/>
      <c r="Q1182" s="141"/>
      <c r="R1182" s="141"/>
      <c r="S1182" s="141"/>
      <c r="T1182" s="141"/>
      <c r="U1182" s="141"/>
    </row>
    <row r="1183" spans="1:21" ht="14.4" x14ac:dyDescent="0.3">
      <c r="A1183" s="141"/>
      <c r="B1183" s="141"/>
      <c r="C1183" s="141"/>
      <c r="D1183" s="141"/>
      <c r="E1183" s="141"/>
      <c r="F1183" s="141"/>
      <c r="G1183" s="141"/>
      <c r="H1183" s="141"/>
      <c r="I1183" s="141"/>
      <c r="J1183" s="141"/>
      <c r="K1183" s="141"/>
      <c r="L1183" s="141"/>
      <c r="M1183" s="141"/>
      <c r="N1183" s="141"/>
      <c r="O1183" s="141"/>
      <c r="P1183" s="141"/>
      <c r="Q1183" s="141"/>
      <c r="R1183" s="141"/>
      <c r="S1183" s="141"/>
      <c r="T1183" s="141"/>
      <c r="U1183" s="141"/>
    </row>
    <row r="1184" spans="1:21" ht="14.4" x14ac:dyDescent="0.3">
      <c r="A1184" s="141"/>
      <c r="B1184" s="141"/>
      <c r="C1184" s="141"/>
      <c r="D1184" s="141"/>
      <c r="E1184" s="141"/>
      <c r="F1184" s="141"/>
      <c r="G1184" s="141"/>
      <c r="H1184" s="141"/>
      <c r="I1184" s="141"/>
      <c r="J1184" s="141"/>
      <c r="K1184" s="141"/>
      <c r="L1184" s="141"/>
      <c r="M1184" s="141"/>
      <c r="N1184" s="141"/>
      <c r="O1184" s="141"/>
      <c r="P1184" s="141"/>
      <c r="Q1184" s="141"/>
      <c r="R1184" s="141"/>
      <c r="S1184" s="141"/>
      <c r="T1184" s="141"/>
      <c r="U1184" s="141"/>
    </row>
    <row r="1185" spans="1:21" ht="14.4" x14ac:dyDescent="0.3">
      <c r="A1185" s="141"/>
      <c r="B1185" s="141"/>
      <c r="C1185" s="141"/>
      <c r="D1185" s="141"/>
      <c r="E1185" s="141"/>
      <c r="F1185" s="141"/>
      <c r="G1185" s="141"/>
      <c r="H1185" s="141"/>
      <c r="I1185" s="141"/>
      <c r="J1185" s="141"/>
      <c r="K1185" s="141"/>
      <c r="L1185" s="141"/>
      <c r="M1185" s="141"/>
      <c r="N1185" s="141"/>
      <c r="O1185" s="141"/>
      <c r="P1185" s="141"/>
      <c r="Q1185" s="141"/>
      <c r="R1185" s="141"/>
      <c r="S1185" s="141"/>
      <c r="T1185" s="141"/>
      <c r="U1185" s="141"/>
    </row>
    <row r="1186" spans="1:21" ht="14.4" x14ac:dyDescent="0.3">
      <c r="A1186" s="141"/>
      <c r="B1186" s="141"/>
      <c r="C1186" s="141"/>
      <c r="D1186" s="141"/>
      <c r="E1186" s="141"/>
      <c r="F1186" s="141"/>
      <c r="G1186" s="141"/>
      <c r="H1186" s="141"/>
      <c r="I1186" s="141"/>
      <c r="J1186" s="141"/>
      <c r="K1186" s="141"/>
      <c r="L1186" s="141"/>
      <c r="M1186" s="141"/>
      <c r="N1186" s="141"/>
      <c r="O1186" s="141"/>
      <c r="P1186" s="141"/>
      <c r="Q1186" s="141"/>
      <c r="R1186" s="141"/>
      <c r="S1186" s="141"/>
      <c r="T1186" s="141"/>
      <c r="U1186" s="141"/>
    </row>
    <row r="1187" spans="1:21" ht="14.4" x14ac:dyDescent="0.3">
      <c r="A1187" s="141"/>
      <c r="B1187" s="141"/>
      <c r="C1187" s="141"/>
      <c r="D1187" s="141"/>
      <c r="E1187" s="141"/>
      <c r="F1187" s="141"/>
      <c r="G1187" s="141"/>
      <c r="H1187" s="141"/>
      <c r="I1187" s="141"/>
      <c r="J1187" s="141"/>
      <c r="K1187" s="141"/>
      <c r="L1187" s="141"/>
      <c r="M1187" s="141"/>
      <c r="N1187" s="141"/>
      <c r="O1187" s="141"/>
      <c r="P1187" s="141"/>
      <c r="Q1187" s="141"/>
      <c r="R1187" s="141"/>
      <c r="S1187" s="141"/>
      <c r="T1187" s="141"/>
      <c r="U1187" s="141"/>
    </row>
    <row r="1188" spans="1:21" ht="14.4" x14ac:dyDescent="0.3">
      <c r="A1188" s="141"/>
      <c r="B1188" s="141"/>
      <c r="C1188" s="141"/>
      <c r="D1188" s="141"/>
      <c r="E1188" s="141"/>
      <c r="F1188" s="141"/>
      <c r="G1188" s="141"/>
      <c r="H1188" s="141"/>
      <c r="I1188" s="141"/>
      <c r="J1188" s="141"/>
      <c r="K1188" s="141"/>
      <c r="L1188" s="141"/>
      <c r="M1188" s="141"/>
      <c r="N1188" s="141"/>
      <c r="O1188" s="141"/>
      <c r="P1188" s="141"/>
      <c r="Q1188" s="141"/>
      <c r="R1188" s="141"/>
      <c r="S1188" s="141"/>
      <c r="T1188" s="141"/>
      <c r="U1188" s="141"/>
    </row>
    <row r="1189" spans="1:21" ht="14.4" x14ac:dyDescent="0.3">
      <c r="A1189" s="141"/>
      <c r="B1189" s="141"/>
      <c r="C1189" s="141"/>
      <c r="D1189" s="141"/>
      <c r="E1189" s="141"/>
      <c r="F1189" s="141"/>
      <c r="G1189" s="141"/>
      <c r="H1189" s="141"/>
      <c r="I1189" s="141"/>
      <c r="J1189" s="141"/>
      <c r="K1189" s="141"/>
      <c r="L1189" s="141"/>
      <c r="M1189" s="141"/>
      <c r="N1189" s="141"/>
      <c r="O1189" s="141"/>
      <c r="P1189" s="141"/>
      <c r="Q1189" s="141"/>
      <c r="R1189" s="141"/>
      <c r="S1189" s="141"/>
      <c r="T1189" s="141"/>
      <c r="U1189" s="141"/>
    </row>
    <row r="1190" spans="1:21" ht="14.4" x14ac:dyDescent="0.3">
      <c r="A1190" s="141"/>
      <c r="B1190" s="141"/>
      <c r="C1190" s="141"/>
      <c r="D1190" s="141"/>
      <c r="E1190" s="141"/>
      <c r="F1190" s="141"/>
      <c r="G1190" s="141"/>
      <c r="H1190" s="141"/>
      <c r="I1190" s="141"/>
      <c r="J1190" s="141"/>
      <c r="K1190" s="141"/>
      <c r="L1190" s="141"/>
      <c r="M1190" s="141"/>
      <c r="N1190" s="141"/>
      <c r="O1190" s="141"/>
      <c r="P1190" s="141"/>
      <c r="Q1190" s="141"/>
      <c r="R1190" s="141"/>
      <c r="S1190" s="141"/>
      <c r="T1190" s="141"/>
      <c r="U1190" s="141"/>
    </row>
    <row r="1191" spans="1:21" ht="14.4" x14ac:dyDescent="0.3">
      <c r="A1191" s="141"/>
      <c r="B1191" s="141"/>
      <c r="C1191" s="141"/>
      <c r="D1191" s="141"/>
      <c r="E1191" s="141"/>
      <c r="F1191" s="141"/>
      <c r="G1191" s="141"/>
      <c r="H1191" s="141"/>
      <c r="I1191" s="141"/>
      <c r="J1191" s="141"/>
      <c r="K1191" s="141"/>
      <c r="L1191" s="141"/>
      <c r="M1191" s="141"/>
      <c r="N1191" s="141"/>
      <c r="O1191" s="141"/>
      <c r="P1191" s="141"/>
      <c r="Q1191" s="141"/>
      <c r="R1191" s="141"/>
      <c r="S1191" s="141"/>
      <c r="T1191" s="141"/>
      <c r="U1191" s="141"/>
    </row>
    <row r="1192" spans="1:21" ht="14.4" x14ac:dyDescent="0.3">
      <c r="A1192" s="141"/>
      <c r="B1192" s="141"/>
      <c r="C1192" s="141"/>
      <c r="D1192" s="141"/>
      <c r="E1192" s="141"/>
      <c r="F1192" s="141"/>
      <c r="G1192" s="141"/>
      <c r="H1192" s="141"/>
      <c r="I1192" s="141"/>
      <c r="J1192" s="141"/>
      <c r="K1192" s="141"/>
      <c r="L1192" s="141"/>
      <c r="M1192" s="141"/>
      <c r="N1192" s="141"/>
      <c r="O1192" s="141"/>
      <c r="P1192" s="141"/>
      <c r="Q1192" s="141"/>
      <c r="R1192" s="141"/>
      <c r="S1192" s="141"/>
      <c r="T1192" s="141"/>
      <c r="U1192" s="141"/>
    </row>
    <row r="1193" spans="1:21" ht="14.4" x14ac:dyDescent="0.3">
      <c r="A1193" s="141"/>
      <c r="B1193" s="141"/>
      <c r="C1193" s="141"/>
      <c r="D1193" s="141"/>
      <c r="E1193" s="141"/>
      <c r="F1193" s="141"/>
      <c r="G1193" s="141"/>
      <c r="H1193" s="141"/>
      <c r="I1193" s="141"/>
      <c r="J1193" s="141"/>
      <c r="K1193" s="141"/>
      <c r="L1193" s="141"/>
      <c r="M1193" s="141"/>
      <c r="N1193" s="141"/>
      <c r="O1193" s="141"/>
      <c r="P1193" s="141"/>
      <c r="Q1193" s="141"/>
      <c r="R1193" s="141"/>
      <c r="S1193" s="141"/>
      <c r="T1193" s="141"/>
      <c r="U1193" s="141"/>
    </row>
    <row r="1194" spans="1:21" ht="14.4" x14ac:dyDescent="0.3">
      <c r="A1194" s="141"/>
      <c r="B1194" s="141"/>
      <c r="C1194" s="141"/>
      <c r="D1194" s="141"/>
      <c r="E1194" s="141"/>
      <c r="F1194" s="141"/>
      <c r="G1194" s="141"/>
      <c r="H1194" s="141"/>
      <c r="I1194" s="141"/>
      <c r="J1194" s="141"/>
      <c r="K1194" s="141"/>
      <c r="L1194" s="141"/>
      <c r="M1194" s="141"/>
      <c r="N1194" s="141"/>
      <c r="O1194" s="141"/>
      <c r="P1194" s="141"/>
      <c r="Q1194" s="141"/>
      <c r="R1194" s="141"/>
      <c r="S1194" s="141"/>
      <c r="T1194" s="141"/>
      <c r="U1194" s="141"/>
    </row>
    <row r="1195" spans="1:21" ht="14.4" x14ac:dyDescent="0.3">
      <c r="A1195" s="141"/>
      <c r="B1195" s="141"/>
      <c r="C1195" s="141"/>
      <c r="D1195" s="141"/>
      <c r="E1195" s="141"/>
      <c r="F1195" s="141"/>
      <c r="G1195" s="141"/>
      <c r="H1195" s="141"/>
      <c r="I1195" s="141"/>
      <c r="J1195" s="141"/>
      <c r="K1195" s="141"/>
      <c r="L1195" s="141"/>
      <c r="M1195" s="141"/>
      <c r="N1195" s="141"/>
      <c r="O1195" s="141"/>
      <c r="P1195" s="141"/>
      <c r="Q1195" s="141"/>
      <c r="R1195" s="141"/>
      <c r="S1195" s="141"/>
      <c r="T1195" s="141"/>
      <c r="U1195" s="141"/>
    </row>
    <row r="1196" spans="1:21" ht="14.4" x14ac:dyDescent="0.3">
      <c r="A1196" s="141"/>
      <c r="B1196" s="141"/>
      <c r="C1196" s="141"/>
      <c r="D1196" s="141"/>
      <c r="E1196" s="141"/>
      <c r="F1196" s="141"/>
      <c r="G1196" s="141"/>
      <c r="H1196" s="141"/>
      <c r="I1196" s="141"/>
      <c r="J1196" s="141"/>
      <c r="K1196" s="141"/>
      <c r="L1196" s="141"/>
      <c r="M1196" s="141"/>
      <c r="N1196" s="141"/>
      <c r="O1196" s="141"/>
      <c r="P1196" s="141"/>
      <c r="Q1196" s="141"/>
      <c r="R1196" s="141"/>
      <c r="S1196" s="141"/>
      <c r="T1196" s="141"/>
      <c r="U1196" s="141"/>
    </row>
    <row r="1197" spans="1:21" ht="14.4" x14ac:dyDescent="0.3">
      <c r="A1197" s="141"/>
      <c r="B1197" s="141"/>
      <c r="C1197" s="141"/>
      <c r="D1197" s="141"/>
      <c r="E1197" s="141"/>
      <c r="F1197" s="141"/>
      <c r="G1197" s="141"/>
      <c r="H1197" s="141"/>
      <c r="I1197" s="141"/>
      <c r="J1197" s="141"/>
      <c r="K1197" s="141"/>
      <c r="L1197" s="141"/>
      <c r="M1197" s="141"/>
      <c r="N1197" s="141"/>
      <c r="O1197" s="141"/>
      <c r="P1197" s="141"/>
      <c r="Q1197" s="141"/>
      <c r="R1197" s="141"/>
      <c r="S1197" s="141"/>
      <c r="T1197" s="141"/>
      <c r="U1197" s="141"/>
    </row>
    <row r="1198" spans="1:21" ht="14.4" x14ac:dyDescent="0.3">
      <c r="A1198" s="141"/>
      <c r="B1198" s="141"/>
      <c r="C1198" s="141"/>
      <c r="D1198" s="141"/>
      <c r="E1198" s="141"/>
      <c r="F1198" s="141"/>
      <c r="G1198" s="141"/>
      <c r="H1198" s="141"/>
      <c r="I1198" s="141"/>
      <c r="J1198" s="141"/>
      <c r="K1198" s="141"/>
      <c r="L1198" s="141"/>
      <c r="M1198" s="141"/>
      <c r="N1198" s="141"/>
      <c r="O1198" s="141"/>
      <c r="P1198" s="141"/>
      <c r="Q1198" s="141"/>
      <c r="R1198" s="141"/>
      <c r="S1198" s="141"/>
      <c r="T1198" s="141"/>
      <c r="U1198" s="141"/>
    </row>
    <row r="1199" spans="1:21" ht="14.4" x14ac:dyDescent="0.3">
      <c r="A1199" s="141"/>
      <c r="B1199" s="141"/>
      <c r="C1199" s="141"/>
      <c r="D1199" s="141"/>
      <c r="E1199" s="141"/>
      <c r="F1199" s="141"/>
      <c r="G1199" s="141"/>
      <c r="H1199" s="141"/>
      <c r="I1199" s="141"/>
      <c r="J1199" s="141"/>
      <c r="K1199" s="141"/>
      <c r="L1199" s="141"/>
      <c r="M1199" s="141"/>
      <c r="N1199" s="141"/>
      <c r="O1199" s="141"/>
      <c r="P1199" s="141"/>
      <c r="Q1199" s="141"/>
      <c r="R1199" s="141"/>
      <c r="S1199" s="141"/>
      <c r="T1199" s="141"/>
      <c r="U1199" s="141"/>
    </row>
    <row r="1200" spans="1:21" ht="14.4" x14ac:dyDescent="0.3">
      <c r="A1200" s="141"/>
      <c r="B1200" s="141"/>
      <c r="C1200" s="141"/>
      <c r="D1200" s="141"/>
      <c r="E1200" s="141"/>
      <c r="F1200" s="141"/>
      <c r="G1200" s="141"/>
      <c r="H1200" s="141"/>
      <c r="I1200" s="141"/>
      <c r="J1200" s="141"/>
      <c r="K1200" s="141"/>
      <c r="L1200" s="141"/>
      <c r="M1200" s="141"/>
      <c r="N1200" s="141"/>
      <c r="O1200" s="141"/>
      <c r="P1200" s="141"/>
      <c r="Q1200" s="141"/>
      <c r="R1200" s="141"/>
      <c r="S1200" s="141"/>
      <c r="T1200" s="141"/>
      <c r="U1200" s="141"/>
    </row>
    <row r="1201" spans="1:21" ht="14.4" x14ac:dyDescent="0.3">
      <c r="A1201" s="141"/>
      <c r="B1201" s="141"/>
      <c r="C1201" s="141"/>
      <c r="D1201" s="141"/>
      <c r="E1201" s="141"/>
      <c r="F1201" s="141"/>
      <c r="G1201" s="141"/>
      <c r="H1201" s="141"/>
      <c r="I1201" s="141"/>
      <c r="J1201" s="141"/>
      <c r="K1201" s="141"/>
      <c r="L1201" s="141"/>
      <c r="M1201" s="141"/>
      <c r="N1201" s="141"/>
      <c r="O1201" s="141"/>
      <c r="P1201" s="141"/>
      <c r="Q1201" s="141"/>
      <c r="R1201" s="141"/>
      <c r="S1201" s="141"/>
      <c r="T1201" s="141"/>
      <c r="U1201" s="141"/>
    </row>
    <row r="1202" spans="1:21" ht="14.4" x14ac:dyDescent="0.3">
      <c r="A1202" s="141"/>
      <c r="B1202" s="141"/>
      <c r="C1202" s="141"/>
      <c r="D1202" s="141"/>
      <c r="E1202" s="141"/>
      <c r="F1202" s="141"/>
      <c r="G1202" s="141"/>
      <c r="H1202" s="141"/>
      <c r="I1202" s="141"/>
      <c r="J1202" s="141"/>
      <c r="K1202" s="141"/>
      <c r="L1202" s="141"/>
      <c r="M1202" s="141"/>
      <c r="N1202" s="141"/>
      <c r="O1202" s="141"/>
      <c r="P1202" s="141"/>
      <c r="Q1202" s="141"/>
      <c r="R1202" s="141"/>
      <c r="S1202" s="141"/>
      <c r="T1202" s="141"/>
      <c r="U1202" s="141"/>
    </row>
    <row r="1203" spans="1:21" ht="14.4" x14ac:dyDescent="0.3">
      <c r="A1203" s="141"/>
      <c r="B1203" s="141"/>
      <c r="C1203" s="141"/>
      <c r="D1203" s="141"/>
      <c r="E1203" s="141"/>
      <c r="F1203" s="141"/>
      <c r="G1203" s="141"/>
      <c r="H1203" s="141"/>
      <c r="I1203" s="141"/>
      <c r="J1203" s="141"/>
      <c r="K1203" s="141"/>
      <c r="L1203" s="141"/>
      <c r="M1203" s="141"/>
      <c r="N1203" s="141"/>
      <c r="O1203" s="141"/>
      <c r="P1203" s="141"/>
      <c r="Q1203" s="141"/>
      <c r="R1203" s="141"/>
      <c r="S1203" s="141"/>
      <c r="T1203" s="141"/>
      <c r="U1203" s="141"/>
    </row>
    <row r="1204" spans="1:21" ht="14.4" x14ac:dyDescent="0.3">
      <c r="A1204" s="141"/>
      <c r="B1204" s="141"/>
      <c r="C1204" s="141"/>
      <c r="D1204" s="141"/>
      <c r="E1204" s="141"/>
      <c r="F1204" s="141"/>
      <c r="G1204" s="141"/>
      <c r="H1204" s="141"/>
      <c r="I1204" s="141"/>
      <c r="J1204" s="141"/>
      <c r="K1204" s="141"/>
      <c r="L1204" s="141"/>
      <c r="M1204" s="141"/>
      <c r="N1204" s="141"/>
      <c r="O1204" s="141"/>
      <c r="P1204" s="141"/>
      <c r="Q1204" s="141"/>
      <c r="R1204" s="141"/>
      <c r="S1204" s="141"/>
      <c r="T1204" s="141"/>
      <c r="U1204" s="141"/>
    </row>
    <row r="1205" spans="1:21" ht="14.4" x14ac:dyDescent="0.3">
      <c r="A1205" s="141"/>
      <c r="B1205" s="141"/>
      <c r="C1205" s="141"/>
      <c r="D1205" s="141"/>
      <c r="E1205" s="141"/>
      <c r="F1205" s="141"/>
      <c r="G1205" s="141"/>
      <c r="H1205" s="141"/>
      <c r="I1205" s="141"/>
      <c r="J1205" s="141"/>
      <c r="K1205" s="141"/>
      <c r="L1205" s="141"/>
      <c r="M1205" s="141"/>
      <c r="N1205" s="141"/>
      <c r="O1205" s="141"/>
      <c r="P1205" s="141"/>
      <c r="Q1205" s="141"/>
      <c r="R1205" s="141"/>
      <c r="S1205" s="141"/>
      <c r="T1205" s="141"/>
      <c r="U1205" s="141"/>
    </row>
    <row r="1206" spans="1:21" ht="14.4" x14ac:dyDescent="0.3">
      <c r="A1206" s="141"/>
      <c r="B1206" s="141"/>
      <c r="C1206" s="141"/>
      <c r="D1206" s="141"/>
      <c r="E1206" s="141"/>
      <c r="F1206" s="141"/>
      <c r="G1206" s="141"/>
      <c r="H1206" s="141"/>
      <c r="I1206" s="141"/>
      <c r="J1206" s="141"/>
      <c r="K1206" s="141"/>
      <c r="L1206" s="141"/>
      <c r="M1206" s="141"/>
      <c r="N1206" s="141"/>
      <c r="O1206" s="141"/>
      <c r="P1206" s="141"/>
      <c r="Q1206" s="141"/>
      <c r="R1206" s="141"/>
      <c r="S1206" s="141"/>
      <c r="T1206" s="141"/>
      <c r="U1206" s="141"/>
    </row>
    <row r="1207" spans="1:21" ht="14.4" x14ac:dyDescent="0.3">
      <c r="A1207" s="141"/>
      <c r="B1207" s="141"/>
      <c r="C1207" s="141"/>
      <c r="D1207" s="141"/>
      <c r="E1207" s="141"/>
      <c r="F1207" s="141"/>
      <c r="G1207" s="141"/>
      <c r="H1207" s="141"/>
      <c r="I1207" s="141"/>
      <c r="J1207" s="141"/>
      <c r="K1207" s="141"/>
      <c r="L1207" s="141"/>
      <c r="M1207" s="141"/>
      <c r="N1207" s="141"/>
      <c r="O1207" s="141"/>
      <c r="P1207" s="141"/>
      <c r="Q1207" s="141"/>
      <c r="R1207" s="141"/>
      <c r="S1207" s="141"/>
      <c r="T1207" s="141"/>
      <c r="U1207" s="141"/>
    </row>
    <row r="1208" spans="1:21" ht="14.4" x14ac:dyDescent="0.3">
      <c r="A1208" s="141"/>
      <c r="B1208" s="141"/>
      <c r="C1208" s="141"/>
      <c r="D1208" s="141"/>
      <c r="E1208" s="141"/>
      <c r="F1208" s="141"/>
      <c r="G1208" s="141"/>
      <c r="H1208" s="141"/>
      <c r="I1208" s="141"/>
      <c r="J1208" s="141"/>
      <c r="K1208" s="141"/>
      <c r="L1208" s="141"/>
      <c r="M1208" s="141"/>
      <c r="N1208" s="141"/>
      <c r="O1208" s="141"/>
      <c r="P1208" s="141"/>
      <c r="Q1208" s="141"/>
      <c r="R1208" s="141"/>
      <c r="S1208" s="141"/>
      <c r="T1208" s="141"/>
      <c r="U1208" s="141"/>
    </row>
    <row r="1209" spans="1:21" ht="14.4" x14ac:dyDescent="0.3">
      <c r="A1209" s="141"/>
      <c r="B1209" s="141"/>
      <c r="C1209" s="141"/>
      <c r="D1209" s="141"/>
      <c r="E1209" s="141"/>
      <c r="F1209" s="141"/>
      <c r="G1209" s="141"/>
      <c r="H1209" s="141"/>
      <c r="I1209" s="141"/>
      <c r="J1209" s="141"/>
      <c r="K1209" s="141"/>
      <c r="L1209" s="141"/>
      <c r="M1209" s="141"/>
      <c r="N1209" s="141"/>
      <c r="O1209" s="141"/>
      <c r="P1209" s="141"/>
      <c r="Q1209" s="141"/>
      <c r="R1209" s="141"/>
      <c r="S1209" s="141"/>
      <c r="T1209" s="141"/>
      <c r="U1209" s="141"/>
    </row>
    <row r="1210" spans="1:21" ht="14.4" x14ac:dyDescent="0.3">
      <c r="A1210" s="141"/>
      <c r="B1210" s="141"/>
      <c r="C1210" s="141"/>
      <c r="D1210" s="141"/>
      <c r="E1210" s="141"/>
      <c r="F1210" s="141"/>
      <c r="G1210" s="141"/>
      <c r="H1210" s="141"/>
      <c r="I1210" s="141"/>
      <c r="J1210" s="141"/>
      <c r="K1210" s="141"/>
      <c r="L1210" s="141"/>
      <c r="M1210" s="141"/>
      <c r="N1210" s="141"/>
      <c r="O1210" s="141"/>
      <c r="P1210" s="141"/>
      <c r="Q1210" s="141"/>
      <c r="R1210" s="141"/>
      <c r="S1210" s="141"/>
      <c r="T1210" s="141"/>
      <c r="U1210" s="141"/>
    </row>
    <row r="1211" spans="1:21" ht="14.4" x14ac:dyDescent="0.3">
      <c r="A1211" s="141"/>
      <c r="B1211" s="141"/>
      <c r="C1211" s="141"/>
      <c r="D1211" s="141"/>
      <c r="E1211" s="141"/>
      <c r="F1211" s="141"/>
      <c r="G1211" s="141"/>
      <c r="H1211" s="141"/>
      <c r="I1211" s="141"/>
      <c r="J1211" s="141"/>
      <c r="K1211" s="141"/>
      <c r="L1211" s="141"/>
      <c r="M1211" s="141"/>
      <c r="N1211" s="141"/>
      <c r="O1211" s="141"/>
      <c r="P1211" s="141"/>
      <c r="Q1211" s="141"/>
      <c r="R1211" s="141"/>
      <c r="S1211" s="141"/>
      <c r="T1211" s="141"/>
      <c r="U1211" s="141"/>
    </row>
    <row r="1212" spans="1:21" ht="14.4" x14ac:dyDescent="0.3">
      <c r="A1212" s="141"/>
      <c r="B1212" s="141"/>
      <c r="C1212" s="141"/>
      <c r="D1212" s="141"/>
      <c r="E1212" s="141"/>
      <c r="F1212" s="141"/>
      <c r="G1212" s="141"/>
      <c r="H1212" s="141"/>
      <c r="I1212" s="141"/>
      <c r="J1212" s="141"/>
      <c r="K1212" s="141"/>
      <c r="L1212" s="141"/>
      <c r="M1212" s="141"/>
      <c r="N1212" s="141"/>
      <c r="O1212" s="141"/>
      <c r="P1212" s="141"/>
      <c r="Q1212" s="141"/>
      <c r="R1212" s="141"/>
      <c r="S1212" s="141"/>
      <c r="T1212" s="141"/>
      <c r="U1212" s="141"/>
    </row>
    <row r="1213" spans="1:21" ht="14.4" x14ac:dyDescent="0.3">
      <c r="A1213" s="141"/>
      <c r="B1213" s="141"/>
      <c r="C1213" s="141"/>
      <c r="D1213" s="141"/>
      <c r="E1213" s="141"/>
      <c r="F1213" s="141"/>
      <c r="G1213" s="141"/>
      <c r="H1213" s="141"/>
      <c r="I1213" s="141"/>
      <c r="J1213" s="141"/>
      <c r="K1213" s="141"/>
      <c r="L1213" s="141"/>
      <c r="M1213" s="141"/>
      <c r="N1213" s="141"/>
      <c r="O1213" s="141"/>
      <c r="P1213" s="141"/>
      <c r="Q1213" s="141"/>
      <c r="R1213" s="141"/>
      <c r="S1213" s="141"/>
      <c r="T1213" s="141"/>
      <c r="U1213" s="141"/>
    </row>
    <row r="1214" spans="1:21" ht="14.4" x14ac:dyDescent="0.3">
      <c r="A1214" s="141"/>
      <c r="B1214" s="141"/>
      <c r="C1214" s="141"/>
      <c r="D1214" s="141"/>
      <c r="E1214" s="141"/>
      <c r="F1214" s="141"/>
      <c r="G1214" s="141"/>
      <c r="H1214" s="141"/>
      <c r="I1214" s="141"/>
      <c r="J1214" s="141"/>
      <c r="K1214" s="141"/>
      <c r="L1214" s="141"/>
      <c r="M1214" s="141"/>
      <c r="N1214" s="141"/>
      <c r="O1214" s="141"/>
      <c r="P1214" s="141"/>
      <c r="Q1214" s="141"/>
      <c r="R1214" s="141"/>
      <c r="S1214" s="141"/>
      <c r="T1214" s="141"/>
      <c r="U1214" s="141"/>
    </row>
    <row r="1215" spans="1:21" ht="14.4" x14ac:dyDescent="0.3">
      <c r="A1215" s="141"/>
      <c r="B1215" s="141"/>
      <c r="C1215" s="141"/>
      <c r="D1215" s="141"/>
      <c r="E1215" s="141"/>
      <c r="F1215" s="141"/>
      <c r="G1215" s="141"/>
      <c r="H1215" s="141"/>
      <c r="I1215" s="141"/>
      <c r="J1215" s="141"/>
      <c r="K1215" s="141"/>
      <c r="L1215" s="141"/>
      <c r="M1215" s="141"/>
      <c r="N1215" s="141"/>
      <c r="O1215" s="141"/>
      <c r="P1215" s="141"/>
      <c r="Q1215" s="141"/>
      <c r="R1215" s="141"/>
      <c r="S1215" s="141"/>
      <c r="T1215" s="141"/>
      <c r="U1215" s="141"/>
    </row>
    <row r="1216" spans="1:21" ht="14.4" x14ac:dyDescent="0.3">
      <c r="A1216" s="141"/>
      <c r="B1216" s="141"/>
      <c r="C1216" s="141"/>
      <c r="D1216" s="141"/>
      <c r="E1216" s="141"/>
      <c r="F1216" s="141"/>
      <c r="G1216" s="141"/>
      <c r="H1216" s="141"/>
      <c r="I1216" s="141"/>
      <c r="J1216" s="141"/>
      <c r="K1216" s="141"/>
      <c r="L1216" s="141"/>
      <c r="M1216" s="141"/>
      <c r="N1216" s="141"/>
      <c r="O1216" s="141"/>
      <c r="P1216" s="141"/>
      <c r="Q1216" s="141"/>
      <c r="R1216" s="141"/>
      <c r="S1216" s="141"/>
      <c r="T1216" s="141"/>
      <c r="U1216" s="141"/>
    </row>
    <row r="1217" spans="1:21" ht="14.4" x14ac:dyDescent="0.3">
      <c r="A1217" s="141"/>
      <c r="B1217" s="141"/>
      <c r="C1217" s="141"/>
      <c r="D1217" s="141"/>
      <c r="E1217" s="141"/>
      <c r="F1217" s="141"/>
      <c r="G1217" s="141"/>
      <c r="H1217" s="141"/>
      <c r="I1217" s="141"/>
      <c r="J1217" s="141"/>
      <c r="K1217" s="141"/>
      <c r="L1217" s="141"/>
      <c r="M1217" s="141"/>
      <c r="N1217" s="141"/>
      <c r="O1217" s="141"/>
      <c r="P1217" s="141"/>
      <c r="Q1217" s="141"/>
      <c r="R1217" s="141"/>
      <c r="S1217" s="141"/>
      <c r="T1217" s="141"/>
      <c r="U1217" s="141"/>
    </row>
    <row r="1218" spans="1:21" ht="14.4" x14ac:dyDescent="0.3">
      <c r="A1218" s="141"/>
      <c r="B1218" s="141"/>
      <c r="C1218" s="141"/>
      <c r="D1218" s="141"/>
      <c r="E1218" s="141"/>
      <c r="F1218" s="141"/>
      <c r="G1218" s="141"/>
      <c r="H1218" s="141"/>
      <c r="I1218" s="141"/>
      <c r="J1218" s="141"/>
      <c r="K1218" s="141"/>
      <c r="L1218" s="141"/>
      <c r="M1218" s="141"/>
      <c r="N1218" s="141"/>
      <c r="O1218" s="141"/>
      <c r="P1218" s="141"/>
      <c r="Q1218" s="141"/>
      <c r="R1218" s="141"/>
      <c r="S1218" s="141"/>
      <c r="T1218" s="141"/>
      <c r="U1218" s="141"/>
    </row>
    <row r="1219" spans="1:21" ht="14.4" x14ac:dyDescent="0.3">
      <c r="A1219" s="141"/>
      <c r="B1219" s="141"/>
      <c r="C1219" s="141"/>
      <c r="D1219" s="141"/>
      <c r="E1219" s="141"/>
      <c r="F1219" s="141"/>
      <c r="G1219" s="141"/>
      <c r="H1219" s="141"/>
      <c r="I1219" s="141"/>
      <c r="J1219" s="141"/>
      <c r="K1219" s="141"/>
      <c r="L1219" s="141"/>
      <c r="M1219" s="141"/>
      <c r="N1219" s="141"/>
      <c r="O1219" s="141"/>
      <c r="P1219" s="141"/>
      <c r="Q1219" s="141"/>
      <c r="R1219" s="141"/>
      <c r="S1219" s="141"/>
      <c r="T1219" s="141"/>
      <c r="U1219" s="141"/>
    </row>
    <row r="1220" spans="1:21" ht="14.4" x14ac:dyDescent="0.3">
      <c r="A1220" s="141"/>
      <c r="B1220" s="141"/>
      <c r="C1220" s="141"/>
      <c r="D1220" s="141"/>
      <c r="E1220" s="141"/>
      <c r="F1220" s="141"/>
      <c r="G1220" s="141"/>
      <c r="H1220" s="141"/>
      <c r="I1220" s="141"/>
      <c r="J1220" s="141"/>
      <c r="K1220" s="141"/>
      <c r="L1220" s="141"/>
      <c r="M1220" s="141"/>
      <c r="N1220" s="141"/>
      <c r="O1220" s="141"/>
      <c r="P1220" s="141"/>
      <c r="Q1220" s="141"/>
      <c r="R1220" s="141"/>
      <c r="S1220" s="141"/>
      <c r="T1220" s="141"/>
      <c r="U1220" s="141"/>
    </row>
    <row r="1221" spans="1:21" ht="14.4" x14ac:dyDescent="0.3">
      <c r="A1221" s="141"/>
      <c r="B1221" s="141"/>
      <c r="C1221" s="141"/>
      <c r="D1221" s="141"/>
      <c r="E1221" s="141"/>
      <c r="F1221" s="141"/>
      <c r="G1221" s="141"/>
      <c r="H1221" s="141"/>
      <c r="I1221" s="141"/>
      <c r="J1221" s="141"/>
      <c r="K1221" s="141"/>
      <c r="L1221" s="141"/>
      <c r="M1221" s="141"/>
      <c r="N1221" s="141"/>
      <c r="O1221" s="141"/>
      <c r="P1221" s="141"/>
      <c r="Q1221" s="141"/>
      <c r="R1221" s="141"/>
      <c r="S1221" s="141"/>
      <c r="T1221" s="141"/>
      <c r="U1221" s="141"/>
    </row>
    <row r="1222" spans="1:21" ht="14.4" x14ac:dyDescent="0.3">
      <c r="A1222" s="141"/>
      <c r="B1222" s="141"/>
      <c r="C1222" s="141"/>
      <c r="D1222" s="141"/>
      <c r="E1222" s="141"/>
      <c r="F1222" s="141"/>
      <c r="G1222" s="141"/>
      <c r="H1222" s="141"/>
      <c r="I1222" s="141"/>
      <c r="J1222" s="141"/>
      <c r="K1222" s="141"/>
      <c r="L1222" s="141"/>
      <c r="M1222" s="141"/>
      <c r="N1222" s="141"/>
      <c r="O1222" s="141"/>
      <c r="P1222" s="141"/>
      <c r="Q1222" s="141"/>
      <c r="R1222" s="141"/>
      <c r="S1222" s="141"/>
      <c r="T1222" s="141"/>
      <c r="U1222" s="141"/>
    </row>
    <row r="1223" spans="1:21" ht="14.4" x14ac:dyDescent="0.3">
      <c r="A1223" s="141"/>
      <c r="B1223" s="141"/>
      <c r="C1223" s="141"/>
      <c r="D1223" s="141"/>
      <c r="E1223" s="141"/>
      <c r="F1223" s="141"/>
      <c r="G1223" s="141"/>
      <c r="H1223" s="141"/>
      <c r="I1223" s="141"/>
      <c r="J1223" s="141"/>
      <c r="K1223" s="141"/>
      <c r="L1223" s="141"/>
      <c r="M1223" s="141"/>
      <c r="N1223" s="141"/>
      <c r="O1223" s="141"/>
      <c r="P1223" s="141"/>
      <c r="Q1223" s="141"/>
      <c r="R1223" s="141"/>
      <c r="S1223" s="141"/>
      <c r="T1223" s="141"/>
      <c r="U1223" s="141"/>
    </row>
    <row r="1224" spans="1:21" ht="14.4" x14ac:dyDescent="0.3">
      <c r="A1224" s="141"/>
      <c r="B1224" s="141"/>
      <c r="C1224" s="141"/>
      <c r="D1224" s="141"/>
      <c r="E1224" s="141"/>
      <c r="F1224" s="141"/>
      <c r="G1224" s="141"/>
      <c r="H1224" s="141"/>
      <c r="I1224" s="141"/>
      <c r="J1224" s="141"/>
      <c r="K1224" s="141"/>
      <c r="L1224" s="141"/>
      <c r="M1224" s="141"/>
      <c r="N1224" s="141"/>
      <c r="O1224" s="141"/>
      <c r="P1224" s="141"/>
      <c r="Q1224" s="141"/>
      <c r="R1224" s="141"/>
      <c r="S1224" s="141"/>
      <c r="T1224" s="141"/>
      <c r="U1224" s="141"/>
    </row>
    <row r="1225" spans="1:21" ht="14.4" x14ac:dyDescent="0.3">
      <c r="A1225" s="141"/>
      <c r="B1225" s="141"/>
      <c r="C1225" s="141"/>
      <c r="D1225" s="141"/>
      <c r="E1225" s="141"/>
      <c r="F1225" s="141"/>
      <c r="G1225" s="141"/>
      <c r="H1225" s="141"/>
      <c r="I1225" s="141"/>
      <c r="J1225" s="141"/>
      <c r="K1225" s="141"/>
      <c r="L1225" s="141"/>
      <c r="M1225" s="141"/>
      <c r="N1225" s="141"/>
      <c r="O1225" s="141"/>
      <c r="P1225" s="141"/>
      <c r="Q1225" s="141"/>
      <c r="R1225" s="141"/>
      <c r="S1225" s="141"/>
      <c r="T1225" s="141"/>
      <c r="U1225" s="141"/>
    </row>
    <row r="1226" spans="1:21" ht="14.4" x14ac:dyDescent="0.3">
      <c r="A1226" s="141"/>
      <c r="B1226" s="141"/>
      <c r="C1226" s="141"/>
      <c r="D1226" s="141"/>
      <c r="E1226" s="141"/>
      <c r="F1226" s="141"/>
      <c r="G1226" s="141"/>
      <c r="H1226" s="141"/>
      <c r="I1226" s="141"/>
      <c r="J1226" s="141"/>
      <c r="K1226" s="141"/>
      <c r="L1226" s="141"/>
      <c r="M1226" s="141"/>
      <c r="N1226" s="141"/>
      <c r="O1226" s="141"/>
      <c r="P1226" s="141"/>
      <c r="Q1226" s="141"/>
      <c r="R1226" s="141"/>
      <c r="S1226" s="141"/>
      <c r="T1226" s="141"/>
      <c r="U1226" s="141"/>
    </row>
    <row r="1227" spans="1:21" ht="14.4" x14ac:dyDescent="0.3">
      <c r="A1227" s="141"/>
      <c r="B1227" s="141"/>
      <c r="C1227" s="141"/>
      <c r="D1227" s="141"/>
      <c r="E1227" s="141"/>
      <c r="F1227" s="141"/>
      <c r="G1227" s="141"/>
      <c r="H1227" s="141"/>
      <c r="I1227" s="141"/>
      <c r="J1227" s="141"/>
      <c r="K1227" s="141"/>
      <c r="L1227" s="141"/>
      <c r="M1227" s="141"/>
      <c r="N1227" s="141"/>
      <c r="O1227" s="141"/>
      <c r="P1227" s="141"/>
      <c r="Q1227" s="141"/>
      <c r="R1227" s="141"/>
      <c r="S1227" s="141"/>
      <c r="T1227" s="141"/>
      <c r="U1227" s="141"/>
    </row>
    <row r="1228" spans="1:21" ht="14.4" x14ac:dyDescent="0.3">
      <c r="A1228" s="141"/>
      <c r="B1228" s="141"/>
      <c r="C1228" s="141"/>
      <c r="D1228" s="141"/>
      <c r="E1228" s="141"/>
      <c r="F1228" s="141"/>
      <c r="G1228" s="141"/>
      <c r="H1228" s="141"/>
      <c r="I1228" s="141"/>
      <c r="J1228" s="141"/>
      <c r="K1228" s="141"/>
      <c r="L1228" s="141"/>
      <c r="M1228" s="141"/>
      <c r="N1228" s="141"/>
      <c r="O1228" s="141"/>
      <c r="P1228" s="141"/>
      <c r="Q1228" s="141"/>
      <c r="R1228" s="141"/>
      <c r="S1228" s="141"/>
      <c r="T1228" s="141"/>
      <c r="U1228" s="141"/>
    </row>
    <row r="1229" spans="1:21" ht="14.4" x14ac:dyDescent="0.3">
      <c r="A1229" s="141"/>
      <c r="B1229" s="141"/>
      <c r="C1229" s="141"/>
      <c r="D1229" s="141"/>
      <c r="E1229" s="141"/>
      <c r="F1229" s="141"/>
      <c r="G1229" s="141"/>
      <c r="H1229" s="141"/>
      <c r="I1229" s="141"/>
      <c r="J1229" s="141"/>
      <c r="K1229" s="141"/>
      <c r="L1229" s="141"/>
      <c r="M1229" s="141"/>
      <c r="N1229" s="141"/>
      <c r="O1229" s="141"/>
      <c r="P1229" s="141"/>
      <c r="Q1229" s="141"/>
      <c r="R1229" s="141"/>
      <c r="S1229" s="141"/>
      <c r="T1229" s="141"/>
      <c r="U1229" s="141"/>
    </row>
    <row r="1230" spans="1:21" ht="14.4" x14ac:dyDescent="0.3">
      <c r="A1230" s="141"/>
      <c r="B1230" s="141"/>
      <c r="C1230" s="141"/>
      <c r="D1230" s="141"/>
      <c r="E1230" s="141"/>
      <c r="F1230" s="141"/>
      <c r="G1230" s="141"/>
      <c r="H1230" s="141"/>
      <c r="I1230" s="141"/>
      <c r="J1230" s="141"/>
      <c r="K1230" s="141"/>
      <c r="L1230" s="141"/>
      <c r="M1230" s="141"/>
      <c r="N1230" s="141"/>
      <c r="O1230" s="141"/>
      <c r="P1230" s="141"/>
      <c r="Q1230" s="141"/>
      <c r="R1230" s="141"/>
      <c r="S1230" s="141"/>
      <c r="T1230" s="141"/>
      <c r="U1230" s="141"/>
    </row>
    <row r="1231" spans="1:21" ht="14.4" x14ac:dyDescent="0.3">
      <c r="A1231" s="141"/>
      <c r="B1231" s="141"/>
      <c r="C1231" s="141"/>
      <c r="D1231" s="141"/>
      <c r="E1231" s="141"/>
      <c r="F1231" s="141"/>
      <c r="G1231" s="141"/>
      <c r="H1231" s="141"/>
      <c r="I1231" s="141"/>
      <c r="J1231" s="141"/>
      <c r="K1231" s="141"/>
      <c r="L1231" s="141"/>
      <c r="M1231" s="141"/>
      <c r="N1231" s="141"/>
      <c r="O1231" s="141"/>
      <c r="P1231" s="141"/>
      <c r="Q1231" s="141"/>
      <c r="R1231" s="141"/>
      <c r="S1231" s="141"/>
      <c r="T1231" s="141"/>
      <c r="U1231" s="141"/>
    </row>
    <row r="1232" spans="1:21" ht="14.4" x14ac:dyDescent="0.3">
      <c r="A1232" s="141"/>
      <c r="B1232" s="141"/>
      <c r="C1232" s="141"/>
      <c r="D1232" s="141"/>
      <c r="E1232" s="141"/>
      <c r="F1232" s="141"/>
      <c r="G1232" s="141"/>
      <c r="H1232" s="141"/>
      <c r="I1232" s="141"/>
      <c r="J1232" s="141"/>
      <c r="K1232" s="141"/>
      <c r="L1232" s="141"/>
      <c r="M1232" s="141"/>
      <c r="N1232" s="141"/>
      <c r="O1232" s="141"/>
      <c r="P1232" s="141"/>
      <c r="Q1232" s="141"/>
      <c r="R1232" s="141"/>
      <c r="S1232" s="141"/>
      <c r="T1232" s="141"/>
      <c r="U1232" s="141"/>
    </row>
    <row r="1233" spans="1:21" ht="14.4" x14ac:dyDescent="0.3">
      <c r="A1233" s="141"/>
      <c r="B1233" s="141"/>
      <c r="C1233" s="141"/>
      <c r="D1233" s="141"/>
      <c r="E1233" s="141"/>
      <c r="F1233" s="141"/>
      <c r="G1233" s="141"/>
      <c r="H1233" s="141"/>
      <c r="I1233" s="141"/>
      <c r="J1233" s="141"/>
      <c r="K1233" s="141"/>
      <c r="L1233" s="141"/>
      <c r="M1233" s="141"/>
      <c r="N1233" s="141"/>
      <c r="O1233" s="141"/>
      <c r="P1233" s="141"/>
      <c r="Q1233" s="141"/>
      <c r="R1233" s="141"/>
      <c r="S1233" s="141"/>
      <c r="T1233" s="141"/>
      <c r="U1233" s="141"/>
    </row>
    <row r="1234" spans="1:21" ht="14.4" x14ac:dyDescent="0.3">
      <c r="A1234" s="141"/>
      <c r="B1234" s="141"/>
      <c r="C1234" s="141"/>
      <c r="D1234" s="141"/>
      <c r="E1234" s="141"/>
      <c r="F1234" s="141"/>
      <c r="G1234" s="141"/>
      <c r="H1234" s="141"/>
      <c r="I1234" s="141"/>
      <c r="J1234" s="141"/>
      <c r="K1234" s="141"/>
      <c r="L1234" s="141"/>
      <c r="M1234" s="141"/>
      <c r="N1234" s="141"/>
      <c r="O1234" s="141"/>
      <c r="P1234" s="141"/>
      <c r="Q1234" s="141"/>
      <c r="R1234" s="141"/>
      <c r="S1234" s="141"/>
      <c r="T1234" s="141"/>
      <c r="U1234" s="141"/>
    </row>
    <row r="1235" spans="1:21" ht="14.4" x14ac:dyDescent="0.3">
      <c r="A1235" s="141"/>
      <c r="B1235" s="141"/>
      <c r="C1235" s="141"/>
      <c r="D1235" s="141"/>
      <c r="E1235" s="141"/>
      <c r="F1235" s="141"/>
      <c r="G1235" s="141"/>
      <c r="H1235" s="141"/>
      <c r="I1235" s="141"/>
      <c r="J1235" s="141"/>
      <c r="K1235" s="141"/>
      <c r="L1235" s="141"/>
      <c r="M1235" s="141"/>
      <c r="N1235" s="141"/>
      <c r="O1235" s="141"/>
      <c r="P1235" s="141"/>
      <c r="Q1235" s="141"/>
      <c r="R1235" s="141"/>
      <c r="S1235" s="141"/>
      <c r="T1235" s="141"/>
      <c r="U1235" s="141"/>
    </row>
    <row r="1236" spans="1:21" ht="14.4" x14ac:dyDescent="0.3">
      <c r="A1236" s="141"/>
      <c r="B1236" s="141"/>
      <c r="C1236" s="141"/>
      <c r="D1236" s="141"/>
      <c r="E1236" s="141"/>
      <c r="F1236" s="141"/>
      <c r="G1236" s="141"/>
      <c r="H1236" s="141"/>
      <c r="I1236" s="141"/>
      <c r="J1236" s="141"/>
      <c r="K1236" s="141"/>
      <c r="L1236" s="141"/>
      <c r="M1236" s="141"/>
      <c r="N1236" s="141"/>
      <c r="O1236" s="141"/>
      <c r="P1236" s="141"/>
      <c r="Q1236" s="141"/>
      <c r="R1236" s="141"/>
      <c r="S1236" s="141"/>
      <c r="T1236" s="141"/>
      <c r="U1236" s="141"/>
    </row>
    <row r="1237" spans="1:21" ht="14.4" x14ac:dyDescent="0.3">
      <c r="A1237" s="141"/>
      <c r="B1237" s="141"/>
      <c r="C1237" s="141"/>
      <c r="D1237" s="141"/>
      <c r="E1237" s="141"/>
      <c r="F1237" s="141"/>
      <c r="G1237" s="141"/>
      <c r="H1237" s="141"/>
      <c r="I1237" s="141"/>
      <c r="J1237" s="141"/>
      <c r="K1237" s="141"/>
      <c r="L1237" s="141"/>
      <c r="M1237" s="141"/>
      <c r="N1237" s="141"/>
      <c r="O1237" s="141"/>
      <c r="P1237" s="141"/>
      <c r="Q1237" s="141"/>
      <c r="R1237" s="141"/>
      <c r="S1237" s="141"/>
      <c r="T1237" s="141"/>
      <c r="U1237" s="141"/>
    </row>
    <row r="1238" spans="1:21" ht="14.4" x14ac:dyDescent="0.3">
      <c r="A1238" s="141"/>
      <c r="B1238" s="141"/>
      <c r="C1238" s="141"/>
      <c r="D1238" s="141"/>
      <c r="E1238" s="141"/>
      <c r="F1238" s="141"/>
      <c r="G1238" s="141"/>
      <c r="H1238" s="141"/>
      <c r="I1238" s="141"/>
      <c r="J1238" s="141"/>
      <c r="K1238" s="141"/>
      <c r="L1238" s="141"/>
      <c r="M1238" s="141"/>
      <c r="N1238" s="141"/>
      <c r="O1238" s="141"/>
      <c r="P1238" s="141"/>
      <c r="Q1238" s="141"/>
      <c r="R1238" s="141"/>
      <c r="S1238" s="141"/>
      <c r="T1238" s="141"/>
      <c r="U1238" s="141"/>
    </row>
    <row r="1239" spans="1:21" ht="14.4" x14ac:dyDescent="0.3">
      <c r="A1239" s="141"/>
      <c r="B1239" s="141"/>
      <c r="C1239" s="141"/>
      <c r="D1239" s="141"/>
      <c r="E1239" s="141"/>
      <c r="F1239" s="141"/>
      <c r="G1239" s="141"/>
      <c r="H1239" s="141"/>
      <c r="I1239" s="141"/>
      <c r="J1239" s="141"/>
      <c r="K1239" s="141"/>
      <c r="L1239" s="141"/>
      <c r="M1239" s="141"/>
      <c r="N1239" s="141"/>
      <c r="O1239" s="141"/>
      <c r="P1239" s="141"/>
      <c r="Q1239" s="141"/>
      <c r="R1239" s="141"/>
      <c r="S1239" s="141"/>
      <c r="T1239" s="141"/>
      <c r="U1239" s="141"/>
    </row>
    <row r="1240" spans="1:21" ht="14.4" x14ac:dyDescent="0.3">
      <c r="A1240" s="141"/>
      <c r="B1240" s="141"/>
      <c r="C1240" s="141"/>
      <c r="D1240" s="141"/>
      <c r="E1240" s="141"/>
      <c r="F1240" s="141"/>
      <c r="G1240" s="141"/>
      <c r="H1240" s="141"/>
      <c r="I1240" s="141"/>
      <c r="J1240" s="141"/>
      <c r="K1240" s="141"/>
      <c r="L1240" s="141"/>
      <c r="M1240" s="141"/>
      <c r="N1240" s="141"/>
      <c r="O1240" s="141"/>
      <c r="P1240" s="141"/>
      <c r="Q1240" s="141"/>
      <c r="R1240" s="141"/>
      <c r="S1240" s="141"/>
      <c r="T1240" s="141"/>
      <c r="U1240" s="141"/>
    </row>
    <row r="1241" spans="1:21" ht="14.4" x14ac:dyDescent="0.3">
      <c r="A1241" s="141"/>
      <c r="B1241" s="141"/>
      <c r="C1241" s="141"/>
      <c r="D1241" s="141"/>
      <c r="E1241" s="141"/>
      <c r="F1241" s="141"/>
      <c r="G1241" s="141"/>
      <c r="H1241" s="141"/>
      <c r="I1241" s="141"/>
      <c r="J1241" s="141"/>
      <c r="K1241" s="141"/>
      <c r="L1241" s="141"/>
      <c r="M1241" s="141"/>
      <c r="N1241" s="141"/>
      <c r="O1241" s="141"/>
      <c r="P1241" s="141"/>
      <c r="Q1241" s="141"/>
      <c r="R1241" s="141"/>
      <c r="S1241" s="141"/>
      <c r="T1241" s="141"/>
      <c r="U1241" s="141"/>
    </row>
    <row r="1242" spans="1:21" ht="14.4" x14ac:dyDescent="0.3">
      <c r="A1242" s="141"/>
      <c r="B1242" s="141"/>
      <c r="C1242" s="141"/>
      <c r="D1242" s="141"/>
      <c r="E1242" s="141"/>
      <c r="F1242" s="141"/>
      <c r="G1242" s="141"/>
      <c r="H1242" s="141"/>
      <c r="I1242" s="141"/>
      <c r="J1242" s="141"/>
      <c r="K1242" s="141"/>
      <c r="L1242" s="141"/>
      <c r="M1242" s="141"/>
      <c r="N1242" s="141"/>
      <c r="O1242" s="141"/>
      <c r="P1242" s="141"/>
      <c r="Q1242" s="141"/>
      <c r="R1242" s="141"/>
      <c r="S1242" s="141"/>
      <c r="T1242" s="141"/>
      <c r="U1242" s="141"/>
    </row>
    <row r="1243" spans="1:21" ht="14.4" x14ac:dyDescent="0.3">
      <c r="A1243" s="141"/>
      <c r="B1243" s="141"/>
      <c r="C1243" s="141"/>
      <c r="D1243" s="141"/>
      <c r="E1243" s="141"/>
      <c r="F1243" s="141"/>
      <c r="G1243" s="141"/>
      <c r="H1243" s="141"/>
      <c r="I1243" s="141"/>
      <c r="J1243" s="141"/>
      <c r="K1243" s="141"/>
      <c r="L1243" s="141"/>
      <c r="M1243" s="141"/>
      <c r="N1243" s="141"/>
      <c r="O1243" s="141"/>
      <c r="P1243" s="141"/>
      <c r="Q1243" s="141"/>
      <c r="R1243" s="141"/>
      <c r="S1243" s="141"/>
      <c r="T1243" s="141"/>
      <c r="U1243" s="141"/>
    </row>
    <row r="1244" spans="1:21" ht="14.4" x14ac:dyDescent="0.3">
      <c r="A1244" s="141"/>
      <c r="B1244" s="141"/>
      <c r="C1244" s="141"/>
      <c r="D1244" s="141"/>
      <c r="E1244" s="141"/>
      <c r="F1244" s="141"/>
      <c r="G1244" s="141"/>
      <c r="H1244" s="141"/>
      <c r="I1244" s="141"/>
      <c r="J1244" s="141"/>
      <c r="K1244" s="141"/>
      <c r="L1244" s="141"/>
      <c r="M1244" s="141"/>
      <c r="N1244" s="141"/>
      <c r="O1244" s="141"/>
      <c r="P1244" s="141"/>
      <c r="Q1244" s="141"/>
      <c r="R1244" s="141"/>
      <c r="S1244" s="141"/>
      <c r="T1244" s="141"/>
      <c r="U1244" s="141"/>
    </row>
    <row r="1245" spans="1:21" ht="14.4" x14ac:dyDescent="0.3">
      <c r="A1245" s="141"/>
      <c r="B1245" s="141"/>
      <c r="C1245" s="141"/>
      <c r="D1245" s="141"/>
      <c r="E1245" s="141"/>
      <c r="F1245" s="141"/>
      <c r="G1245" s="141"/>
      <c r="H1245" s="141"/>
      <c r="I1245" s="141"/>
      <c r="J1245" s="141"/>
      <c r="K1245" s="141"/>
      <c r="L1245" s="141"/>
      <c r="M1245" s="141"/>
      <c r="N1245" s="141"/>
      <c r="O1245" s="141"/>
      <c r="P1245" s="141"/>
      <c r="Q1245" s="141"/>
      <c r="R1245" s="141"/>
      <c r="S1245" s="141"/>
      <c r="T1245" s="141"/>
      <c r="U1245" s="141"/>
    </row>
    <row r="1246" spans="1:21" ht="14.4" x14ac:dyDescent="0.3">
      <c r="A1246" s="141"/>
      <c r="B1246" s="141"/>
      <c r="C1246" s="141"/>
      <c r="D1246" s="141"/>
      <c r="E1246" s="141"/>
      <c r="F1246" s="141"/>
      <c r="G1246" s="141"/>
      <c r="H1246" s="141"/>
      <c r="I1246" s="141"/>
      <c r="J1246" s="141"/>
      <c r="K1246" s="141"/>
      <c r="L1246" s="141"/>
      <c r="M1246" s="141"/>
      <c r="N1246" s="141"/>
      <c r="O1246" s="141"/>
      <c r="P1246" s="141"/>
      <c r="Q1246" s="141"/>
      <c r="R1246" s="141"/>
      <c r="S1246" s="141"/>
      <c r="T1246" s="141"/>
      <c r="U1246" s="141"/>
    </row>
    <row r="1247" spans="1:21" ht="14.4" x14ac:dyDescent="0.3">
      <c r="A1247" s="141"/>
      <c r="B1247" s="141"/>
      <c r="C1247" s="141"/>
      <c r="D1247" s="141"/>
      <c r="E1247" s="141"/>
      <c r="F1247" s="141"/>
      <c r="G1247" s="141"/>
      <c r="H1247" s="141"/>
      <c r="I1247" s="141"/>
      <c r="J1247" s="141"/>
      <c r="K1247" s="141"/>
      <c r="L1247" s="141"/>
      <c r="M1247" s="141"/>
      <c r="N1247" s="141"/>
      <c r="O1247" s="141"/>
      <c r="P1247" s="141"/>
      <c r="Q1247" s="141"/>
      <c r="R1247" s="141"/>
      <c r="S1247" s="141"/>
      <c r="T1247" s="141"/>
      <c r="U1247" s="141"/>
    </row>
    <row r="1248" spans="1:21" ht="14.4" x14ac:dyDescent="0.3">
      <c r="A1248" s="141"/>
      <c r="B1248" s="141"/>
      <c r="C1248" s="141"/>
      <c r="D1248" s="141"/>
      <c r="E1248" s="141"/>
      <c r="F1248" s="141"/>
      <c r="G1248" s="141"/>
      <c r="H1248" s="141"/>
      <c r="I1248" s="141"/>
      <c r="J1248" s="141"/>
      <c r="K1248" s="141"/>
      <c r="L1248" s="141"/>
      <c r="M1248" s="141"/>
      <c r="N1248" s="141"/>
      <c r="O1248" s="141"/>
      <c r="P1248" s="141"/>
      <c r="Q1248" s="141"/>
      <c r="R1248" s="141"/>
      <c r="S1248" s="141"/>
      <c r="T1248" s="141"/>
      <c r="U1248" s="141"/>
    </row>
    <row r="1249" spans="1:21" ht="14.4" x14ac:dyDescent="0.3">
      <c r="A1249" s="141"/>
      <c r="B1249" s="141"/>
      <c r="C1249" s="141"/>
      <c r="D1249" s="141"/>
      <c r="E1249" s="141"/>
      <c r="F1249" s="141"/>
      <c r="G1249" s="141"/>
      <c r="H1249" s="141"/>
      <c r="I1249" s="141"/>
      <c r="J1249" s="141"/>
      <c r="K1249" s="141"/>
      <c r="L1249" s="141"/>
      <c r="M1249" s="141"/>
      <c r="N1249" s="141"/>
      <c r="O1249" s="141"/>
      <c r="P1249" s="141"/>
      <c r="Q1249" s="141"/>
      <c r="R1249" s="141"/>
      <c r="S1249" s="141"/>
      <c r="T1249" s="141"/>
      <c r="U1249" s="141"/>
    </row>
    <row r="1250" spans="1:21" ht="14.4" x14ac:dyDescent="0.3">
      <c r="A1250" s="141"/>
      <c r="B1250" s="141"/>
      <c r="C1250" s="141"/>
      <c r="D1250" s="141"/>
      <c r="E1250" s="141"/>
      <c r="F1250" s="141"/>
      <c r="G1250" s="141"/>
      <c r="H1250" s="141"/>
      <c r="I1250" s="141"/>
      <c r="J1250" s="141"/>
      <c r="K1250" s="141"/>
      <c r="L1250" s="141"/>
      <c r="M1250" s="141"/>
      <c r="N1250" s="141"/>
      <c r="O1250" s="141"/>
      <c r="P1250" s="141"/>
      <c r="Q1250" s="141"/>
      <c r="R1250" s="141"/>
      <c r="S1250" s="141"/>
      <c r="T1250" s="141"/>
      <c r="U1250" s="141"/>
    </row>
    <row r="1251" spans="1:21" ht="14.4" x14ac:dyDescent="0.3">
      <c r="A1251" s="141"/>
      <c r="B1251" s="141"/>
      <c r="C1251" s="141"/>
      <c r="D1251" s="141"/>
      <c r="E1251" s="141"/>
      <c r="F1251" s="141"/>
      <c r="G1251" s="141"/>
      <c r="H1251" s="141"/>
      <c r="I1251" s="141"/>
      <c r="J1251" s="141"/>
      <c r="K1251" s="141"/>
      <c r="L1251" s="141"/>
      <c r="M1251" s="141"/>
      <c r="N1251" s="141"/>
      <c r="O1251" s="141"/>
      <c r="P1251" s="141"/>
      <c r="Q1251" s="141"/>
      <c r="R1251" s="141"/>
      <c r="S1251" s="141"/>
      <c r="T1251" s="141"/>
      <c r="U1251" s="141"/>
    </row>
    <row r="1252" spans="1:21" ht="14.4" x14ac:dyDescent="0.3">
      <c r="A1252" s="141"/>
      <c r="B1252" s="141"/>
      <c r="C1252" s="141"/>
      <c r="D1252" s="141"/>
      <c r="E1252" s="141"/>
      <c r="F1252" s="141"/>
      <c r="G1252" s="141"/>
      <c r="H1252" s="141"/>
      <c r="I1252" s="141"/>
      <c r="J1252" s="141"/>
      <c r="K1252" s="141"/>
      <c r="L1252" s="141"/>
      <c r="M1252" s="141"/>
      <c r="N1252" s="141"/>
      <c r="O1252" s="141"/>
      <c r="P1252" s="141"/>
      <c r="Q1252" s="141"/>
      <c r="R1252" s="141"/>
      <c r="S1252" s="141"/>
      <c r="T1252" s="141"/>
      <c r="U1252" s="141"/>
    </row>
    <row r="1253" spans="1:21" ht="14.4" x14ac:dyDescent="0.3">
      <c r="A1253" s="141"/>
      <c r="B1253" s="141"/>
      <c r="C1253" s="141"/>
      <c r="D1253" s="141"/>
      <c r="E1253" s="141"/>
      <c r="F1253" s="141"/>
      <c r="G1253" s="141"/>
      <c r="H1253" s="141"/>
      <c r="I1253" s="141"/>
      <c r="J1253" s="141"/>
      <c r="K1253" s="141"/>
      <c r="L1253" s="141"/>
      <c r="M1253" s="141"/>
      <c r="N1253" s="141"/>
      <c r="O1253" s="141"/>
      <c r="P1253" s="141"/>
      <c r="Q1253" s="141"/>
      <c r="R1253" s="141"/>
      <c r="S1253" s="141"/>
      <c r="T1253" s="141"/>
      <c r="U1253" s="141"/>
    </row>
    <row r="1254" spans="1:21" ht="14.4" x14ac:dyDescent="0.3">
      <c r="A1254" s="141"/>
      <c r="B1254" s="141"/>
      <c r="C1254" s="141"/>
      <c r="D1254" s="141"/>
      <c r="E1254" s="141"/>
      <c r="F1254" s="141"/>
      <c r="G1254" s="141"/>
      <c r="H1254" s="141"/>
      <c r="I1254" s="141"/>
      <c r="J1254" s="141"/>
      <c r="K1254" s="141"/>
      <c r="L1254" s="141"/>
      <c r="M1254" s="141"/>
      <c r="N1254" s="141"/>
      <c r="O1254" s="141"/>
      <c r="P1254" s="141"/>
      <c r="Q1254" s="141"/>
      <c r="R1254" s="141"/>
      <c r="S1254" s="141"/>
      <c r="T1254" s="141"/>
      <c r="U1254" s="141"/>
    </row>
    <row r="1255" spans="1:21" ht="14.4" x14ac:dyDescent="0.3">
      <c r="A1255" s="141"/>
      <c r="B1255" s="141"/>
      <c r="C1255" s="141"/>
      <c r="D1255" s="141"/>
      <c r="E1255" s="141"/>
      <c r="F1255" s="141"/>
      <c r="G1255" s="141"/>
      <c r="H1255" s="141"/>
      <c r="I1255" s="141"/>
      <c r="J1255" s="141"/>
      <c r="K1255" s="141"/>
      <c r="L1255" s="141"/>
      <c r="M1255" s="141"/>
      <c r="N1255" s="141"/>
      <c r="O1255" s="141"/>
      <c r="P1255" s="141"/>
      <c r="Q1255" s="141"/>
      <c r="R1255" s="141"/>
      <c r="S1255" s="141"/>
      <c r="T1255" s="141"/>
      <c r="U1255" s="141"/>
    </row>
    <row r="1256" spans="1:21" ht="14.4" x14ac:dyDescent="0.3">
      <c r="A1256" s="141"/>
      <c r="B1256" s="141"/>
      <c r="C1256" s="141"/>
      <c r="D1256" s="141"/>
      <c r="E1256" s="141"/>
      <c r="F1256" s="141"/>
      <c r="G1256" s="141"/>
      <c r="H1256" s="141"/>
      <c r="I1256" s="141"/>
      <c r="J1256" s="141"/>
      <c r="K1256" s="141"/>
      <c r="L1256" s="141"/>
      <c r="M1256" s="141"/>
      <c r="N1256" s="141"/>
      <c r="O1256" s="141"/>
      <c r="P1256" s="141"/>
      <c r="Q1256" s="141"/>
      <c r="R1256" s="141"/>
      <c r="S1256" s="141"/>
      <c r="T1256" s="141"/>
      <c r="U1256" s="141"/>
    </row>
    <row r="1257" spans="1:21" ht="14.4" x14ac:dyDescent="0.3">
      <c r="A1257" s="141"/>
      <c r="B1257" s="141"/>
      <c r="C1257" s="141"/>
      <c r="D1257" s="141"/>
      <c r="E1257" s="141"/>
      <c r="F1257" s="141"/>
      <c r="G1257" s="141"/>
      <c r="H1257" s="141"/>
      <c r="I1257" s="141"/>
      <c r="J1257" s="141"/>
      <c r="K1257" s="141"/>
      <c r="L1257" s="141"/>
      <c r="M1257" s="141"/>
      <c r="N1257" s="141"/>
      <c r="O1257" s="141"/>
      <c r="P1257" s="141"/>
      <c r="Q1257" s="141"/>
      <c r="R1257" s="141"/>
      <c r="S1257" s="141"/>
      <c r="T1257" s="141"/>
      <c r="U1257" s="141"/>
    </row>
    <row r="1258" spans="1:21" ht="14.4" x14ac:dyDescent="0.3">
      <c r="A1258" s="141"/>
      <c r="B1258" s="141"/>
      <c r="C1258" s="141"/>
      <c r="D1258" s="141"/>
      <c r="E1258" s="141"/>
      <c r="F1258" s="141"/>
      <c r="G1258" s="141"/>
      <c r="H1258" s="141"/>
      <c r="I1258" s="141"/>
      <c r="J1258" s="141"/>
      <c r="K1258" s="141"/>
      <c r="L1258" s="141"/>
      <c r="M1258" s="141"/>
      <c r="N1258" s="141"/>
      <c r="O1258" s="141"/>
      <c r="P1258" s="141"/>
      <c r="Q1258" s="141"/>
      <c r="R1258" s="141"/>
      <c r="S1258" s="141"/>
      <c r="T1258" s="141"/>
      <c r="U1258" s="141"/>
    </row>
    <row r="1259" spans="1:21" ht="14.4" x14ac:dyDescent="0.3">
      <c r="A1259" s="141"/>
      <c r="B1259" s="141"/>
      <c r="C1259" s="141"/>
      <c r="D1259" s="141"/>
      <c r="E1259" s="141"/>
      <c r="F1259" s="141"/>
      <c r="G1259" s="141"/>
      <c r="H1259" s="141"/>
      <c r="I1259" s="141"/>
      <c r="J1259" s="141"/>
      <c r="K1259" s="141"/>
      <c r="L1259" s="141"/>
      <c r="M1259" s="141"/>
      <c r="N1259" s="141"/>
      <c r="O1259" s="141"/>
      <c r="P1259" s="141"/>
      <c r="Q1259" s="141"/>
      <c r="R1259" s="141"/>
      <c r="S1259" s="141"/>
      <c r="T1259" s="141"/>
      <c r="U1259" s="141"/>
    </row>
    <row r="1260" spans="1:21" ht="14.4" x14ac:dyDescent="0.3">
      <c r="A1260" s="141"/>
      <c r="B1260" s="141"/>
      <c r="C1260" s="141"/>
      <c r="D1260" s="141"/>
      <c r="E1260" s="141"/>
      <c r="F1260" s="141"/>
      <c r="G1260" s="141"/>
      <c r="H1260" s="141"/>
      <c r="I1260" s="141"/>
      <c r="J1260" s="141"/>
      <c r="K1260" s="141"/>
      <c r="L1260" s="141"/>
      <c r="M1260" s="141"/>
      <c r="N1260" s="141"/>
      <c r="O1260" s="141"/>
      <c r="P1260" s="141"/>
      <c r="Q1260" s="141"/>
      <c r="R1260" s="141"/>
      <c r="S1260" s="141"/>
      <c r="T1260" s="141"/>
      <c r="U1260" s="141"/>
    </row>
    <row r="1261" spans="1:21" ht="14.4" x14ac:dyDescent="0.3">
      <c r="A1261" s="141"/>
      <c r="B1261" s="141"/>
      <c r="C1261" s="141"/>
      <c r="D1261" s="141"/>
      <c r="E1261" s="141"/>
      <c r="F1261" s="141"/>
      <c r="G1261" s="141"/>
      <c r="H1261" s="141"/>
      <c r="I1261" s="141"/>
      <c r="J1261" s="141"/>
      <c r="K1261" s="141"/>
      <c r="L1261" s="141"/>
      <c r="M1261" s="141"/>
      <c r="N1261" s="141"/>
      <c r="O1261" s="141"/>
      <c r="P1261" s="141"/>
      <c r="Q1261" s="141"/>
      <c r="R1261" s="141"/>
      <c r="S1261" s="141"/>
      <c r="T1261" s="141"/>
      <c r="U1261" s="141"/>
    </row>
    <row r="1262" spans="1:21" ht="14.4" x14ac:dyDescent="0.3">
      <c r="A1262" s="141"/>
      <c r="B1262" s="141"/>
      <c r="C1262" s="141"/>
      <c r="D1262" s="141"/>
      <c r="E1262" s="141"/>
      <c r="F1262" s="141"/>
      <c r="G1262" s="141"/>
      <c r="H1262" s="141"/>
      <c r="I1262" s="141"/>
      <c r="J1262" s="141"/>
      <c r="K1262" s="141"/>
      <c r="L1262" s="141"/>
      <c r="M1262" s="141"/>
      <c r="N1262" s="141"/>
      <c r="O1262" s="141"/>
      <c r="P1262" s="141"/>
      <c r="Q1262" s="141"/>
      <c r="R1262" s="141"/>
      <c r="S1262" s="141"/>
      <c r="T1262" s="141"/>
      <c r="U1262" s="141"/>
    </row>
    <row r="1263" spans="1:21" ht="14.4" x14ac:dyDescent="0.3">
      <c r="A1263" s="141"/>
      <c r="B1263" s="141"/>
      <c r="C1263" s="141"/>
      <c r="D1263" s="141"/>
      <c r="E1263" s="141"/>
      <c r="F1263" s="141"/>
      <c r="G1263" s="141"/>
      <c r="H1263" s="141"/>
      <c r="I1263" s="141"/>
      <c r="J1263" s="141"/>
      <c r="K1263" s="141"/>
      <c r="L1263" s="141"/>
      <c r="M1263" s="141"/>
      <c r="N1263" s="141"/>
      <c r="O1263" s="141"/>
      <c r="P1263" s="141"/>
      <c r="Q1263" s="141"/>
      <c r="R1263" s="141"/>
      <c r="S1263" s="141"/>
      <c r="T1263" s="141"/>
      <c r="U1263" s="141"/>
    </row>
    <row r="1264" spans="1:21" ht="14.4" x14ac:dyDescent="0.3">
      <c r="A1264" s="141"/>
      <c r="B1264" s="141"/>
      <c r="C1264" s="141"/>
      <c r="D1264" s="141"/>
      <c r="E1264" s="141"/>
      <c r="F1264" s="141"/>
      <c r="G1264" s="141"/>
      <c r="H1264" s="141"/>
      <c r="I1264" s="141"/>
      <c r="J1264" s="141"/>
      <c r="K1264" s="141"/>
      <c r="L1264" s="141"/>
      <c r="M1264" s="141"/>
      <c r="N1264" s="141"/>
      <c r="O1264" s="141"/>
      <c r="P1264" s="141"/>
      <c r="Q1264" s="141"/>
      <c r="R1264" s="141"/>
      <c r="S1264" s="141"/>
      <c r="T1264" s="141"/>
      <c r="U1264" s="141"/>
    </row>
    <row r="1265" spans="1:21" ht="14.4" x14ac:dyDescent="0.3">
      <c r="A1265" s="141"/>
      <c r="B1265" s="141"/>
      <c r="C1265" s="141"/>
      <c r="D1265" s="141"/>
      <c r="E1265" s="141"/>
      <c r="F1265" s="141"/>
      <c r="G1265" s="141"/>
      <c r="H1265" s="141"/>
      <c r="I1265" s="141"/>
      <c r="J1265" s="141"/>
      <c r="K1265" s="141"/>
      <c r="L1265" s="141"/>
      <c r="M1265" s="141"/>
      <c r="N1265" s="141"/>
      <c r="O1265" s="141"/>
      <c r="P1265" s="141"/>
      <c r="Q1265" s="141"/>
      <c r="R1265" s="141"/>
      <c r="S1265" s="141"/>
      <c r="T1265" s="141"/>
      <c r="U1265" s="141"/>
    </row>
    <row r="1266" spans="1:21" ht="14.4" x14ac:dyDescent="0.3">
      <c r="A1266" s="141"/>
      <c r="B1266" s="141"/>
      <c r="C1266" s="141"/>
      <c r="D1266" s="141"/>
      <c r="E1266" s="141"/>
      <c r="F1266" s="141"/>
      <c r="G1266" s="141"/>
      <c r="H1266" s="141"/>
      <c r="I1266" s="141"/>
      <c r="J1266" s="141"/>
      <c r="K1266" s="141"/>
      <c r="L1266" s="141"/>
      <c r="M1266" s="141"/>
      <c r="N1266" s="141"/>
      <c r="O1266" s="141"/>
      <c r="P1266" s="141"/>
      <c r="Q1266" s="141"/>
      <c r="R1266" s="141"/>
      <c r="S1266" s="141"/>
      <c r="T1266" s="141"/>
      <c r="U1266" s="141"/>
    </row>
    <row r="1267" spans="1:21" ht="14.4" x14ac:dyDescent="0.3">
      <c r="A1267" s="141"/>
      <c r="B1267" s="141"/>
      <c r="C1267" s="141"/>
      <c r="D1267" s="141"/>
      <c r="E1267" s="141"/>
      <c r="F1267" s="141"/>
      <c r="G1267" s="141"/>
      <c r="H1267" s="141"/>
      <c r="I1267" s="141"/>
      <c r="J1267" s="141"/>
      <c r="K1267" s="141"/>
      <c r="L1267" s="141"/>
      <c r="M1267" s="141"/>
      <c r="N1267" s="141"/>
      <c r="O1267" s="141"/>
      <c r="P1267" s="141"/>
      <c r="Q1267" s="141"/>
      <c r="R1267" s="141"/>
      <c r="S1267" s="141"/>
      <c r="T1267" s="141"/>
      <c r="U1267" s="141"/>
    </row>
    <row r="1268" spans="1:21" ht="14.4" x14ac:dyDescent="0.3">
      <c r="A1268" s="141"/>
      <c r="B1268" s="141"/>
      <c r="C1268" s="141"/>
      <c r="D1268" s="141"/>
      <c r="E1268" s="141"/>
      <c r="F1268" s="141"/>
      <c r="G1268" s="141"/>
      <c r="H1268" s="141"/>
      <c r="I1268" s="141"/>
      <c r="J1268" s="141"/>
      <c r="K1268" s="141"/>
      <c r="L1268" s="141"/>
      <c r="M1268" s="141"/>
      <c r="N1268" s="141"/>
      <c r="O1268" s="141"/>
      <c r="P1268" s="141"/>
      <c r="Q1268" s="141"/>
      <c r="R1268" s="141"/>
      <c r="S1268" s="141"/>
      <c r="T1268" s="141"/>
      <c r="U1268" s="141"/>
    </row>
    <row r="1269" spans="1:21" ht="14.4" x14ac:dyDescent="0.3">
      <c r="A1269" s="141"/>
      <c r="B1269" s="141"/>
      <c r="C1269" s="141"/>
      <c r="D1269" s="141"/>
      <c r="E1269" s="141"/>
      <c r="F1269" s="141"/>
      <c r="G1269" s="141"/>
      <c r="H1269" s="141"/>
      <c r="I1269" s="141"/>
      <c r="J1269" s="141"/>
      <c r="K1269" s="141"/>
      <c r="L1269" s="141"/>
      <c r="M1269" s="141"/>
      <c r="N1269" s="141"/>
      <c r="O1269" s="141"/>
      <c r="P1269" s="141"/>
      <c r="Q1269" s="141"/>
      <c r="R1269" s="141"/>
      <c r="S1269" s="141"/>
      <c r="T1269" s="141"/>
      <c r="U1269" s="141"/>
    </row>
    <row r="1270" spans="1:21" ht="14.4" x14ac:dyDescent="0.3">
      <c r="A1270" s="141"/>
      <c r="B1270" s="141"/>
      <c r="C1270" s="141"/>
      <c r="D1270" s="141"/>
      <c r="E1270" s="141"/>
      <c r="F1270" s="141"/>
      <c r="G1270" s="141"/>
      <c r="H1270" s="141"/>
      <c r="I1270" s="141"/>
      <c r="J1270" s="141"/>
      <c r="K1270" s="141"/>
      <c r="L1270" s="141"/>
      <c r="M1270" s="141"/>
      <c r="N1270" s="141"/>
      <c r="O1270" s="141"/>
      <c r="P1270" s="141"/>
      <c r="Q1270" s="141"/>
      <c r="R1270" s="141"/>
      <c r="S1270" s="141"/>
      <c r="T1270" s="141"/>
      <c r="U1270" s="141"/>
    </row>
    <row r="1271" spans="1:21" ht="14.4" x14ac:dyDescent="0.3">
      <c r="A1271" s="141"/>
      <c r="B1271" s="141"/>
      <c r="C1271" s="141"/>
      <c r="D1271" s="141"/>
      <c r="E1271" s="141"/>
      <c r="F1271" s="141"/>
      <c r="G1271" s="141"/>
      <c r="H1271" s="141"/>
      <c r="I1271" s="141"/>
      <c r="J1271" s="141"/>
      <c r="K1271" s="141"/>
      <c r="L1271" s="141"/>
      <c r="M1271" s="141"/>
      <c r="N1271" s="141"/>
      <c r="O1271" s="141"/>
      <c r="P1271" s="141"/>
      <c r="Q1271" s="141"/>
      <c r="R1271" s="141"/>
      <c r="S1271" s="141"/>
      <c r="T1271" s="141"/>
      <c r="U1271" s="141"/>
    </row>
    <row r="1272" spans="1:21" ht="14.4" x14ac:dyDescent="0.3">
      <c r="A1272" s="141"/>
      <c r="B1272" s="141"/>
      <c r="C1272" s="141"/>
      <c r="D1272" s="141"/>
      <c r="E1272" s="141"/>
      <c r="F1272" s="141"/>
      <c r="G1272" s="141"/>
      <c r="H1272" s="141"/>
      <c r="I1272" s="141"/>
      <c r="J1272" s="141"/>
      <c r="K1272" s="141"/>
      <c r="L1272" s="141"/>
      <c r="M1272" s="141"/>
      <c r="N1272" s="141"/>
      <c r="O1272" s="141"/>
      <c r="P1272" s="141"/>
      <c r="Q1272" s="141"/>
      <c r="R1272" s="141"/>
      <c r="S1272" s="141"/>
      <c r="T1272" s="141"/>
      <c r="U1272" s="141"/>
    </row>
    <row r="1273" spans="1:21" ht="14.4" x14ac:dyDescent="0.3">
      <c r="A1273" s="141"/>
      <c r="B1273" s="141"/>
      <c r="C1273" s="141"/>
      <c r="D1273" s="141"/>
      <c r="E1273" s="141"/>
      <c r="F1273" s="141"/>
      <c r="G1273" s="141"/>
      <c r="H1273" s="141"/>
      <c r="I1273" s="141"/>
      <c r="J1273" s="141"/>
      <c r="K1273" s="141"/>
      <c r="L1273" s="141"/>
      <c r="M1273" s="141"/>
      <c r="N1273" s="141"/>
      <c r="O1273" s="141"/>
      <c r="P1273" s="141"/>
      <c r="Q1273" s="141"/>
      <c r="R1273" s="141"/>
      <c r="S1273" s="141"/>
      <c r="T1273" s="141"/>
      <c r="U1273" s="141"/>
    </row>
    <row r="1274" spans="1:21" ht="14.4" x14ac:dyDescent="0.3">
      <c r="A1274" s="141"/>
      <c r="B1274" s="141"/>
      <c r="C1274" s="141"/>
      <c r="D1274" s="141"/>
      <c r="E1274" s="141"/>
      <c r="F1274" s="141"/>
      <c r="G1274" s="141"/>
      <c r="H1274" s="141"/>
      <c r="I1274" s="141"/>
      <c r="J1274" s="141"/>
      <c r="K1274" s="141"/>
      <c r="L1274" s="141"/>
      <c r="M1274" s="141"/>
      <c r="N1274" s="141"/>
      <c r="O1274" s="141"/>
      <c r="P1274" s="141"/>
      <c r="Q1274" s="141"/>
      <c r="R1274" s="141"/>
      <c r="S1274" s="141"/>
      <c r="T1274" s="141"/>
      <c r="U1274" s="141"/>
    </row>
    <row r="1275" spans="1:21" ht="14.4" x14ac:dyDescent="0.3">
      <c r="A1275" s="141"/>
      <c r="B1275" s="141"/>
      <c r="C1275" s="141"/>
      <c r="D1275" s="141"/>
      <c r="E1275" s="141"/>
      <c r="F1275" s="141"/>
      <c r="G1275" s="141"/>
      <c r="H1275" s="141"/>
      <c r="I1275" s="141"/>
      <c r="J1275" s="141"/>
      <c r="K1275" s="141"/>
      <c r="L1275" s="141"/>
      <c r="M1275" s="141"/>
      <c r="N1275" s="141"/>
      <c r="O1275" s="141"/>
      <c r="P1275" s="141"/>
      <c r="Q1275" s="141"/>
      <c r="R1275" s="141"/>
      <c r="S1275" s="141"/>
      <c r="T1275" s="141"/>
      <c r="U1275" s="141"/>
    </row>
    <row r="1276" spans="1:21" ht="14.4" x14ac:dyDescent="0.3">
      <c r="A1276" s="141"/>
      <c r="B1276" s="141"/>
      <c r="C1276" s="141"/>
      <c r="D1276" s="141"/>
      <c r="E1276" s="141"/>
      <c r="F1276" s="141"/>
      <c r="G1276" s="141"/>
      <c r="H1276" s="141"/>
      <c r="I1276" s="141"/>
      <c r="J1276" s="141"/>
      <c r="K1276" s="141"/>
      <c r="L1276" s="141"/>
      <c r="M1276" s="141"/>
      <c r="N1276" s="141"/>
      <c r="O1276" s="141"/>
      <c r="P1276" s="141"/>
      <c r="Q1276" s="141"/>
      <c r="R1276" s="141"/>
      <c r="S1276" s="141"/>
      <c r="T1276" s="141"/>
      <c r="U1276" s="141"/>
    </row>
    <row r="1277" spans="1:21" ht="14.4" x14ac:dyDescent="0.3">
      <c r="A1277" s="141"/>
      <c r="B1277" s="141"/>
      <c r="C1277" s="141"/>
      <c r="D1277" s="141"/>
      <c r="E1277" s="141"/>
      <c r="F1277" s="141"/>
      <c r="G1277" s="141"/>
      <c r="H1277" s="141"/>
      <c r="I1277" s="141"/>
      <c r="J1277" s="141"/>
      <c r="K1277" s="141"/>
      <c r="L1277" s="141"/>
      <c r="M1277" s="141"/>
      <c r="N1277" s="141"/>
      <c r="O1277" s="141"/>
      <c r="P1277" s="141"/>
      <c r="Q1277" s="141"/>
      <c r="R1277" s="141"/>
      <c r="S1277" s="141"/>
      <c r="T1277" s="141"/>
      <c r="U1277" s="141"/>
    </row>
    <row r="1278" spans="1:21" ht="14.4" x14ac:dyDescent="0.3">
      <c r="A1278" s="141"/>
      <c r="B1278" s="141"/>
      <c r="C1278" s="141"/>
      <c r="D1278" s="141"/>
      <c r="E1278" s="141"/>
      <c r="F1278" s="141"/>
      <c r="G1278" s="141"/>
      <c r="H1278" s="141"/>
      <c r="I1278" s="141"/>
      <c r="J1278" s="141"/>
      <c r="K1278" s="141"/>
      <c r="L1278" s="141"/>
      <c r="M1278" s="141"/>
      <c r="N1278" s="141"/>
      <c r="O1278" s="141"/>
      <c r="P1278" s="141"/>
      <c r="Q1278" s="141"/>
      <c r="R1278" s="141"/>
      <c r="S1278" s="141"/>
      <c r="T1278" s="141"/>
      <c r="U1278" s="141"/>
    </row>
    <row r="1279" spans="1:21" ht="14.4" x14ac:dyDescent="0.3">
      <c r="A1279" s="141"/>
      <c r="B1279" s="141"/>
      <c r="C1279" s="141"/>
      <c r="D1279" s="141"/>
      <c r="E1279" s="141"/>
      <c r="F1279" s="141"/>
      <c r="G1279" s="141"/>
      <c r="H1279" s="141"/>
      <c r="I1279" s="141"/>
      <c r="J1279" s="141"/>
      <c r="K1279" s="141"/>
      <c r="L1279" s="141"/>
      <c r="M1279" s="141"/>
      <c r="N1279" s="141"/>
      <c r="O1279" s="141"/>
      <c r="P1279" s="141"/>
      <c r="Q1279" s="141"/>
      <c r="R1279" s="141"/>
      <c r="S1279" s="141"/>
      <c r="T1279" s="141"/>
      <c r="U1279" s="141"/>
    </row>
    <row r="1280" spans="1:21" ht="14.4" x14ac:dyDescent="0.3">
      <c r="A1280" s="141"/>
      <c r="B1280" s="141"/>
      <c r="C1280" s="141"/>
      <c r="D1280" s="141"/>
      <c r="E1280" s="141"/>
      <c r="F1280" s="141"/>
      <c r="G1280" s="141"/>
      <c r="H1280" s="141"/>
      <c r="I1280" s="141"/>
      <c r="J1280" s="141"/>
      <c r="K1280" s="141"/>
      <c r="L1280" s="141"/>
      <c r="M1280" s="141"/>
      <c r="N1280" s="141"/>
      <c r="O1280" s="141"/>
      <c r="P1280" s="141"/>
      <c r="Q1280" s="141"/>
      <c r="R1280" s="141"/>
      <c r="S1280" s="141"/>
      <c r="T1280" s="141"/>
      <c r="U1280" s="141"/>
    </row>
    <row r="1281" spans="1:21" ht="14.4" x14ac:dyDescent="0.3">
      <c r="A1281" s="141"/>
      <c r="B1281" s="141"/>
      <c r="C1281" s="141"/>
      <c r="D1281" s="141"/>
      <c r="E1281" s="141"/>
      <c r="F1281" s="141"/>
      <c r="G1281" s="141"/>
      <c r="H1281" s="141"/>
      <c r="I1281" s="141"/>
      <c r="J1281" s="141"/>
      <c r="K1281" s="141"/>
      <c r="L1281" s="141"/>
      <c r="M1281" s="141"/>
      <c r="N1281" s="141"/>
      <c r="O1281" s="141"/>
      <c r="P1281" s="141"/>
      <c r="Q1281" s="141"/>
      <c r="R1281" s="141"/>
      <c r="S1281" s="141"/>
      <c r="T1281" s="141"/>
      <c r="U1281" s="141"/>
    </row>
    <row r="1282" spans="1:21" ht="14.4" x14ac:dyDescent="0.3">
      <c r="A1282" s="141"/>
      <c r="B1282" s="141"/>
      <c r="C1282" s="141"/>
      <c r="D1282" s="141"/>
      <c r="E1282" s="141"/>
      <c r="F1282" s="141"/>
      <c r="G1282" s="141"/>
      <c r="H1282" s="141"/>
      <c r="I1282" s="141"/>
      <c r="J1282" s="141"/>
      <c r="K1282" s="141"/>
      <c r="L1282" s="141"/>
      <c r="M1282" s="141"/>
      <c r="N1282" s="141"/>
      <c r="O1282" s="141"/>
      <c r="P1282" s="141"/>
      <c r="Q1282" s="141"/>
      <c r="R1282" s="141"/>
      <c r="S1282" s="141"/>
      <c r="T1282" s="141"/>
      <c r="U1282" s="141"/>
    </row>
    <row r="1283" spans="1:21" ht="14.4" x14ac:dyDescent="0.3">
      <c r="A1283" s="141"/>
      <c r="B1283" s="141"/>
      <c r="C1283" s="141"/>
      <c r="D1283" s="141"/>
      <c r="E1283" s="141"/>
      <c r="F1283" s="141"/>
      <c r="G1283" s="141"/>
      <c r="H1283" s="141"/>
      <c r="I1283" s="141"/>
      <c r="J1283" s="141"/>
      <c r="K1283" s="141"/>
      <c r="L1283" s="141"/>
      <c r="M1283" s="141"/>
      <c r="N1283" s="141"/>
      <c r="O1283" s="141"/>
      <c r="P1283" s="141"/>
      <c r="Q1283" s="141"/>
      <c r="R1283" s="141"/>
      <c r="S1283" s="141"/>
      <c r="T1283" s="141"/>
      <c r="U1283" s="141"/>
    </row>
    <row r="1284" spans="1:21" ht="14.4" x14ac:dyDescent="0.3">
      <c r="A1284" s="141"/>
      <c r="B1284" s="141"/>
      <c r="C1284" s="141"/>
      <c r="D1284" s="141"/>
      <c r="E1284" s="141"/>
      <c r="F1284" s="141"/>
      <c r="G1284" s="141"/>
      <c r="H1284" s="141"/>
      <c r="I1284" s="141"/>
      <c r="J1284" s="141"/>
      <c r="K1284" s="141"/>
      <c r="L1284" s="141"/>
      <c r="M1284" s="141"/>
      <c r="N1284" s="141"/>
      <c r="O1284" s="141"/>
      <c r="P1284" s="141"/>
      <c r="Q1284" s="141"/>
      <c r="R1284" s="141"/>
      <c r="S1284" s="141"/>
      <c r="T1284" s="141"/>
      <c r="U1284" s="141"/>
    </row>
    <row r="1285" spans="1:21" ht="14.4" x14ac:dyDescent="0.3">
      <c r="A1285" s="141"/>
      <c r="B1285" s="141"/>
      <c r="C1285" s="141"/>
      <c r="D1285" s="141"/>
      <c r="E1285" s="141"/>
      <c r="F1285" s="141"/>
      <c r="G1285" s="141"/>
      <c r="H1285" s="141"/>
      <c r="I1285" s="141"/>
      <c r="J1285" s="141"/>
      <c r="K1285" s="141"/>
      <c r="L1285" s="141"/>
      <c r="M1285" s="141"/>
      <c r="N1285" s="141"/>
      <c r="O1285" s="141"/>
      <c r="P1285" s="141"/>
      <c r="Q1285" s="141"/>
      <c r="R1285" s="141"/>
      <c r="S1285" s="141"/>
      <c r="T1285" s="141"/>
      <c r="U1285" s="141"/>
    </row>
    <row r="1286" spans="1:21" ht="14.4" x14ac:dyDescent="0.3">
      <c r="A1286" s="141"/>
      <c r="B1286" s="141"/>
      <c r="C1286" s="141"/>
      <c r="D1286" s="141"/>
      <c r="E1286" s="141"/>
      <c r="F1286" s="141"/>
      <c r="G1286" s="141"/>
      <c r="H1286" s="141"/>
      <c r="I1286" s="141"/>
      <c r="J1286" s="141"/>
      <c r="K1286" s="141"/>
      <c r="L1286" s="141"/>
      <c r="M1286" s="141"/>
      <c r="N1286" s="141"/>
      <c r="O1286" s="141"/>
      <c r="P1286" s="141"/>
      <c r="Q1286" s="141"/>
      <c r="R1286" s="141"/>
      <c r="S1286" s="141"/>
      <c r="T1286" s="141"/>
      <c r="U1286" s="141"/>
    </row>
    <row r="1287" spans="1:21" ht="14.4" x14ac:dyDescent="0.3">
      <c r="A1287" s="141"/>
      <c r="B1287" s="141"/>
      <c r="C1287" s="141"/>
      <c r="D1287" s="141"/>
      <c r="E1287" s="141"/>
      <c r="F1287" s="141"/>
      <c r="G1287" s="141"/>
      <c r="H1287" s="141"/>
      <c r="I1287" s="141"/>
      <c r="J1287" s="141"/>
      <c r="K1287" s="141"/>
      <c r="L1287" s="141"/>
      <c r="M1287" s="141"/>
      <c r="N1287" s="141"/>
      <c r="O1287" s="141"/>
      <c r="P1287" s="141"/>
      <c r="Q1287" s="141"/>
      <c r="R1287" s="141"/>
      <c r="S1287" s="141"/>
      <c r="T1287" s="141"/>
      <c r="U1287" s="141"/>
    </row>
    <row r="1288" spans="1:21" ht="14.4" x14ac:dyDescent="0.3">
      <c r="A1288" s="141"/>
      <c r="B1288" s="141"/>
      <c r="C1288" s="141"/>
      <c r="D1288" s="141"/>
      <c r="E1288" s="141"/>
      <c r="F1288" s="141"/>
      <c r="G1288" s="141"/>
      <c r="H1288" s="141"/>
      <c r="I1288" s="141"/>
      <c r="J1288" s="141"/>
      <c r="K1288" s="141"/>
      <c r="L1288" s="141"/>
      <c r="M1288" s="141"/>
      <c r="N1288" s="141"/>
      <c r="O1288" s="141"/>
      <c r="P1288" s="141"/>
      <c r="Q1288" s="141"/>
      <c r="R1288" s="141"/>
      <c r="S1288" s="141"/>
      <c r="T1288" s="141"/>
      <c r="U1288" s="141"/>
    </row>
    <row r="1289" spans="1:21" ht="14.4" x14ac:dyDescent="0.3">
      <c r="A1289" s="141"/>
      <c r="B1289" s="141"/>
      <c r="C1289" s="141"/>
      <c r="D1289" s="141"/>
      <c r="E1289" s="141"/>
      <c r="F1289" s="141"/>
      <c r="G1289" s="141"/>
      <c r="H1289" s="141"/>
      <c r="I1289" s="141"/>
      <c r="J1289" s="141"/>
      <c r="K1289" s="141"/>
      <c r="L1289" s="141"/>
      <c r="M1289" s="141"/>
      <c r="N1289" s="141"/>
      <c r="O1289" s="141"/>
      <c r="P1289" s="141"/>
      <c r="Q1289" s="141"/>
      <c r="R1289" s="141"/>
      <c r="S1289" s="141"/>
      <c r="T1289" s="141"/>
      <c r="U1289" s="141"/>
    </row>
    <row r="1290" spans="1:21" ht="14.4" x14ac:dyDescent="0.3">
      <c r="A1290" s="141"/>
      <c r="B1290" s="141"/>
      <c r="C1290" s="141"/>
      <c r="D1290" s="141"/>
      <c r="E1290" s="141"/>
      <c r="F1290" s="141"/>
      <c r="G1290" s="141"/>
      <c r="H1290" s="141"/>
      <c r="I1290" s="141"/>
      <c r="J1290" s="141"/>
      <c r="K1290" s="141"/>
      <c r="L1290" s="141"/>
      <c r="M1290" s="141"/>
      <c r="N1290" s="141"/>
      <c r="O1290" s="141"/>
      <c r="P1290" s="141"/>
      <c r="Q1290" s="141"/>
      <c r="R1290" s="141"/>
      <c r="S1290" s="141"/>
      <c r="T1290" s="141"/>
      <c r="U1290" s="141"/>
    </row>
    <row r="1291" spans="1:21" ht="14.4" x14ac:dyDescent="0.3">
      <c r="A1291" s="141"/>
      <c r="B1291" s="141"/>
      <c r="C1291" s="141"/>
      <c r="D1291" s="141"/>
      <c r="E1291" s="141"/>
      <c r="F1291" s="141"/>
      <c r="G1291" s="141"/>
      <c r="H1291" s="141"/>
      <c r="I1291" s="141"/>
      <c r="J1291" s="141"/>
      <c r="K1291" s="141"/>
      <c r="L1291" s="141"/>
      <c r="M1291" s="141"/>
      <c r="N1291" s="141"/>
      <c r="O1291" s="141"/>
      <c r="P1291" s="141"/>
      <c r="Q1291" s="141"/>
      <c r="R1291" s="141"/>
      <c r="S1291" s="141"/>
      <c r="T1291" s="141"/>
      <c r="U1291" s="141"/>
    </row>
    <row r="1292" spans="1:21" ht="14.4" x14ac:dyDescent="0.3">
      <c r="A1292" s="141"/>
      <c r="B1292" s="141"/>
      <c r="C1292" s="141"/>
      <c r="D1292" s="141"/>
      <c r="E1292" s="141"/>
      <c r="F1292" s="141"/>
      <c r="G1292" s="141"/>
      <c r="H1292" s="141"/>
      <c r="I1292" s="141"/>
      <c r="J1292" s="141"/>
      <c r="K1292" s="141"/>
      <c r="L1292" s="141"/>
      <c r="M1292" s="141"/>
      <c r="N1292" s="141"/>
      <c r="O1292" s="141"/>
      <c r="P1292" s="141"/>
      <c r="Q1292" s="141"/>
      <c r="R1292" s="141"/>
      <c r="S1292" s="141"/>
      <c r="T1292" s="141"/>
      <c r="U1292" s="141"/>
    </row>
    <row r="1293" spans="1:21" ht="14.4" x14ac:dyDescent="0.3">
      <c r="A1293" s="141"/>
      <c r="B1293" s="141"/>
      <c r="C1293" s="141"/>
      <c r="D1293" s="141"/>
      <c r="E1293" s="141"/>
      <c r="F1293" s="141"/>
      <c r="G1293" s="141"/>
      <c r="H1293" s="141"/>
      <c r="I1293" s="141"/>
      <c r="J1293" s="141"/>
      <c r="K1293" s="141"/>
      <c r="L1293" s="141"/>
      <c r="M1293" s="141"/>
      <c r="N1293" s="141"/>
      <c r="O1293" s="141"/>
      <c r="P1293" s="141"/>
      <c r="Q1293" s="141"/>
      <c r="R1293" s="141"/>
      <c r="S1293" s="141"/>
      <c r="T1293" s="141"/>
      <c r="U1293" s="141"/>
    </row>
    <row r="1294" spans="1:21" ht="14.4" x14ac:dyDescent="0.3">
      <c r="A1294" s="141"/>
      <c r="B1294" s="141"/>
      <c r="C1294" s="141"/>
      <c r="D1294" s="141"/>
      <c r="E1294" s="141"/>
      <c r="F1294" s="141"/>
      <c r="G1294" s="141"/>
      <c r="H1294" s="141"/>
      <c r="I1294" s="141"/>
      <c r="J1294" s="141"/>
      <c r="K1294" s="141"/>
      <c r="L1294" s="141"/>
      <c r="M1294" s="141"/>
      <c r="N1294" s="141"/>
      <c r="O1294" s="141"/>
      <c r="P1294" s="141"/>
      <c r="Q1294" s="141"/>
      <c r="R1294" s="141"/>
      <c r="S1294" s="141"/>
      <c r="T1294" s="141"/>
      <c r="U1294" s="141"/>
    </row>
    <row r="1295" spans="1:21" ht="14.4" x14ac:dyDescent="0.3">
      <c r="A1295" s="141"/>
      <c r="B1295" s="141"/>
      <c r="C1295" s="141"/>
      <c r="D1295" s="141"/>
      <c r="E1295" s="141"/>
      <c r="F1295" s="141"/>
      <c r="G1295" s="141"/>
      <c r="H1295" s="141"/>
      <c r="I1295" s="141"/>
      <c r="J1295" s="141"/>
      <c r="K1295" s="141"/>
      <c r="L1295" s="141"/>
      <c r="M1295" s="141"/>
      <c r="N1295" s="141"/>
      <c r="O1295" s="141"/>
      <c r="P1295" s="141"/>
      <c r="Q1295" s="141"/>
      <c r="R1295" s="141"/>
      <c r="S1295" s="141"/>
      <c r="T1295" s="141"/>
      <c r="U1295" s="141"/>
    </row>
    <row r="1296" spans="1:21" ht="14.4" x14ac:dyDescent="0.3">
      <c r="A1296" s="141"/>
      <c r="B1296" s="141"/>
      <c r="C1296" s="141"/>
      <c r="D1296" s="141"/>
      <c r="E1296" s="141"/>
      <c r="F1296" s="141"/>
      <c r="G1296" s="141"/>
      <c r="H1296" s="141"/>
      <c r="I1296" s="141"/>
      <c r="J1296" s="141"/>
      <c r="K1296" s="141"/>
      <c r="L1296" s="141"/>
      <c r="M1296" s="141"/>
      <c r="N1296" s="141"/>
      <c r="O1296" s="141"/>
      <c r="P1296" s="141"/>
      <c r="Q1296" s="141"/>
      <c r="R1296" s="141"/>
      <c r="S1296" s="141"/>
      <c r="T1296" s="141"/>
      <c r="U1296" s="141"/>
    </row>
    <row r="1297" spans="1:21" ht="14.4" x14ac:dyDescent="0.3">
      <c r="A1297" s="141"/>
      <c r="B1297" s="141"/>
      <c r="C1297" s="141"/>
      <c r="D1297" s="141"/>
      <c r="E1297" s="141"/>
      <c r="F1297" s="141"/>
      <c r="G1297" s="141"/>
      <c r="H1297" s="141"/>
      <c r="I1297" s="141"/>
      <c r="J1297" s="141"/>
      <c r="K1297" s="141"/>
      <c r="L1297" s="141"/>
      <c r="M1297" s="141"/>
      <c r="N1297" s="141"/>
      <c r="O1297" s="141"/>
      <c r="P1297" s="141"/>
      <c r="Q1297" s="141"/>
      <c r="R1297" s="141"/>
      <c r="S1297" s="141"/>
      <c r="T1297" s="141"/>
      <c r="U1297" s="141"/>
    </row>
    <row r="1298" spans="1:21" ht="14.4" x14ac:dyDescent="0.3">
      <c r="A1298" s="141"/>
      <c r="B1298" s="141"/>
      <c r="C1298" s="141"/>
      <c r="D1298" s="141"/>
      <c r="E1298" s="141"/>
      <c r="F1298" s="141"/>
      <c r="G1298" s="141"/>
      <c r="H1298" s="141"/>
      <c r="I1298" s="141"/>
      <c r="J1298" s="141"/>
      <c r="K1298" s="141"/>
      <c r="L1298" s="141"/>
      <c r="M1298" s="141"/>
      <c r="N1298" s="141"/>
      <c r="O1298" s="141"/>
      <c r="P1298" s="141"/>
      <c r="Q1298" s="141"/>
      <c r="R1298" s="141"/>
      <c r="S1298" s="141"/>
      <c r="T1298" s="141"/>
      <c r="U1298" s="141"/>
    </row>
    <row r="1299" spans="1:21" ht="14.4" x14ac:dyDescent="0.3">
      <c r="A1299" s="141"/>
      <c r="B1299" s="141"/>
      <c r="C1299" s="141"/>
      <c r="D1299" s="141"/>
      <c r="E1299" s="141"/>
      <c r="F1299" s="141"/>
      <c r="G1299" s="141"/>
      <c r="H1299" s="141"/>
      <c r="I1299" s="141"/>
      <c r="J1299" s="141"/>
      <c r="K1299" s="141"/>
      <c r="L1299" s="141"/>
      <c r="M1299" s="141"/>
      <c r="N1299" s="141"/>
      <c r="O1299" s="141"/>
      <c r="P1299" s="141"/>
      <c r="Q1299" s="141"/>
      <c r="R1299" s="141"/>
      <c r="S1299" s="141"/>
      <c r="T1299" s="141"/>
      <c r="U1299" s="141"/>
    </row>
    <row r="1300" spans="1:21" ht="14.4" x14ac:dyDescent="0.3">
      <c r="A1300" s="141"/>
      <c r="B1300" s="141"/>
      <c r="C1300" s="141"/>
      <c r="D1300" s="141"/>
      <c r="E1300" s="141"/>
      <c r="F1300" s="141"/>
      <c r="G1300" s="141"/>
      <c r="H1300" s="141"/>
      <c r="I1300" s="141"/>
      <c r="J1300" s="141"/>
      <c r="K1300" s="141"/>
      <c r="L1300" s="141"/>
      <c r="M1300" s="141"/>
      <c r="N1300" s="141"/>
      <c r="O1300" s="141"/>
      <c r="P1300" s="141"/>
      <c r="Q1300" s="141"/>
      <c r="R1300" s="141"/>
      <c r="S1300" s="141"/>
      <c r="T1300" s="141"/>
      <c r="U1300" s="141"/>
    </row>
    <row r="1301" spans="1:21" ht="14.4" x14ac:dyDescent="0.3">
      <c r="A1301" s="141"/>
      <c r="B1301" s="141"/>
      <c r="C1301" s="141"/>
      <c r="D1301" s="141"/>
      <c r="E1301" s="141"/>
      <c r="F1301" s="141"/>
      <c r="G1301" s="141"/>
      <c r="H1301" s="141"/>
      <c r="I1301" s="141"/>
      <c r="J1301" s="141"/>
      <c r="K1301" s="141"/>
      <c r="L1301" s="141"/>
      <c r="M1301" s="141"/>
      <c r="N1301" s="141"/>
      <c r="O1301" s="141"/>
      <c r="P1301" s="141"/>
      <c r="Q1301" s="141"/>
      <c r="R1301" s="141"/>
      <c r="S1301" s="141"/>
      <c r="T1301" s="141"/>
      <c r="U1301" s="141"/>
    </row>
    <row r="1302" spans="1:21" ht="14.4" x14ac:dyDescent="0.3">
      <c r="A1302" s="141"/>
      <c r="B1302" s="141"/>
      <c r="C1302" s="141"/>
      <c r="D1302" s="141"/>
      <c r="E1302" s="141"/>
      <c r="F1302" s="141"/>
      <c r="G1302" s="141"/>
      <c r="H1302" s="141"/>
      <c r="I1302" s="141"/>
      <c r="J1302" s="141"/>
      <c r="K1302" s="141"/>
      <c r="L1302" s="141"/>
      <c r="M1302" s="141"/>
      <c r="N1302" s="141"/>
      <c r="O1302" s="141"/>
      <c r="P1302" s="141"/>
      <c r="Q1302" s="141"/>
      <c r="R1302" s="141"/>
      <c r="S1302" s="141"/>
      <c r="T1302" s="141"/>
      <c r="U1302" s="141"/>
    </row>
    <row r="1303" spans="1:21" ht="14.4" x14ac:dyDescent="0.3">
      <c r="A1303" s="141"/>
      <c r="B1303" s="141"/>
      <c r="C1303" s="141"/>
      <c r="D1303" s="141"/>
      <c r="E1303" s="141"/>
      <c r="F1303" s="141"/>
      <c r="G1303" s="141"/>
      <c r="H1303" s="141"/>
      <c r="I1303" s="141"/>
      <c r="J1303" s="141"/>
      <c r="K1303" s="141"/>
      <c r="L1303" s="141"/>
      <c r="M1303" s="141"/>
      <c r="N1303" s="141"/>
      <c r="O1303" s="141"/>
      <c r="P1303" s="141"/>
      <c r="Q1303" s="141"/>
      <c r="R1303" s="141"/>
      <c r="S1303" s="141"/>
      <c r="T1303" s="141"/>
      <c r="U1303" s="141"/>
    </row>
    <row r="1304" spans="1:21" ht="14.4" x14ac:dyDescent="0.3">
      <c r="A1304" s="141"/>
      <c r="B1304" s="141"/>
      <c r="C1304" s="141"/>
      <c r="D1304" s="141"/>
      <c r="E1304" s="141"/>
      <c r="F1304" s="141"/>
      <c r="G1304" s="141"/>
      <c r="H1304" s="141"/>
      <c r="I1304" s="141"/>
      <c r="J1304" s="141"/>
      <c r="K1304" s="141"/>
      <c r="L1304" s="141"/>
      <c r="M1304" s="141"/>
      <c r="N1304" s="141"/>
      <c r="O1304" s="141"/>
      <c r="P1304" s="141"/>
      <c r="Q1304" s="141"/>
      <c r="R1304" s="141"/>
      <c r="S1304" s="141"/>
      <c r="T1304" s="141"/>
      <c r="U1304" s="141"/>
    </row>
    <row r="1305" spans="1:21" ht="14.4" x14ac:dyDescent="0.3">
      <c r="A1305" s="141"/>
      <c r="B1305" s="141"/>
      <c r="C1305" s="141"/>
      <c r="D1305" s="141"/>
      <c r="E1305" s="141"/>
      <c r="F1305" s="141"/>
      <c r="G1305" s="141"/>
      <c r="H1305" s="141"/>
      <c r="I1305" s="141"/>
      <c r="J1305" s="141"/>
      <c r="K1305" s="141"/>
      <c r="L1305" s="141"/>
      <c r="M1305" s="141"/>
      <c r="N1305" s="141"/>
      <c r="O1305" s="141"/>
      <c r="P1305" s="141"/>
      <c r="Q1305" s="141"/>
      <c r="R1305" s="141"/>
      <c r="S1305" s="141"/>
      <c r="T1305" s="141"/>
      <c r="U1305" s="141"/>
    </row>
    <row r="1306" spans="1:21" ht="14.4" x14ac:dyDescent="0.3">
      <c r="A1306" s="141"/>
      <c r="B1306" s="141"/>
      <c r="C1306" s="141"/>
      <c r="D1306" s="141"/>
      <c r="E1306" s="141"/>
      <c r="F1306" s="141"/>
      <c r="G1306" s="141"/>
      <c r="H1306" s="141"/>
      <c r="I1306" s="141"/>
      <c r="J1306" s="141"/>
      <c r="K1306" s="141"/>
      <c r="L1306" s="141"/>
      <c r="M1306" s="141"/>
      <c r="N1306" s="141"/>
      <c r="O1306" s="141"/>
      <c r="P1306" s="141"/>
      <c r="Q1306" s="141"/>
      <c r="R1306" s="141"/>
      <c r="S1306" s="141"/>
      <c r="T1306" s="141"/>
      <c r="U1306" s="141"/>
    </row>
    <row r="1307" spans="1:21" ht="14.4" x14ac:dyDescent="0.3">
      <c r="A1307" s="141"/>
      <c r="B1307" s="141"/>
      <c r="C1307" s="141"/>
      <c r="D1307" s="141"/>
      <c r="E1307" s="141"/>
      <c r="F1307" s="141"/>
      <c r="G1307" s="141"/>
      <c r="H1307" s="141"/>
      <c r="I1307" s="141"/>
      <c r="J1307" s="141"/>
      <c r="K1307" s="141"/>
      <c r="L1307" s="141"/>
      <c r="M1307" s="141"/>
      <c r="N1307" s="141"/>
      <c r="O1307" s="141"/>
      <c r="P1307" s="141"/>
      <c r="Q1307" s="141"/>
      <c r="R1307" s="141"/>
      <c r="S1307" s="141"/>
      <c r="T1307" s="141"/>
      <c r="U1307" s="141"/>
    </row>
    <row r="1308" spans="1:21" ht="14.4" x14ac:dyDescent="0.3">
      <c r="A1308" s="141"/>
      <c r="B1308" s="141"/>
      <c r="C1308" s="141"/>
      <c r="D1308" s="141"/>
      <c r="E1308" s="141"/>
      <c r="F1308" s="141"/>
      <c r="G1308" s="141"/>
      <c r="H1308" s="141"/>
      <c r="I1308" s="141"/>
      <c r="J1308" s="141"/>
      <c r="K1308" s="141"/>
      <c r="L1308" s="141"/>
      <c r="M1308" s="141"/>
      <c r="N1308" s="141"/>
      <c r="O1308" s="141"/>
      <c r="P1308" s="141"/>
      <c r="Q1308" s="141"/>
      <c r="R1308" s="141"/>
      <c r="S1308" s="141"/>
      <c r="T1308" s="141"/>
      <c r="U1308" s="141"/>
    </row>
    <row r="1309" spans="1:21" ht="14.4" x14ac:dyDescent="0.3">
      <c r="A1309" s="141"/>
      <c r="B1309" s="141"/>
      <c r="C1309" s="141"/>
      <c r="D1309" s="141"/>
      <c r="E1309" s="141"/>
      <c r="F1309" s="141"/>
      <c r="G1309" s="141"/>
      <c r="H1309" s="141"/>
      <c r="I1309" s="141"/>
      <c r="J1309" s="141"/>
      <c r="K1309" s="141"/>
      <c r="L1309" s="141"/>
      <c r="M1309" s="141"/>
      <c r="N1309" s="141"/>
      <c r="O1309" s="141"/>
      <c r="P1309" s="141"/>
      <c r="Q1309" s="141"/>
      <c r="R1309" s="141"/>
      <c r="S1309" s="141"/>
      <c r="T1309" s="141"/>
      <c r="U1309" s="141"/>
    </row>
    <row r="1310" spans="1:21" ht="14.4" x14ac:dyDescent="0.3">
      <c r="A1310" s="141"/>
      <c r="B1310" s="141"/>
      <c r="C1310" s="141"/>
      <c r="D1310" s="141"/>
      <c r="E1310" s="141"/>
      <c r="F1310" s="141"/>
      <c r="G1310" s="141"/>
      <c r="H1310" s="141"/>
      <c r="I1310" s="141"/>
      <c r="J1310" s="141"/>
      <c r="K1310" s="141"/>
      <c r="L1310" s="141"/>
      <c r="M1310" s="141"/>
      <c r="N1310" s="141"/>
      <c r="O1310" s="141"/>
      <c r="P1310" s="141"/>
      <c r="Q1310" s="141"/>
      <c r="R1310" s="141"/>
      <c r="S1310" s="141"/>
      <c r="T1310" s="141"/>
      <c r="U1310" s="141"/>
    </row>
    <row r="1311" spans="1:21" ht="14.4" x14ac:dyDescent="0.3">
      <c r="A1311" s="141"/>
      <c r="B1311" s="141"/>
      <c r="C1311" s="141"/>
      <c r="D1311" s="141"/>
      <c r="E1311" s="141"/>
      <c r="F1311" s="141"/>
      <c r="G1311" s="141"/>
      <c r="H1311" s="141"/>
      <c r="I1311" s="141"/>
      <c r="J1311" s="141"/>
      <c r="K1311" s="141"/>
      <c r="L1311" s="141"/>
      <c r="M1311" s="141"/>
      <c r="N1311" s="141"/>
      <c r="O1311" s="141"/>
      <c r="P1311" s="141"/>
      <c r="Q1311" s="141"/>
      <c r="R1311" s="141"/>
      <c r="S1311" s="141"/>
      <c r="T1311" s="141"/>
      <c r="U1311" s="141"/>
    </row>
    <row r="1312" spans="1:21" ht="14.4" x14ac:dyDescent="0.3">
      <c r="A1312" s="141"/>
      <c r="B1312" s="141"/>
      <c r="C1312" s="141"/>
      <c r="D1312" s="141"/>
      <c r="E1312" s="141"/>
      <c r="F1312" s="141"/>
      <c r="G1312" s="141"/>
      <c r="H1312" s="141"/>
      <c r="I1312" s="141"/>
      <c r="J1312" s="141"/>
      <c r="K1312" s="141"/>
      <c r="L1312" s="141"/>
      <c r="M1312" s="141"/>
      <c r="N1312" s="141"/>
      <c r="O1312" s="141"/>
      <c r="P1312" s="141"/>
      <c r="Q1312" s="141"/>
      <c r="R1312" s="141"/>
      <c r="S1312" s="141"/>
      <c r="T1312" s="141"/>
      <c r="U1312" s="141"/>
    </row>
    <row r="1313" spans="1:21" ht="14.4" x14ac:dyDescent="0.3">
      <c r="A1313" s="141"/>
      <c r="B1313" s="141"/>
      <c r="C1313" s="141"/>
      <c r="D1313" s="141"/>
      <c r="E1313" s="141"/>
      <c r="F1313" s="141"/>
      <c r="G1313" s="141"/>
      <c r="H1313" s="141"/>
      <c r="I1313" s="141"/>
      <c r="J1313" s="141"/>
      <c r="K1313" s="141"/>
      <c r="L1313" s="141"/>
      <c r="M1313" s="141"/>
      <c r="N1313" s="141"/>
      <c r="O1313" s="141"/>
      <c r="P1313" s="141"/>
      <c r="Q1313" s="141"/>
      <c r="R1313" s="141"/>
      <c r="S1313" s="141"/>
      <c r="T1313" s="141"/>
      <c r="U1313" s="141"/>
    </row>
    <row r="1314" spans="1:21" ht="14.4" x14ac:dyDescent="0.3">
      <c r="A1314" s="141"/>
      <c r="B1314" s="141"/>
      <c r="C1314" s="141"/>
      <c r="D1314" s="141"/>
      <c r="E1314" s="141"/>
      <c r="F1314" s="141"/>
      <c r="G1314" s="141"/>
      <c r="H1314" s="141"/>
      <c r="I1314" s="141"/>
      <c r="J1314" s="141"/>
      <c r="K1314" s="141"/>
      <c r="L1314" s="141"/>
      <c r="M1314" s="141"/>
      <c r="N1314" s="141"/>
      <c r="O1314" s="141"/>
      <c r="P1314" s="141"/>
      <c r="Q1314" s="141"/>
      <c r="R1314" s="141"/>
      <c r="S1314" s="141"/>
      <c r="T1314" s="141"/>
      <c r="U1314" s="141"/>
    </row>
    <row r="1315" spans="1:21" ht="14.4" x14ac:dyDescent="0.3">
      <c r="A1315" s="141"/>
      <c r="B1315" s="141"/>
      <c r="C1315" s="141"/>
      <c r="D1315" s="141"/>
      <c r="E1315" s="141"/>
      <c r="F1315" s="141"/>
      <c r="G1315" s="141"/>
      <c r="H1315" s="141"/>
      <c r="I1315" s="141"/>
      <c r="J1315" s="141"/>
      <c r="K1315" s="141"/>
      <c r="L1315" s="141"/>
      <c r="M1315" s="141"/>
      <c r="N1315" s="141"/>
      <c r="O1315" s="141"/>
      <c r="P1315" s="141"/>
      <c r="Q1315" s="141"/>
      <c r="R1315" s="141"/>
      <c r="S1315" s="141"/>
      <c r="T1315" s="141"/>
      <c r="U1315" s="141"/>
    </row>
    <row r="1316" spans="1:21" ht="14.4" x14ac:dyDescent="0.3">
      <c r="A1316" s="141"/>
      <c r="B1316" s="141"/>
      <c r="C1316" s="141"/>
      <c r="D1316" s="141"/>
      <c r="E1316" s="141"/>
      <c r="F1316" s="141"/>
      <c r="G1316" s="141"/>
      <c r="H1316" s="141"/>
      <c r="I1316" s="141"/>
      <c r="J1316" s="141"/>
      <c r="K1316" s="141"/>
      <c r="L1316" s="141"/>
      <c r="M1316" s="141"/>
      <c r="N1316" s="141"/>
      <c r="O1316" s="141"/>
      <c r="P1316" s="141"/>
      <c r="Q1316" s="141"/>
      <c r="R1316" s="141"/>
      <c r="S1316" s="141"/>
      <c r="T1316" s="141"/>
      <c r="U1316" s="141"/>
    </row>
    <row r="1317" spans="1:21" ht="14.4" x14ac:dyDescent="0.3">
      <c r="A1317" s="141"/>
      <c r="B1317" s="141"/>
      <c r="C1317" s="141"/>
      <c r="D1317" s="141"/>
      <c r="E1317" s="141"/>
      <c r="F1317" s="141"/>
      <c r="G1317" s="141"/>
      <c r="H1317" s="141"/>
      <c r="I1317" s="141"/>
      <c r="J1317" s="141"/>
      <c r="K1317" s="141"/>
      <c r="L1317" s="141"/>
      <c r="M1317" s="141"/>
      <c r="N1317" s="141"/>
      <c r="O1317" s="141"/>
      <c r="P1317" s="141"/>
      <c r="Q1317" s="141"/>
      <c r="R1317" s="141"/>
      <c r="S1317" s="141"/>
      <c r="T1317" s="141"/>
      <c r="U1317" s="141"/>
    </row>
    <row r="1318" spans="1:21" ht="14.4" x14ac:dyDescent="0.3">
      <c r="A1318" s="141"/>
      <c r="B1318" s="141"/>
      <c r="C1318" s="141"/>
      <c r="D1318" s="141"/>
      <c r="E1318" s="141"/>
      <c r="F1318" s="141"/>
      <c r="G1318" s="141"/>
      <c r="H1318" s="141"/>
      <c r="I1318" s="141"/>
      <c r="J1318" s="141"/>
      <c r="K1318" s="141"/>
      <c r="L1318" s="141"/>
      <c r="M1318" s="141"/>
      <c r="N1318" s="141"/>
      <c r="O1318" s="141"/>
      <c r="P1318" s="141"/>
      <c r="Q1318" s="141"/>
      <c r="R1318" s="141"/>
      <c r="S1318" s="141"/>
      <c r="T1318" s="141"/>
      <c r="U1318" s="141"/>
    </row>
    <row r="1319" spans="1:21" ht="14.4" x14ac:dyDescent="0.3">
      <c r="A1319" s="141"/>
      <c r="B1319" s="141"/>
      <c r="C1319" s="141"/>
      <c r="D1319" s="141"/>
      <c r="E1319" s="141"/>
      <c r="F1319" s="141"/>
      <c r="G1319" s="141"/>
      <c r="H1319" s="141"/>
      <c r="I1319" s="141"/>
      <c r="J1319" s="141"/>
      <c r="K1319" s="141"/>
      <c r="L1319" s="141"/>
      <c r="M1319" s="141"/>
      <c r="N1319" s="141"/>
      <c r="O1319" s="141"/>
      <c r="P1319" s="141"/>
      <c r="Q1319" s="141"/>
      <c r="R1319" s="141"/>
      <c r="S1319" s="141"/>
      <c r="T1319" s="141"/>
      <c r="U1319" s="141"/>
    </row>
    <row r="1320" spans="1:21" ht="14.4" x14ac:dyDescent="0.3">
      <c r="A1320" s="141"/>
      <c r="B1320" s="141"/>
      <c r="C1320" s="141"/>
      <c r="D1320" s="141"/>
      <c r="E1320" s="141"/>
      <c r="F1320" s="141"/>
      <c r="G1320" s="141"/>
      <c r="H1320" s="141"/>
      <c r="I1320" s="141"/>
      <c r="J1320" s="141"/>
      <c r="K1320" s="141"/>
      <c r="L1320" s="141"/>
      <c r="M1320" s="141"/>
      <c r="N1320" s="141"/>
      <c r="O1320" s="141"/>
      <c r="P1320" s="141"/>
      <c r="Q1320" s="141"/>
      <c r="R1320" s="141"/>
      <c r="S1320" s="141"/>
      <c r="T1320" s="141"/>
      <c r="U1320" s="141"/>
    </row>
    <row r="1321" spans="1:21" ht="14.4" x14ac:dyDescent="0.3">
      <c r="A1321" s="141"/>
      <c r="B1321" s="141"/>
      <c r="C1321" s="141"/>
      <c r="D1321" s="141"/>
      <c r="E1321" s="141"/>
      <c r="F1321" s="141"/>
      <c r="G1321" s="141"/>
      <c r="H1321" s="141"/>
      <c r="I1321" s="141"/>
      <c r="J1321" s="141"/>
      <c r="K1321" s="141"/>
      <c r="L1321" s="141"/>
      <c r="M1321" s="141"/>
      <c r="N1321" s="141"/>
      <c r="O1321" s="141"/>
      <c r="P1321" s="141"/>
      <c r="Q1321" s="141"/>
      <c r="R1321" s="141"/>
      <c r="S1321" s="141"/>
      <c r="T1321" s="141"/>
      <c r="U1321" s="141"/>
    </row>
    <row r="1322" spans="1:21" ht="14.4" x14ac:dyDescent="0.3">
      <c r="A1322" s="141"/>
      <c r="B1322" s="141"/>
      <c r="C1322" s="141"/>
      <c r="D1322" s="141"/>
      <c r="E1322" s="141"/>
      <c r="F1322" s="141"/>
      <c r="G1322" s="141"/>
      <c r="H1322" s="141"/>
      <c r="I1322" s="141"/>
      <c r="J1322" s="141"/>
      <c r="K1322" s="141"/>
      <c r="L1322" s="141"/>
      <c r="M1322" s="141"/>
      <c r="N1322" s="141"/>
      <c r="O1322" s="141"/>
      <c r="P1322" s="141"/>
      <c r="Q1322" s="141"/>
      <c r="R1322" s="141"/>
      <c r="S1322" s="141"/>
      <c r="T1322" s="141"/>
      <c r="U1322" s="141"/>
    </row>
    <row r="1323" spans="1:21" ht="14.4" x14ac:dyDescent="0.3">
      <c r="A1323" s="141"/>
      <c r="B1323" s="141"/>
      <c r="C1323" s="141"/>
      <c r="D1323" s="141"/>
      <c r="E1323" s="141"/>
      <c r="F1323" s="141"/>
      <c r="G1323" s="141"/>
      <c r="H1323" s="141"/>
      <c r="I1323" s="141"/>
      <c r="J1323" s="141"/>
      <c r="K1323" s="141"/>
      <c r="L1323" s="141"/>
      <c r="M1323" s="141"/>
      <c r="N1323" s="141"/>
      <c r="O1323" s="141"/>
      <c r="P1323" s="141"/>
      <c r="Q1323" s="141"/>
      <c r="R1323" s="141"/>
      <c r="S1323" s="141"/>
      <c r="T1323" s="141"/>
      <c r="U1323" s="141"/>
    </row>
    <row r="1324" spans="1:21" ht="14.4" x14ac:dyDescent="0.3">
      <c r="A1324" s="141"/>
      <c r="B1324" s="141"/>
      <c r="C1324" s="141"/>
      <c r="D1324" s="141"/>
      <c r="E1324" s="141"/>
      <c r="F1324" s="141"/>
      <c r="G1324" s="141"/>
      <c r="H1324" s="141"/>
      <c r="I1324" s="141"/>
      <c r="J1324" s="141"/>
      <c r="K1324" s="141"/>
      <c r="L1324" s="141"/>
      <c r="M1324" s="141"/>
      <c r="N1324" s="141"/>
      <c r="O1324" s="141"/>
      <c r="P1324" s="141"/>
      <c r="Q1324" s="141"/>
      <c r="R1324" s="141"/>
      <c r="S1324" s="141"/>
      <c r="T1324" s="141"/>
      <c r="U1324" s="141"/>
    </row>
    <row r="1325" spans="1:21" ht="14.4" x14ac:dyDescent="0.3">
      <c r="A1325" s="141"/>
      <c r="B1325" s="141"/>
      <c r="C1325" s="141"/>
      <c r="D1325" s="141"/>
      <c r="E1325" s="141"/>
      <c r="F1325" s="141"/>
      <c r="G1325" s="141"/>
      <c r="H1325" s="141"/>
      <c r="I1325" s="141"/>
      <c r="J1325" s="141"/>
      <c r="K1325" s="141"/>
      <c r="L1325" s="141"/>
      <c r="M1325" s="141"/>
      <c r="N1325" s="141"/>
      <c r="O1325" s="141"/>
      <c r="P1325" s="141"/>
      <c r="Q1325" s="141"/>
      <c r="R1325" s="141"/>
      <c r="S1325" s="141"/>
      <c r="T1325" s="141"/>
      <c r="U1325" s="141"/>
    </row>
    <row r="1326" spans="1:21" ht="14.4" x14ac:dyDescent="0.3">
      <c r="A1326" s="141"/>
      <c r="B1326" s="141"/>
      <c r="C1326" s="141"/>
      <c r="D1326" s="141"/>
      <c r="E1326" s="141"/>
      <c r="F1326" s="141"/>
      <c r="G1326" s="141"/>
      <c r="H1326" s="141"/>
      <c r="I1326" s="141"/>
      <c r="J1326" s="141"/>
      <c r="K1326" s="141"/>
      <c r="L1326" s="141"/>
      <c r="M1326" s="141"/>
      <c r="N1326" s="141"/>
      <c r="O1326" s="141"/>
      <c r="P1326" s="141"/>
      <c r="Q1326" s="141"/>
      <c r="R1326" s="141"/>
      <c r="S1326" s="141"/>
      <c r="T1326" s="141"/>
      <c r="U1326" s="141"/>
    </row>
    <row r="1327" spans="1:21" ht="14.4" x14ac:dyDescent="0.3">
      <c r="A1327" s="141"/>
      <c r="B1327" s="141"/>
      <c r="C1327" s="141"/>
      <c r="D1327" s="141"/>
      <c r="E1327" s="141"/>
      <c r="F1327" s="141"/>
      <c r="G1327" s="141"/>
      <c r="H1327" s="141"/>
      <c r="I1327" s="141"/>
      <c r="J1327" s="141"/>
      <c r="K1327" s="141"/>
      <c r="L1327" s="141"/>
      <c r="M1327" s="141"/>
      <c r="N1327" s="141"/>
      <c r="O1327" s="141"/>
      <c r="P1327" s="141"/>
      <c r="Q1327" s="141"/>
      <c r="R1327" s="141"/>
      <c r="S1327" s="141"/>
      <c r="T1327" s="141"/>
      <c r="U1327" s="141"/>
    </row>
    <row r="1328" spans="1:21" ht="14.4" x14ac:dyDescent="0.3">
      <c r="A1328" s="141"/>
      <c r="B1328" s="141"/>
      <c r="C1328" s="141"/>
      <c r="D1328" s="141"/>
      <c r="E1328" s="141"/>
      <c r="F1328" s="141"/>
      <c r="G1328" s="141"/>
      <c r="H1328" s="141"/>
      <c r="I1328" s="141"/>
      <c r="J1328" s="141"/>
      <c r="K1328" s="141"/>
      <c r="L1328" s="141"/>
      <c r="M1328" s="141"/>
      <c r="N1328" s="141"/>
      <c r="O1328" s="141"/>
      <c r="P1328" s="141"/>
      <c r="Q1328" s="141"/>
      <c r="R1328" s="141"/>
      <c r="S1328" s="141"/>
      <c r="T1328" s="141"/>
      <c r="U1328" s="141"/>
    </row>
    <row r="1329" spans="1:21" ht="14.4" x14ac:dyDescent="0.3">
      <c r="A1329" s="141"/>
      <c r="B1329" s="141"/>
      <c r="C1329" s="141"/>
      <c r="D1329" s="141"/>
      <c r="E1329" s="141"/>
      <c r="F1329" s="141"/>
      <c r="G1329" s="141"/>
      <c r="H1329" s="141"/>
      <c r="I1329" s="141"/>
      <c r="J1329" s="141"/>
      <c r="K1329" s="141"/>
      <c r="L1329" s="141"/>
      <c r="M1329" s="141"/>
      <c r="N1329" s="141"/>
      <c r="O1329" s="141"/>
      <c r="P1329" s="141"/>
      <c r="Q1329" s="141"/>
      <c r="R1329" s="141"/>
      <c r="S1329" s="141"/>
      <c r="T1329" s="141"/>
      <c r="U1329" s="141"/>
    </row>
    <row r="1330" spans="1:21" ht="14.4" x14ac:dyDescent="0.3">
      <c r="A1330" s="141"/>
      <c r="B1330" s="141"/>
      <c r="C1330" s="141"/>
      <c r="D1330" s="141"/>
      <c r="E1330" s="141"/>
      <c r="F1330" s="141"/>
      <c r="G1330" s="141"/>
      <c r="H1330" s="141"/>
      <c r="I1330" s="141"/>
      <c r="J1330" s="141"/>
      <c r="K1330" s="141"/>
      <c r="L1330" s="141"/>
      <c r="M1330" s="141"/>
      <c r="N1330" s="141"/>
      <c r="O1330" s="141"/>
      <c r="P1330" s="141"/>
      <c r="Q1330" s="141"/>
      <c r="R1330" s="141"/>
      <c r="S1330" s="141"/>
      <c r="T1330" s="141"/>
      <c r="U1330" s="141"/>
    </row>
    <row r="1331" spans="1:21" ht="14.4" x14ac:dyDescent="0.3">
      <c r="A1331" s="141"/>
      <c r="B1331" s="141"/>
      <c r="C1331" s="141"/>
      <c r="D1331" s="141"/>
      <c r="E1331" s="141"/>
      <c r="F1331" s="141"/>
      <c r="G1331" s="141"/>
      <c r="H1331" s="141"/>
      <c r="I1331" s="141"/>
      <c r="J1331" s="141"/>
      <c r="K1331" s="141"/>
      <c r="L1331" s="141"/>
      <c r="M1331" s="141"/>
      <c r="N1331" s="141"/>
      <c r="O1331" s="141"/>
      <c r="P1331" s="141"/>
      <c r="Q1331" s="141"/>
      <c r="R1331" s="141"/>
      <c r="S1331" s="141"/>
      <c r="T1331" s="141"/>
      <c r="U1331" s="141"/>
    </row>
    <row r="1332" spans="1:21" ht="14.4" x14ac:dyDescent="0.3">
      <c r="A1332" s="141"/>
      <c r="B1332" s="141"/>
      <c r="C1332" s="141"/>
      <c r="D1332" s="141"/>
      <c r="E1332" s="141"/>
      <c r="F1332" s="141"/>
      <c r="G1332" s="141"/>
      <c r="H1332" s="141"/>
      <c r="I1332" s="141"/>
      <c r="J1332" s="141"/>
      <c r="K1332" s="141"/>
      <c r="L1332" s="141"/>
      <c r="M1332" s="141"/>
      <c r="N1332" s="141"/>
      <c r="O1332" s="141"/>
      <c r="P1332" s="141"/>
      <c r="Q1332" s="141"/>
      <c r="R1332" s="141"/>
      <c r="S1332" s="141"/>
      <c r="T1332" s="141"/>
      <c r="U1332" s="141"/>
    </row>
    <row r="1333" spans="1:21" ht="14.4" x14ac:dyDescent="0.3">
      <c r="A1333" s="141"/>
      <c r="B1333" s="141"/>
      <c r="C1333" s="141"/>
      <c r="D1333" s="141"/>
      <c r="E1333" s="141"/>
      <c r="F1333" s="141"/>
      <c r="G1333" s="141"/>
      <c r="H1333" s="141"/>
      <c r="I1333" s="141"/>
      <c r="J1333" s="141"/>
      <c r="K1333" s="141"/>
      <c r="L1333" s="141"/>
      <c r="M1333" s="141"/>
      <c r="N1333" s="141"/>
      <c r="O1333" s="141"/>
      <c r="P1333" s="141"/>
      <c r="Q1333" s="141"/>
      <c r="R1333" s="141"/>
      <c r="S1333" s="141"/>
      <c r="T1333" s="141"/>
      <c r="U1333" s="141"/>
    </row>
    <row r="1334" spans="1:21" ht="14.4" x14ac:dyDescent="0.3">
      <c r="A1334" s="141"/>
      <c r="B1334" s="141"/>
      <c r="C1334" s="141"/>
      <c r="D1334" s="141"/>
      <c r="E1334" s="141"/>
      <c r="F1334" s="141"/>
      <c r="G1334" s="141"/>
      <c r="H1334" s="141"/>
      <c r="I1334" s="141"/>
      <c r="J1334" s="141"/>
      <c r="K1334" s="141"/>
      <c r="L1334" s="141"/>
      <c r="M1334" s="141"/>
      <c r="N1334" s="141"/>
      <c r="O1334" s="141"/>
      <c r="P1334" s="141"/>
      <c r="Q1334" s="141"/>
      <c r="R1334" s="141"/>
      <c r="S1334" s="141"/>
      <c r="T1334" s="141"/>
      <c r="U1334" s="141"/>
    </row>
    <row r="1335" spans="1:21" ht="14.4" x14ac:dyDescent="0.3">
      <c r="A1335" s="141"/>
      <c r="B1335" s="141"/>
      <c r="C1335" s="141"/>
      <c r="D1335" s="141"/>
      <c r="E1335" s="141"/>
      <c r="F1335" s="141"/>
      <c r="G1335" s="141"/>
      <c r="H1335" s="141"/>
      <c r="I1335" s="141"/>
      <c r="J1335" s="141"/>
      <c r="K1335" s="141"/>
      <c r="L1335" s="141"/>
      <c r="M1335" s="141"/>
      <c r="N1335" s="141"/>
      <c r="O1335" s="141"/>
      <c r="P1335" s="141"/>
      <c r="Q1335" s="141"/>
      <c r="R1335" s="141"/>
      <c r="S1335" s="141"/>
      <c r="T1335" s="141"/>
      <c r="U1335" s="141"/>
    </row>
    <row r="1336" spans="1:21" ht="14.4" x14ac:dyDescent="0.3">
      <c r="A1336" s="141"/>
      <c r="B1336" s="141"/>
      <c r="C1336" s="141"/>
      <c r="D1336" s="141"/>
      <c r="E1336" s="141"/>
      <c r="F1336" s="141"/>
      <c r="G1336" s="141"/>
      <c r="H1336" s="141"/>
      <c r="I1336" s="141"/>
      <c r="J1336" s="141"/>
      <c r="K1336" s="141"/>
      <c r="L1336" s="141"/>
      <c r="M1336" s="141"/>
      <c r="N1336" s="141"/>
      <c r="O1336" s="141"/>
      <c r="P1336" s="141"/>
      <c r="Q1336" s="141"/>
      <c r="R1336" s="141"/>
      <c r="S1336" s="141"/>
      <c r="T1336" s="141"/>
      <c r="U1336" s="141"/>
    </row>
    <row r="1337" spans="1:21" ht="14.4" x14ac:dyDescent="0.3">
      <c r="A1337" s="141"/>
      <c r="B1337" s="141"/>
      <c r="C1337" s="141"/>
      <c r="D1337" s="141"/>
      <c r="E1337" s="141"/>
      <c r="F1337" s="141"/>
      <c r="G1337" s="141"/>
      <c r="H1337" s="141"/>
      <c r="I1337" s="141"/>
      <c r="J1337" s="141"/>
      <c r="K1337" s="141"/>
      <c r="L1337" s="141"/>
      <c r="M1337" s="141"/>
      <c r="N1337" s="141"/>
      <c r="O1337" s="141"/>
      <c r="P1337" s="141"/>
      <c r="Q1337" s="141"/>
      <c r="R1337" s="141"/>
      <c r="S1337" s="141"/>
      <c r="T1337" s="141"/>
      <c r="U1337" s="141"/>
    </row>
    <row r="1338" spans="1:21" ht="14.4" x14ac:dyDescent="0.3">
      <c r="A1338" s="141"/>
      <c r="B1338" s="141"/>
      <c r="C1338" s="141"/>
      <c r="D1338" s="141"/>
      <c r="E1338" s="141"/>
      <c r="F1338" s="141"/>
      <c r="G1338" s="141"/>
      <c r="H1338" s="141"/>
      <c r="I1338" s="141"/>
      <c r="J1338" s="141"/>
      <c r="K1338" s="141"/>
      <c r="L1338" s="141"/>
      <c r="M1338" s="141"/>
      <c r="N1338" s="141"/>
      <c r="O1338" s="141"/>
      <c r="P1338" s="141"/>
      <c r="Q1338" s="141"/>
      <c r="R1338" s="141"/>
      <c r="S1338" s="141"/>
      <c r="T1338" s="141"/>
      <c r="U1338" s="141"/>
    </row>
    <row r="1339" spans="1:21" ht="14.4" x14ac:dyDescent="0.3">
      <c r="A1339" s="141"/>
      <c r="B1339" s="141"/>
      <c r="C1339" s="141"/>
      <c r="D1339" s="141"/>
      <c r="E1339" s="141"/>
      <c r="F1339" s="141"/>
      <c r="G1339" s="141"/>
      <c r="H1339" s="141"/>
      <c r="I1339" s="141"/>
      <c r="J1339" s="141"/>
      <c r="K1339" s="141"/>
      <c r="L1339" s="141"/>
      <c r="M1339" s="141"/>
      <c r="N1339" s="141"/>
      <c r="O1339" s="141"/>
      <c r="P1339" s="141"/>
      <c r="Q1339" s="141"/>
      <c r="R1339" s="141"/>
      <c r="S1339" s="141"/>
      <c r="T1339" s="141"/>
      <c r="U1339" s="141"/>
    </row>
    <row r="1340" spans="1:21" ht="14.4" x14ac:dyDescent="0.3">
      <c r="A1340" s="141"/>
      <c r="B1340" s="141"/>
      <c r="C1340" s="141"/>
      <c r="D1340" s="141"/>
      <c r="E1340" s="141"/>
      <c r="F1340" s="141"/>
      <c r="G1340" s="141"/>
      <c r="H1340" s="141"/>
      <c r="I1340" s="141"/>
      <c r="J1340" s="141"/>
      <c r="K1340" s="141"/>
      <c r="L1340" s="141"/>
      <c r="M1340" s="141"/>
      <c r="N1340" s="141"/>
      <c r="O1340" s="141"/>
      <c r="P1340" s="141"/>
      <c r="Q1340" s="141"/>
      <c r="R1340" s="141"/>
      <c r="S1340" s="141"/>
      <c r="T1340" s="141"/>
      <c r="U1340" s="141"/>
    </row>
    <row r="1341" spans="1:21" ht="14.4" x14ac:dyDescent="0.3">
      <c r="A1341" s="141"/>
      <c r="B1341" s="141"/>
      <c r="C1341" s="141"/>
      <c r="D1341" s="141"/>
      <c r="E1341" s="141"/>
      <c r="F1341" s="141"/>
      <c r="G1341" s="141"/>
      <c r="H1341" s="141"/>
      <c r="I1341" s="141"/>
      <c r="J1341" s="141"/>
      <c r="K1341" s="141"/>
      <c r="L1341" s="141"/>
      <c r="M1341" s="141"/>
      <c r="N1341" s="141"/>
      <c r="O1341" s="141"/>
      <c r="P1341" s="141"/>
      <c r="Q1341" s="141"/>
      <c r="R1341" s="141"/>
      <c r="S1341" s="141"/>
      <c r="T1341" s="141"/>
      <c r="U1341" s="141"/>
    </row>
    <row r="1342" spans="1:21" ht="14.4" x14ac:dyDescent="0.3">
      <c r="A1342" s="141"/>
      <c r="B1342" s="141"/>
      <c r="C1342" s="141"/>
      <c r="D1342" s="141"/>
      <c r="E1342" s="141"/>
      <c r="F1342" s="141"/>
      <c r="G1342" s="141"/>
      <c r="H1342" s="141"/>
      <c r="I1342" s="141"/>
      <c r="J1342" s="141"/>
      <c r="K1342" s="141"/>
      <c r="L1342" s="141"/>
      <c r="M1342" s="141"/>
      <c r="N1342" s="141"/>
      <c r="O1342" s="141"/>
      <c r="P1342" s="141"/>
      <c r="Q1342" s="141"/>
      <c r="R1342" s="141"/>
      <c r="S1342" s="141"/>
      <c r="T1342" s="141"/>
      <c r="U1342" s="141"/>
    </row>
    <row r="1343" spans="1:21" ht="14.4" x14ac:dyDescent="0.3">
      <c r="A1343" s="141"/>
      <c r="B1343" s="141"/>
      <c r="C1343" s="141"/>
      <c r="D1343" s="141"/>
      <c r="E1343" s="141"/>
      <c r="F1343" s="141"/>
      <c r="G1343" s="141"/>
      <c r="H1343" s="141"/>
      <c r="I1343" s="141"/>
      <c r="J1343" s="141"/>
      <c r="K1343" s="141"/>
      <c r="L1343" s="141"/>
      <c r="M1343" s="141"/>
      <c r="N1343" s="141"/>
      <c r="O1343" s="141"/>
      <c r="P1343" s="141"/>
      <c r="Q1343" s="141"/>
      <c r="R1343" s="141"/>
      <c r="S1343" s="141"/>
      <c r="T1343" s="141"/>
      <c r="U1343" s="141"/>
    </row>
    <row r="1344" spans="1:21" ht="14.4" x14ac:dyDescent="0.3">
      <c r="A1344" s="141"/>
      <c r="B1344" s="141"/>
      <c r="C1344" s="141"/>
      <c r="D1344" s="141"/>
      <c r="E1344" s="141"/>
      <c r="F1344" s="141"/>
      <c r="G1344" s="141"/>
      <c r="H1344" s="141"/>
      <c r="I1344" s="141"/>
      <c r="J1344" s="141"/>
      <c r="K1344" s="141"/>
      <c r="L1344" s="141"/>
      <c r="M1344" s="141"/>
      <c r="N1344" s="141"/>
      <c r="O1344" s="141"/>
      <c r="P1344" s="141"/>
      <c r="Q1344" s="141"/>
      <c r="R1344" s="141"/>
      <c r="S1344" s="141"/>
      <c r="T1344" s="141"/>
      <c r="U1344" s="141"/>
    </row>
    <row r="1345" spans="1:21" ht="14.4" x14ac:dyDescent="0.3">
      <c r="A1345" s="141"/>
      <c r="B1345" s="141"/>
      <c r="C1345" s="141"/>
      <c r="D1345" s="141"/>
      <c r="E1345" s="141"/>
      <c r="F1345" s="141"/>
      <c r="G1345" s="141"/>
      <c r="H1345" s="141"/>
      <c r="I1345" s="141"/>
      <c r="J1345" s="141"/>
      <c r="K1345" s="141"/>
      <c r="L1345" s="141"/>
      <c r="M1345" s="141"/>
      <c r="N1345" s="141"/>
      <c r="O1345" s="141"/>
      <c r="P1345" s="141"/>
      <c r="Q1345" s="141"/>
      <c r="R1345" s="141"/>
      <c r="S1345" s="141"/>
      <c r="T1345" s="141"/>
      <c r="U1345" s="141"/>
    </row>
    <row r="1346" spans="1:21" ht="14.4" x14ac:dyDescent="0.3">
      <c r="A1346" s="141"/>
      <c r="B1346" s="141"/>
      <c r="C1346" s="141"/>
      <c r="D1346" s="141"/>
      <c r="E1346" s="141"/>
      <c r="F1346" s="141"/>
      <c r="G1346" s="141"/>
      <c r="H1346" s="141"/>
      <c r="I1346" s="141"/>
      <c r="J1346" s="141"/>
      <c r="K1346" s="141"/>
      <c r="L1346" s="141"/>
      <c r="M1346" s="141"/>
      <c r="N1346" s="141"/>
      <c r="O1346" s="141"/>
      <c r="P1346" s="141"/>
      <c r="Q1346" s="141"/>
      <c r="R1346" s="141"/>
      <c r="S1346" s="141"/>
      <c r="T1346" s="141"/>
      <c r="U1346" s="141"/>
    </row>
    <row r="1347" spans="1:21" ht="14.4" x14ac:dyDescent="0.3">
      <c r="A1347" s="141"/>
      <c r="B1347" s="141"/>
      <c r="C1347" s="141"/>
      <c r="D1347" s="141"/>
      <c r="E1347" s="141"/>
      <c r="F1347" s="141"/>
      <c r="G1347" s="141"/>
      <c r="H1347" s="141"/>
      <c r="I1347" s="141"/>
      <c r="J1347" s="141"/>
      <c r="K1347" s="141"/>
      <c r="L1347" s="141"/>
      <c r="M1347" s="141"/>
      <c r="N1347" s="141"/>
      <c r="O1347" s="141"/>
      <c r="P1347" s="141"/>
      <c r="Q1347" s="141"/>
      <c r="R1347" s="141"/>
      <c r="S1347" s="141"/>
      <c r="T1347" s="141"/>
      <c r="U1347" s="141"/>
    </row>
    <row r="1348" spans="1:21" ht="14.4" x14ac:dyDescent="0.3">
      <c r="A1348" s="141"/>
      <c r="B1348" s="141"/>
      <c r="C1348" s="141"/>
      <c r="D1348" s="141"/>
      <c r="E1348" s="141"/>
      <c r="F1348" s="141"/>
      <c r="G1348" s="141"/>
      <c r="H1348" s="141"/>
      <c r="I1348" s="141"/>
      <c r="J1348" s="141"/>
      <c r="K1348" s="141"/>
      <c r="L1348" s="141"/>
      <c r="M1348" s="141"/>
      <c r="N1348" s="141"/>
      <c r="O1348" s="141"/>
      <c r="P1348" s="141"/>
      <c r="Q1348" s="141"/>
      <c r="R1348" s="141"/>
      <c r="S1348" s="141"/>
      <c r="T1348" s="141"/>
      <c r="U1348" s="141"/>
    </row>
    <row r="1349" spans="1:21" ht="14.4" x14ac:dyDescent="0.3">
      <c r="A1349" s="141"/>
      <c r="B1349" s="141"/>
      <c r="C1349" s="141"/>
      <c r="D1349" s="141"/>
      <c r="E1349" s="141"/>
      <c r="F1349" s="141"/>
      <c r="G1349" s="141"/>
      <c r="H1349" s="141"/>
      <c r="I1349" s="141"/>
      <c r="J1349" s="141"/>
      <c r="K1349" s="141"/>
      <c r="L1349" s="141"/>
      <c r="M1349" s="141"/>
      <c r="N1349" s="141"/>
      <c r="O1349" s="141"/>
      <c r="P1349" s="141"/>
      <c r="Q1349" s="141"/>
      <c r="R1349" s="141"/>
      <c r="S1349" s="141"/>
      <c r="T1349" s="141"/>
      <c r="U1349" s="141"/>
    </row>
    <row r="1350" spans="1:21" ht="14.4" x14ac:dyDescent="0.3">
      <c r="A1350" s="141"/>
      <c r="B1350" s="141"/>
      <c r="C1350" s="141"/>
      <c r="D1350" s="141"/>
      <c r="E1350" s="141"/>
      <c r="F1350" s="141"/>
      <c r="G1350" s="141"/>
      <c r="H1350" s="141"/>
      <c r="I1350" s="141"/>
      <c r="J1350" s="141"/>
      <c r="K1350" s="141"/>
      <c r="L1350" s="141"/>
      <c r="M1350" s="141"/>
      <c r="N1350" s="141"/>
      <c r="O1350" s="141"/>
      <c r="P1350" s="141"/>
      <c r="Q1350" s="141"/>
      <c r="R1350" s="141"/>
      <c r="S1350" s="141"/>
      <c r="T1350" s="141"/>
      <c r="U1350" s="141"/>
    </row>
    <row r="1351" spans="1:21" ht="14.4" x14ac:dyDescent="0.3">
      <c r="A1351" s="141"/>
      <c r="B1351" s="141"/>
      <c r="C1351" s="141"/>
      <c r="D1351" s="141"/>
      <c r="E1351" s="141"/>
      <c r="F1351" s="141"/>
      <c r="G1351" s="141"/>
      <c r="H1351" s="141"/>
      <c r="I1351" s="141"/>
      <c r="J1351" s="141"/>
      <c r="K1351" s="141"/>
      <c r="L1351" s="141"/>
      <c r="M1351" s="141"/>
      <c r="N1351" s="141"/>
      <c r="O1351" s="141"/>
      <c r="P1351" s="141"/>
      <c r="Q1351" s="141"/>
      <c r="R1351" s="141"/>
      <c r="S1351" s="141"/>
      <c r="T1351" s="141"/>
      <c r="U1351" s="141"/>
    </row>
    <row r="1352" spans="1:21" ht="14.4" x14ac:dyDescent="0.3">
      <c r="A1352" s="141"/>
      <c r="B1352" s="141"/>
      <c r="C1352" s="141"/>
      <c r="D1352" s="141"/>
      <c r="E1352" s="141"/>
      <c r="F1352" s="141"/>
      <c r="G1352" s="141"/>
      <c r="H1352" s="141"/>
      <c r="I1352" s="141"/>
      <c r="J1352" s="141"/>
      <c r="K1352" s="141"/>
      <c r="L1352" s="141"/>
      <c r="M1352" s="141"/>
      <c r="N1352" s="141"/>
      <c r="O1352" s="141"/>
      <c r="P1352" s="141"/>
      <c r="Q1352" s="141"/>
      <c r="R1352" s="141"/>
      <c r="S1352" s="141"/>
      <c r="T1352" s="141"/>
      <c r="U1352" s="141"/>
    </row>
    <row r="1353" spans="1:21" ht="14.4" x14ac:dyDescent="0.3">
      <c r="A1353" s="141"/>
      <c r="B1353" s="141"/>
      <c r="C1353" s="141"/>
      <c r="D1353" s="141"/>
      <c r="E1353" s="141"/>
      <c r="F1353" s="141"/>
      <c r="G1353" s="141"/>
      <c r="H1353" s="141"/>
      <c r="I1353" s="141"/>
      <c r="J1353" s="141"/>
      <c r="K1353" s="141"/>
      <c r="L1353" s="141"/>
      <c r="M1353" s="141"/>
      <c r="N1353" s="141"/>
      <c r="O1353" s="141"/>
      <c r="P1353" s="141"/>
      <c r="Q1353" s="141"/>
      <c r="R1353" s="141"/>
      <c r="S1353" s="141"/>
      <c r="T1353" s="141"/>
      <c r="U1353" s="141"/>
    </row>
    <row r="1354" spans="1:21" ht="14.4" x14ac:dyDescent="0.3">
      <c r="A1354" s="141"/>
      <c r="B1354" s="141"/>
      <c r="C1354" s="141"/>
      <c r="D1354" s="141"/>
      <c r="E1354" s="141"/>
      <c r="F1354" s="141"/>
      <c r="G1354" s="141"/>
      <c r="H1354" s="141"/>
      <c r="I1354" s="141"/>
      <c r="J1354" s="141"/>
      <c r="K1354" s="141"/>
      <c r="L1354" s="141"/>
      <c r="M1354" s="141"/>
      <c r="N1354" s="141"/>
      <c r="O1354" s="141"/>
      <c r="P1354" s="141"/>
      <c r="Q1354" s="141"/>
      <c r="R1354" s="141"/>
      <c r="S1354" s="141"/>
      <c r="T1354" s="141"/>
      <c r="U1354" s="141"/>
    </row>
    <row r="1355" spans="1:21" ht="14.4" x14ac:dyDescent="0.3">
      <c r="A1355" s="141"/>
      <c r="B1355" s="141"/>
      <c r="C1355" s="141"/>
      <c r="D1355" s="141"/>
      <c r="E1355" s="141"/>
      <c r="F1355" s="141"/>
      <c r="G1355" s="141"/>
      <c r="H1355" s="141"/>
      <c r="I1355" s="141"/>
      <c r="J1355" s="141"/>
      <c r="K1355" s="141"/>
      <c r="L1355" s="141"/>
      <c r="M1355" s="141"/>
      <c r="N1355" s="141"/>
      <c r="O1355" s="141"/>
      <c r="P1355" s="141"/>
      <c r="Q1355" s="141"/>
      <c r="R1355" s="141"/>
      <c r="S1355" s="141"/>
      <c r="T1355" s="141"/>
      <c r="U1355" s="141"/>
    </row>
    <row r="1356" spans="1:21" ht="14.4" x14ac:dyDescent="0.3">
      <c r="A1356" s="141"/>
      <c r="B1356" s="141"/>
      <c r="C1356" s="141"/>
      <c r="D1356" s="141"/>
      <c r="E1356" s="141"/>
      <c r="F1356" s="141"/>
      <c r="G1356" s="141"/>
      <c r="H1356" s="141"/>
      <c r="I1356" s="141"/>
      <c r="J1356" s="141"/>
      <c r="K1356" s="141"/>
      <c r="L1356" s="141"/>
      <c r="M1356" s="141"/>
      <c r="N1356" s="141"/>
      <c r="O1356" s="141"/>
      <c r="P1356" s="141"/>
      <c r="Q1356" s="141"/>
      <c r="R1356" s="141"/>
      <c r="S1356" s="141"/>
      <c r="T1356" s="141"/>
      <c r="U1356" s="141"/>
    </row>
    <row r="1357" spans="1:21" ht="14.4" x14ac:dyDescent="0.3">
      <c r="A1357" s="141"/>
      <c r="B1357" s="141"/>
      <c r="C1357" s="141"/>
      <c r="D1357" s="141"/>
      <c r="E1357" s="141"/>
      <c r="F1357" s="141"/>
      <c r="G1357" s="141"/>
      <c r="H1357" s="141"/>
      <c r="I1357" s="141"/>
      <c r="J1357" s="141"/>
      <c r="K1357" s="141"/>
      <c r="L1357" s="141"/>
      <c r="M1357" s="141"/>
      <c r="N1357" s="141"/>
      <c r="O1357" s="141"/>
      <c r="P1357" s="141"/>
      <c r="Q1357" s="141"/>
      <c r="R1357" s="141"/>
      <c r="S1357" s="141"/>
      <c r="T1357" s="141"/>
      <c r="U1357" s="141"/>
    </row>
    <row r="1358" spans="1:21" ht="14.4" x14ac:dyDescent="0.3">
      <c r="A1358" s="141"/>
      <c r="B1358" s="141"/>
      <c r="C1358" s="141"/>
      <c r="D1358" s="141"/>
      <c r="E1358" s="141"/>
      <c r="F1358" s="141"/>
      <c r="G1358" s="141"/>
      <c r="H1358" s="141"/>
      <c r="I1358" s="141"/>
      <c r="J1358" s="141"/>
      <c r="K1358" s="141"/>
      <c r="L1358" s="141"/>
      <c r="M1358" s="141"/>
      <c r="N1358" s="141"/>
      <c r="O1358" s="141"/>
      <c r="P1358" s="141"/>
      <c r="Q1358" s="141"/>
      <c r="R1358" s="141"/>
      <c r="S1358" s="141"/>
      <c r="T1358" s="141"/>
      <c r="U1358" s="141"/>
    </row>
    <row r="1359" spans="1:21" ht="14.4" x14ac:dyDescent="0.3">
      <c r="A1359" s="141"/>
      <c r="B1359" s="141"/>
      <c r="C1359" s="141"/>
      <c r="D1359" s="141"/>
      <c r="E1359" s="141"/>
      <c r="F1359" s="141"/>
      <c r="G1359" s="141"/>
      <c r="H1359" s="141"/>
      <c r="I1359" s="141"/>
      <c r="J1359" s="141"/>
      <c r="K1359" s="141"/>
      <c r="L1359" s="141"/>
      <c r="M1359" s="141"/>
      <c r="N1359" s="141"/>
      <c r="O1359" s="141"/>
      <c r="P1359" s="141"/>
      <c r="Q1359" s="141"/>
      <c r="R1359" s="141"/>
      <c r="S1359" s="141"/>
      <c r="T1359" s="141"/>
      <c r="U1359" s="141"/>
    </row>
    <row r="1360" spans="1:21" ht="14.4" x14ac:dyDescent="0.3">
      <c r="A1360" s="141"/>
      <c r="B1360" s="141"/>
      <c r="C1360" s="141"/>
      <c r="D1360" s="141"/>
      <c r="E1360" s="141"/>
      <c r="F1360" s="141"/>
      <c r="G1360" s="141"/>
      <c r="H1360" s="141"/>
      <c r="I1360" s="141"/>
      <c r="J1360" s="141"/>
      <c r="K1360" s="141"/>
      <c r="L1360" s="141"/>
      <c r="M1360" s="141"/>
      <c r="N1360" s="141"/>
      <c r="O1360" s="141"/>
      <c r="P1360" s="141"/>
      <c r="Q1360" s="141"/>
      <c r="R1360" s="141"/>
      <c r="S1360" s="141"/>
      <c r="T1360" s="141"/>
      <c r="U1360" s="141"/>
    </row>
    <row r="1361" spans="1:21" ht="14.4" x14ac:dyDescent="0.3">
      <c r="A1361" s="141"/>
      <c r="B1361" s="141"/>
      <c r="C1361" s="141"/>
      <c r="D1361" s="141"/>
      <c r="E1361" s="141"/>
      <c r="F1361" s="141"/>
      <c r="G1361" s="141"/>
      <c r="H1361" s="141"/>
      <c r="I1361" s="141"/>
      <c r="J1361" s="141"/>
      <c r="K1361" s="141"/>
      <c r="L1361" s="141"/>
      <c r="M1361" s="141"/>
      <c r="N1361" s="141"/>
      <c r="O1361" s="141"/>
      <c r="P1361" s="141"/>
      <c r="Q1361" s="141"/>
      <c r="R1361" s="141"/>
      <c r="S1361" s="141"/>
      <c r="T1361" s="141"/>
      <c r="U1361" s="141"/>
    </row>
    <row r="1362" spans="1:21" ht="14.4" x14ac:dyDescent="0.3">
      <c r="A1362" s="141"/>
      <c r="B1362" s="141"/>
      <c r="C1362" s="141"/>
      <c r="D1362" s="141"/>
      <c r="E1362" s="141"/>
      <c r="F1362" s="141"/>
      <c r="G1362" s="141"/>
      <c r="H1362" s="141"/>
      <c r="I1362" s="141"/>
      <c r="J1362" s="141"/>
      <c r="K1362" s="141"/>
      <c r="L1362" s="141"/>
      <c r="M1362" s="141"/>
      <c r="N1362" s="141"/>
      <c r="O1362" s="141"/>
      <c r="P1362" s="141"/>
      <c r="Q1362" s="141"/>
      <c r="R1362" s="141"/>
      <c r="S1362" s="141"/>
      <c r="T1362" s="141"/>
      <c r="U1362" s="141"/>
    </row>
    <row r="1363" spans="1:21" ht="14.4" x14ac:dyDescent="0.3">
      <c r="A1363" s="141"/>
      <c r="B1363" s="141"/>
      <c r="C1363" s="141"/>
      <c r="D1363" s="141"/>
      <c r="E1363" s="141"/>
      <c r="F1363" s="141"/>
      <c r="G1363" s="141"/>
      <c r="H1363" s="141"/>
      <c r="I1363" s="141"/>
      <c r="J1363" s="141"/>
      <c r="K1363" s="141"/>
      <c r="L1363" s="141"/>
      <c r="M1363" s="141"/>
      <c r="N1363" s="141"/>
      <c r="O1363" s="141"/>
      <c r="P1363" s="141"/>
      <c r="Q1363" s="141"/>
      <c r="R1363" s="141"/>
      <c r="S1363" s="141"/>
      <c r="T1363" s="141"/>
      <c r="U1363" s="141"/>
    </row>
    <row r="1364" spans="1:21" ht="14.4" x14ac:dyDescent="0.3">
      <c r="A1364" s="141"/>
      <c r="B1364" s="141"/>
      <c r="C1364" s="141"/>
      <c r="D1364" s="141"/>
      <c r="E1364" s="141"/>
      <c r="F1364" s="141"/>
      <c r="G1364" s="141"/>
      <c r="H1364" s="141"/>
      <c r="I1364" s="141"/>
      <c r="J1364" s="141"/>
      <c r="K1364" s="141"/>
      <c r="L1364" s="141"/>
      <c r="M1364" s="141"/>
      <c r="N1364" s="141"/>
      <c r="O1364" s="141"/>
      <c r="P1364" s="141"/>
      <c r="Q1364" s="141"/>
      <c r="R1364" s="141"/>
      <c r="S1364" s="141"/>
      <c r="T1364" s="141"/>
      <c r="U1364" s="141"/>
    </row>
    <row r="1365" spans="1:21" ht="14.4" x14ac:dyDescent="0.3">
      <c r="A1365" s="141"/>
      <c r="B1365" s="141"/>
      <c r="C1365" s="141"/>
      <c r="D1365" s="141"/>
      <c r="E1365" s="141"/>
      <c r="F1365" s="141"/>
      <c r="G1365" s="141"/>
      <c r="H1365" s="141"/>
      <c r="I1365" s="141"/>
      <c r="J1365" s="141"/>
      <c r="K1365" s="141"/>
      <c r="L1365" s="141"/>
      <c r="M1365" s="141"/>
      <c r="N1365" s="141"/>
      <c r="O1365" s="141"/>
      <c r="P1365" s="141"/>
      <c r="Q1365" s="141"/>
      <c r="R1365" s="141"/>
      <c r="S1365" s="141"/>
      <c r="T1365" s="141"/>
      <c r="U1365" s="141"/>
    </row>
    <row r="1366" spans="1:21" ht="14.4" x14ac:dyDescent="0.3">
      <c r="A1366" s="141"/>
      <c r="B1366" s="141"/>
      <c r="C1366" s="141"/>
      <c r="D1366" s="141"/>
      <c r="E1366" s="141"/>
      <c r="F1366" s="141"/>
      <c r="G1366" s="141"/>
      <c r="H1366" s="141"/>
      <c r="I1366" s="141"/>
      <c r="J1366" s="141"/>
      <c r="K1366" s="141"/>
      <c r="L1366" s="141"/>
      <c r="M1366" s="141"/>
      <c r="N1366" s="141"/>
      <c r="O1366" s="141"/>
      <c r="P1366" s="141"/>
      <c r="Q1366" s="141"/>
      <c r="R1366" s="141"/>
      <c r="S1366" s="141"/>
      <c r="T1366" s="141"/>
      <c r="U1366" s="141"/>
    </row>
    <row r="1367" spans="1:21" ht="14.4" x14ac:dyDescent="0.3">
      <c r="A1367" s="141"/>
      <c r="B1367" s="141"/>
      <c r="C1367" s="141"/>
      <c r="D1367" s="141"/>
      <c r="E1367" s="141"/>
      <c r="F1367" s="141"/>
      <c r="G1367" s="141"/>
      <c r="H1367" s="141"/>
      <c r="I1367" s="141"/>
      <c r="J1367" s="141"/>
      <c r="K1367" s="141"/>
      <c r="L1367" s="141"/>
      <c r="M1367" s="141"/>
      <c r="N1367" s="141"/>
      <c r="O1367" s="141"/>
      <c r="P1367" s="141"/>
      <c r="Q1367" s="141"/>
      <c r="R1367" s="141"/>
      <c r="S1367" s="141"/>
      <c r="T1367" s="141"/>
      <c r="U1367" s="141"/>
    </row>
    <row r="1368" spans="1:21" ht="14.4" x14ac:dyDescent="0.3">
      <c r="A1368" s="141"/>
      <c r="B1368" s="141"/>
      <c r="C1368" s="141"/>
      <c r="D1368" s="141"/>
      <c r="E1368" s="141"/>
      <c r="F1368" s="141"/>
      <c r="G1368" s="141"/>
      <c r="H1368" s="141"/>
      <c r="I1368" s="141"/>
      <c r="J1368" s="141"/>
      <c r="K1368" s="141"/>
      <c r="L1368" s="141"/>
      <c r="M1368" s="141"/>
      <c r="N1368" s="141"/>
      <c r="O1368" s="141"/>
      <c r="P1368" s="141"/>
      <c r="Q1368" s="141"/>
      <c r="R1368" s="141"/>
      <c r="S1368" s="141"/>
      <c r="T1368" s="141"/>
      <c r="U1368" s="141"/>
    </row>
    <row r="1369" spans="1:21" ht="14.4" x14ac:dyDescent="0.3">
      <c r="A1369" s="141"/>
      <c r="B1369" s="141"/>
      <c r="C1369" s="141"/>
      <c r="D1369" s="141"/>
      <c r="E1369" s="141"/>
      <c r="F1369" s="141"/>
      <c r="G1369" s="141"/>
      <c r="H1369" s="141"/>
      <c r="I1369" s="141"/>
      <c r="J1369" s="141"/>
      <c r="K1369" s="141"/>
      <c r="L1369" s="141"/>
      <c r="M1369" s="141"/>
      <c r="N1369" s="141"/>
      <c r="O1369" s="141"/>
      <c r="P1369" s="141"/>
      <c r="Q1369" s="141"/>
      <c r="R1369" s="141"/>
      <c r="S1369" s="141"/>
      <c r="T1369" s="141"/>
      <c r="U1369" s="141"/>
    </row>
    <row r="1370" spans="1:21" ht="14.4" x14ac:dyDescent="0.3">
      <c r="A1370" s="141"/>
      <c r="B1370" s="141"/>
      <c r="C1370" s="141"/>
      <c r="D1370" s="141"/>
      <c r="E1370" s="141"/>
      <c r="F1370" s="141"/>
      <c r="G1370" s="141"/>
      <c r="H1370" s="141"/>
      <c r="I1370" s="141"/>
      <c r="J1370" s="141"/>
      <c r="K1370" s="141"/>
      <c r="L1370" s="141"/>
      <c r="M1370" s="141"/>
      <c r="N1370" s="141"/>
      <c r="O1370" s="141"/>
      <c r="P1370" s="141"/>
      <c r="Q1370" s="141"/>
      <c r="R1370" s="141"/>
      <c r="S1370" s="141"/>
      <c r="T1370" s="141"/>
      <c r="U1370" s="141"/>
    </row>
    <row r="1371" spans="1:21" ht="14.4" x14ac:dyDescent="0.3">
      <c r="A1371" s="141"/>
      <c r="B1371" s="141"/>
      <c r="C1371" s="141"/>
      <c r="D1371" s="141"/>
      <c r="E1371" s="141"/>
      <c r="F1371" s="141"/>
      <c r="G1371" s="141"/>
      <c r="H1371" s="141"/>
      <c r="I1371" s="141"/>
      <c r="J1371" s="141"/>
      <c r="K1371" s="141"/>
      <c r="L1371" s="141"/>
      <c r="M1371" s="141"/>
      <c r="N1371" s="141"/>
      <c r="O1371" s="141"/>
      <c r="P1371" s="141"/>
      <c r="Q1371" s="141"/>
      <c r="R1371" s="141"/>
      <c r="S1371" s="141"/>
      <c r="T1371" s="141"/>
      <c r="U1371" s="141"/>
    </row>
    <row r="1372" spans="1:21" ht="14.4" x14ac:dyDescent="0.3">
      <c r="A1372" s="141"/>
      <c r="B1372" s="141"/>
      <c r="C1372" s="141"/>
      <c r="D1372" s="141"/>
      <c r="E1372" s="141"/>
      <c r="F1372" s="141"/>
      <c r="G1372" s="141"/>
      <c r="H1372" s="141"/>
      <c r="I1372" s="141"/>
      <c r="J1372" s="141"/>
      <c r="K1372" s="141"/>
      <c r="L1372" s="141"/>
      <c r="M1372" s="141"/>
      <c r="N1372" s="141"/>
      <c r="O1372" s="141"/>
      <c r="P1372" s="141"/>
      <c r="Q1372" s="141"/>
      <c r="R1372" s="141"/>
      <c r="S1372" s="141"/>
      <c r="T1372" s="141"/>
      <c r="U1372" s="141"/>
    </row>
    <row r="1373" spans="1:21" ht="14.4" x14ac:dyDescent="0.3">
      <c r="A1373" s="141"/>
      <c r="B1373" s="141"/>
      <c r="C1373" s="141"/>
      <c r="D1373" s="141"/>
      <c r="E1373" s="141"/>
      <c r="F1373" s="141"/>
      <c r="G1373" s="141"/>
      <c r="H1373" s="141"/>
      <c r="I1373" s="141"/>
      <c r="J1373" s="141"/>
      <c r="K1373" s="141"/>
      <c r="L1373" s="141"/>
      <c r="M1373" s="141"/>
      <c r="N1373" s="141"/>
      <c r="O1373" s="141"/>
      <c r="P1373" s="141"/>
      <c r="Q1373" s="141"/>
      <c r="R1373" s="141"/>
      <c r="S1373" s="141"/>
      <c r="T1373" s="141"/>
      <c r="U1373" s="141"/>
    </row>
    <row r="1374" spans="1:21" ht="14.4" x14ac:dyDescent="0.3">
      <c r="A1374" s="141"/>
      <c r="B1374" s="141"/>
      <c r="C1374" s="141"/>
      <c r="D1374" s="141"/>
      <c r="E1374" s="141"/>
      <c r="F1374" s="141"/>
      <c r="G1374" s="141"/>
      <c r="H1374" s="141"/>
      <c r="I1374" s="141"/>
      <c r="J1374" s="141"/>
      <c r="K1374" s="141"/>
      <c r="L1374" s="141"/>
      <c r="M1374" s="141"/>
      <c r="N1374" s="141"/>
      <c r="O1374" s="141"/>
      <c r="P1374" s="141"/>
      <c r="Q1374" s="141"/>
      <c r="R1374" s="141"/>
      <c r="S1374" s="141"/>
      <c r="T1374" s="141"/>
      <c r="U1374" s="141"/>
    </row>
    <row r="1375" spans="1:21" ht="14.4" x14ac:dyDescent="0.3">
      <c r="A1375" s="141"/>
      <c r="B1375" s="141"/>
      <c r="C1375" s="141"/>
      <c r="D1375" s="141"/>
      <c r="E1375" s="141"/>
      <c r="F1375" s="141"/>
      <c r="G1375" s="141"/>
      <c r="H1375" s="141"/>
      <c r="I1375" s="141"/>
      <c r="J1375" s="141"/>
      <c r="K1375" s="141"/>
      <c r="L1375" s="141"/>
      <c r="M1375" s="141"/>
      <c r="N1375" s="141"/>
      <c r="O1375" s="141"/>
      <c r="P1375" s="141"/>
      <c r="Q1375" s="141"/>
      <c r="R1375" s="141"/>
      <c r="S1375" s="141"/>
      <c r="T1375" s="141"/>
      <c r="U1375" s="141"/>
    </row>
    <row r="1376" spans="1:21" ht="14.4" x14ac:dyDescent="0.3">
      <c r="A1376" s="141"/>
      <c r="B1376" s="141"/>
      <c r="C1376" s="141"/>
      <c r="D1376" s="141"/>
      <c r="E1376" s="141"/>
      <c r="F1376" s="141"/>
      <c r="G1376" s="141"/>
      <c r="H1376" s="141"/>
      <c r="I1376" s="141"/>
      <c r="J1376" s="141"/>
      <c r="K1376" s="141"/>
      <c r="L1376" s="141"/>
      <c r="M1376" s="141"/>
      <c r="N1376" s="141"/>
      <c r="O1376" s="141"/>
      <c r="P1376" s="141"/>
      <c r="Q1376" s="141"/>
      <c r="R1376" s="141"/>
      <c r="S1376" s="141"/>
      <c r="T1376" s="141"/>
      <c r="U1376" s="141"/>
    </row>
    <row r="1377" spans="1:21" ht="14.4" x14ac:dyDescent="0.3">
      <c r="A1377" s="141"/>
      <c r="B1377" s="141"/>
      <c r="C1377" s="141"/>
      <c r="D1377" s="141"/>
      <c r="E1377" s="141"/>
      <c r="F1377" s="141"/>
      <c r="G1377" s="141"/>
      <c r="H1377" s="141"/>
      <c r="I1377" s="141"/>
      <c r="J1377" s="141"/>
      <c r="K1377" s="141"/>
      <c r="L1377" s="141"/>
      <c r="M1377" s="141"/>
      <c r="N1377" s="141"/>
      <c r="O1377" s="141"/>
      <c r="P1377" s="141"/>
      <c r="Q1377" s="141"/>
      <c r="R1377" s="141"/>
      <c r="S1377" s="141"/>
      <c r="T1377" s="141"/>
      <c r="U1377" s="141"/>
    </row>
    <row r="1378" spans="1:21" ht="14.4" x14ac:dyDescent="0.3">
      <c r="A1378" s="141"/>
      <c r="B1378" s="141"/>
      <c r="C1378" s="141"/>
      <c r="D1378" s="141"/>
      <c r="E1378" s="141"/>
      <c r="F1378" s="141"/>
      <c r="G1378" s="141"/>
      <c r="H1378" s="141"/>
      <c r="I1378" s="141"/>
      <c r="J1378" s="141"/>
      <c r="K1378" s="141"/>
      <c r="L1378" s="141"/>
      <c r="M1378" s="141"/>
      <c r="N1378" s="141"/>
      <c r="O1378" s="141"/>
      <c r="P1378" s="141"/>
      <c r="Q1378" s="141"/>
      <c r="R1378" s="141"/>
      <c r="S1378" s="141"/>
      <c r="T1378" s="141"/>
      <c r="U1378" s="141"/>
    </row>
    <row r="1379" spans="1:21" ht="14.4" x14ac:dyDescent="0.3">
      <c r="A1379" s="141"/>
      <c r="B1379" s="141"/>
      <c r="C1379" s="141"/>
      <c r="D1379" s="141"/>
      <c r="E1379" s="141"/>
      <c r="F1379" s="141"/>
      <c r="G1379" s="141"/>
      <c r="H1379" s="141"/>
      <c r="I1379" s="141"/>
      <c r="J1379" s="141"/>
      <c r="K1379" s="141"/>
      <c r="L1379" s="141"/>
      <c r="M1379" s="141"/>
      <c r="N1379" s="141"/>
      <c r="O1379" s="141"/>
      <c r="P1379" s="141"/>
      <c r="Q1379" s="141"/>
      <c r="R1379" s="141"/>
      <c r="S1379" s="141"/>
      <c r="T1379" s="141"/>
      <c r="U1379" s="141"/>
    </row>
    <row r="1380" spans="1:21" ht="14.4" x14ac:dyDescent="0.3">
      <c r="A1380" s="141"/>
      <c r="B1380" s="141"/>
      <c r="C1380" s="141"/>
      <c r="D1380" s="141"/>
      <c r="E1380" s="141"/>
      <c r="F1380" s="141"/>
      <c r="G1380" s="141"/>
      <c r="H1380" s="141"/>
      <c r="I1380" s="141"/>
      <c r="J1380" s="141"/>
      <c r="K1380" s="141"/>
      <c r="L1380" s="141"/>
      <c r="M1380" s="141"/>
      <c r="N1380" s="141"/>
      <c r="O1380" s="141"/>
      <c r="P1380" s="141"/>
      <c r="Q1380" s="141"/>
      <c r="R1380" s="141"/>
      <c r="S1380" s="141"/>
      <c r="T1380" s="141"/>
      <c r="U1380" s="141"/>
    </row>
    <row r="1381" spans="1:21" ht="14.4" x14ac:dyDescent="0.3">
      <c r="A1381" s="141"/>
      <c r="B1381" s="141"/>
      <c r="C1381" s="141"/>
      <c r="D1381" s="141"/>
      <c r="E1381" s="141"/>
      <c r="F1381" s="141"/>
      <c r="G1381" s="141"/>
      <c r="H1381" s="141"/>
      <c r="I1381" s="141"/>
      <c r="J1381" s="141"/>
      <c r="K1381" s="141"/>
      <c r="L1381" s="141"/>
      <c r="M1381" s="141"/>
      <c r="N1381" s="141"/>
      <c r="O1381" s="141"/>
      <c r="P1381" s="141"/>
      <c r="Q1381" s="141"/>
      <c r="R1381" s="141"/>
      <c r="S1381" s="141"/>
      <c r="T1381" s="141"/>
      <c r="U1381" s="141"/>
    </row>
    <row r="1382" spans="1:21" ht="14.4" x14ac:dyDescent="0.3">
      <c r="A1382" s="141"/>
      <c r="B1382" s="141"/>
      <c r="C1382" s="141"/>
      <c r="D1382" s="141"/>
      <c r="E1382" s="141"/>
      <c r="F1382" s="141"/>
      <c r="G1382" s="141"/>
      <c r="H1382" s="141"/>
      <c r="I1382" s="141"/>
      <c r="J1382" s="141"/>
      <c r="K1382" s="141"/>
      <c r="L1382" s="141"/>
      <c r="M1382" s="141"/>
      <c r="N1382" s="141"/>
      <c r="O1382" s="141"/>
      <c r="P1382" s="141"/>
      <c r="Q1382" s="141"/>
      <c r="R1382" s="141"/>
      <c r="S1382" s="141"/>
      <c r="T1382" s="141"/>
      <c r="U1382" s="141"/>
    </row>
    <row r="1383" spans="1:21" ht="14.4" x14ac:dyDescent="0.3">
      <c r="A1383" s="141"/>
      <c r="B1383" s="141"/>
      <c r="C1383" s="141"/>
      <c r="D1383" s="141"/>
      <c r="E1383" s="141"/>
      <c r="F1383" s="141"/>
      <c r="G1383" s="141"/>
      <c r="H1383" s="141"/>
      <c r="I1383" s="141"/>
      <c r="J1383" s="141"/>
      <c r="K1383" s="141"/>
      <c r="L1383" s="141"/>
      <c r="M1383" s="141"/>
      <c r="N1383" s="141"/>
      <c r="O1383" s="141"/>
      <c r="P1383" s="141"/>
      <c r="Q1383" s="141"/>
      <c r="R1383" s="141"/>
      <c r="S1383" s="141"/>
      <c r="T1383" s="141"/>
      <c r="U1383" s="141"/>
    </row>
    <row r="1384" spans="1:21" ht="14.4" x14ac:dyDescent="0.3">
      <c r="A1384" s="141"/>
      <c r="B1384" s="141"/>
      <c r="C1384" s="141"/>
      <c r="D1384" s="141"/>
      <c r="E1384" s="141"/>
      <c r="F1384" s="141"/>
      <c r="G1384" s="141"/>
      <c r="H1384" s="141"/>
      <c r="I1384" s="141"/>
      <c r="J1384" s="141"/>
      <c r="K1384" s="141"/>
      <c r="L1384" s="141"/>
      <c r="M1384" s="141"/>
      <c r="N1384" s="141"/>
      <c r="O1384" s="141"/>
      <c r="P1384" s="141"/>
      <c r="Q1384" s="141"/>
      <c r="R1384" s="141"/>
      <c r="S1384" s="141"/>
      <c r="T1384" s="141"/>
      <c r="U1384" s="141"/>
    </row>
    <row r="1385" spans="1:21" ht="14.4" x14ac:dyDescent="0.3">
      <c r="A1385" s="141"/>
      <c r="B1385" s="141"/>
      <c r="C1385" s="141"/>
      <c r="D1385" s="141"/>
      <c r="E1385" s="141"/>
      <c r="F1385" s="141"/>
      <c r="G1385" s="141"/>
      <c r="H1385" s="141"/>
      <c r="I1385" s="141"/>
      <c r="J1385" s="141"/>
      <c r="K1385" s="141"/>
      <c r="L1385" s="141"/>
      <c r="M1385" s="141"/>
      <c r="N1385" s="141"/>
      <c r="O1385" s="141"/>
      <c r="P1385" s="141"/>
      <c r="Q1385" s="141"/>
      <c r="R1385" s="141"/>
      <c r="S1385" s="141"/>
      <c r="T1385" s="141"/>
      <c r="U1385" s="141"/>
    </row>
    <row r="1386" spans="1:21" ht="14.4" x14ac:dyDescent="0.3">
      <c r="A1386" s="141"/>
      <c r="B1386" s="141"/>
      <c r="C1386" s="141"/>
      <c r="D1386" s="141"/>
      <c r="E1386" s="141"/>
      <c r="F1386" s="141"/>
      <c r="G1386" s="141"/>
      <c r="H1386" s="141"/>
      <c r="I1386" s="141"/>
      <c r="J1386" s="141"/>
      <c r="K1386" s="141"/>
      <c r="L1386" s="141"/>
      <c r="M1386" s="141"/>
      <c r="N1386" s="141"/>
      <c r="O1386" s="141"/>
      <c r="P1386" s="141"/>
      <c r="Q1386" s="141"/>
      <c r="R1386" s="141"/>
      <c r="S1386" s="141"/>
      <c r="T1386" s="141"/>
      <c r="U1386" s="141"/>
    </row>
    <row r="1387" spans="1:21" ht="14.4" x14ac:dyDescent="0.3">
      <c r="A1387" s="141"/>
      <c r="B1387" s="141"/>
      <c r="C1387" s="141"/>
      <c r="D1387" s="141"/>
      <c r="E1387" s="141"/>
      <c r="F1387" s="141"/>
      <c r="G1387" s="141"/>
      <c r="H1387" s="141"/>
      <c r="I1387" s="141"/>
      <c r="J1387" s="141"/>
      <c r="K1387" s="141"/>
      <c r="L1387" s="141"/>
      <c r="M1387" s="141"/>
      <c r="N1387" s="141"/>
      <c r="O1387" s="141"/>
      <c r="P1387" s="141"/>
      <c r="Q1387" s="141"/>
      <c r="R1387" s="141"/>
      <c r="S1387" s="141"/>
      <c r="T1387" s="141"/>
      <c r="U1387" s="141"/>
    </row>
    <row r="1388" spans="1:21" ht="14.4" x14ac:dyDescent="0.3">
      <c r="A1388" s="141"/>
      <c r="B1388" s="141"/>
      <c r="C1388" s="141"/>
      <c r="D1388" s="141"/>
      <c r="E1388" s="141"/>
      <c r="F1388" s="141"/>
      <c r="G1388" s="141"/>
      <c r="H1388" s="141"/>
      <c r="I1388" s="141"/>
      <c r="J1388" s="141"/>
      <c r="K1388" s="141"/>
      <c r="L1388" s="141"/>
      <c r="M1388" s="141"/>
      <c r="N1388" s="141"/>
      <c r="O1388" s="141"/>
      <c r="P1388" s="141"/>
      <c r="Q1388" s="141"/>
      <c r="R1388" s="141"/>
      <c r="S1388" s="141"/>
      <c r="T1388" s="141"/>
      <c r="U1388" s="141"/>
    </row>
    <row r="1389" spans="1:21" ht="14.4" x14ac:dyDescent="0.3">
      <c r="A1389" s="141"/>
      <c r="B1389" s="141"/>
      <c r="C1389" s="141"/>
      <c r="D1389" s="141"/>
      <c r="E1389" s="141"/>
      <c r="F1389" s="141"/>
      <c r="G1389" s="141"/>
      <c r="H1389" s="141"/>
      <c r="I1389" s="141"/>
      <c r="J1389" s="141"/>
      <c r="K1389" s="141"/>
      <c r="L1389" s="141"/>
      <c r="M1389" s="141"/>
      <c r="N1389" s="141"/>
      <c r="O1389" s="141"/>
      <c r="P1389" s="141"/>
      <c r="Q1389" s="141"/>
      <c r="R1389" s="141"/>
      <c r="S1389" s="141"/>
      <c r="T1389" s="141"/>
      <c r="U1389" s="141"/>
    </row>
    <row r="1390" spans="1:21" ht="14.4" x14ac:dyDescent="0.3">
      <c r="A1390" s="141"/>
      <c r="B1390" s="141"/>
      <c r="C1390" s="141"/>
      <c r="D1390" s="141"/>
      <c r="E1390" s="141"/>
      <c r="F1390" s="141"/>
      <c r="G1390" s="141"/>
      <c r="H1390" s="141"/>
      <c r="I1390" s="141"/>
      <c r="J1390" s="141"/>
      <c r="K1390" s="141"/>
      <c r="L1390" s="141"/>
      <c r="M1390" s="141"/>
      <c r="N1390" s="141"/>
      <c r="O1390" s="141"/>
      <c r="P1390" s="141"/>
      <c r="Q1390" s="141"/>
      <c r="R1390" s="141"/>
      <c r="S1390" s="141"/>
      <c r="T1390" s="141"/>
      <c r="U1390" s="141"/>
    </row>
    <row r="1391" spans="1:21" ht="14.4" x14ac:dyDescent="0.3">
      <c r="A1391" s="141"/>
      <c r="B1391" s="141"/>
      <c r="C1391" s="141"/>
      <c r="D1391" s="141"/>
      <c r="E1391" s="141"/>
      <c r="F1391" s="141"/>
      <c r="G1391" s="141"/>
      <c r="H1391" s="141"/>
      <c r="I1391" s="141"/>
      <c r="J1391" s="141"/>
      <c r="K1391" s="141"/>
      <c r="L1391" s="141"/>
      <c r="M1391" s="141"/>
      <c r="N1391" s="141"/>
      <c r="O1391" s="141"/>
      <c r="P1391" s="141"/>
      <c r="Q1391" s="141"/>
      <c r="R1391" s="141"/>
      <c r="S1391" s="141"/>
      <c r="T1391" s="141"/>
      <c r="U1391" s="141"/>
    </row>
    <row r="1392" spans="1:21" ht="14.4" x14ac:dyDescent="0.3">
      <c r="A1392" s="141"/>
      <c r="B1392" s="141"/>
      <c r="C1392" s="141"/>
      <c r="D1392" s="141"/>
      <c r="E1392" s="141"/>
      <c r="F1392" s="141"/>
      <c r="G1392" s="141"/>
      <c r="H1392" s="141"/>
      <c r="I1392" s="141"/>
      <c r="J1392" s="141"/>
      <c r="K1392" s="141"/>
      <c r="L1392" s="141"/>
      <c r="M1392" s="141"/>
      <c r="N1392" s="141"/>
      <c r="O1392" s="141"/>
      <c r="P1392" s="141"/>
      <c r="Q1392" s="141"/>
      <c r="R1392" s="141"/>
      <c r="S1392" s="141"/>
      <c r="T1392" s="141"/>
      <c r="U1392" s="141"/>
    </row>
    <row r="1393" spans="1:21" ht="14.4" x14ac:dyDescent="0.3">
      <c r="A1393" s="141"/>
      <c r="B1393" s="141"/>
      <c r="C1393" s="141"/>
      <c r="D1393" s="141"/>
      <c r="E1393" s="141"/>
      <c r="F1393" s="141"/>
      <c r="G1393" s="141"/>
      <c r="H1393" s="141"/>
      <c r="I1393" s="141"/>
      <c r="J1393" s="141"/>
      <c r="K1393" s="141"/>
      <c r="L1393" s="141"/>
      <c r="M1393" s="141"/>
      <c r="N1393" s="141"/>
      <c r="O1393" s="141"/>
      <c r="P1393" s="141"/>
      <c r="Q1393" s="141"/>
      <c r="R1393" s="141"/>
      <c r="S1393" s="141"/>
      <c r="T1393" s="141"/>
      <c r="U1393" s="141"/>
    </row>
    <row r="1394" spans="1:21" ht="14.4" x14ac:dyDescent="0.3">
      <c r="A1394" s="141"/>
      <c r="B1394" s="141"/>
      <c r="C1394" s="141"/>
      <c r="D1394" s="141"/>
      <c r="E1394" s="141"/>
      <c r="F1394" s="141"/>
      <c r="G1394" s="141"/>
      <c r="H1394" s="141"/>
      <c r="I1394" s="141"/>
      <c r="J1394" s="141"/>
      <c r="K1394" s="141"/>
      <c r="L1394" s="141"/>
      <c r="M1394" s="141"/>
      <c r="N1394" s="141"/>
      <c r="O1394" s="141"/>
      <c r="P1394" s="141"/>
      <c r="Q1394" s="141"/>
      <c r="R1394" s="141"/>
      <c r="S1394" s="141"/>
      <c r="T1394" s="141"/>
      <c r="U1394" s="141"/>
    </row>
    <row r="1395" spans="1:21" ht="14.4" x14ac:dyDescent="0.3">
      <c r="A1395" s="141"/>
      <c r="B1395" s="141"/>
      <c r="C1395" s="141"/>
      <c r="D1395" s="141"/>
      <c r="E1395" s="141"/>
      <c r="F1395" s="141"/>
      <c r="G1395" s="141"/>
      <c r="H1395" s="141"/>
      <c r="I1395" s="141"/>
      <c r="J1395" s="141"/>
      <c r="K1395" s="141"/>
      <c r="L1395" s="141"/>
      <c r="M1395" s="141"/>
      <c r="N1395" s="141"/>
      <c r="O1395" s="141"/>
      <c r="P1395" s="141"/>
      <c r="Q1395" s="141"/>
      <c r="R1395" s="141"/>
      <c r="S1395" s="141"/>
      <c r="T1395" s="141"/>
      <c r="U1395" s="141"/>
    </row>
    <row r="1396" spans="1:21" ht="14.4" x14ac:dyDescent="0.3">
      <c r="A1396" s="141"/>
      <c r="B1396" s="141"/>
      <c r="C1396" s="141"/>
      <c r="D1396" s="141"/>
      <c r="E1396" s="141"/>
      <c r="F1396" s="141"/>
      <c r="G1396" s="141"/>
      <c r="H1396" s="141"/>
      <c r="I1396" s="141"/>
      <c r="J1396" s="141"/>
      <c r="K1396" s="141"/>
      <c r="L1396" s="141"/>
      <c r="M1396" s="141"/>
      <c r="N1396" s="141"/>
      <c r="O1396" s="141"/>
      <c r="P1396" s="141"/>
      <c r="Q1396" s="141"/>
      <c r="R1396" s="141"/>
      <c r="S1396" s="141"/>
      <c r="T1396" s="141"/>
      <c r="U1396" s="141"/>
    </row>
    <row r="1397" spans="1:21" ht="14.4" x14ac:dyDescent="0.3">
      <c r="A1397" s="141"/>
      <c r="B1397" s="141"/>
      <c r="C1397" s="141"/>
      <c r="D1397" s="141"/>
      <c r="E1397" s="141"/>
      <c r="F1397" s="141"/>
      <c r="G1397" s="141"/>
      <c r="H1397" s="141"/>
      <c r="I1397" s="141"/>
      <c r="J1397" s="141"/>
      <c r="K1397" s="141"/>
      <c r="L1397" s="141"/>
      <c r="M1397" s="141"/>
      <c r="N1397" s="141"/>
      <c r="O1397" s="141"/>
      <c r="P1397" s="141"/>
      <c r="Q1397" s="141"/>
      <c r="R1397" s="141"/>
      <c r="S1397" s="141"/>
      <c r="T1397" s="141"/>
      <c r="U1397" s="141"/>
    </row>
    <row r="1398" spans="1:21" ht="14.4" x14ac:dyDescent="0.3">
      <c r="A1398" s="141"/>
      <c r="B1398" s="141"/>
      <c r="C1398" s="141"/>
      <c r="D1398" s="141"/>
      <c r="E1398" s="141"/>
      <c r="F1398" s="141"/>
      <c r="G1398" s="141"/>
      <c r="H1398" s="141"/>
      <c r="I1398" s="141"/>
      <c r="J1398" s="141"/>
      <c r="K1398" s="141"/>
      <c r="L1398" s="141"/>
      <c r="M1398" s="141"/>
      <c r="N1398" s="141"/>
      <c r="O1398" s="141"/>
      <c r="P1398" s="141"/>
      <c r="Q1398" s="141"/>
      <c r="R1398" s="141"/>
      <c r="S1398" s="141"/>
      <c r="T1398" s="141"/>
      <c r="U1398" s="141"/>
    </row>
    <row r="1399" spans="1:21" ht="14.4" x14ac:dyDescent="0.3">
      <c r="A1399" s="141"/>
      <c r="B1399" s="141"/>
      <c r="C1399" s="141"/>
      <c r="D1399" s="141"/>
      <c r="E1399" s="141"/>
      <c r="F1399" s="141"/>
      <c r="G1399" s="141"/>
      <c r="H1399" s="141"/>
      <c r="I1399" s="141"/>
      <c r="J1399" s="141"/>
      <c r="K1399" s="141"/>
      <c r="L1399" s="141"/>
      <c r="M1399" s="141"/>
      <c r="N1399" s="141"/>
      <c r="O1399" s="141"/>
      <c r="P1399" s="141"/>
      <c r="Q1399" s="141"/>
      <c r="R1399" s="141"/>
      <c r="S1399" s="141"/>
      <c r="T1399" s="141"/>
      <c r="U1399" s="141"/>
    </row>
    <row r="1400" spans="1:21" ht="14.4" x14ac:dyDescent="0.3">
      <c r="A1400" s="141"/>
      <c r="B1400" s="141"/>
      <c r="C1400" s="141"/>
      <c r="D1400" s="141"/>
      <c r="E1400" s="141"/>
      <c r="F1400" s="141"/>
      <c r="G1400" s="141"/>
      <c r="H1400" s="141"/>
      <c r="I1400" s="141"/>
      <c r="J1400" s="141"/>
      <c r="K1400" s="141"/>
      <c r="L1400" s="141"/>
      <c r="M1400" s="141"/>
      <c r="N1400" s="141"/>
      <c r="O1400" s="141"/>
      <c r="P1400" s="141"/>
      <c r="Q1400" s="141"/>
      <c r="R1400" s="141"/>
      <c r="S1400" s="141"/>
      <c r="T1400" s="141"/>
      <c r="U1400" s="141"/>
    </row>
    <row r="1401" spans="1:21" ht="14.4" x14ac:dyDescent="0.3">
      <c r="A1401" s="141"/>
      <c r="B1401" s="141"/>
      <c r="C1401" s="141"/>
      <c r="D1401" s="141"/>
      <c r="E1401" s="141"/>
      <c r="F1401" s="141"/>
      <c r="G1401" s="141"/>
      <c r="H1401" s="141"/>
      <c r="I1401" s="141"/>
      <c r="J1401" s="141"/>
      <c r="K1401" s="141"/>
      <c r="L1401" s="141"/>
      <c r="M1401" s="141"/>
      <c r="N1401" s="141"/>
      <c r="O1401" s="141"/>
      <c r="P1401" s="141"/>
      <c r="Q1401" s="141"/>
      <c r="R1401" s="141"/>
      <c r="S1401" s="141"/>
      <c r="T1401" s="141"/>
      <c r="U1401" s="141"/>
    </row>
    <row r="1402" spans="1:21" ht="14.4" x14ac:dyDescent="0.3">
      <c r="A1402" s="141"/>
      <c r="B1402" s="141"/>
      <c r="C1402" s="141"/>
      <c r="D1402" s="141"/>
      <c r="E1402" s="141"/>
      <c r="F1402" s="141"/>
      <c r="G1402" s="141"/>
      <c r="H1402" s="141"/>
      <c r="I1402" s="141"/>
      <c r="J1402" s="141"/>
      <c r="K1402" s="141"/>
      <c r="L1402" s="141"/>
      <c r="M1402" s="141"/>
      <c r="N1402" s="141"/>
      <c r="O1402" s="141"/>
      <c r="P1402" s="141"/>
      <c r="Q1402" s="141"/>
      <c r="R1402" s="141"/>
      <c r="S1402" s="141"/>
      <c r="T1402" s="141"/>
      <c r="U1402" s="141"/>
    </row>
    <row r="1403" spans="1:21" ht="14.4" x14ac:dyDescent="0.3">
      <c r="A1403" s="141"/>
      <c r="B1403" s="141"/>
      <c r="C1403" s="141"/>
      <c r="D1403" s="141"/>
      <c r="E1403" s="141"/>
      <c r="F1403" s="141"/>
      <c r="G1403" s="141"/>
      <c r="H1403" s="141"/>
      <c r="I1403" s="141"/>
      <c r="J1403" s="141"/>
      <c r="K1403" s="141"/>
      <c r="L1403" s="141"/>
      <c r="M1403" s="141"/>
      <c r="N1403" s="141"/>
      <c r="O1403" s="141"/>
      <c r="P1403" s="141"/>
      <c r="Q1403" s="141"/>
      <c r="R1403" s="141"/>
      <c r="S1403" s="141"/>
      <c r="T1403" s="141"/>
      <c r="U1403" s="141"/>
    </row>
    <row r="1404" spans="1:21" ht="14.4" x14ac:dyDescent="0.3">
      <c r="A1404" s="141"/>
      <c r="B1404" s="141"/>
      <c r="C1404" s="141"/>
      <c r="D1404" s="141"/>
      <c r="E1404" s="141"/>
      <c r="F1404" s="141"/>
      <c r="G1404" s="141"/>
      <c r="H1404" s="141"/>
      <c r="I1404" s="141"/>
      <c r="J1404" s="141"/>
      <c r="K1404" s="141"/>
      <c r="L1404" s="141"/>
      <c r="M1404" s="141"/>
      <c r="N1404" s="141"/>
      <c r="O1404" s="141"/>
      <c r="P1404" s="141"/>
      <c r="Q1404" s="141"/>
      <c r="R1404" s="141"/>
      <c r="S1404" s="141"/>
      <c r="T1404" s="141"/>
      <c r="U1404" s="141"/>
    </row>
    <row r="1405" spans="1:21" ht="14.4" x14ac:dyDescent="0.3">
      <c r="A1405" s="141"/>
      <c r="B1405" s="141"/>
      <c r="C1405" s="141"/>
      <c r="D1405" s="141"/>
      <c r="E1405" s="141"/>
      <c r="F1405" s="141"/>
      <c r="G1405" s="141"/>
      <c r="H1405" s="141"/>
      <c r="I1405" s="141"/>
      <c r="J1405" s="141"/>
      <c r="K1405" s="141"/>
      <c r="L1405" s="141"/>
      <c r="M1405" s="141"/>
      <c r="N1405" s="141"/>
      <c r="O1405" s="141"/>
      <c r="P1405" s="141"/>
      <c r="Q1405" s="141"/>
      <c r="R1405" s="141"/>
      <c r="S1405" s="141"/>
      <c r="T1405" s="141"/>
      <c r="U1405" s="141"/>
    </row>
    <row r="1406" spans="1:21" ht="14.4" x14ac:dyDescent="0.3">
      <c r="A1406" s="141"/>
      <c r="B1406" s="141"/>
      <c r="C1406" s="141"/>
      <c r="D1406" s="141"/>
      <c r="E1406" s="141"/>
      <c r="F1406" s="141"/>
      <c r="G1406" s="141"/>
      <c r="H1406" s="141"/>
      <c r="I1406" s="141"/>
      <c r="J1406" s="141"/>
      <c r="K1406" s="141"/>
      <c r="L1406" s="141"/>
      <c r="M1406" s="141"/>
      <c r="N1406" s="141"/>
      <c r="O1406" s="141"/>
      <c r="P1406" s="141"/>
      <c r="Q1406" s="141"/>
      <c r="R1406" s="141"/>
      <c r="S1406" s="141"/>
      <c r="T1406" s="141"/>
      <c r="U1406" s="141"/>
    </row>
    <row r="1407" spans="1:21" ht="14.4" x14ac:dyDescent="0.3">
      <c r="A1407" s="141"/>
      <c r="B1407" s="141"/>
      <c r="C1407" s="141"/>
      <c r="D1407" s="141"/>
      <c r="E1407" s="141"/>
      <c r="F1407" s="141"/>
      <c r="G1407" s="141"/>
      <c r="H1407" s="141"/>
      <c r="I1407" s="141"/>
      <c r="J1407" s="141"/>
      <c r="K1407" s="141"/>
      <c r="L1407" s="141"/>
      <c r="M1407" s="141"/>
      <c r="N1407" s="141"/>
      <c r="O1407" s="141"/>
      <c r="P1407" s="141"/>
      <c r="Q1407" s="141"/>
      <c r="R1407" s="141"/>
      <c r="S1407" s="141"/>
      <c r="T1407" s="141"/>
      <c r="U1407" s="141"/>
    </row>
    <row r="1408" spans="1:21" ht="14.4" x14ac:dyDescent="0.3">
      <c r="A1408" s="141"/>
      <c r="B1408" s="141"/>
      <c r="C1408" s="141"/>
      <c r="D1408" s="141"/>
      <c r="E1408" s="141"/>
      <c r="F1408" s="141"/>
      <c r="G1408" s="141"/>
      <c r="H1408" s="141"/>
      <c r="I1408" s="141"/>
      <c r="J1408" s="141"/>
      <c r="K1408" s="141"/>
      <c r="L1408" s="141"/>
      <c r="M1408" s="141"/>
      <c r="N1408" s="141"/>
      <c r="O1408" s="141"/>
      <c r="P1408" s="141"/>
      <c r="Q1408" s="141"/>
      <c r="R1408" s="141"/>
      <c r="S1408" s="141"/>
      <c r="T1408" s="141"/>
      <c r="U1408" s="141"/>
    </row>
    <row r="1409" spans="1:21" ht="14.4" x14ac:dyDescent="0.3">
      <c r="A1409" s="141"/>
      <c r="B1409" s="141"/>
      <c r="C1409" s="141"/>
      <c r="D1409" s="141"/>
      <c r="E1409" s="141"/>
      <c r="F1409" s="141"/>
      <c r="G1409" s="141"/>
      <c r="H1409" s="141"/>
      <c r="I1409" s="141"/>
      <c r="J1409" s="141"/>
      <c r="K1409" s="141"/>
      <c r="L1409" s="141"/>
      <c r="M1409" s="141"/>
      <c r="N1409" s="141"/>
      <c r="O1409" s="141"/>
      <c r="P1409" s="141"/>
      <c r="Q1409" s="141"/>
      <c r="R1409" s="141"/>
      <c r="S1409" s="141"/>
      <c r="T1409" s="141"/>
      <c r="U1409" s="141"/>
    </row>
    <row r="1410" spans="1:21" ht="14.4" x14ac:dyDescent="0.3">
      <c r="A1410" s="141"/>
      <c r="B1410" s="141"/>
      <c r="C1410" s="141"/>
      <c r="D1410" s="141"/>
      <c r="E1410" s="141"/>
      <c r="F1410" s="141"/>
      <c r="G1410" s="141"/>
      <c r="H1410" s="141"/>
      <c r="I1410" s="141"/>
      <c r="J1410" s="141"/>
      <c r="K1410" s="141"/>
      <c r="L1410" s="141"/>
      <c r="M1410" s="141"/>
      <c r="N1410" s="141"/>
      <c r="O1410" s="141"/>
      <c r="P1410" s="141"/>
      <c r="Q1410" s="141"/>
      <c r="R1410" s="141"/>
      <c r="S1410" s="141"/>
      <c r="T1410" s="141"/>
      <c r="U1410" s="141"/>
    </row>
    <row r="1411" spans="1:21" ht="14.4" x14ac:dyDescent="0.3">
      <c r="A1411" s="141"/>
      <c r="B1411" s="141"/>
      <c r="C1411" s="141"/>
      <c r="D1411" s="141"/>
      <c r="E1411" s="141"/>
      <c r="F1411" s="141"/>
      <c r="G1411" s="141"/>
      <c r="H1411" s="141"/>
      <c r="I1411" s="141"/>
      <c r="J1411" s="141"/>
      <c r="K1411" s="141"/>
      <c r="L1411" s="141"/>
      <c r="M1411" s="141"/>
      <c r="N1411" s="141"/>
      <c r="O1411" s="141"/>
      <c r="P1411" s="141"/>
      <c r="Q1411" s="141"/>
      <c r="R1411" s="141"/>
      <c r="S1411" s="141"/>
      <c r="T1411" s="141"/>
      <c r="U1411" s="141"/>
    </row>
    <row r="1412" spans="1:21" ht="14.4" x14ac:dyDescent="0.3">
      <c r="A1412" s="141"/>
      <c r="B1412" s="141"/>
      <c r="C1412" s="141"/>
      <c r="D1412" s="141"/>
      <c r="E1412" s="141"/>
      <c r="F1412" s="141"/>
      <c r="G1412" s="141"/>
      <c r="H1412" s="141"/>
      <c r="I1412" s="141"/>
      <c r="J1412" s="141"/>
      <c r="K1412" s="141"/>
      <c r="L1412" s="141"/>
      <c r="M1412" s="141"/>
      <c r="N1412" s="141"/>
      <c r="O1412" s="141"/>
      <c r="P1412" s="141"/>
      <c r="Q1412" s="141"/>
      <c r="R1412" s="141"/>
      <c r="S1412" s="141"/>
      <c r="T1412" s="141"/>
      <c r="U1412" s="141"/>
    </row>
    <row r="1413" spans="1:21" ht="14.4" x14ac:dyDescent="0.3">
      <c r="A1413" s="141"/>
      <c r="B1413" s="141"/>
      <c r="C1413" s="141"/>
      <c r="D1413" s="141"/>
      <c r="E1413" s="141"/>
      <c r="F1413" s="141"/>
      <c r="G1413" s="141"/>
      <c r="H1413" s="141"/>
      <c r="I1413" s="141"/>
      <c r="J1413" s="141"/>
      <c r="K1413" s="141"/>
      <c r="L1413" s="141"/>
      <c r="M1413" s="141"/>
      <c r="N1413" s="141"/>
      <c r="O1413" s="141"/>
      <c r="P1413" s="141"/>
      <c r="Q1413" s="141"/>
      <c r="R1413" s="141"/>
      <c r="S1413" s="141"/>
      <c r="T1413" s="141"/>
      <c r="U1413" s="141"/>
    </row>
    <row r="1414" spans="1:21" ht="14.4" x14ac:dyDescent="0.3">
      <c r="A1414" s="141"/>
      <c r="B1414" s="141"/>
      <c r="C1414" s="141"/>
      <c r="D1414" s="141"/>
      <c r="E1414" s="141"/>
      <c r="F1414" s="141"/>
      <c r="G1414" s="141"/>
      <c r="H1414" s="141"/>
      <c r="I1414" s="141"/>
      <c r="J1414" s="141"/>
      <c r="K1414" s="141"/>
      <c r="L1414" s="141"/>
      <c r="M1414" s="141"/>
      <c r="N1414" s="141"/>
      <c r="O1414" s="141"/>
      <c r="P1414" s="141"/>
      <c r="Q1414" s="141"/>
      <c r="R1414" s="141"/>
      <c r="S1414" s="141"/>
      <c r="T1414" s="141"/>
      <c r="U1414" s="141"/>
    </row>
    <row r="1415" spans="1:21" ht="14.4" x14ac:dyDescent="0.3">
      <c r="A1415" s="141"/>
      <c r="B1415" s="141"/>
      <c r="C1415" s="141"/>
      <c r="D1415" s="141"/>
      <c r="E1415" s="141"/>
      <c r="F1415" s="141"/>
      <c r="G1415" s="141"/>
      <c r="H1415" s="141"/>
      <c r="I1415" s="141"/>
      <c r="J1415" s="141"/>
      <c r="K1415" s="141"/>
      <c r="L1415" s="141"/>
      <c r="M1415" s="141"/>
      <c r="N1415" s="141"/>
      <c r="O1415" s="141"/>
      <c r="P1415" s="141"/>
      <c r="Q1415" s="141"/>
      <c r="R1415" s="141"/>
      <c r="S1415" s="141"/>
      <c r="T1415" s="141"/>
      <c r="U1415" s="141"/>
    </row>
    <row r="1416" spans="1:21" ht="14.4" x14ac:dyDescent="0.3">
      <c r="A1416" s="141"/>
      <c r="B1416" s="141"/>
      <c r="C1416" s="141"/>
      <c r="D1416" s="141"/>
      <c r="E1416" s="141"/>
      <c r="F1416" s="141"/>
      <c r="G1416" s="141"/>
      <c r="H1416" s="141"/>
      <c r="I1416" s="141"/>
      <c r="J1416" s="141"/>
      <c r="K1416" s="141"/>
      <c r="L1416" s="141"/>
      <c r="M1416" s="141"/>
      <c r="N1416" s="141"/>
      <c r="O1416" s="141"/>
      <c r="P1416" s="141"/>
      <c r="Q1416" s="141"/>
      <c r="R1416" s="141"/>
      <c r="S1416" s="141"/>
      <c r="T1416" s="141"/>
      <c r="U1416" s="141"/>
    </row>
    <row r="1417" spans="1:21" ht="14.4" x14ac:dyDescent="0.3">
      <c r="A1417" s="141"/>
      <c r="B1417" s="141"/>
      <c r="C1417" s="141"/>
      <c r="D1417" s="141"/>
      <c r="E1417" s="141"/>
      <c r="F1417" s="141"/>
      <c r="G1417" s="141"/>
      <c r="H1417" s="141"/>
      <c r="I1417" s="141"/>
      <c r="J1417" s="141"/>
      <c r="K1417" s="141"/>
      <c r="L1417" s="141"/>
      <c r="M1417" s="141"/>
      <c r="N1417" s="141"/>
      <c r="O1417" s="141"/>
      <c r="P1417" s="141"/>
      <c r="Q1417" s="141"/>
      <c r="R1417" s="141"/>
      <c r="S1417" s="141"/>
      <c r="T1417" s="141"/>
      <c r="U1417" s="141"/>
    </row>
    <row r="1418" spans="1:21" ht="14.4" x14ac:dyDescent="0.3">
      <c r="A1418" s="141"/>
      <c r="B1418" s="141"/>
      <c r="C1418" s="141"/>
      <c r="D1418" s="141"/>
      <c r="E1418" s="141"/>
      <c r="F1418" s="141"/>
      <c r="G1418" s="141"/>
      <c r="H1418" s="141"/>
      <c r="I1418" s="141"/>
      <c r="J1418" s="141"/>
      <c r="K1418" s="141"/>
      <c r="L1418" s="141"/>
      <c r="M1418" s="141"/>
      <c r="N1418" s="141"/>
      <c r="O1418" s="141"/>
      <c r="P1418" s="141"/>
      <c r="Q1418" s="141"/>
      <c r="R1418" s="141"/>
      <c r="S1418" s="141"/>
      <c r="T1418" s="141"/>
      <c r="U1418" s="141"/>
    </row>
    <row r="1419" spans="1:21" ht="14.4" x14ac:dyDescent="0.3">
      <c r="A1419" s="141"/>
      <c r="B1419" s="141"/>
      <c r="C1419" s="141"/>
      <c r="D1419" s="141"/>
      <c r="E1419" s="141"/>
      <c r="F1419" s="141"/>
      <c r="G1419" s="141"/>
      <c r="H1419" s="141"/>
      <c r="I1419" s="141"/>
      <c r="J1419" s="141"/>
      <c r="K1419" s="141"/>
      <c r="L1419" s="141"/>
      <c r="M1419" s="141"/>
      <c r="N1419" s="141"/>
      <c r="O1419" s="141"/>
      <c r="P1419" s="141"/>
      <c r="Q1419" s="141"/>
      <c r="R1419" s="141"/>
      <c r="S1419" s="141"/>
      <c r="T1419" s="141"/>
      <c r="U1419" s="141"/>
    </row>
    <row r="1420" spans="1:21" ht="14.4" x14ac:dyDescent="0.3">
      <c r="A1420" s="141"/>
      <c r="B1420" s="141"/>
      <c r="C1420" s="141"/>
      <c r="D1420" s="141"/>
      <c r="E1420" s="141"/>
      <c r="F1420" s="141"/>
      <c r="G1420" s="141"/>
      <c r="H1420" s="141"/>
      <c r="I1420" s="141"/>
      <c r="J1420" s="141"/>
      <c r="K1420" s="141"/>
      <c r="L1420" s="141"/>
      <c r="M1420" s="141"/>
      <c r="N1420" s="141"/>
      <c r="O1420" s="141"/>
      <c r="P1420" s="141"/>
      <c r="Q1420" s="141"/>
      <c r="R1420" s="141"/>
      <c r="S1420" s="141"/>
      <c r="T1420" s="141"/>
      <c r="U1420" s="141"/>
    </row>
    <row r="1421" spans="1:21" ht="14.4" x14ac:dyDescent="0.3">
      <c r="A1421" s="141"/>
      <c r="B1421" s="141"/>
      <c r="C1421" s="141"/>
      <c r="D1421" s="141"/>
      <c r="E1421" s="141"/>
      <c r="F1421" s="141"/>
      <c r="G1421" s="141"/>
      <c r="H1421" s="141"/>
      <c r="I1421" s="141"/>
      <c r="J1421" s="141"/>
      <c r="K1421" s="141"/>
      <c r="L1421" s="141"/>
      <c r="M1421" s="141"/>
      <c r="N1421" s="141"/>
      <c r="O1421" s="141"/>
      <c r="P1421" s="141"/>
      <c r="Q1421" s="141"/>
      <c r="R1421" s="141"/>
      <c r="S1421" s="141"/>
      <c r="T1421" s="141"/>
      <c r="U1421" s="141"/>
    </row>
    <row r="1422" spans="1:21" ht="14.4" x14ac:dyDescent="0.3">
      <c r="A1422" s="141"/>
      <c r="B1422" s="141"/>
      <c r="C1422" s="141"/>
      <c r="D1422" s="141"/>
      <c r="E1422" s="141"/>
      <c r="F1422" s="141"/>
      <c r="G1422" s="141"/>
      <c r="H1422" s="141"/>
      <c r="I1422" s="141"/>
      <c r="J1422" s="141"/>
      <c r="K1422" s="141"/>
      <c r="L1422" s="141"/>
      <c r="M1422" s="141"/>
      <c r="N1422" s="141"/>
      <c r="O1422" s="141"/>
      <c r="P1422" s="141"/>
      <c r="Q1422" s="141"/>
      <c r="R1422" s="141"/>
      <c r="S1422" s="141"/>
      <c r="T1422" s="141"/>
      <c r="U1422" s="141"/>
    </row>
    <row r="1423" spans="1:21" ht="14.4" x14ac:dyDescent="0.3">
      <c r="A1423" s="141"/>
      <c r="B1423" s="141"/>
      <c r="C1423" s="141"/>
      <c r="D1423" s="141"/>
      <c r="E1423" s="141"/>
      <c r="F1423" s="141"/>
      <c r="G1423" s="141"/>
      <c r="H1423" s="141"/>
      <c r="I1423" s="141"/>
      <c r="J1423" s="141"/>
      <c r="K1423" s="141"/>
      <c r="L1423" s="141"/>
      <c r="M1423" s="141"/>
      <c r="N1423" s="141"/>
      <c r="O1423" s="141"/>
      <c r="P1423" s="141"/>
      <c r="Q1423" s="141"/>
      <c r="R1423" s="141"/>
      <c r="S1423" s="141"/>
      <c r="T1423" s="141"/>
      <c r="U1423" s="141"/>
    </row>
    <row r="1424" spans="1:21" ht="14.4" x14ac:dyDescent="0.3">
      <c r="A1424" s="141"/>
      <c r="B1424" s="141"/>
      <c r="C1424" s="141"/>
      <c r="D1424" s="141"/>
      <c r="E1424" s="141"/>
      <c r="F1424" s="141"/>
      <c r="G1424" s="141"/>
      <c r="H1424" s="141"/>
      <c r="I1424" s="141"/>
      <c r="J1424" s="141"/>
      <c r="K1424" s="141"/>
      <c r="L1424" s="141"/>
      <c r="M1424" s="141"/>
      <c r="N1424" s="141"/>
      <c r="O1424" s="141"/>
      <c r="P1424" s="141"/>
      <c r="Q1424" s="141"/>
      <c r="R1424" s="141"/>
      <c r="S1424" s="141"/>
      <c r="T1424" s="141"/>
      <c r="U1424" s="141"/>
    </row>
    <row r="1425" spans="1:21" ht="14.4" x14ac:dyDescent="0.3">
      <c r="A1425" s="141"/>
      <c r="B1425" s="141"/>
      <c r="C1425" s="141"/>
      <c r="D1425" s="141"/>
      <c r="E1425" s="141"/>
      <c r="F1425" s="141"/>
      <c r="G1425" s="141"/>
      <c r="H1425" s="141"/>
      <c r="I1425" s="141"/>
      <c r="J1425" s="141"/>
      <c r="K1425" s="141"/>
      <c r="L1425" s="141"/>
      <c r="M1425" s="141"/>
      <c r="N1425" s="141"/>
      <c r="O1425" s="141"/>
      <c r="P1425" s="141"/>
      <c r="Q1425" s="141"/>
      <c r="R1425" s="141"/>
      <c r="S1425" s="141"/>
      <c r="T1425" s="141"/>
      <c r="U1425" s="141"/>
    </row>
    <row r="1426" spans="1:21" ht="14.4" x14ac:dyDescent="0.3">
      <c r="A1426" s="141"/>
      <c r="B1426" s="141"/>
      <c r="C1426" s="141"/>
      <c r="D1426" s="141"/>
      <c r="E1426" s="141"/>
      <c r="F1426" s="141"/>
      <c r="G1426" s="141"/>
      <c r="H1426" s="141"/>
      <c r="I1426" s="141"/>
      <c r="J1426" s="141"/>
      <c r="K1426" s="141"/>
      <c r="L1426" s="141"/>
      <c r="M1426" s="141"/>
      <c r="N1426" s="141"/>
      <c r="O1426" s="141"/>
      <c r="P1426" s="141"/>
      <c r="Q1426" s="141"/>
      <c r="R1426" s="141"/>
      <c r="S1426" s="141"/>
      <c r="T1426" s="141"/>
      <c r="U1426" s="141"/>
    </row>
    <row r="1427" spans="1:21" ht="14.4" x14ac:dyDescent="0.3">
      <c r="A1427" s="141"/>
      <c r="B1427" s="141"/>
      <c r="C1427" s="141"/>
      <c r="D1427" s="141"/>
      <c r="E1427" s="141"/>
      <c r="F1427" s="141"/>
      <c r="G1427" s="141"/>
      <c r="H1427" s="141"/>
      <c r="I1427" s="141"/>
      <c r="J1427" s="141"/>
      <c r="K1427" s="141"/>
      <c r="L1427" s="141"/>
      <c r="M1427" s="141"/>
      <c r="N1427" s="141"/>
      <c r="O1427" s="141"/>
      <c r="P1427" s="141"/>
      <c r="Q1427" s="141"/>
      <c r="R1427" s="141"/>
      <c r="S1427" s="141"/>
      <c r="T1427" s="141"/>
      <c r="U1427" s="141"/>
    </row>
    <row r="1428" spans="1:21" ht="14.4" x14ac:dyDescent="0.3">
      <c r="A1428" s="141"/>
      <c r="B1428" s="141"/>
      <c r="C1428" s="141"/>
      <c r="D1428" s="141"/>
      <c r="E1428" s="141"/>
      <c r="F1428" s="141"/>
      <c r="G1428" s="141"/>
      <c r="H1428" s="141"/>
      <c r="I1428" s="141"/>
      <c r="J1428" s="141"/>
      <c r="K1428" s="141"/>
      <c r="L1428" s="141"/>
      <c r="M1428" s="141"/>
      <c r="N1428" s="141"/>
      <c r="O1428" s="141"/>
      <c r="P1428" s="141"/>
      <c r="Q1428" s="141"/>
      <c r="R1428" s="141"/>
      <c r="S1428" s="141"/>
      <c r="T1428" s="141"/>
      <c r="U1428" s="141"/>
    </row>
    <row r="1429" spans="1:21" ht="14.4" x14ac:dyDescent="0.3">
      <c r="A1429" s="141"/>
      <c r="B1429" s="141"/>
      <c r="C1429" s="141"/>
      <c r="D1429" s="141"/>
      <c r="E1429" s="141"/>
      <c r="F1429" s="141"/>
      <c r="G1429" s="141"/>
      <c r="H1429" s="141"/>
      <c r="I1429" s="141"/>
      <c r="J1429" s="141"/>
      <c r="K1429" s="141"/>
      <c r="L1429" s="141"/>
      <c r="M1429" s="141"/>
      <c r="N1429" s="141"/>
      <c r="O1429" s="141"/>
      <c r="P1429" s="141"/>
      <c r="Q1429" s="141"/>
      <c r="R1429" s="141"/>
      <c r="S1429" s="141"/>
      <c r="T1429" s="141"/>
      <c r="U1429" s="141"/>
    </row>
    <row r="1430" spans="1:21" ht="14.4" x14ac:dyDescent="0.3">
      <c r="A1430" s="141"/>
      <c r="B1430" s="141"/>
      <c r="C1430" s="141"/>
      <c r="D1430" s="141"/>
      <c r="E1430" s="141"/>
      <c r="F1430" s="141"/>
      <c r="G1430" s="141"/>
      <c r="H1430" s="141"/>
      <c r="I1430" s="141"/>
      <c r="J1430" s="141"/>
      <c r="K1430" s="141"/>
      <c r="L1430" s="141"/>
      <c r="M1430" s="141"/>
      <c r="N1430" s="141"/>
      <c r="O1430" s="141"/>
      <c r="P1430" s="141"/>
      <c r="Q1430" s="141"/>
      <c r="R1430" s="141"/>
      <c r="S1430" s="141"/>
      <c r="T1430" s="141"/>
      <c r="U1430" s="141"/>
    </row>
    <row r="1431" spans="1:21" ht="14.4" x14ac:dyDescent="0.3">
      <c r="A1431" s="141"/>
      <c r="B1431" s="141"/>
      <c r="C1431" s="141"/>
      <c r="D1431" s="141"/>
      <c r="E1431" s="141"/>
      <c r="F1431" s="141"/>
      <c r="G1431" s="141"/>
      <c r="H1431" s="141"/>
      <c r="I1431" s="141"/>
      <c r="J1431" s="141"/>
      <c r="K1431" s="141"/>
      <c r="L1431" s="141"/>
      <c r="M1431" s="141"/>
      <c r="N1431" s="141"/>
      <c r="O1431" s="141"/>
      <c r="P1431" s="141"/>
      <c r="Q1431" s="141"/>
      <c r="R1431" s="141"/>
      <c r="S1431" s="141"/>
      <c r="T1431" s="141"/>
      <c r="U1431" s="141"/>
    </row>
    <row r="1432" spans="1:21" ht="14.4" x14ac:dyDescent="0.3">
      <c r="A1432" s="141"/>
      <c r="B1432" s="141"/>
      <c r="C1432" s="141"/>
      <c r="D1432" s="141"/>
      <c r="E1432" s="141"/>
      <c r="F1432" s="141"/>
      <c r="G1432" s="141"/>
      <c r="H1432" s="141"/>
      <c r="I1432" s="141"/>
      <c r="J1432" s="141"/>
      <c r="K1432" s="141"/>
      <c r="L1432" s="141"/>
      <c r="M1432" s="141"/>
      <c r="N1432" s="141"/>
      <c r="O1432" s="141"/>
      <c r="P1432" s="141"/>
      <c r="Q1432" s="141"/>
      <c r="R1432" s="141"/>
      <c r="S1432" s="141"/>
      <c r="T1432" s="141"/>
      <c r="U1432" s="141"/>
    </row>
    <row r="1433" spans="1:21" ht="14.4" x14ac:dyDescent="0.3">
      <c r="A1433" s="141"/>
      <c r="B1433" s="141"/>
      <c r="C1433" s="141"/>
      <c r="D1433" s="141"/>
      <c r="E1433" s="141"/>
      <c r="F1433" s="141"/>
      <c r="G1433" s="141"/>
      <c r="H1433" s="141"/>
      <c r="I1433" s="141"/>
      <c r="J1433" s="141"/>
      <c r="K1433" s="141"/>
      <c r="L1433" s="141"/>
      <c r="M1433" s="141"/>
      <c r="N1433" s="141"/>
      <c r="O1433" s="141"/>
      <c r="P1433" s="141"/>
      <c r="Q1433" s="141"/>
      <c r="R1433" s="141"/>
      <c r="S1433" s="141"/>
      <c r="T1433" s="141"/>
      <c r="U1433" s="141"/>
    </row>
    <row r="1434" spans="1:21" ht="14.4" x14ac:dyDescent="0.3">
      <c r="A1434" s="141"/>
      <c r="B1434" s="141"/>
      <c r="C1434" s="141"/>
      <c r="D1434" s="141"/>
      <c r="E1434" s="141"/>
      <c r="F1434" s="141"/>
      <c r="G1434" s="141"/>
      <c r="H1434" s="141"/>
      <c r="I1434" s="141"/>
      <c r="J1434" s="141"/>
      <c r="K1434" s="141"/>
      <c r="L1434" s="141"/>
      <c r="M1434" s="141"/>
      <c r="N1434" s="141"/>
      <c r="O1434" s="141"/>
      <c r="P1434" s="141"/>
      <c r="Q1434" s="141"/>
      <c r="R1434" s="141"/>
      <c r="S1434" s="141"/>
      <c r="T1434" s="141"/>
      <c r="U1434" s="141"/>
    </row>
    <row r="1435" spans="1:21" ht="14.4" x14ac:dyDescent="0.3">
      <c r="A1435" s="141"/>
      <c r="B1435" s="141"/>
      <c r="C1435" s="141"/>
      <c r="D1435" s="141"/>
      <c r="E1435" s="141"/>
      <c r="F1435" s="141"/>
      <c r="G1435" s="141"/>
      <c r="H1435" s="141"/>
      <c r="I1435" s="141"/>
      <c r="J1435" s="141"/>
      <c r="K1435" s="141"/>
      <c r="L1435" s="141"/>
      <c r="M1435" s="141"/>
      <c r="N1435" s="141"/>
      <c r="O1435" s="141"/>
      <c r="P1435" s="141"/>
      <c r="Q1435" s="141"/>
      <c r="R1435" s="141"/>
      <c r="S1435" s="141"/>
      <c r="T1435" s="141"/>
      <c r="U1435" s="141"/>
    </row>
    <row r="1436" spans="1:21" ht="14.4" x14ac:dyDescent="0.3">
      <c r="A1436" s="141"/>
      <c r="B1436" s="141"/>
      <c r="C1436" s="141"/>
      <c r="D1436" s="141"/>
      <c r="E1436" s="141"/>
      <c r="F1436" s="141"/>
      <c r="G1436" s="141"/>
      <c r="H1436" s="141"/>
      <c r="I1436" s="141"/>
      <c r="J1436" s="141"/>
      <c r="K1436" s="141"/>
      <c r="L1436" s="141"/>
      <c r="M1436" s="141"/>
      <c r="N1436" s="141"/>
      <c r="O1436" s="141"/>
      <c r="P1436" s="141"/>
      <c r="Q1436" s="141"/>
      <c r="R1436" s="141"/>
      <c r="S1436" s="141"/>
      <c r="T1436" s="141"/>
      <c r="U1436" s="141"/>
    </row>
    <row r="1437" spans="1:21" ht="14.4" x14ac:dyDescent="0.3">
      <c r="A1437" s="141"/>
      <c r="B1437" s="141"/>
      <c r="C1437" s="141"/>
      <c r="D1437" s="141"/>
      <c r="E1437" s="141"/>
      <c r="F1437" s="141"/>
      <c r="G1437" s="141"/>
      <c r="H1437" s="141"/>
      <c r="I1437" s="141"/>
      <c r="J1437" s="141"/>
      <c r="K1437" s="141"/>
      <c r="L1437" s="141"/>
      <c r="M1437" s="141"/>
      <c r="N1437" s="141"/>
      <c r="O1437" s="141"/>
      <c r="P1437" s="141"/>
      <c r="Q1437" s="141"/>
      <c r="R1437" s="141"/>
      <c r="S1437" s="141"/>
      <c r="T1437" s="141"/>
      <c r="U1437" s="141"/>
    </row>
    <row r="1438" spans="1:21" ht="14.4" x14ac:dyDescent="0.3">
      <c r="A1438" s="141"/>
      <c r="B1438" s="141"/>
      <c r="C1438" s="141"/>
      <c r="D1438" s="141"/>
      <c r="E1438" s="141"/>
      <c r="F1438" s="141"/>
      <c r="G1438" s="141"/>
      <c r="H1438" s="141"/>
      <c r="I1438" s="141"/>
      <c r="J1438" s="141"/>
      <c r="K1438" s="141"/>
      <c r="L1438" s="141"/>
      <c r="M1438" s="141"/>
      <c r="N1438" s="141"/>
      <c r="O1438" s="141"/>
      <c r="P1438" s="141"/>
      <c r="Q1438" s="141"/>
      <c r="R1438" s="141"/>
      <c r="S1438" s="141"/>
      <c r="T1438" s="141"/>
      <c r="U1438" s="141"/>
    </row>
    <row r="1439" spans="1:21" ht="14.4" x14ac:dyDescent="0.3">
      <c r="A1439" s="141"/>
      <c r="B1439" s="141"/>
      <c r="C1439" s="141"/>
      <c r="D1439" s="141"/>
      <c r="E1439" s="141"/>
      <c r="F1439" s="141"/>
      <c r="G1439" s="141"/>
      <c r="H1439" s="141"/>
      <c r="I1439" s="141"/>
      <c r="J1439" s="141"/>
      <c r="K1439" s="141"/>
      <c r="L1439" s="141"/>
      <c r="M1439" s="141"/>
      <c r="N1439" s="141"/>
      <c r="O1439" s="141"/>
      <c r="P1439" s="141"/>
      <c r="Q1439" s="141"/>
      <c r="R1439" s="141"/>
      <c r="S1439" s="141"/>
      <c r="T1439" s="141"/>
      <c r="U1439" s="141"/>
    </row>
    <row r="1440" spans="1:21" ht="14.4" x14ac:dyDescent="0.3">
      <c r="A1440" s="141"/>
      <c r="B1440" s="141"/>
      <c r="C1440" s="141"/>
      <c r="D1440" s="141"/>
      <c r="E1440" s="141"/>
      <c r="F1440" s="141"/>
      <c r="G1440" s="141"/>
      <c r="H1440" s="141"/>
      <c r="I1440" s="141"/>
      <c r="J1440" s="141"/>
      <c r="K1440" s="141"/>
      <c r="L1440" s="141"/>
      <c r="M1440" s="141"/>
      <c r="N1440" s="141"/>
      <c r="O1440" s="141"/>
      <c r="P1440" s="141"/>
      <c r="Q1440" s="141"/>
      <c r="R1440" s="141"/>
      <c r="S1440" s="141"/>
      <c r="T1440" s="141"/>
      <c r="U1440" s="141"/>
    </row>
    <row r="1441" spans="1:21" ht="14.4" x14ac:dyDescent="0.3">
      <c r="A1441" s="141"/>
      <c r="B1441" s="141"/>
      <c r="C1441" s="141"/>
      <c r="D1441" s="141"/>
      <c r="E1441" s="141"/>
      <c r="F1441" s="141"/>
      <c r="G1441" s="141"/>
      <c r="H1441" s="141"/>
      <c r="I1441" s="141"/>
      <c r="J1441" s="141"/>
      <c r="K1441" s="141"/>
      <c r="L1441" s="141"/>
      <c r="M1441" s="141"/>
      <c r="N1441" s="141"/>
      <c r="O1441" s="141"/>
      <c r="P1441" s="141"/>
      <c r="Q1441" s="141"/>
      <c r="R1441" s="141"/>
      <c r="S1441" s="141"/>
      <c r="T1441" s="141"/>
      <c r="U1441" s="141"/>
    </row>
    <row r="1442" spans="1:21" ht="14.4" x14ac:dyDescent="0.3">
      <c r="A1442" s="141"/>
      <c r="B1442" s="141"/>
      <c r="C1442" s="141"/>
      <c r="D1442" s="141"/>
      <c r="E1442" s="141"/>
      <c r="F1442" s="141"/>
      <c r="G1442" s="141"/>
      <c r="H1442" s="141"/>
      <c r="I1442" s="141"/>
      <c r="J1442" s="141"/>
      <c r="K1442" s="141"/>
      <c r="L1442" s="141"/>
      <c r="M1442" s="141"/>
      <c r="N1442" s="141"/>
      <c r="O1442" s="141"/>
      <c r="P1442" s="141"/>
      <c r="Q1442" s="141"/>
      <c r="R1442" s="141"/>
      <c r="S1442" s="141"/>
      <c r="T1442" s="141"/>
      <c r="U1442" s="141"/>
    </row>
    <row r="1443" spans="1:21" ht="14.4" x14ac:dyDescent="0.3">
      <c r="A1443" s="141"/>
      <c r="B1443" s="141"/>
      <c r="C1443" s="141"/>
      <c r="D1443" s="141"/>
      <c r="E1443" s="141"/>
      <c r="F1443" s="141"/>
      <c r="G1443" s="141"/>
      <c r="H1443" s="141"/>
      <c r="I1443" s="141"/>
      <c r="J1443" s="141"/>
      <c r="K1443" s="141"/>
      <c r="L1443" s="141"/>
      <c r="M1443" s="141"/>
      <c r="N1443" s="141"/>
      <c r="O1443" s="141"/>
      <c r="P1443" s="141"/>
      <c r="Q1443" s="141"/>
      <c r="R1443" s="141"/>
      <c r="S1443" s="141"/>
      <c r="T1443" s="141"/>
      <c r="U1443" s="141"/>
    </row>
    <row r="1444" spans="1:21" ht="14.4" x14ac:dyDescent="0.3">
      <c r="A1444" s="141"/>
      <c r="B1444" s="141"/>
      <c r="C1444" s="141"/>
      <c r="D1444" s="141"/>
      <c r="E1444" s="141"/>
      <c r="F1444" s="141"/>
      <c r="G1444" s="141"/>
      <c r="H1444" s="141"/>
      <c r="I1444" s="141"/>
      <c r="J1444" s="141"/>
      <c r="K1444" s="141"/>
      <c r="L1444" s="141"/>
      <c r="M1444" s="141"/>
      <c r="N1444" s="141"/>
      <c r="O1444" s="141"/>
      <c r="P1444" s="141"/>
      <c r="Q1444" s="141"/>
      <c r="R1444" s="141"/>
      <c r="S1444" s="141"/>
      <c r="T1444" s="141"/>
      <c r="U1444" s="141"/>
    </row>
    <row r="1445" spans="1:21" ht="14.4" x14ac:dyDescent="0.3">
      <c r="A1445" s="141"/>
      <c r="B1445" s="141"/>
      <c r="C1445" s="141"/>
      <c r="D1445" s="141"/>
      <c r="E1445" s="141"/>
      <c r="F1445" s="141"/>
      <c r="G1445" s="141"/>
      <c r="H1445" s="141"/>
      <c r="I1445" s="141"/>
      <c r="J1445" s="141"/>
      <c r="K1445" s="141"/>
      <c r="L1445" s="141"/>
      <c r="M1445" s="141"/>
      <c r="N1445" s="141"/>
      <c r="O1445" s="141"/>
      <c r="P1445" s="141"/>
      <c r="Q1445" s="141"/>
      <c r="R1445" s="141"/>
      <c r="S1445" s="141"/>
      <c r="T1445" s="141"/>
      <c r="U1445" s="141"/>
    </row>
    <row r="1446" spans="1:21" ht="14.4" x14ac:dyDescent="0.3">
      <c r="A1446" s="141"/>
      <c r="B1446" s="141"/>
      <c r="C1446" s="141"/>
      <c r="D1446" s="141"/>
      <c r="E1446" s="141"/>
      <c r="F1446" s="141"/>
      <c r="G1446" s="141"/>
      <c r="H1446" s="141"/>
      <c r="I1446" s="141"/>
      <c r="J1446" s="141"/>
      <c r="K1446" s="141"/>
      <c r="L1446" s="141"/>
      <c r="M1446" s="141"/>
      <c r="N1446" s="141"/>
      <c r="O1446" s="141"/>
      <c r="P1446" s="141"/>
      <c r="Q1446" s="141"/>
      <c r="R1446" s="141"/>
      <c r="S1446" s="141"/>
      <c r="T1446" s="141"/>
      <c r="U1446" s="141"/>
    </row>
    <row r="1447" spans="1:21" ht="14.4" x14ac:dyDescent="0.3">
      <c r="A1447" s="141"/>
      <c r="B1447" s="141"/>
      <c r="C1447" s="141"/>
      <c r="D1447" s="141"/>
      <c r="E1447" s="141"/>
      <c r="F1447" s="141"/>
      <c r="G1447" s="141"/>
      <c r="H1447" s="141"/>
      <c r="I1447" s="141"/>
      <c r="J1447" s="141"/>
      <c r="K1447" s="141"/>
      <c r="L1447" s="141"/>
      <c r="M1447" s="141"/>
      <c r="N1447" s="141"/>
      <c r="O1447" s="141"/>
      <c r="P1447" s="141"/>
      <c r="Q1447" s="141"/>
      <c r="R1447" s="141"/>
      <c r="S1447" s="141"/>
      <c r="T1447" s="141"/>
      <c r="U1447" s="141"/>
    </row>
    <row r="1448" spans="1:21" ht="14.4" x14ac:dyDescent="0.3">
      <c r="A1448" s="141"/>
      <c r="B1448" s="141"/>
      <c r="C1448" s="141"/>
      <c r="D1448" s="141"/>
      <c r="E1448" s="141"/>
      <c r="F1448" s="141"/>
      <c r="G1448" s="141"/>
      <c r="H1448" s="141"/>
      <c r="I1448" s="141"/>
      <c r="J1448" s="141"/>
      <c r="K1448" s="141"/>
      <c r="L1448" s="141"/>
      <c r="M1448" s="141"/>
      <c r="N1448" s="141"/>
      <c r="O1448" s="141"/>
      <c r="P1448" s="141"/>
      <c r="Q1448" s="141"/>
      <c r="R1448" s="141"/>
      <c r="S1448" s="141"/>
      <c r="T1448" s="141"/>
      <c r="U1448" s="141"/>
    </row>
    <row r="1449" spans="1:21" ht="14.4" x14ac:dyDescent="0.3">
      <c r="A1449" s="141"/>
      <c r="B1449" s="141"/>
      <c r="C1449" s="141"/>
      <c r="D1449" s="141"/>
      <c r="E1449" s="141"/>
      <c r="F1449" s="141"/>
      <c r="G1449" s="141"/>
      <c r="H1449" s="141"/>
      <c r="I1449" s="141"/>
      <c r="J1449" s="141"/>
      <c r="K1449" s="141"/>
      <c r="L1449" s="141"/>
      <c r="M1449" s="141"/>
      <c r="N1449" s="141"/>
      <c r="O1449" s="141"/>
      <c r="P1449" s="141"/>
      <c r="Q1449" s="141"/>
      <c r="R1449" s="141"/>
      <c r="S1449" s="141"/>
      <c r="T1449" s="141"/>
      <c r="U1449" s="141"/>
    </row>
    <row r="1450" spans="1:21" ht="14.4" x14ac:dyDescent="0.3">
      <c r="A1450" s="141"/>
      <c r="B1450" s="141"/>
      <c r="C1450" s="141"/>
      <c r="D1450" s="141"/>
      <c r="E1450" s="141"/>
      <c r="F1450" s="141"/>
      <c r="G1450" s="141"/>
      <c r="H1450" s="141"/>
      <c r="I1450" s="141"/>
      <c r="J1450" s="141"/>
      <c r="K1450" s="141"/>
      <c r="L1450" s="141"/>
      <c r="M1450" s="141"/>
      <c r="N1450" s="141"/>
      <c r="O1450" s="141"/>
      <c r="P1450" s="141"/>
      <c r="Q1450" s="141"/>
      <c r="R1450" s="141"/>
      <c r="S1450" s="141"/>
      <c r="T1450" s="141"/>
      <c r="U1450" s="141"/>
    </row>
    <row r="1451" spans="1:21" ht="14.4" x14ac:dyDescent="0.3">
      <c r="A1451" s="141"/>
      <c r="B1451" s="141"/>
      <c r="C1451" s="141"/>
      <c r="D1451" s="141"/>
      <c r="E1451" s="141"/>
      <c r="F1451" s="141"/>
      <c r="G1451" s="141"/>
      <c r="H1451" s="141"/>
      <c r="I1451" s="141"/>
      <c r="J1451" s="141"/>
      <c r="K1451" s="141"/>
      <c r="L1451" s="141"/>
      <c r="M1451" s="141"/>
      <c r="N1451" s="141"/>
      <c r="O1451" s="141"/>
      <c r="P1451" s="141"/>
      <c r="Q1451" s="141"/>
      <c r="R1451" s="141"/>
      <c r="S1451" s="141"/>
      <c r="T1451" s="141"/>
      <c r="U1451" s="141"/>
    </row>
    <row r="1452" spans="1:21" ht="14.4" x14ac:dyDescent="0.3">
      <c r="A1452" s="141"/>
      <c r="B1452" s="141"/>
      <c r="C1452" s="141"/>
      <c r="D1452" s="141"/>
      <c r="E1452" s="141"/>
      <c r="F1452" s="141"/>
      <c r="G1452" s="141"/>
      <c r="H1452" s="141"/>
      <c r="I1452" s="141"/>
      <c r="J1452" s="141"/>
      <c r="K1452" s="141"/>
      <c r="L1452" s="141"/>
      <c r="M1452" s="141"/>
      <c r="N1452" s="141"/>
      <c r="O1452" s="141"/>
      <c r="P1452" s="141"/>
      <c r="Q1452" s="141"/>
      <c r="R1452" s="141"/>
      <c r="S1452" s="141"/>
      <c r="T1452" s="141"/>
      <c r="U1452" s="141"/>
    </row>
    <row r="1453" spans="1:21" ht="14.4" x14ac:dyDescent="0.3">
      <c r="A1453" s="141"/>
      <c r="B1453" s="141"/>
      <c r="C1453" s="141"/>
      <c r="D1453" s="141"/>
      <c r="E1453" s="141"/>
      <c r="F1453" s="141"/>
      <c r="G1453" s="141"/>
      <c r="H1453" s="141"/>
      <c r="I1453" s="141"/>
      <c r="J1453" s="141"/>
      <c r="K1453" s="141"/>
      <c r="L1453" s="141"/>
      <c r="M1453" s="141"/>
      <c r="N1453" s="141"/>
      <c r="O1453" s="141"/>
      <c r="P1453" s="141"/>
      <c r="Q1453" s="141"/>
      <c r="R1453" s="141"/>
      <c r="S1453" s="141"/>
      <c r="T1453" s="141"/>
      <c r="U1453" s="141"/>
    </row>
    <row r="1454" spans="1:21" ht="14.4" x14ac:dyDescent="0.3">
      <c r="A1454" s="141"/>
      <c r="B1454" s="141"/>
      <c r="C1454" s="141"/>
      <c r="D1454" s="141"/>
      <c r="E1454" s="141"/>
      <c r="F1454" s="141"/>
      <c r="G1454" s="141"/>
      <c r="H1454" s="141"/>
      <c r="I1454" s="141"/>
      <c r="J1454" s="141"/>
      <c r="K1454" s="141"/>
      <c r="L1454" s="141"/>
      <c r="M1454" s="141"/>
      <c r="N1454" s="141"/>
      <c r="O1454" s="141"/>
      <c r="P1454" s="141"/>
      <c r="Q1454" s="141"/>
      <c r="R1454" s="141"/>
      <c r="S1454" s="141"/>
      <c r="T1454" s="141"/>
      <c r="U1454" s="141"/>
    </row>
    <row r="1455" spans="1:21" ht="14.4" x14ac:dyDescent="0.3">
      <c r="A1455" s="141"/>
      <c r="B1455" s="141"/>
      <c r="C1455" s="141"/>
      <c r="D1455" s="141"/>
      <c r="E1455" s="141"/>
      <c r="F1455" s="141"/>
      <c r="G1455" s="141"/>
      <c r="H1455" s="141"/>
      <c r="I1455" s="141"/>
      <c r="J1455" s="141"/>
      <c r="K1455" s="141"/>
      <c r="L1455" s="141"/>
      <c r="M1455" s="141"/>
      <c r="N1455" s="141"/>
      <c r="O1455" s="141"/>
      <c r="P1455" s="141"/>
      <c r="Q1455" s="141"/>
      <c r="R1455" s="141"/>
      <c r="S1455" s="141"/>
      <c r="T1455" s="141"/>
      <c r="U1455" s="141"/>
    </row>
    <row r="1456" spans="1:21" ht="14.4" x14ac:dyDescent="0.3">
      <c r="A1456" s="141"/>
      <c r="B1456" s="141"/>
      <c r="C1456" s="141"/>
      <c r="D1456" s="141"/>
      <c r="E1456" s="141"/>
      <c r="F1456" s="141"/>
      <c r="G1456" s="141"/>
      <c r="H1456" s="141"/>
      <c r="I1456" s="141"/>
      <c r="J1456" s="141"/>
      <c r="K1456" s="141"/>
      <c r="L1456" s="141"/>
      <c r="M1456" s="141"/>
      <c r="N1456" s="141"/>
      <c r="O1456" s="141"/>
      <c r="P1456" s="141"/>
      <c r="Q1456" s="141"/>
      <c r="R1456" s="141"/>
      <c r="S1456" s="141"/>
      <c r="T1456" s="141"/>
      <c r="U1456" s="141"/>
    </row>
    <row r="1457" spans="1:21" ht="14.4" x14ac:dyDescent="0.3">
      <c r="A1457" s="141"/>
      <c r="B1457" s="141"/>
      <c r="C1457" s="141"/>
      <c r="D1457" s="141"/>
      <c r="E1457" s="141"/>
      <c r="F1457" s="141"/>
      <c r="G1457" s="141"/>
      <c r="H1457" s="141"/>
      <c r="I1457" s="141"/>
      <c r="J1457" s="141"/>
      <c r="K1457" s="141"/>
      <c r="L1457" s="141"/>
      <c r="M1457" s="141"/>
      <c r="N1457" s="141"/>
      <c r="O1457" s="141"/>
      <c r="P1457" s="141"/>
      <c r="Q1457" s="141"/>
      <c r="R1457" s="141"/>
      <c r="S1457" s="141"/>
      <c r="T1457" s="141"/>
      <c r="U1457" s="141"/>
    </row>
    <row r="1458" spans="1:21" ht="14.4" x14ac:dyDescent="0.3">
      <c r="A1458" s="141"/>
      <c r="B1458" s="141"/>
      <c r="C1458" s="141"/>
      <c r="D1458" s="141"/>
      <c r="E1458" s="141"/>
      <c r="F1458" s="141"/>
      <c r="G1458" s="141"/>
      <c r="H1458" s="141"/>
      <c r="I1458" s="141"/>
      <c r="J1458" s="141"/>
      <c r="K1458" s="141"/>
      <c r="L1458" s="141"/>
      <c r="M1458" s="141"/>
      <c r="N1458" s="141"/>
      <c r="O1458" s="141"/>
      <c r="P1458" s="141"/>
      <c r="Q1458" s="141"/>
      <c r="R1458" s="141"/>
      <c r="S1458" s="141"/>
      <c r="T1458" s="141"/>
      <c r="U1458" s="141"/>
    </row>
    <row r="1459" spans="1:21" ht="14.4" x14ac:dyDescent="0.3">
      <c r="A1459" s="141"/>
      <c r="B1459" s="141"/>
      <c r="C1459" s="141"/>
      <c r="D1459" s="141"/>
      <c r="E1459" s="141"/>
      <c r="F1459" s="141"/>
      <c r="G1459" s="141"/>
      <c r="H1459" s="141"/>
      <c r="I1459" s="141"/>
      <c r="J1459" s="141"/>
      <c r="K1459" s="141"/>
      <c r="L1459" s="141"/>
      <c r="M1459" s="141"/>
      <c r="N1459" s="141"/>
      <c r="O1459" s="141"/>
      <c r="P1459" s="141"/>
      <c r="Q1459" s="141"/>
      <c r="R1459" s="141"/>
      <c r="S1459" s="141"/>
      <c r="T1459" s="141"/>
      <c r="U1459" s="141"/>
    </row>
    <row r="1460" spans="1:21" ht="14.4" x14ac:dyDescent="0.3">
      <c r="A1460" s="141"/>
      <c r="B1460" s="141"/>
      <c r="C1460" s="141"/>
      <c r="D1460" s="141"/>
      <c r="E1460" s="141"/>
      <c r="F1460" s="141"/>
      <c r="G1460" s="141"/>
      <c r="H1460" s="141"/>
      <c r="I1460" s="141"/>
      <c r="J1460" s="141"/>
      <c r="K1460" s="141"/>
      <c r="L1460" s="141"/>
      <c r="M1460" s="141"/>
      <c r="N1460" s="141"/>
      <c r="O1460" s="141"/>
      <c r="P1460" s="141"/>
      <c r="Q1460" s="141"/>
      <c r="R1460" s="141"/>
      <c r="S1460" s="141"/>
      <c r="T1460" s="141"/>
      <c r="U1460" s="141"/>
    </row>
    <row r="1461" spans="1:21" ht="14.4" x14ac:dyDescent="0.3">
      <c r="A1461" s="141"/>
      <c r="B1461" s="141"/>
      <c r="C1461" s="141"/>
      <c r="D1461" s="141"/>
      <c r="E1461" s="141"/>
      <c r="F1461" s="141"/>
      <c r="G1461" s="141"/>
      <c r="H1461" s="141"/>
      <c r="I1461" s="141"/>
      <c r="J1461" s="141"/>
      <c r="K1461" s="141"/>
      <c r="L1461" s="141"/>
      <c r="M1461" s="141"/>
      <c r="N1461" s="141"/>
      <c r="O1461" s="141"/>
      <c r="P1461" s="141"/>
      <c r="Q1461" s="141"/>
      <c r="R1461" s="141"/>
      <c r="S1461" s="141"/>
      <c r="T1461" s="141"/>
      <c r="U1461" s="141"/>
    </row>
    <row r="1462" spans="1:21" ht="14.4" x14ac:dyDescent="0.3">
      <c r="A1462" s="141"/>
      <c r="B1462" s="141"/>
      <c r="C1462" s="141"/>
      <c r="D1462" s="141"/>
      <c r="E1462" s="141"/>
      <c r="F1462" s="141"/>
      <c r="G1462" s="141"/>
      <c r="H1462" s="141"/>
      <c r="I1462" s="141"/>
      <c r="J1462" s="141"/>
      <c r="K1462" s="141"/>
      <c r="L1462" s="141"/>
      <c r="M1462" s="141"/>
      <c r="N1462" s="141"/>
      <c r="O1462" s="141"/>
      <c r="P1462" s="141"/>
      <c r="Q1462" s="141"/>
      <c r="R1462" s="141"/>
      <c r="S1462" s="141"/>
      <c r="T1462" s="141"/>
      <c r="U1462" s="141"/>
    </row>
    <row r="1463" spans="1:21" ht="14.4" x14ac:dyDescent="0.3">
      <c r="A1463" s="141"/>
      <c r="B1463" s="141"/>
      <c r="C1463" s="141"/>
      <c r="D1463" s="141"/>
      <c r="E1463" s="141"/>
      <c r="F1463" s="141"/>
      <c r="G1463" s="141"/>
      <c r="H1463" s="141"/>
      <c r="I1463" s="141"/>
      <c r="J1463" s="141"/>
      <c r="K1463" s="141"/>
      <c r="L1463" s="141"/>
      <c r="M1463" s="141"/>
      <c r="N1463" s="141"/>
      <c r="O1463" s="141"/>
      <c r="P1463" s="141"/>
      <c r="Q1463" s="141"/>
      <c r="R1463" s="141"/>
      <c r="S1463" s="141"/>
      <c r="T1463" s="141"/>
      <c r="U1463" s="141"/>
    </row>
    <row r="1464" spans="1:21" ht="14.4" x14ac:dyDescent="0.3">
      <c r="A1464" s="141"/>
      <c r="B1464" s="141"/>
      <c r="C1464" s="141"/>
      <c r="D1464" s="141"/>
      <c r="E1464" s="141"/>
      <c r="F1464" s="141"/>
      <c r="G1464" s="141"/>
      <c r="H1464" s="141"/>
      <c r="I1464" s="141"/>
      <c r="J1464" s="141"/>
      <c r="K1464" s="141"/>
      <c r="L1464" s="141"/>
      <c r="M1464" s="141"/>
      <c r="N1464" s="141"/>
      <c r="O1464" s="141"/>
      <c r="P1464" s="141"/>
      <c r="Q1464" s="141"/>
      <c r="R1464" s="141"/>
      <c r="S1464" s="141"/>
      <c r="T1464" s="141"/>
      <c r="U1464" s="141"/>
    </row>
    <row r="1465" spans="1:21" ht="14.4" x14ac:dyDescent="0.3">
      <c r="A1465" s="141"/>
      <c r="B1465" s="141"/>
      <c r="C1465" s="141"/>
      <c r="D1465" s="141"/>
      <c r="E1465" s="141"/>
      <c r="F1465" s="141"/>
      <c r="G1465" s="141"/>
      <c r="H1465" s="141"/>
      <c r="I1465" s="141"/>
      <c r="J1465" s="141"/>
      <c r="K1465" s="141"/>
      <c r="L1465" s="141"/>
      <c r="M1465" s="141"/>
      <c r="N1465" s="141"/>
      <c r="O1465" s="141"/>
      <c r="P1465" s="141"/>
      <c r="Q1465" s="141"/>
      <c r="R1465" s="141"/>
      <c r="S1465" s="141"/>
      <c r="T1465" s="141"/>
      <c r="U1465" s="141"/>
    </row>
    <row r="1466" spans="1:21" ht="14.4" x14ac:dyDescent="0.3">
      <c r="A1466" s="141"/>
      <c r="B1466" s="141"/>
      <c r="C1466" s="141"/>
      <c r="D1466" s="141"/>
      <c r="E1466" s="141"/>
      <c r="F1466" s="141"/>
      <c r="G1466" s="141"/>
      <c r="H1466" s="141"/>
      <c r="I1466" s="141"/>
      <c r="J1466" s="141"/>
      <c r="K1466" s="141"/>
      <c r="L1466" s="141"/>
      <c r="M1466" s="141"/>
      <c r="N1466" s="141"/>
      <c r="O1466" s="141"/>
      <c r="P1466" s="141"/>
      <c r="Q1466" s="141"/>
      <c r="R1466" s="141"/>
      <c r="S1466" s="141"/>
      <c r="T1466" s="141"/>
      <c r="U1466" s="141"/>
    </row>
    <row r="1467" spans="1:21" ht="14.4" x14ac:dyDescent="0.3">
      <c r="A1467" s="141"/>
      <c r="B1467" s="141"/>
      <c r="C1467" s="141"/>
      <c r="D1467" s="141"/>
      <c r="E1467" s="141"/>
      <c r="F1467" s="141"/>
      <c r="G1467" s="141"/>
      <c r="H1467" s="141"/>
      <c r="I1467" s="141"/>
      <c r="J1467" s="141"/>
      <c r="K1467" s="141"/>
      <c r="L1467" s="141"/>
      <c r="M1467" s="141"/>
      <c r="N1467" s="141"/>
      <c r="O1467" s="141"/>
      <c r="P1467" s="141"/>
      <c r="Q1467" s="141"/>
      <c r="R1467" s="141"/>
      <c r="S1467" s="141"/>
      <c r="T1467" s="141"/>
      <c r="U1467" s="141"/>
    </row>
    <row r="1468" spans="1:21" ht="14.4" x14ac:dyDescent="0.3">
      <c r="A1468" s="141"/>
      <c r="B1468" s="141"/>
      <c r="C1468" s="141"/>
      <c r="D1468" s="141"/>
      <c r="E1468" s="141"/>
      <c r="F1468" s="141"/>
      <c r="G1468" s="141"/>
      <c r="H1468" s="141"/>
      <c r="I1468" s="141"/>
      <c r="J1468" s="141"/>
      <c r="K1468" s="141"/>
      <c r="L1468" s="141"/>
      <c r="M1468" s="141"/>
      <c r="N1468" s="141"/>
      <c r="O1468" s="141"/>
      <c r="P1468" s="141"/>
      <c r="Q1468" s="141"/>
      <c r="R1468" s="141"/>
      <c r="S1468" s="141"/>
      <c r="T1468" s="141"/>
      <c r="U1468" s="141"/>
    </row>
    <row r="1469" spans="1:21" ht="14.4" x14ac:dyDescent="0.3">
      <c r="A1469" s="141"/>
      <c r="B1469" s="141"/>
      <c r="C1469" s="141"/>
      <c r="D1469" s="141"/>
      <c r="E1469" s="141"/>
      <c r="F1469" s="141"/>
      <c r="G1469" s="141"/>
      <c r="H1469" s="141"/>
      <c r="I1469" s="141"/>
      <c r="J1469" s="141"/>
      <c r="K1469" s="141"/>
      <c r="L1469" s="141"/>
      <c r="M1469" s="141"/>
      <c r="N1469" s="141"/>
      <c r="O1469" s="141"/>
      <c r="P1469" s="141"/>
      <c r="Q1469" s="141"/>
      <c r="R1469" s="141"/>
      <c r="S1469" s="141"/>
      <c r="T1469" s="141"/>
      <c r="U1469" s="141"/>
    </row>
    <row r="1470" spans="1:21" ht="14.4" x14ac:dyDescent="0.3">
      <c r="A1470" s="141"/>
      <c r="B1470" s="141"/>
      <c r="C1470" s="141"/>
      <c r="D1470" s="141"/>
      <c r="E1470" s="141"/>
      <c r="F1470" s="141"/>
      <c r="G1470" s="141"/>
      <c r="H1470" s="141"/>
      <c r="I1470" s="141"/>
      <c r="J1470" s="141"/>
      <c r="K1470" s="141"/>
      <c r="L1470" s="141"/>
      <c r="M1470" s="141"/>
      <c r="N1470" s="141"/>
      <c r="O1470" s="141"/>
      <c r="P1470" s="141"/>
      <c r="Q1470" s="141"/>
      <c r="R1470" s="141"/>
      <c r="S1470" s="141"/>
      <c r="T1470" s="141"/>
      <c r="U1470" s="141"/>
    </row>
    <row r="1471" spans="1:21" ht="14.4" x14ac:dyDescent="0.3">
      <c r="A1471" s="141"/>
      <c r="B1471" s="141"/>
      <c r="C1471" s="141"/>
      <c r="D1471" s="141"/>
      <c r="E1471" s="141"/>
      <c r="F1471" s="141"/>
      <c r="G1471" s="141"/>
      <c r="H1471" s="141"/>
      <c r="I1471" s="141"/>
      <c r="J1471" s="141"/>
      <c r="K1471" s="141"/>
      <c r="L1471" s="141"/>
      <c r="M1471" s="141"/>
      <c r="N1471" s="141"/>
      <c r="O1471" s="141"/>
      <c r="P1471" s="141"/>
      <c r="Q1471" s="141"/>
      <c r="R1471" s="141"/>
      <c r="S1471" s="141"/>
      <c r="T1471" s="141"/>
      <c r="U1471" s="141"/>
    </row>
    <row r="1472" spans="1:21" ht="14.4" x14ac:dyDescent="0.3">
      <c r="A1472" s="141"/>
      <c r="B1472" s="141"/>
      <c r="C1472" s="141"/>
      <c r="D1472" s="141"/>
      <c r="E1472" s="141"/>
      <c r="F1472" s="141"/>
      <c r="G1472" s="141"/>
      <c r="H1472" s="141"/>
      <c r="I1472" s="141"/>
      <c r="J1472" s="141"/>
      <c r="K1472" s="141"/>
      <c r="L1472" s="141"/>
      <c r="M1472" s="141"/>
      <c r="N1472" s="141"/>
      <c r="O1472" s="141"/>
      <c r="P1472" s="141"/>
      <c r="Q1472" s="141"/>
      <c r="R1472" s="141"/>
      <c r="S1472" s="141"/>
      <c r="T1472" s="141"/>
      <c r="U1472" s="141"/>
    </row>
    <row r="1473" spans="1:21" ht="14.4" x14ac:dyDescent="0.3">
      <c r="A1473" s="141"/>
      <c r="B1473" s="141"/>
      <c r="C1473" s="141"/>
      <c r="D1473" s="141"/>
      <c r="E1473" s="141"/>
      <c r="F1473" s="141"/>
      <c r="G1473" s="141"/>
      <c r="H1473" s="141"/>
      <c r="I1473" s="141"/>
      <c r="J1473" s="141"/>
      <c r="K1473" s="141"/>
      <c r="L1473" s="141"/>
      <c r="M1473" s="141"/>
      <c r="N1473" s="141"/>
      <c r="O1473" s="141"/>
      <c r="P1473" s="141"/>
      <c r="Q1473" s="141"/>
      <c r="R1473" s="141"/>
      <c r="S1473" s="141"/>
      <c r="T1473" s="141"/>
      <c r="U1473" s="141"/>
    </row>
    <row r="1474" spans="1:21" ht="14.4" x14ac:dyDescent="0.3">
      <c r="A1474" s="141"/>
      <c r="B1474" s="141"/>
      <c r="C1474" s="141"/>
      <c r="D1474" s="141"/>
      <c r="E1474" s="141"/>
      <c r="F1474" s="141"/>
      <c r="G1474" s="141"/>
      <c r="H1474" s="141"/>
      <c r="I1474" s="141"/>
      <c r="J1474" s="141"/>
      <c r="K1474" s="141"/>
      <c r="L1474" s="141"/>
      <c r="M1474" s="141"/>
      <c r="N1474" s="141"/>
      <c r="O1474" s="141"/>
      <c r="P1474" s="141"/>
      <c r="Q1474" s="141"/>
      <c r="R1474" s="141"/>
      <c r="S1474" s="141"/>
      <c r="T1474" s="141"/>
      <c r="U1474" s="141"/>
    </row>
    <row r="1475" spans="1:21" ht="14.4" x14ac:dyDescent="0.3">
      <c r="A1475" s="141"/>
      <c r="B1475" s="141"/>
      <c r="C1475" s="141"/>
      <c r="D1475" s="141"/>
      <c r="E1475" s="141"/>
      <c r="F1475" s="141"/>
      <c r="G1475" s="141"/>
      <c r="H1475" s="141"/>
      <c r="I1475" s="141"/>
      <c r="J1475" s="141"/>
      <c r="K1475" s="141"/>
      <c r="L1475" s="141"/>
      <c r="M1475" s="141"/>
      <c r="N1475" s="141"/>
      <c r="O1475" s="141"/>
      <c r="P1475" s="141"/>
      <c r="Q1475" s="141"/>
      <c r="R1475" s="141"/>
      <c r="S1475" s="141"/>
      <c r="T1475" s="141"/>
      <c r="U1475" s="141"/>
    </row>
    <row r="1476" spans="1:21" ht="14.4" x14ac:dyDescent="0.3">
      <c r="A1476" s="141"/>
      <c r="B1476" s="141"/>
      <c r="C1476" s="141"/>
      <c r="D1476" s="141"/>
      <c r="E1476" s="141"/>
      <c r="F1476" s="141"/>
      <c r="G1476" s="141"/>
      <c r="H1476" s="141"/>
      <c r="I1476" s="141"/>
      <c r="J1476" s="141"/>
      <c r="K1476" s="141"/>
      <c r="L1476" s="141"/>
      <c r="M1476" s="141"/>
      <c r="N1476" s="141"/>
      <c r="O1476" s="141"/>
      <c r="P1476" s="141"/>
      <c r="Q1476" s="141"/>
      <c r="R1476" s="141"/>
      <c r="S1476" s="141"/>
      <c r="T1476" s="141"/>
      <c r="U1476" s="141"/>
    </row>
    <row r="1477" spans="1:21" ht="14.4" x14ac:dyDescent="0.3">
      <c r="A1477" s="141"/>
      <c r="B1477" s="141"/>
      <c r="C1477" s="141"/>
      <c r="D1477" s="141"/>
      <c r="E1477" s="141"/>
      <c r="F1477" s="141"/>
      <c r="G1477" s="141"/>
      <c r="H1477" s="141"/>
      <c r="I1477" s="141"/>
      <c r="J1477" s="141"/>
      <c r="K1477" s="141"/>
      <c r="L1477" s="141"/>
      <c r="M1477" s="141"/>
      <c r="N1477" s="141"/>
      <c r="O1477" s="141"/>
      <c r="P1477" s="141"/>
      <c r="Q1477" s="141"/>
      <c r="R1477" s="141"/>
      <c r="S1477" s="141"/>
      <c r="T1477" s="141"/>
      <c r="U1477" s="141"/>
    </row>
    <row r="1478" spans="1:21" ht="14.4" x14ac:dyDescent="0.3">
      <c r="A1478" s="141"/>
      <c r="B1478" s="141"/>
      <c r="C1478" s="141"/>
      <c r="D1478" s="141"/>
      <c r="E1478" s="141"/>
      <c r="F1478" s="141"/>
      <c r="G1478" s="141"/>
      <c r="H1478" s="141"/>
      <c r="I1478" s="141"/>
      <c r="J1478" s="141"/>
      <c r="K1478" s="141"/>
      <c r="L1478" s="141"/>
      <c r="M1478" s="141"/>
      <c r="N1478" s="141"/>
      <c r="O1478" s="141"/>
      <c r="P1478" s="141"/>
      <c r="Q1478" s="141"/>
      <c r="R1478" s="141"/>
      <c r="S1478" s="141"/>
      <c r="T1478" s="141"/>
      <c r="U1478" s="141"/>
    </row>
    <row r="1479" spans="1:21" ht="14.4" x14ac:dyDescent="0.3">
      <c r="A1479" s="141"/>
      <c r="B1479" s="141"/>
      <c r="C1479" s="141"/>
      <c r="D1479" s="141"/>
      <c r="E1479" s="141"/>
      <c r="F1479" s="141"/>
      <c r="G1479" s="141"/>
      <c r="H1479" s="141"/>
      <c r="I1479" s="141"/>
      <c r="J1479" s="141"/>
      <c r="K1479" s="141"/>
      <c r="L1479" s="141"/>
      <c r="M1479" s="141"/>
      <c r="N1479" s="141"/>
      <c r="O1479" s="141"/>
      <c r="P1479" s="141"/>
      <c r="Q1479" s="141"/>
      <c r="R1479" s="141"/>
      <c r="S1479" s="141"/>
      <c r="T1479" s="141"/>
      <c r="U1479" s="141"/>
    </row>
    <row r="1480" spans="1:21" ht="14.4" x14ac:dyDescent="0.3">
      <c r="A1480" s="141"/>
      <c r="B1480" s="141"/>
      <c r="C1480" s="141"/>
      <c r="D1480" s="141"/>
      <c r="E1480" s="141"/>
      <c r="F1480" s="141"/>
      <c r="G1480" s="141"/>
      <c r="H1480" s="141"/>
      <c r="I1480" s="141"/>
      <c r="J1480" s="141"/>
      <c r="K1480" s="141"/>
      <c r="L1480" s="141"/>
      <c r="M1480" s="141"/>
      <c r="N1480" s="141"/>
      <c r="O1480" s="141"/>
      <c r="P1480" s="141"/>
      <c r="Q1480" s="141"/>
      <c r="R1480" s="141"/>
      <c r="S1480" s="141"/>
      <c r="T1480" s="141"/>
      <c r="U1480" s="141"/>
    </row>
    <row r="1481" spans="1:21" ht="14.4" x14ac:dyDescent="0.3">
      <c r="A1481" s="141"/>
      <c r="B1481" s="141"/>
      <c r="C1481" s="141"/>
      <c r="D1481" s="141"/>
      <c r="E1481" s="141"/>
      <c r="F1481" s="141"/>
      <c r="G1481" s="141"/>
      <c r="H1481" s="141"/>
      <c r="I1481" s="141"/>
      <c r="J1481" s="141"/>
      <c r="K1481" s="141"/>
      <c r="L1481" s="141"/>
      <c r="M1481" s="141"/>
      <c r="N1481" s="141"/>
      <c r="O1481" s="141"/>
      <c r="P1481" s="141"/>
      <c r="Q1481" s="141"/>
      <c r="R1481" s="141"/>
      <c r="S1481" s="141"/>
      <c r="T1481" s="141"/>
      <c r="U1481" s="141"/>
    </row>
    <row r="1482" spans="1:21" ht="14.4" x14ac:dyDescent="0.3">
      <c r="A1482" s="141"/>
      <c r="B1482" s="141"/>
      <c r="C1482" s="141"/>
      <c r="D1482" s="141"/>
      <c r="E1482" s="141"/>
      <c r="F1482" s="141"/>
      <c r="G1482" s="141"/>
      <c r="H1482" s="141"/>
      <c r="I1482" s="141"/>
      <c r="J1482" s="141"/>
      <c r="K1482" s="141"/>
      <c r="L1482" s="141"/>
      <c r="M1482" s="141"/>
      <c r="N1482" s="141"/>
      <c r="O1482" s="141"/>
      <c r="P1482" s="141"/>
      <c r="Q1482" s="141"/>
      <c r="R1482" s="141"/>
      <c r="S1482" s="141"/>
      <c r="T1482" s="141"/>
      <c r="U1482" s="141"/>
    </row>
    <row r="1483" spans="1:21" ht="14.4" x14ac:dyDescent="0.3">
      <c r="A1483" s="141"/>
      <c r="B1483" s="141"/>
      <c r="C1483" s="141"/>
      <c r="D1483" s="141"/>
      <c r="E1483" s="141"/>
      <c r="F1483" s="141"/>
      <c r="G1483" s="141"/>
      <c r="H1483" s="141"/>
      <c r="I1483" s="141"/>
      <c r="J1483" s="141"/>
      <c r="K1483" s="141"/>
      <c r="L1483" s="141"/>
      <c r="M1483" s="141"/>
      <c r="N1483" s="141"/>
      <c r="O1483" s="141"/>
      <c r="P1483" s="141"/>
      <c r="Q1483" s="141"/>
      <c r="R1483" s="141"/>
      <c r="S1483" s="141"/>
      <c r="T1483" s="141"/>
      <c r="U1483" s="141"/>
    </row>
    <row r="1484" spans="1:21" ht="14.4" x14ac:dyDescent="0.3">
      <c r="A1484" s="141"/>
      <c r="B1484" s="141"/>
      <c r="C1484" s="141"/>
      <c r="D1484" s="141"/>
      <c r="E1484" s="141"/>
      <c r="F1484" s="141"/>
      <c r="G1484" s="141"/>
      <c r="H1484" s="141"/>
      <c r="I1484" s="141"/>
      <c r="J1484" s="141"/>
      <c r="K1484" s="141"/>
      <c r="L1484" s="141"/>
      <c r="M1484" s="141"/>
      <c r="N1484" s="141"/>
      <c r="O1484" s="141"/>
      <c r="P1484" s="141"/>
      <c r="Q1484" s="141"/>
      <c r="R1484" s="141"/>
      <c r="S1484" s="141"/>
      <c r="T1484" s="141"/>
      <c r="U1484" s="141"/>
    </row>
    <row r="1485" spans="1:21" ht="14.4" x14ac:dyDescent="0.3">
      <c r="A1485" s="141"/>
      <c r="B1485" s="141"/>
      <c r="C1485" s="141"/>
      <c r="D1485" s="141"/>
      <c r="E1485" s="141"/>
      <c r="F1485" s="141"/>
      <c r="G1485" s="141"/>
      <c r="H1485" s="141"/>
      <c r="I1485" s="141"/>
      <c r="J1485" s="141"/>
      <c r="K1485" s="141"/>
      <c r="L1485" s="141"/>
      <c r="M1485" s="141"/>
      <c r="N1485" s="141"/>
      <c r="O1485" s="141"/>
      <c r="P1485" s="141"/>
      <c r="Q1485" s="141"/>
      <c r="R1485" s="141"/>
      <c r="S1485" s="141"/>
      <c r="T1485" s="141"/>
      <c r="U1485" s="141"/>
    </row>
    <row r="1486" spans="1:21" ht="14.4" x14ac:dyDescent="0.3">
      <c r="A1486" s="141"/>
      <c r="B1486" s="141"/>
      <c r="C1486" s="141"/>
      <c r="D1486" s="141"/>
      <c r="E1486" s="141"/>
      <c r="F1486" s="141"/>
      <c r="G1486" s="141"/>
      <c r="H1486" s="141"/>
      <c r="I1486" s="141"/>
      <c r="J1486" s="141"/>
      <c r="K1486" s="141"/>
      <c r="L1486" s="141"/>
      <c r="M1486" s="141"/>
      <c r="N1486" s="141"/>
      <c r="O1486" s="141"/>
      <c r="P1486" s="141"/>
      <c r="Q1486" s="141"/>
      <c r="R1486" s="141"/>
      <c r="S1486" s="141"/>
      <c r="T1486" s="141"/>
      <c r="U1486" s="141"/>
    </row>
    <row r="1487" spans="1:21" ht="14.4" x14ac:dyDescent="0.3">
      <c r="A1487" s="141"/>
      <c r="B1487" s="141"/>
      <c r="C1487" s="141"/>
      <c r="D1487" s="141"/>
      <c r="E1487" s="141"/>
      <c r="F1487" s="141"/>
      <c r="G1487" s="141"/>
      <c r="H1487" s="141"/>
      <c r="I1487" s="141"/>
      <c r="J1487" s="141"/>
      <c r="K1487" s="141"/>
      <c r="L1487" s="141"/>
      <c r="M1487" s="141"/>
      <c r="N1487" s="141"/>
      <c r="O1487" s="141"/>
      <c r="P1487" s="141"/>
      <c r="Q1487" s="141"/>
      <c r="R1487" s="141"/>
      <c r="S1487" s="141"/>
      <c r="T1487" s="141"/>
      <c r="U1487" s="141"/>
    </row>
    <row r="1488" spans="1:21" ht="14.4" x14ac:dyDescent="0.3">
      <c r="A1488" s="141"/>
      <c r="B1488" s="141"/>
      <c r="C1488" s="141"/>
      <c r="D1488" s="141"/>
      <c r="E1488" s="141"/>
      <c r="F1488" s="141"/>
      <c r="G1488" s="141"/>
      <c r="H1488" s="141"/>
      <c r="I1488" s="141"/>
      <c r="J1488" s="141"/>
      <c r="K1488" s="141"/>
      <c r="L1488" s="141"/>
      <c r="M1488" s="141"/>
      <c r="N1488" s="141"/>
      <c r="O1488" s="141"/>
      <c r="P1488" s="141"/>
      <c r="Q1488" s="141"/>
      <c r="R1488" s="141"/>
      <c r="S1488" s="141"/>
      <c r="T1488" s="141"/>
      <c r="U1488" s="141"/>
    </row>
    <row r="1489" spans="1:21" ht="14.4" x14ac:dyDescent="0.3">
      <c r="A1489" s="141"/>
      <c r="B1489" s="141"/>
      <c r="C1489" s="141"/>
      <c r="D1489" s="141"/>
      <c r="E1489" s="141"/>
      <c r="F1489" s="141"/>
      <c r="G1489" s="141"/>
      <c r="H1489" s="141"/>
      <c r="I1489" s="141"/>
      <c r="J1489" s="141"/>
      <c r="K1489" s="141"/>
      <c r="L1489" s="141"/>
      <c r="M1489" s="141"/>
      <c r="N1489" s="141"/>
      <c r="O1489" s="141"/>
      <c r="P1489" s="141"/>
      <c r="Q1489" s="141"/>
      <c r="R1489" s="141"/>
      <c r="S1489" s="141"/>
      <c r="T1489" s="141"/>
      <c r="U1489" s="141"/>
    </row>
    <row r="1490" spans="1:21" ht="14.4" x14ac:dyDescent="0.3">
      <c r="A1490" s="141"/>
      <c r="B1490" s="141"/>
      <c r="C1490" s="141"/>
      <c r="D1490" s="141"/>
      <c r="E1490" s="141"/>
      <c r="F1490" s="141"/>
      <c r="G1490" s="141"/>
      <c r="H1490" s="141"/>
      <c r="I1490" s="141"/>
      <c r="J1490" s="141"/>
      <c r="K1490" s="141"/>
      <c r="L1490" s="141"/>
      <c r="M1490" s="141"/>
      <c r="N1490" s="141"/>
      <c r="O1490" s="141"/>
      <c r="P1490" s="141"/>
      <c r="Q1490" s="141"/>
      <c r="R1490" s="141"/>
      <c r="S1490" s="141"/>
      <c r="T1490" s="141"/>
      <c r="U1490" s="141"/>
    </row>
    <row r="1491" spans="1:21" ht="14.4" x14ac:dyDescent="0.3">
      <c r="A1491" s="141"/>
      <c r="B1491" s="141"/>
      <c r="C1491" s="141"/>
      <c r="D1491" s="141"/>
      <c r="E1491" s="141"/>
      <c r="F1491" s="141"/>
      <c r="G1491" s="141"/>
      <c r="H1491" s="141"/>
      <c r="I1491" s="141"/>
      <c r="J1491" s="141"/>
      <c r="K1491" s="141"/>
      <c r="L1491" s="141"/>
      <c r="M1491" s="141"/>
      <c r="N1491" s="141"/>
      <c r="O1491" s="141"/>
      <c r="P1491" s="141"/>
      <c r="Q1491" s="141"/>
      <c r="R1491" s="141"/>
      <c r="S1491" s="141"/>
      <c r="T1491" s="141"/>
      <c r="U1491" s="141"/>
    </row>
    <row r="1492" spans="1:21" ht="14.4" x14ac:dyDescent="0.3">
      <c r="A1492" s="141"/>
      <c r="B1492" s="141"/>
      <c r="C1492" s="141"/>
      <c r="D1492" s="141"/>
      <c r="E1492" s="141"/>
      <c r="F1492" s="141"/>
      <c r="G1492" s="141"/>
      <c r="H1492" s="141"/>
      <c r="I1492" s="141"/>
      <c r="J1492" s="141"/>
      <c r="K1492" s="141"/>
      <c r="L1492" s="141"/>
      <c r="M1492" s="141"/>
      <c r="N1492" s="141"/>
      <c r="O1492" s="141"/>
      <c r="P1492" s="141"/>
      <c r="Q1492" s="141"/>
      <c r="R1492" s="141"/>
      <c r="S1492" s="141"/>
      <c r="T1492" s="141"/>
      <c r="U1492" s="141"/>
    </row>
    <row r="1493" spans="1:21" ht="14.4" x14ac:dyDescent="0.3">
      <c r="A1493" s="141"/>
      <c r="B1493" s="141"/>
      <c r="C1493" s="141"/>
      <c r="D1493" s="141"/>
      <c r="E1493" s="141"/>
      <c r="F1493" s="141"/>
      <c r="G1493" s="141"/>
      <c r="H1493" s="141"/>
      <c r="I1493" s="141"/>
      <c r="J1493" s="141"/>
      <c r="K1493" s="141"/>
      <c r="L1493" s="141"/>
      <c r="M1493" s="141"/>
      <c r="N1493" s="141"/>
      <c r="O1493" s="141"/>
      <c r="P1493" s="141"/>
      <c r="Q1493" s="141"/>
      <c r="R1493" s="141"/>
      <c r="S1493" s="141"/>
      <c r="T1493" s="141"/>
      <c r="U1493" s="141"/>
    </row>
    <row r="1494" spans="1:21" ht="14.4" x14ac:dyDescent="0.3">
      <c r="A1494" s="141"/>
      <c r="B1494" s="141"/>
      <c r="C1494" s="141"/>
      <c r="D1494" s="141"/>
      <c r="E1494" s="141"/>
      <c r="F1494" s="141"/>
      <c r="G1494" s="141"/>
      <c r="H1494" s="141"/>
      <c r="I1494" s="141"/>
      <c r="J1494" s="141"/>
      <c r="K1494" s="141"/>
      <c r="L1494" s="141"/>
      <c r="M1494" s="141"/>
      <c r="N1494" s="141"/>
      <c r="O1494" s="141"/>
      <c r="P1494" s="141"/>
      <c r="Q1494" s="141"/>
      <c r="R1494" s="141"/>
      <c r="S1494" s="141"/>
      <c r="T1494" s="141"/>
      <c r="U1494" s="141"/>
    </row>
    <row r="1495" spans="1:21" ht="14.4" x14ac:dyDescent="0.3">
      <c r="A1495" s="141"/>
      <c r="B1495" s="141"/>
      <c r="C1495" s="141"/>
      <c r="D1495" s="141"/>
      <c r="E1495" s="141"/>
      <c r="F1495" s="141"/>
      <c r="G1495" s="141"/>
      <c r="H1495" s="141"/>
      <c r="I1495" s="141"/>
      <c r="J1495" s="141"/>
      <c r="K1495" s="141"/>
      <c r="L1495" s="141"/>
      <c r="M1495" s="141"/>
      <c r="N1495" s="141"/>
      <c r="O1495" s="141"/>
      <c r="P1495" s="141"/>
      <c r="Q1495" s="141"/>
      <c r="R1495" s="141"/>
      <c r="S1495" s="141"/>
      <c r="T1495" s="141"/>
      <c r="U1495" s="141"/>
    </row>
    <row r="1496" spans="1:21" ht="14.4" x14ac:dyDescent="0.3">
      <c r="A1496" s="141"/>
      <c r="B1496" s="141"/>
      <c r="C1496" s="141"/>
      <c r="D1496" s="141"/>
      <c r="E1496" s="141"/>
      <c r="F1496" s="141"/>
      <c r="G1496" s="141"/>
      <c r="H1496" s="141"/>
      <c r="I1496" s="141"/>
      <c r="J1496" s="141"/>
      <c r="K1496" s="141"/>
      <c r="L1496" s="141"/>
      <c r="M1496" s="141"/>
      <c r="N1496" s="141"/>
      <c r="O1496" s="141"/>
      <c r="P1496" s="141"/>
      <c r="Q1496" s="141"/>
      <c r="R1496" s="141"/>
      <c r="S1496" s="141"/>
      <c r="T1496" s="141"/>
      <c r="U1496" s="141"/>
    </row>
    <row r="1497" spans="1:21" ht="14.4" x14ac:dyDescent="0.3">
      <c r="A1497" s="141"/>
      <c r="B1497" s="141"/>
      <c r="C1497" s="141"/>
      <c r="D1497" s="141"/>
      <c r="E1497" s="141"/>
      <c r="F1497" s="141"/>
      <c r="G1497" s="141"/>
      <c r="H1497" s="141"/>
      <c r="I1497" s="141"/>
      <c r="J1497" s="141"/>
      <c r="K1497" s="141"/>
      <c r="L1497" s="141"/>
      <c r="M1497" s="141"/>
      <c r="N1497" s="141"/>
      <c r="O1497" s="141"/>
      <c r="P1497" s="141"/>
      <c r="Q1497" s="141"/>
      <c r="R1497" s="141"/>
      <c r="S1497" s="141"/>
      <c r="T1497" s="141"/>
      <c r="U1497" s="141"/>
    </row>
    <row r="1498" spans="1:21" ht="14.4" x14ac:dyDescent="0.3">
      <c r="A1498" s="141"/>
      <c r="B1498" s="141"/>
      <c r="C1498" s="141"/>
      <c r="D1498" s="141"/>
      <c r="E1498" s="141"/>
      <c r="F1498" s="141"/>
      <c r="G1498" s="141"/>
      <c r="H1498" s="141"/>
      <c r="I1498" s="141"/>
      <c r="J1498" s="141"/>
      <c r="K1498" s="141"/>
      <c r="L1498" s="141"/>
      <c r="M1498" s="141"/>
      <c r="N1498" s="141"/>
      <c r="O1498" s="141"/>
      <c r="P1498" s="141"/>
      <c r="Q1498" s="141"/>
      <c r="R1498" s="141"/>
      <c r="S1498" s="141"/>
      <c r="T1498" s="141"/>
      <c r="U1498" s="141"/>
    </row>
    <row r="1499" spans="1:21" ht="14.4" x14ac:dyDescent="0.3">
      <c r="A1499" s="141"/>
      <c r="B1499" s="141"/>
      <c r="C1499" s="141"/>
      <c r="D1499" s="141"/>
      <c r="E1499" s="141"/>
      <c r="F1499" s="141"/>
      <c r="G1499" s="141"/>
      <c r="H1499" s="141"/>
      <c r="I1499" s="141"/>
      <c r="J1499" s="141"/>
      <c r="K1499" s="141"/>
      <c r="L1499" s="141"/>
      <c r="M1499" s="141"/>
      <c r="N1499" s="141"/>
      <c r="O1499" s="141"/>
      <c r="P1499" s="141"/>
      <c r="Q1499" s="141"/>
      <c r="R1499" s="141"/>
      <c r="S1499" s="141"/>
      <c r="T1499" s="141"/>
      <c r="U1499" s="141"/>
    </row>
    <row r="1500" spans="1:21" ht="14.4" x14ac:dyDescent="0.3">
      <c r="A1500" s="141"/>
      <c r="B1500" s="141"/>
      <c r="C1500" s="141"/>
      <c r="D1500" s="141"/>
      <c r="E1500" s="141"/>
      <c r="F1500" s="141"/>
      <c r="G1500" s="141"/>
      <c r="H1500" s="141"/>
      <c r="I1500" s="141"/>
      <c r="J1500" s="141"/>
      <c r="K1500" s="141"/>
      <c r="L1500" s="141"/>
      <c r="M1500" s="141"/>
      <c r="N1500" s="141"/>
      <c r="O1500" s="141"/>
      <c r="P1500" s="141"/>
      <c r="Q1500" s="141"/>
      <c r="R1500" s="141"/>
      <c r="S1500" s="141"/>
      <c r="T1500" s="141"/>
      <c r="U1500" s="141"/>
    </row>
    <row r="1501" spans="1:21" ht="14.4" x14ac:dyDescent="0.3">
      <c r="A1501" s="141"/>
      <c r="B1501" s="141"/>
      <c r="C1501" s="141"/>
      <c r="D1501" s="141"/>
      <c r="E1501" s="141"/>
      <c r="F1501" s="141"/>
      <c r="G1501" s="141"/>
      <c r="H1501" s="141"/>
      <c r="I1501" s="141"/>
      <c r="J1501" s="141"/>
      <c r="K1501" s="141"/>
      <c r="L1501" s="141"/>
      <c r="M1501" s="141"/>
      <c r="N1501" s="141"/>
      <c r="O1501" s="141"/>
      <c r="P1501" s="141"/>
      <c r="Q1501" s="141"/>
      <c r="R1501" s="141"/>
      <c r="S1501" s="141"/>
      <c r="T1501" s="141"/>
      <c r="U1501" s="141"/>
    </row>
    <row r="1502" spans="1:21" ht="14.4" x14ac:dyDescent="0.3">
      <c r="A1502" s="141"/>
      <c r="B1502" s="141"/>
      <c r="C1502" s="141"/>
      <c r="D1502" s="141"/>
      <c r="E1502" s="141"/>
      <c r="F1502" s="141"/>
      <c r="G1502" s="141"/>
      <c r="H1502" s="141"/>
      <c r="I1502" s="141"/>
      <c r="J1502" s="141"/>
      <c r="K1502" s="141"/>
      <c r="L1502" s="141"/>
      <c r="M1502" s="141"/>
      <c r="N1502" s="141"/>
      <c r="O1502" s="141"/>
      <c r="P1502" s="141"/>
      <c r="Q1502" s="141"/>
      <c r="R1502" s="141"/>
      <c r="S1502" s="141"/>
      <c r="T1502" s="141"/>
      <c r="U1502" s="141"/>
    </row>
    <row r="1503" spans="1:21" ht="14.4" x14ac:dyDescent="0.3">
      <c r="A1503" s="141"/>
      <c r="B1503" s="141"/>
      <c r="C1503" s="141"/>
      <c r="D1503" s="141"/>
      <c r="E1503" s="141"/>
      <c r="F1503" s="141"/>
      <c r="G1503" s="141"/>
      <c r="H1503" s="141"/>
      <c r="I1503" s="141"/>
      <c r="J1503" s="141"/>
      <c r="K1503" s="141"/>
      <c r="L1503" s="141"/>
      <c r="M1503" s="141"/>
      <c r="N1503" s="141"/>
      <c r="O1503" s="141"/>
      <c r="P1503" s="141"/>
      <c r="Q1503" s="141"/>
      <c r="R1503" s="141"/>
      <c r="S1503" s="141"/>
      <c r="T1503" s="141"/>
      <c r="U1503" s="141"/>
    </row>
    <row r="1504" spans="1:21" ht="14.4" x14ac:dyDescent="0.3">
      <c r="A1504" s="141"/>
      <c r="B1504" s="141"/>
      <c r="C1504" s="141"/>
      <c r="D1504" s="141"/>
      <c r="E1504" s="141"/>
      <c r="F1504" s="141"/>
      <c r="G1504" s="141"/>
      <c r="H1504" s="141"/>
      <c r="I1504" s="141"/>
      <c r="J1504" s="141"/>
      <c r="K1504" s="141"/>
      <c r="L1504" s="141"/>
      <c r="M1504" s="141"/>
      <c r="N1504" s="141"/>
      <c r="O1504" s="141"/>
      <c r="P1504" s="141"/>
      <c r="Q1504" s="141"/>
      <c r="R1504" s="141"/>
      <c r="S1504" s="141"/>
      <c r="T1504" s="141"/>
      <c r="U1504" s="141"/>
    </row>
    <row r="1505" spans="1:21" ht="14.4" x14ac:dyDescent="0.3">
      <c r="A1505" s="141"/>
      <c r="B1505" s="141"/>
      <c r="C1505" s="141"/>
      <c r="D1505" s="141"/>
      <c r="E1505" s="141"/>
      <c r="F1505" s="141"/>
      <c r="G1505" s="141"/>
      <c r="H1505" s="141"/>
      <c r="I1505" s="141"/>
      <c r="J1505" s="141"/>
      <c r="K1505" s="141"/>
      <c r="L1505" s="141"/>
      <c r="M1505" s="141"/>
      <c r="N1505" s="141"/>
      <c r="O1505" s="141"/>
      <c r="P1505" s="141"/>
      <c r="Q1505" s="141"/>
      <c r="R1505" s="141"/>
      <c r="S1505" s="141"/>
      <c r="T1505" s="141"/>
      <c r="U1505" s="141"/>
    </row>
    <row r="1506" spans="1:21" ht="14.4" x14ac:dyDescent="0.3">
      <c r="A1506" s="141"/>
      <c r="B1506" s="141"/>
      <c r="C1506" s="141"/>
      <c r="D1506" s="141"/>
      <c r="E1506" s="141"/>
      <c r="F1506" s="141"/>
      <c r="G1506" s="141"/>
      <c r="H1506" s="141"/>
      <c r="I1506" s="141"/>
      <c r="J1506" s="141"/>
      <c r="K1506" s="141"/>
      <c r="L1506" s="141"/>
      <c r="M1506" s="141"/>
      <c r="N1506" s="141"/>
      <c r="O1506" s="141"/>
      <c r="P1506" s="141"/>
      <c r="Q1506" s="141"/>
      <c r="R1506" s="141"/>
      <c r="S1506" s="141"/>
      <c r="T1506" s="141"/>
      <c r="U1506" s="141"/>
    </row>
    <row r="1507" spans="1:21" ht="14.4" x14ac:dyDescent="0.3">
      <c r="A1507" s="141"/>
      <c r="B1507" s="141"/>
      <c r="C1507" s="141"/>
      <c r="D1507" s="141"/>
      <c r="E1507" s="141"/>
      <c r="F1507" s="141"/>
      <c r="G1507" s="141"/>
      <c r="H1507" s="141"/>
      <c r="I1507" s="141"/>
      <c r="J1507" s="141"/>
      <c r="K1507" s="141"/>
      <c r="L1507" s="141"/>
      <c r="M1507" s="141"/>
      <c r="N1507" s="141"/>
      <c r="O1507" s="141"/>
      <c r="P1507" s="141"/>
      <c r="Q1507" s="141"/>
      <c r="R1507" s="141"/>
      <c r="S1507" s="141"/>
      <c r="T1507" s="141"/>
      <c r="U1507" s="141"/>
    </row>
    <row r="1508" spans="1:21" ht="14.4" x14ac:dyDescent="0.3">
      <c r="A1508" s="141"/>
      <c r="B1508" s="141"/>
      <c r="C1508" s="141"/>
      <c r="D1508" s="141"/>
      <c r="E1508" s="141"/>
      <c r="F1508" s="141"/>
      <c r="G1508" s="141"/>
      <c r="H1508" s="141"/>
      <c r="I1508" s="141"/>
      <c r="J1508" s="141"/>
      <c r="K1508" s="141"/>
      <c r="L1508" s="141"/>
      <c r="M1508" s="141"/>
      <c r="N1508" s="141"/>
      <c r="O1508" s="141"/>
      <c r="P1508" s="141"/>
      <c r="Q1508" s="141"/>
      <c r="R1508" s="141"/>
      <c r="S1508" s="141"/>
      <c r="T1508" s="141"/>
      <c r="U1508" s="141"/>
    </row>
    <row r="1509" spans="1:21" ht="14.4" x14ac:dyDescent="0.3">
      <c r="A1509" s="141"/>
      <c r="B1509" s="141"/>
      <c r="C1509" s="141"/>
      <c r="D1509" s="141"/>
      <c r="E1509" s="141"/>
      <c r="F1509" s="141"/>
      <c r="G1509" s="141"/>
      <c r="H1509" s="141"/>
      <c r="I1509" s="141"/>
      <c r="J1509" s="141"/>
      <c r="K1509" s="141"/>
      <c r="L1509" s="141"/>
      <c r="M1509" s="141"/>
      <c r="N1509" s="141"/>
      <c r="O1509" s="141"/>
      <c r="P1509" s="141"/>
      <c r="Q1509" s="141"/>
      <c r="R1509" s="141"/>
      <c r="S1509" s="141"/>
      <c r="T1509" s="141"/>
      <c r="U1509" s="141"/>
    </row>
    <row r="1510" spans="1:21" ht="14.4" x14ac:dyDescent="0.3">
      <c r="A1510" s="141"/>
      <c r="B1510" s="141"/>
      <c r="C1510" s="141"/>
      <c r="D1510" s="141"/>
      <c r="E1510" s="141"/>
      <c r="F1510" s="141"/>
      <c r="G1510" s="141"/>
      <c r="H1510" s="141"/>
      <c r="I1510" s="141"/>
      <c r="J1510" s="141"/>
      <c r="K1510" s="141"/>
      <c r="L1510" s="141"/>
      <c r="M1510" s="141"/>
      <c r="N1510" s="141"/>
      <c r="O1510" s="141"/>
      <c r="P1510" s="141"/>
      <c r="Q1510" s="141"/>
      <c r="R1510" s="141"/>
      <c r="S1510" s="141"/>
      <c r="T1510" s="141"/>
      <c r="U1510" s="141"/>
    </row>
    <row r="1511" spans="1:21" ht="14.4" x14ac:dyDescent="0.3">
      <c r="A1511" s="141"/>
      <c r="B1511" s="141"/>
      <c r="C1511" s="141"/>
      <c r="D1511" s="141"/>
      <c r="E1511" s="141"/>
      <c r="F1511" s="141"/>
      <c r="G1511" s="141"/>
      <c r="H1511" s="141"/>
      <c r="I1511" s="141"/>
      <c r="J1511" s="141"/>
      <c r="K1511" s="141"/>
      <c r="L1511" s="141"/>
      <c r="M1511" s="141"/>
      <c r="N1511" s="141"/>
      <c r="O1511" s="141"/>
      <c r="P1511" s="141"/>
      <c r="Q1511" s="141"/>
      <c r="R1511" s="141"/>
      <c r="S1511" s="141"/>
      <c r="T1511" s="141"/>
      <c r="U1511" s="141"/>
    </row>
    <row r="1512" spans="1:21" ht="14.4" x14ac:dyDescent="0.3">
      <c r="A1512" s="141"/>
      <c r="B1512" s="141"/>
      <c r="C1512" s="141"/>
      <c r="D1512" s="141"/>
      <c r="E1512" s="141"/>
      <c r="F1512" s="141"/>
      <c r="G1512" s="141"/>
      <c r="H1512" s="141"/>
      <c r="I1512" s="141"/>
      <c r="J1512" s="141"/>
      <c r="K1512" s="141"/>
      <c r="L1512" s="141"/>
      <c r="M1512" s="141"/>
      <c r="N1512" s="141"/>
      <c r="O1512" s="141"/>
      <c r="P1512" s="141"/>
      <c r="Q1512" s="141"/>
      <c r="R1512" s="141"/>
      <c r="S1512" s="141"/>
      <c r="T1512" s="141"/>
      <c r="U1512" s="141"/>
    </row>
    <row r="1513" spans="1:21" ht="14.4" x14ac:dyDescent="0.3">
      <c r="A1513" s="141"/>
      <c r="B1513" s="141"/>
      <c r="C1513" s="141"/>
      <c r="D1513" s="141"/>
      <c r="E1513" s="141"/>
      <c r="F1513" s="141"/>
      <c r="G1513" s="141"/>
      <c r="H1513" s="141"/>
      <c r="I1513" s="141"/>
      <c r="J1513" s="141"/>
      <c r="K1513" s="141"/>
      <c r="L1513" s="141"/>
      <c r="M1513" s="141"/>
      <c r="N1513" s="141"/>
      <c r="O1513" s="141"/>
      <c r="P1513" s="141"/>
      <c r="Q1513" s="141"/>
      <c r="R1513" s="141"/>
      <c r="S1513" s="141"/>
      <c r="T1513" s="141"/>
      <c r="U1513" s="141"/>
    </row>
    <row r="1514" spans="1:21" ht="14.4" x14ac:dyDescent="0.3">
      <c r="A1514" s="141"/>
      <c r="B1514" s="141"/>
      <c r="C1514" s="141"/>
      <c r="D1514" s="141"/>
      <c r="E1514" s="141"/>
      <c r="F1514" s="141"/>
      <c r="G1514" s="141"/>
      <c r="H1514" s="141"/>
      <c r="I1514" s="141"/>
      <c r="J1514" s="141"/>
      <c r="K1514" s="141"/>
      <c r="L1514" s="141"/>
      <c r="M1514" s="141"/>
      <c r="N1514" s="141"/>
      <c r="O1514" s="141"/>
      <c r="P1514" s="141"/>
      <c r="Q1514" s="141"/>
      <c r="R1514" s="141"/>
      <c r="S1514" s="141"/>
      <c r="T1514" s="141"/>
      <c r="U1514" s="141"/>
    </row>
    <row r="1515" spans="1:21" ht="14.4" x14ac:dyDescent="0.3">
      <c r="A1515" s="141"/>
      <c r="B1515" s="141"/>
      <c r="C1515" s="141"/>
      <c r="D1515" s="141"/>
      <c r="E1515" s="141"/>
      <c r="F1515" s="141"/>
      <c r="G1515" s="141"/>
      <c r="H1515" s="141"/>
      <c r="I1515" s="141"/>
      <c r="J1515" s="141"/>
      <c r="K1515" s="141"/>
      <c r="L1515" s="141"/>
      <c r="M1515" s="141"/>
      <c r="N1515" s="141"/>
      <c r="O1515" s="141"/>
      <c r="P1515" s="141"/>
      <c r="Q1515" s="141"/>
      <c r="R1515" s="141"/>
      <c r="S1515" s="141"/>
      <c r="T1515" s="141"/>
      <c r="U1515" s="141"/>
    </row>
    <row r="1516" spans="1:21" ht="14.4" x14ac:dyDescent="0.3">
      <c r="A1516" s="141"/>
      <c r="B1516" s="141"/>
      <c r="C1516" s="141"/>
      <c r="D1516" s="141"/>
      <c r="E1516" s="141"/>
      <c r="F1516" s="141"/>
      <c r="G1516" s="141"/>
      <c r="H1516" s="141"/>
      <c r="I1516" s="141"/>
      <c r="J1516" s="141"/>
      <c r="K1516" s="141"/>
      <c r="L1516" s="141"/>
      <c r="M1516" s="141"/>
      <c r="N1516" s="141"/>
      <c r="O1516" s="141"/>
      <c r="P1516" s="141"/>
      <c r="Q1516" s="141"/>
      <c r="R1516" s="141"/>
      <c r="S1516" s="141"/>
      <c r="T1516" s="141"/>
      <c r="U1516" s="141"/>
    </row>
    <row r="1517" spans="1:21" ht="14.4" x14ac:dyDescent="0.3">
      <c r="A1517" s="141"/>
      <c r="B1517" s="141"/>
      <c r="C1517" s="141"/>
      <c r="D1517" s="141"/>
      <c r="E1517" s="141"/>
      <c r="F1517" s="141"/>
      <c r="G1517" s="141"/>
      <c r="H1517" s="141"/>
      <c r="I1517" s="141"/>
      <c r="J1517" s="141"/>
      <c r="K1517" s="141"/>
      <c r="L1517" s="141"/>
      <c r="M1517" s="141"/>
      <c r="N1517" s="141"/>
      <c r="O1517" s="141"/>
      <c r="P1517" s="141"/>
      <c r="Q1517" s="141"/>
      <c r="R1517" s="141"/>
      <c r="S1517" s="141"/>
      <c r="T1517" s="141"/>
      <c r="U1517" s="141"/>
    </row>
    <row r="1518" spans="1:21" ht="14.4" x14ac:dyDescent="0.3">
      <c r="A1518" s="141"/>
      <c r="B1518" s="141"/>
      <c r="C1518" s="141"/>
      <c r="D1518" s="141"/>
      <c r="E1518" s="141"/>
      <c r="F1518" s="141"/>
      <c r="G1518" s="141"/>
      <c r="H1518" s="141"/>
      <c r="I1518" s="141"/>
      <c r="J1518" s="141"/>
      <c r="K1518" s="141"/>
      <c r="L1518" s="141"/>
      <c r="M1518" s="141"/>
      <c r="N1518" s="141"/>
      <c r="O1518" s="141"/>
      <c r="P1518" s="141"/>
      <c r="Q1518" s="141"/>
      <c r="R1518" s="141"/>
      <c r="S1518" s="141"/>
      <c r="T1518" s="141"/>
      <c r="U1518" s="141"/>
    </row>
    <row r="1519" spans="1:21" ht="14.4" x14ac:dyDescent="0.3">
      <c r="A1519" s="141"/>
      <c r="B1519" s="141"/>
      <c r="C1519" s="141"/>
      <c r="D1519" s="141"/>
      <c r="E1519" s="141"/>
      <c r="F1519" s="141"/>
      <c r="G1519" s="141"/>
      <c r="H1519" s="141"/>
      <c r="I1519" s="141"/>
      <c r="J1519" s="141"/>
      <c r="K1519" s="141"/>
      <c r="L1519" s="141"/>
      <c r="M1519" s="141"/>
      <c r="N1519" s="141"/>
      <c r="O1519" s="141"/>
      <c r="P1519" s="141"/>
      <c r="Q1519" s="141"/>
      <c r="R1519" s="141"/>
      <c r="S1519" s="141"/>
      <c r="T1519" s="141"/>
      <c r="U1519" s="141"/>
    </row>
    <row r="1520" spans="1:21" ht="14.4" x14ac:dyDescent="0.3">
      <c r="A1520" s="141"/>
      <c r="B1520" s="141"/>
      <c r="C1520" s="141"/>
      <c r="D1520" s="141"/>
      <c r="E1520" s="141"/>
      <c r="F1520" s="141"/>
      <c r="G1520" s="141"/>
      <c r="H1520" s="141"/>
      <c r="I1520" s="141"/>
      <c r="J1520" s="141"/>
      <c r="K1520" s="141"/>
      <c r="L1520" s="141"/>
      <c r="M1520" s="141"/>
      <c r="N1520" s="141"/>
      <c r="O1520" s="141"/>
      <c r="P1520" s="141"/>
      <c r="Q1520" s="141"/>
      <c r="R1520" s="141"/>
      <c r="S1520" s="141"/>
      <c r="T1520" s="141"/>
      <c r="U1520" s="141"/>
    </row>
    <row r="1521" spans="1:21" ht="14.4" x14ac:dyDescent="0.3">
      <c r="A1521" s="141"/>
      <c r="B1521" s="141"/>
      <c r="C1521" s="141"/>
      <c r="D1521" s="141"/>
      <c r="E1521" s="141"/>
      <c r="F1521" s="141"/>
      <c r="G1521" s="141"/>
      <c r="H1521" s="141"/>
      <c r="I1521" s="141"/>
      <c r="J1521" s="141"/>
      <c r="K1521" s="141"/>
      <c r="L1521" s="141"/>
      <c r="M1521" s="141"/>
      <c r="N1521" s="141"/>
      <c r="O1521" s="141"/>
      <c r="P1521" s="141"/>
      <c r="Q1521" s="141"/>
      <c r="R1521" s="141"/>
      <c r="S1521" s="141"/>
      <c r="T1521" s="141"/>
      <c r="U1521" s="141"/>
    </row>
    <row r="1522" spans="1:21" ht="14.4" x14ac:dyDescent="0.3">
      <c r="A1522" s="141"/>
      <c r="B1522" s="141"/>
      <c r="C1522" s="141"/>
      <c r="D1522" s="141"/>
      <c r="E1522" s="141"/>
      <c r="F1522" s="141"/>
      <c r="G1522" s="141"/>
      <c r="H1522" s="141"/>
      <c r="I1522" s="141"/>
      <c r="J1522" s="141"/>
      <c r="K1522" s="141"/>
      <c r="L1522" s="141"/>
      <c r="M1522" s="141"/>
      <c r="N1522" s="141"/>
      <c r="O1522" s="141"/>
      <c r="P1522" s="141"/>
      <c r="Q1522" s="141"/>
      <c r="R1522" s="141"/>
      <c r="S1522" s="141"/>
      <c r="T1522" s="141"/>
      <c r="U1522" s="141"/>
    </row>
    <row r="1523" spans="1:21" ht="14.4" x14ac:dyDescent="0.3">
      <c r="A1523" s="141"/>
      <c r="B1523" s="141"/>
      <c r="C1523" s="141"/>
      <c r="D1523" s="141"/>
      <c r="E1523" s="141"/>
      <c r="F1523" s="141"/>
      <c r="G1523" s="141"/>
      <c r="H1523" s="141"/>
      <c r="I1523" s="141"/>
      <c r="J1523" s="141"/>
      <c r="K1523" s="141"/>
      <c r="L1523" s="141"/>
      <c r="M1523" s="141"/>
      <c r="N1523" s="141"/>
      <c r="O1523" s="141"/>
      <c r="P1523" s="141"/>
      <c r="Q1523" s="141"/>
      <c r="R1523" s="141"/>
      <c r="S1523" s="141"/>
      <c r="T1523" s="141"/>
      <c r="U1523" s="141"/>
    </row>
    <row r="1524" spans="1:21" ht="14.4" x14ac:dyDescent="0.3">
      <c r="A1524" s="141"/>
      <c r="B1524" s="141"/>
      <c r="C1524" s="141"/>
      <c r="D1524" s="141"/>
      <c r="E1524" s="141"/>
      <c r="F1524" s="141"/>
      <c r="G1524" s="141"/>
      <c r="H1524" s="141"/>
      <c r="I1524" s="141"/>
      <c r="J1524" s="141"/>
      <c r="K1524" s="141"/>
      <c r="L1524" s="141"/>
      <c r="M1524" s="141"/>
      <c r="N1524" s="141"/>
      <c r="O1524" s="141"/>
      <c r="P1524" s="141"/>
      <c r="Q1524" s="141"/>
      <c r="R1524" s="141"/>
      <c r="S1524" s="141"/>
      <c r="T1524" s="141"/>
      <c r="U1524" s="141"/>
    </row>
    <row r="1525" spans="1:21" ht="14.4" x14ac:dyDescent="0.3">
      <c r="A1525" s="141"/>
      <c r="B1525" s="141"/>
      <c r="C1525" s="141"/>
      <c r="D1525" s="141"/>
      <c r="E1525" s="141"/>
      <c r="F1525" s="141"/>
      <c r="G1525" s="141"/>
      <c r="H1525" s="141"/>
      <c r="I1525" s="141"/>
      <c r="J1525" s="141"/>
      <c r="K1525" s="141"/>
      <c r="L1525" s="141"/>
      <c r="M1525" s="141"/>
      <c r="N1525" s="141"/>
      <c r="O1525" s="141"/>
      <c r="P1525" s="141"/>
      <c r="Q1525" s="141"/>
      <c r="R1525" s="141"/>
      <c r="S1525" s="141"/>
      <c r="T1525" s="141"/>
      <c r="U1525" s="141"/>
    </row>
    <row r="1526" spans="1:21" ht="14.4" x14ac:dyDescent="0.3">
      <c r="A1526" s="141"/>
      <c r="B1526" s="141"/>
      <c r="C1526" s="141"/>
      <c r="D1526" s="141"/>
      <c r="E1526" s="141"/>
      <c r="F1526" s="141"/>
      <c r="G1526" s="141"/>
      <c r="H1526" s="141"/>
      <c r="I1526" s="141"/>
      <c r="J1526" s="141"/>
      <c r="K1526" s="141"/>
      <c r="L1526" s="141"/>
      <c r="M1526" s="141"/>
      <c r="N1526" s="141"/>
      <c r="O1526" s="141"/>
      <c r="P1526" s="141"/>
      <c r="Q1526" s="141"/>
      <c r="R1526" s="141"/>
      <c r="S1526" s="141"/>
      <c r="T1526" s="141"/>
      <c r="U1526" s="141"/>
    </row>
    <row r="1527" spans="1:21" ht="14.4" x14ac:dyDescent="0.3">
      <c r="A1527" s="141"/>
      <c r="B1527" s="141"/>
      <c r="C1527" s="141"/>
      <c r="D1527" s="141"/>
      <c r="E1527" s="141"/>
      <c r="F1527" s="141"/>
      <c r="G1527" s="141"/>
      <c r="H1527" s="141"/>
      <c r="I1527" s="141"/>
      <c r="J1527" s="141"/>
      <c r="K1527" s="141"/>
      <c r="L1527" s="141"/>
      <c r="M1527" s="141"/>
      <c r="N1527" s="141"/>
      <c r="O1527" s="141"/>
      <c r="P1527" s="141"/>
      <c r="Q1527" s="141"/>
      <c r="R1527" s="141"/>
      <c r="S1527" s="141"/>
      <c r="T1527" s="141"/>
      <c r="U1527" s="141"/>
    </row>
    <row r="1528" spans="1:21" ht="14.4" x14ac:dyDescent="0.3">
      <c r="A1528" s="141"/>
      <c r="B1528" s="141"/>
      <c r="C1528" s="141"/>
      <c r="D1528" s="141"/>
      <c r="E1528" s="141"/>
      <c r="F1528" s="141"/>
      <c r="G1528" s="141"/>
      <c r="H1528" s="141"/>
      <c r="I1528" s="141"/>
      <c r="J1528" s="141"/>
      <c r="K1528" s="141"/>
      <c r="L1528" s="141"/>
      <c r="M1528" s="141"/>
      <c r="N1528" s="141"/>
      <c r="O1528" s="141"/>
      <c r="P1528" s="141"/>
      <c r="Q1528" s="141"/>
      <c r="R1528" s="141"/>
      <c r="S1528" s="141"/>
      <c r="T1528" s="141"/>
      <c r="U1528" s="141"/>
    </row>
    <row r="1529" spans="1:21" ht="14.4" x14ac:dyDescent="0.3">
      <c r="A1529" s="141"/>
      <c r="B1529" s="141"/>
      <c r="C1529" s="141"/>
      <c r="D1529" s="141"/>
      <c r="E1529" s="141"/>
      <c r="F1529" s="141"/>
      <c r="G1529" s="141"/>
      <c r="H1529" s="141"/>
      <c r="I1529" s="141"/>
      <c r="J1529" s="141"/>
      <c r="K1529" s="141"/>
      <c r="L1529" s="141"/>
      <c r="M1529" s="141"/>
      <c r="N1529" s="141"/>
      <c r="O1529" s="141"/>
      <c r="P1529" s="141"/>
      <c r="Q1529" s="141"/>
      <c r="R1529" s="141"/>
      <c r="S1529" s="141"/>
      <c r="T1529" s="141"/>
      <c r="U1529" s="141"/>
    </row>
    <row r="1530" spans="1:21" ht="14.4" x14ac:dyDescent="0.3">
      <c r="A1530" s="141"/>
      <c r="B1530" s="141"/>
      <c r="C1530" s="141"/>
      <c r="D1530" s="141"/>
      <c r="E1530" s="141"/>
      <c r="F1530" s="141"/>
      <c r="G1530" s="141"/>
      <c r="H1530" s="141"/>
      <c r="I1530" s="141"/>
      <c r="J1530" s="141"/>
      <c r="K1530" s="141"/>
      <c r="L1530" s="141"/>
      <c r="M1530" s="141"/>
      <c r="N1530" s="141"/>
      <c r="O1530" s="141"/>
      <c r="P1530" s="141"/>
      <c r="Q1530" s="141"/>
      <c r="R1530" s="141"/>
      <c r="S1530" s="141"/>
      <c r="T1530" s="141"/>
      <c r="U1530" s="141"/>
    </row>
    <row r="1531" spans="1:21" ht="14.4" x14ac:dyDescent="0.3">
      <c r="A1531" s="141"/>
      <c r="B1531" s="141"/>
      <c r="C1531" s="141"/>
      <c r="D1531" s="141"/>
      <c r="E1531" s="141"/>
      <c r="F1531" s="141"/>
      <c r="G1531" s="141"/>
      <c r="H1531" s="141"/>
      <c r="I1531" s="141"/>
      <c r="J1531" s="141"/>
      <c r="K1531" s="141"/>
      <c r="L1531" s="141"/>
      <c r="M1531" s="141"/>
      <c r="N1531" s="141"/>
      <c r="O1531" s="141"/>
      <c r="P1531" s="141"/>
      <c r="Q1531" s="141"/>
      <c r="R1531" s="141"/>
      <c r="S1531" s="141"/>
      <c r="T1531" s="141"/>
      <c r="U1531" s="141"/>
    </row>
    <row r="1532" spans="1:21" ht="14.4" x14ac:dyDescent="0.3">
      <c r="A1532" s="141"/>
      <c r="B1532" s="141"/>
      <c r="C1532" s="141"/>
      <c r="D1532" s="141"/>
      <c r="E1532" s="141"/>
      <c r="F1532" s="141"/>
      <c r="G1532" s="141"/>
      <c r="H1532" s="141"/>
      <c r="I1532" s="141"/>
      <c r="J1532" s="141"/>
      <c r="K1532" s="141"/>
      <c r="L1532" s="141"/>
      <c r="M1532" s="141"/>
      <c r="N1532" s="141"/>
      <c r="O1532" s="141"/>
      <c r="P1532" s="141"/>
      <c r="Q1532" s="141"/>
      <c r="R1532" s="141"/>
      <c r="S1532" s="141"/>
      <c r="T1532" s="141"/>
      <c r="U1532" s="141"/>
    </row>
    <row r="1533" spans="1:21" ht="14.4" x14ac:dyDescent="0.3">
      <c r="A1533" s="141"/>
      <c r="B1533" s="141"/>
      <c r="C1533" s="141"/>
      <c r="D1533" s="141"/>
      <c r="E1533" s="141"/>
      <c r="F1533" s="141"/>
      <c r="G1533" s="141"/>
      <c r="H1533" s="141"/>
      <c r="I1533" s="141"/>
      <c r="J1533" s="141"/>
      <c r="K1533" s="141"/>
      <c r="L1533" s="141"/>
      <c r="M1533" s="141"/>
      <c r="N1533" s="141"/>
      <c r="O1533" s="141"/>
      <c r="P1533" s="141"/>
      <c r="Q1533" s="141"/>
      <c r="R1533" s="141"/>
      <c r="S1533" s="141"/>
      <c r="T1533" s="141"/>
      <c r="U1533" s="141"/>
    </row>
    <row r="1534" spans="1:21" ht="14.4" x14ac:dyDescent="0.3">
      <c r="A1534" s="141"/>
      <c r="B1534" s="141"/>
      <c r="C1534" s="141"/>
      <c r="D1534" s="141"/>
      <c r="E1534" s="141"/>
      <c r="F1534" s="141"/>
      <c r="G1534" s="141"/>
      <c r="H1534" s="141"/>
      <c r="I1534" s="141"/>
      <c r="J1534" s="141"/>
      <c r="K1534" s="141"/>
      <c r="L1534" s="141"/>
      <c r="M1534" s="141"/>
      <c r="N1534" s="141"/>
      <c r="O1534" s="141"/>
      <c r="P1534" s="141"/>
      <c r="Q1534" s="141"/>
      <c r="R1534" s="141"/>
      <c r="S1534" s="141"/>
      <c r="T1534" s="141"/>
      <c r="U1534" s="141"/>
    </row>
    <row r="1535" spans="1:21" ht="14.4" x14ac:dyDescent="0.3">
      <c r="A1535" s="141"/>
      <c r="B1535" s="141"/>
      <c r="C1535" s="141"/>
      <c r="D1535" s="141"/>
      <c r="E1535" s="141"/>
      <c r="F1535" s="141"/>
      <c r="G1535" s="141"/>
      <c r="H1535" s="141"/>
      <c r="I1535" s="141"/>
      <c r="J1535" s="141"/>
      <c r="K1535" s="141"/>
      <c r="L1535" s="141"/>
      <c r="M1535" s="141"/>
      <c r="N1535" s="141"/>
      <c r="O1535" s="141"/>
      <c r="P1535" s="141"/>
      <c r="Q1535" s="141"/>
      <c r="R1535" s="141"/>
      <c r="S1535" s="141"/>
      <c r="T1535" s="141"/>
      <c r="U1535" s="141"/>
    </row>
    <row r="1536" spans="1:21" ht="14.4" x14ac:dyDescent="0.3">
      <c r="A1536" s="141"/>
      <c r="B1536" s="141"/>
      <c r="C1536" s="141"/>
      <c r="D1536" s="141"/>
      <c r="E1536" s="141"/>
      <c r="F1536" s="141"/>
      <c r="G1536" s="141"/>
      <c r="H1536" s="141"/>
      <c r="I1536" s="141"/>
      <c r="J1536" s="141"/>
      <c r="K1536" s="141"/>
      <c r="L1536" s="141"/>
      <c r="M1536" s="141"/>
      <c r="N1536" s="141"/>
      <c r="O1536" s="141"/>
      <c r="P1536" s="141"/>
      <c r="Q1536" s="141"/>
      <c r="R1536" s="141"/>
      <c r="S1536" s="141"/>
      <c r="T1536" s="141"/>
      <c r="U1536" s="141"/>
    </row>
    <row r="1537" spans="1:21" ht="14.4" x14ac:dyDescent="0.3">
      <c r="A1537" s="141"/>
      <c r="B1537" s="141"/>
      <c r="C1537" s="141"/>
      <c r="D1537" s="141"/>
      <c r="E1537" s="141"/>
      <c r="F1537" s="141"/>
      <c r="G1537" s="141"/>
      <c r="H1537" s="141"/>
      <c r="I1537" s="141"/>
      <c r="J1537" s="141"/>
      <c r="K1537" s="141"/>
      <c r="L1537" s="141"/>
      <c r="M1537" s="141"/>
      <c r="N1537" s="141"/>
      <c r="O1537" s="141"/>
      <c r="P1537" s="141"/>
      <c r="Q1537" s="141"/>
      <c r="R1537" s="141"/>
      <c r="S1537" s="141"/>
      <c r="T1537" s="141"/>
      <c r="U1537" s="141"/>
    </row>
    <row r="1538" spans="1:21" ht="14.4" x14ac:dyDescent="0.3">
      <c r="A1538" s="141"/>
      <c r="B1538" s="141"/>
      <c r="C1538" s="141"/>
      <c r="D1538" s="141"/>
      <c r="E1538" s="141"/>
      <c r="F1538" s="141"/>
      <c r="G1538" s="141"/>
      <c r="H1538" s="141"/>
      <c r="I1538" s="141"/>
      <c r="J1538" s="141"/>
      <c r="K1538" s="141"/>
      <c r="L1538" s="141"/>
      <c r="M1538" s="141"/>
      <c r="N1538" s="141"/>
      <c r="O1538" s="141"/>
      <c r="P1538" s="141"/>
      <c r="Q1538" s="141"/>
      <c r="R1538" s="141"/>
      <c r="S1538" s="141"/>
      <c r="T1538" s="141"/>
      <c r="U1538" s="141"/>
    </row>
    <row r="1539" spans="1:21" ht="14.4" x14ac:dyDescent="0.3">
      <c r="A1539" s="141"/>
      <c r="B1539" s="141"/>
      <c r="C1539" s="141"/>
      <c r="D1539" s="141"/>
      <c r="E1539" s="141"/>
      <c r="F1539" s="141"/>
      <c r="G1539" s="141"/>
      <c r="H1539" s="141"/>
      <c r="I1539" s="141"/>
      <c r="J1539" s="141"/>
      <c r="K1539" s="141"/>
      <c r="L1539" s="141"/>
      <c r="M1539" s="141"/>
      <c r="N1539" s="141"/>
      <c r="O1539" s="141"/>
      <c r="P1539" s="141"/>
      <c r="Q1539" s="141"/>
      <c r="R1539" s="141"/>
      <c r="S1539" s="141"/>
      <c r="T1539" s="141"/>
      <c r="U1539" s="141"/>
    </row>
    <row r="1540" spans="1:21" ht="14.4" x14ac:dyDescent="0.3">
      <c r="A1540" s="141"/>
      <c r="B1540" s="141"/>
      <c r="C1540" s="141"/>
      <c r="D1540" s="141"/>
      <c r="E1540" s="141"/>
      <c r="F1540" s="141"/>
      <c r="G1540" s="141"/>
      <c r="H1540" s="141"/>
      <c r="I1540" s="141"/>
      <c r="J1540" s="141"/>
      <c r="K1540" s="141"/>
      <c r="L1540" s="141"/>
      <c r="M1540" s="141"/>
      <c r="N1540" s="141"/>
      <c r="O1540" s="141"/>
      <c r="P1540" s="141"/>
      <c r="Q1540" s="141"/>
      <c r="R1540" s="141"/>
      <c r="S1540" s="141"/>
      <c r="T1540" s="141"/>
      <c r="U1540" s="141"/>
    </row>
    <row r="1541" spans="1:21" ht="14.4" x14ac:dyDescent="0.3">
      <c r="A1541" s="141"/>
      <c r="B1541" s="141"/>
      <c r="C1541" s="141"/>
      <c r="D1541" s="141"/>
      <c r="E1541" s="141"/>
      <c r="F1541" s="141"/>
      <c r="G1541" s="141"/>
      <c r="H1541" s="141"/>
      <c r="I1541" s="141"/>
      <c r="J1541" s="141"/>
      <c r="K1541" s="141"/>
      <c r="L1541" s="141"/>
      <c r="M1541" s="141"/>
      <c r="N1541" s="141"/>
      <c r="O1541" s="141"/>
      <c r="P1541" s="141"/>
      <c r="Q1541" s="141"/>
      <c r="R1541" s="141"/>
      <c r="S1541" s="141"/>
      <c r="T1541" s="141"/>
      <c r="U1541" s="141"/>
    </row>
    <row r="1542" spans="1:21" ht="14.4" x14ac:dyDescent="0.3">
      <c r="A1542" s="141"/>
      <c r="B1542" s="141"/>
      <c r="C1542" s="141"/>
      <c r="D1542" s="141"/>
      <c r="E1542" s="141"/>
      <c r="F1542" s="141"/>
      <c r="G1542" s="141"/>
      <c r="H1542" s="141"/>
      <c r="I1542" s="141"/>
      <c r="J1542" s="141"/>
      <c r="K1542" s="141"/>
      <c r="L1542" s="141"/>
      <c r="M1542" s="141"/>
      <c r="N1542" s="141"/>
      <c r="O1542" s="141"/>
      <c r="P1542" s="141"/>
      <c r="Q1542" s="141"/>
      <c r="R1542" s="141"/>
      <c r="S1542" s="141"/>
      <c r="T1542" s="141"/>
      <c r="U1542" s="141"/>
    </row>
    <row r="1543" spans="1:21" ht="14.4" x14ac:dyDescent="0.3">
      <c r="A1543" s="141"/>
      <c r="B1543" s="141"/>
      <c r="C1543" s="141"/>
      <c r="D1543" s="141"/>
      <c r="E1543" s="141"/>
      <c r="F1543" s="141"/>
      <c r="G1543" s="141"/>
      <c r="H1543" s="141"/>
      <c r="I1543" s="141"/>
      <c r="J1543" s="141"/>
      <c r="K1543" s="141"/>
      <c r="L1543" s="141"/>
      <c r="M1543" s="141"/>
      <c r="N1543" s="141"/>
      <c r="O1543" s="141"/>
      <c r="P1543" s="141"/>
      <c r="Q1543" s="141"/>
      <c r="R1543" s="141"/>
      <c r="S1543" s="141"/>
      <c r="T1543" s="141"/>
      <c r="U1543" s="141"/>
    </row>
    <row r="1544" spans="1:21" ht="14.4" x14ac:dyDescent="0.3">
      <c r="A1544" s="141"/>
      <c r="B1544" s="141"/>
      <c r="C1544" s="141"/>
      <c r="D1544" s="141"/>
      <c r="E1544" s="141"/>
      <c r="F1544" s="141"/>
      <c r="G1544" s="141"/>
      <c r="H1544" s="141"/>
      <c r="I1544" s="141"/>
      <c r="J1544" s="141"/>
      <c r="K1544" s="141"/>
      <c r="L1544" s="141"/>
      <c r="M1544" s="141"/>
      <c r="N1544" s="141"/>
      <c r="O1544" s="141"/>
      <c r="P1544" s="141"/>
      <c r="Q1544" s="141"/>
      <c r="R1544" s="141"/>
      <c r="S1544" s="141"/>
      <c r="T1544" s="141"/>
      <c r="U1544" s="141"/>
    </row>
    <row r="1545" spans="1:21" ht="14.4" x14ac:dyDescent="0.3">
      <c r="A1545" s="141"/>
      <c r="B1545" s="141"/>
      <c r="C1545" s="141"/>
      <c r="D1545" s="141"/>
      <c r="E1545" s="141"/>
      <c r="F1545" s="141"/>
      <c r="G1545" s="141"/>
      <c r="H1545" s="141"/>
      <c r="I1545" s="141"/>
      <c r="J1545" s="141"/>
      <c r="K1545" s="141"/>
      <c r="L1545" s="141"/>
      <c r="M1545" s="141"/>
      <c r="N1545" s="141"/>
      <c r="O1545" s="141"/>
      <c r="P1545" s="141"/>
      <c r="Q1545" s="141"/>
      <c r="R1545" s="141"/>
      <c r="S1545" s="141"/>
      <c r="T1545" s="141"/>
      <c r="U1545" s="141"/>
    </row>
    <row r="1546" spans="1:21" ht="14.4" x14ac:dyDescent="0.3">
      <c r="A1546" s="141"/>
      <c r="B1546" s="141"/>
      <c r="C1546" s="141"/>
      <c r="D1546" s="141"/>
      <c r="E1546" s="141"/>
      <c r="F1546" s="141"/>
      <c r="G1546" s="141"/>
      <c r="H1546" s="141"/>
      <c r="I1546" s="141"/>
      <c r="J1546" s="141"/>
      <c r="K1546" s="141"/>
      <c r="L1546" s="141"/>
      <c r="M1546" s="141"/>
      <c r="N1546" s="141"/>
      <c r="O1546" s="141"/>
      <c r="P1546" s="141"/>
      <c r="Q1546" s="141"/>
      <c r="R1546" s="141"/>
      <c r="S1546" s="141"/>
      <c r="T1546" s="141"/>
      <c r="U1546" s="141"/>
    </row>
    <row r="1547" spans="1:21" ht="14.4" x14ac:dyDescent="0.3">
      <c r="A1547" s="141"/>
      <c r="B1547" s="141"/>
      <c r="C1547" s="141"/>
      <c r="D1547" s="141"/>
      <c r="E1547" s="141"/>
      <c r="F1547" s="141"/>
      <c r="G1547" s="141"/>
      <c r="H1547" s="141"/>
      <c r="I1547" s="141"/>
      <c r="J1547" s="141"/>
      <c r="K1547" s="141"/>
      <c r="L1547" s="141"/>
      <c r="M1547" s="141"/>
      <c r="N1547" s="141"/>
      <c r="O1547" s="141"/>
      <c r="P1547" s="141"/>
      <c r="Q1547" s="141"/>
      <c r="R1547" s="141"/>
      <c r="S1547" s="141"/>
      <c r="T1547" s="141"/>
      <c r="U1547" s="141"/>
    </row>
    <row r="1548" spans="1:21" ht="14.4" x14ac:dyDescent="0.3">
      <c r="A1548" s="141"/>
      <c r="B1548" s="141"/>
      <c r="C1548" s="141"/>
      <c r="D1548" s="141"/>
      <c r="E1548" s="141"/>
      <c r="F1548" s="141"/>
      <c r="G1548" s="141"/>
      <c r="H1548" s="141"/>
      <c r="I1548" s="141"/>
      <c r="J1548" s="141"/>
      <c r="K1548" s="141"/>
      <c r="L1548" s="141"/>
      <c r="M1548" s="141"/>
      <c r="N1548" s="141"/>
      <c r="O1548" s="141"/>
      <c r="P1548" s="141"/>
      <c r="Q1548" s="141"/>
      <c r="R1548" s="141"/>
      <c r="S1548" s="141"/>
      <c r="T1548" s="141"/>
      <c r="U1548" s="141"/>
    </row>
    <row r="1549" spans="1:21" ht="14.4" x14ac:dyDescent="0.3">
      <c r="A1549" s="141"/>
      <c r="B1549" s="141"/>
      <c r="C1549" s="141"/>
      <c r="D1549" s="141"/>
      <c r="E1549" s="141"/>
      <c r="F1549" s="141"/>
      <c r="G1549" s="141"/>
      <c r="H1549" s="141"/>
      <c r="I1549" s="141"/>
      <c r="J1549" s="141"/>
      <c r="K1549" s="141"/>
      <c r="L1549" s="141"/>
      <c r="M1549" s="141"/>
      <c r="N1549" s="141"/>
      <c r="O1549" s="141"/>
      <c r="P1549" s="141"/>
      <c r="Q1549" s="141"/>
      <c r="R1549" s="141"/>
      <c r="S1549" s="141"/>
      <c r="T1549" s="141"/>
      <c r="U1549" s="141"/>
    </row>
    <row r="1550" spans="1:21" ht="14.4" x14ac:dyDescent="0.3">
      <c r="A1550" s="141"/>
      <c r="B1550" s="141"/>
      <c r="C1550" s="141"/>
      <c r="D1550" s="141"/>
      <c r="E1550" s="141"/>
      <c r="F1550" s="141"/>
      <c r="G1550" s="141"/>
      <c r="H1550" s="141"/>
      <c r="I1550" s="141"/>
      <c r="J1550" s="141"/>
      <c r="K1550" s="141"/>
      <c r="L1550" s="141"/>
      <c r="M1550" s="141"/>
      <c r="N1550" s="141"/>
      <c r="O1550" s="141"/>
      <c r="P1550" s="141"/>
      <c r="Q1550" s="141"/>
      <c r="R1550" s="141"/>
      <c r="S1550" s="141"/>
      <c r="T1550" s="141"/>
      <c r="U1550" s="141"/>
    </row>
    <row r="1551" spans="1:21" ht="14.4" x14ac:dyDescent="0.3">
      <c r="A1551" s="141"/>
      <c r="B1551" s="141"/>
      <c r="C1551" s="141"/>
      <c r="D1551" s="141"/>
      <c r="E1551" s="141"/>
      <c r="F1551" s="141"/>
      <c r="G1551" s="141"/>
      <c r="H1551" s="141"/>
      <c r="I1551" s="141"/>
      <c r="J1551" s="141"/>
      <c r="K1551" s="141"/>
      <c r="L1551" s="141"/>
      <c r="M1551" s="141"/>
      <c r="N1551" s="141"/>
      <c r="O1551" s="141"/>
      <c r="P1551" s="141"/>
      <c r="Q1551" s="141"/>
      <c r="R1551" s="141"/>
      <c r="S1551" s="141"/>
      <c r="T1551" s="141"/>
      <c r="U1551" s="141"/>
    </row>
    <row r="1552" spans="1:21" ht="14.4" x14ac:dyDescent="0.3">
      <c r="A1552" s="141"/>
      <c r="B1552" s="141"/>
      <c r="C1552" s="141"/>
      <c r="D1552" s="141"/>
      <c r="E1552" s="141"/>
      <c r="F1552" s="141"/>
      <c r="G1552" s="141"/>
      <c r="H1552" s="141"/>
      <c r="I1552" s="141"/>
      <c r="J1552" s="141"/>
      <c r="K1552" s="141"/>
      <c r="L1552" s="141"/>
      <c r="M1552" s="141"/>
      <c r="N1552" s="141"/>
      <c r="O1552" s="141"/>
      <c r="P1552" s="141"/>
      <c r="Q1552" s="141"/>
      <c r="R1552" s="141"/>
      <c r="S1552" s="141"/>
      <c r="T1552" s="141"/>
      <c r="U1552" s="141"/>
    </row>
    <row r="1553" spans="1:21" ht="14.4" x14ac:dyDescent="0.3">
      <c r="A1553" s="141"/>
      <c r="B1553" s="141"/>
      <c r="C1553" s="141"/>
      <c r="D1553" s="141"/>
      <c r="E1553" s="141"/>
      <c r="F1553" s="141"/>
      <c r="G1553" s="141"/>
      <c r="H1553" s="141"/>
      <c r="I1553" s="141"/>
      <c r="J1553" s="141"/>
      <c r="K1553" s="141"/>
      <c r="L1553" s="141"/>
      <c r="M1553" s="141"/>
      <c r="N1553" s="141"/>
      <c r="O1553" s="141"/>
      <c r="P1553" s="141"/>
      <c r="Q1553" s="141"/>
      <c r="R1553" s="141"/>
      <c r="S1553" s="141"/>
      <c r="T1553" s="141"/>
      <c r="U1553" s="141"/>
    </row>
    <row r="1554" spans="1:21" ht="14.4" x14ac:dyDescent="0.3">
      <c r="A1554" s="141"/>
      <c r="B1554" s="141"/>
      <c r="C1554" s="141"/>
      <c r="D1554" s="141"/>
      <c r="E1554" s="141"/>
      <c r="F1554" s="141"/>
      <c r="G1554" s="141"/>
      <c r="H1554" s="141"/>
      <c r="I1554" s="141"/>
      <c r="J1554" s="141"/>
      <c r="K1554" s="141"/>
      <c r="L1554" s="141"/>
      <c r="M1554" s="141"/>
      <c r="N1554" s="141"/>
      <c r="O1554" s="141"/>
      <c r="P1554" s="141"/>
      <c r="Q1554" s="141"/>
      <c r="R1554" s="141"/>
      <c r="S1554" s="141"/>
      <c r="T1554" s="141"/>
      <c r="U1554" s="141"/>
    </row>
    <row r="1555" spans="1:21" ht="14.4" x14ac:dyDescent="0.3">
      <c r="A1555" s="141"/>
      <c r="B1555" s="141"/>
      <c r="C1555" s="141"/>
      <c r="D1555" s="141"/>
      <c r="E1555" s="141"/>
      <c r="F1555" s="141"/>
      <c r="G1555" s="141"/>
      <c r="H1555" s="141"/>
      <c r="I1555" s="141"/>
      <c r="J1555" s="141"/>
      <c r="K1555" s="141"/>
      <c r="L1555" s="141"/>
      <c r="M1555" s="141"/>
      <c r="N1555" s="141"/>
      <c r="O1555" s="141"/>
      <c r="P1555" s="141"/>
      <c r="Q1555" s="141"/>
      <c r="R1555" s="141"/>
      <c r="S1555" s="141"/>
      <c r="T1555" s="141"/>
      <c r="U1555" s="141"/>
    </row>
    <row r="1556" spans="1:21" ht="14.4" x14ac:dyDescent="0.3">
      <c r="A1556" s="141"/>
      <c r="B1556" s="141"/>
      <c r="C1556" s="141"/>
      <c r="D1556" s="141"/>
      <c r="E1556" s="141"/>
      <c r="F1556" s="141"/>
      <c r="G1556" s="141"/>
      <c r="H1556" s="141"/>
      <c r="I1556" s="141"/>
      <c r="J1556" s="141"/>
      <c r="K1556" s="141"/>
      <c r="L1556" s="141"/>
      <c r="M1556" s="141"/>
      <c r="N1556" s="141"/>
      <c r="O1556" s="141"/>
      <c r="P1556" s="141"/>
      <c r="Q1556" s="141"/>
      <c r="R1556" s="141"/>
      <c r="S1556" s="141"/>
      <c r="T1556" s="141"/>
      <c r="U1556" s="141"/>
    </row>
    <row r="1557" spans="1:21" ht="14.4" x14ac:dyDescent="0.3">
      <c r="A1557" s="141"/>
      <c r="B1557" s="141"/>
      <c r="C1557" s="141"/>
      <c r="D1557" s="141"/>
      <c r="E1557" s="141"/>
      <c r="F1557" s="141"/>
      <c r="G1557" s="141"/>
      <c r="H1557" s="141"/>
      <c r="I1557" s="141"/>
      <c r="J1557" s="141"/>
      <c r="K1557" s="141"/>
      <c r="L1557" s="141"/>
      <c r="M1557" s="141"/>
      <c r="N1557" s="141"/>
      <c r="O1557" s="141"/>
      <c r="P1557" s="141"/>
      <c r="Q1557" s="141"/>
      <c r="R1557" s="141"/>
      <c r="S1557" s="141"/>
      <c r="T1557" s="141"/>
      <c r="U1557" s="141"/>
    </row>
    <row r="1558" spans="1:21" ht="14.4" x14ac:dyDescent="0.3">
      <c r="A1558" s="141"/>
      <c r="B1558" s="141"/>
      <c r="C1558" s="141"/>
      <c r="D1558" s="141"/>
      <c r="E1558" s="141"/>
      <c r="F1558" s="141"/>
      <c r="G1558" s="141"/>
      <c r="H1558" s="141"/>
      <c r="I1558" s="141"/>
      <c r="J1558" s="141"/>
      <c r="K1558" s="141"/>
      <c r="L1558" s="141"/>
      <c r="M1558" s="141"/>
      <c r="N1558" s="141"/>
      <c r="O1558" s="141"/>
      <c r="P1558" s="141"/>
      <c r="Q1558" s="141"/>
      <c r="R1558" s="141"/>
      <c r="S1558" s="141"/>
      <c r="T1558" s="141"/>
      <c r="U1558" s="141"/>
    </row>
    <row r="1559" spans="1:21" ht="14.4" x14ac:dyDescent="0.3">
      <c r="A1559" s="141"/>
      <c r="B1559" s="141"/>
      <c r="C1559" s="141"/>
      <c r="D1559" s="141"/>
      <c r="E1559" s="141"/>
      <c r="F1559" s="141"/>
      <c r="G1559" s="141"/>
      <c r="H1559" s="141"/>
      <c r="I1559" s="141"/>
      <c r="J1559" s="141"/>
      <c r="K1559" s="141"/>
      <c r="L1559" s="141"/>
      <c r="M1559" s="141"/>
      <c r="N1559" s="141"/>
      <c r="O1559" s="141"/>
      <c r="P1559" s="141"/>
      <c r="Q1559" s="141"/>
      <c r="R1559" s="141"/>
      <c r="S1559" s="141"/>
      <c r="T1559" s="141"/>
      <c r="U1559" s="141"/>
    </row>
    <row r="1560" spans="1:21" ht="14.4" x14ac:dyDescent="0.3">
      <c r="A1560" s="141"/>
      <c r="B1560" s="141"/>
      <c r="C1560" s="141"/>
      <c r="D1560" s="141"/>
      <c r="E1560" s="141"/>
      <c r="F1560" s="141"/>
      <c r="G1560" s="141"/>
      <c r="H1560" s="141"/>
      <c r="I1560" s="141"/>
      <c r="J1560" s="141"/>
      <c r="K1560" s="141"/>
      <c r="L1560" s="141"/>
      <c r="M1560" s="141"/>
      <c r="N1560" s="141"/>
      <c r="O1560" s="141"/>
      <c r="P1560" s="141"/>
      <c r="Q1560" s="141"/>
      <c r="R1560" s="141"/>
      <c r="S1560" s="141"/>
      <c r="T1560" s="141"/>
      <c r="U1560" s="141"/>
    </row>
    <row r="1561" spans="1:21" ht="14.4" x14ac:dyDescent="0.3">
      <c r="A1561" s="141"/>
      <c r="B1561" s="141"/>
      <c r="C1561" s="141"/>
      <c r="D1561" s="141"/>
      <c r="E1561" s="141"/>
      <c r="F1561" s="141"/>
      <c r="G1561" s="141"/>
      <c r="H1561" s="141"/>
      <c r="I1561" s="141"/>
      <c r="J1561" s="141"/>
      <c r="K1561" s="141"/>
      <c r="L1561" s="141"/>
      <c r="M1561" s="141"/>
      <c r="N1561" s="141"/>
      <c r="O1561" s="141"/>
      <c r="P1561" s="141"/>
      <c r="Q1561" s="141"/>
      <c r="R1561" s="141"/>
      <c r="S1561" s="141"/>
      <c r="T1561" s="141"/>
      <c r="U1561" s="141"/>
    </row>
    <row r="1562" spans="1:21" ht="14.4" x14ac:dyDescent="0.3">
      <c r="A1562" s="141"/>
      <c r="B1562" s="141"/>
      <c r="C1562" s="141"/>
      <c r="D1562" s="141"/>
      <c r="E1562" s="141"/>
      <c r="F1562" s="141"/>
      <c r="G1562" s="141"/>
      <c r="H1562" s="141"/>
      <c r="I1562" s="141"/>
      <c r="J1562" s="141"/>
      <c r="K1562" s="141"/>
      <c r="L1562" s="141"/>
      <c r="M1562" s="141"/>
      <c r="N1562" s="141"/>
      <c r="O1562" s="141"/>
      <c r="P1562" s="141"/>
      <c r="Q1562" s="141"/>
      <c r="R1562" s="141"/>
      <c r="S1562" s="141"/>
      <c r="T1562" s="141"/>
      <c r="U1562" s="141"/>
    </row>
    <row r="1563" spans="1:21" ht="14.4" x14ac:dyDescent="0.3">
      <c r="A1563" s="141"/>
      <c r="B1563" s="141"/>
      <c r="C1563" s="141"/>
      <c r="D1563" s="141"/>
      <c r="E1563" s="141"/>
      <c r="F1563" s="141"/>
      <c r="G1563" s="141"/>
      <c r="H1563" s="141"/>
      <c r="I1563" s="141"/>
      <c r="J1563" s="141"/>
      <c r="K1563" s="141"/>
      <c r="L1563" s="141"/>
      <c r="M1563" s="141"/>
      <c r="N1563" s="141"/>
      <c r="O1563" s="141"/>
      <c r="P1563" s="141"/>
      <c r="Q1563" s="141"/>
      <c r="R1563" s="141"/>
      <c r="S1563" s="141"/>
      <c r="T1563" s="141"/>
      <c r="U1563" s="141"/>
    </row>
    <row r="1564" spans="1:21" ht="14.4" x14ac:dyDescent="0.3">
      <c r="A1564" s="141"/>
      <c r="B1564" s="141"/>
      <c r="C1564" s="141"/>
      <c r="D1564" s="141"/>
      <c r="E1564" s="141"/>
      <c r="F1564" s="141"/>
      <c r="G1564" s="141"/>
      <c r="H1564" s="141"/>
      <c r="I1564" s="141"/>
      <c r="J1564" s="141"/>
      <c r="K1564" s="141"/>
      <c r="L1564" s="141"/>
      <c r="M1564" s="141"/>
      <c r="N1564" s="141"/>
      <c r="O1564" s="141"/>
      <c r="P1564" s="141"/>
      <c r="Q1564" s="141"/>
      <c r="R1564" s="141"/>
      <c r="S1564" s="141"/>
      <c r="T1564" s="141"/>
      <c r="U1564" s="141"/>
    </row>
    <row r="1565" spans="1:21" ht="14.4" x14ac:dyDescent="0.3">
      <c r="A1565" s="141"/>
      <c r="B1565" s="141"/>
      <c r="C1565" s="141"/>
      <c r="D1565" s="141"/>
      <c r="E1565" s="141"/>
      <c r="F1565" s="141"/>
      <c r="G1565" s="141"/>
      <c r="H1565" s="141"/>
      <c r="I1565" s="141"/>
      <c r="J1565" s="141"/>
      <c r="K1565" s="141"/>
      <c r="L1565" s="141"/>
      <c r="M1565" s="141"/>
      <c r="N1565" s="141"/>
      <c r="O1565" s="141"/>
      <c r="P1565" s="141"/>
      <c r="Q1565" s="141"/>
      <c r="R1565" s="141"/>
      <c r="S1565" s="141"/>
      <c r="T1565" s="141"/>
      <c r="U1565" s="141"/>
    </row>
    <row r="1566" spans="1:21" ht="14.4" x14ac:dyDescent="0.3">
      <c r="A1566" s="141"/>
      <c r="B1566" s="141"/>
      <c r="C1566" s="141"/>
      <c r="D1566" s="141"/>
      <c r="E1566" s="141"/>
      <c r="F1566" s="141"/>
      <c r="G1566" s="141"/>
      <c r="H1566" s="141"/>
      <c r="I1566" s="141"/>
      <c r="J1566" s="141"/>
      <c r="K1566" s="141"/>
      <c r="L1566" s="141"/>
      <c r="M1566" s="141"/>
      <c r="N1566" s="141"/>
      <c r="O1566" s="141"/>
      <c r="P1566" s="141"/>
      <c r="Q1566" s="141"/>
      <c r="R1566" s="141"/>
      <c r="S1566" s="141"/>
      <c r="T1566" s="141"/>
      <c r="U1566" s="141"/>
    </row>
    <row r="1567" spans="1:21" ht="14.4" x14ac:dyDescent="0.3">
      <c r="A1567" s="141"/>
      <c r="B1567" s="141"/>
      <c r="C1567" s="141"/>
      <c r="D1567" s="141"/>
      <c r="E1567" s="141"/>
      <c r="F1567" s="141"/>
      <c r="G1567" s="141"/>
      <c r="H1567" s="141"/>
      <c r="I1567" s="141"/>
      <c r="J1567" s="141"/>
      <c r="K1567" s="141"/>
      <c r="L1567" s="141"/>
      <c r="M1567" s="141"/>
      <c r="N1567" s="141"/>
      <c r="O1567" s="141"/>
      <c r="P1567" s="141"/>
      <c r="Q1567" s="141"/>
      <c r="R1567" s="141"/>
      <c r="S1567" s="141"/>
      <c r="T1567" s="141"/>
      <c r="U1567" s="141"/>
    </row>
    <row r="1568" spans="1:21" ht="14.4" x14ac:dyDescent="0.3">
      <c r="A1568" s="141"/>
      <c r="B1568" s="141"/>
      <c r="C1568" s="141"/>
      <c r="D1568" s="141"/>
      <c r="E1568" s="141"/>
      <c r="F1568" s="141"/>
      <c r="G1568" s="141"/>
      <c r="H1568" s="141"/>
      <c r="I1568" s="141"/>
      <c r="J1568" s="141"/>
      <c r="K1568" s="141"/>
      <c r="L1568" s="141"/>
      <c r="M1568" s="141"/>
      <c r="N1568" s="141"/>
      <c r="O1568" s="141"/>
      <c r="P1568" s="141"/>
      <c r="Q1568" s="141"/>
      <c r="R1568" s="141"/>
      <c r="S1568" s="141"/>
      <c r="T1568" s="141"/>
      <c r="U1568" s="141"/>
    </row>
    <row r="1569" spans="1:21" ht="14.4" x14ac:dyDescent="0.3">
      <c r="A1569" s="141"/>
      <c r="B1569" s="141"/>
      <c r="C1569" s="141"/>
      <c r="D1569" s="141"/>
      <c r="E1569" s="141"/>
      <c r="F1569" s="141"/>
      <c r="G1569" s="141"/>
      <c r="H1569" s="141"/>
      <c r="I1569" s="141"/>
      <c r="J1569" s="141"/>
      <c r="K1569" s="141"/>
      <c r="L1569" s="141"/>
      <c r="M1569" s="141"/>
      <c r="N1569" s="141"/>
      <c r="O1569" s="141"/>
      <c r="P1569" s="141"/>
      <c r="Q1569" s="141"/>
      <c r="R1569" s="141"/>
      <c r="S1569" s="141"/>
      <c r="T1569" s="141"/>
      <c r="U1569" s="141"/>
    </row>
    <row r="1570" spans="1:21" ht="14.4" x14ac:dyDescent="0.3">
      <c r="A1570" s="141"/>
      <c r="B1570" s="141"/>
      <c r="C1570" s="141"/>
      <c r="D1570" s="141"/>
      <c r="E1570" s="141"/>
      <c r="F1570" s="141"/>
      <c r="G1570" s="141"/>
      <c r="H1570" s="141"/>
      <c r="I1570" s="141"/>
      <c r="J1570" s="141"/>
      <c r="K1570" s="141"/>
      <c r="L1570" s="141"/>
      <c r="M1570" s="141"/>
      <c r="N1570" s="141"/>
      <c r="O1570" s="141"/>
      <c r="P1570" s="141"/>
      <c r="Q1570" s="141"/>
      <c r="R1570" s="141"/>
      <c r="S1570" s="141"/>
      <c r="T1570" s="141"/>
      <c r="U1570" s="141"/>
    </row>
    <row r="1571" spans="1:21" ht="14.4" x14ac:dyDescent="0.3">
      <c r="A1571" s="141"/>
      <c r="B1571" s="141"/>
      <c r="C1571" s="141"/>
      <c r="D1571" s="141"/>
      <c r="E1571" s="141"/>
      <c r="F1571" s="141"/>
      <c r="G1571" s="141"/>
      <c r="H1571" s="141"/>
      <c r="I1571" s="141"/>
      <c r="J1571" s="141"/>
      <c r="K1571" s="141"/>
      <c r="L1571" s="141"/>
      <c r="M1571" s="141"/>
      <c r="N1571" s="141"/>
      <c r="O1571" s="141"/>
      <c r="P1571" s="141"/>
      <c r="Q1571" s="141"/>
      <c r="R1571" s="141"/>
      <c r="S1571" s="141"/>
      <c r="T1571" s="141"/>
      <c r="U1571" s="141"/>
    </row>
    <row r="1572" spans="1:21" ht="14.4" x14ac:dyDescent="0.3">
      <c r="A1572" s="141"/>
      <c r="B1572" s="141"/>
      <c r="C1572" s="141"/>
      <c r="D1572" s="141"/>
      <c r="E1572" s="141"/>
      <c r="F1572" s="141"/>
      <c r="G1572" s="141"/>
      <c r="H1572" s="141"/>
      <c r="I1572" s="141"/>
      <c r="J1572" s="141"/>
      <c r="K1572" s="141"/>
      <c r="L1572" s="141"/>
      <c r="M1572" s="141"/>
      <c r="N1572" s="141"/>
      <c r="O1572" s="141"/>
      <c r="P1572" s="141"/>
      <c r="Q1572" s="141"/>
      <c r="R1572" s="141"/>
      <c r="S1572" s="141"/>
      <c r="T1572" s="141"/>
      <c r="U1572" s="141"/>
    </row>
    <row r="1573" spans="1:21" ht="14.4" x14ac:dyDescent="0.3">
      <c r="A1573" s="141"/>
      <c r="B1573" s="141"/>
      <c r="C1573" s="141"/>
      <c r="D1573" s="141"/>
      <c r="E1573" s="141"/>
      <c r="F1573" s="141"/>
      <c r="G1573" s="141"/>
      <c r="H1573" s="141"/>
      <c r="I1573" s="141"/>
      <c r="J1573" s="141"/>
      <c r="K1573" s="141"/>
      <c r="L1573" s="141"/>
      <c r="M1573" s="141"/>
      <c r="N1573" s="141"/>
      <c r="O1573" s="141"/>
      <c r="P1573" s="141"/>
      <c r="Q1573" s="141"/>
      <c r="R1573" s="141"/>
      <c r="S1573" s="141"/>
      <c r="T1573" s="141"/>
      <c r="U1573" s="141"/>
    </row>
    <row r="1574" spans="1:21" ht="14.4" x14ac:dyDescent="0.3">
      <c r="A1574" s="141"/>
      <c r="B1574" s="141"/>
      <c r="C1574" s="141"/>
      <c r="D1574" s="141"/>
      <c r="E1574" s="141"/>
      <c r="F1574" s="141"/>
      <c r="G1574" s="141"/>
      <c r="H1574" s="141"/>
      <c r="I1574" s="141"/>
      <c r="J1574" s="141"/>
      <c r="K1574" s="141"/>
      <c r="L1574" s="141"/>
      <c r="M1574" s="141"/>
      <c r="N1574" s="141"/>
      <c r="O1574" s="141"/>
      <c r="P1574" s="141"/>
      <c r="Q1574" s="141"/>
      <c r="R1574" s="141"/>
      <c r="S1574" s="141"/>
      <c r="T1574" s="141"/>
      <c r="U1574" s="141"/>
    </row>
    <row r="1575" spans="1:21" ht="14.4" x14ac:dyDescent="0.3">
      <c r="A1575" s="141"/>
      <c r="B1575" s="141"/>
      <c r="C1575" s="141"/>
      <c r="D1575" s="141"/>
      <c r="E1575" s="141"/>
      <c r="F1575" s="141"/>
      <c r="G1575" s="141"/>
      <c r="H1575" s="141"/>
      <c r="I1575" s="141"/>
      <c r="J1575" s="141"/>
      <c r="K1575" s="141"/>
      <c r="L1575" s="141"/>
      <c r="M1575" s="141"/>
      <c r="N1575" s="141"/>
      <c r="O1575" s="141"/>
      <c r="P1575" s="141"/>
      <c r="Q1575" s="141"/>
      <c r="R1575" s="141"/>
      <c r="S1575" s="141"/>
      <c r="T1575" s="141"/>
      <c r="U1575" s="141"/>
    </row>
    <row r="1576" spans="1:21" ht="14.4" x14ac:dyDescent="0.3">
      <c r="A1576" s="141"/>
      <c r="B1576" s="141"/>
      <c r="C1576" s="141"/>
      <c r="D1576" s="141"/>
      <c r="E1576" s="141"/>
      <c r="F1576" s="141"/>
      <c r="G1576" s="141"/>
      <c r="H1576" s="141"/>
      <c r="I1576" s="141"/>
      <c r="J1576" s="141"/>
      <c r="K1576" s="141"/>
      <c r="L1576" s="141"/>
      <c r="M1576" s="141"/>
      <c r="N1576" s="141"/>
      <c r="O1576" s="141"/>
      <c r="P1576" s="141"/>
      <c r="Q1576" s="141"/>
      <c r="R1576" s="141"/>
      <c r="S1576" s="141"/>
      <c r="T1576" s="141"/>
      <c r="U1576" s="141"/>
    </row>
    <row r="1577" spans="1:21" ht="14.4" x14ac:dyDescent="0.3">
      <c r="A1577" s="141"/>
      <c r="B1577" s="141"/>
      <c r="C1577" s="141"/>
      <c r="D1577" s="141"/>
      <c r="E1577" s="141"/>
      <c r="F1577" s="141"/>
      <c r="G1577" s="141"/>
      <c r="H1577" s="141"/>
      <c r="I1577" s="141"/>
      <c r="J1577" s="141"/>
      <c r="K1577" s="141"/>
      <c r="L1577" s="141"/>
      <c r="M1577" s="141"/>
      <c r="N1577" s="141"/>
      <c r="O1577" s="141"/>
      <c r="P1577" s="141"/>
      <c r="Q1577" s="141"/>
      <c r="R1577" s="141"/>
      <c r="S1577" s="141"/>
      <c r="T1577" s="141"/>
      <c r="U1577" s="141"/>
    </row>
    <row r="1578" spans="1:21" ht="14.4" x14ac:dyDescent="0.3">
      <c r="A1578" s="141"/>
      <c r="B1578" s="141"/>
      <c r="C1578" s="141"/>
      <c r="D1578" s="141"/>
      <c r="E1578" s="141"/>
      <c r="F1578" s="141"/>
      <c r="G1578" s="141"/>
      <c r="H1578" s="141"/>
      <c r="I1578" s="141"/>
      <c r="J1578" s="141"/>
      <c r="K1578" s="141"/>
      <c r="L1578" s="141"/>
      <c r="M1578" s="141"/>
      <c r="N1578" s="141"/>
      <c r="O1578" s="141"/>
      <c r="P1578" s="141"/>
      <c r="Q1578" s="141"/>
      <c r="R1578" s="141"/>
      <c r="S1578" s="141"/>
      <c r="T1578" s="141"/>
      <c r="U1578" s="141"/>
    </row>
    <row r="1579" spans="1:21" ht="14.4" x14ac:dyDescent="0.3">
      <c r="A1579" s="141"/>
      <c r="B1579" s="141"/>
      <c r="C1579" s="141"/>
      <c r="D1579" s="141"/>
      <c r="E1579" s="141"/>
      <c r="F1579" s="141"/>
      <c r="G1579" s="141"/>
      <c r="H1579" s="141"/>
      <c r="I1579" s="141"/>
      <c r="J1579" s="141"/>
      <c r="K1579" s="141"/>
      <c r="L1579" s="141"/>
      <c r="M1579" s="141"/>
      <c r="N1579" s="141"/>
      <c r="O1579" s="141"/>
      <c r="P1579" s="141"/>
      <c r="Q1579" s="141"/>
      <c r="R1579" s="141"/>
      <c r="S1579" s="141"/>
      <c r="T1579" s="141"/>
      <c r="U1579" s="141"/>
    </row>
    <row r="1580" spans="1:21" ht="14.4" x14ac:dyDescent="0.3">
      <c r="A1580" s="141"/>
      <c r="B1580" s="141"/>
      <c r="C1580" s="141"/>
      <c r="D1580" s="141"/>
      <c r="E1580" s="141"/>
      <c r="F1580" s="141"/>
      <c r="G1580" s="141"/>
      <c r="H1580" s="141"/>
      <c r="I1580" s="141"/>
      <c r="J1580" s="141"/>
      <c r="K1580" s="141"/>
      <c r="L1580" s="141"/>
      <c r="M1580" s="141"/>
      <c r="N1580" s="141"/>
      <c r="O1580" s="141"/>
      <c r="P1580" s="141"/>
      <c r="Q1580" s="141"/>
      <c r="R1580" s="141"/>
      <c r="S1580" s="141"/>
      <c r="T1580" s="141"/>
      <c r="U1580" s="141"/>
    </row>
    <row r="1581" spans="1:21" ht="14.4" x14ac:dyDescent="0.3">
      <c r="A1581" s="141"/>
      <c r="B1581" s="141"/>
      <c r="C1581" s="141"/>
      <c r="D1581" s="141"/>
      <c r="E1581" s="141"/>
      <c r="F1581" s="141"/>
      <c r="G1581" s="141"/>
      <c r="H1581" s="141"/>
      <c r="I1581" s="141"/>
      <c r="J1581" s="141"/>
      <c r="K1581" s="141"/>
      <c r="L1581" s="141"/>
      <c r="M1581" s="141"/>
      <c r="N1581" s="141"/>
      <c r="O1581" s="141"/>
      <c r="P1581" s="141"/>
      <c r="Q1581" s="141"/>
      <c r="R1581" s="141"/>
      <c r="S1581" s="141"/>
      <c r="T1581" s="141"/>
      <c r="U1581" s="141"/>
    </row>
    <row r="1582" spans="1:21" ht="14.4" x14ac:dyDescent="0.3">
      <c r="A1582" s="141"/>
      <c r="B1582" s="141"/>
      <c r="C1582" s="141"/>
      <c r="D1582" s="141"/>
      <c r="E1582" s="141"/>
      <c r="F1582" s="141"/>
      <c r="G1582" s="141"/>
      <c r="H1582" s="141"/>
      <c r="I1582" s="141"/>
      <c r="J1582" s="141"/>
      <c r="K1582" s="141"/>
      <c r="L1582" s="141"/>
      <c r="M1582" s="141"/>
      <c r="N1582" s="141"/>
      <c r="O1582" s="141"/>
      <c r="P1582" s="141"/>
      <c r="Q1582" s="141"/>
      <c r="R1582" s="141"/>
      <c r="S1582" s="141"/>
      <c r="T1582" s="141"/>
      <c r="U1582" s="141"/>
    </row>
    <row r="1583" spans="1:21" ht="14.4" x14ac:dyDescent="0.3">
      <c r="A1583" s="141"/>
      <c r="B1583" s="141"/>
      <c r="C1583" s="141"/>
      <c r="D1583" s="141"/>
      <c r="E1583" s="141"/>
      <c r="F1583" s="141"/>
      <c r="G1583" s="141"/>
      <c r="H1583" s="141"/>
      <c r="I1583" s="141"/>
      <c r="J1583" s="141"/>
      <c r="K1583" s="141"/>
      <c r="L1583" s="141"/>
      <c r="M1583" s="141"/>
      <c r="N1583" s="141"/>
      <c r="O1583" s="141"/>
      <c r="P1583" s="141"/>
      <c r="Q1583" s="141"/>
      <c r="R1583" s="141"/>
      <c r="S1583" s="141"/>
      <c r="T1583" s="141"/>
      <c r="U1583" s="141"/>
    </row>
    <row r="1584" spans="1:21" ht="14.4" x14ac:dyDescent="0.3">
      <c r="A1584" s="141"/>
      <c r="B1584" s="141"/>
      <c r="C1584" s="141"/>
      <c r="D1584" s="141"/>
      <c r="E1584" s="141"/>
      <c r="F1584" s="141"/>
      <c r="G1584" s="141"/>
      <c r="H1584" s="141"/>
      <c r="I1584" s="141"/>
      <c r="J1584" s="141"/>
      <c r="K1584" s="141"/>
      <c r="L1584" s="141"/>
      <c r="M1584" s="141"/>
      <c r="N1584" s="141"/>
      <c r="O1584" s="141"/>
      <c r="P1584" s="141"/>
      <c r="Q1584" s="141"/>
      <c r="R1584" s="141"/>
      <c r="S1584" s="141"/>
      <c r="T1584" s="141"/>
      <c r="U1584" s="141"/>
    </row>
    <row r="1585" spans="1:21" ht="14.4" x14ac:dyDescent="0.3">
      <c r="A1585" s="141"/>
      <c r="B1585" s="141"/>
      <c r="C1585" s="141"/>
      <c r="D1585" s="141"/>
      <c r="E1585" s="141"/>
      <c r="F1585" s="141"/>
      <c r="G1585" s="141"/>
      <c r="H1585" s="141"/>
      <c r="I1585" s="141"/>
      <c r="J1585" s="141"/>
      <c r="K1585" s="141"/>
      <c r="L1585" s="141"/>
      <c r="M1585" s="141"/>
      <c r="N1585" s="141"/>
      <c r="O1585" s="141"/>
      <c r="P1585" s="141"/>
      <c r="Q1585" s="141"/>
      <c r="R1585" s="141"/>
      <c r="S1585" s="141"/>
      <c r="T1585" s="141"/>
      <c r="U1585" s="141"/>
    </row>
    <row r="1586" spans="1:21" ht="14.4" x14ac:dyDescent="0.3">
      <c r="A1586" s="141"/>
      <c r="B1586" s="141"/>
      <c r="C1586" s="141"/>
      <c r="D1586" s="141"/>
      <c r="E1586" s="141"/>
      <c r="F1586" s="141"/>
      <c r="G1586" s="141"/>
      <c r="H1586" s="141"/>
      <c r="I1586" s="141"/>
      <c r="J1586" s="141"/>
      <c r="K1586" s="141"/>
      <c r="L1586" s="141"/>
      <c r="M1586" s="141"/>
      <c r="N1586" s="141"/>
      <c r="O1586" s="141"/>
      <c r="P1586" s="141"/>
      <c r="Q1586" s="141"/>
      <c r="R1586" s="141"/>
      <c r="S1586" s="141"/>
      <c r="T1586" s="141"/>
      <c r="U1586" s="141"/>
    </row>
    <row r="1587" spans="1:21" ht="14.4" x14ac:dyDescent="0.3">
      <c r="A1587" s="141"/>
      <c r="B1587" s="141"/>
      <c r="C1587" s="141"/>
      <c r="D1587" s="141"/>
      <c r="E1587" s="141"/>
      <c r="F1587" s="141"/>
      <c r="G1587" s="141"/>
      <c r="H1587" s="141"/>
      <c r="I1587" s="141"/>
      <c r="J1587" s="141"/>
      <c r="K1587" s="141"/>
      <c r="L1587" s="141"/>
      <c r="M1587" s="141"/>
      <c r="N1587" s="141"/>
      <c r="O1587" s="141"/>
      <c r="P1587" s="141"/>
      <c r="Q1587" s="141"/>
      <c r="R1587" s="141"/>
      <c r="S1587" s="141"/>
      <c r="T1587" s="141"/>
      <c r="U1587" s="141"/>
    </row>
    <row r="1588" spans="1:21" ht="14.4" x14ac:dyDescent="0.3">
      <c r="A1588" s="141"/>
      <c r="B1588" s="141"/>
      <c r="C1588" s="141"/>
      <c r="D1588" s="141"/>
      <c r="E1588" s="141"/>
      <c r="F1588" s="141"/>
      <c r="G1588" s="141"/>
      <c r="H1588" s="141"/>
      <c r="I1588" s="141"/>
      <c r="J1588" s="141"/>
      <c r="K1588" s="141"/>
      <c r="L1588" s="141"/>
      <c r="M1588" s="141"/>
      <c r="N1588" s="141"/>
      <c r="O1588" s="141"/>
      <c r="P1588" s="141"/>
      <c r="Q1588" s="141"/>
      <c r="R1588" s="141"/>
      <c r="S1588" s="141"/>
      <c r="T1588" s="141"/>
      <c r="U1588" s="141"/>
    </row>
    <row r="1589" spans="1:21" ht="14.4" x14ac:dyDescent="0.3">
      <c r="A1589" s="141"/>
      <c r="B1589" s="141"/>
      <c r="C1589" s="141"/>
      <c r="D1589" s="141"/>
      <c r="E1589" s="141"/>
      <c r="F1589" s="141"/>
      <c r="G1589" s="141"/>
      <c r="H1589" s="141"/>
      <c r="I1589" s="141"/>
      <c r="J1589" s="141"/>
      <c r="K1589" s="141"/>
      <c r="L1589" s="141"/>
      <c r="M1589" s="141"/>
      <c r="N1589" s="141"/>
      <c r="O1589" s="141"/>
      <c r="P1589" s="141"/>
      <c r="Q1589" s="141"/>
      <c r="R1589" s="141"/>
      <c r="S1589" s="141"/>
      <c r="T1589" s="141"/>
      <c r="U1589" s="141"/>
    </row>
    <row r="1590" spans="1:21" ht="14.4" x14ac:dyDescent="0.3">
      <c r="A1590" s="141"/>
      <c r="B1590" s="141"/>
      <c r="C1590" s="141"/>
      <c r="D1590" s="141"/>
      <c r="E1590" s="141"/>
      <c r="F1590" s="141"/>
      <c r="G1590" s="141"/>
      <c r="H1590" s="141"/>
      <c r="I1590" s="141"/>
      <c r="J1590" s="141"/>
      <c r="K1590" s="141"/>
      <c r="L1590" s="141"/>
      <c r="M1590" s="141"/>
      <c r="N1590" s="141"/>
      <c r="O1590" s="141"/>
      <c r="P1590" s="141"/>
      <c r="Q1590" s="141"/>
      <c r="R1590" s="141"/>
      <c r="S1590" s="141"/>
      <c r="T1590" s="141"/>
      <c r="U1590" s="141"/>
    </row>
    <row r="1591" spans="1:21" ht="14.4" x14ac:dyDescent="0.3">
      <c r="A1591" s="141"/>
      <c r="B1591" s="141"/>
      <c r="C1591" s="141"/>
      <c r="D1591" s="141"/>
      <c r="E1591" s="141"/>
      <c r="F1591" s="141"/>
      <c r="G1591" s="141"/>
      <c r="H1591" s="141"/>
      <c r="I1591" s="141"/>
      <c r="J1591" s="141"/>
      <c r="K1591" s="141"/>
      <c r="L1591" s="141"/>
      <c r="M1591" s="141"/>
      <c r="N1591" s="141"/>
      <c r="O1591" s="141"/>
      <c r="P1591" s="141"/>
      <c r="Q1591" s="141"/>
      <c r="R1591" s="141"/>
      <c r="S1591" s="141"/>
      <c r="T1591" s="141"/>
      <c r="U1591" s="141"/>
    </row>
    <row r="1592" spans="1:21" ht="14.4" x14ac:dyDescent="0.3">
      <c r="A1592" s="141"/>
      <c r="B1592" s="141"/>
      <c r="C1592" s="141"/>
      <c r="D1592" s="141"/>
      <c r="E1592" s="141"/>
      <c r="F1592" s="141"/>
      <c r="G1592" s="141"/>
      <c r="H1592" s="141"/>
      <c r="I1592" s="141"/>
      <c r="J1592" s="141"/>
      <c r="K1592" s="141"/>
      <c r="L1592" s="141"/>
      <c r="M1592" s="141"/>
      <c r="N1592" s="141"/>
      <c r="O1592" s="141"/>
      <c r="P1592" s="141"/>
      <c r="Q1592" s="141"/>
      <c r="R1592" s="141"/>
      <c r="S1592" s="141"/>
      <c r="T1592" s="141"/>
      <c r="U1592" s="141"/>
    </row>
    <row r="1593" spans="1:21" ht="14.4" x14ac:dyDescent="0.3">
      <c r="A1593" s="141"/>
      <c r="B1593" s="141"/>
      <c r="C1593" s="141"/>
      <c r="D1593" s="141"/>
      <c r="E1593" s="141"/>
      <c r="F1593" s="141"/>
      <c r="G1593" s="141"/>
      <c r="H1593" s="141"/>
      <c r="I1593" s="141"/>
      <c r="J1593" s="141"/>
      <c r="K1593" s="141"/>
      <c r="L1593" s="141"/>
      <c r="M1593" s="141"/>
      <c r="N1593" s="141"/>
      <c r="O1593" s="141"/>
      <c r="P1593" s="141"/>
      <c r="Q1593" s="141"/>
      <c r="R1593" s="141"/>
      <c r="S1593" s="141"/>
      <c r="T1593" s="141"/>
      <c r="U1593" s="141"/>
    </row>
    <row r="1594" spans="1:21" ht="14.4" x14ac:dyDescent="0.3">
      <c r="A1594" s="141"/>
      <c r="B1594" s="141"/>
      <c r="C1594" s="141"/>
      <c r="D1594" s="141"/>
      <c r="E1594" s="141"/>
      <c r="F1594" s="141"/>
      <c r="G1594" s="141"/>
      <c r="H1594" s="141"/>
      <c r="I1594" s="141"/>
      <c r="J1594" s="141"/>
      <c r="K1594" s="141"/>
      <c r="L1594" s="141"/>
      <c r="M1594" s="141"/>
      <c r="N1594" s="141"/>
      <c r="O1594" s="141"/>
      <c r="P1594" s="141"/>
      <c r="Q1594" s="141"/>
      <c r="R1594" s="141"/>
      <c r="S1594" s="141"/>
      <c r="T1594" s="141"/>
      <c r="U1594" s="141"/>
    </row>
    <row r="1595" spans="1:21" ht="14.4" x14ac:dyDescent="0.3">
      <c r="A1595" s="141"/>
      <c r="B1595" s="141"/>
      <c r="C1595" s="141"/>
      <c r="D1595" s="141"/>
      <c r="E1595" s="141"/>
      <c r="F1595" s="141"/>
      <c r="G1595" s="141"/>
      <c r="H1595" s="141"/>
      <c r="I1595" s="141"/>
      <c r="J1595" s="141"/>
      <c r="K1595" s="141"/>
      <c r="L1595" s="141"/>
      <c r="M1595" s="141"/>
      <c r="N1595" s="141"/>
      <c r="O1595" s="141"/>
      <c r="P1595" s="141"/>
      <c r="Q1595" s="141"/>
      <c r="R1595" s="141"/>
      <c r="S1595" s="141"/>
      <c r="T1595" s="141"/>
      <c r="U1595" s="141"/>
    </row>
    <row r="1596" spans="1:21" ht="14.4" x14ac:dyDescent="0.3">
      <c r="A1596" s="141"/>
      <c r="B1596" s="141"/>
      <c r="C1596" s="141"/>
      <c r="D1596" s="141"/>
      <c r="E1596" s="141"/>
      <c r="F1596" s="141"/>
      <c r="G1596" s="141"/>
      <c r="H1596" s="141"/>
      <c r="I1596" s="141"/>
      <c r="J1596" s="141"/>
      <c r="K1596" s="141"/>
      <c r="L1596" s="141"/>
      <c r="M1596" s="141"/>
      <c r="N1596" s="141"/>
      <c r="O1596" s="141"/>
      <c r="P1596" s="141"/>
      <c r="Q1596" s="141"/>
      <c r="R1596" s="141"/>
      <c r="S1596" s="141"/>
      <c r="T1596" s="141"/>
      <c r="U1596" s="141"/>
    </row>
    <row r="1597" spans="1:21" ht="14.4" x14ac:dyDescent="0.3">
      <c r="A1597" s="141"/>
      <c r="B1597" s="141"/>
      <c r="C1597" s="141"/>
      <c r="D1597" s="141"/>
      <c r="E1597" s="141"/>
      <c r="F1597" s="141"/>
      <c r="G1597" s="141"/>
      <c r="H1597" s="141"/>
      <c r="I1597" s="141"/>
      <c r="J1597" s="141"/>
      <c r="K1597" s="141"/>
      <c r="L1597" s="141"/>
      <c r="M1597" s="141"/>
      <c r="N1597" s="141"/>
      <c r="O1597" s="141"/>
      <c r="P1597" s="141"/>
      <c r="Q1597" s="141"/>
      <c r="R1597" s="141"/>
      <c r="S1597" s="141"/>
      <c r="T1597" s="141"/>
      <c r="U1597" s="141"/>
    </row>
    <row r="1598" spans="1:21" ht="14.4" x14ac:dyDescent="0.3">
      <c r="A1598" s="141"/>
      <c r="B1598" s="141"/>
      <c r="C1598" s="141"/>
      <c r="D1598" s="141"/>
      <c r="E1598" s="141"/>
      <c r="F1598" s="141"/>
      <c r="G1598" s="141"/>
      <c r="H1598" s="141"/>
      <c r="I1598" s="141"/>
      <c r="J1598" s="141"/>
      <c r="K1598" s="141"/>
      <c r="L1598" s="141"/>
      <c r="M1598" s="141"/>
      <c r="N1598" s="141"/>
      <c r="O1598" s="141"/>
      <c r="P1598" s="141"/>
      <c r="Q1598" s="141"/>
      <c r="R1598" s="141"/>
      <c r="S1598" s="141"/>
      <c r="T1598" s="141"/>
      <c r="U1598" s="141"/>
    </row>
    <row r="1599" spans="1:21" ht="14.4" x14ac:dyDescent="0.3">
      <c r="A1599" s="141"/>
      <c r="B1599" s="141"/>
      <c r="C1599" s="141"/>
      <c r="D1599" s="141"/>
      <c r="E1599" s="141"/>
      <c r="F1599" s="141"/>
      <c r="G1599" s="141"/>
      <c r="H1599" s="141"/>
      <c r="I1599" s="141"/>
      <c r="J1599" s="141"/>
      <c r="K1599" s="141"/>
      <c r="L1599" s="141"/>
      <c r="M1599" s="141"/>
      <c r="N1599" s="141"/>
      <c r="O1599" s="141"/>
      <c r="P1599" s="141"/>
      <c r="Q1599" s="141"/>
      <c r="R1599" s="141"/>
      <c r="S1599" s="141"/>
      <c r="T1599" s="141"/>
      <c r="U1599" s="141"/>
    </row>
    <row r="1600" spans="1:21" ht="14.4" x14ac:dyDescent="0.3">
      <c r="A1600" s="141"/>
      <c r="B1600" s="141"/>
      <c r="C1600" s="141"/>
      <c r="D1600" s="141"/>
      <c r="E1600" s="141"/>
      <c r="F1600" s="141"/>
      <c r="G1600" s="141"/>
      <c r="H1600" s="141"/>
      <c r="I1600" s="141"/>
      <c r="J1600" s="141"/>
      <c r="K1600" s="141"/>
      <c r="L1600" s="141"/>
      <c r="M1600" s="141"/>
      <c r="N1600" s="141"/>
      <c r="O1600" s="141"/>
      <c r="P1600" s="141"/>
      <c r="Q1600" s="141"/>
      <c r="R1600" s="141"/>
      <c r="S1600" s="141"/>
      <c r="T1600" s="141"/>
      <c r="U1600" s="141"/>
    </row>
    <row r="1601" spans="1:21" ht="14.4" x14ac:dyDescent="0.3">
      <c r="A1601" s="141"/>
      <c r="B1601" s="141"/>
      <c r="C1601" s="141"/>
      <c r="D1601" s="141"/>
      <c r="E1601" s="141"/>
      <c r="F1601" s="141"/>
      <c r="G1601" s="141"/>
      <c r="H1601" s="141"/>
      <c r="I1601" s="141"/>
      <c r="J1601" s="141"/>
      <c r="K1601" s="141"/>
      <c r="L1601" s="141"/>
      <c r="M1601" s="141"/>
      <c r="N1601" s="141"/>
      <c r="O1601" s="141"/>
      <c r="P1601" s="141"/>
      <c r="Q1601" s="141"/>
      <c r="R1601" s="141"/>
      <c r="S1601" s="141"/>
      <c r="T1601" s="141"/>
      <c r="U1601" s="141"/>
    </row>
    <row r="1602" spans="1:21" ht="14.4" x14ac:dyDescent="0.3">
      <c r="A1602" s="141"/>
      <c r="B1602" s="141"/>
      <c r="C1602" s="141"/>
      <c r="D1602" s="141"/>
      <c r="E1602" s="141"/>
      <c r="F1602" s="141"/>
      <c r="G1602" s="141"/>
      <c r="H1602" s="141"/>
      <c r="I1602" s="141"/>
      <c r="J1602" s="141"/>
      <c r="K1602" s="141"/>
      <c r="L1602" s="141"/>
      <c r="M1602" s="141"/>
      <c r="N1602" s="141"/>
      <c r="O1602" s="141"/>
      <c r="P1602" s="141"/>
      <c r="Q1602" s="141"/>
      <c r="R1602" s="141"/>
      <c r="S1602" s="141"/>
      <c r="T1602" s="141"/>
      <c r="U1602" s="141"/>
    </row>
    <row r="1603" spans="1:21" ht="14.4" x14ac:dyDescent="0.3">
      <c r="A1603" s="141"/>
      <c r="B1603" s="141"/>
      <c r="C1603" s="141"/>
      <c r="D1603" s="141"/>
      <c r="E1603" s="141"/>
      <c r="F1603" s="141"/>
      <c r="G1603" s="141"/>
      <c r="H1603" s="141"/>
      <c r="I1603" s="141"/>
      <c r="J1603" s="141"/>
      <c r="K1603" s="141"/>
      <c r="L1603" s="141"/>
      <c r="M1603" s="141"/>
      <c r="N1603" s="141"/>
      <c r="O1603" s="141"/>
      <c r="P1603" s="141"/>
      <c r="Q1603" s="141"/>
      <c r="R1603" s="141"/>
      <c r="S1603" s="141"/>
      <c r="T1603" s="141"/>
      <c r="U1603" s="141"/>
    </row>
    <row r="1604" spans="1:21" ht="14.4" x14ac:dyDescent="0.3">
      <c r="A1604" s="141"/>
      <c r="B1604" s="141"/>
      <c r="C1604" s="141"/>
      <c r="D1604" s="141"/>
      <c r="E1604" s="141"/>
      <c r="F1604" s="141"/>
      <c r="G1604" s="141"/>
      <c r="H1604" s="141"/>
      <c r="I1604" s="141"/>
      <c r="J1604" s="141"/>
      <c r="K1604" s="141"/>
      <c r="L1604" s="141"/>
      <c r="M1604" s="141"/>
      <c r="N1604" s="141"/>
      <c r="O1604" s="141"/>
      <c r="P1604" s="141"/>
      <c r="Q1604" s="141"/>
      <c r="R1604" s="141"/>
      <c r="S1604" s="141"/>
      <c r="T1604" s="141"/>
      <c r="U1604" s="141"/>
    </row>
    <row r="1605" spans="1:21" ht="14.4" x14ac:dyDescent="0.3">
      <c r="A1605" s="141"/>
      <c r="B1605" s="141"/>
      <c r="C1605" s="141"/>
      <c r="D1605" s="141"/>
      <c r="E1605" s="141"/>
      <c r="F1605" s="141"/>
      <c r="G1605" s="141"/>
      <c r="H1605" s="141"/>
      <c r="I1605" s="141"/>
      <c r="J1605" s="141"/>
      <c r="K1605" s="141"/>
      <c r="L1605" s="141"/>
      <c r="M1605" s="141"/>
      <c r="N1605" s="141"/>
      <c r="O1605" s="141"/>
      <c r="P1605" s="141"/>
      <c r="Q1605" s="141"/>
      <c r="R1605" s="141"/>
      <c r="S1605" s="141"/>
      <c r="T1605" s="141"/>
      <c r="U1605" s="141"/>
    </row>
    <row r="1606" spans="1:21" ht="14.4" x14ac:dyDescent="0.3">
      <c r="A1606" s="141"/>
      <c r="B1606" s="141"/>
      <c r="C1606" s="141"/>
      <c r="D1606" s="141"/>
      <c r="E1606" s="141"/>
      <c r="F1606" s="141"/>
      <c r="G1606" s="141"/>
      <c r="H1606" s="141"/>
      <c r="I1606" s="141"/>
      <c r="J1606" s="141"/>
      <c r="K1606" s="141"/>
      <c r="L1606" s="141"/>
      <c r="M1606" s="141"/>
      <c r="N1606" s="141"/>
      <c r="O1606" s="141"/>
      <c r="P1606" s="141"/>
      <c r="Q1606" s="141"/>
      <c r="R1606" s="141"/>
      <c r="S1606" s="141"/>
      <c r="T1606" s="141"/>
      <c r="U1606" s="141"/>
    </row>
    <row r="1607" spans="1:21" ht="14.4" x14ac:dyDescent="0.3">
      <c r="A1607" s="141"/>
      <c r="B1607" s="141"/>
      <c r="C1607" s="141"/>
      <c r="D1607" s="141"/>
      <c r="E1607" s="141"/>
      <c r="F1607" s="141"/>
      <c r="G1607" s="141"/>
      <c r="H1607" s="141"/>
      <c r="I1607" s="141"/>
      <c r="J1607" s="141"/>
      <c r="K1607" s="141"/>
      <c r="L1607" s="141"/>
      <c r="M1607" s="141"/>
      <c r="N1607" s="141"/>
      <c r="O1607" s="141"/>
      <c r="P1607" s="141"/>
      <c r="Q1607" s="141"/>
      <c r="R1607" s="141"/>
      <c r="S1607" s="141"/>
      <c r="T1607" s="141"/>
      <c r="U1607" s="141"/>
    </row>
    <row r="1608" spans="1:21" ht="14.4" x14ac:dyDescent="0.3">
      <c r="A1608" s="141"/>
      <c r="B1608" s="141"/>
      <c r="C1608" s="141"/>
      <c r="D1608" s="141"/>
      <c r="E1608" s="141"/>
      <c r="F1608" s="141"/>
      <c r="G1608" s="141"/>
      <c r="H1608" s="141"/>
      <c r="I1608" s="141"/>
      <c r="J1608" s="141"/>
      <c r="K1608" s="141"/>
      <c r="L1608" s="141"/>
      <c r="M1608" s="141"/>
      <c r="N1608" s="141"/>
      <c r="O1608" s="141"/>
      <c r="P1608" s="141"/>
      <c r="Q1608" s="141"/>
      <c r="R1608" s="141"/>
      <c r="S1608" s="141"/>
      <c r="T1608" s="141"/>
      <c r="U1608" s="141"/>
    </row>
    <row r="1609" spans="1:21" ht="14.4" x14ac:dyDescent="0.3">
      <c r="A1609" s="141"/>
      <c r="B1609" s="141"/>
      <c r="C1609" s="141"/>
      <c r="D1609" s="141"/>
      <c r="E1609" s="141"/>
      <c r="F1609" s="141"/>
      <c r="G1609" s="141"/>
      <c r="H1609" s="141"/>
      <c r="I1609" s="141"/>
      <c r="J1609" s="141"/>
      <c r="K1609" s="141"/>
      <c r="L1609" s="141"/>
      <c r="M1609" s="141"/>
      <c r="N1609" s="141"/>
      <c r="O1609" s="141"/>
      <c r="P1609" s="141"/>
      <c r="Q1609" s="141"/>
      <c r="R1609" s="141"/>
      <c r="S1609" s="141"/>
      <c r="T1609" s="141"/>
      <c r="U1609" s="141"/>
    </row>
    <row r="1610" spans="1:21" ht="14.4" x14ac:dyDescent="0.3">
      <c r="A1610" s="141"/>
      <c r="B1610" s="141"/>
      <c r="C1610" s="141"/>
      <c r="D1610" s="141"/>
      <c r="E1610" s="141"/>
      <c r="F1610" s="141"/>
      <c r="G1610" s="141"/>
      <c r="H1610" s="141"/>
      <c r="I1610" s="141"/>
      <c r="J1610" s="141"/>
      <c r="K1610" s="141"/>
      <c r="L1610" s="141"/>
      <c r="M1610" s="141"/>
      <c r="N1610" s="141"/>
      <c r="O1610" s="141"/>
      <c r="P1610" s="141"/>
      <c r="Q1610" s="141"/>
      <c r="R1610" s="141"/>
      <c r="S1610" s="141"/>
      <c r="T1610" s="141"/>
      <c r="U1610" s="141"/>
    </row>
    <row r="1611" spans="1:21" ht="14.4" x14ac:dyDescent="0.3">
      <c r="A1611" s="141"/>
      <c r="B1611" s="141"/>
      <c r="C1611" s="141"/>
      <c r="D1611" s="141"/>
      <c r="E1611" s="141"/>
      <c r="F1611" s="141"/>
      <c r="G1611" s="141"/>
      <c r="H1611" s="141"/>
      <c r="I1611" s="141"/>
      <c r="J1611" s="141"/>
      <c r="K1611" s="141"/>
      <c r="L1611" s="141"/>
      <c r="M1611" s="141"/>
      <c r="N1611" s="141"/>
      <c r="O1611" s="141"/>
      <c r="P1611" s="141"/>
      <c r="Q1611" s="141"/>
      <c r="R1611" s="141"/>
      <c r="S1611" s="141"/>
      <c r="T1611" s="141"/>
      <c r="U1611" s="141"/>
    </row>
    <row r="1612" spans="1:21" ht="14.4" x14ac:dyDescent="0.3">
      <c r="A1612" s="141"/>
      <c r="B1612" s="141"/>
      <c r="C1612" s="141"/>
      <c r="D1612" s="141"/>
      <c r="E1612" s="141"/>
      <c r="F1612" s="141"/>
      <c r="G1612" s="141"/>
      <c r="H1612" s="141"/>
      <c r="I1612" s="141"/>
      <c r="J1612" s="141"/>
      <c r="K1612" s="141"/>
      <c r="L1612" s="141"/>
      <c r="M1612" s="141"/>
      <c r="N1612" s="141"/>
      <c r="O1612" s="141"/>
      <c r="P1612" s="141"/>
      <c r="Q1612" s="141"/>
      <c r="R1612" s="141"/>
      <c r="S1612" s="141"/>
      <c r="T1612" s="141"/>
      <c r="U1612" s="141"/>
    </row>
    <row r="1613" spans="1:21" ht="14.4" x14ac:dyDescent="0.3">
      <c r="A1613" s="141"/>
      <c r="B1613" s="141"/>
      <c r="C1613" s="141"/>
      <c r="D1613" s="141"/>
      <c r="E1613" s="141"/>
      <c r="F1613" s="141"/>
      <c r="G1613" s="141"/>
      <c r="H1613" s="141"/>
      <c r="I1613" s="141"/>
      <c r="J1613" s="141"/>
      <c r="K1613" s="141"/>
      <c r="L1613" s="141"/>
      <c r="M1613" s="141"/>
      <c r="N1613" s="141"/>
      <c r="O1613" s="141"/>
      <c r="P1613" s="141"/>
      <c r="Q1613" s="141"/>
      <c r="R1613" s="141"/>
      <c r="S1613" s="141"/>
      <c r="T1613" s="141"/>
      <c r="U1613" s="141"/>
    </row>
    <row r="1614" spans="1:21" ht="14.4" x14ac:dyDescent="0.3">
      <c r="A1614" s="141"/>
      <c r="B1614" s="141"/>
      <c r="C1614" s="141"/>
      <c r="D1614" s="141"/>
      <c r="E1614" s="141"/>
      <c r="F1614" s="141"/>
      <c r="G1614" s="141"/>
      <c r="H1614" s="141"/>
      <c r="I1614" s="141"/>
      <c r="J1614" s="141"/>
      <c r="K1614" s="141"/>
      <c r="L1614" s="141"/>
      <c r="M1614" s="141"/>
      <c r="N1614" s="141"/>
      <c r="O1614" s="141"/>
      <c r="P1614" s="141"/>
      <c r="Q1614" s="141"/>
      <c r="R1614" s="141"/>
      <c r="S1614" s="141"/>
      <c r="T1614" s="141"/>
      <c r="U1614" s="141"/>
    </row>
    <row r="1615" spans="1:21" ht="14.4" x14ac:dyDescent="0.3">
      <c r="A1615" s="141"/>
      <c r="B1615" s="141"/>
      <c r="C1615" s="141"/>
      <c r="D1615" s="141"/>
      <c r="E1615" s="141"/>
      <c r="F1615" s="141"/>
      <c r="G1615" s="141"/>
      <c r="H1615" s="141"/>
      <c r="I1615" s="141"/>
      <c r="J1615" s="141"/>
      <c r="K1615" s="141"/>
      <c r="L1615" s="141"/>
      <c r="M1615" s="141"/>
      <c r="N1615" s="141"/>
      <c r="O1615" s="141"/>
      <c r="P1615" s="141"/>
      <c r="Q1615" s="141"/>
      <c r="R1615" s="141"/>
      <c r="S1615" s="141"/>
      <c r="T1615" s="141"/>
      <c r="U1615" s="141"/>
    </row>
    <row r="1616" spans="1:21" ht="14.4" x14ac:dyDescent="0.3">
      <c r="A1616" s="141"/>
      <c r="B1616" s="141"/>
      <c r="C1616" s="141"/>
      <c r="D1616" s="141"/>
      <c r="E1616" s="141"/>
      <c r="F1616" s="141"/>
      <c r="G1616" s="141"/>
      <c r="H1616" s="141"/>
      <c r="I1616" s="141"/>
      <c r="J1616" s="141"/>
      <c r="K1616" s="141"/>
      <c r="L1616" s="141"/>
      <c r="M1616" s="141"/>
      <c r="N1616" s="141"/>
      <c r="O1616" s="141"/>
      <c r="P1616" s="141"/>
      <c r="Q1616" s="141"/>
      <c r="R1616" s="141"/>
      <c r="S1616" s="141"/>
      <c r="T1616" s="141"/>
      <c r="U1616" s="141"/>
    </row>
    <row r="1617" spans="1:21" ht="14.4" x14ac:dyDescent="0.3">
      <c r="A1617" s="141"/>
      <c r="B1617" s="141"/>
      <c r="C1617" s="141"/>
      <c r="D1617" s="141"/>
      <c r="E1617" s="141"/>
      <c r="F1617" s="141"/>
      <c r="G1617" s="141"/>
      <c r="H1617" s="141"/>
      <c r="I1617" s="141"/>
      <c r="J1617" s="141"/>
      <c r="K1617" s="141"/>
      <c r="L1617" s="141"/>
      <c r="M1617" s="141"/>
      <c r="N1617" s="141"/>
      <c r="O1617" s="141"/>
      <c r="P1617" s="141"/>
      <c r="Q1617" s="141"/>
      <c r="R1617" s="141"/>
      <c r="S1617" s="141"/>
      <c r="T1617" s="141"/>
      <c r="U1617" s="141"/>
    </row>
    <row r="1618" spans="1:21" ht="14.4" x14ac:dyDescent="0.3">
      <c r="A1618" s="141"/>
      <c r="B1618" s="141"/>
      <c r="C1618" s="141"/>
      <c r="D1618" s="141"/>
      <c r="E1618" s="141"/>
      <c r="F1618" s="141"/>
      <c r="G1618" s="141"/>
      <c r="H1618" s="141"/>
      <c r="I1618" s="141"/>
      <c r="J1618" s="141"/>
      <c r="K1618" s="141"/>
      <c r="L1618" s="141"/>
      <c r="M1618" s="141"/>
      <c r="N1618" s="141"/>
      <c r="O1618" s="141"/>
      <c r="P1618" s="141"/>
      <c r="Q1618" s="141"/>
      <c r="R1618" s="141"/>
      <c r="S1618" s="141"/>
      <c r="T1618" s="141"/>
      <c r="U1618" s="141"/>
    </row>
    <row r="1619" spans="1:21" ht="14.4" x14ac:dyDescent="0.3">
      <c r="A1619" s="141"/>
      <c r="B1619" s="141"/>
      <c r="C1619" s="141"/>
      <c r="D1619" s="141"/>
      <c r="E1619" s="141"/>
      <c r="F1619" s="141"/>
      <c r="G1619" s="141"/>
      <c r="H1619" s="141"/>
      <c r="I1619" s="141"/>
      <c r="J1619" s="141"/>
      <c r="K1619" s="141"/>
      <c r="L1619" s="141"/>
      <c r="M1619" s="141"/>
      <c r="N1619" s="141"/>
      <c r="O1619" s="141"/>
      <c r="P1619" s="141"/>
      <c r="Q1619" s="141"/>
      <c r="R1619" s="141"/>
      <c r="S1619" s="141"/>
      <c r="T1619" s="141"/>
      <c r="U1619" s="141"/>
    </row>
    <row r="1620" spans="1:21" ht="14.4" x14ac:dyDescent="0.3">
      <c r="A1620" s="141"/>
      <c r="B1620" s="141"/>
      <c r="C1620" s="141"/>
      <c r="D1620" s="141"/>
      <c r="E1620" s="141"/>
      <c r="F1620" s="141"/>
      <c r="G1620" s="141"/>
      <c r="H1620" s="141"/>
      <c r="I1620" s="141"/>
      <c r="J1620" s="141"/>
      <c r="K1620" s="141"/>
      <c r="L1620" s="141"/>
      <c r="M1620" s="141"/>
      <c r="N1620" s="141"/>
      <c r="O1620" s="141"/>
      <c r="P1620" s="141"/>
      <c r="Q1620" s="141"/>
      <c r="R1620" s="141"/>
      <c r="S1620" s="141"/>
      <c r="T1620" s="141"/>
      <c r="U1620" s="141"/>
    </row>
    <row r="1621" spans="1:21" ht="14.4" x14ac:dyDescent="0.3">
      <c r="A1621" s="141"/>
      <c r="B1621" s="141"/>
      <c r="C1621" s="141"/>
      <c r="D1621" s="141"/>
      <c r="E1621" s="141"/>
      <c r="F1621" s="141"/>
      <c r="G1621" s="141"/>
      <c r="H1621" s="141"/>
      <c r="I1621" s="141"/>
      <c r="J1621" s="141"/>
      <c r="K1621" s="141"/>
      <c r="L1621" s="141"/>
      <c r="M1621" s="141"/>
      <c r="N1621" s="141"/>
      <c r="O1621" s="141"/>
      <c r="P1621" s="141"/>
      <c r="Q1621" s="141"/>
      <c r="R1621" s="141"/>
      <c r="S1621" s="141"/>
      <c r="T1621" s="141"/>
      <c r="U1621" s="141"/>
    </row>
    <row r="1622" spans="1:21" ht="14.4" x14ac:dyDescent="0.3">
      <c r="A1622" s="141"/>
      <c r="B1622" s="141"/>
      <c r="C1622" s="141"/>
      <c r="D1622" s="141"/>
      <c r="E1622" s="141"/>
      <c r="F1622" s="141"/>
      <c r="G1622" s="141"/>
      <c r="H1622" s="141"/>
      <c r="I1622" s="141"/>
      <c r="J1622" s="141"/>
      <c r="K1622" s="141"/>
      <c r="L1622" s="141"/>
      <c r="M1622" s="141"/>
      <c r="N1622" s="141"/>
      <c r="O1622" s="141"/>
      <c r="P1622" s="141"/>
      <c r="Q1622" s="141"/>
      <c r="R1622" s="141"/>
      <c r="S1622" s="141"/>
      <c r="T1622" s="141"/>
      <c r="U1622" s="141"/>
    </row>
    <row r="1623" spans="1:21" ht="14.4" x14ac:dyDescent="0.3">
      <c r="A1623" s="141"/>
      <c r="B1623" s="141"/>
      <c r="C1623" s="141"/>
      <c r="D1623" s="141"/>
      <c r="E1623" s="141"/>
      <c r="F1623" s="141"/>
      <c r="G1623" s="141"/>
      <c r="H1623" s="141"/>
      <c r="I1623" s="141"/>
      <c r="J1623" s="141"/>
      <c r="K1623" s="141"/>
      <c r="L1623" s="141"/>
      <c r="M1623" s="141"/>
      <c r="N1623" s="141"/>
      <c r="O1623" s="141"/>
      <c r="P1623" s="141"/>
      <c r="Q1623" s="141"/>
      <c r="R1623" s="141"/>
      <c r="S1623" s="141"/>
      <c r="T1623" s="141"/>
      <c r="U1623" s="141"/>
    </row>
    <row r="1624" spans="1:21" ht="14.4" x14ac:dyDescent="0.3">
      <c r="A1624" s="141"/>
      <c r="B1624" s="141"/>
      <c r="C1624" s="141"/>
      <c r="D1624" s="141"/>
      <c r="E1624" s="141"/>
      <c r="F1624" s="141"/>
      <c r="G1624" s="141"/>
      <c r="H1624" s="141"/>
      <c r="I1624" s="141"/>
      <c r="J1624" s="141"/>
      <c r="K1624" s="141"/>
      <c r="L1624" s="141"/>
      <c r="M1624" s="141"/>
      <c r="N1624" s="141"/>
      <c r="O1624" s="141"/>
      <c r="P1624" s="141"/>
      <c r="Q1624" s="141"/>
      <c r="R1624" s="141"/>
      <c r="S1624" s="141"/>
      <c r="T1624" s="141"/>
      <c r="U1624" s="141"/>
    </row>
    <row r="1625" spans="1:21" ht="14.4" x14ac:dyDescent="0.3">
      <c r="A1625" s="141"/>
      <c r="B1625" s="141"/>
      <c r="C1625" s="141"/>
      <c r="D1625" s="141"/>
      <c r="E1625" s="141"/>
      <c r="F1625" s="141"/>
      <c r="G1625" s="141"/>
      <c r="H1625" s="141"/>
      <c r="I1625" s="141"/>
      <c r="J1625" s="141"/>
      <c r="K1625" s="141"/>
      <c r="L1625" s="141"/>
      <c r="M1625" s="141"/>
      <c r="N1625" s="141"/>
      <c r="O1625" s="141"/>
      <c r="P1625" s="141"/>
      <c r="Q1625" s="141"/>
      <c r="R1625" s="141"/>
      <c r="S1625" s="141"/>
      <c r="T1625" s="141"/>
      <c r="U1625" s="141"/>
    </row>
    <row r="1626" spans="1:21" ht="14.4" x14ac:dyDescent="0.3">
      <c r="A1626" s="141"/>
      <c r="B1626" s="141"/>
      <c r="C1626" s="141"/>
      <c r="D1626" s="141"/>
      <c r="E1626" s="141"/>
      <c r="F1626" s="141"/>
      <c r="G1626" s="141"/>
      <c r="H1626" s="141"/>
      <c r="I1626" s="141"/>
      <c r="J1626" s="141"/>
      <c r="K1626" s="141"/>
      <c r="L1626" s="141"/>
      <c r="M1626" s="141"/>
      <c r="N1626" s="141"/>
      <c r="O1626" s="141"/>
      <c r="P1626" s="141"/>
      <c r="Q1626" s="141"/>
      <c r="R1626" s="141"/>
      <c r="S1626" s="141"/>
      <c r="T1626" s="141"/>
      <c r="U1626" s="141"/>
    </row>
    <row r="1627" spans="1:21" ht="14.4" x14ac:dyDescent="0.3">
      <c r="A1627" s="141"/>
      <c r="B1627" s="141"/>
      <c r="C1627" s="141"/>
      <c r="D1627" s="141"/>
      <c r="E1627" s="141"/>
      <c r="F1627" s="141"/>
      <c r="G1627" s="141"/>
      <c r="H1627" s="141"/>
      <c r="I1627" s="141"/>
      <c r="J1627" s="141"/>
      <c r="K1627" s="141"/>
      <c r="L1627" s="141"/>
      <c r="M1627" s="141"/>
      <c r="N1627" s="141"/>
      <c r="O1627" s="141"/>
      <c r="P1627" s="141"/>
      <c r="Q1627" s="141"/>
      <c r="R1627" s="141"/>
      <c r="S1627" s="141"/>
      <c r="T1627" s="141"/>
      <c r="U1627" s="141"/>
    </row>
    <row r="1628" spans="1:21" ht="14.4" x14ac:dyDescent="0.3">
      <c r="A1628" s="141"/>
      <c r="B1628" s="141"/>
      <c r="C1628" s="141"/>
      <c r="D1628" s="141"/>
      <c r="E1628" s="141"/>
      <c r="F1628" s="141"/>
      <c r="G1628" s="141"/>
      <c r="H1628" s="141"/>
      <c r="I1628" s="141"/>
      <c r="J1628" s="141"/>
      <c r="K1628" s="141"/>
      <c r="L1628" s="141"/>
      <c r="M1628" s="141"/>
      <c r="N1628" s="141"/>
      <c r="O1628" s="141"/>
      <c r="P1628" s="141"/>
      <c r="Q1628" s="141"/>
      <c r="R1628" s="141"/>
      <c r="S1628" s="141"/>
      <c r="T1628" s="141"/>
      <c r="U1628" s="141"/>
    </row>
    <row r="1629" spans="1:21" ht="14.4" x14ac:dyDescent="0.3">
      <c r="A1629" s="141"/>
      <c r="B1629" s="141"/>
      <c r="C1629" s="141"/>
      <c r="D1629" s="141"/>
      <c r="E1629" s="141"/>
      <c r="F1629" s="141"/>
      <c r="G1629" s="141"/>
      <c r="H1629" s="141"/>
      <c r="I1629" s="141"/>
      <c r="J1629" s="141"/>
      <c r="K1629" s="141"/>
      <c r="L1629" s="141"/>
      <c r="M1629" s="141"/>
      <c r="N1629" s="141"/>
      <c r="O1629" s="141"/>
      <c r="P1629" s="141"/>
      <c r="Q1629" s="141"/>
      <c r="R1629" s="141"/>
      <c r="S1629" s="141"/>
      <c r="T1629" s="141"/>
      <c r="U1629" s="141"/>
    </row>
    <row r="1630" spans="1:21" ht="14.4" x14ac:dyDescent="0.3">
      <c r="A1630" s="141"/>
      <c r="B1630" s="141"/>
      <c r="C1630" s="141"/>
      <c r="D1630" s="141"/>
      <c r="E1630" s="141"/>
      <c r="F1630" s="141"/>
      <c r="G1630" s="141"/>
      <c r="H1630" s="141"/>
      <c r="I1630" s="141"/>
      <c r="J1630" s="141"/>
      <c r="K1630" s="141"/>
      <c r="L1630" s="141"/>
      <c r="M1630" s="141"/>
      <c r="N1630" s="141"/>
      <c r="O1630" s="141"/>
      <c r="P1630" s="141"/>
      <c r="Q1630" s="141"/>
      <c r="R1630" s="141"/>
      <c r="S1630" s="141"/>
      <c r="T1630" s="141"/>
      <c r="U1630" s="141"/>
    </row>
    <row r="1631" spans="1:21" ht="14.4" x14ac:dyDescent="0.3">
      <c r="A1631" s="141"/>
      <c r="B1631" s="141"/>
      <c r="C1631" s="141"/>
      <c r="D1631" s="141"/>
      <c r="E1631" s="141"/>
      <c r="F1631" s="141"/>
      <c r="G1631" s="141"/>
      <c r="H1631" s="141"/>
      <c r="I1631" s="141"/>
      <c r="J1631" s="141"/>
      <c r="K1631" s="141"/>
      <c r="L1631" s="141"/>
      <c r="M1631" s="141"/>
      <c r="N1631" s="141"/>
      <c r="O1631" s="141"/>
      <c r="P1631" s="141"/>
      <c r="Q1631" s="141"/>
      <c r="R1631" s="141"/>
      <c r="S1631" s="141"/>
      <c r="T1631" s="141"/>
      <c r="U1631" s="141"/>
    </row>
    <row r="1632" spans="1:21" ht="14.4" x14ac:dyDescent="0.3">
      <c r="A1632" s="141"/>
      <c r="B1632" s="141"/>
      <c r="C1632" s="141"/>
      <c r="D1632" s="141"/>
      <c r="E1632" s="141"/>
      <c r="F1632" s="141"/>
      <c r="G1632" s="141"/>
      <c r="H1632" s="141"/>
      <c r="I1632" s="141"/>
      <c r="J1632" s="141"/>
      <c r="K1632" s="141"/>
      <c r="L1632" s="141"/>
      <c r="M1632" s="141"/>
      <c r="N1632" s="141"/>
      <c r="O1632" s="141"/>
      <c r="P1632" s="141"/>
      <c r="Q1632" s="141"/>
      <c r="R1632" s="141"/>
      <c r="S1632" s="141"/>
      <c r="T1632" s="141"/>
      <c r="U1632" s="141"/>
    </row>
    <row r="1633" spans="1:21" ht="14.4" x14ac:dyDescent="0.3">
      <c r="A1633" s="141"/>
      <c r="B1633" s="141"/>
      <c r="C1633" s="141"/>
      <c r="D1633" s="141"/>
      <c r="E1633" s="141"/>
      <c r="F1633" s="141"/>
      <c r="G1633" s="141"/>
      <c r="H1633" s="141"/>
      <c r="I1633" s="141"/>
      <c r="J1633" s="141"/>
      <c r="K1633" s="141"/>
      <c r="L1633" s="141"/>
      <c r="M1633" s="141"/>
      <c r="N1633" s="141"/>
      <c r="O1633" s="141"/>
      <c r="P1633" s="141"/>
      <c r="Q1633" s="141"/>
      <c r="R1633" s="141"/>
      <c r="S1633" s="141"/>
      <c r="T1633" s="141"/>
      <c r="U1633" s="141"/>
    </row>
    <row r="1634" spans="1:21" ht="14.4" x14ac:dyDescent="0.3">
      <c r="A1634" s="141"/>
      <c r="B1634" s="141"/>
      <c r="C1634" s="141"/>
      <c r="D1634" s="141"/>
      <c r="E1634" s="141"/>
      <c r="F1634" s="141"/>
      <c r="G1634" s="141"/>
      <c r="H1634" s="141"/>
      <c r="I1634" s="141"/>
      <c r="J1634" s="141"/>
      <c r="K1634" s="141"/>
      <c r="L1634" s="141"/>
      <c r="M1634" s="141"/>
      <c r="N1634" s="141"/>
      <c r="O1634" s="141"/>
      <c r="P1634" s="141"/>
      <c r="Q1634" s="141"/>
      <c r="R1634" s="141"/>
      <c r="S1634" s="141"/>
      <c r="T1634" s="141"/>
      <c r="U1634" s="141"/>
    </row>
    <row r="1635" spans="1:21" ht="14.4" x14ac:dyDescent="0.3">
      <c r="A1635" s="141"/>
      <c r="B1635" s="141"/>
      <c r="C1635" s="141"/>
      <c r="D1635" s="141"/>
      <c r="E1635" s="141"/>
      <c r="F1635" s="141"/>
      <c r="G1635" s="141"/>
      <c r="H1635" s="141"/>
      <c r="I1635" s="141"/>
      <c r="J1635" s="141"/>
      <c r="K1635" s="141"/>
      <c r="L1635" s="141"/>
      <c r="M1635" s="141"/>
      <c r="N1635" s="141"/>
      <c r="O1635" s="141"/>
      <c r="P1635" s="141"/>
      <c r="Q1635" s="141"/>
      <c r="R1635" s="141"/>
      <c r="S1635" s="141"/>
      <c r="T1635" s="141"/>
      <c r="U1635" s="141"/>
    </row>
    <row r="1636" spans="1:21" ht="14.4" x14ac:dyDescent="0.3">
      <c r="A1636" s="141"/>
      <c r="B1636" s="141"/>
      <c r="C1636" s="141"/>
      <c r="D1636" s="141"/>
      <c r="E1636" s="141"/>
      <c r="F1636" s="141"/>
      <c r="G1636" s="141"/>
      <c r="H1636" s="141"/>
      <c r="I1636" s="141"/>
      <c r="J1636" s="141"/>
      <c r="K1636" s="141"/>
      <c r="L1636" s="141"/>
      <c r="M1636" s="141"/>
      <c r="N1636" s="141"/>
      <c r="O1636" s="141"/>
      <c r="P1636" s="141"/>
      <c r="Q1636" s="141"/>
      <c r="R1636" s="141"/>
      <c r="S1636" s="141"/>
      <c r="T1636" s="141"/>
      <c r="U1636" s="141"/>
    </row>
    <row r="1637" spans="1:21" ht="14.4" x14ac:dyDescent="0.3">
      <c r="A1637" s="141"/>
      <c r="B1637" s="141"/>
      <c r="C1637" s="141"/>
      <c r="D1637" s="141"/>
      <c r="E1637" s="141"/>
      <c r="F1637" s="141"/>
      <c r="G1637" s="141"/>
      <c r="H1637" s="141"/>
      <c r="I1637" s="141"/>
      <c r="J1637" s="141"/>
      <c r="K1637" s="141"/>
      <c r="L1637" s="141"/>
      <c r="M1637" s="141"/>
      <c r="N1637" s="141"/>
      <c r="O1637" s="141"/>
      <c r="P1637" s="141"/>
      <c r="Q1637" s="141"/>
      <c r="R1637" s="141"/>
      <c r="S1637" s="141"/>
      <c r="T1637" s="141"/>
      <c r="U1637" s="141"/>
    </row>
    <row r="1638" spans="1:21" ht="14.4" x14ac:dyDescent="0.3">
      <c r="A1638" s="141"/>
      <c r="B1638" s="141"/>
      <c r="C1638" s="141"/>
      <c r="D1638" s="141"/>
      <c r="E1638" s="141"/>
      <c r="F1638" s="141"/>
      <c r="G1638" s="141"/>
      <c r="H1638" s="141"/>
      <c r="I1638" s="141"/>
      <c r="J1638" s="141"/>
      <c r="K1638" s="141"/>
      <c r="L1638" s="141"/>
      <c r="M1638" s="141"/>
      <c r="N1638" s="141"/>
      <c r="O1638" s="141"/>
      <c r="P1638" s="141"/>
      <c r="Q1638" s="141"/>
      <c r="R1638" s="141"/>
      <c r="S1638" s="141"/>
      <c r="T1638" s="141"/>
      <c r="U1638" s="141"/>
    </row>
    <row r="1639" spans="1:21" ht="14.4" x14ac:dyDescent="0.3">
      <c r="A1639" s="141"/>
      <c r="B1639" s="141"/>
      <c r="C1639" s="141"/>
      <c r="D1639" s="141"/>
      <c r="E1639" s="141"/>
      <c r="F1639" s="141"/>
      <c r="G1639" s="141"/>
      <c r="H1639" s="141"/>
      <c r="I1639" s="141"/>
      <c r="J1639" s="141"/>
      <c r="K1639" s="141"/>
      <c r="L1639" s="141"/>
      <c r="M1639" s="141"/>
      <c r="N1639" s="141"/>
      <c r="O1639" s="141"/>
      <c r="P1639" s="141"/>
      <c r="Q1639" s="141"/>
      <c r="R1639" s="141"/>
      <c r="S1639" s="141"/>
      <c r="T1639" s="141"/>
      <c r="U1639" s="141"/>
    </row>
    <row r="1640" spans="1:21" ht="14.4" x14ac:dyDescent="0.3">
      <c r="A1640" s="141"/>
      <c r="B1640" s="141"/>
      <c r="C1640" s="141"/>
      <c r="D1640" s="141"/>
      <c r="E1640" s="141"/>
      <c r="F1640" s="141"/>
      <c r="G1640" s="141"/>
      <c r="H1640" s="141"/>
      <c r="I1640" s="141"/>
      <c r="J1640" s="141"/>
      <c r="K1640" s="141"/>
      <c r="L1640" s="141"/>
      <c r="M1640" s="141"/>
      <c r="N1640" s="141"/>
      <c r="O1640" s="141"/>
      <c r="P1640" s="141"/>
      <c r="Q1640" s="141"/>
      <c r="R1640" s="141"/>
      <c r="S1640" s="141"/>
      <c r="T1640" s="141"/>
      <c r="U1640" s="141"/>
    </row>
    <row r="1641" spans="1:21" ht="14.4" x14ac:dyDescent="0.3">
      <c r="A1641" s="141"/>
      <c r="B1641" s="141"/>
      <c r="C1641" s="141"/>
      <c r="D1641" s="141"/>
      <c r="E1641" s="141"/>
      <c r="F1641" s="141"/>
      <c r="G1641" s="141"/>
      <c r="H1641" s="141"/>
      <c r="I1641" s="141"/>
      <c r="J1641" s="141"/>
      <c r="K1641" s="141"/>
      <c r="L1641" s="141"/>
      <c r="M1641" s="141"/>
      <c r="N1641" s="141"/>
      <c r="O1641" s="141"/>
      <c r="P1641" s="141"/>
      <c r="Q1641" s="141"/>
      <c r="R1641" s="141"/>
      <c r="S1641" s="141"/>
      <c r="T1641" s="141"/>
      <c r="U1641" s="141"/>
    </row>
    <row r="1642" spans="1:21" ht="14.4" x14ac:dyDescent="0.3">
      <c r="A1642" s="141"/>
      <c r="B1642" s="141"/>
      <c r="C1642" s="141"/>
      <c r="D1642" s="141"/>
      <c r="E1642" s="141"/>
      <c r="F1642" s="141"/>
      <c r="G1642" s="141"/>
      <c r="H1642" s="141"/>
      <c r="I1642" s="141"/>
      <c r="J1642" s="141"/>
      <c r="K1642" s="141"/>
      <c r="L1642" s="141"/>
      <c r="M1642" s="141"/>
      <c r="N1642" s="141"/>
      <c r="O1642" s="141"/>
      <c r="P1642" s="141"/>
      <c r="Q1642" s="141"/>
      <c r="R1642" s="141"/>
      <c r="S1642" s="141"/>
      <c r="T1642" s="141"/>
      <c r="U1642" s="141"/>
    </row>
    <row r="1643" spans="1:21" ht="14.4" x14ac:dyDescent="0.3">
      <c r="A1643" s="141"/>
      <c r="B1643" s="141"/>
      <c r="C1643" s="141"/>
      <c r="D1643" s="141"/>
      <c r="E1643" s="141"/>
      <c r="F1643" s="141"/>
      <c r="G1643" s="141"/>
      <c r="H1643" s="141"/>
      <c r="I1643" s="141"/>
      <c r="J1643" s="141"/>
      <c r="K1643" s="141"/>
      <c r="L1643" s="141"/>
      <c r="M1643" s="141"/>
      <c r="N1643" s="141"/>
      <c r="O1643" s="141"/>
      <c r="P1643" s="141"/>
      <c r="Q1643" s="141"/>
      <c r="R1643" s="141"/>
      <c r="S1643" s="141"/>
      <c r="T1643" s="141"/>
      <c r="U1643" s="141"/>
    </row>
    <row r="1644" spans="1:21" ht="14.4" x14ac:dyDescent="0.3">
      <c r="A1644" s="141"/>
      <c r="B1644" s="141"/>
      <c r="C1644" s="141"/>
      <c r="D1644" s="141"/>
      <c r="E1644" s="141"/>
      <c r="F1644" s="141"/>
      <c r="G1644" s="141"/>
      <c r="H1644" s="141"/>
      <c r="I1644" s="141"/>
      <c r="J1644" s="141"/>
      <c r="K1644" s="141"/>
      <c r="L1644" s="141"/>
      <c r="M1644" s="141"/>
      <c r="N1644" s="141"/>
      <c r="O1644" s="141"/>
      <c r="P1644" s="141"/>
      <c r="Q1644" s="141"/>
      <c r="R1644" s="141"/>
      <c r="S1644" s="141"/>
      <c r="T1644" s="141"/>
      <c r="U1644" s="141"/>
    </row>
    <row r="1645" spans="1:21" ht="14.4" x14ac:dyDescent="0.3">
      <c r="A1645" s="141"/>
      <c r="B1645" s="141"/>
      <c r="C1645" s="141"/>
      <c r="D1645" s="141"/>
      <c r="E1645" s="141"/>
      <c r="F1645" s="141"/>
      <c r="G1645" s="141"/>
      <c r="H1645" s="141"/>
      <c r="I1645" s="141"/>
      <c r="J1645" s="141"/>
      <c r="K1645" s="141"/>
      <c r="L1645" s="141"/>
      <c r="M1645" s="141"/>
      <c r="N1645" s="141"/>
      <c r="O1645" s="141"/>
      <c r="P1645" s="141"/>
      <c r="Q1645" s="141"/>
      <c r="R1645" s="141"/>
      <c r="S1645" s="141"/>
      <c r="T1645" s="141"/>
      <c r="U1645" s="141"/>
    </row>
    <row r="1646" spans="1:21" ht="14.4" x14ac:dyDescent="0.3">
      <c r="A1646" s="141"/>
      <c r="B1646" s="141"/>
      <c r="C1646" s="141"/>
      <c r="D1646" s="141"/>
      <c r="E1646" s="141"/>
      <c r="F1646" s="141"/>
      <c r="G1646" s="141"/>
      <c r="H1646" s="141"/>
      <c r="I1646" s="141"/>
      <c r="J1646" s="141"/>
      <c r="K1646" s="141"/>
      <c r="L1646" s="141"/>
      <c r="M1646" s="141"/>
      <c r="N1646" s="141"/>
      <c r="O1646" s="141"/>
      <c r="P1646" s="141"/>
      <c r="Q1646" s="141"/>
      <c r="R1646" s="141"/>
      <c r="S1646" s="141"/>
      <c r="T1646" s="141"/>
      <c r="U1646" s="141"/>
    </row>
    <row r="1647" spans="1:21" ht="14.4" x14ac:dyDescent="0.3">
      <c r="A1647" s="141"/>
      <c r="B1647" s="141"/>
      <c r="C1647" s="141"/>
      <c r="D1647" s="141"/>
      <c r="E1647" s="141"/>
      <c r="F1647" s="141"/>
      <c r="G1647" s="141"/>
      <c r="H1647" s="141"/>
      <c r="I1647" s="141"/>
      <c r="J1647" s="141"/>
      <c r="K1647" s="141"/>
      <c r="L1647" s="141"/>
      <c r="M1647" s="141"/>
      <c r="N1647" s="141"/>
      <c r="O1647" s="141"/>
      <c r="P1647" s="141"/>
      <c r="Q1647" s="141"/>
      <c r="R1647" s="141"/>
      <c r="S1647" s="141"/>
      <c r="T1647" s="141"/>
      <c r="U1647" s="141"/>
    </row>
    <row r="1648" spans="1:21" ht="14.4" x14ac:dyDescent="0.3">
      <c r="A1648" s="141"/>
      <c r="B1648" s="141"/>
      <c r="C1648" s="141"/>
      <c r="D1648" s="141"/>
      <c r="E1648" s="141"/>
      <c r="F1648" s="141"/>
      <c r="G1648" s="141"/>
      <c r="H1648" s="141"/>
      <c r="I1648" s="141"/>
      <c r="J1648" s="141"/>
      <c r="K1648" s="141"/>
      <c r="L1648" s="141"/>
      <c r="M1648" s="141"/>
      <c r="N1648" s="141"/>
      <c r="O1648" s="141"/>
      <c r="P1648" s="141"/>
      <c r="Q1648" s="141"/>
      <c r="R1648" s="141"/>
      <c r="S1648" s="141"/>
      <c r="T1648" s="141"/>
      <c r="U1648" s="141"/>
    </row>
    <row r="1649" spans="1:21" ht="14.4" x14ac:dyDescent="0.3">
      <c r="A1649" s="141"/>
      <c r="B1649" s="141"/>
      <c r="C1649" s="141"/>
      <c r="D1649" s="141"/>
      <c r="E1649" s="141"/>
      <c r="F1649" s="141"/>
      <c r="G1649" s="141"/>
      <c r="H1649" s="141"/>
      <c r="I1649" s="141"/>
      <c r="J1649" s="141"/>
      <c r="K1649" s="141"/>
      <c r="L1649" s="141"/>
      <c r="M1649" s="141"/>
      <c r="N1649" s="141"/>
      <c r="O1649" s="141"/>
      <c r="P1649" s="141"/>
      <c r="Q1649" s="141"/>
      <c r="R1649" s="141"/>
      <c r="S1649" s="141"/>
      <c r="T1649" s="141"/>
      <c r="U1649" s="141"/>
    </row>
    <row r="1650" spans="1:21" ht="14.4" x14ac:dyDescent="0.3">
      <c r="A1650" s="141"/>
      <c r="B1650" s="141"/>
      <c r="C1650" s="141"/>
      <c r="D1650" s="141"/>
      <c r="E1650" s="141"/>
      <c r="F1650" s="141"/>
      <c r="G1650" s="141"/>
      <c r="H1650" s="141"/>
      <c r="I1650" s="141"/>
      <c r="J1650" s="141"/>
      <c r="K1650" s="141"/>
      <c r="L1650" s="141"/>
      <c r="M1650" s="141"/>
      <c r="N1650" s="141"/>
      <c r="O1650" s="141"/>
      <c r="P1650" s="141"/>
      <c r="Q1650" s="141"/>
      <c r="R1650" s="141"/>
      <c r="S1650" s="141"/>
      <c r="T1650" s="141"/>
      <c r="U1650" s="141"/>
    </row>
    <row r="1651" spans="1:21" ht="14.4" x14ac:dyDescent="0.3">
      <c r="A1651" s="141"/>
      <c r="B1651" s="141"/>
      <c r="C1651" s="141"/>
      <c r="D1651" s="141"/>
      <c r="E1651" s="141"/>
      <c r="F1651" s="141"/>
      <c r="G1651" s="141"/>
      <c r="H1651" s="141"/>
      <c r="I1651" s="141"/>
      <c r="J1651" s="141"/>
      <c r="K1651" s="141"/>
      <c r="L1651" s="141"/>
      <c r="M1651" s="141"/>
      <c r="N1651" s="141"/>
      <c r="O1651" s="141"/>
      <c r="P1651" s="141"/>
      <c r="Q1651" s="141"/>
      <c r="R1651" s="141"/>
      <c r="S1651" s="141"/>
      <c r="T1651" s="141"/>
      <c r="U1651" s="141"/>
    </row>
    <row r="1652" spans="1:21" ht="14.4" x14ac:dyDescent="0.3">
      <c r="A1652" s="141"/>
      <c r="B1652" s="141"/>
      <c r="C1652" s="141"/>
      <c r="D1652" s="141"/>
      <c r="E1652" s="141"/>
      <c r="F1652" s="141"/>
      <c r="G1652" s="141"/>
      <c r="H1652" s="141"/>
      <c r="I1652" s="141"/>
      <c r="J1652" s="141"/>
      <c r="K1652" s="141"/>
      <c r="L1652" s="141"/>
      <c r="M1652" s="141"/>
      <c r="N1652" s="141"/>
      <c r="O1652" s="141"/>
      <c r="P1652" s="141"/>
      <c r="Q1652" s="141"/>
      <c r="R1652" s="141"/>
      <c r="S1652" s="141"/>
      <c r="T1652" s="141"/>
      <c r="U1652" s="141"/>
    </row>
    <row r="1653" spans="1:21" ht="14.4" x14ac:dyDescent="0.3">
      <c r="A1653" s="141"/>
      <c r="B1653" s="141"/>
      <c r="C1653" s="141"/>
      <c r="D1653" s="141"/>
      <c r="E1653" s="141"/>
      <c r="F1653" s="141"/>
      <c r="G1653" s="141"/>
      <c r="H1653" s="141"/>
      <c r="I1653" s="141"/>
      <c r="J1653" s="141"/>
      <c r="K1653" s="141"/>
      <c r="L1653" s="141"/>
      <c r="M1653" s="141"/>
      <c r="N1653" s="141"/>
      <c r="O1653" s="141"/>
      <c r="P1653" s="141"/>
      <c r="Q1653" s="141"/>
      <c r="R1653" s="141"/>
      <c r="S1653" s="141"/>
      <c r="T1653" s="141"/>
      <c r="U1653" s="141"/>
    </row>
    <row r="1654" spans="1:21" ht="14.4" x14ac:dyDescent="0.3">
      <c r="A1654" s="141"/>
      <c r="B1654" s="141"/>
      <c r="C1654" s="141"/>
      <c r="D1654" s="141"/>
      <c r="E1654" s="141"/>
      <c r="F1654" s="141"/>
      <c r="G1654" s="141"/>
      <c r="H1654" s="141"/>
      <c r="I1654" s="141"/>
      <c r="J1654" s="141"/>
      <c r="K1654" s="141"/>
      <c r="L1654" s="141"/>
      <c r="M1654" s="141"/>
      <c r="N1654" s="141"/>
      <c r="O1654" s="141"/>
      <c r="P1654" s="141"/>
      <c r="Q1654" s="141"/>
      <c r="R1654" s="141"/>
      <c r="S1654" s="141"/>
      <c r="T1654" s="141"/>
      <c r="U1654" s="141"/>
    </row>
    <row r="1655" spans="1:21" ht="14.4" x14ac:dyDescent="0.3">
      <c r="A1655" s="141"/>
      <c r="B1655" s="141"/>
      <c r="C1655" s="141"/>
      <c r="D1655" s="141"/>
      <c r="E1655" s="141"/>
      <c r="F1655" s="141"/>
      <c r="G1655" s="141"/>
      <c r="H1655" s="141"/>
      <c r="I1655" s="141"/>
      <c r="J1655" s="141"/>
      <c r="K1655" s="141"/>
      <c r="L1655" s="141"/>
      <c r="M1655" s="141"/>
      <c r="N1655" s="141"/>
      <c r="O1655" s="141"/>
      <c r="P1655" s="141"/>
      <c r="Q1655" s="141"/>
      <c r="R1655" s="141"/>
      <c r="S1655" s="141"/>
      <c r="T1655" s="141"/>
      <c r="U1655" s="141"/>
    </row>
    <row r="1656" spans="1:21" ht="14.4" x14ac:dyDescent="0.3">
      <c r="A1656" s="141"/>
      <c r="B1656" s="141"/>
      <c r="C1656" s="141"/>
      <c r="D1656" s="141"/>
      <c r="E1656" s="141"/>
      <c r="F1656" s="141"/>
      <c r="G1656" s="141"/>
      <c r="H1656" s="141"/>
      <c r="I1656" s="141"/>
      <c r="J1656" s="141"/>
      <c r="K1656" s="141"/>
      <c r="L1656" s="141"/>
      <c r="M1656" s="141"/>
      <c r="N1656" s="141"/>
      <c r="O1656" s="141"/>
      <c r="P1656" s="141"/>
      <c r="Q1656" s="141"/>
      <c r="R1656" s="141"/>
      <c r="S1656" s="141"/>
      <c r="T1656" s="141"/>
      <c r="U1656" s="141"/>
    </row>
    <row r="1657" spans="1:21" ht="14.4" x14ac:dyDescent="0.3">
      <c r="A1657" s="141"/>
      <c r="B1657" s="141"/>
      <c r="C1657" s="141"/>
      <c r="D1657" s="141"/>
      <c r="E1657" s="141"/>
      <c r="F1657" s="141"/>
      <c r="G1657" s="141"/>
      <c r="H1657" s="141"/>
      <c r="I1657" s="141"/>
      <c r="J1657" s="141"/>
      <c r="K1657" s="141"/>
      <c r="L1657" s="141"/>
      <c r="M1657" s="141"/>
      <c r="N1657" s="141"/>
      <c r="O1657" s="141"/>
      <c r="P1657" s="141"/>
      <c r="Q1657" s="141"/>
      <c r="R1657" s="141"/>
      <c r="S1657" s="141"/>
      <c r="T1657" s="141"/>
      <c r="U1657" s="141"/>
    </row>
    <row r="1658" spans="1:21" ht="14.4" x14ac:dyDescent="0.3">
      <c r="A1658" s="141"/>
      <c r="B1658" s="141"/>
      <c r="C1658" s="141"/>
      <c r="D1658" s="141"/>
      <c r="E1658" s="141"/>
      <c r="F1658" s="141"/>
      <c r="G1658" s="141"/>
      <c r="H1658" s="141"/>
      <c r="I1658" s="141"/>
      <c r="J1658" s="141"/>
      <c r="K1658" s="141"/>
      <c r="L1658" s="141"/>
      <c r="M1658" s="141"/>
      <c r="N1658" s="141"/>
      <c r="O1658" s="141"/>
      <c r="P1658" s="141"/>
      <c r="Q1658" s="141"/>
      <c r="R1658" s="141"/>
      <c r="S1658" s="141"/>
      <c r="T1658" s="141"/>
      <c r="U1658" s="141"/>
    </row>
    <row r="1659" spans="1:21" ht="14.4" x14ac:dyDescent="0.3">
      <c r="A1659" s="141"/>
      <c r="B1659" s="141"/>
      <c r="C1659" s="141"/>
      <c r="D1659" s="141"/>
      <c r="E1659" s="141"/>
      <c r="F1659" s="141"/>
      <c r="G1659" s="141"/>
      <c r="H1659" s="141"/>
      <c r="I1659" s="141"/>
      <c r="J1659" s="141"/>
      <c r="K1659" s="141"/>
      <c r="L1659" s="141"/>
      <c r="M1659" s="141"/>
      <c r="N1659" s="141"/>
      <c r="O1659" s="141"/>
      <c r="P1659" s="141"/>
      <c r="Q1659" s="141"/>
      <c r="R1659" s="141"/>
      <c r="S1659" s="141"/>
      <c r="T1659" s="141"/>
      <c r="U1659" s="141"/>
    </row>
    <row r="1660" spans="1:21" ht="14.4" x14ac:dyDescent="0.3">
      <c r="A1660" s="141"/>
      <c r="B1660" s="141"/>
      <c r="C1660" s="141"/>
      <c r="D1660" s="141"/>
      <c r="E1660" s="141"/>
      <c r="F1660" s="141"/>
      <c r="G1660" s="141"/>
      <c r="H1660" s="141"/>
      <c r="I1660" s="141"/>
      <c r="J1660" s="141"/>
      <c r="K1660" s="141"/>
      <c r="L1660" s="141"/>
      <c r="M1660" s="141"/>
      <c r="N1660" s="141"/>
      <c r="O1660" s="141"/>
      <c r="P1660" s="141"/>
      <c r="Q1660" s="141"/>
      <c r="R1660" s="141"/>
      <c r="S1660" s="141"/>
      <c r="T1660" s="141"/>
      <c r="U1660" s="141"/>
    </row>
    <row r="1661" spans="1:21" ht="14.4" x14ac:dyDescent="0.3">
      <c r="A1661" s="141"/>
      <c r="B1661" s="141"/>
      <c r="C1661" s="141"/>
      <c r="D1661" s="141"/>
      <c r="E1661" s="141"/>
      <c r="F1661" s="141"/>
      <c r="G1661" s="141"/>
      <c r="H1661" s="141"/>
      <c r="I1661" s="141"/>
      <c r="J1661" s="141"/>
      <c r="K1661" s="141"/>
      <c r="L1661" s="141"/>
      <c r="M1661" s="141"/>
      <c r="N1661" s="141"/>
      <c r="O1661" s="141"/>
      <c r="P1661" s="141"/>
      <c r="Q1661" s="141"/>
      <c r="R1661" s="141"/>
      <c r="S1661" s="141"/>
      <c r="T1661" s="141"/>
      <c r="U1661" s="141"/>
    </row>
    <row r="1662" spans="1:21" ht="14.4" x14ac:dyDescent="0.3">
      <c r="A1662" s="141"/>
      <c r="B1662" s="141"/>
      <c r="C1662" s="141"/>
      <c r="D1662" s="141"/>
      <c r="E1662" s="141"/>
      <c r="F1662" s="141"/>
      <c r="G1662" s="141"/>
      <c r="H1662" s="141"/>
      <c r="I1662" s="141"/>
      <c r="J1662" s="141"/>
      <c r="K1662" s="141"/>
      <c r="L1662" s="141"/>
      <c r="M1662" s="141"/>
      <c r="N1662" s="141"/>
      <c r="O1662" s="141"/>
      <c r="P1662" s="141"/>
      <c r="Q1662" s="141"/>
      <c r="R1662" s="141"/>
      <c r="S1662" s="141"/>
      <c r="T1662" s="141"/>
      <c r="U1662" s="141"/>
    </row>
    <row r="1663" spans="1:21" ht="14.4" x14ac:dyDescent="0.3">
      <c r="A1663" s="141"/>
      <c r="B1663" s="141"/>
      <c r="C1663" s="141"/>
      <c r="D1663" s="141"/>
      <c r="E1663" s="141"/>
      <c r="F1663" s="141"/>
      <c r="G1663" s="141"/>
      <c r="H1663" s="141"/>
      <c r="I1663" s="141"/>
      <c r="J1663" s="141"/>
      <c r="K1663" s="141"/>
      <c r="L1663" s="141"/>
      <c r="M1663" s="141"/>
      <c r="N1663" s="141"/>
      <c r="O1663" s="141"/>
      <c r="P1663" s="141"/>
      <c r="Q1663" s="141"/>
      <c r="R1663" s="141"/>
      <c r="S1663" s="141"/>
      <c r="T1663" s="141"/>
      <c r="U1663" s="141"/>
    </row>
    <row r="1664" spans="1:21" ht="14.4" x14ac:dyDescent="0.3">
      <c r="A1664" s="141"/>
      <c r="B1664" s="141"/>
      <c r="C1664" s="141"/>
      <c r="D1664" s="141"/>
      <c r="E1664" s="141"/>
      <c r="F1664" s="141"/>
      <c r="G1664" s="141"/>
      <c r="H1664" s="141"/>
      <c r="I1664" s="141"/>
      <c r="J1664" s="141"/>
      <c r="K1664" s="141"/>
      <c r="L1664" s="141"/>
      <c r="M1664" s="141"/>
      <c r="N1664" s="141"/>
      <c r="O1664" s="141"/>
      <c r="P1664" s="141"/>
      <c r="Q1664" s="141"/>
      <c r="R1664" s="141"/>
      <c r="S1664" s="141"/>
      <c r="T1664" s="141"/>
      <c r="U1664" s="141"/>
    </row>
    <row r="1665" spans="1:21" ht="14.4" x14ac:dyDescent="0.3">
      <c r="A1665" s="141"/>
      <c r="B1665" s="141"/>
      <c r="C1665" s="141"/>
      <c r="D1665" s="141"/>
      <c r="E1665" s="141"/>
      <c r="F1665" s="141"/>
      <c r="G1665" s="141"/>
      <c r="H1665" s="141"/>
      <c r="I1665" s="141"/>
      <c r="J1665" s="141"/>
      <c r="K1665" s="141"/>
      <c r="L1665" s="141"/>
      <c r="M1665" s="141"/>
      <c r="N1665" s="141"/>
      <c r="O1665" s="141"/>
      <c r="P1665" s="141"/>
      <c r="Q1665" s="141"/>
      <c r="R1665" s="141"/>
      <c r="S1665" s="141"/>
      <c r="T1665" s="141"/>
      <c r="U1665" s="141"/>
    </row>
    <row r="1666" spans="1:21" ht="14.4" x14ac:dyDescent="0.3">
      <c r="A1666" s="141"/>
      <c r="B1666" s="141"/>
      <c r="C1666" s="141"/>
      <c r="D1666" s="141"/>
      <c r="E1666" s="141"/>
      <c r="F1666" s="141"/>
      <c r="G1666" s="141"/>
      <c r="H1666" s="141"/>
      <c r="I1666" s="141"/>
      <c r="J1666" s="141"/>
      <c r="K1666" s="141"/>
      <c r="L1666" s="141"/>
      <c r="M1666" s="141"/>
      <c r="N1666" s="141"/>
      <c r="O1666" s="141"/>
      <c r="P1666" s="141"/>
      <c r="Q1666" s="141"/>
      <c r="R1666" s="141"/>
      <c r="S1666" s="141"/>
      <c r="T1666" s="141"/>
      <c r="U1666" s="141"/>
    </row>
    <row r="1667" spans="1:21" ht="14.4" x14ac:dyDescent="0.3">
      <c r="A1667" s="141"/>
      <c r="B1667" s="141"/>
      <c r="C1667" s="141"/>
      <c r="D1667" s="141"/>
      <c r="E1667" s="141"/>
      <c r="F1667" s="141"/>
      <c r="G1667" s="141"/>
      <c r="H1667" s="141"/>
      <c r="I1667" s="141"/>
      <c r="J1667" s="141"/>
      <c r="K1667" s="141"/>
      <c r="L1667" s="141"/>
      <c r="M1667" s="141"/>
      <c r="N1667" s="141"/>
      <c r="O1667" s="141"/>
      <c r="P1667" s="141"/>
      <c r="Q1667" s="141"/>
      <c r="R1667" s="141"/>
      <c r="S1667" s="141"/>
      <c r="T1667" s="141"/>
      <c r="U1667" s="141"/>
    </row>
    <row r="1668" spans="1:21" ht="14.4" x14ac:dyDescent="0.3">
      <c r="A1668" s="141"/>
      <c r="B1668" s="141"/>
      <c r="C1668" s="141"/>
      <c r="D1668" s="141"/>
      <c r="E1668" s="141"/>
      <c r="F1668" s="141"/>
      <c r="G1668" s="141"/>
      <c r="H1668" s="141"/>
      <c r="I1668" s="141"/>
      <c r="J1668" s="141"/>
      <c r="K1668" s="141"/>
      <c r="L1668" s="141"/>
      <c r="M1668" s="141"/>
      <c r="N1668" s="141"/>
      <c r="O1668" s="141"/>
      <c r="P1668" s="141"/>
      <c r="Q1668" s="141"/>
      <c r="R1668" s="141"/>
      <c r="S1668" s="141"/>
      <c r="T1668" s="141"/>
      <c r="U1668" s="141"/>
    </row>
    <row r="1669" spans="1:21" ht="14.4" x14ac:dyDescent="0.3">
      <c r="A1669" s="141"/>
      <c r="B1669" s="141"/>
      <c r="C1669" s="141"/>
      <c r="D1669" s="141"/>
      <c r="E1669" s="141"/>
      <c r="F1669" s="141"/>
      <c r="G1669" s="141"/>
      <c r="H1669" s="141"/>
      <c r="I1669" s="141"/>
      <c r="J1669" s="141"/>
      <c r="K1669" s="141"/>
      <c r="L1669" s="141"/>
      <c r="M1669" s="141"/>
      <c r="N1669" s="141"/>
      <c r="O1669" s="141"/>
      <c r="P1669" s="141"/>
      <c r="Q1669" s="141"/>
      <c r="R1669" s="141"/>
      <c r="S1669" s="141"/>
      <c r="T1669" s="141"/>
      <c r="U1669" s="141"/>
    </row>
    <row r="1670" spans="1:21" ht="14.4" x14ac:dyDescent="0.3">
      <c r="A1670" s="141"/>
      <c r="B1670" s="141"/>
      <c r="C1670" s="141"/>
      <c r="D1670" s="141"/>
      <c r="E1670" s="141"/>
      <c r="F1670" s="141"/>
      <c r="G1670" s="141"/>
      <c r="H1670" s="141"/>
      <c r="I1670" s="141"/>
      <c r="J1670" s="141"/>
      <c r="K1670" s="141"/>
      <c r="L1670" s="141"/>
      <c r="M1670" s="141"/>
      <c r="N1670" s="141"/>
      <c r="O1670" s="141"/>
      <c r="P1670" s="141"/>
      <c r="Q1670" s="141"/>
      <c r="R1670" s="141"/>
      <c r="S1670" s="141"/>
      <c r="T1670" s="141"/>
      <c r="U1670" s="141"/>
    </row>
    <row r="1671" spans="1:21" ht="14.4" x14ac:dyDescent="0.3">
      <c r="A1671" s="141"/>
      <c r="B1671" s="141"/>
      <c r="C1671" s="141"/>
      <c r="D1671" s="141"/>
      <c r="E1671" s="141"/>
      <c r="F1671" s="141"/>
      <c r="G1671" s="141"/>
      <c r="H1671" s="141"/>
      <c r="I1671" s="141"/>
      <c r="J1671" s="141"/>
      <c r="K1671" s="141"/>
      <c r="L1671" s="141"/>
      <c r="M1671" s="141"/>
      <c r="N1671" s="141"/>
      <c r="O1671" s="141"/>
      <c r="P1671" s="141"/>
      <c r="Q1671" s="141"/>
      <c r="R1671" s="141"/>
      <c r="S1671" s="141"/>
      <c r="T1671" s="141"/>
      <c r="U1671" s="141"/>
    </row>
    <row r="1672" spans="1:21" ht="14.4" x14ac:dyDescent="0.3">
      <c r="A1672" s="141"/>
      <c r="B1672" s="141"/>
      <c r="C1672" s="141"/>
      <c r="D1672" s="141"/>
      <c r="E1672" s="141"/>
      <c r="F1672" s="141"/>
      <c r="G1672" s="141"/>
      <c r="H1672" s="141"/>
      <c r="I1672" s="141"/>
      <c r="J1672" s="141"/>
      <c r="K1672" s="141"/>
      <c r="L1672" s="141"/>
      <c r="M1672" s="141"/>
      <c r="N1672" s="141"/>
      <c r="O1672" s="141"/>
      <c r="P1672" s="141"/>
      <c r="Q1672" s="141"/>
      <c r="R1672" s="141"/>
      <c r="S1672" s="141"/>
      <c r="T1672" s="141"/>
      <c r="U1672" s="141"/>
    </row>
    <row r="1673" spans="1:21" ht="14.4" x14ac:dyDescent="0.3">
      <c r="A1673" s="141"/>
      <c r="B1673" s="141"/>
      <c r="C1673" s="141"/>
      <c r="D1673" s="141"/>
      <c r="E1673" s="141"/>
      <c r="F1673" s="141"/>
      <c r="G1673" s="141"/>
      <c r="H1673" s="141"/>
      <c r="I1673" s="141"/>
      <c r="J1673" s="141"/>
      <c r="K1673" s="141"/>
      <c r="L1673" s="141"/>
      <c r="M1673" s="141"/>
      <c r="N1673" s="141"/>
      <c r="O1673" s="141"/>
      <c r="P1673" s="141"/>
      <c r="Q1673" s="141"/>
      <c r="R1673" s="141"/>
      <c r="S1673" s="141"/>
      <c r="T1673" s="141"/>
      <c r="U1673" s="141"/>
    </row>
    <row r="1674" spans="1:21" ht="14.4" x14ac:dyDescent="0.3">
      <c r="A1674" s="141"/>
      <c r="B1674" s="141"/>
      <c r="C1674" s="141"/>
      <c r="D1674" s="141"/>
      <c r="E1674" s="141"/>
      <c r="F1674" s="141"/>
      <c r="G1674" s="141"/>
      <c r="H1674" s="141"/>
      <c r="I1674" s="141"/>
      <c r="J1674" s="141"/>
      <c r="K1674" s="141"/>
      <c r="L1674" s="141"/>
      <c r="M1674" s="141"/>
      <c r="N1674" s="141"/>
      <c r="O1674" s="141"/>
      <c r="P1674" s="141"/>
      <c r="Q1674" s="141"/>
      <c r="R1674" s="141"/>
      <c r="S1674" s="141"/>
      <c r="T1674" s="141"/>
      <c r="U1674" s="141"/>
    </row>
    <row r="1675" spans="1:21" ht="14.4" x14ac:dyDescent="0.3">
      <c r="A1675" s="141"/>
      <c r="B1675" s="141"/>
      <c r="C1675" s="141"/>
      <c r="D1675" s="141"/>
      <c r="E1675" s="141"/>
      <c r="F1675" s="141"/>
      <c r="G1675" s="141"/>
      <c r="H1675" s="141"/>
      <c r="I1675" s="141"/>
      <c r="J1675" s="141"/>
      <c r="K1675" s="141"/>
      <c r="L1675" s="141"/>
      <c r="M1675" s="141"/>
      <c r="N1675" s="141"/>
      <c r="O1675" s="141"/>
      <c r="P1675" s="141"/>
      <c r="Q1675" s="141"/>
      <c r="R1675" s="141"/>
      <c r="S1675" s="141"/>
      <c r="T1675" s="141"/>
      <c r="U1675" s="141"/>
    </row>
    <row r="1676" spans="1:21" ht="14.4" x14ac:dyDescent="0.3">
      <c r="A1676" s="141"/>
      <c r="B1676" s="141"/>
      <c r="C1676" s="141"/>
      <c r="D1676" s="141"/>
      <c r="E1676" s="141"/>
      <c r="F1676" s="141"/>
      <c r="G1676" s="141"/>
      <c r="H1676" s="141"/>
      <c r="I1676" s="141"/>
      <c r="J1676" s="141"/>
      <c r="K1676" s="141"/>
      <c r="L1676" s="141"/>
      <c r="M1676" s="141"/>
      <c r="N1676" s="141"/>
      <c r="O1676" s="141"/>
      <c r="P1676" s="141"/>
      <c r="Q1676" s="141"/>
      <c r="R1676" s="141"/>
      <c r="S1676" s="141"/>
      <c r="T1676" s="141"/>
      <c r="U1676" s="141"/>
    </row>
    <row r="1677" spans="1:21" ht="14.4" x14ac:dyDescent="0.3">
      <c r="A1677" s="141"/>
      <c r="B1677" s="141"/>
      <c r="C1677" s="141"/>
      <c r="D1677" s="141"/>
      <c r="E1677" s="141"/>
      <c r="F1677" s="141"/>
      <c r="G1677" s="141"/>
      <c r="H1677" s="141"/>
      <c r="I1677" s="141"/>
      <c r="J1677" s="141"/>
      <c r="K1677" s="141"/>
      <c r="L1677" s="141"/>
      <c r="M1677" s="141"/>
      <c r="N1677" s="141"/>
      <c r="O1677" s="141"/>
      <c r="P1677" s="141"/>
      <c r="Q1677" s="141"/>
      <c r="R1677" s="141"/>
      <c r="S1677" s="141"/>
      <c r="T1677" s="141"/>
      <c r="U1677" s="141"/>
    </row>
    <row r="1678" spans="1:21" ht="14.4" x14ac:dyDescent="0.3">
      <c r="A1678" s="141"/>
      <c r="B1678" s="141"/>
      <c r="C1678" s="141"/>
      <c r="D1678" s="141"/>
      <c r="E1678" s="141"/>
      <c r="F1678" s="141"/>
      <c r="G1678" s="141"/>
      <c r="H1678" s="141"/>
      <c r="I1678" s="141"/>
      <c r="J1678" s="141"/>
      <c r="K1678" s="141"/>
      <c r="L1678" s="141"/>
      <c r="M1678" s="141"/>
      <c r="N1678" s="141"/>
      <c r="O1678" s="141"/>
      <c r="P1678" s="141"/>
      <c r="Q1678" s="141"/>
      <c r="R1678" s="141"/>
      <c r="S1678" s="141"/>
      <c r="T1678" s="141"/>
      <c r="U1678" s="141"/>
    </row>
    <row r="1679" spans="1:21" ht="14.4" x14ac:dyDescent="0.3">
      <c r="A1679" s="141"/>
      <c r="B1679" s="141"/>
      <c r="C1679" s="141"/>
      <c r="D1679" s="141"/>
      <c r="E1679" s="141"/>
      <c r="F1679" s="141"/>
      <c r="G1679" s="141"/>
      <c r="H1679" s="141"/>
      <c r="I1679" s="141"/>
      <c r="J1679" s="141"/>
      <c r="K1679" s="141"/>
      <c r="L1679" s="141"/>
      <c r="M1679" s="141"/>
      <c r="N1679" s="141"/>
      <c r="O1679" s="141"/>
      <c r="P1679" s="141"/>
      <c r="Q1679" s="141"/>
      <c r="R1679" s="141"/>
      <c r="S1679" s="141"/>
      <c r="T1679" s="141"/>
      <c r="U1679" s="141"/>
    </row>
    <row r="1680" spans="1:21" ht="14.4" x14ac:dyDescent="0.3">
      <c r="A1680" s="141"/>
      <c r="B1680" s="141"/>
      <c r="C1680" s="141"/>
      <c r="D1680" s="141"/>
      <c r="E1680" s="141"/>
      <c r="F1680" s="141"/>
      <c r="G1680" s="141"/>
      <c r="H1680" s="141"/>
      <c r="I1680" s="141"/>
      <c r="J1680" s="141"/>
      <c r="K1680" s="141"/>
      <c r="L1680" s="141"/>
      <c r="M1680" s="141"/>
      <c r="N1680" s="141"/>
      <c r="O1680" s="141"/>
      <c r="P1680" s="141"/>
      <c r="Q1680" s="141"/>
      <c r="R1680" s="141"/>
      <c r="S1680" s="141"/>
      <c r="T1680" s="141"/>
      <c r="U1680" s="141"/>
    </row>
    <row r="1681" spans="1:21" ht="14.4" x14ac:dyDescent="0.3">
      <c r="A1681" s="141"/>
      <c r="B1681" s="141"/>
      <c r="C1681" s="141"/>
      <c r="D1681" s="141"/>
      <c r="E1681" s="141"/>
      <c r="F1681" s="141"/>
      <c r="G1681" s="141"/>
      <c r="H1681" s="141"/>
      <c r="I1681" s="141"/>
      <c r="J1681" s="141"/>
      <c r="K1681" s="141"/>
      <c r="L1681" s="141"/>
      <c r="M1681" s="141"/>
      <c r="N1681" s="141"/>
      <c r="O1681" s="141"/>
      <c r="P1681" s="141"/>
      <c r="Q1681" s="141"/>
      <c r="R1681" s="141"/>
      <c r="S1681" s="141"/>
      <c r="T1681" s="141"/>
      <c r="U1681" s="141"/>
    </row>
    <row r="1682" spans="1:21" ht="14.4" x14ac:dyDescent="0.3">
      <c r="A1682" s="141"/>
      <c r="B1682" s="141"/>
      <c r="C1682" s="141"/>
      <c r="D1682" s="141"/>
      <c r="E1682" s="141"/>
      <c r="F1682" s="141"/>
      <c r="G1682" s="141"/>
      <c r="H1682" s="141"/>
      <c r="I1682" s="141"/>
      <c r="J1682" s="141"/>
      <c r="K1682" s="141"/>
      <c r="L1682" s="141"/>
      <c r="M1682" s="141"/>
      <c r="N1682" s="141"/>
      <c r="O1682" s="141"/>
      <c r="P1682" s="141"/>
      <c r="Q1682" s="141"/>
      <c r="R1682" s="141"/>
      <c r="S1682" s="141"/>
      <c r="T1682" s="141"/>
      <c r="U1682" s="141"/>
    </row>
    <row r="1683" spans="1:21" ht="14.4" x14ac:dyDescent="0.3">
      <c r="A1683" s="141"/>
      <c r="B1683" s="141"/>
      <c r="C1683" s="141"/>
      <c r="D1683" s="141"/>
      <c r="E1683" s="141"/>
      <c r="F1683" s="141"/>
      <c r="G1683" s="141"/>
      <c r="H1683" s="141"/>
      <c r="I1683" s="141"/>
      <c r="J1683" s="141"/>
      <c r="K1683" s="141"/>
      <c r="L1683" s="141"/>
      <c r="M1683" s="141"/>
      <c r="N1683" s="141"/>
      <c r="O1683" s="141"/>
      <c r="P1683" s="141"/>
      <c r="Q1683" s="141"/>
      <c r="R1683" s="141"/>
      <c r="S1683" s="141"/>
      <c r="T1683" s="141"/>
      <c r="U1683" s="141"/>
    </row>
    <row r="1684" spans="1:21" ht="14.4" x14ac:dyDescent="0.3">
      <c r="A1684" s="141"/>
      <c r="B1684" s="141"/>
      <c r="C1684" s="141"/>
      <c r="D1684" s="141"/>
      <c r="E1684" s="141"/>
      <c r="F1684" s="141"/>
      <c r="G1684" s="141"/>
      <c r="H1684" s="141"/>
      <c r="I1684" s="141"/>
      <c r="J1684" s="141"/>
      <c r="K1684" s="141"/>
      <c r="L1684" s="141"/>
      <c r="M1684" s="141"/>
      <c r="N1684" s="141"/>
      <c r="O1684" s="141"/>
      <c r="P1684" s="141"/>
      <c r="Q1684" s="141"/>
      <c r="R1684" s="141"/>
      <c r="S1684" s="141"/>
      <c r="T1684" s="141"/>
      <c r="U1684" s="141"/>
    </row>
    <row r="1685" spans="1:21" ht="14.4" x14ac:dyDescent="0.3">
      <c r="A1685" s="141"/>
      <c r="B1685" s="141"/>
      <c r="C1685" s="141"/>
      <c r="D1685" s="141"/>
      <c r="E1685" s="141"/>
      <c r="F1685" s="141"/>
      <c r="G1685" s="141"/>
      <c r="H1685" s="141"/>
      <c r="I1685" s="141"/>
      <c r="J1685" s="141"/>
      <c r="K1685" s="141"/>
      <c r="L1685" s="141"/>
      <c r="M1685" s="141"/>
      <c r="N1685" s="141"/>
      <c r="O1685" s="141"/>
      <c r="P1685" s="141"/>
      <c r="Q1685" s="141"/>
      <c r="R1685" s="141"/>
      <c r="S1685" s="141"/>
      <c r="T1685" s="141"/>
      <c r="U1685" s="141"/>
    </row>
    <row r="1686" spans="1:21" ht="14.4" x14ac:dyDescent="0.3">
      <c r="A1686" s="141"/>
      <c r="B1686" s="141"/>
      <c r="C1686" s="141"/>
      <c r="D1686" s="141"/>
      <c r="E1686" s="141"/>
      <c r="F1686" s="141"/>
      <c r="G1686" s="141"/>
      <c r="H1686" s="141"/>
      <c r="I1686" s="141"/>
      <c r="J1686" s="141"/>
      <c r="K1686" s="141"/>
      <c r="L1686" s="141"/>
      <c r="M1686" s="141"/>
      <c r="N1686" s="141"/>
      <c r="O1686" s="141"/>
      <c r="P1686" s="141"/>
      <c r="Q1686" s="141"/>
      <c r="R1686" s="141"/>
      <c r="S1686" s="141"/>
      <c r="T1686" s="141"/>
      <c r="U1686" s="141"/>
    </row>
    <row r="1687" spans="1:21" ht="14.4" x14ac:dyDescent="0.3">
      <c r="A1687" s="141"/>
      <c r="B1687" s="141"/>
      <c r="C1687" s="141"/>
      <c r="D1687" s="141"/>
      <c r="E1687" s="141"/>
      <c r="F1687" s="141"/>
      <c r="G1687" s="141"/>
      <c r="H1687" s="141"/>
      <c r="I1687" s="141"/>
      <c r="J1687" s="141"/>
      <c r="K1687" s="141"/>
      <c r="L1687" s="141"/>
      <c r="M1687" s="141"/>
      <c r="N1687" s="141"/>
      <c r="O1687" s="141"/>
      <c r="P1687" s="141"/>
      <c r="Q1687" s="141"/>
      <c r="R1687" s="141"/>
      <c r="S1687" s="141"/>
      <c r="T1687" s="141"/>
      <c r="U1687" s="141"/>
    </row>
    <row r="1688" spans="1:21" ht="14.4" x14ac:dyDescent="0.3">
      <c r="A1688" s="141"/>
      <c r="B1688" s="141"/>
      <c r="C1688" s="141"/>
      <c r="D1688" s="141"/>
      <c r="E1688" s="141"/>
      <c r="F1688" s="141"/>
      <c r="G1688" s="141"/>
      <c r="H1688" s="141"/>
      <c r="I1688" s="141"/>
      <c r="J1688" s="141"/>
      <c r="K1688" s="141"/>
      <c r="L1688" s="141"/>
      <c r="M1688" s="141"/>
      <c r="N1688" s="141"/>
      <c r="O1688" s="141"/>
      <c r="P1688" s="141"/>
      <c r="Q1688" s="141"/>
      <c r="R1688" s="141"/>
      <c r="S1688" s="141"/>
      <c r="T1688" s="141"/>
      <c r="U1688" s="141"/>
    </row>
    <row r="1689" spans="1:21" ht="14.4" x14ac:dyDescent="0.3">
      <c r="A1689" s="141"/>
      <c r="B1689" s="141"/>
      <c r="C1689" s="141"/>
      <c r="D1689" s="141"/>
      <c r="E1689" s="141"/>
      <c r="F1689" s="141"/>
      <c r="G1689" s="141"/>
      <c r="H1689" s="141"/>
      <c r="I1689" s="141"/>
      <c r="J1689" s="141"/>
      <c r="K1689" s="141"/>
      <c r="L1689" s="141"/>
      <c r="M1689" s="141"/>
      <c r="N1689" s="141"/>
      <c r="O1689" s="141"/>
      <c r="P1689" s="141"/>
      <c r="Q1689" s="141"/>
      <c r="R1689" s="141"/>
      <c r="S1689" s="141"/>
      <c r="T1689" s="141"/>
      <c r="U1689" s="141"/>
    </row>
    <row r="1690" spans="1:21" ht="14.4" x14ac:dyDescent="0.3">
      <c r="A1690" s="141"/>
      <c r="B1690" s="141"/>
      <c r="C1690" s="141"/>
      <c r="D1690" s="141"/>
      <c r="E1690" s="141"/>
      <c r="F1690" s="141"/>
      <c r="G1690" s="141"/>
      <c r="H1690" s="141"/>
      <c r="I1690" s="141"/>
      <c r="J1690" s="141"/>
      <c r="K1690" s="141"/>
      <c r="L1690" s="141"/>
      <c r="M1690" s="141"/>
      <c r="N1690" s="141"/>
      <c r="O1690" s="141"/>
      <c r="P1690" s="141"/>
      <c r="Q1690" s="141"/>
      <c r="R1690" s="141"/>
      <c r="S1690" s="141"/>
      <c r="T1690" s="141"/>
      <c r="U1690" s="141"/>
    </row>
    <row r="1691" spans="1:21" ht="14.4" x14ac:dyDescent="0.3">
      <c r="A1691" s="141"/>
      <c r="B1691" s="141"/>
      <c r="C1691" s="141"/>
      <c r="D1691" s="141"/>
      <c r="E1691" s="141"/>
      <c r="F1691" s="141"/>
      <c r="G1691" s="141"/>
      <c r="H1691" s="141"/>
      <c r="I1691" s="141"/>
      <c r="J1691" s="141"/>
      <c r="K1691" s="141"/>
      <c r="L1691" s="141"/>
      <c r="M1691" s="141"/>
      <c r="N1691" s="141"/>
      <c r="O1691" s="141"/>
      <c r="P1691" s="141"/>
      <c r="Q1691" s="141"/>
      <c r="R1691" s="141"/>
      <c r="S1691" s="141"/>
      <c r="T1691" s="141"/>
      <c r="U1691" s="141"/>
    </row>
    <row r="1692" spans="1:21" ht="14.4" x14ac:dyDescent="0.3">
      <c r="A1692" s="141"/>
      <c r="B1692" s="141"/>
      <c r="C1692" s="141"/>
      <c r="D1692" s="141"/>
      <c r="E1692" s="141"/>
      <c r="F1692" s="141"/>
      <c r="G1692" s="141"/>
      <c r="H1692" s="141"/>
      <c r="I1692" s="141"/>
      <c r="J1692" s="141"/>
      <c r="K1692" s="141"/>
      <c r="L1692" s="141"/>
      <c r="M1692" s="141"/>
      <c r="N1692" s="141"/>
      <c r="O1692" s="141"/>
      <c r="P1692" s="141"/>
      <c r="Q1692" s="141"/>
      <c r="R1692" s="141"/>
      <c r="S1692" s="141"/>
      <c r="T1692" s="141"/>
      <c r="U1692" s="141"/>
    </row>
    <row r="1693" spans="1:21" ht="14.4" x14ac:dyDescent="0.3">
      <c r="A1693" s="141"/>
      <c r="B1693" s="141"/>
      <c r="C1693" s="141"/>
      <c r="D1693" s="141"/>
      <c r="E1693" s="141"/>
      <c r="F1693" s="141"/>
      <c r="G1693" s="141"/>
      <c r="H1693" s="141"/>
      <c r="I1693" s="141"/>
      <c r="J1693" s="141"/>
      <c r="K1693" s="141"/>
      <c r="L1693" s="141"/>
      <c r="M1693" s="141"/>
      <c r="N1693" s="141"/>
      <c r="O1693" s="141"/>
      <c r="P1693" s="141"/>
      <c r="Q1693" s="141"/>
      <c r="R1693" s="141"/>
      <c r="S1693" s="141"/>
      <c r="T1693" s="141"/>
      <c r="U1693" s="141"/>
    </row>
    <row r="1694" spans="1:21" ht="14.4" x14ac:dyDescent="0.3">
      <c r="A1694" s="141"/>
      <c r="B1694" s="141"/>
      <c r="C1694" s="141"/>
      <c r="D1694" s="141"/>
      <c r="E1694" s="141"/>
      <c r="F1694" s="141"/>
      <c r="G1694" s="141"/>
      <c r="H1694" s="141"/>
      <c r="I1694" s="141"/>
      <c r="J1694" s="141"/>
      <c r="K1694" s="141"/>
      <c r="L1694" s="141"/>
      <c r="M1694" s="141"/>
      <c r="N1694" s="141"/>
      <c r="O1694" s="141"/>
      <c r="P1694" s="141"/>
      <c r="Q1694" s="141"/>
      <c r="R1694" s="141"/>
      <c r="S1694" s="141"/>
      <c r="T1694" s="141"/>
      <c r="U1694" s="141"/>
    </row>
    <row r="1695" spans="1:21" ht="14.4" x14ac:dyDescent="0.3">
      <c r="A1695" s="141"/>
      <c r="B1695" s="141"/>
      <c r="C1695" s="141"/>
      <c r="D1695" s="141"/>
      <c r="E1695" s="141"/>
      <c r="F1695" s="141"/>
      <c r="G1695" s="141"/>
      <c r="H1695" s="141"/>
      <c r="I1695" s="141"/>
      <c r="J1695" s="141"/>
      <c r="K1695" s="141"/>
      <c r="L1695" s="141"/>
      <c r="M1695" s="141"/>
      <c r="N1695" s="141"/>
      <c r="O1695" s="141"/>
      <c r="P1695" s="141"/>
      <c r="Q1695" s="141"/>
      <c r="R1695" s="141"/>
      <c r="S1695" s="141"/>
      <c r="T1695" s="141"/>
      <c r="U1695" s="141"/>
    </row>
    <row r="1696" spans="1:21" ht="14.4" x14ac:dyDescent="0.3">
      <c r="A1696" s="141"/>
      <c r="B1696" s="141"/>
      <c r="C1696" s="141"/>
      <c r="D1696" s="141"/>
      <c r="E1696" s="141"/>
      <c r="F1696" s="141"/>
      <c r="G1696" s="141"/>
      <c r="H1696" s="141"/>
      <c r="I1696" s="141"/>
      <c r="J1696" s="141"/>
      <c r="K1696" s="141"/>
      <c r="L1696" s="141"/>
      <c r="M1696" s="141"/>
      <c r="N1696" s="141"/>
      <c r="O1696" s="141"/>
      <c r="P1696" s="141"/>
      <c r="Q1696" s="141"/>
      <c r="R1696" s="141"/>
      <c r="S1696" s="141"/>
      <c r="T1696" s="141"/>
      <c r="U1696" s="141"/>
    </row>
    <row r="1697" spans="1:21" ht="14.4" x14ac:dyDescent="0.3">
      <c r="A1697" s="141"/>
      <c r="B1697" s="141"/>
      <c r="C1697" s="141"/>
      <c r="D1697" s="141"/>
      <c r="E1697" s="141"/>
      <c r="F1697" s="141"/>
      <c r="G1697" s="141"/>
      <c r="H1697" s="141"/>
      <c r="I1697" s="141"/>
      <c r="J1697" s="141"/>
      <c r="K1697" s="141"/>
      <c r="L1697" s="141"/>
      <c r="M1697" s="141"/>
      <c r="N1697" s="141"/>
      <c r="O1697" s="141"/>
      <c r="P1697" s="141"/>
      <c r="Q1697" s="141"/>
      <c r="R1697" s="141"/>
      <c r="S1697" s="141"/>
      <c r="T1697" s="141"/>
      <c r="U1697" s="141"/>
    </row>
    <row r="1698" spans="1:21" ht="14.4" x14ac:dyDescent="0.3">
      <c r="A1698" s="141"/>
      <c r="B1698" s="141"/>
      <c r="C1698" s="141"/>
      <c r="D1698" s="141"/>
      <c r="E1698" s="141"/>
      <c r="F1698" s="141"/>
      <c r="G1698" s="141"/>
      <c r="H1698" s="141"/>
      <c r="I1698" s="141"/>
      <c r="J1698" s="141"/>
      <c r="K1698" s="141"/>
      <c r="L1698" s="141"/>
      <c r="M1698" s="141"/>
      <c r="N1698" s="141"/>
      <c r="O1698" s="141"/>
      <c r="P1698" s="141"/>
      <c r="Q1698" s="141"/>
      <c r="R1698" s="141"/>
      <c r="S1698" s="141"/>
      <c r="T1698" s="141"/>
      <c r="U1698" s="141"/>
    </row>
    <row r="1699" spans="1:21" ht="14.4" x14ac:dyDescent="0.3">
      <c r="A1699" s="141"/>
      <c r="B1699" s="141"/>
      <c r="C1699" s="141"/>
      <c r="D1699" s="141"/>
      <c r="E1699" s="141"/>
      <c r="F1699" s="141"/>
      <c r="G1699" s="141"/>
      <c r="H1699" s="141"/>
      <c r="I1699" s="141"/>
      <c r="J1699" s="141"/>
      <c r="K1699" s="141"/>
      <c r="L1699" s="141"/>
      <c r="M1699" s="141"/>
      <c r="N1699" s="141"/>
      <c r="O1699" s="141"/>
      <c r="P1699" s="141"/>
      <c r="Q1699" s="141"/>
      <c r="R1699" s="141"/>
      <c r="S1699" s="141"/>
      <c r="T1699" s="141"/>
      <c r="U1699" s="141"/>
    </row>
    <row r="1700" spans="1:21" ht="14.4" x14ac:dyDescent="0.3">
      <c r="A1700" s="141"/>
      <c r="B1700" s="141"/>
      <c r="C1700" s="141"/>
      <c r="D1700" s="141"/>
      <c r="E1700" s="141"/>
      <c r="F1700" s="141"/>
      <c r="G1700" s="141"/>
      <c r="H1700" s="141"/>
      <c r="I1700" s="141"/>
      <c r="J1700" s="141"/>
      <c r="K1700" s="141"/>
      <c r="L1700" s="141"/>
      <c r="M1700" s="141"/>
      <c r="N1700" s="141"/>
      <c r="O1700" s="141"/>
      <c r="P1700" s="141"/>
      <c r="Q1700" s="141"/>
      <c r="R1700" s="141"/>
      <c r="S1700" s="141"/>
      <c r="T1700" s="141"/>
      <c r="U1700" s="141"/>
    </row>
    <row r="1701" spans="1:21" ht="14.4" x14ac:dyDescent="0.3">
      <c r="A1701" s="141"/>
      <c r="B1701" s="141"/>
      <c r="C1701" s="141"/>
      <c r="D1701" s="141"/>
      <c r="E1701" s="141"/>
      <c r="F1701" s="141"/>
      <c r="G1701" s="141"/>
      <c r="H1701" s="141"/>
      <c r="I1701" s="141"/>
      <c r="J1701" s="141"/>
      <c r="K1701" s="141"/>
      <c r="L1701" s="141"/>
      <c r="M1701" s="141"/>
      <c r="N1701" s="141"/>
      <c r="O1701" s="141"/>
      <c r="P1701" s="141"/>
      <c r="Q1701" s="141"/>
      <c r="R1701" s="141"/>
      <c r="S1701" s="141"/>
      <c r="T1701" s="141"/>
      <c r="U1701" s="141"/>
    </row>
    <row r="1702" spans="1:21" ht="14.4" x14ac:dyDescent="0.3">
      <c r="A1702" s="141"/>
      <c r="B1702" s="141"/>
      <c r="C1702" s="141"/>
      <c r="D1702" s="141"/>
      <c r="E1702" s="141"/>
      <c r="F1702" s="141"/>
      <c r="G1702" s="141"/>
      <c r="H1702" s="141"/>
      <c r="I1702" s="141"/>
      <c r="J1702" s="141"/>
      <c r="K1702" s="141"/>
      <c r="L1702" s="141"/>
      <c r="M1702" s="141"/>
      <c r="N1702" s="141"/>
      <c r="O1702" s="141"/>
      <c r="P1702" s="141"/>
      <c r="Q1702" s="141"/>
      <c r="R1702" s="141"/>
      <c r="S1702" s="141"/>
      <c r="T1702" s="141"/>
      <c r="U1702" s="141"/>
    </row>
    <row r="1703" spans="1:21" ht="14.4" x14ac:dyDescent="0.3">
      <c r="A1703" s="141"/>
      <c r="B1703" s="141"/>
      <c r="C1703" s="141"/>
      <c r="D1703" s="141"/>
      <c r="E1703" s="141"/>
      <c r="F1703" s="141"/>
      <c r="G1703" s="141"/>
      <c r="H1703" s="141"/>
      <c r="I1703" s="141"/>
      <c r="J1703" s="141"/>
      <c r="K1703" s="141"/>
      <c r="L1703" s="141"/>
      <c r="M1703" s="141"/>
      <c r="N1703" s="141"/>
      <c r="O1703" s="141"/>
      <c r="P1703" s="141"/>
      <c r="Q1703" s="141"/>
      <c r="R1703" s="141"/>
      <c r="S1703" s="141"/>
      <c r="T1703" s="141"/>
      <c r="U1703" s="141"/>
    </row>
    <row r="1704" spans="1:21" ht="14.4" x14ac:dyDescent="0.3">
      <c r="A1704" s="141"/>
      <c r="B1704" s="141"/>
      <c r="C1704" s="141"/>
      <c r="D1704" s="141"/>
      <c r="E1704" s="141"/>
      <c r="F1704" s="141"/>
      <c r="G1704" s="141"/>
      <c r="H1704" s="141"/>
      <c r="I1704" s="141"/>
      <c r="J1704" s="141"/>
      <c r="K1704" s="141"/>
      <c r="L1704" s="141"/>
      <c r="M1704" s="141"/>
      <c r="N1704" s="141"/>
      <c r="O1704" s="141"/>
      <c r="P1704" s="141"/>
      <c r="Q1704" s="141"/>
      <c r="R1704" s="141"/>
      <c r="S1704" s="141"/>
      <c r="T1704" s="141"/>
      <c r="U1704" s="141"/>
    </row>
    <row r="1705" spans="1:21" ht="14.4" x14ac:dyDescent="0.3">
      <c r="A1705" s="141"/>
      <c r="B1705" s="141"/>
      <c r="C1705" s="141"/>
      <c r="D1705" s="141"/>
      <c r="E1705" s="141"/>
      <c r="F1705" s="141"/>
      <c r="G1705" s="141"/>
      <c r="H1705" s="141"/>
      <c r="I1705" s="141"/>
      <c r="J1705" s="141"/>
      <c r="K1705" s="141"/>
      <c r="L1705" s="141"/>
      <c r="M1705" s="141"/>
      <c r="N1705" s="141"/>
      <c r="O1705" s="141"/>
      <c r="P1705" s="141"/>
      <c r="Q1705" s="141"/>
      <c r="R1705" s="141"/>
      <c r="S1705" s="141"/>
      <c r="T1705" s="141"/>
      <c r="U1705" s="141"/>
    </row>
    <row r="1706" spans="1:21" ht="14.4" x14ac:dyDescent="0.3">
      <c r="A1706" s="141"/>
      <c r="B1706" s="141"/>
      <c r="C1706" s="141"/>
      <c r="D1706" s="141"/>
      <c r="E1706" s="141"/>
      <c r="F1706" s="141"/>
      <c r="G1706" s="141"/>
      <c r="H1706" s="141"/>
      <c r="I1706" s="141"/>
      <c r="J1706" s="141"/>
      <c r="K1706" s="141"/>
      <c r="L1706" s="141"/>
      <c r="M1706" s="141"/>
      <c r="N1706" s="141"/>
      <c r="O1706" s="141"/>
      <c r="P1706" s="141"/>
      <c r="Q1706" s="141"/>
      <c r="R1706" s="141"/>
      <c r="S1706" s="141"/>
      <c r="T1706" s="141"/>
      <c r="U1706" s="141"/>
    </row>
    <row r="1707" spans="1:21" ht="14.4" x14ac:dyDescent="0.3">
      <c r="A1707" s="141"/>
      <c r="B1707" s="141"/>
      <c r="C1707" s="141"/>
      <c r="D1707" s="141"/>
      <c r="E1707" s="141"/>
      <c r="F1707" s="141"/>
      <c r="G1707" s="141"/>
      <c r="H1707" s="141"/>
      <c r="I1707" s="141"/>
      <c r="J1707" s="141"/>
      <c r="K1707" s="141"/>
      <c r="L1707" s="141"/>
      <c r="M1707" s="141"/>
      <c r="N1707" s="141"/>
      <c r="O1707" s="141"/>
      <c r="P1707" s="141"/>
      <c r="Q1707" s="141"/>
      <c r="R1707" s="141"/>
      <c r="S1707" s="141"/>
      <c r="T1707" s="141"/>
      <c r="U1707" s="141"/>
    </row>
    <row r="1708" spans="1:21" ht="14.4" x14ac:dyDescent="0.3">
      <c r="A1708" s="141"/>
      <c r="B1708" s="141"/>
      <c r="C1708" s="141"/>
      <c r="D1708" s="141"/>
      <c r="E1708" s="141"/>
      <c r="F1708" s="141"/>
      <c r="G1708" s="141"/>
      <c r="H1708" s="141"/>
      <c r="I1708" s="141"/>
      <c r="J1708" s="141"/>
      <c r="K1708" s="141"/>
      <c r="L1708" s="141"/>
      <c r="M1708" s="141"/>
      <c r="N1708" s="141"/>
      <c r="O1708" s="141"/>
      <c r="P1708" s="141"/>
      <c r="Q1708" s="141"/>
      <c r="R1708" s="141"/>
      <c r="S1708" s="141"/>
      <c r="T1708" s="141"/>
      <c r="U1708" s="141"/>
    </row>
    <row r="1709" spans="1:21" ht="14.4" x14ac:dyDescent="0.3">
      <c r="A1709" s="141"/>
      <c r="B1709" s="141"/>
      <c r="C1709" s="141"/>
      <c r="D1709" s="141"/>
      <c r="E1709" s="141"/>
      <c r="F1709" s="141"/>
      <c r="G1709" s="141"/>
      <c r="H1709" s="141"/>
      <c r="I1709" s="141"/>
      <c r="J1709" s="141"/>
      <c r="K1709" s="141"/>
      <c r="L1709" s="141"/>
      <c r="M1709" s="141"/>
      <c r="N1709" s="141"/>
      <c r="O1709" s="141"/>
      <c r="P1709" s="141"/>
      <c r="Q1709" s="141"/>
      <c r="R1709" s="141"/>
      <c r="S1709" s="141"/>
      <c r="T1709" s="141"/>
      <c r="U1709" s="141"/>
    </row>
    <row r="1710" spans="1:21" ht="14.4" x14ac:dyDescent="0.3">
      <c r="A1710" s="141"/>
      <c r="B1710" s="141"/>
      <c r="C1710" s="141"/>
      <c r="D1710" s="141"/>
      <c r="E1710" s="141"/>
      <c r="F1710" s="141"/>
      <c r="G1710" s="141"/>
      <c r="H1710" s="141"/>
      <c r="I1710" s="141"/>
      <c r="J1710" s="141"/>
      <c r="K1710" s="141"/>
      <c r="L1710" s="141"/>
      <c r="M1710" s="141"/>
      <c r="N1710" s="141"/>
      <c r="O1710" s="141"/>
      <c r="P1710" s="141"/>
      <c r="Q1710" s="141"/>
      <c r="R1710" s="141"/>
      <c r="S1710" s="141"/>
      <c r="T1710" s="141"/>
      <c r="U1710" s="141"/>
    </row>
    <row r="1711" spans="1:21" ht="14.4" x14ac:dyDescent="0.3">
      <c r="A1711" s="141"/>
      <c r="B1711" s="141"/>
      <c r="C1711" s="141"/>
      <c r="D1711" s="141"/>
      <c r="E1711" s="141"/>
      <c r="F1711" s="141"/>
      <c r="G1711" s="141"/>
      <c r="H1711" s="141"/>
      <c r="I1711" s="141"/>
      <c r="J1711" s="141"/>
      <c r="K1711" s="141"/>
      <c r="L1711" s="141"/>
      <c r="M1711" s="141"/>
      <c r="N1711" s="141"/>
      <c r="O1711" s="141"/>
      <c r="P1711" s="141"/>
      <c r="Q1711" s="141"/>
      <c r="R1711" s="141"/>
      <c r="S1711" s="141"/>
      <c r="T1711" s="141"/>
      <c r="U1711" s="141"/>
    </row>
    <row r="1712" spans="1:21" ht="14.4" x14ac:dyDescent="0.3">
      <c r="A1712" s="141"/>
      <c r="B1712" s="141"/>
      <c r="C1712" s="141"/>
      <c r="D1712" s="141"/>
      <c r="E1712" s="141"/>
      <c r="F1712" s="141"/>
      <c r="G1712" s="141"/>
      <c r="H1712" s="141"/>
      <c r="I1712" s="141"/>
      <c r="J1712" s="141"/>
      <c r="K1712" s="141"/>
      <c r="L1712" s="141"/>
      <c r="M1712" s="141"/>
      <c r="N1712" s="141"/>
      <c r="O1712" s="141"/>
      <c r="P1712" s="141"/>
      <c r="Q1712" s="141"/>
      <c r="R1712" s="141"/>
      <c r="S1712" s="141"/>
      <c r="T1712" s="141"/>
      <c r="U1712" s="141"/>
    </row>
    <row r="1713" spans="1:21" ht="14.4" x14ac:dyDescent="0.3">
      <c r="A1713" s="141"/>
      <c r="B1713" s="141"/>
      <c r="C1713" s="141"/>
      <c r="D1713" s="141"/>
      <c r="E1713" s="141"/>
      <c r="F1713" s="141"/>
      <c r="G1713" s="141"/>
      <c r="H1713" s="141"/>
      <c r="I1713" s="141"/>
      <c r="J1713" s="141"/>
      <c r="K1713" s="141"/>
      <c r="L1713" s="141"/>
      <c r="M1713" s="141"/>
      <c r="N1713" s="141"/>
      <c r="O1713" s="141"/>
      <c r="P1713" s="141"/>
      <c r="Q1713" s="141"/>
      <c r="R1713" s="141"/>
      <c r="S1713" s="141"/>
      <c r="T1713" s="141"/>
      <c r="U1713" s="141"/>
    </row>
    <row r="1714" spans="1:21" ht="14.4" x14ac:dyDescent="0.3">
      <c r="A1714" s="141"/>
      <c r="B1714" s="141"/>
      <c r="C1714" s="141"/>
      <c r="D1714" s="141"/>
      <c r="E1714" s="141"/>
      <c r="F1714" s="141"/>
      <c r="G1714" s="141"/>
      <c r="H1714" s="141"/>
      <c r="I1714" s="141"/>
      <c r="J1714" s="141"/>
      <c r="K1714" s="141"/>
      <c r="L1714" s="141"/>
      <c r="M1714" s="141"/>
      <c r="N1714" s="141"/>
      <c r="O1714" s="141"/>
      <c r="P1714" s="141"/>
      <c r="Q1714" s="141"/>
      <c r="R1714" s="141"/>
      <c r="S1714" s="141"/>
      <c r="T1714" s="141"/>
      <c r="U1714" s="141"/>
    </row>
    <row r="1715" spans="1:21" ht="14.4" x14ac:dyDescent="0.3">
      <c r="A1715" s="141"/>
      <c r="B1715" s="141"/>
      <c r="C1715" s="141"/>
      <c r="D1715" s="141"/>
      <c r="E1715" s="141"/>
      <c r="F1715" s="141"/>
      <c r="G1715" s="141"/>
      <c r="H1715" s="141"/>
      <c r="I1715" s="141"/>
      <c r="J1715" s="141"/>
      <c r="K1715" s="141"/>
      <c r="L1715" s="141"/>
      <c r="M1715" s="141"/>
      <c r="N1715" s="141"/>
      <c r="O1715" s="141"/>
      <c r="P1715" s="141"/>
      <c r="Q1715" s="141"/>
      <c r="R1715" s="141"/>
      <c r="S1715" s="141"/>
      <c r="T1715" s="141"/>
      <c r="U1715" s="141"/>
    </row>
    <row r="1716" spans="1:21" ht="14.4" x14ac:dyDescent="0.3">
      <c r="A1716" s="141"/>
      <c r="B1716" s="141"/>
      <c r="C1716" s="141"/>
      <c r="D1716" s="141"/>
      <c r="E1716" s="141"/>
      <c r="F1716" s="141"/>
      <c r="G1716" s="141"/>
      <c r="H1716" s="141"/>
      <c r="I1716" s="141"/>
      <c r="J1716" s="141"/>
      <c r="K1716" s="141"/>
      <c r="L1716" s="141"/>
      <c r="M1716" s="141"/>
      <c r="N1716" s="141"/>
      <c r="O1716" s="141"/>
      <c r="P1716" s="141"/>
      <c r="Q1716" s="141"/>
      <c r="R1716" s="141"/>
      <c r="S1716" s="141"/>
      <c r="T1716" s="141"/>
      <c r="U1716" s="141"/>
    </row>
    <row r="1717" spans="1:21" ht="14.4" x14ac:dyDescent="0.3">
      <c r="A1717" s="141"/>
      <c r="B1717" s="141"/>
      <c r="C1717" s="141"/>
      <c r="D1717" s="141"/>
      <c r="E1717" s="141"/>
      <c r="F1717" s="141"/>
      <c r="G1717" s="141"/>
      <c r="H1717" s="141"/>
      <c r="I1717" s="141"/>
      <c r="J1717" s="141"/>
      <c r="K1717" s="141"/>
      <c r="L1717" s="141"/>
      <c r="M1717" s="141"/>
      <c r="N1717" s="141"/>
      <c r="O1717" s="141"/>
      <c r="P1717" s="141"/>
      <c r="Q1717" s="141"/>
      <c r="R1717" s="141"/>
      <c r="S1717" s="141"/>
      <c r="T1717" s="141"/>
      <c r="U1717" s="141"/>
    </row>
    <row r="1718" spans="1:21" ht="14.4" x14ac:dyDescent="0.3">
      <c r="A1718" s="141"/>
      <c r="B1718" s="141"/>
      <c r="C1718" s="141"/>
      <c r="D1718" s="141"/>
      <c r="E1718" s="141"/>
      <c r="F1718" s="141"/>
      <c r="G1718" s="141"/>
      <c r="H1718" s="141"/>
      <c r="I1718" s="141"/>
      <c r="J1718" s="141"/>
      <c r="K1718" s="141"/>
      <c r="L1718" s="141"/>
      <c r="M1718" s="141"/>
      <c r="N1718" s="141"/>
      <c r="O1718" s="141"/>
      <c r="P1718" s="141"/>
      <c r="Q1718" s="141"/>
      <c r="R1718" s="141"/>
      <c r="S1718" s="141"/>
      <c r="T1718" s="141"/>
      <c r="U1718" s="141"/>
    </row>
    <row r="1719" spans="1:21" ht="14.4" x14ac:dyDescent="0.3">
      <c r="A1719" s="141"/>
      <c r="B1719" s="141"/>
      <c r="C1719" s="141"/>
      <c r="D1719" s="141"/>
      <c r="E1719" s="141"/>
      <c r="F1719" s="141"/>
      <c r="G1719" s="141"/>
      <c r="H1719" s="141"/>
      <c r="I1719" s="141"/>
      <c r="J1719" s="141"/>
      <c r="K1719" s="141"/>
      <c r="L1719" s="141"/>
      <c r="M1719" s="141"/>
      <c r="N1719" s="141"/>
      <c r="O1719" s="141"/>
      <c r="P1719" s="141"/>
      <c r="Q1719" s="141"/>
      <c r="R1719" s="141"/>
      <c r="S1719" s="141"/>
      <c r="T1719" s="141"/>
      <c r="U1719" s="141"/>
    </row>
    <row r="1720" spans="1:21" ht="14.4" x14ac:dyDescent="0.3">
      <c r="A1720" s="141"/>
      <c r="B1720" s="141"/>
      <c r="C1720" s="141"/>
      <c r="D1720" s="141"/>
      <c r="E1720" s="141"/>
      <c r="F1720" s="141"/>
      <c r="G1720" s="141"/>
      <c r="H1720" s="141"/>
      <c r="I1720" s="141"/>
      <c r="J1720" s="141"/>
      <c r="K1720" s="141"/>
      <c r="L1720" s="141"/>
      <c r="M1720" s="141"/>
      <c r="N1720" s="141"/>
      <c r="O1720" s="141"/>
      <c r="P1720" s="141"/>
      <c r="Q1720" s="141"/>
      <c r="R1720" s="141"/>
      <c r="S1720" s="141"/>
      <c r="T1720" s="141"/>
      <c r="U1720" s="141"/>
    </row>
    <row r="1721" spans="1:21" ht="14.4" x14ac:dyDescent="0.3">
      <c r="A1721" s="141"/>
      <c r="B1721" s="141"/>
      <c r="C1721" s="141"/>
      <c r="D1721" s="141"/>
      <c r="E1721" s="141"/>
      <c r="F1721" s="141"/>
      <c r="G1721" s="141"/>
      <c r="H1721" s="141"/>
      <c r="I1721" s="141"/>
      <c r="J1721" s="141"/>
      <c r="K1721" s="141"/>
      <c r="L1721" s="141"/>
      <c r="M1721" s="141"/>
      <c r="N1721" s="141"/>
      <c r="O1721" s="141"/>
      <c r="P1721" s="141"/>
      <c r="Q1721" s="141"/>
      <c r="R1721" s="141"/>
      <c r="S1721" s="141"/>
      <c r="T1721" s="141"/>
      <c r="U1721" s="141"/>
    </row>
    <row r="1722" spans="1:21" ht="14.4" x14ac:dyDescent="0.3">
      <c r="A1722" s="141"/>
      <c r="B1722" s="141"/>
      <c r="C1722" s="141"/>
      <c r="D1722" s="141"/>
      <c r="E1722" s="141"/>
      <c r="F1722" s="141"/>
      <c r="G1722" s="141"/>
      <c r="H1722" s="141"/>
      <c r="I1722" s="141"/>
      <c r="J1722" s="141"/>
      <c r="K1722" s="141"/>
      <c r="L1722" s="141"/>
      <c r="M1722" s="141"/>
      <c r="N1722" s="141"/>
      <c r="O1722" s="141"/>
      <c r="P1722" s="141"/>
      <c r="Q1722" s="141"/>
      <c r="R1722" s="141"/>
      <c r="S1722" s="141"/>
      <c r="T1722" s="141"/>
      <c r="U1722" s="141"/>
    </row>
    <row r="1723" spans="1:21" ht="14.4" x14ac:dyDescent="0.3">
      <c r="A1723" s="141"/>
      <c r="B1723" s="141"/>
      <c r="C1723" s="141"/>
      <c r="D1723" s="141"/>
      <c r="E1723" s="141"/>
      <c r="F1723" s="141"/>
      <c r="G1723" s="141"/>
      <c r="H1723" s="141"/>
      <c r="I1723" s="141"/>
      <c r="J1723" s="141"/>
      <c r="K1723" s="141"/>
      <c r="L1723" s="141"/>
      <c r="M1723" s="141"/>
      <c r="N1723" s="141"/>
      <c r="O1723" s="141"/>
      <c r="P1723" s="141"/>
      <c r="Q1723" s="141"/>
      <c r="R1723" s="141"/>
      <c r="S1723" s="141"/>
      <c r="T1723" s="141"/>
      <c r="U1723" s="141"/>
    </row>
    <row r="1724" spans="1:21" ht="14.4" x14ac:dyDescent="0.3">
      <c r="A1724" s="141"/>
      <c r="B1724" s="141"/>
      <c r="C1724" s="141"/>
      <c r="D1724" s="141"/>
      <c r="E1724" s="141"/>
      <c r="F1724" s="141"/>
      <c r="G1724" s="141"/>
      <c r="H1724" s="141"/>
      <c r="I1724" s="141"/>
      <c r="J1724" s="141"/>
      <c r="K1724" s="141"/>
      <c r="L1724" s="141"/>
      <c r="M1724" s="141"/>
      <c r="N1724" s="141"/>
      <c r="O1724" s="141"/>
      <c r="P1724" s="141"/>
      <c r="Q1724" s="141"/>
      <c r="R1724" s="141"/>
      <c r="S1724" s="141"/>
      <c r="T1724" s="141"/>
      <c r="U1724" s="141"/>
    </row>
    <row r="1725" spans="1:21" ht="14.4" x14ac:dyDescent="0.3">
      <c r="A1725" s="141"/>
      <c r="B1725" s="141"/>
      <c r="C1725" s="141"/>
      <c r="D1725" s="141"/>
      <c r="E1725" s="141"/>
      <c r="F1725" s="141"/>
      <c r="G1725" s="141"/>
      <c r="H1725" s="141"/>
      <c r="I1725" s="141"/>
      <c r="J1725" s="141"/>
      <c r="K1725" s="141"/>
      <c r="L1725" s="141"/>
      <c r="M1725" s="141"/>
      <c r="N1725" s="141"/>
      <c r="O1725" s="141"/>
      <c r="P1725" s="141"/>
      <c r="Q1725" s="141"/>
      <c r="R1725" s="141"/>
      <c r="S1725" s="141"/>
      <c r="T1725" s="141"/>
      <c r="U1725" s="141"/>
    </row>
    <row r="1726" spans="1:21" ht="14.4" x14ac:dyDescent="0.3">
      <c r="A1726" s="141"/>
      <c r="B1726" s="141"/>
      <c r="C1726" s="141"/>
      <c r="D1726" s="141"/>
      <c r="E1726" s="141"/>
      <c r="F1726" s="141"/>
      <c r="G1726" s="141"/>
      <c r="H1726" s="141"/>
      <c r="I1726" s="141"/>
      <c r="J1726" s="141"/>
      <c r="K1726" s="141"/>
      <c r="L1726" s="141"/>
      <c r="M1726" s="141"/>
      <c r="N1726" s="141"/>
      <c r="O1726" s="141"/>
      <c r="P1726" s="141"/>
      <c r="Q1726" s="141"/>
      <c r="R1726" s="141"/>
      <c r="S1726" s="141"/>
      <c r="T1726" s="141"/>
      <c r="U1726" s="141"/>
    </row>
    <row r="1727" spans="1:21" ht="14.4" x14ac:dyDescent="0.3">
      <c r="A1727" s="141"/>
      <c r="B1727" s="141"/>
      <c r="C1727" s="141"/>
      <c r="D1727" s="141"/>
      <c r="E1727" s="141"/>
      <c r="F1727" s="141"/>
      <c r="G1727" s="141"/>
      <c r="H1727" s="141"/>
      <c r="I1727" s="141"/>
      <c r="J1727" s="141"/>
      <c r="K1727" s="141"/>
      <c r="L1727" s="141"/>
      <c r="M1727" s="141"/>
      <c r="N1727" s="141"/>
      <c r="O1727" s="141"/>
      <c r="P1727" s="141"/>
      <c r="Q1727" s="141"/>
      <c r="R1727" s="141"/>
      <c r="S1727" s="141"/>
      <c r="T1727" s="141"/>
      <c r="U1727" s="141"/>
    </row>
    <row r="1728" spans="1:21" ht="14.4" x14ac:dyDescent="0.3">
      <c r="A1728" s="141"/>
      <c r="B1728" s="141"/>
      <c r="C1728" s="141"/>
      <c r="D1728" s="141"/>
      <c r="E1728" s="141"/>
      <c r="F1728" s="141"/>
      <c r="G1728" s="141"/>
      <c r="H1728" s="141"/>
      <c r="I1728" s="141"/>
      <c r="J1728" s="141"/>
      <c r="K1728" s="141"/>
      <c r="L1728" s="141"/>
      <c r="M1728" s="141"/>
      <c r="N1728" s="141"/>
      <c r="O1728" s="141"/>
      <c r="P1728" s="141"/>
      <c r="Q1728" s="141"/>
      <c r="R1728" s="141"/>
      <c r="S1728" s="141"/>
      <c r="T1728" s="141"/>
      <c r="U1728" s="141"/>
    </row>
    <row r="1729" spans="1:21" ht="14.4" x14ac:dyDescent="0.3">
      <c r="A1729" s="141"/>
      <c r="B1729" s="141"/>
      <c r="C1729" s="141"/>
      <c r="D1729" s="141"/>
      <c r="E1729" s="141"/>
      <c r="F1729" s="141"/>
      <c r="G1729" s="141"/>
      <c r="H1729" s="141"/>
      <c r="I1729" s="141"/>
      <c r="J1729" s="141"/>
      <c r="K1729" s="141"/>
      <c r="L1729" s="141"/>
      <c r="M1729" s="141"/>
      <c r="N1729" s="141"/>
      <c r="O1729" s="141"/>
      <c r="P1729" s="141"/>
      <c r="Q1729" s="141"/>
      <c r="R1729" s="141"/>
      <c r="S1729" s="141"/>
      <c r="T1729" s="141"/>
      <c r="U1729" s="141"/>
    </row>
    <row r="1730" spans="1:21" ht="14.4" x14ac:dyDescent="0.3">
      <c r="A1730" s="141"/>
      <c r="B1730" s="141"/>
      <c r="C1730" s="141"/>
      <c r="D1730" s="141"/>
      <c r="E1730" s="141"/>
      <c r="F1730" s="141"/>
      <c r="G1730" s="141"/>
      <c r="H1730" s="141"/>
      <c r="I1730" s="141"/>
      <c r="J1730" s="141"/>
      <c r="K1730" s="141"/>
      <c r="L1730" s="141"/>
      <c r="M1730" s="141"/>
      <c r="N1730" s="141"/>
      <c r="O1730" s="141"/>
      <c r="P1730" s="141"/>
      <c r="Q1730" s="141"/>
      <c r="R1730" s="141"/>
      <c r="S1730" s="141"/>
      <c r="T1730" s="141"/>
      <c r="U1730" s="141"/>
    </row>
    <row r="1731" spans="1:21" ht="14.4" x14ac:dyDescent="0.3">
      <c r="A1731" s="141"/>
      <c r="B1731" s="141"/>
      <c r="C1731" s="141"/>
      <c r="D1731" s="141"/>
      <c r="E1731" s="141"/>
      <c r="F1731" s="141"/>
      <c r="G1731" s="141"/>
      <c r="H1731" s="141"/>
      <c r="I1731" s="141"/>
      <c r="J1731" s="141"/>
      <c r="K1731" s="141"/>
      <c r="L1731" s="141"/>
      <c r="M1731" s="141"/>
      <c r="N1731" s="141"/>
      <c r="O1731" s="141"/>
      <c r="P1731" s="141"/>
      <c r="Q1731" s="141"/>
      <c r="R1731" s="141"/>
      <c r="S1731" s="141"/>
      <c r="T1731" s="141"/>
      <c r="U1731" s="141"/>
    </row>
    <row r="1732" spans="1:21" ht="14.4" x14ac:dyDescent="0.3">
      <c r="A1732" s="141"/>
      <c r="B1732" s="141"/>
      <c r="C1732" s="141"/>
      <c r="D1732" s="141"/>
      <c r="E1732" s="141"/>
      <c r="F1732" s="141"/>
      <c r="G1732" s="141"/>
      <c r="H1732" s="141"/>
      <c r="I1732" s="141"/>
      <c r="J1732" s="141"/>
      <c r="K1732" s="141"/>
      <c r="L1732" s="141"/>
      <c r="M1732" s="141"/>
      <c r="N1732" s="141"/>
      <c r="O1732" s="141"/>
      <c r="P1732" s="141"/>
      <c r="Q1732" s="141"/>
      <c r="R1732" s="141"/>
      <c r="S1732" s="141"/>
      <c r="T1732" s="141"/>
      <c r="U1732" s="141"/>
    </row>
    <row r="1733" spans="1:21" ht="14.4" x14ac:dyDescent="0.3">
      <c r="A1733" s="141"/>
      <c r="B1733" s="141"/>
      <c r="C1733" s="141"/>
      <c r="D1733" s="141"/>
      <c r="E1733" s="141"/>
      <c r="F1733" s="141"/>
      <c r="G1733" s="141"/>
      <c r="H1733" s="141"/>
      <c r="I1733" s="141"/>
      <c r="J1733" s="141"/>
      <c r="K1733" s="141"/>
      <c r="L1733" s="141"/>
      <c r="M1733" s="141"/>
      <c r="N1733" s="141"/>
      <c r="O1733" s="141"/>
      <c r="P1733" s="141"/>
      <c r="Q1733" s="141"/>
      <c r="R1733" s="141"/>
      <c r="S1733" s="141"/>
      <c r="T1733" s="141"/>
      <c r="U1733" s="141"/>
    </row>
    <row r="1734" spans="1:21" ht="14.4" x14ac:dyDescent="0.3">
      <c r="A1734" s="141"/>
      <c r="B1734" s="141"/>
      <c r="C1734" s="141"/>
      <c r="D1734" s="141"/>
      <c r="E1734" s="141"/>
      <c r="F1734" s="141"/>
      <c r="G1734" s="141"/>
      <c r="H1734" s="141"/>
      <c r="I1734" s="141"/>
      <c r="J1734" s="141"/>
      <c r="K1734" s="141"/>
      <c r="L1734" s="141"/>
      <c r="M1734" s="141"/>
      <c r="N1734" s="141"/>
      <c r="O1734" s="141"/>
      <c r="P1734" s="141"/>
      <c r="Q1734" s="141"/>
      <c r="R1734" s="141"/>
      <c r="S1734" s="141"/>
      <c r="T1734" s="141"/>
      <c r="U1734" s="141"/>
    </row>
    <row r="1735" spans="1:21" ht="14.4" x14ac:dyDescent="0.3">
      <c r="A1735" s="141"/>
      <c r="B1735" s="141"/>
      <c r="C1735" s="141"/>
      <c r="D1735" s="141"/>
      <c r="E1735" s="141"/>
      <c r="F1735" s="141"/>
      <c r="G1735" s="141"/>
      <c r="H1735" s="141"/>
      <c r="I1735" s="141"/>
      <c r="J1735" s="141"/>
      <c r="K1735" s="141"/>
      <c r="L1735" s="141"/>
      <c r="M1735" s="141"/>
      <c r="N1735" s="141"/>
      <c r="O1735" s="141"/>
      <c r="P1735" s="141"/>
      <c r="Q1735" s="141"/>
      <c r="R1735" s="141"/>
      <c r="S1735" s="141"/>
      <c r="T1735" s="141"/>
      <c r="U1735" s="141"/>
    </row>
    <row r="1736" spans="1:21" ht="14.4" x14ac:dyDescent="0.3">
      <c r="A1736" s="141"/>
      <c r="B1736" s="141"/>
      <c r="C1736" s="141"/>
      <c r="D1736" s="141"/>
      <c r="E1736" s="141"/>
      <c r="F1736" s="141"/>
      <c r="G1736" s="141"/>
      <c r="H1736" s="141"/>
      <c r="I1736" s="141"/>
      <c r="J1736" s="141"/>
      <c r="K1736" s="141"/>
      <c r="L1736" s="141"/>
      <c r="M1736" s="141"/>
      <c r="N1736" s="141"/>
      <c r="O1736" s="141"/>
      <c r="P1736" s="141"/>
      <c r="Q1736" s="141"/>
      <c r="R1736" s="141"/>
      <c r="S1736" s="141"/>
      <c r="T1736" s="141"/>
      <c r="U1736" s="141"/>
    </row>
    <row r="1737" spans="1:21" ht="14.4" x14ac:dyDescent="0.3">
      <c r="A1737" s="141"/>
      <c r="B1737" s="141"/>
      <c r="C1737" s="141"/>
      <c r="D1737" s="141"/>
      <c r="E1737" s="141"/>
      <c r="F1737" s="141"/>
      <c r="G1737" s="141"/>
      <c r="H1737" s="141"/>
      <c r="I1737" s="141"/>
      <c r="J1737" s="141"/>
      <c r="K1737" s="141"/>
      <c r="L1737" s="141"/>
      <c r="M1737" s="141"/>
      <c r="N1737" s="141"/>
      <c r="O1737" s="141"/>
      <c r="P1737" s="141"/>
      <c r="Q1737" s="141"/>
      <c r="R1737" s="141"/>
      <c r="S1737" s="141"/>
      <c r="T1737" s="141"/>
      <c r="U1737" s="141"/>
    </row>
    <row r="1738" spans="1:21" ht="14.4" x14ac:dyDescent="0.3">
      <c r="A1738" s="141"/>
      <c r="B1738" s="141"/>
      <c r="C1738" s="141"/>
      <c r="D1738" s="141"/>
      <c r="E1738" s="141"/>
      <c r="F1738" s="141"/>
      <c r="G1738" s="141"/>
      <c r="H1738" s="141"/>
      <c r="I1738" s="141"/>
      <c r="J1738" s="141"/>
      <c r="K1738" s="141"/>
      <c r="L1738" s="141"/>
      <c r="M1738" s="141"/>
      <c r="N1738" s="141"/>
      <c r="O1738" s="141"/>
      <c r="P1738" s="141"/>
      <c r="Q1738" s="141"/>
      <c r="R1738" s="141"/>
      <c r="S1738" s="141"/>
      <c r="T1738" s="141"/>
      <c r="U1738" s="141"/>
    </row>
    <row r="1739" spans="1:21" ht="14.4" x14ac:dyDescent="0.3">
      <c r="A1739" s="141"/>
      <c r="B1739" s="141"/>
      <c r="C1739" s="141"/>
      <c r="D1739" s="141"/>
      <c r="E1739" s="141"/>
      <c r="F1739" s="141"/>
      <c r="G1739" s="141"/>
      <c r="H1739" s="141"/>
      <c r="I1739" s="141"/>
      <c r="J1739" s="141"/>
      <c r="K1739" s="141"/>
      <c r="L1739" s="141"/>
      <c r="M1739" s="141"/>
      <c r="N1739" s="141"/>
      <c r="O1739" s="141"/>
      <c r="P1739" s="141"/>
      <c r="Q1739" s="141"/>
      <c r="R1739" s="141"/>
      <c r="S1739" s="141"/>
      <c r="T1739" s="141"/>
      <c r="U1739" s="141"/>
    </row>
    <row r="1740" spans="1:21" ht="14.4" x14ac:dyDescent="0.3">
      <c r="A1740" s="141"/>
      <c r="B1740" s="141"/>
      <c r="C1740" s="141"/>
      <c r="D1740" s="141"/>
      <c r="E1740" s="141"/>
      <c r="F1740" s="141"/>
      <c r="G1740" s="141"/>
      <c r="H1740" s="141"/>
      <c r="I1740" s="141"/>
      <c r="J1740" s="141"/>
      <c r="K1740" s="141"/>
      <c r="L1740" s="141"/>
      <c r="M1740" s="141"/>
      <c r="N1740" s="141"/>
      <c r="O1740" s="141"/>
      <c r="P1740" s="141"/>
      <c r="Q1740" s="141"/>
      <c r="R1740" s="141"/>
      <c r="S1740" s="141"/>
      <c r="T1740" s="141"/>
      <c r="U1740" s="141"/>
    </row>
    <row r="1741" spans="1:21" ht="14.4" x14ac:dyDescent="0.3">
      <c r="A1741" s="141"/>
      <c r="B1741" s="141"/>
      <c r="C1741" s="141"/>
      <c r="D1741" s="141"/>
      <c r="E1741" s="141"/>
      <c r="F1741" s="141"/>
      <c r="G1741" s="141"/>
      <c r="H1741" s="141"/>
      <c r="I1741" s="141"/>
      <c r="J1741" s="141"/>
      <c r="K1741" s="141"/>
      <c r="L1741" s="141"/>
      <c r="M1741" s="141"/>
      <c r="N1741" s="141"/>
      <c r="O1741" s="141"/>
      <c r="P1741" s="141"/>
      <c r="Q1741" s="141"/>
      <c r="R1741" s="141"/>
      <c r="S1741" s="141"/>
      <c r="T1741" s="141"/>
      <c r="U1741" s="141"/>
    </row>
    <row r="1742" spans="1:21" ht="14.4" x14ac:dyDescent="0.3">
      <c r="A1742" s="141"/>
      <c r="B1742" s="141"/>
      <c r="C1742" s="141"/>
      <c r="D1742" s="141"/>
      <c r="E1742" s="141"/>
      <c r="F1742" s="141"/>
      <c r="G1742" s="141"/>
      <c r="H1742" s="141"/>
      <c r="I1742" s="141"/>
      <c r="J1742" s="141"/>
      <c r="K1742" s="141"/>
      <c r="L1742" s="141"/>
      <c r="M1742" s="141"/>
      <c r="N1742" s="141"/>
      <c r="O1742" s="141"/>
      <c r="P1742" s="141"/>
      <c r="Q1742" s="141"/>
      <c r="R1742" s="141"/>
      <c r="S1742" s="141"/>
      <c r="T1742" s="141"/>
      <c r="U1742" s="141"/>
    </row>
    <row r="1743" spans="1:21" ht="14.4" x14ac:dyDescent="0.3">
      <c r="A1743" s="141"/>
      <c r="B1743" s="141"/>
      <c r="C1743" s="141"/>
      <c r="D1743" s="141"/>
      <c r="E1743" s="141"/>
      <c r="F1743" s="141"/>
      <c r="G1743" s="141"/>
      <c r="H1743" s="141"/>
      <c r="I1743" s="141"/>
      <c r="J1743" s="141"/>
      <c r="K1743" s="141"/>
      <c r="L1743" s="141"/>
      <c r="M1743" s="141"/>
      <c r="N1743" s="141"/>
      <c r="O1743" s="141"/>
      <c r="P1743" s="141"/>
      <c r="Q1743" s="141"/>
      <c r="R1743" s="141"/>
      <c r="S1743" s="141"/>
      <c r="T1743" s="141"/>
      <c r="U1743" s="141"/>
    </row>
    <row r="1744" spans="1:21" ht="14.4" x14ac:dyDescent="0.3">
      <c r="A1744" s="141"/>
      <c r="B1744" s="141"/>
      <c r="C1744" s="141"/>
      <c r="D1744" s="141"/>
      <c r="E1744" s="141"/>
      <c r="F1744" s="141"/>
      <c r="G1744" s="141"/>
      <c r="H1744" s="141"/>
      <c r="I1744" s="141"/>
      <c r="J1744" s="141"/>
      <c r="K1744" s="141"/>
      <c r="L1744" s="141"/>
      <c r="M1744" s="141"/>
      <c r="N1744" s="141"/>
      <c r="O1744" s="141"/>
      <c r="P1744" s="141"/>
      <c r="Q1744" s="141"/>
      <c r="R1744" s="141"/>
      <c r="S1744" s="141"/>
      <c r="T1744" s="141"/>
      <c r="U1744" s="141"/>
    </row>
    <row r="1745" spans="1:21" ht="14.4" x14ac:dyDescent="0.3">
      <c r="A1745" s="141"/>
      <c r="B1745" s="141"/>
      <c r="C1745" s="141"/>
      <c r="D1745" s="141"/>
      <c r="E1745" s="141"/>
      <c r="F1745" s="141"/>
      <c r="G1745" s="141"/>
      <c r="H1745" s="141"/>
      <c r="I1745" s="141"/>
      <c r="J1745" s="141"/>
      <c r="K1745" s="141"/>
      <c r="L1745" s="141"/>
      <c r="M1745" s="141"/>
      <c r="N1745" s="141"/>
      <c r="O1745" s="141"/>
      <c r="P1745" s="141"/>
      <c r="Q1745" s="141"/>
      <c r="R1745" s="141"/>
      <c r="S1745" s="141"/>
      <c r="T1745" s="141"/>
      <c r="U1745" s="141"/>
    </row>
    <row r="1746" spans="1:21" ht="14.4" x14ac:dyDescent="0.3">
      <c r="A1746" s="141"/>
      <c r="B1746" s="141"/>
      <c r="C1746" s="141"/>
      <c r="D1746" s="141"/>
      <c r="E1746" s="141"/>
      <c r="F1746" s="141"/>
      <c r="G1746" s="141"/>
      <c r="H1746" s="141"/>
      <c r="I1746" s="141"/>
      <c r="J1746" s="141"/>
      <c r="K1746" s="141"/>
      <c r="L1746" s="141"/>
      <c r="M1746" s="141"/>
      <c r="N1746" s="141"/>
      <c r="O1746" s="141"/>
      <c r="P1746" s="141"/>
      <c r="Q1746" s="141"/>
      <c r="R1746" s="141"/>
      <c r="S1746" s="141"/>
      <c r="T1746" s="141"/>
      <c r="U1746" s="141"/>
    </row>
    <row r="1747" spans="1:21" ht="14.4" x14ac:dyDescent="0.3">
      <c r="A1747" s="141"/>
      <c r="B1747" s="141"/>
      <c r="C1747" s="141"/>
      <c r="D1747" s="141"/>
      <c r="E1747" s="141"/>
      <c r="F1747" s="141"/>
      <c r="G1747" s="141"/>
      <c r="H1747" s="141"/>
      <c r="I1747" s="141"/>
      <c r="J1747" s="141"/>
      <c r="K1747" s="141"/>
      <c r="L1747" s="141"/>
      <c r="M1747" s="141"/>
      <c r="N1747" s="141"/>
      <c r="O1747" s="141"/>
      <c r="P1747" s="141"/>
      <c r="Q1747" s="141"/>
      <c r="R1747" s="141"/>
      <c r="S1747" s="141"/>
      <c r="T1747" s="141"/>
      <c r="U1747" s="141"/>
    </row>
    <row r="1748" spans="1:21" ht="14.4" x14ac:dyDescent="0.3">
      <c r="A1748" s="141"/>
      <c r="B1748" s="141"/>
      <c r="C1748" s="141"/>
      <c r="D1748" s="141"/>
      <c r="E1748" s="141"/>
      <c r="F1748" s="141"/>
      <c r="G1748" s="141"/>
      <c r="H1748" s="141"/>
      <c r="I1748" s="141"/>
      <c r="J1748" s="141"/>
      <c r="K1748" s="141"/>
      <c r="L1748" s="141"/>
      <c r="M1748" s="141"/>
      <c r="N1748" s="141"/>
      <c r="O1748" s="141"/>
      <c r="P1748" s="141"/>
      <c r="Q1748" s="141"/>
      <c r="R1748" s="141"/>
      <c r="S1748" s="141"/>
      <c r="T1748" s="141"/>
      <c r="U1748" s="141"/>
    </row>
    <row r="1749" spans="1:21" ht="14.4" x14ac:dyDescent="0.3">
      <c r="A1749" s="141"/>
      <c r="B1749" s="141"/>
      <c r="C1749" s="141"/>
      <c r="D1749" s="141"/>
      <c r="E1749" s="141"/>
      <c r="F1749" s="141"/>
      <c r="G1749" s="141"/>
      <c r="H1749" s="141"/>
      <c r="I1749" s="141"/>
      <c r="J1749" s="141"/>
      <c r="K1749" s="141"/>
      <c r="L1749" s="141"/>
      <c r="M1749" s="141"/>
      <c r="N1749" s="141"/>
      <c r="O1749" s="141"/>
      <c r="P1749" s="141"/>
      <c r="Q1749" s="141"/>
      <c r="R1749" s="141"/>
      <c r="S1749" s="141"/>
      <c r="T1749" s="141"/>
      <c r="U1749" s="141"/>
    </row>
    <row r="1750" spans="1:21" ht="14.4" x14ac:dyDescent="0.3">
      <c r="A1750" s="141"/>
      <c r="B1750" s="141"/>
      <c r="C1750" s="141"/>
      <c r="D1750" s="141"/>
      <c r="E1750" s="141"/>
      <c r="F1750" s="141"/>
      <c r="G1750" s="141"/>
      <c r="H1750" s="141"/>
      <c r="I1750" s="141"/>
      <c r="J1750" s="141"/>
      <c r="K1750" s="141"/>
      <c r="L1750" s="141"/>
      <c r="M1750" s="141"/>
      <c r="N1750" s="141"/>
      <c r="O1750" s="141"/>
      <c r="P1750" s="141"/>
      <c r="Q1750" s="141"/>
      <c r="R1750" s="141"/>
      <c r="S1750" s="141"/>
      <c r="T1750" s="141"/>
      <c r="U1750" s="141"/>
    </row>
    <row r="1751" spans="1:21" ht="14.4" x14ac:dyDescent="0.3">
      <c r="A1751" s="141"/>
      <c r="B1751" s="141"/>
      <c r="C1751" s="141"/>
      <c r="D1751" s="141"/>
      <c r="E1751" s="141"/>
      <c r="F1751" s="141"/>
      <c r="G1751" s="141"/>
      <c r="H1751" s="141"/>
      <c r="I1751" s="141"/>
      <c r="J1751" s="141"/>
      <c r="K1751" s="141"/>
      <c r="L1751" s="141"/>
      <c r="M1751" s="141"/>
      <c r="N1751" s="141"/>
      <c r="O1751" s="141"/>
      <c r="P1751" s="141"/>
      <c r="Q1751" s="141"/>
      <c r="R1751" s="141"/>
      <c r="S1751" s="141"/>
      <c r="T1751" s="141"/>
      <c r="U1751" s="141"/>
    </row>
    <row r="1752" spans="1:21" ht="14.4" x14ac:dyDescent="0.3">
      <c r="A1752" s="141"/>
      <c r="B1752" s="141"/>
      <c r="C1752" s="141"/>
      <c r="D1752" s="141"/>
      <c r="E1752" s="141"/>
      <c r="F1752" s="141"/>
      <c r="G1752" s="141"/>
      <c r="H1752" s="141"/>
      <c r="I1752" s="141"/>
      <c r="J1752" s="141"/>
      <c r="K1752" s="141"/>
      <c r="L1752" s="141"/>
      <c r="M1752" s="141"/>
      <c r="N1752" s="141"/>
      <c r="O1752" s="141"/>
      <c r="P1752" s="141"/>
      <c r="Q1752" s="141"/>
      <c r="R1752" s="141"/>
      <c r="S1752" s="141"/>
      <c r="T1752" s="141"/>
      <c r="U1752" s="141"/>
    </row>
    <row r="1753" spans="1:21" ht="14.4" x14ac:dyDescent="0.3">
      <c r="A1753" s="141"/>
      <c r="B1753" s="141"/>
      <c r="C1753" s="141"/>
      <c r="D1753" s="141"/>
      <c r="E1753" s="141"/>
      <c r="F1753" s="141"/>
      <c r="G1753" s="141"/>
      <c r="H1753" s="141"/>
      <c r="I1753" s="141"/>
      <c r="J1753" s="141"/>
      <c r="K1753" s="141"/>
      <c r="L1753" s="141"/>
      <c r="M1753" s="141"/>
      <c r="N1753" s="141"/>
      <c r="O1753" s="141"/>
      <c r="P1753" s="141"/>
      <c r="Q1753" s="141"/>
      <c r="R1753" s="141"/>
      <c r="S1753" s="141"/>
      <c r="T1753" s="141"/>
      <c r="U1753" s="141"/>
    </row>
    <row r="1754" spans="1:21" ht="14.4" x14ac:dyDescent="0.3">
      <c r="A1754" s="141"/>
      <c r="B1754" s="141"/>
      <c r="C1754" s="141"/>
      <c r="D1754" s="141"/>
      <c r="E1754" s="141"/>
      <c r="F1754" s="141"/>
      <c r="G1754" s="141"/>
      <c r="H1754" s="141"/>
      <c r="I1754" s="141"/>
      <c r="J1754" s="141"/>
      <c r="K1754" s="141"/>
      <c r="L1754" s="141"/>
      <c r="M1754" s="141"/>
      <c r="N1754" s="141"/>
      <c r="O1754" s="141"/>
      <c r="P1754" s="141"/>
      <c r="Q1754" s="141"/>
      <c r="R1754" s="141"/>
      <c r="S1754" s="141"/>
      <c r="T1754" s="141"/>
      <c r="U1754" s="141"/>
    </row>
    <row r="1755" spans="1:21" ht="14.4" x14ac:dyDescent="0.3">
      <c r="A1755" s="141"/>
      <c r="B1755" s="141"/>
      <c r="C1755" s="141"/>
      <c r="D1755" s="141"/>
      <c r="E1755" s="141"/>
      <c r="F1755" s="141"/>
      <c r="G1755" s="141"/>
      <c r="H1755" s="141"/>
      <c r="I1755" s="141"/>
      <c r="J1755" s="141"/>
      <c r="K1755" s="141"/>
      <c r="L1755" s="141"/>
      <c r="M1755" s="141"/>
      <c r="N1755" s="141"/>
      <c r="O1755" s="141"/>
      <c r="P1755" s="141"/>
      <c r="Q1755" s="141"/>
      <c r="R1755" s="141"/>
      <c r="S1755" s="141"/>
      <c r="T1755" s="141"/>
      <c r="U1755" s="141"/>
    </row>
    <row r="1756" spans="1:21" ht="14.4" x14ac:dyDescent="0.3">
      <c r="A1756" s="141"/>
      <c r="B1756" s="141"/>
      <c r="C1756" s="141"/>
      <c r="D1756" s="141"/>
      <c r="E1756" s="141"/>
      <c r="F1756" s="141"/>
      <c r="G1756" s="141"/>
      <c r="H1756" s="141"/>
      <c r="I1756" s="141"/>
      <c r="J1756" s="141"/>
      <c r="K1756" s="141"/>
      <c r="L1756" s="141"/>
      <c r="M1756" s="141"/>
      <c r="N1756" s="141"/>
      <c r="O1756" s="141"/>
      <c r="P1756" s="141"/>
      <c r="Q1756" s="141"/>
      <c r="R1756" s="141"/>
      <c r="S1756" s="141"/>
      <c r="T1756" s="141"/>
      <c r="U1756" s="141"/>
    </row>
    <row r="1757" spans="1:21" ht="14.4" x14ac:dyDescent="0.3">
      <c r="A1757" s="141"/>
      <c r="B1757" s="141"/>
      <c r="C1757" s="141"/>
      <c r="D1757" s="141"/>
      <c r="E1757" s="141"/>
      <c r="F1757" s="141"/>
      <c r="G1757" s="141"/>
      <c r="H1757" s="141"/>
      <c r="I1757" s="141"/>
      <c r="J1757" s="141"/>
      <c r="K1757" s="141"/>
      <c r="L1757" s="141"/>
      <c r="M1757" s="141"/>
      <c r="N1757" s="141"/>
      <c r="O1757" s="141"/>
      <c r="P1757" s="141"/>
      <c r="Q1757" s="141"/>
      <c r="R1757" s="141"/>
      <c r="S1757" s="141"/>
      <c r="T1757" s="141"/>
      <c r="U1757" s="141"/>
    </row>
    <row r="1758" spans="1:21" ht="14.4" x14ac:dyDescent="0.3">
      <c r="A1758" s="141"/>
      <c r="B1758" s="141"/>
      <c r="C1758" s="141"/>
      <c r="D1758" s="141"/>
      <c r="E1758" s="141"/>
      <c r="F1758" s="141"/>
      <c r="G1758" s="141"/>
      <c r="H1758" s="141"/>
      <c r="I1758" s="141"/>
      <c r="J1758" s="141"/>
      <c r="K1758" s="141"/>
      <c r="L1758" s="141"/>
      <c r="M1758" s="141"/>
      <c r="N1758" s="141"/>
      <c r="O1758" s="141"/>
      <c r="P1758" s="141"/>
      <c r="Q1758" s="141"/>
      <c r="R1758" s="141"/>
      <c r="S1758" s="141"/>
      <c r="T1758" s="141"/>
      <c r="U1758" s="141"/>
    </row>
    <row r="1759" spans="1:21" ht="14.4" x14ac:dyDescent="0.3">
      <c r="A1759" s="141"/>
      <c r="B1759" s="141"/>
      <c r="C1759" s="141"/>
      <c r="D1759" s="141"/>
      <c r="E1759" s="141"/>
      <c r="F1759" s="141"/>
      <c r="G1759" s="141"/>
      <c r="H1759" s="141"/>
      <c r="I1759" s="141"/>
      <c r="J1759" s="141"/>
      <c r="K1759" s="141"/>
      <c r="L1759" s="141"/>
      <c r="M1759" s="141"/>
      <c r="N1759" s="141"/>
      <c r="O1759" s="141"/>
      <c r="P1759" s="141"/>
      <c r="Q1759" s="141"/>
      <c r="R1759" s="141"/>
      <c r="S1759" s="141"/>
      <c r="T1759" s="141"/>
      <c r="U1759" s="141"/>
    </row>
    <row r="1760" spans="1:21" ht="14.4" x14ac:dyDescent="0.3">
      <c r="A1760" s="141"/>
      <c r="B1760" s="141"/>
      <c r="C1760" s="141"/>
      <c r="D1760" s="141"/>
      <c r="E1760" s="141"/>
      <c r="F1760" s="141"/>
      <c r="G1760" s="141"/>
      <c r="H1760" s="141"/>
      <c r="I1760" s="141"/>
      <c r="J1760" s="141"/>
      <c r="K1760" s="141"/>
      <c r="L1760" s="141"/>
      <c r="M1760" s="141"/>
      <c r="N1760" s="141"/>
      <c r="O1760" s="141"/>
      <c r="P1760" s="141"/>
      <c r="Q1760" s="141"/>
      <c r="R1760" s="141"/>
      <c r="S1760" s="141"/>
      <c r="T1760" s="141"/>
      <c r="U1760" s="141"/>
    </row>
    <row r="1761" spans="1:21" ht="14.4" x14ac:dyDescent="0.3">
      <c r="A1761" s="141"/>
      <c r="B1761" s="141"/>
      <c r="C1761" s="141"/>
      <c r="D1761" s="141"/>
      <c r="E1761" s="141"/>
      <c r="F1761" s="141"/>
      <c r="G1761" s="141"/>
      <c r="H1761" s="141"/>
      <c r="I1761" s="141"/>
      <c r="J1761" s="141"/>
      <c r="K1761" s="141"/>
      <c r="L1761" s="141"/>
      <c r="M1761" s="141"/>
      <c r="N1761" s="141"/>
      <c r="O1761" s="141"/>
      <c r="P1761" s="141"/>
      <c r="Q1761" s="141"/>
      <c r="R1761" s="141"/>
      <c r="S1761" s="141"/>
      <c r="T1761" s="141"/>
      <c r="U1761" s="141"/>
    </row>
    <row r="1762" spans="1:21" ht="14.4" x14ac:dyDescent="0.3">
      <c r="A1762" s="141"/>
      <c r="B1762" s="141"/>
      <c r="C1762" s="141"/>
      <c r="D1762" s="141"/>
      <c r="E1762" s="141"/>
      <c r="F1762" s="141"/>
      <c r="G1762" s="141"/>
      <c r="H1762" s="141"/>
      <c r="I1762" s="141"/>
      <c r="J1762" s="141"/>
      <c r="K1762" s="141"/>
      <c r="L1762" s="141"/>
      <c r="M1762" s="141"/>
      <c r="N1762" s="141"/>
      <c r="O1762" s="141"/>
      <c r="P1762" s="141"/>
      <c r="Q1762" s="141"/>
      <c r="R1762" s="141"/>
      <c r="S1762" s="141"/>
      <c r="T1762" s="141"/>
      <c r="U1762" s="141"/>
    </row>
    <row r="1763" spans="1:21" ht="14.4" x14ac:dyDescent="0.3">
      <c r="A1763" s="141"/>
      <c r="B1763" s="141"/>
      <c r="C1763" s="141"/>
      <c r="D1763" s="141"/>
      <c r="E1763" s="141"/>
      <c r="F1763" s="141"/>
      <c r="G1763" s="141"/>
      <c r="H1763" s="141"/>
      <c r="I1763" s="141"/>
      <c r="J1763" s="141"/>
      <c r="K1763" s="141"/>
      <c r="L1763" s="141"/>
      <c r="M1763" s="141"/>
      <c r="N1763" s="141"/>
      <c r="O1763" s="141"/>
      <c r="P1763" s="141"/>
      <c r="Q1763" s="141"/>
      <c r="R1763" s="141"/>
      <c r="S1763" s="141"/>
      <c r="T1763" s="141"/>
      <c r="U1763" s="141"/>
    </row>
    <row r="1764" spans="1:21" ht="14.4" x14ac:dyDescent="0.3">
      <c r="A1764" s="141"/>
      <c r="B1764" s="141"/>
      <c r="C1764" s="141"/>
      <c r="D1764" s="141"/>
      <c r="E1764" s="141"/>
      <c r="F1764" s="141"/>
      <c r="G1764" s="141"/>
      <c r="H1764" s="141"/>
      <c r="I1764" s="141"/>
      <c r="J1764" s="141"/>
      <c r="K1764" s="141"/>
      <c r="L1764" s="141"/>
      <c r="M1764" s="141"/>
      <c r="N1764" s="141"/>
      <c r="O1764" s="141"/>
      <c r="P1764" s="141"/>
      <c r="Q1764" s="141"/>
      <c r="R1764" s="141"/>
      <c r="S1764" s="141"/>
      <c r="T1764" s="141"/>
      <c r="U1764" s="141"/>
    </row>
    <row r="1765" spans="1:21" ht="14.4" x14ac:dyDescent="0.3">
      <c r="A1765" s="141"/>
      <c r="B1765" s="141"/>
      <c r="C1765" s="141"/>
      <c r="D1765" s="141"/>
      <c r="E1765" s="141"/>
      <c r="F1765" s="141"/>
      <c r="G1765" s="141"/>
      <c r="H1765" s="141"/>
      <c r="I1765" s="141"/>
      <c r="J1765" s="141"/>
      <c r="K1765" s="141"/>
      <c r="L1765" s="141"/>
      <c r="M1765" s="141"/>
      <c r="N1765" s="141"/>
      <c r="O1765" s="141"/>
      <c r="P1765" s="141"/>
      <c r="Q1765" s="141"/>
      <c r="R1765" s="141"/>
      <c r="S1765" s="141"/>
      <c r="T1765" s="141"/>
      <c r="U1765" s="141"/>
    </row>
    <row r="1766" spans="1:21" ht="14.4" x14ac:dyDescent="0.3">
      <c r="A1766" s="141"/>
      <c r="B1766" s="141"/>
      <c r="C1766" s="141"/>
      <c r="D1766" s="141"/>
      <c r="E1766" s="141"/>
      <c r="F1766" s="141"/>
      <c r="G1766" s="141"/>
      <c r="H1766" s="141"/>
      <c r="I1766" s="141"/>
      <c r="J1766" s="141"/>
      <c r="K1766" s="141"/>
      <c r="L1766" s="141"/>
      <c r="M1766" s="141"/>
      <c r="N1766" s="141"/>
      <c r="O1766" s="141"/>
      <c r="P1766" s="141"/>
      <c r="Q1766" s="141"/>
      <c r="R1766" s="141"/>
      <c r="S1766" s="141"/>
      <c r="T1766" s="141"/>
      <c r="U1766" s="141"/>
    </row>
    <row r="1767" spans="1:21" ht="14.4" x14ac:dyDescent="0.3">
      <c r="A1767" s="141"/>
      <c r="B1767" s="141"/>
      <c r="C1767" s="141"/>
      <c r="D1767" s="141"/>
      <c r="E1767" s="141"/>
      <c r="F1767" s="141"/>
      <c r="G1767" s="141"/>
      <c r="H1767" s="141"/>
      <c r="I1767" s="141"/>
      <c r="J1767" s="141"/>
      <c r="K1767" s="141"/>
      <c r="L1767" s="141"/>
      <c r="M1767" s="141"/>
      <c r="N1767" s="141"/>
      <c r="O1767" s="141"/>
      <c r="P1767" s="141"/>
      <c r="Q1767" s="141"/>
      <c r="R1767" s="141"/>
      <c r="S1767" s="141"/>
      <c r="T1767" s="141"/>
      <c r="U1767" s="141"/>
    </row>
    <row r="1768" spans="1:21" ht="14.4" x14ac:dyDescent="0.3">
      <c r="A1768" s="141"/>
      <c r="B1768" s="141"/>
      <c r="C1768" s="141"/>
      <c r="D1768" s="141"/>
      <c r="E1768" s="141"/>
      <c r="F1768" s="141"/>
      <c r="G1768" s="141"/>
      <c r="H1768" s="141"/>
      <c r="I1768" s="141"/>
      <c r="J1768" s="141"/>
      <c r="K1768" s="141"/>
      <c r="L1768" s="141"/>
      <c r="M1768" s="141"/>
      <c r="N1768" s="141"/>
      <c r="O1768" s="141"/>
      <c r="P1768" s="141"/>
      <c r="Q1768" s="141"/>
      <c r="R1768" s="141"/>
      <c r="S1768" s="141"/>
      <c r="T1768" s="141"/>
      <c r="U1768" s="141"/>
    </row>
    <row r="1769" spans="1:21" ht="14.4" x14ac:dyDescent="0.3">
      <c r="A1769" s="141"/>
      <c r="B1769" s="141"/>
      <c r="C1769" s="141"/>
      <c r="D1769" s="141"/>
      <c r="E1769" s="141"/>
      <c r="F1769" s="141"/>
      <c r="G1769" s="141"/>
      <c r="H1769" s="141"/>
      <c r="I1769" s="141"/>
      <c r="J1769" s="141"/>
      <c r="K1769" s="141"/>
      <c r="L1769" s="141"/>
      <c r="M1769" s="141"/>
      <c r="N1769" s="141"/>
      <c r="O1769" s="141"/>
      <c r="P1769" s="141"/>
      <c r="Q1769" s="141"/>
      <c r="R1769" s="141"/>
      <c r="S1769" s="141"/>
      <c r="T1769" s="141"/>
      <c r="U1769" s="141"/>
    </row>
    <row r="1770" spans="1:21" ht="14.4" x14ac:dyDescent="0.3">
      <c r="A1770" s="141"/>
      <c r="B1770" s="141"/>
      <c r="C1770" s="141"/>
      <c r="D1770" s="141"/>
      <c r="E1770" s="141"/>
      <c r="F1770" s="141"/>
      <c r="G1770" s="141"/>
      <c r="H1770" s="141"/>
      <c r="I1770" s="141"/>
      <c r="J1770" s="141"/>
      <c r="K1770" s="141"/>
      <c r="L1770" s="141"/>
      <c r="M1770" s="141"/>
      <c r="N1770" s="141"/>
      <c r="O1770" s="141"/>
      <c r="P1770" s="141"/>
      <c r="Q1770" s="141"/>
      <c r="R1770" s="141"/>
      <c r="S1770" s="141"/>
      <c r="T1770" s="141"/>
      <c r="U1770" s="141"/>
    </row>
    <row r="1771" spans="1:21" ht="14.4" x14ac:dyDescent="0.3">
      <c r="A1771" s="141"/>
      <c r="B1771" s="141"/>
      <c r="C1771" s="141"/>
      <c r="D1771" s="141"/>
      <c r="E1771" s="141"/>
      <c r="F1771" s="141"/>
      <c r="G1771" s="141"/>
      <c r="H1771" s="141"/>
      <c r="I1771" s="141"/>
      <c r="J1771" s="141"/>
      <c r="K1771" s="141"/>
      <c r="L1771" s="141"/>
      <c r="M1771" s="141"/>
      <c r="N1771" s="141"/>
      <c r="O1771" s="141"/>
      <c r="P1771" s="141"/>
      <c r="Q1771" s="141"/>
      <c r="R1771" s="141"/>
      <c r="S1771" s="141"/>
      <c r="T1771" s="141"/>
      <c r="U1771" s="141"/>
    </row>
    <row r="1772" spans="1:21" ht="14.4" x14ac:dyDescent="0.3">
      <c r="A1772" s="141"/>
      <c r="B1772" s="141"/>
      <c r="C1772" s="141"/>
      <c r="D1772" s="141"/>
      <c r="E1772" s="141"/>
      <c r="F1772" s="141"/>
      <c r="G1772" s="141"/>
      <c r="H1772" s="141"/>
      <c r="I1772" s="141"/>
      <c r="J1772" s="141"/>
      <c r="K1772" s="141"/>
      <c r="L1772" s="141"/>
      <c r="M1772" s="141"/>
      <c r="N1772" s="141"/>
      <c r="O1772" s="141"/>
      <c r="P1772" s="141"/>
      <c r="Q1772" s="141"/>
      <c r="R1772" s="141"/>
      <c r="S1772" s="141"/>
      <c r="T1772" s="141"/>
      <c r="U1772" s="141"/>
    </row>
    <row r="1773" spans="1:21" ht="14.4" x14ac:dyDescent="0.3">
      <c r="A1773" s="141"/>
      <c r="B1773" s="141"/>
      <c r="C1773" s="141"/>
      <c r="D1773" s="141"/>
      <c r="E1773" s="141"/>
      <c r="F1773" s="141"/>
      <c r="G1773" s="141"/>
      <c r="H1773" s="141"/>
      <c r="I1773" s="141"/>
      <c r="J1773" s="141"/>
      <c r="K1773" s="141"/>
      <c r="L1773" s="141"/>
      <c r="M1773" s="141"/>
      <c r="N1773" s="141"/>
      <c r="O1773" s="141"/>
      <c r="P1773" s="141"/>
      <c r="Q1773" s="141"/>
      <c r="R1773" s="141"/>
      <c r="S1773" s="141"/>
      <c r="T1773" s="141"/>
      <c r="U1773" s="141"/>
    </row>
    <row r="1774" spans="1:21" ht="14.4" x14ac:dyDescent="0.3">
      <c r="A1774" s="141"/>
      <c r="B1774" s="141"/>
      <c r="C1774" s="141"/>
      <c r="D1774" s="141"/>
      <c r="E1774" s="141"/>
      <c r="F1774" s="141"/>
      <c r="G1774" s="141"/>
      <c r="H1774" s="141"/>
      <c r="I1774" s="141"/>
      <c r="J1774" s="141"/>
      <c r="K1774" s="141"/>
      <c r="L1774" s="141"/>
      <c r="M1774" s="141"/>
      <c r="N1774" s="141"/>
      <c r="O1774" s="141"/>
      <c r="P1774" s="141"/>
      <c r="Q1774" s="141"/>
      <c r="R1774" s="141"/>
      <c r="S1774" s="141"/>
      <c r="T1774" s="141"/>
      <c r="U1774" s="141"/>
    </row>
    <row r="1775" spans="1:21" ht="14.4" x14ac:dyDescent="0.3">
      <c r="A1775" s="141"/>
      <c r="B1775" s="141"/>
      <c r="C1775" s="141"/>
      <c r="D1775" s="141"/>
      <c r="E1775" s="141"/>
      <c r="F1775" s="141"/>
      <c r="G1775" s="141"/>
      <c r="H1775" s="141"/>
      <c r="I1775" s="141"/>
      <c r="J1775" s="141"/>
      <c r="K1775" s="141"/>
      <c r="L1775" s="141"/>
      <c r="M1775" s="141"/>
      <c r="N1775" s="141"/>
      <c r="O1775" s="141"/>
      <c r="P1775" s="141"/>
      <c r="Q1775" s="141"/>
      <c r="R1775" s="141"/>
      <c r="S1775" s="141"/>
      <c r="T1775" s="141"/>
      <c r="U1775" s="141"/>
    </row>
    <row r="1776" spans="1:21" ht="14.4" x14ac:dyDescent="0.3">
      <c r="A1776" s="141"/>
      <c r="B1776" s="141"/>
      <c r="C1776" s="141"/>
      <c r="D1776" s="141"/>
      <c r="E1776" s="141"/>
      <c r="F1776" s="141"/>
      <c r="G1776" s="141"/>
      <c r="H1776" s="141"/>
      <c r="I1776" s="141"/>
      <c r="J1776" s="141"/>
      <c r="K1776" s="141"/>
      <c r="L1776" s="141"/>
      <c r="M1776" s="141"/>
      <c r="N1776" s="141"/>
      <c r="O1776" s="141"/>
      <c r="P1776" s="141"/>
      <c r="Q1776" s="141"/>
      <c r="R1776" s="141"/>
      <c r="S1776" s="141"/>
      <c r="T1776" s="141"/>
      <c r="U1776" s="141"/>
    </row>
    <row r="1777" spans="1:21" ht="14.4" x14ac:dyDescent="0.3">
      <c r="A1777" s="141"/>
      <c r="B1777" s="141"/>
      <c r="C1777" s="141"/>
      <c r="D1777" s="141"/>
      <c r="E1777" s="141"/>
      <c r="F1777" s="141"/>
      <c r="G1777" s="141"/>
      <c r="H1777" s="141"/>
      <c r="I1777" s="141"/>
      <c r="J1777" s="141"/>
      <c r="K1777" s="141"/>
      <c r="L1777" s="141"/>
      <c r="M1777" s="141"/>
      <c r="N1777" s="141"/>
      <c r="O1777" s="141"/>
      <c r="P1777" s="141"/>
      <c r="Q1777" s="141"/>
      <c r="R1777" s="141"/>
      <c r="S1777" s="141"/>
      <c r="T1777" s="141"/>
      <c r="U1777" s="141"/>
    </row>
    <row r="1778" spans="1:21" ht="14.4" x14ac:dyDescent="0.3">
      <c r="A1778" s="141"/>
      <c r="B1778" s="141"/>
      <c r="C1778" s="141"/>
      <c r="D1778" s="141"/>
      <c r="E1778" s="141"/>
      <c r="F1778" s="141"/>
      <c r="G1778" s="141"/>
      <c r="H1778" s="141"/>
      <c r="I1778" s="141"/>
      <c r="J1778" s="141"/>
      <c r="K1778" s="141"/>
      <c r="L1778" s="141"/>
      <c r="M1778" s="141"/>
      <c r="N1778" s="141"/>
      <c r="O1778" s="141"/>
      <c r="P1778" s="141"/>
      <c r="Q1778" s="141"/>
      <c r="R1778" s="141"/>
      <c r="S1778" s="141"/>
      <c r="T1778" s="141"/>
      <c r="U1778" s="141"/>
    </row>
    <row r="1779" spans="1:21" ht="14.4" x14ac:dyDescent="0.3">
      <c r="A1779" s="141"/>
      <c r="B1779" s="141"/>
      <c r="C1779" s="141"/>
      <c r="D1779" s="141"/>
      <c r="E1779" s="141"/>
      <c r="F1779" s="141"/>
      <c r="G1779" s="141"/>
      <c r="H1779" s="141"/>
      <c r="I1779" s="141"/>
      <c r="J1779" s="141"/>
      <c r="K1779" s="141"/>
      <c r="L1779" s="141"/>
      <c r="M1779" s="141"/>
      <c r="N1779" s="141"/>
      <c r="O1779" s="141"/>
      <c r="P1779" s="141"/>
      <c r="Q1779" s="141"/>
      <c r="R1779" s="141"/>
      <c r="S1779" s="141"/>
      <c r="T1779" s="141"/>
      <c r="U1779" s="141"/>
    </row>
    <row r="1780" spans="1:21" ht="14.4" x14ac:dyDescent="0.3">
      <c r="A1780" s="141"/>
      <c r="B1780" s="141"/>
      <c r="C1780" s="141"/>
      <c r="D1780" s="141"/>
      <c r="E1780" s="141"/>
      <c r="F1780" s="141"/>
      <c r="G1780" s="141"/>
      <c r="H1780" s="141"/>
      <c r="I1780" s="141"/>
      <c r="J1780" s="141"/>
      <c r="K1780" s="141"/>
      <c r="L1780" s="141"/>
      <c r="M1780" s="141"/>
      <c r="N1780" s="141"/>
      <c r="O1780" s="141"/>
      <c r="P1780" s="141"/>
      <c r="Q1780" s="141"/>
      <c r="R1780" s="141"/>
      <c r="S1780" s="141"/>
      <c r="T1780" s="141"/>
      <c r="U1780" s="141"/>
    </row>
    <row r="1781" spans="1:21" ht="14.4" x14ac:dyDescent="0.3">
      <c r="A1781" s="141"/>
      <c r="B1781" s="141"/>
      <c r="C1781" s="141"/>
      <c r="D1781" s="141"/>
      <c r="E1781" s="141"/>
      <c r="F1781" s="141"/>
      <c r="G1781" s="141"/>
      <c r="H1781" s="141"/>
      <c r="I1781" s="141"/>
      <c r="J1781" s="141"/>
      <c r="K1781" s="141"/>
      <c r="L1781" s="141"/>
      <c r="M1781" s="141"/>
      <c r="N1781" s="141"/>
      <c r="O1781" s="141"/>
      <c r="P1781" s="141"/>
      <c r="Q1781" s="141"/>
      <c r="R1781" s="141"/>
      <c r="S1781" s="141"/>
      <c r="T1781" s="141"/>
      <c r="U1781" s="141"/>
    </row>
    <row r="1782" spans="1:21" ht="14.4" x14ac:dyDescent="0.3">
      <c r="A1782" s="141"/>
      <c r="B1782" s="141"/>
      <c r="C1782" s="141"/>
      <c r="D1782" s="141"/>
      <c r="E1782" s="141"/>
      <c r="F1782" s="141"/>
      <c r="G1782" s="141"/>
      <c r="H1782" s="141"/>
      <c r="I1782" s="141"/>
      <c r="J1782" s="141"/>
      <c r="K1782" s="141"/>
      <c r="L1782" s="141"/>
      <c r="M1782" s="141"/>
      <c r="N1782" s="141"/>
      <c r="O1782" s="141"/>
      <c r="P1782" s="141"/>
      <c r="Q1782" s="141"/>
      <c r="R1782" s="141"/>
      <c r="S1782" s="141"/>
      <c r="T1782" s="141"/>
      <c r="U1782" s="141"/>
    </row>
    <row r="1783" spans="1:21" ht="14.4" x14ac:dyDescent="0.3">
      <c r="A1783" s="141"/>
      <c r="B1783" s="141"/>
      <c r="C1783" s="141"/>
      <c r="D1783" s="141"/>
      <c r="E1783" s="141"/>
      <c r="F1783" s="141"/>
      <c r="G1783" s="141"/>
      <c r="H1783" s="141"/>
      <c r="I1783" s="141"/>
      <c r="J1783" s="141"/>
      <c r="K1783" s="141"/>
      <c r="L1783" s="141"/>
      <c r="M1783" s="141"/>
      <c r="N1783" s="141"/>
      <c r="O1783" s="141"/>
      <c r="P1783" s="141"/>
      <c r="Q1783" s="141"/>
      <c r="R1783" s="141"/>
      <c r="S1783" s="141"/>
      <c r="T1783" s="141"/>
      <c r="U1783" s="141"/>
    </row>
    <row r="1784" spans="1:21" ht="14.4" x14ac:dyDescent="0.3">
      <c r="A1784" s="141"/>
      <c r="B1784" s="141"/>
      <c r="C1784" s="141"/>
      <c r="D1784" s="141"/>
      <c r="E1784" s="141"/>
      <c r="F1784" s="141"/>
      <c r="G1784" s="141"/>
      <c r="H1784" s="141"/>
      <c r="I1784" s="141"/>
      <c r="J1784" s="141"/>
      <c r="K1784" s="141"/>
      <c r="L1784" s="141"/>
      <c r="M1784" s="141"/>
      <c r="N1784" s="141"/>
      <c r="O1784" s="141"/>
      <c r="P1784" s="141"/>
      <c r="Q1784" s="141"/>
      <c r="R1784" s="141"/>
      <c r="S1784" s="141"/>
      <c r="T1784" s="141"/>
      <c r="U1784" s="141"/>
    </row>
    <row r="1785" spans="1:21" ht="14.4" x14ac:dyDescent="0.3">
      <c r="A1785" s="141"/>
      <c r="B1785" s="141"/>
      <c r="C1785" s="141"/>
      <c r="D1785" s="141"/>
      <c r="E1785" s="141"/>
      <c r="F1785" s="141"/>
      <c r="G1785" s="141"/>
      <c r="H1785" s="141"/>
      <c r="I1785" s="141"/>
      <c r="J1785" s="141"/>
      <c r="K1785" s="141"/>
      <c r="L1785" s="141"/>
      <c r="M1785" s="141"/>
      <c r="N1785" s="141"/>
      <c r="O1785" s="141"/>
      <c r="P1785" s="141"/>
      <c r="Q1785" s="141"/>
      <c r="R1785" s="141"/>
      <c r="S1785" s="141"/>
      <c r="T1785" s="141"/>
      <c r="U1785" s="141"/>
    </row>
    <row r="1786" spans="1:21" ht="14.4" x14ac:dyDescent="0.3">
      <c r="A1786" s="141"/>
      <c r="B1786" s="141"/>
      <c r="C1786" s="141"/>
      <c r="D1786" s="141"/>
      <c r="E1786" s="141"/>
      <c r="F1786" s="141"/>
      <c r="G1786" s="141"/>
      <c r="H1786" s="141"/>
      <c r="I1786" s="141"/>
      <c r="J1786" s="141"/>
      <c r="K1786" s="141"/>
      <c r="L1786" s="141"/>
      <c r="M1786" s="141"/>
      <c r="N1786" s="141"/>
      <c r="O1786" s="141"/>
      <c r="P1786" s="141"/>
      <c r="Q1786" s="141"/>
      <c r="R1786" s="141"/>
      <c r="S1786" s="141"/>
      <c r="T1786" s="141"/>
      <c r="U1786" s="141"/>
    </row>
    <row r="1787" spans="1:21" ht="14.4" x14ac:dyDescent="0.3">
      <c r="A1787" s="141"/>
      <c r="B1787" s="141"/>
      <c r="C1787" s="141"/>
      <c r="D1787" s="141"/>
      <c r="E1787" s="141"/>
      <c r="F1787" s="141"/>
      <c r="G1787" s="141"/>
      <c r="H1787" s="141"/>
      <c r="I1787" s="141"/>
      <c r="J1787" s="141"/>
      <c r="K1787" s="141"/>
      <c r="L1787" s="141"/>
      <c r="M1787" s="141"/>
      <c r="N1787" s="141"/>
      <c r="O1787" s="141"/>
      <c r="P1787" s="141"/>
      <c r="Q1787" s="141"/>
      <c r="R1787" s="141"/>
      <c r="S1787" s="141"/>
      <c r="T1787" s="141"/>
      <c r="U1787" s="141"/>
    </row>
    <row r="1788" spans="1:21" ht="14.4" x14ac:dyDescent="0.3">
      <c r="A1788" s="141"/>
      <c r="B1788" s="141"/>
      <c r="C1788" s="141"/>
      <c r="D1788" s="141"/>
      <c r="E1788" s="141"/>
      <c r="F1788" s="141"/>
      <c r="G1788" s="141"/>
      <c r="H1788" s="141"/>
      <c r="I1788" s="141"/>
      <c r="J1788" s="141"/>
      <c r="K1788" s="141"/>
      <c r="L1788" s="141"/>
      <c r="M1788" s="141"/>
      <c r="N1788" s="141"/>
      <c r="O1788" s="141"/>
      <c r="P1788" s="141"/>
      <c r="Q1788" s="141"/>
      <c r="R1788" s="141"/>
      <c r="S1788" s="141"/>
      <c r="T1788" s="141"/>
      <c r="U1788" s="141"/>
    </row>
    <row r="1789" spans="1:21" ht="14.4" x14ac:dyDescent="0.3">
      <c r="A1789" s="141"/>
      <c r="B1789" s="141"/>
      <c r="C1789" s="141"/>
      <c r="D1789" s="141"/>
      <c r="E1789" s="141"/>
      <c r="F1789" s="141"/>
      <c r="G1789" s="141"/>
      <c r="H1789" s="141"/>
      <c r="I1789" s="141"/>
      <c r="J1789" s="141"/>
      <c r="K1789" s="141"/>
      <c r="L1789" s="141"/>
      <c r="M1789" s="141"/>
      <c r="N1789" s="141"/>
      <c r="O1789" s="141"/>
      <c r="P1789" s="141"/>
      <c r="Q1789" s="141"/>
      <c r="R1789" s="141"/>
      <c r="S1789" s="141"/>
      <c r="T1789" s="141"/>
      <c r="U1789" s="141"/>
    </row>
    <row r="1790" spans="1:21" ht="14.4" x14ac:dyDescent="0.3">
      <c r="A1790" s="141"/>
      <c r="B1790" s="141"/>
      <c r="C1790" s="141"/>
      <c r="D1790" s="141"/>
      <c r="E1790" s="141"/>
      <c r="F1790" s="141"/>
      <c r="G1790" s="141"/>
      <c r="H1790" s="141"/>
      <c r="I1790" s="141"/>
      <c r="J1790" s="141"/>
      <c r="K1790" s="141"/>
      <c r="L1790" s="141"/>
      <c r="M1790" s="141"/>
      <c r="N1790" s="141"/>
      <c r="O1790" s="141"/>
      <c r="P1790" s="141"/>
      <c r="Q1790" s="141"/>
      <c r="R1790" s="141"/>
      <c r="S1790" s="141"/>
      <c r="T1790" s="141"/>
      <c r="U1790" s="141"/>
    </row>
    <row r="1791" spans="1:21" ht="14.4" x14ac:dyDescent="0.3">
      <c r="A1791" s="141"/>
      <c r="B1791" s="141"/>
      <c r="C1791" s="141"/>
      <c r="D1791" s="141"/>
      <c r="E1791" s="141"/>
      <c r="F1791" s="141"/>
      <c r="G1791" s="141"/>
      <c r="H1791" s="141"/>
      <c r="I1791" s="141"/>
      <c r="J1791" s="141"/>
      <c r="K1791" s="141"/>
      <c r="L1791" s="141"/>
      <c r="M1791" s="141"/>
      <c r="N1791" s="141"/>
      <c r="O1791" s="141"/>
      <c r="P1791" s="141"/>
      <c r="Q1791" s="141"/>
      <c r="R1791" s="141"/>
      <c r="S1791" s="141"/>
      <c r="T1791" s="141"/>
      <c r="U1791" s="141"/>
    </row>
    <row r="1792" spans="1:21" ht="14.4" x14ac:dyDescent="0.3">
      <c r="A1792" s="141"/>
      <c r="B1792" s="141"/>
      <c r="C1792" s="141"/>
      <c r="D1792" s="141"/>
      <c r="E1792" s="141"/>
      <c r="F1792" s="141"/>
      <c r="G1792" s="141"/>
      <c r="H1792" s="141"/>
      <c r="I1792" s="141"/>
      <c r="J1792" s="141"/>
      <c r="K1792" s="141"/>
      <c r="L1792" s="141"/>
      <c r="M1792" s="141"/>
      <c r="N1792" s="141"/>
      <c r="O1792" s="141"/>
      <c r="P1792" s="141"/>
      <c r="Q1792" s="141"/>
      <c r="R1792" s="141"/>
      <c r="S1792" s="141"/>
      <c r="T1792" s="141"/>
      <c r="U1792" s="141"/>
    </row>
    <row r="1793" spans="1:21" ht="14.4" x14ac:dyDescent="0.3">
      <c r="A1793" s="141"/>
      <c r="B1793" s="141"/>
      <c r="C1793" s="141"/>
      <c r="D1793" s="141"/>
      <c r="E1793" s="141"/>
      <c r="F1793" s="141"/>
      <c r="G1793" s="141"/>
      <c r="H1793" s="141"/>
      <c r="I1793" s="141"/>
      <c r="J1793" s="141"/>
      <c r="K1793" s="141"/>
      <c r="L1793" s="141"/>
      <c r="M1793" s="141"/>
      <c r="N1793" s="141"/>
      <c r="O1793" s="141"/>
      <c r="P1793" s="141"/>
      <c r="Q1793" s="141"/>
      <c r="R1793" s="141"/>
      <c r="S1793" s="141"/>
      <c r="T1793" s="141"/>
      <c r="U1793" s="141"/>
    </row>
    <row r="1794" spans="1:21" ht="14.4" x14ac:dyDescent="0.3">
      <c r="A1794" s="141"/>
      <c r="B1794" s="141"/>
      <c r="C1794" s="141"/>
      <c r="D1794" s="141"/>
      <c r="E1794" s="141"/>
      <c r="F1794" s="141"/>
      <c r="G1794" s="141"/>
      <c r="H1794" s="141"/>
      <c r="I1794" s="141"/>
      <c r="J1794" s="141"/>
      <c r="K1794" s="141"/>
      <c r="L1794" s="141"/>
      <c r="M1794" s="141"/>
      <c r="N1794" s="141"/>
      <c r="O1794" s="141"/>
      <c r="P1794" s="141"/>
      <c r="Q1794" s="141"/>
      <c r="R1794" s="141"/>
      <c r="S1794" s="141"/>
      <c r="T1794" s="141"/>
      <c r="U1794" s="141"/>
    </row>
    <row r="1795" spans="1:21" ht="14.4" x14ac:dyDescent="0.3">
      <c r="A1795" s="141"/>
      <c r="B1795" s="141"/>
      <c r="C1795" s="141"/>
      <c r="D1795" s="141"/>
      <c r="E1795" s="141"/>
      <c r="F1795" s="141"/>
      <c r="G1795" s="141"/>
      <c r="H1795" s="141"/>
      <c r="I1795" s="141"/>
      <c r="J1795" s="141"/>
      <c r="K1795" s="141"/>
      <c r="L1795" s="141"/>
      <c r="M1795" s="141"/>
      <c r="N1795" s="141"/>
      <c r="O1795" s="141"/>
      <c r="P1795" s="141"/>
      <c r="Q1795" s="141"/>
      <c r="R1795" s="141"/>
      <c r="S1795" s="141"/>
      <c r="T1795" s="141"/>
      <c r="U1795" s="141"/>
    </row>
    <row r="1796" spans="1:21" ht="14.4" x14ac:dyDescent="0.3">
      <c r="A1796" s="141"/>
      <c r="B1796" s="141"/>
      <c r="C1796" s="141"/>
      <c r="D1796" s="141"/>
      <c r="E1796" s="141"/>
      <c r="F1796" s="141"/>
      <c r="G1796" s="141"/>
      <c r="H1796" s="141"/>
      <c r="I1796" s="141"/>
      <c r="J1796" s="141"/>
      <c r="K1796" s="141"/>
      <c r="L1796" s="141"/>
      <c r="M1796" s="141"/>
      <c r="N1796" s="141"/>
      <c r="O1796" s="141"/>
      <c r="P1796" s="141"/>
      <c r="Q1796" s="141"/>
      <c r="R1796" s="141"/>
      <c r="S1796" s="141"/>
      <c r="T1796" s="141"/>
      <c r="U1796" s="141"/>
    </row>
    <row r="1797" spans="1:21" ht="14.4" x14ac:dyDescent="0.3">
      <c r="A1797" s="141"/>
      <c r="B1797" s="141"/>
      <c r="C1797" s="141"/>
      <c r="D1797" s="141"/>
      <c r="E1797" s="141"/>
      <c r="F1797" s="141"/>
      <c r="G1797" s="141"/>
      <c r="H1797" s="141"/>
      <c r="I1797" s="141"/>
      <c r="J1797" s="141"/>
      <c r="K1797" s="141"/>
      <c r="L1797" s="141"/>
      <c r="M1797" s="141"/>
      <c r="N1797" s="141"/>
      <c r="O1797" s="141"/>
      <c r="P1797" s="141"/>
      <c r="Q1797" s="141"/>
      <c r="R1797" s="141"/>
      <c r="S1797" s="141"/>
      <c r="T1797" s="141"/>
      <c r="U1797" s="141"/>
    </row>
    <row r="1798" spans="1:21" ht="14.4" x14ac:dyDescent="0.3">
      <c r="A1798" s="141"/>
      <c r="B1798" s="141"/>
      <c r="C1798" s="141"/>
      <c r="D1798" s="141"/>
      <c r="E1798" s="141"/>
      <c r="F1798" s="141"/>
      <c r="G1798" s="141"/>
      <c r="H1798" s="141"/>
      <c r="I1798" s="141"/>
      <c r="J1798" s="141"/>
      <c r="K1798" s="141"/>
      <c r="L1798" s="141"/>
      <c r="M1798" s="141"/>
      <c r="N1798" s="141"/>
      <c r="O1798" s="141"/>
      <c r="P1798" s="141"/>
      <c r="Q1798" s="141"/>
      <c r="R1798" s="141"/>
      <c r="S1798" s="141"/>
      <c r="T1798" s="141"/>
      <c r="U1798" s="141"/>
    </row>
    <row r="1799" spans="1:21" ht="14.4" x14ac:dyDescent="0.3">
      <c r="A1799" s="141"/>
      <c r="B1799" s="141"/>
      <c r="C1799" s="141"/>
      <c r="D1799" s="141"/>
      <c r="E1799" s="141"/>
      <c r="F1799" s="141"/>
      <c r="G1799" s="141"/>
      <c r="H1799" s="141"/>
      <c r="I1799" s="141"/>
      <c r="J1799" s="141"/>
      <c r="K1799" s="141"/>
      <c r="L1799" s="141"/>
      <c r="M1799" s="141"/>
      <c r="N1799" s="141"/>
      <c r="O1799" s="141"/>
      <c r="P1799" s="141"/>
      <c r="Q1799" s="141"/>
      <c r="R1799" s="141"/>
      <c r="S1799" s="141"/>
      <c r="T1799" s="141"/>
      <c r="U1799" s="141"/>
    </row>
    <row r="1800" spans="1:21" ht="14.4" x14ac:dyDescent="0.3">
      <c r="A1800" s="141"/>
      <c r="B1800" s="141"/>
      <c r="C1800" s="141"/>
      <c r="D1800" s="141"/>
      <c r="E1800" s="141"/>
      <c r="F1800" s="141"/>
      <c r="G1800" s="141"/>
      <c r="H1800" s="141"/>
      <c r="I1800" s="141"/>
      <c r="J1800" s="141"/>
      <c r="K1800" s="141"/>
      <c r="L1800" s="141"/>
      <c r="M1800" s="141"/>
      <c r="N1800" s="141"/>
      <c r="O1800" s="141"/>
      <c r="P1800" s="141"/>
      <c r="Q1800" s="141"/>
      <c r="R1800" s="141"/>
      <c r="S1800" s="141"/>
      <c r="T1800" s="141"/>
      <c r="U1800" s="141"/>
    </row>
    <row r="1801" spans="1:21" ht="14.4" x14ac:dyDescent="0.3">
      <c r="A1801" s="141"/>
      <c r="B1801" s="141"/>
      <c r="C1801" s="141"/>
      <c r="D1801" s="141"/>
      <c r="E1801" s="141"/>
      <c r="F1801" s="141"/>
      <c r="G1801" s="141"/>
      <c r="H1801" s="141"/>
      <c r="I1801" s="141"/>
      <c r="J1801" s="141"/>
      <c r="K1801" s="141"/>
      <c r="L1801" s="141"/>
      <c r="M1801" s="141"/>
      <c r="N1801" s="141"/>
      <c r="O1801" s="141"/>
      <c r="P1801" s="141"/>
      <c r="Q1801" s="141"/>
      <c r="R1801" s="141"/>
      <c r="S1801" s="141"/>
      <c r="T1801" s="141"/>
      <c r="U1801" s="141"/>
    </row>
    <row r="1802" spans="1:21" ht="14.4" x14ac:dyDescent="0.3">
      <c r="A1802" s="141"/>
      <c r="B1802" s="141"/>
      <c r="C1802" s="141"/>
      <c r="D1802" s="141"/>
      <c r="E1802" s="141"/>
      <c r="F1802" s="141"/>
      <c r="G1802" s="141"/>
      <c r="H1802" s="141"/>
      <c r="I1802" s="141"/>
      <c r="J1802" s="141"/>
      <c r="K1802" s="141"/>
      <c r="L1802" s="141"/>
      <c r="M1802" s="141"/>
      <c r="N1802" s="141"/>
      <c r="O1802" s="141"/>
      <c r="P1802" s="141"/>
      <c r="Q1802" s="141"/>
      <c r="R1802" s="141"/>
      <c r="S1802" s="141"/>
      <c r="T1802" s="141"/>
      <c r="U1802" s="141"/>
    </row>
    <row r="1803" spans="1:21" ht="14.4" x14ac:dyDescent="0.3">
      <c r="A1803" s="141"/>
      <c r="B1803" s="141"/>
      <c r="C1803" s="141"/>
      <c r="D1803" s="141"/>
      <c r="E1803" s="141"/>
      <c r="F1803" s="141"/>
      <c r="G1803" s="141"/>
      <c r="H1803" s="141"/>
      <c r="I1803" s="141"/>
      <c r="J1803" s="141"/>
      <c r="K1803" s="141"/>
      <c r="L1803" s="141"/>
      <c r="M1803" s="141"/>
      <c r="N1803" s="141"/>
      <c r="O1803" s="141"/>
      <c r="P1803" s="141"/>
      <c r="Q1803" s="141"/>
      <c r="R1803" s="141"/>
      <c r="S1803" s="141"/>
      <c r="T1803" s="141"/>
      <c r="U1803" s="141"/>
    </row>
    <row r="1804" spans="1:21" ht="14.4" x14ac:dyDescent="0.3">
      <c r="A1804" s="141"/>
      <c r="B1804" s="141"/>
      <c r="C1804" s="141"/>
      <c r="D1804" s="141"/>
      <c r="E1804" s="141"/>
      <c r="F1804" s="141"/>
      <c r="G1804" s="141"/>
      <c r="H1804" s="141"/>
      <c r="I1804" s="141"/>
      <c r="J1804" s="141"/>
      <c r="K1804" s="141"/>
      <c r="L1804" s="141"/>
      <c r="M1804" s="141"/>
      <c r="N1804" s="141"/>
      <c r="O1804" s="141"/>
      <c r="P1804" s="141"/>
      <c r="Q1804" s="141"/>
      <c r="R1804" s="141"/>
      <c r="S1804" s="141"/>
      <c r="T1804" s="141"/>
      <c r="U1804" s="141"/>
    </row>
    <row r="1805" spans="1:21" ht="14.4" x14ac:dyDescent="0.3">
      <c r="A1805" s="141"/>
      <c r="B1805" s="141"/>
      <c r="C1805" s="141"/>
      <c r="D1805" s="141"/>
      <c r="E1805" s="141"/>
      <c r="F1805" s="141"/>
      <c r="G1805" s="141"/>
      <c r="H1805" s="141"/>
      <c r="I1805" s="141"/>
      <c r="J1805" s="141"/>
      <c r="K1805" s="141"/>
      <c r="L1805" s="141"/>
      <c r="M1805" s="141"/>
      <c r="N1805" s="141"/>
      <c r="O1805" s="141"/>
      <c r="P1805" s="141"/>
      <c r="Q1805" s="141"/>
      <c r="R1805" s="141"/>
      <c r="S1805" s="141"/>
      <c r="T1805" s="141"/>
      <c r="U1805" s="141"/>
    </row>
    <row r="1806" spans="1:21" ht="14.4" x14ac:dyDescent="0.3">
      <c r="A1806" s="141"/>
      <c r="B1806" s="141"/>
      <c r="C1806" s="141"/>
      <c r="D1806" s="141"/>
      <c r="E1806" s="141"/>
      <c r="F1806" s="141"/>
      <c r="G1806" s="141"/>
      <c r="H1806" s="141"/>
      <c r="I1806" s="141"/>
      <c r="J1806" s="141"/>
      <c r="K1806" s="141"/>
      <c r="L1806" s="141"/>
      <c r="M1806" s="141"/>
      <c r="N1806" s="141"/>
      <c r="O1806" s="141"/>
      <c r="P1806" s="141"/>
      <c r="Q1806" s="141"/>
      <c r="R1806" s="141"/>
      <c r="S1806" s="141"/>
      <c r="T1806" s="141"/>
      <c r="U1806" s="141"/>
    </row>
    <row r="1807" spans="1:21" ht="14.4" x14ac:dyDescent="0.3">
      <c r="A1807" s="141"/>
      <c r="B1807" s="141"/>
      <c r="C1807" s="141"/>
      <c r="D1807" s="141"/>
      <c r="E1807" s="141"/>
      <c r="F1807" s="141"/>
      <c r="G1807" s="141"/>
      <c r="H1807" s="141"/>
      <c r="I1807" s="141"/>
      <c r="J1807" s="141"/>
      <c r="K1807" s="141"/>
      <c r="L1807" s="141"/>
      <c r="M1807" s="141"/>
      <c r="N1807" s="141"/>
      <c r="O1807" s="141"/>
      <c r="P1807" s="141"/>
      <c r="Q1807" s="141"/>
      <c r="R1807" s="141"/>
      <c r="S1807" s="141"/>
      <c r="T1807" s="141"/>
      <c r="U1807" s="141"/>
    </row>
    <row r="1808" spans="1:21" ht="14.4" x14ac:dyDescent="0.3">
      <c r="A1808" s="141"/>
      <c r="B1808" s="141"/>
      <c r="C1808" s="141"/>
      <c r="D1808" s="141"/>
      <c r="E1808" s="141"/>
      <c r="F1808" s="141"/>
      <c r="G1808" s="141"/>
      <c r="H1808" s="141"/>
      <c r="I1808" s="141"/>
      <c r="J1808" s="141"/>
      <c r="K1808" s="141"/>
      <c r="L1808" s="141"/>
      <c r="M1808" s="141"/>
      <c r="N1808" s="141"/>
      <c r="O1808" s="141"/>
      <c r="P1808" s="141"/>
      <c r="Q1808" s="141"/>
      <c r="R1808" s="141"/>
      <c r="S1808" s="141"/>
      <c r="T1808" s="141"/>
      <c r="U1808" s="141"/>
    </row>
    <row r="1809" spans="1:21" ht="14.4" x14ac:dyDescent="0.3">
      <c r="A1809" s="141"/>
      <c r="B1809" s="141"/>
      <c r="C1809" s="141"/>
      <c r="D1809" s="141"/>
      <c r="E1809" s="141"/>
      <c r="F1809" s="141"/>
      <c r="G1809" s="141"/>
      <c r="H1809" s="141"/>
      <c r="I1809" s="141"/>
      <c r="J1809" s="141"/>
      <c r="K1809" s="141"/>
      <c r="L1809" s="141"/>
      <c r="M1809" s="141"/>
      <c r="N1809" s="141"/>
      <c r="O1809" s="141"/>
      <c r="P1809" s="141"/>
      <c r="Q1809" s="141"/>
      <c r="R1809" s="141"/>
      <c r="S1809" s="141"/>
      <c r="T1809" s="141"/>
      <c r="U1809" s="141"/>
    </row>
    <row r="1810" spans="1:21" ht="14.4" x14ac:dyDescent="0.3">
      <c r="A1810" s="141"/>
      <c r="B1810" s="141"/>
      <c r="C1810" s="141"/>
      <c r="D1810" s="141"/>
      <c r="E1810" s="141"/>
      <c r="F1810" s="141"/>
      <c r="G1810" s="141"/>
      <c r="H1810" s="141"/>
      <c r="I1810" s="141"/>
      <c r="J1810" s="141"/>
      <c r="K1810" s="141"/>
      <c r="L1810" s="141"/>
      <c r="M1810" s="141"/>
      <c r="N1810" s="141"/>
      <c r="O1810" s="141"/>
      <c r="P1810" s="141"/>
      <c r="Q1810" s="141"/>
      <c r="R1810" s="141"/>
      <c r="S1810" s="141"/>
      <c r="T1810" s="141"/>
      <c r="U1810" s="141"/>
    </row>
    <row r="1811" spans="1:21" ht="14.4" x14ac:dyDescent="0.3">
      <c r="A1811" s="141"/>
      <c r="B1811" s="141"/>
      <c r="C1811" s="141"/>
      <c r="D1811" s="141"/>
      <c r="E1811" s="141"/>
      <c r="F1811" s="141"/>
      <c r="G1811" s="141"/>
      <c r="H1811" s="141"/>
      <c r="I1811" s="141"/>
      <c r="J1811" s="141"/>
      <c r="K1811" s="141"/>
      <c r="L1811" s="141"/>
      <c r="M1811" s="141"/>
      <c r="N1811" s="141"/>
      <c r="O1811" s="141"/>
      <c r="P1811" s="141"/>
      <c r="Q1811" s="141"/>
      <c r="R1811" s="141"/>
      <c r="S1811" s="141"/>
      <c r="T1811" s="141"/>
      <c r="U1811" s="141"/>
    </row>
    <row r="1812" spans="1:21" ht="14.4" x14ac:dyDescent="0.3">
      <c r="A1812" s="141"/>
      <c r="B1812" s="141"/>
      <c r="C1812" s="141"/>
      <c r="D1812" s="141"/>
      <c r="E1812" s="141"/>
      <c r="F1812" s="141"/>
      <c r="G1812" s="141"/>
      <c r="H1812" s="141"/>
      <c r="I1812" s="141"/>
      <c r="J1812" s="141"/>
      <c r="K1812" s="141"/>
      <c r="L1812" s="141"/>
      <c r="M1812" s="141"/>
      <c r="N1812" s="141"/>
      <c r="O1812" s="141"/>
      <c r="P1812" s="141"/>
      <c r="Q1812" s="141"/>
      <c r="R1812" s="141"/>
      <c r="S1812" s="141"/>
      <c r="T1812" s="141"/>
      <c r="U1812" s="141"/>
    </row>
    <row r="1813" spans="1:21" ht="14.4" x14ac:dyDescent="0.3">
      <c r="A1813" s="141"/>
      <c r="B1813" s="141"/>
      <c r="C1813" s="141"/>
      <c r="D1813" s="141"/>
      <c r="E1813" s="141"/>
      <c r="F1813" s="141"/>
      <c r="G1813" s="141"/>
      <c r="H1813" s="141"/>
      <c r="I1813" s="141"/>
      <c r="J1813" s="141"/>
      <c r="K1813" s="141"/>
      <c r="L1813" s="141"/>
      <c r="M1813" s="141"/>
      <c r="N1813" s="141"/>
      <c r="O1813" s="141"/>
      <c r="P1813" s="141"/>
      <c r="Q1813" s="141"/>
      <c r="R1813" s="141"/>
      <c r="S1813" s="141"/>
      <c r="T1813" s="141"/>
      <c r="U1813" s="141"/>
    </row>
    <row r="1814" spans="1:21" ht="14.4" x14ac:dyDescent="0.3">
      <c r="A1814" s="141"/>
      <c r="B1814" s="141"/>
      <c r="C1814" s="141"/>
      <c r="D1814" s="141"/>
      <c r="E1814" s="141"/>
      <c r="F1814" s="141"/>
      <c r="G1814" s="141"/>
      <c r="H1814" s="141"/>
      <c r="I1814" s="141"/>
      <c r="J1814" s="141"/>
      <c r="K1814" s="141"/>
      <c r="L1814" s="141"/>
      <c r="M1814" s="141"/>
      <c r="N1814" s="141"/>
      <c r="O1814" s="141"/>
      <c r="P1814" s="141"/>
      <c r="Q1814" s="141"/>
      <c r="R1814" s="141"/>
      <c r="S1814" s="141"/>
      <c r="T1814" s="141"/>
      <c r="U1814" s="141"/>
    </row>
    <row r="1815" spans="1:21" ht="14.4" x14ac:dyDescent="0.3">
      <c r="A1815" s="141"/>
      <c r="B1815" s="141"/>
      <c r="C1815" s="141"/>
      <c r="D1815" s="141"/>
      <c r="E1815" s="141"/>
      <c r="F1815" s="141"/>
      <c r="G1815" s="141"/>
      <c r="H1815" s="141"/>
      <c r="I1815" s="141"/>
      <c r="J1815" s="141"/>
      <c r="K1815" s="141"/>
      <c r="L1815" s="141"/>
      <c r="M1815" s="141"/>
      <c r="N1815" s="141"/>
      <c r="O1815" s="141"/>
      <c r="P1815" s="141"/>
      <c r="Q1815" s="141"/>
      <c r="R1815" s="141"/>
      <c r="S1815" s="141"/>
      <c r="T1815" s="141"/>
      <c r="U1815" s="141"/>
    </row>
    <row r="1816" spans="1:21" ht="14.4" x14ac:dyDescent="0.3">
      <c r="A1816" s="141"/>
      <c r="B1816" s="141"/>
      <c r="C1816" s="141"/>
      <c r="D1816" s="141"/>
      <c r="E1816" s="141"/>
      <c r="F1816" s="141"/>
      <c r="G1816" s="141"/>
      <c r="H1816" s="141"/>
      <c r="I1816" s="141"/>
      <c r="J1816" s="141"/>
      <c r="K1816" s="141"/>
      <c r="L1816" s="141"/>
      <c r="M1816" s="141"/>
      <c r="N1816" s="141"/>
      <c r="O1816" s="141"/>
      <c r="P1816" s="141"/>
      <c r="Q1816" s="141"/>
      <c r="R1816" s="141"/>
      <c r="S1816" s="141"/>
      <c r="T1816" s="141"/>
      <c r="U1816" s="141"/>
    </row>
    <row r="1817" spans="1:21" ht="14.4" x14ac:dyDescent="0.3">
      <c r="A1817" s="141"/>
      <c r="B1817" s="141"/>
      <c r="C1817" s="141"/>
      <c r="D1817" s="141"/>
      <c r="E1817" s="141"/>
      <c r="F1817" s="141"/>
      <c r="G1817" s="141"/>
      <c r="H1817" s="141"/>
      <c r="I1817" s="141"/>
      <c r="J1817" s="141"/>
      <c r="K1817" s="141"/>
      <c r="L1817" s="141"/>
      <c r="M1817" s="141"/>
      <c r="N1817" s="141"/>
      <c r="O1817" s="141"/>
      <c r="P1817" s="141"/>
      <c r="Q1817" s="141"/>
      <c r="R1817" s="141"/>
      <c r="S1817" s="141"/>
      <c r="T1817" s="141"/>
      <c r="U1817" s="141"/>
    </row>
    <row r="1818" spans="1:21" ht="14.4" x14ac:dyDescent="0.3">
      <c r="A1818" s="141"/>
      <c r="B1818" s="141"/>
      <c r="C1818" s="141"/>
      <c r="D1818" s="141"/>
      <c r="E1818" s="141"/>
      <c r="F1818" s="141"/>
      <c r="G1818" s="141"/>
      <c r="H1818" s="141"/>
      <c r="I1818" s="141"/>
      <c r="J1818" s="141"/>
      <c r="K1818" s="141"/>
      <c r="L1818" s="141"/>
      <c r="M1818" s="141"/>
      <c r="N1818" s="141"/>
      <c r="O1818" s="141"/>
      <c r="P1818" s="141"/>
      <c r="Q1818" s="141"/>
      <c r="R1818" s="141"/>
      <c r="S1818" s="141"/>
      <c r="T1818" s="141"/>
      <c r="U1818" s="141"/>
    </row>
    <row r="1819" spans="1:21" ht="14.4" x14ac:dyDescent="0.3">
      <c r="A1819" s="141"/>
      <c r="B1819" s="141"/>
      <c r="C1819" s="141"/>
      <c r="D1819" s="141"/>
      <c r="E1819" s="141"/>
      <c r="F1819" s="141"/>
      <c r="G1819" s="141"/>
      <c r="H1819" s="141"/>
      <c r="I1819" s="141"/>
      <c r="J1819" s="141"/>
      <c r="K1819" s="141"/>
      <c r="L1819" s="141"/>
      <c r="M1819" s="141"/>
      <c r="N1819" s="141"/>
      <c r="O1819" s="141"/>
      <c r="P1819" s="141"/>
      <c r="Q1819" s="141"/>
      <c r="R1819" s="141"/>
      <c r="S1819" s="141"/>
      <c r="T1819" s="141"/>
      <c r="U1819" s="141"/>
    </row>
    <row r="1820" spans="1:21" ht="14.4" x14ac:dyDescent="0.3">
      <c r="A1820" s="141"/>
      <c r="B1820" s="141"/>
      <c r="C1820" s="141"/>
      <c r="D1820" s="141"/>
      <c r="E1820" s="141"/>
      <c r="F1820" s="141"/>
      <c r="G1820" s="141"/>
      <c r="H1820" s="141"/>
      <c r="I1820" s="141"/>
      <c r="J1820" s="141"/>
      <c r="K1820" s="141"/>
      <c r="L1820" s="141"/>
      <c r="M1820" s="141"/>
      <c r="N1820" s="141"/>
      <c r="O1820" s="141"/>
      <c r="P1820" s="141"/>
      <c r="Q1820" s="141"/>
      <c r="R1820" s="141"/>
      <c r="S1820" s="141"/>
      <c r="T1820" s="141"/>
      <c r="U1820" s="141"/>
    </row>
    <row r="1821" spans="1:21" ht="14.4" x14ac:dyDescent="0.3">
      <c r="A1821" s="141"/>
      <c r="B1821" s="141"/>
      <c r="C1821" s="141"/>
      <c r="D1821" s="141"/>
      <c r="E1821" s="141"/>
      <c r="F1821" s="141"/>
      <c r="G1821" s="141"/>
      <c r="H1821" s="141"/>
      <c r="I1821" s="141"/>
      <c r="J1821" s="141"/>
      <c r="K1821" s="141"/>
      <c r="L1821" s="141"/>
      <c r="M1821" s="141"/>
      <c r="N1821" s="141"/>
      <c r="O1821" s="141"/>
      <c r="P1821" s="141"/>
      <c r="Q1821" s="141"/>
      <c r="R1821" s="141"/>
      <c r="S1821" s="141"/>
      <c r="T1821" s="141"/>
      <c r="U1821" s="141"/>
    </row>
    <row r="1822" spans="1:21" ht="14.4" x14ac:dyDescent="0.3">
      <c r="A1822" s="141"/>
      <c r="B1822" s="141"/>
      <c r="C1822" s="141"/>
      <c r="D1822" s="141"/>
      <c r="E1822" s="141"/>
      <c r="F1822" s="141"/>
      <c r="G1822" s="141"/>
      <c r="H1822" s="141"/>
      <c r="I1822" s="141"/>
      <c r="J1822" s="141"/>
      <c r="K1822" s="141"/>
      <c r="L1822" s="141"/>
      <c r="M1822" s="141"/>
      <c r="N1822" s="141"/>
      <c r="O1822" s="141"/>
      <c r="P1822" s="141"/>
      <c r="Q1822" s="141"/>
      <c r="R1822" s="141"/>
      <c r="S1822" s="141"/>
      <c r="T1822" s="141"/>
      <c r="U1822" s="141"/>
    </row>
    <row r="1823" spans="1:21" ht="14.4" x14ac:dyDescent="0.3">
      <c r="A1823" s="141"/>
      <c r="B1823" s="141"/>
      <c r="C1823" s="141"/>
      <c r="D1823" s="141"/>
      <c r="E1823" s="141"/>
      <c r="F1823" s="141"/>
      <c r="G1823" s="141"/>
      <c r="H1823" s="141"/>
      <c r="I1823" s="141"/>
      <c r="J1823" s="141"/>
      <c r="K1823" s="141"/>
      <c r="L1823" s="141"/>
      <c r="M1823" s="141"/>
      <c r="N1823" s="141"/>
      <c r="O1823" s="141"/>
      <c r="P1823" s="141"/>
      <c r="Q1823" s="141"/>
      <c r="R1823" s="141"/>
      <c r="S1823" s="141"/>
      <c r="T1823" s="141"/>
      <c r="U1823" s="141"/>
    </row>
    <row r="1824" spans="1:21" ht="14.4" x14ac:dyDescent="0.3">
      <c r="A1824" s="141"/>
      <c r="B1824" s="141"/>
      <c r="C1824" s="141"/>
      <c r="D1824" s="141"/>
      <c r="E1824" s="141"/>
      <c r="F1824" s="141"/>
      <c r="G1824" s="141"/>
      <c r="H1824" s="141"/>
      <c r="I1824" s="141"/>
      <c r="J1824" s="141"/>
      <c r="K1824" s="141"/>
      <c r="L1824" s="141"/>
      <c r="M1824" s="141"/>
      <c r="N1824" s="141"/>
      <c r="O1824" s="141"/>
      <c r="P1824" s="141"/>
      <c r="Q1824" s="141"/>
      <c r="R1824" s="141"/>
      <c r="S1824" s="141"/>
      <c r="T1824" s="141"/>
      <c r="U1824" s="141"/>
    </row>
    <row r="1825" spans="1:21" ht="14.4" x14ac:dyDescent="0.3">
      <c r="A1825" s="141"/>
      <c r="B1825" s="141"/>
      <c r="C1825" s="141"/>
      <c r="D1825" s="141"/>
      <c r="E1825" s="141"/>
      <c r="F1825" s="141"/>
      <c r="G1825" s="141"/>
      <c r="H1825" s="141"/>
      <c r="I1825" s="141"/>
      <c r="J1825" s="141"/>
      <c r="K1825" s="141"/>
      <c r="L1825" s="141"/>
      <c r="M1825" s="141"/>
      <c r="N1825" s="141"/>
      <c r="O1825" s="141"/>
      <c r="P1825" s="141"/>
      <c r="Q1825" s="141"/>
      <c r="R1825" s="141"/>
      <c r="S1825" s="141"/>
      <c r="T1825" s="141"/>
      <c r="U1825" s="141"/>
    </row>
    <row r="1826" spans="1:21" ht="14.4" x14ac:dyDescent="0.3">
      <c r="A1826" s="141"/>
      <c r="B1826" s="141"/>
      <c r="C1826" s="141"/>
      <c r="D1826" s="141"/>
      <c r="E1826" s="141"/>
      <c r="F1826" s="141"/>
      <c r="G1826" s="141"/>
      <c r="H1826" s="141"/>
      <c r="I1826" s="141"/>
      <c r="J1826" s="141"/>
      <c r="K1826" s="141"/>
      <c r="L1826" s="141"/>
      <c r="M1826" s="141"/>
      <c r="N1826" s="141"/>
      <c r="O1826" s="141"/>
      <c r="P1826" s="141"/>
      <c r="Q1826" s="141"/>
      <c r="R1826" s="141"/>
      <c r="S1826" s="141"/>
      <c r="T1826" s="141"/>
      <c r="U1826" s="141"/>
    </row>
    <row r="1827" spans="1:21" ht="14.4" x14ac:dyDescent="0.3">
      <c r="A1827" s="141"/>
      <c r="B1827" s="141"/>
      <c r="C1827" s="141"/>
      <c r="D1827" s="141"/>
      <c r="E1827" s="141"/>
      <c r="F1827" s="141"/>
      <c r="G1827" s="141"/>
      <c r="H1827" s="141"/>
      <c r="I1827" s="141"/>
      <c r="J1827" s="141"/>
      <c r="K1827" s="141"/>
      <c r="L1827" s="141"/>
      <c r="M1827" s="141"/>
      <c r="N1827" s="141"/>
      <c r="O1827" s="141"/>
      <c r="P1827" s="141"/>
      <c r="Q1827" s="141"/>
      <c r="R1827" s="141"/>
      <c r="S1827" s="141"/>
      <c r="T1827" s="141"/>
      <c r="U1827" s="141"/>
    </row>
    <row r="1828" spans="1:21" ht="14.4" x14ac:dyDescent="0.3">
      <c r="A1828" s="141"/>
      <c r="B1828" s="141"/>
      <c r="C1828" s="141"/>
      <c r="D1828" s="141"/>
      <c r="E1828" s="141"/>
      <c r="F1828" s="141"/>
      <c r="G1828" s="141"/>
      <c r="H1828" s="141"/>
      <c r="I1828" s="141"/>
      <c r="J1828" s="141"/>
      <c r="K1828" s="141"/>
      <c r="L1828" s="141"/>
      <c r="M1828" s="141"/>
      <c r="N1828" s="141"/>
      <c r="O1828" s="141"/>
      <c r="P1828" s="141"/>
      <c r="Q1828" s="141"/>
      <c r="R1828" s="141"/>
      <c r="S1828" s="141"/>
      <c r="T1828" s="141"/>
      <c r="U1828" s="141"/>
    </row>
    <row r="1829" spans="1:21" ht="14.4" x14ac:dyDescent="0.3">
      <c r="A1829" s="141"/>
      <c r="B1829" s="141"/>
      <c r="C1829" s="141"/>
      <c r="D1829" s="141"/>
      <c r="E1829" s="141"/>
      <c r="F1829" s="141"/>
      <c r="G1829" s="141"/>
      <c r="H1829" s="141"/>
      <c r="I1829" s="141"/>
      <c r="J1829" s="141"/>
      <c r="K1829" s="141"/>
      <c r="L1829" s="141"/>
      <c r="M1829" s="141"/>
      <c r="N1829" s="141"/>
      <c r="O1829" s="141"/>
      <c r="P1829" s="141"/>
      <c r="Q1829" s="141"/>
      <c r="R1829" s="141"/>
      <c r="S1829" s="141"/>
      <c r="T1829" s="141"/>
      <c r="U1829" s="141"/>
    </row>
    <row r="1830" spans="1:21" ht="14.4" x14ac:dyDescent="0.3">
      <c r="A1830" s="141"/>
      <c r="B1830" s="141"/>
      <c r="C1830" s="141"/>
      <c r="D1830" s="141"/>
      <c r="E1830" s="141"/>
      <c r="F1830" s="141"/>
      <c r="G1830" s="141"/>
      <c r="H1830" s="141"/>
      <c r="I1830" s="141"/>
      <c r="J1830" s="141"/>
      <c r="K1830" s="141"/>
      <c r="L1830" s="141"/>
      <c r="M1830" s="141"/>
      <c r="N1830" s="141"/>
      <c r="O1830" s="141"/>
      <c r="P1830" s="141"/>
      <c r="Q1830" s="141"/>
      <c r="R1830" s="141"/>
      <c r="S1830" s="141"/>
      <c r="T1830" s="141"/>
      <c r="U1830" s="141"/>
    </row>
    <row r="1831" spans="1:21" ht="14.4" x14ac:dyDescent="0.3">
      <c r="A1831" s="141"/>
      <c r="B1831" s="141"/>
      <c r="C1831" s="141"/>
      <c r="D1831" s="141"/>
      <c r="E1831" s="141"/>
      <c r="F1831" s="141"/>
      <c r="G1831" s="141"/>
      <c r="H1831" s="141"/>
      <c r="I1831" s="141"/>
      <c r="J1831" s="141"/>
      <c r="K1831" s="141"/>
      <c r="L1831" s="141"/>
      <c r="M1831" s="141"/>
      <c r="N1831" s="141"/>
      <c r="O1831" s="141"/>
      <c r="P1831" s="141"/>
      <c r="Q1831" s="141"/>
      <c r="R1831" s="141"/>
      <c r="S1831" s="141"/>
      <c r="T1831" s="141"/>
      <c r="U1831" s="141"/>
    </row>
    <row r="1832" spans="1:21" ht="14.4" x14ac:dyDescent="0.3">
      <c r="A1832" s="141"/>
      <c r="B1832" s="141"/>
      <c r="C1832" s="141"/>
      <c r="D1832" s="141"/>
      <c r="E1832" s="141"/>
      <c r="F1832" s="141"/>
      <c r="G1832" s="141"/>
      <c r="H1832" s="141"/>
      <c r="I1832" s="141"/>
      <c r="J1832" s="141"/>
      <c r="K1832" s="141"/>
      <c r="L1832" s="141"/>
      <c r="M1832" s="141"/>
      <c r="N1832" s="141"/>
      <c r="O1832" s="141"/>
      <c r="P1832" s="141"/>
      <c r="Q1832" s="141"/>
      <c r="R1832" s="141"/>
      <c r="S1832" s="141"/>
      <c r="T1832" s="141"/>
      <c r="U1832" s="141"/>
    </row>
    <row r="1833" spans="1:21" ht="14.4" x14ac:dyDescent="0.3">
      <c r="A1833" s="141"/>
      <c r="B1833" s="141"/>
      <c r="C1833" s="141"/>
      <c r="D1833" s="141"/>
      <c r="E1833" s="141"/>
      <c r="F1833" s="141"/>
      <c r="G1833" s="141"/>
      <c r="H1833" s="141"/>
      <c r="I1833" s="141"/>
      <c r="J1833" s="141"/>
      <c r="K1833" s="141"/>
      <c r="L1833" s="141"/>
      <c r="M1833" s="141"/>
      <c r="N1833" s="141"/>
      <c r="O1833" s="141"/>
      <c r="P1833" s="141"/>
      <c r="Q1833" s="141"/>
      <c r="R1833" s="141"/>
      <c r="S1833" s="141"/>
      <c r="T1833" s="141"/>
      <c r="U1833" s="141"/>
    </row>
    <row r="1834" spans="1:21" ht="14.4" x14ac:dyDescent="0.3">
      <c r="A1834" s="141"/>
      <c r="B1834" s="141"/>
      <c r="C1834" s="141"/>
      <c r="D1834" s="141"/>
      <c r="E1834" s="141"/>
      <c r="F1834" s="141"/>
      <c r="G1834" s="141"/>
      <c r="H1834" s="141"/>
      <c r="I1834" s="141"/>
      <c r="J1834" s="141"/>
      <c r="K1834" s="141"/>
      <c r="L1834" s="141"/>
      <c r="M1834" s="141"/>
      <c r="N1834" s="141"/>
      <c r="O1834" s="141"/>
      <c r="P1834" s="141"/>
      <c r="Q1834" s="141"/>
      <c r="R1834" s="141"/>
      <c r="S1834" s="141"/>
      <c r="T1834" s="141"/>
      <c r="U1834" s="141"/>
    </row>
    <row r="1835" spans="1:21" ht="14.4" x14ac:dyDescent="0.3">
      <c r="A1835" s="141"/>
      <c r="B1835" s="141"/>
      <c r="C1835" s="141"/>
      <c r="D1835" s="141"/>
      <c r="E1835" s="141"/>
      <c r="F1835" s="141"/>
      <c r="G1835" s="141"/>
      <c r="H1835" s="141"/>
      <c r="I1835" s="141"/>
      <c r="J1835" s="141"/>
      <c r="K1835" s="141"/>
      <c r="L1835" s="141"/>
      <c r="M1835" s="141"/>
      <c r="N1835" s="141"/>
      <c r="O1835" s="141"/>
      <c r="P1835" s="141"/>
      <c r="Q1835" s="141"/>
      <c r="R1835" s="141"/>
      <c r="S1835" s="141"/>
      <c r="T1835" s="141"/>
      <c r="U1835" s="141"/>
    </row>
    <row r="1836" spans="1:21" ht="14.4" x14ac:dyDescent="0.3">
      <c r="A1836" s="141"/>
      <c r="B1836" s="141"/>
      <c r="C1836" s="141"/>
      <c r="D1836" s="141"/>
      <c r="E1836" s="141"/>
      <c r="F1836" s="141"/>
      <c r="G1836" s="141"/>
      <c r="H1836" s="141"/>
      <c r="I1836" s="141"/>
      <c r="J1836" s="141"/>
      <c r="K1836" s="141"/>
      <c r="L1836" s="141"/>
      <c r="M1836" s="141"/>
      <c r="N1836" s="141"/>
      <c r="O1836" s="141"/>
      <c r="P1836" s="141"/>
      <c r="Q1836" s="141"/>
      <c r="R1836" s="141"/>
      <c r="S1836" s="141"/>
      <c r="T1836" s="141"/>
      <c r="U1836" s="141"/>
    </row>
    <row r="1837" spans="1:21" ht="14.4" x14ac:dyDescent="0.3">
      <c r="A1837" s="141"/>
      <c r="B1837" s="141"/>
      <c r="C1837" s="141"/>
      <c r="D1837" s="141"/>
      <c r="E1837" s="141"/>
      <c r="F1837" s="141"/>
      <c r="G1837" s="141"/>
      <c r="H1837" s="141"/>
      <c r="I1837" s="141"/>
      <c r="J1837" s="141"/>
      <c r="K1837" s="141"/>
      <c r="L1837" s="141"/>
      <c r="M1837" s="141"/>
      <c r="N1837" s="141"/>
      <c r="O1837" s="141"/>
      <c r="P1837" s="141"/>
      <c r="Q1837" s="141"/>
      <c r="R1837" s="141"/>
      <c r="S1837" s="141"/>
      <c r="T1837" s="141"/>
      <c r="U1837" s="141"/>
    </row>
    <row r="1838" spans="1:21" ht="14.4" x14ac:dyDescent="0.3">
      <c r="A1838" s="141"/>
      <c r="B1838" s="141"/>
      <c r="C1838" s="141"/>
      <c r="D1838" s="141"/>
      <c r="E1838" s="141"/>
      <c r="F1838" s="141"/>
      <c r="G1838" s="141"/>
      <c r="H1838" s="141"/>
      <c r="I1838" s="141"/>
      <c r="J1838" s="141"/>
      <c r="K1838" s="141"/>
      <c r="L1838" s="141"/>
      <c r="M1838" s="141"/>
      <c r="N1838" s="141"/>
      <c r="O1838" s="141"/>
      <c r="P1838" s="141"/>
      <c r="Q1838" s="141"/>
      <c r="R1838" s="141"/>
      <c r="S1838" s="141"/>
      <c r="T1838" s="141"/>
      <c r="U1838" s="141"/>
    </row>
    <row r="1839" spans="1:21" ht="14.4" x14ac:dyDescent="0.3">
      <c r="A1839" s="141"/>
      <c r="B1839" s="141"/>
      <c r="C1839" s="141"/>
      <c r="D1839" s="141"/>
      <c r="E1839" s="141"/>
      <c r="F1839" s="141"/>
      <c r="G1839" s="141"/>
      <c r="H1839" s="141"/>
      <c r="I1839" s="141"/>
      <c r="J1839" s="141"/>
      <c r="K1839" s="141"/>
      <c r="L1839" s="141"/>
      <c r="M1839" s="141"/>
      <c r="N1839" s="141"/>
      <c r="O1839" s="141"/>
      <c r="P1839" s="141"/>
      <c r="Q1839" s="141"/>
      <c r="R1839" s="141"/>
      <c r="S1839" s="141"/>
      <c r="T1839" s="141"/>
      <c r="U1839" s="141"/>
    </row>
    <row r="1840" spans="1:21" ht="14.4" x14ac:dyDescent="0.3">
      <c r="A1840" s="141"/>
      <c r="B1840" s="141"/>
      <c r="C1840" s="141"/>
      <c r="D1840" s="141"/>
      <c r="E1840" s="141"/>
      <c r="F1840" s="141"/>
      <c r="G1840" s="141"/>
      <c r="H1840" s="141"/>
      <c r="I1840" s="141"/>
      <c r="J1840" s="141"/>
      <c r="K1840" s="141"/>
      <c r="L1840" s="141"/>
      <c r="M1840" s="141"/>
      <c r="N1840" s="141"/>
      <c r="O1840" s="141"/>
      <c r="P1840" s="141"/>
      <c r="Q1840" s="141"/>
      <c r="R1840" s="141"/>
      <c r="S1840" s="141"/>
      <c r="T1840" s="141"/>
      <c r="U1840" s="141"/>
    </row>
    <row r="1841" spans="1:21" ht="14.4" x14ac:dyDescent="0.3">
      <c r="A1841" s="141"/>
      <c r="B1841" s="141"/>
      <c r="C1841" s="141"/>
      <c r="D1841" s="141"/>
      <c r="E1841" s="141"/>
      <c r="F1841" s="141"/>
      <c r="G1841" s="141"/>
      <c r="H1841" s="141"/>
      <c r="I1841" s="141"/>
      <c r="J1841" s="141"/>
      <c r="K1841" s="141"/>
      <c r="L1841" s="141"/>
      <c r="M1841" s="141"/>
      <c r="N1841" s="141"/>
      <c r="O1841" s="141"/>
      <c r="P1841" s="141"/>
      <c r="Q1841" s="141"/>
      <c r="R1841" s="141"/>
      <c r="S1841" s="141"/>
      <c r="T1841" s="141"/>
      <c r="U1841" s="141"/>
    </row>
    <row r="1842" spans="1:21" ht="14.4" x14ac:dyDescent="0.3">
      <c r="A1842" s="141"/>
      <c r="B1842" s="141"/>
      <c r="C1842" s="141"/>
      <c r="D1842" s="141"/>
      <c r="E1842" s="141"/>
      <c r="F1842" s="141"/>
      <c r="G1842" s="141"/>
      <c r="H1842" s="141"/>
      <c r="I1842" s="141"/>
      <c r="J1842" s="141"/>
      <c r="K1842" s="141"/>
      <c r="L1842" s="141"/>
      <c r="M1842" s="141"/>
      <c r="N1842" s="141"/>
      <c r="O1842" s="141"/>
      <c r="P1842" s="141"/>
      <c r="Q1842" s="141"/>
      <c r="R1842" s="141"/>
      <c r="S1842" s="141"/>
      <c r="T1842" s="141"/>
      <c r="U1842" s="141"/>
    </row>
    <row r="1843" spans="1:21" ht="14.4" x14ac:dyDescent="0.3">
      <c r="A1843" s="141"/>
      <c r="B1843" s="141"/>
      <c r="C1843" s="141"/>
      <c r="D1843" s="141"/>
      <c r="E1843" s="141"/>
      <c r="F1843" s="141"/>
      <c r="G1843" s="141"/>
      <c r="H1843" s="141"/>
      <c r="I1843" s="141"/>
      <c r="J1843" s="141"/>
      <c r="K1843" s="141"/>
      <c r="L1843" s="141"/>
      <c r="M1843" s="141"/>
      <c r="N1843" s="141"/>
      <c r="O1843" s="141"/>
      <c r="P1843" s="141"/>
      <c r="Q1843" s="141"/>
      <c r="R1843" s="141"/>
      <c r="S1843" s="141"/>
      <c r="T1843" s="141"/>
      <c r="U1843" s="141"/>
    </row>
    <row r="1844" spans="1:21" ht="14.4" x14ac:dyDescent="0.3">
      <c r="A1844" s="141"/>
      <c r="B1844" s="141"/>
      <c r="C1844" s="141"/>
      <c r="D1844" s="141"/>
      <c r="E1844" s="141"/>
      <c r="F1844" s="141"/>
      <c r="G1844" s="141"/>
      <c r="H1844" s="141"/>
      <c r="I1844" s="141"/>
      <c r="J1844" s="141"/>
      <c r="K1844" s="141"/>
      <c r="L1844" s="141"/>
      <c r="M1844" s="141"/>
      <c r="N1844" s="141"/>
      <c r="O1844" s="141"/>
      <c r="P1844" s="141"/>
      <c r="Q1844" s="141"/>
      <c r="R1844" s="141"/>
      <c r="S1844" s="141"/>
      <c r="T1844" s="141"/>
      <c r="U1844" s="141"/>
    </row>
    <row r="1845" spans="1:21" ht="14.4" x14ac:dyDescent="0.3">
      <c r="A1845" s="141"/>
      <c r="B1845" s="141"/>
      <c r="C1845" s="141"/>
      <c r="D1845" s="141"/>
      <c r="E1845" s="141"/>
      <c r="F1845" s="141"/>
      <c r="G1845" s="141"/>
      <c r="H1845" s="141"/>
      <c r="I1845" s="141"/>
      <c r="J1845" s="141"/>
      <c r="K1845" s="141"/>
      <c r="L1845" s="141"/>
      <c r="M1845" s="141"/>
      <c r="N1845" s="141"/>
      <c r="O1845" s="141"/>
      <c r="P1845" s="141"/>
      <c r="Q1845" s="141"/>
      <c r="R1845" s="141"/>
      <c r="S1845" s="141"/>
      <c r="T1845" s="141"/>
      <c r="U1845" s="141"/>
    </row>
    <row r="1846" spans="1:21" ht="14.4" x14ac:dyDescent="0.3">
      <c r="A1846" s="141"/>
      <c r="B1846" s="141"/>
      <c r="C1846" s="141"/>
      <c r="D1846" s="141"/>
      <c r="E1846" s="141"/>
      <c r="F1846" s="141"/>
      <c r="G1846" s="141"/>
      <c r="H1846" s="141"/>
      <c r="I1846" s="141"/>
      <c r="J1846" s="141"/>
      <c r="K1846" s="141"/>
      <c r="L1846" s="141"/>
      <c r="M1846" s="141"/>
      <c r="N1846" s="141"/>
      <c r="O1846" s="141"/>
      <c r="P1846" s="141"/>
      <c r="Q1846" s="141"/>
      <c r="R1846" s="141"/>
      <c r="S1846" s="141"/>
      <c r="T1846" s="141"/>
      <c r="U1846" s="141"/>
    </row>
    <row r="1847" spans="1:21" ht="14.4" x14ac:dyDescent="0.3">
      <c r="A1847" s="141"/>
      <c r="B1847" s="141"/>
      <c r="C1847" s="141"/>
      <c r="D1847" s="141"/>
      <c r="E1847" s="141"/>
      <c r="F1847" s="141"/>
      <c r="G1847" s="141"/>
      <c r="H1847" s="141"/>
      <c r="I1847" s="141"/>
      <c r="J1847" s="141"/>
      <c r="K1847" s="141"/>
      <c r="L1847" s="141"/>
      <c r="M1847" s="141"/>
      <c r="N1847" s="141"/>
      <c r="O1847" s="141"/>
      <c r="P1847" s="141"/>
      <c r="Q1847" s="141"/>
      <c r="R1847" s="141"/>
      <c r="S1847" s="141"/>
      <c r="T1847" s="141"/>
      <c r="U1847" s="141"/>
    </row>
    <row r="1848" spans="1:21" ht="14.4" x14ac:dyDescent="0.3">
      <c r="A1848" s="141"/>
      <c r="B1848" s="141"/>
      <c r="C1848" s="141"/>
      <c r="D1848" s="141"/>
      <c r="E1848" s="141"/>
      <c r="F1848" s="141"/>
      <c r="G1848" s="141"/>
      <c r="H1848" s="141"/>
      <c r="I1848" s="141"/>
      <c r="J1848" s="141"/>
      <c r="K1848" s="141"/>
      <c r="L1848" s="141"/>
      <c r="M1848" s="141"/>
      <c r="N1848" s="141"/>
      <c r="O1848" s="141"/>
      <c r="P1848" s="141"/>
      <c r="Q1848" s="141"/>
      <c r="R1848" s="141"/>
      <c r="S1848" s="141"/>
      <c r="T1848" s="141"/>
      <c r="U1848" s="141"/>
    </row>
    <row r="1849" spans="1:21" ht="14.4" x14ac:dyDescent="0.3">
      <c r="A1849" s="141"/>
      <c r="B1849" s="141"/>
      <c r="C1849" s="141"/>
      <c r="D1849" s="141"/>
      <c r="E1849" s="141"/>
      <c r="F1849" s="141"/>
      <c r="G1849" s="141"/>
      <c r="H1849" s="141"/>
      <c r="I1849" s="141"/>
      <c r="J1849" s="141"/>
      <c r="K1849" s="141"/>
      <c r="L1849" s="141"/>
      <c r="M1849" s="141"/>
      <c r="N1849" s="141"/>
      <c r="O1849" s="141"/>
      <c r="P1849" s="141"/>
      <c r="Q1849" s="141"/>
      <c r="R1849" s="141"/>
      <c r="S1849" s="141"/>
      <c r="T1849" s="141"/>
      <c r="U1849" s="141"/>
    </row>
    <row r="1850" spans="1:21" ht="14.4" x14ac:dyDescent="0.3">
      <c r="A1850" s="141"/>
      <c r="B1850" s="141"/>
      <c r="C1850" s="141"/>
      <c r="D1850" s="141"/>
      <c r="E1850" s="141"/>
      <c r="F1850" s="141"/>
      <c r="G1850" s="141"/>
      <c r="H1850" s="141"/>
      <c r="I1850" s="141"/>
      <c r="J1850" s="141"/>
      <c r="K1850" s="141"/>
      <c r="L1850" s="141"/>
      <c r="M1850" s="141"/>
      <c r="N1850" s="141"/>
      <c r="O1850" s="141"/>
      <c r="P1850" s="141"/>
      <c r="Q1850" s="141"/>
      <c r="R1850" s="141"/>
      <c r="S1850" s="141"/>
      <c r="T1850" s="141"/>
      <c r="U1850" s="141"/>
    </row>
    <row r="1851" spans="1:21" ht="14.4" x14ac:dyDescent="0.3">
      <c r="A1851" s="141"/>
      <c r="B1851" s="141"/>
      <c r="C1851" s="141"/>
      <c r="D1851" s="141"/>
      <c r="E1851" s="141"/>
      <c r="F1851" s="141"/>
      <c r="G1851" s="141"/>
      <c r="H1851" s="141"/>
      <c r="I1851" s="141"/>
      <c r="J1851" s="141"/>
      <c r="K1851" s="141"/>
      <c r="L1851" s="141"/>
      <c r="M1851" s="141"/>
      <c r="N1851" s="141"/>
      <c r="O1851" s="141"/>
      <c r="P1851" s="141"/>
      <c r="Q1851" s="141"/>
      <c r="R1851" s="141"/>
      <c r="S1851" s="141"/>
      <c r="T1851" s="141"/>
      <c r="U1851" s="141"/>
    </row>
    <row r="1852" spans="1:21" ht="14.4" x14ac:dyDescent="0.3">
      <c r="A1852" s="141"/>
      <c r="B1852" s="141"/>
      <c r="C1852" s="141"/>
      <c r="D1852" s="141"/>
      <c r="E1852" s="141"/>
      <c r="F1852" s="141"/>
      <c r="G1852" s="141"/>
      <c r="H1852" s="141"/>
      <c r="I1852" s="141"/>
      <c r="J1852" s="141"/>
      <c r="K1852" s="141"/>
      <c r="L1852" s="141"/>
      <c r="M1852" s="141"/>
      <c r="N1852" s="141"/>
      <c r="O1852" s="141"/>
      <c r="P1852" s="141"/>
      <c r="Q1852" s="141"/>
      <c r="R1852" s="141"/>
      <c r="S1852" s="141"/>
      <c r="T1852" s="141"/>
      <c r="U1852" s="141"/>
    </row>
    <row r="1853" spans="1:21" ht="14.4" x14ac:dyDescent="0.3">
      <c r="A1853" s="141"/>
      <c r="B1853" s="141"/>
      <c r="C1853" s="141"/>
      <c r="D1853" s="141"/>
      <c r="E1853" s="141"/>
      <c r="F1853" s="141"/>
      <c r="G1853" s="141"/>
      <c r="H1853" s="141"/>
      <c r="I1853" s="141"/>
      <c r="J1853" s="141"/>
      <c r="K1853" s="141"/>
      <c r="L1853" s="141"/>
      <c r="M1853" s="141"/>
      <c r="N1853" s="141"/>
      <c r="O1853" s="141"/>
      <c r="P1853" s="141"/>
      <c r="Q1853" s="141"/>
      <c r="R1853" s="141"/>
      <c r="S1853" s="141"/>
      <c r="T1853" s="141"/>
      <c r="U1853" s="141"/>
    </row>
    <row r="1854" spans="1:21" ht="14.4" x14ac:dyDescent="0.3">
      <c r="A1854" s="141"/>
      <c r="B1854" s="141"/>
      <c r="C1854" s="141"/>
      <c r="D1854" s="141"/>
      <c r="E1854" s="141"/>
      <c r="F1854" s="141"/>
      <c r="G1854" s="141"/>
      <c r="H1854" s="141"/>
      <c r="I1854" s="141"/>
      <c r="J1854" s="141"/>
      <c r="K1854" s="141"/>
      <c r="L1854" s="141"/>
      <c r="M1854" s="141"/>
      <c r="N1854" s="141"/>
      <c r="O1854" s="141"/>
      <c r="P1854" s="141"/>
      <c r="Q1854" s="141"/>
      <c r="R1854" s="141"/>
      <c r="S1854" s="141"/>
      <c r="T1854" s="141"/>
      <c r="U1854" s="141"/>
    </row>
    <row r="1855" spans="1:21" ht="14.4" x14ac:dyDescent="0.3">
      <c r="A1855" s="141"/>
      <c r="B1855" s="141"/>
      <c r="C1855" s="141"/>
      <c r="D1855" s="141"/>
      <c r="E1855" s="141"/>
      <c r="F1855" s="141"/>
      <c r="G1855" s="141"/>
      <c r="H1855" s="141"/>
      <c r="I1855" s="141"/>
      <c r="J1855" s="141"/>
      <c r="K1855" s="141"/>
      <c r="L1855" s="141"/>
      <c r="M1855" s="141"/>
      <c r="N1855" s="141"/>
      <c r="O1855" s="141"/>
      <c r="P1855" s="141"/>
      <c r="Q1855" s="141"/>
      <c r="R1855" s="141"/>
      <c r="S1855" s="141"/>
      <c r="T1855" s="141"/>
      <c r="U1855" s="141"/>
    </row>
    <row r="1856" spans="1:21" ht="14.4" x14ac:dyDescent="0.3">
      <c r="A1856" s="141"/>
      <c r="B1856" s="141"/>
      <c r="C1856" s="141"/>
      <c r="D1856" s="141"/>
      <c r="E1856" s="141"/>
      <c r="F1856" s="141"/>
      <c r="G1856" s="141"/>
      <c r="H1856" s="141"/>
      <c r="I1856" s="141"/>
      <c r="J1856" s="141"/>
      <c r="K1856" s="141"/>
      <c r="L1856" s="141"/>
      <c r="M1856" s="141"/>
      <c r="N1856" s="141"/>
      <c r="O1856" s="141"/>
      <c r="P1856" s="141"/>
      <c r="Q1856" s="141"/>
      <c r="R1856" s="141"/>
      <c r="S1856" s="141"/>
      <c r="T1856" s="141"/>
      <c r="U1856" s="141"/>
    </row>
    <row r="1857" spans="1:21" ht="14.4" x14ac:dyDescent="0.3">
      <c r="A1857" s="141"/>
      <c r="B1857" s="141"/>
      <c r="C1857" s="141"/>
      <c r="D1857" s="141"/>
      <c r="E1857" s="141"/>
      <c r="F1857" s="141"/>
      <c r="G1857" s="141"/>
      <c r="H1857" s="141"/>
      <c r="I1857" s="141"/>
      <c r="J1857" s="141"/>
      <c r="K1857" s="141"/>
      <c r="L1857" s="141"/>
      <c r="M1857" s="141"/>
      <c r="N1857" s="141"/>
      <c r="O1857" s="141"/>
      <c r="P1857" s="141"/>
      <c r="Q1857" s="141"/>
      <c r="R1857" s="141"/>
      <c r="S1857" s="141"/>
      <c r="T1857" s="141"/>
      <c r="U1857" s="141"/>
    </row>
    <row r="1858" spans="1:21" ht="14.4" x14ac:dyDescent="0.3">
      <c r="A1858" s="141"/>
      <c r="B1858" s="141"/>
      <c r="C1858" s="141"/>
      <c r="D1858" s="141"/>
      <c r="E1858" s="141"/>
      <c r="F1858" s="141"/>
      <c r="G1858" s="141"/>
      <c r="H1858" s="141"/>
      <c r="I1858" s="141"/>
      <c r="J1858" s="141"/>
      <c r="K1858" s="141"/>
      <c r="L1858" s="141"/>
      <c r="M1858" s="141"/>
      <c r="N1858" s="141"/>
      <c r="O1858" s="141"/>
      <c r="P1858" s="141"/>
      <c r="Q1858" s="141"/>
      <c r="R1858" s="141"/>
      <c r="S1858" s="141"/>
      <c r="T1858" s="141"/>
      <c r="U1858" s="141"/>
    </row>
    <row r="1859" spans="1:21" ht="14.4" x14ac:dyDescent="0.3">
      <c r="A1859" s="141"/>
      <c r="B1859" s="141"/>
      <c r="C1859" s="141"/>
      <c r="D1859" s="141"/>
      <c r="E1859" s="141"/>
      <c r="F1859" s="141"/>
      <c r="G1859" s="141"/>
      <c r="H1859" s="141"/>
      <c r="I1859" s="141"/>
      <c r="J1859" s="141"/>
      <c r="K1859" s="141"/>
      <c r="L1859" s="141"/>
      <c r="M1859" s="141"/>
      <c r="N1859" s="141"/>
      <c r="O1859" s="141"/>
      <c r="P1859" s="141"/>
      <c r="Q1859" s="141"/>
      <c r="R1859" s="141"/>
      <c r="S1859" s="141"/>
      <c r="T1859" s="141"/>
      <c r="U1859" s="141"/>
    </row>
    <row r="1860" spans="1:21" ht="14.4" x14ac:dyDescent="0.3">
      <c r="A1860" s="141"/>
      <c r="B1860" s="141"/>
      <c r="C1860" s="141"/>
      <c r="D1860" s="141"/>
      <c r="E1860" s="141"/>
      <c r="F1860" s="141"/>
      <c r="G1860" s="141"/>
      <c r="H1860" s="141"/>
      <c r="I1860" s="141"/>
      <c r="J1860" s="141"/>
      <c r="K1860" s="141"/>
      <c r="L1860" s="141"/>
      <c r="M1860" s="141"/>
      <c r="N1860" s="141"/>
      <c r="O1860" s="141"/>
      <c r="P1860" s="141"/>
      <c r="Q1860" s="141"/>
      <c r="R1860" s="141"/>
      <c r="S1860" s="141"/>
      <c r="T1860" s="141"/>
      <c r="U1860" s="141"/>
    </row>
    <row r="1861" spans="1:21" ht="14.4" x14ac:dyDescent="0.3">
      <c r="A1861" s="141"/>
      <c r="B1861" s="141"/>
      <c r="C1861" s="141"/>
      <c r="D1861" s="141"/>
      <c r="E1861" s="141"/>
      <c r="F1861" s="141"/>
      <c r="G1861" s="141"/>
      <c r="H1861" s="141"/>
      <c r="I1861" s="141"/>
      <c r="J1861" s="141"/>
      <c r="K1861" s="141"/>
      <c r="L1861" s="141"/>
      <c r="M1861" s="141"/>
      <c r="N1861" s="141"/>
      <c r="O1861" s="141"/>
      <c r="P1861" s="141"/>
      <c r="Q1861" s="141"/>
      <c r="R1861" s="141"/>
      <c r="S1861" s="141"/>
      <c r="T1861" s="141"/>
      <c r="U1861" s="141"/>
    </row>
    <row r="1862" spans="1:21" ht="14.4" x14ac:dyDescent="0.3">
      <c r="A1862" s="141"/>
      <c r="B1862" s="141"/>
      <c r="C1862" s="141"/>
      <c r="D1862" s="141"/>
      <c r="E1862" s="141"/>
      <c r="F1862" s="141"/>
      <c r="G1862" s="141"/>
      <c r="H1862" s="141"/>
      <c r="I1862" s="141"/>
      <c r="J1862" s="141"/>
      <c r="K1862" s="141"/>
      <c r="L1862" s="141"/>
      <c r="M1862" s="141"/>
      <c r="N1862" s="141"/>
      <c r="O1862" s="141"/>
      <c r="P1862" s="141"/>
      <c r="Q1862" s="141"/>
      <c r="R1862" s="141"/>
      <c r="S1862" s="141"/>
      <c r="T1862" s="141"/>
      <c r="U1862" s="141"/>
    </row>
    <row r="1863" spans="1:21" ht="14.4" x14ac:dyDescent="0.3">
      <c r="A1863" s="141"/>
      <c r="B1863" s="141"/>
      <c r="C1863" s="141"/>
      <c r="D1863" s="141"/>
      <c r="E1863" s="141"/>
      <c r="F1863" s="141"/>
      <c r="G1863" s="141"/>
      <c r="H1863" s="141"/>
      <c r="I1863" s="141"/>
      <c r="J1863" s="141"/>
      <c r="K1863" s="141"/>
      <c r="L1863" s="141"/>
      <c r="M1863" s="141"/>
      <c r="N1863" s="141"/>
      <c r="O1863" s="141"/>
      <c r="P1863" s="141"/>
      <c r="Q1863" s="141"/>
      <c r="R1863" s="141"/>
      <c r="S1863" s="141"/>
      <c r="T1863" s="141"/>
      <c r="U1863" s="141"/>
    </row>
    <row r="1864" spans="1:21" ht="14.4" x14ac:dyDescent="0.3">
      <c r="A1864" s="141"/>
      <c r="B1864" s="141"/>
      <c r="C1864" s="141"/>
      <c r="D1864" s="141"/>
      <c r="E1864" s="141"/>
      <c r="F1864" s="141"/>
      <c r="G1864" s="141"/>
      <c r="H1864" s="141"/>
      <c r="I1864" s="141"/>
      <c r="J1864" s="141"/>
      <c r="K1864" s="141"/>
      <c r="L1864" s="141"/>
      <c r="M1864" s="141"/>
      <c r="N1864" s="141"/>
      <c r="O1864" s="141"/>
      <c r="P1864" s="141"/>
      <c r="Q1864" s="141"/>
      <c r="R1864" s="141"/>
      <c r="S1864" s="141"/>
      <c r="T1864" s="141"/>
      <c r="U1864" s="141"/>
    </row>
    <row r="1865" spans="1:21" ht="14.4" x14ac:dyDescent="0.3">
      <c r="A1865" s="141"/>
      <c r="B1865" s="141"/>
      <c r="C1865" s="141"/>
      <c r="D1865" s="141"/>
      <c r="E1865" s="141"/>
      <c r="F1865" s="141"/>
      <c r="G1865" s="141"/>
      <c r="H1865" s="141"/>
      <c r="I1865" s="141"/>
      <c r="J1865" s="141"/>
      <c r="K1865" s="141"/>
      <c r="L1865" s="141"/>
      <c r="M1865" s="141"/>
      <c r="N1865" s="141"/>
      <c r="O1865" s="141"/>
      <c r="P1865" s="141"/>
      <c r="Q1865" s="141"/>
      <c r="R1865" s="141"/>
      <c r="S1865" s="141"/>
      <c r="T1865" s="141"/>
      <c r="U1865" s="141"/>
    </row>
    <row r="1866" spans="1:21" ht="14.4" x14ac:dyDescent="0.3">
      <c r="A1866" s="141"/>
      <c r="B1866" s="141"/>
      <c r="C1866" s="141"/>
      <c r="D1866" s="141"/>
      <c r="E1866" s="141"/>
      <c r="F1866" s="141"/>
      <c r="G1866" s="141"/>
      <c r="H1866" s="141"/>
      <c r="I1866" s="141"/>
      <c r="J1866" s="141"/>
      <c r="K1866" s="141"/>
      <c r="L1866" s="141"/>
      <c r="M1866" s="141"/>
      <c r="N1866" s="141"/>
      <c r="O1866" s="141"/>
      <c r="P1866" s="141"/>
      <c r="Q1866" s="141"/>
      <c r="R1866" s="141"/>
      <c r="S1866" s="141"/>
      <c r="T1866" s="141"/>
      <c r="U1866" s="141"/>
    </row>
    <row r="1867" spans="1:21" ht="14.4" x14ac:dyDescent="0.3">
      <c r="A1867" s="141"/>
      <c r="B1867" s="141"/>
      <c r="C1867" s="141"/>
      <c r="D1867" s="141"/>
      <c r="E1867" s="141"/>
      <c r="F1867" s="141"/>
      <c r="G1867" s="141"/>
      <c r="H1867" s="141"/>
      <c r="I1867" s="141"/>
      <c r="J1867" s="141"/>
      <c r="K1867" s="141"/>
      <c r="L1867" s="141"/>
      <c r="M1867" s="141"/>
      <c r="N1867" s="141"/>
      <c r="O1867" s="141"/>
      <c r="P1867" s="141"/>
      <c r="Q1867" s="141"/>
      <c r="R1867" s="141"/>
      <c r="S1867" s="141"/>
      <c r="T1867" s="141"/>
      <c r="U1867" s="141"/>
    </row>
    <row r="1868" spans="1:21" ht="14.4" x14ac:dyDescent="0.3">
      <c r="A1868" s="141"/>
      <c r="B1868" s="141"/>
      <c r="C1868" s="141"/>
      <c r="D1868" s="141"/>
      <c r="E1868" s="141"/>
      <c r="F1868" s="141"/>
      <c r="G1868" s="141"/>
      <c r="H1868" s="141"/>
      <c r="I1868" s="141"/>
      <c r="J1868" s="141"/>
      <c r="K1868" s="141"/>
      <c r="L1868" s="141"/>
      <c r="M1868" s="141"/>
      <c r="N1868" s="141"/>
      <c r="O1868" s="141"/>
      <c r="P1868" s="141"/>
      <c r="Q1868" s="141"/>
      <c r="R1868" s="141"/>
      <c r="S1868" s="141"/>
      <c r="T1868" s="141"/>
      <c r="U1868" s="141"/>
    </row>
    <row r="1869" spans="1:21" ht="14.4" x14ac:dyDescent="0.3">
      <c r="A1869" s="141"/>
      <c r="B1869" s="141"/>
      <c r="C1869" s="141"/>
      <c r="D1869" s="141"/>
      <c r="E1869" s="141"/>
      <c r="F1869" s="141"/>
      <c r="G1869" s="141"/>
      <c r="H1869" s="141"/>
      <c r="I1869" s="141"/>
      <c r="J1869" s="141"/>
      <c r="K1869" s="141"/>
      <c r="L1869" s="141"/>
      <c r="M1869" s="141"/>
      <c r="N1869" s="141"/>
      <c r="O1869" s="141"/>
      <c r="P1869" s="141"/>
      <c r="Q1869" s="141"/>
      <c r="R1869" s="141"/>
      <c r="S1869" s="141"/>
      <c r="T1869" s="141"/>
      <c r="U1869" s="141"/>
    </row>
    <row r="1870" spans="1:21" ht="14.4" x14ac:dyDescent="0.3">
      <c r="A1870" s="141"/>
      <c r="B1870" s="141"/>
      <c r="C1870" s="141"/>
      <c r="D1870" s="141"/>
      <c r="E1870" s="141"/>
      <c r="F1870" s="141"/>
      <c r="G1870" s="141"/>
      <c r="H1870" s="141"/>
      <c r="I1870" s="141"/>
      <c r="J1870" s="141"/>
      <c r="K1870" s="141"/>
      <c r="L1870" s="141"/>
      <c r="M1870" s="141"/>
      <c r="N1870" s="141"/>
      <c r="O1870" s="141"/>
      <c r="P1870" s="141"/>
      <c r="Q1870" s="141"/>
      <c r="R1870" s="141"/>
      <c r="S1870" s="141"/>
      <c r="T1870" s="141"/>
      <c r="U1870" s="141"/>
    </row>
    <row r="1871" spans="1:21" ht="14.4" x14ac:dyDescent="0.3">
      <c r="A1871" s="141"/>
      <c r="B1871" s="141"/>
      <c r="C1871" s="141"/>
      <c r="D1871" s="141"/>
      <c r="E1871" s="141"/>
      <c r="F1871" s="141"/>
      <c r="G1871" s="141"/>
      <c r="H1871" s="141"/>
      <c r="I1871" s="141"/>
      <c r="J1871" s="141"/>
      <c r="K1871" s="141"/>
      <c r="L1871" s="141"/>
      <c r="M1871" s="141"/>
      <c r="N1871" s="141"/>
      <c r="O1871" s="141"/>
      <c r="P1871" s="141"/>
      <c r="Q1871" s="141"/>
      <c r="R1871" s="141"/>
      <c r="S1871" s="141"/>
      <c r="T1871" s="141"/>
      <c r="U1871" s="141"/>
    </row>
    <row r="1872" spans="1:21" ht="14.4" x14ac:dyDescent="0.3">
      <c r="A1872" s="141"/>
      <c r="B1872" s="141"/>
      <c r="C1872" s="141"/>
      <c r="D1872" s="141"/>
      <c r="E1872" s="141"/>
      <c r="F1872" s="141"/>
      <c r="G1872" s="141"/>
      <c r="H1872" s="141"/>
      <c r="I1872" s="141"/>
      <c r="J1872" s="141"/>
      <c r="K1872" s="141"/>
      <c r="L1872" s="141"/>
      <c r="M1872" s="141"/>
      <c r="N1872" s="141"/>
      <c r="O1872" s="141"/>
      <c r="P1872" s="141"/>
      <c r="Q1872" s="141"/>
      <c r="R1872" s="141"/>
      <c r="S1872" s="141"/>
      <c r="T1872" s="141"/>
      <c r="U1872" s="141"/>
    </row>
    <row r="1873" spans="1:21" ht="14.4" x14ac:dyDescent="0.3">
      <c r="A1873" s="141"/>
      <c r="B1873" s="141"/>
      <c r="C1873" s="141"/>
      <c r="D1873" s="141"/>
      <c r="E1873" s="141"/>
      <c r="F1873" s="141"/>
      <c r="G1873" s="141"/>
      <c r="H1873" s="141"/>
      <c r="I1873" s="141"/>
      <c r="J1873" s="141"/>
      <c r="K1873" s="141"/>
      <c r="L1873" s="141"/>
      <c r="M1873" s="141"/>
      <c r="N1873" s="141"/>
      <c r="O1873" s="141"/>
      <c r="P1873" s="141"/>
      <c r="Q1873" s="141"/>
      <c r="R1873" s="141"/>
      <c r="S1873" s="141"/>
      <c r="T1873" s="141"/>
      <c r="U1873" s="141"/>
    </row>
    <row r="1874" spans="1:21" ht="14.4" x14ac:dyDescent="0.3">
      <c r="A1874" s="141"/>
      <c r="B1874" s="141"/>
      <c r="C1874" s="141"/>
      <c r="D1874" s="141"/>
      <c r="E1874" s="141"/>
      <c r="F1874" s="141"/>
      <c r="G1874" s="141"/>
      <c r="H1874" s="141"/>
      <c r="I1874" s="141"/>
      <c r="J1874" s="141"/>
      <c r="K1874" s="141"/>
      <c r="L1874" s="141"/>
      <c r="M1874" s="141"/>
      <c r="N1874" s="141"/>
      <c r="O1874" s="141"/>
      <c r="P1874" s="141"/>
      <c r="Q1874" s="141"/>
      <c r="R1874" s="141"/>
      <c r="S1874" s="141"/>
      <c r="T1874" s="141"/>
      <c r="U1874" s="141"/>
    </row>
    <row r="1875" spans="1:21" ht="14.4" x14ac:dyDescent="0.3">
      <c r="A1875" s="141"/>
      <c r="B1875" s="141"/>
      <c r="C1875" s="141"/>
      <c r="D1875" s="141"/>
      <c r="E1875" s="141"/>
      <c r="F1875" s="141"/>
      <c r="G1875" s="141"/>
      <c r="H1875" s="141"/>
      <c r="I1875" s="141"/>
      <c r="J1875" s="141"/>
      <c r="K1875" s="141"/>
      <c r="L1875" s="141"/>
      <c r="M1875" s="141"/>
      <c r="N1875" s="141"/>
      <c r="O1875" s="141"/>
      <c r="P1875" s="141"/>
      <c r="Q1875" s="141"/>
      <c r="R1875" s="141"/>
      <c r="S1875" s="141"/>
      <c r="T1875" s="141"/>
      <c r="U1875" s="141"/>
    </row>
    <row r="1876" spans="1:21" ht="14.4" x14ac:dyDescent="0.3">
      <c r="A1876" s="141"/>
      <c r="B1876" s="141"/>
      <c r="C1876" s="141"/>
      <c r="D1876" s="141"/>
      <c r="E1876" s="141"/>
      <c r="F1876" s="141"/>
      <c r="G1876" s="141"/>
      <c r="H1876" s="141"/>
      <c r="I1876" s="141"/>
      <c r="J1876" s="141"/>
      <c r="K1876" s="141"/>
      <c r="L1876" s="141"/>
      <c r="M1876" s="141"/>
      <c r="N1876" s="141"/>
      <c r="O1876" s="141"/>
      <c r="P1876" s="141"/>
      <c r="Q1876" s="141"/>
      <c r="R1876" s="141"/>
      <c r="S1876" s="141"/>
      <c r="T1876" s="141"/>
      <c r="U1876" s="141"/>
    </row>
    <row r="1877" spans="1:21" ht="14.4" x14ac:dyDescent="0.3">
      <c r="A1877" s="141"/>
      <c r="B1877" s="141"/>
      <c r="C1877" s="141"/>
      <c r="D1877" s="141"/>
      <c r="E1877" s="141"/>
      <c r="F1877" s="141"/>
      <c r="G1877" s="141"/>
      <c r="H1877" s="141"/>
      <c r="I1877" s="141"/>
      <c r="J1877" s="141"/>
      <c r="K1877" s="141"/>
      <c r="L1877" s="141"/>
      <c r="M1877" s="141"/>
      <c r="N1877" s="141"/>
      <c r="O1877" s="141"/>
      <c r="P1877" s="141"/>
      <c r="Q1877" s="141"/>
      <c r="R1877" s="141"/>
      <c r="S1877" s="141"/>
      <c r="T1877" s="141"/>
      <c r="U1877" s="141"/>
    </row>
    <row r="1878" spans="1:21" ht="14.4" x14ac:dyDescent="0.3">
      <c r="A1878" s="141"/>
      <c r="B1878" s="141"/>
      <c r="C1878" s="141"/>
      <c r="D1878" s="141"/>
      <c r="E1878" s="141"/>
      <c r="F1878" s="141"/>
      <c r="G1878" s="141"/>
      <c r="H1878" s="141"/>
      <c r="I1878" s="141"/>
      <c r="J1878" s="141"/>
      <c r="K1878" s="141"/>
      <c r="L1878" s="141"/>
      <c r="M1878" s="141"/>
      <c r="N1878" s="141"/>
      <c r="O1878" s="141"/>
      <c r="P1878" s="141"/>
      <c r="Q1878" s="141"/>
      <c r="R1878" s="141"/>
      <c r="S1878" s="141"/>
      <c r="T1878" s="141"/>
      <c r="U1878" s="141"/>
    </row>
    <row r="1879" spans="1:21" ht="14.4" x14ac:dyDescent="0.3">
      <c r="A1879" s="141"/>
      <c r="B1879" s="141"/>
      <c r="C1879" s="141"/>
      <c r="D1879" s="141"/>
      <c r="E1879" s="141"/>
      <c r="F1879" s="141"/>
      <c r="G1879" s="141"/>
      <c r="H1879" s="141"/>
      <c r="I1879" s="141"/>
      <c r="J1879" s="141"/>
      <c r="K1879" s="141"/>
      <c r="L1879" s="141"/>
      <c r="M1879" s="141"/>
      <c r="N1879" s="141"/>
      <c r="O1879" s="141"/>
      <c r="P1879" s="141"/>
      <c r="Q1879" s="141"/>
      <c r="R1879" s="141"/>
      <c r="S1879" s="141"/>
      <c r="T1879" s="141"/>
      <c r="U1879" s="141"/>
    </row>
    <row r="1880" spans="1:21" ht="14.4" x14ac:dyDescent="0.3">
      <c r="A1880" s="141"/>
      <c r="B1880" s="141"/>
      <c r="C1880" s="141"/>
      <c r="D1880" s="141"/>
      <c r="E1880" s="141"/>
      <c r="F1880" s="141"/>
      <c r="G1880" s="141"/>
      <c r="H1880" s="141"/>
      <c r="I1880" s="141"/>
      <c r="J1880" s="141"/>
      <c r="K1880" s="141"/>
      <c r="L1880" s="141"/>
      <c r="M1880" s="141"/>
      <c r="N1880" s="141"/>
      <c r="O1880" s="141"/>
      <c r="P1880" s="141"/>
      <c r="Q1880" s="141"/>
      <c r="R1880" s="141"/>
      <c r="S1880" s="141"/>
      <c r="T1880" s="141"/>
      <c r="U1880" s="141"/>
    </row>
    <row r="1881" spans="1:21" ht="14.4" x14ac:dyDescent="0.3">
      <c r="A1881" s="141"/>
      <c r="B1881" s="141"/>
      <c r="C1881" s="141"/>
      <c r="D1881" s="141"/>
      <c r="E1881" s="141"/>
      <c r="F1881" s="141"/>
      <c r="G1881" s="141"/>
      <c r="H1881" s="141"/>
      <c r="I1881" s="141"/>
      <c r="J1881" s="141"/>
      <c r="K1881" s="141"/>
      <c r="L1881" s="141"/>
      <c r="M1881" s="141"/>
      <c r="N1881" s="141"/>
      <c r="O1881" s="141"/>
      <c r="P1881" s="141"/>
      <c r="Q1881" s="141"/>
      <c r="R1881" s="141"/>
      <c r="S1881" s="141"/>
      <c r="T1881" s="141"/>
      <c r="U1881" s="141"/>
    </row>
    <row r="1882" spans="1:21" ht="14.4" x14ac:dyDescent="0.3">
      <c r="A1882" s="141"/>
      <c r="B1882" s="141"/>
      <c r="C1882" s="141"/>
      <c r="D1882" s="141"/>
      <c r="E1882" s="141"/>
      <c r="F1882" s="141"/>
      <c r="G1882" s="141"/>
      <c r="H1882" s="141"/>
      <c r="I1882" s="141"/>
      <c r="J1882" s="141"/>
      <c r="K1882" s="141"/>
      <c r="L1882" s="141"/>
      <c r="M1882" s="141"/>
      <c r="N1882" s="141"/>
      <c r="O1882" s="141"/>
      <c r="P1882" s="141"/>
      <c r="Q1882" s="141"/>
      <c r="R1882" s="141"/>
      <c r="S1882" s="141"/>
      <c r="T1882" s="141"/>
      <c r="U1882" s="141"/>
    </row>
    <row r="1883" spans="1:21" ht="14.4" x14ac:dyDescent="0.3">
      <c r="A1883" s="141"/>
      <c r="B1883" s="141"/>
      <c r="C1883" s="141"/>
      <c r="D1883" s="141"/>
      <c r="E1883" s="141"/>
      <c r="F1883" s="141"/>
      <c r="G1883" s="141"/>
      <c r="H1883" s="141"/>
      <c r="I1883" s="141"/>
      <c r="J1883" s="141"/>
      <c r="K1883" s="141"/>
      <c r="L1883" s="141"/>
      <c r="M1883" s="141"/>
      <c r="N1883" s="141"/>
      <c r="O1883" s="141"/>
      <c r="P1883" s="141"/>
      <c r="Q1883" s="141"/>
      <c r="R1883" s="141"/>
      <c r="S1883" s="141"/>
      <c r="T1883" s="141"/>
      <c r="U1883" s="141"/>
    </row>
    <row r="1884" spans="1:21" ht="14.4" x14ac:dyDescent="0.3">
      <c r="A1884" s="141"/>
      <c r="B1884" s="141"/>
      <c r="C1884" s="141"/>
      <c r="D1884" s="141"/>
      <c r="E1884" s="141"/>
      <c r="F1884" s="141"/>
      <c r="G1884" s="141"/>
      <c r="H1884" s="141"/>
      <c r="I1884" s="141"/>
      <c r="J1884" s="141"/>
      <c r="K1884" s="141"/>
      <c r="L1884" s="141"/>
      <c r="M1884" s="141"/>
      <c r="N1884" s="141"/>
      <c r="O1884" s="141"/>
      <c r="P1884" s="141"/>
      <c r="Q1884" s="141"/>
      <c r="R1884" s="141"/>
      <c r="S1884" s="141"/>
      <c r="T1884" s="141"/>
      <c r="U1884" s="141"/>
    </row>
    <row r="1885" spans="1:21" ht="14.4" x14ac:dyDescent="0.3">
      <c r="A1885" s="141"/>
      <c r="B1885" s="141"/>
      <c r="C1885" s="141"/>
      <c r="D1885" s="141"/>
      <c r="E1885" s="141"/>
      <c r="F1885" s="141"/>
      <c r="G1885" s="141"/>
      <c r="H1885" s="141"/>
      <c r="I1885" s="141"/>
      <c r="J1885" s="141"/>
      <c r="K1885" s="141"/>
      <c r="L1885" s="141"/>
      <c r="M1885" s="141"/>
      <c r="N1885" s="141"/>
      <c r="O1885" s="141"/>
      <c r="P1885" s="141"/>
      <c r="Q1885" s="141"/>
      <c r="R1885" s="141"/>
      <c r="S1885" s="141"/>
      <c r="T1885" s="141"/>
      <c r="U1885" s="141"/>
    </row>
    <row r="1886" spans="1:21" ht="14.4" x14ac:dyDescent="0.3">
      <c r="A1886" s="141"/>
      <c r="B1886" s="141"/>
      <c r="C1886" s="141"/>
      <c r="D1886" s="141"/>
      <c r="E1886" s="141"/>
      <c r="F1886" s="141"/>
      <c r="G1886" s="141"/>
      <c r="H1886" s="141"/>
      <c r="I1886" s="141"/>
      <c r="J1886" s="141"/>
      <c r="K1886" s="141"/>
      <c r="L1886" s="141"/>
      <c r="M1886" s="141"/>
      <c r="N1886" s="141"/>
      <c r="O1886" s="141"/>
      <c r="P1886" s="141"/>
      <c r="Q1886" s="141"/>
      <c r="R1886" s="141"/>
      <c r="S1886" s="141"/>
      <c r="T1886" s="141"/>
      <c r="U1886" s="141"/>
    </row>
    <row r="1887" spans="1:21" ht="14.4" x14ac:dyDescent="0.3">
      <c r="A1887" s="141"/>
      <c r="B1887" s="141"/>
      <c r="C1887" s="141"/>
      <c r="D1887" s="141"/>
      <c r="E1887" s="141"/>
      <c r="F1887" s="141"/>
      <c r="G1887" s="141"/>
      <c r="H1887" s="141"/>
      <c r="I1887" s="141"/>
      <c r="J1887" s="141"/>
      <c r="K1887" s="141"/>
      <c r="L1887" s="141"/>
      <c r="M1887" s="141"/>
      <c r="N1887" s="141"/>
      <c r="O1887" s="141"/>
      <c r="P1887" s="141"/>
      <c r="Q1887" s="141"/>
      <c r="R1887" s="141"/>
      <c r="S1887" s="141"/>
      <c r="T1887" s="141"/>
      <c r="U1887" s="141"/>
    </row>
    <row r="1888" spans="1:21" ht="14.4" x14ac:dyDescent="0.3">
      <c r="A1888" s="141"/>
      <c r="B1888" s="141"/>
      <c r="C1888" s="141"/>
      <c r="D1888" s="141"/>
      <c r="E1888" s="141"/>
      <c r="F1888" s="141"/>
      <c r="G1888" s="141"/>
      <c r="H1888" s="141"/>
      <c r="I1888" s="141"/>
      <c r="J1888" s="141"/>
      <c r="K1888" s="141"/>
      <c r="L1888" s="141"/>
      <c r="M1888" s="141"/>
      <c r="N1888" s="141"/>
      <c r="O1888" s="141"/>
      <c r="P1888" s="141"/>
      <c r="Q1888" s="141"/>
      <c r="R1888" s="141"/>
      <c r="S1888" s="141"/>
      <c r="T1888" s="141"/>
      <c r="U1888" s="141"/>
    </row>
    <row r="1889" spans="1:21" ht="14.4" x14ac:dyDescent="0.3">
      <c r="A1889" s="141"/>
      <c r="B1889" s="141"/>
      <c r="C1889" s="141"/>
      <c r="D1889" s="141"/>
      <c r="E1889" s="141"/>
      <c r="F1889" s="141"/>
      <c r="G1889" s="141"/>
      <c r="H1889" s="141"/>
      <c r="I1889" s="141"/>
      <c r="J1889" s="141"/>
      <c r="K1889" s="141"/>
      <c r="L1889" s="141"/>
      <c r="M1889" s="141"/>
      <c r="N1889" s="141"/>
      <c r="O1889" s="141"/>
      <c r="P1889" s="141"/>
      <c r="Q1889" s="141"/>
      <c r="R1889" s="141"/>
      <c r="S1889" s="141"/>
      <c r="T1889" s="141"/>
      <c r="U1889" s="141"/>
    </row>
    <row r="1890" spans="1:21" ht="14.4" x14ac:dyDescent="0.3">
      <c r="A1890" s="141"/>
      <c r="B1890" s="141"/>
      <c r="C1890" s="141"/>
      <c r="D1890" s="141"/>
      <c r="E1890" s="141"/>
      <c r="F1890" s="141"/>
      <c r="G1890" s="141"/>
      <c r="H1890" s="141"/>
      <c r="I1890" s="141"/>
      <c r="J1890" s="141"/>
      <c r="K1890" s="141"/>
      <c r="L1890" s="141"/>
      <c r="M1890" s="141"/>
      <c r="N1890" s="141"/>
      <c r="O1890" s="141"/>
      <c r="P1890" s="141"/>
      <c r="Q1890" s="141"/>
      <c r="R1890" s="141"/>
      <c r="S1890" s="141"/>
      <c r="T1890" s="141"/>
      <c r="U1890" s="141"/>
    </row>
    <row r="1891" spans="1:21" ht="14.4" x14ac:dyDescent="0.3">
      <c r="A1891" s="141"/>
      <c r="B1891" s="141"/>
      <c r="C1891" s="141"/>
      <c r="D1891" s="141"/>
      <c r="E1891" s="141"/>
      <c r="F1891" s="141"/>
      <c r="G1891" s="141"/>
      <c r="H1891" s="141"/>
      <c r="I1891" s="141"/>
      <c r="J1891" s="141"/>
      <c r="K1891" s="141"/>
      <c r="L1891" s="141"/>
      <c r="M1891" s="141"/>
      <c r="N1891" s="141"/>
      <c r="O1891" s="141"/>
      <c r="P1891" s="141"/>
      <c r="Q1891" s="141"/>
      <c r="R1891" s="141"/>
      <c r="S1891" s="141"/>
      <c r="T1891" s="141"/>
      <c r="U1891" s="141"/>
    </row>
    <row r="1892" spans="1:21" ht="14.4" x14ac:dyDescent="0.3">
      <c r="A1892" s="141"/>
      <c r="B1892" s="141"/>
      <c r="C1892" s="141"/>
      <c r="D1892" s="141"/>
      <c r="E1892" s="141"/>
      <c r="F1892" s="141"/>
      <c r="G1892" s="141"/>
      <c r="H1892" s="141"/>
      <c r="I1892" s="141"/>
      <c r="J1892" s="141"/>
      <c r="K1892" s="141"/>
      <c r="L1892" s="141"/>
      <c r="M1892" s="141"/>
      <c r="N1892" s="141"/>
      <c r="O1892" s="141"/>
      <c r="P1892" s="141"/>
      <c r="Q1892" s="141"/>
      <c r="R1892" s="141"/>
      <c r="S1892" s="141"/>
      <c r="T1892" s="141"/>
      <c r="U1892" s="141"/>
    </row>
    <row r="1893" spans="1:21" ht="14.4" x14ac:dyDescent="0.3">
      <c r="A1893" s="141"/>
      <c r="B1893" s="141"/>
      <c r="C1893" s="141"/>
      <c r="D1893" s="141"/>
      <c r="E1893" s="141"/>
      <c r="F1893" s="141"/>
      <c r="G1893" s="141"/>
      <c r="H1893" s="141"/>
      <c r="I1893" s="141"/>
      <c r="J1893" s="141"/>
      <c r="K1893" s="141"/>
      <c r="L1893" s="141"/>
      <c r="M1893" s="141"/>
      <c r="N1893" s="141"/>
      <c r="O1893" s="141"/>
      <c r="P1893" s="141"/>
      <c r="Q1893" s="141"/>
      <c r="R1893" s="141"/>
      <c r="S1893" s="141"/>
      <c r="T1893" s="141"/>
      <c r="U1893" s="141"/>
    </row>
    <row r="1894" spans="1:21" ht="14.4" x14ac:dyDescent="0.3">
      <c r="A1894" s="141"/>
      <c r="B1894" s="141"/>
      <c r="C1894" s="141"/>
      <c r="D1894" s="141"/>
      <c r="E1894" s="141"/>
      <c r="F1894" s="141"/>
      <c r="G1894" s="141"/>
      <c r="H1894" s="141"/>
      <c r="I1894" s="141"/>
      <c r="J1894" s="141"/>
      <c r="K1894" s="141"/>
      <c r="L1894" s="141"/>
      <c r="M1894" s="141"/>
      <c r="N1894" s="141"/>
      <c r="O1894" s="141"/>
      <c r="P1894" s="141"/>
      <c r="Q1894" s="141"/>
      <c r="R1894" s="141"/>
      <c r="S1894" s="141"/>
      <c r="T1894" s="141"/>
      <c r="U1894" s="141"/>
    </row>
    <row r="1895" spans="1:21" ht="14.4" x14ac:dyDescent="0.3">
      <c r="A1895" s="141"/>
      <c r="B1895" s="141"/>
      <c r="C1895" s="141"/>
      <c r="D1895" s="141"/>
      <c r="E1895" s="141"/>
      <c r="F1895" s="141"/>
      <c r="G1895" s="141"/>
      <c r="H1895" s="141"/>
      <c r="I1895" s="141"/>
      <c r="J1895" s="141"/>
      <c r="K1895" s="141"/>
      <c r="L1895" s="141"/>
      <c r="M1895" s="141"/>
      <c r="N1895" s="141"/>
      <c r="O1895" s="141"/>
      <c r="P1895" s="141"/>
      <c r="Q1895" s="141"/>
      <c r="R1895" s="141"/>
      <c r="S1895" s="141"/>
      <c r="T1895" s="141"/>
      <c r="U1895" s="141"/>
    </row>
    <row r="1896" spans="1:21" ht="14.4" x14ac:dyDescent="0.3">
      <c r="A1896" s="141"/>
      <c r="B1896" s="141"/>
      <c r="C1896" s="141"/>
      <c r="D1896" s="141"/>
      <c r="E1896" s="141"/>
      <c r="F1896" s="141"/>
      <c r="G1896" s="141"/>
      <c r="H1896" s="141"/>
      <c r="I1896" s="141"/>
      <c r="J1896" s="141"/>
      <c r="K1896" s="141"/>
      <c r="L1896" s="141"/>
      <c r="M1896" s="141"/>
      <c r="N1896" s="141"/>
      <c r="O1896" s="141"/>
      <c r="P1896" s="141"/>
      <c r="Q1896" s="141"/>
      <c r="R1896" s="141"/>
      <c r="S1896" s="141"/>
      <c r="T1896" s="141"/>
      <c r="U1896" s="141"/>
    </row>
    <row r="1897" spans="1:21" ht="14.4" x14ac:dyDescent="0.3">
      <c r="A1897" s="141"/>
      <c r="B1897" s="141"/>
      <c r="C1897" s="141"/>
      <c r="D1897" s="141"/>
      <c r="E1897" s="141"/>
      <c r="F1897" s="141"/>
      <c r="G1897" s="141"/>
      <c r="H1897" s="141"/>
      <c r="I1897" s="141"/>
      <c r="J1897" s="141"/>
      <c r="K1897" s="141"/>
      <c r="L1897" s="141"/>
      <c r="M1897" s="141"/>
      <c r="N1897" s="141"/>
      <c r="O1897" s="141"/>
      <c r="P1897" s="141"/>
      <c r="Q1897" s="141"/>
      <c r="R1897" s="141"/>
      <c r="S1897" s="141"/>
      <c r="T1897" s="141"/>
      <c r="U1897" s="141"/>
    </row>
    <row r="1898" spans="1:21" ht="14.4" x14ac:dyDescent="0.3">
      <c r="A1898" s="141"/>
      <c r="B1898" s="141"/>
      <c r="C1898" s="141"/>
      <c r="D1898" s="141"/>
      <c r="E1898" s="141"/>
      <c r="F1898" s="141"/>
      <c r="G1898" s="141"/>
      <c r="H1898" s="141"/>
      <c r="I1898" s="141"/>
      <c r="J1898" s="141"/>
      <c r="K1898" s="141"/>
      <c r="L1898" s="141"/>
      <c r="M1898" s="141"/>
      <c r="N1898" s="141"/>
      <c r="O1898" s="141"/>
      <c r="P1898" s="141"/>
      <c r="Q1898" s="141"/>
      <c r="R1898" s="141"/>
      <c r="S1898" s="141"/>
      <c r="T1898" s="141"/>
      <c r="U1898" s="141"/>
    </row>
    <row r="1899" spans="1:21" ht="14.4" x14ac:dyDescent="0.3">
      <c r="A1899" s="141"/>
      <c r="B1899" s="141"/>
      <c r="C1899" s="141"/>
      <c r="D1899" s="141"/>
      <c r="E1899" s="141"/>
      <c r="F1899" s="141"/>
      <c r="G1899" s="141"/>
      <c r="H1899" s="141"/>
      <c r="I1899" s="141"/>
      <c r="J1899" s="141"/>
      <c r="K1899" s="141"/>
      <c r="L1899" s="141"/>
      <c r="M1899" s="141"/>
      <c r="N1899" s="141"/>
      <c r="O1899" s="141"/>
      <c r="P1899" s="141"/>
      <c r="Q1899" s="141"/>
      <c r="R1899" s="141"/>
      <c r="S1899" s="141"/>
      <c r="T1899" s="141"/>
      <c r="U1899" s="141"/>
    </row>
    <row r="1900" spans="1:21" ht="14.4" x14ac:dyDescent="0.3">
      <c r="A1900" s="141"/>
      <c r="B1900" s="141"/>
      <c r="C1900" s="141"/>
      <c r="D1900" s="141"/>
      <c r="E1900" s="141"/>
      <c r="F1900" s="141"/>
      <c r="G1900" s="141"/>
      <c r="H1900" s="141"/>
      <c r="I1900" s="141"/>
      <c r="J1900" s="141"/>
      <c r="K1900" s="141"/>
      <c r="L1900" s="141"/>
      <c r="M1900" s="141"/>
      <c r="N1900" s="141"/>
      <c r="O1900" s="141"/>
      <c r="P1900" s="141"/>
      <c r="Q1900" s="141"/>
      <c r="R1900" s="141"/>
      <c r="S1900" s="141"/>
      <c r="T1900" s="141"/>
      <c r="U1900" s="141"/>
    </row>
    <row r="1901" spans="1:21" ht="14.4" x14ac:dyDescent="0.3">
      <c r="A1901" s="141"/>
      <c r="B1901" s="141"/>
      <c r="C1901" s="141"/>
      <c r="D1901" s="141"/>
      <c r="E1901" s="141"/>
      <c r="F1901" s="141"/>
      <c r="G1901" s="141"/>
      <c r="H1901" s="141"/>
      <c r="I1901" s="141"/>
      <c r="J1901" s="141"/>
      <c r="K1901" s="141"/>
      <c r="L1901" s="141"/>
      <c r="M1901" s="141"/>
      <c r="N1901" s="141"/>
      <c r="O1901" s="141"/>
      <c r="P1901" s="141"/>
      <c r="Q1901" s="141"/>
      <c r="R1901" s="141"/>
      <c r="S1901" s="141"/>
      <c r="T1901" s="141"/>
      <c r="U1901" s="141"/>
    </row>
    <row r="1902" spans="1:21" ht="14.4" x14ac:dyDescent="0.3">
      <c r="A1902" s="141"/>
      <c r="B1902" s="141"/>
      <c r="C1902" s="141"/>
      <c r="D1902" s="141"/>
      <c r="E1902" s="141"/>
      <c r="F1902" s="141"/>
      <c r="G1902" s="141"/>
      <c r="H1902" s="141"/>
      <c r="I1902" s="141"/>
      <c r="J1902" s="141"/>
      <c r="K1902" s="141"/>
      <c r="L1902" s="141"/>
      <c r="M1902" s="141"/>
      <c r="N1902" s="141"/>
      <c r="O1902" s="141"/>
      <c r="P1902" s="141"/>
      <c r="Q1902" s="141"/>
      <c r="R1902" s="141"/>
      <c r="S1902" s="141"/>
      <c r="T1902" s="141"/>
      <c r="U1902" s="141"/>
    </row>
    <row r="1903" spans="1:21" ht="14.4" x14ac:dyDescent="0.3">
      <c r="A1903" s="141"/>
      <c r="B1903" s="141"/>
      <c r="C1903" s="141"/>
      <c r="D1903" s="141"/>
      <c r="E1903" s="141"/>
      <c r="F1903" s="141"/>
      <c r="G1903" s="141"/>
      <c r="H1903" s="141"/>
      <c r="I1903" s="141"/>
      <c r="J1903" s="141"/>
      <c r="K1903" s="141"/>
      <c r="L1903" s="141"/>
      <c r="M1903" s="141"/>
      <c r="N1903" s="141"/>
      <c r="O1903" s="141"/>
      <c r="P1903" s="141"/>
      <c r="Q1903" s="141"/>
      <c r="R1903" s="141"/>
      <c r="S1903" s="141"/>
      <c r="T1903" s="141"/>
      <c r="U1903" s="141"/>
    </row>
    <row r="1904" spans="1:21" ht="14.4" x14ac:dyDescent="0.3">
      <c r="A1904" s="141"/>
      <c r="B1904" s="141"/>
      <c r="C1904" s="141"/>
      <c r="D1904" s="141"/>
      <c r="E1904" s="141"/>
      <c r="F1904" s="141"/>
      <c r="G1904" s="141"/>
      <c r="H1904" s="141"/>
      <c r="I1904" s="141"/>
      <c r="J1904" s="141"/>
      <c r="K1904" s="141"/>
      <c r="L1904" s="141"/>
      <c r="M1904" s="141"/>
      <c r="N1904" s="141"/>
      <c r="O1904" s="141"/>
      <c r="P1904" s="141"/>
      <c r="Q1904" s="141"/>
      <c r="R1904" s="141"/>
      <c r="S1904" s="141"/>
      <c r="T1904" s="141"/>
      <c r="U1904" s="141"/>
    </row>
    <row r="1905" spans="1:21" ht="14.4" x14ac:dyDescent="0.3">
      <c r="A1905" s="141"/>
      <c r="B1905" s="141"/>
      <c r="C1905" s="141"/>
      <c r="D1905" s="141"/>
      <c r="E1905" s="141"/>
      <c r="F1905" s="141"/>
      <c r="G1905" s="141"/>
      <c r="H1905" s="141"/>
      <c r="I1905" s="141"/>
      <c r="J1905" s="141"/>
      <c r="K1905" s="141"/>
      <c r="L1905" s="141"/>
      <c r="M1905" s="141"/>
      <c r="N1905" s="141"/>
      <c r="O1905" s="141"/>
      <c r="P1905" s="141"/>
      <c r="Q1905" s="141"/>
      <c r="R1905" s="141"/>
      <c r="S1905" s="141"/>
      <c r="T1905" s="141"/>
      <c r="U1905" s="141"/>
    </row>
    <row r="1906" spans="1:21" ht="14.4" x14ac:dyDescent="0.3">
      <c r="A1906" s="141"/>
      <c r="B1906" s="141"/>
      <c r="C1906" s="141"/>
      <c r="D1906" s="141"/>
      <c r="E1906" s="141"/>
      <c r="F1906" s="141"/>
      <c r="G1906" s="141"/>
      <c r="H1906" s="141"/>
      <c r="I1906" s="141"/>
      <c r="J1906" s="141"/>
      <c r="K1906" s="141"/>
      <c r="L1906" s="141"/>
      <c r="M1906" s="141"/>
      <c r="N1906" s="141"/>
      <c r="O1906" s="141"/>
      <c r="P1906" s="141"/>
      <c r="Q1906" s="141"/>
      <c r="R1906" s="141"/>
      <c r="S1906" s="141"/>
      <c r="T1906" s="141"/>
      <c r="U1906" s="141"/>
    </row>
    <row r="1907" spans="1:21" ht="14.4" x14ac:dyDescent="0.3">
      <c r="A1907" s="141"/>
      <c r="B1907" s="141"/>
      <c r="C1907" s="141"/>
      <c r="D1907" s="141"/>
      <c r="E1907" s="141"/>
      <c r="F1907" s="141"/>
      <c r="G1907" s="141"/>
      <c r="H1907" s="141"/>
      <c r="I1907" s="141"/>
      <c r="J1907" s="141"/>
      <c r="K1907" s="141"/>
      <c r="L1907" s="141"/>
      <c r="M1907" s="141"/>
      <c r="N1907" s="141"/>
      <c r="O1907" s="141"/>
      <c r="P1907" s="141"/>
      <c r="Q1907" s="141"/>
      <c r="R1907" s="141"/>
      <c r="S1907" s="141"/>
      <c r="T1907" s="141"/>
      <c r="U1907" s="141"/>
    </row>
    <row r="1908" spans="1:21" ht="14.4" x14ac:dyDescent="0.3">
      <c r="A1908" s="141"/>
      <c r="B1908" s="141"/>
      <c r="C1908" s="141"/>
      <c r="D1908" s="141"/>
      <c r="E1908" s="141"/>
      <c r="F1908" s="141"/>
      <c r="G1908" s="141"/>
      <c r="H1908" s="141"/>
      <c r="I1908" s="141"/>
      <c r="J1908" s="141"/>
      <c r="K1908" s="141"/>
      <c r="L1908" s="141"/>
      <c r="M1908" s="141"/>
      <c r="N1908" s="141"/>
      <c r="O1908" s="141"/>
      <c r="P1908" s="141"/>
      <c r="Q1908" s="141"/>
      <c r="R1908" s="141"/>
      <c r="S1908" s="141"/>
      <c r="T1908" s="141"/>
      <c r="U1908" s="141"/>
    </row>
    <row r="1909" spans="1:21" ht="14.4" x14ac:dyDescent="0.3">
      <c r="A1909" s="141"/>
      <c r="B1909" s="141"/>
      <c r="C1909" s="141"/>
      <c r="D1909" s="141"/>
      <c r="E1909" s="141"/>
      <c r="F1909" s="141"/>
      <c r="G1909" s="141"/>
      <c r="H1909" s="141"/>
      <c r="I1909" s="141"/>
      <c r="J1909" s="141"/>
      <c r="K1909" s="141"/>
      <c r="L1909" s="141"/>
      <c r="M1909" s="141"/>
      <c r="N1909" s="141"/>
      <c r="O1909" s="141"/>
      <c r="P1909" s="141"/>
      <c r="Q1909" s="141"/>
      <c r="R1909" s="141"/>
      <c r="S1909" s="141"/>
      <c r="T1909" s="141"/>
      <c r="U1909" s="141"/>
    </row>
    <row r="1910" spans="1:21" ht="14.4" x14ac:dyDescent="0.3">
      <c r="A1910" s="141"/>
      <c r="B1910" s="141"/>
      <c r="C1910" s="141"/>
      <c r="D1910" s="141"/>
      <c r="E1910" s="141"/>
      <c r="F1910" s="141"/>
      <c r="G1910" s="141"/>
      <c r="H1910" s="141"/>
      <c r="I1910" s="141"/>
      <c r="J1910" s="141"/>
      <c r="K1910" s="141"/>
      <c r="L1910" s="141"/>
      <c r="M1910" s="141"/>
      <c r="N1910" s="141"/>
      <c r="O1910" s="141"/>
      <c r="P1910" s="141"/>
      <c r="Q1910" s="141"/>
      <c r="R1910" s="141"/>
      <c r="S1910" s="141"/>
      <c r="T1910" s="141"/>
      <c r="U1910" s="141"/>
    </row>
    <row r="1911" spans="1:21" ht="14.4" x14ac:dyDescent="0.3">
      <c r="A1911" s="141"/>
      <c r="B1911" s="141"/>
      <c r="C1911" s="141"/>
      <c r="D1911" s="141"/>
      <c r="E1911" s="141"/>
      <c r="F1911" s="141"/>
      <c r="G1911" s="141"/>
      <c r="H1911" s="141"/>
      <c r="I1911" s="141"/>
      <c r="J1911" s="141"/>
      <c r="K1911" s="141"/>
      <c r="L1911" s="141"/>
      <c r="M1911" s="141"/>
      <c r="N1911" s="141"/>
      <c r="O1911" s="141"/>
      <c r="P1911" s="141"/>
      <c r="Q1911" s="141"/>
      <c r="R1911" s="141"/>
      <c r="S1911" s="141"/>
      <c r="T1911" s="141"/>
      <c r="U1911" s="141"/>
    </row>
    <row r="1912" spans="1:21" ht="14.4" x14ac:dyDescent="0.3">
      <c r="A1912" s="141"/>
      <c r="B1912" s="141"/>
      <c r="C1912" s="141"/>
      <c r="D1912" s="141"/>
      <c r="E1912" s="141"/>
      <c r="F1912" s="141"/>
      <c r="G1912" s="141"/>
      <c r="H1912" s="141"/>
      <c r="I1912" s="141"/>
      <c r="J1912" s="141"/>
      <c r="K1912" s="141"/>
      <c r="L1912" s="141"/>
      <c r="M1912" s="141"/>
      <c r="N1912" s="141"/>
      <c r="O1912" s="141"/>
      <c r="P1912" s="141"/>
      <c r="Q1912" s="141"/>
      <c r="R1912" s="141"/>
      <c r="S1912" s="141"/>
      <c r="T1912" s="141"/>
      <c r="U1912" s="141"/>
    </row>
    <row r="1913" spans="1:21" ht="14.4" x14ac:dyDescent="0.3">
      <c r="A1913" s="141"/>
      <c r="B1913" s="141"/>
      <c r="C1913" s="141"/>
      <c r="D1913" s="141"/>
      <c r="E1913" s="141"/>
      <c r="F1913" s="141"/>
      <c r="G1913" s="141"/>
      <c r="H1913" s="141"/>
      <c r="I1913" s="141"/>
      <c r="J1913" s="141"/>
      <c r="K1913" s="141"/>
      <c r="L1913" s="141"/>
      <c r="M1913" s="141"/>
      <c r="N1913" s="141"/>
      <c r="O1913" s="141"/>
      <c r="P1913" s="141"/>
      <c r="Q1913" s="141"/>
      <c r="R1913" s="141"/>
      <c r="S1913" s="141"/>
      <c r="T1913" s="141"/>
      <c r="U1913" s="141"/>
    </row>
    <row r="1914" spans="1:21" ht="14.4" x14ac:dyDescent="0.3">
      <c r="A1914" s="141"/>
      <c r="B1914" s="141"/>
      <c r="C1914" s="141"/>
      <c r="D1914" s="141"/>
      <c r="E1914" s="141"/>
      <c r="F1914" s="141"/>
      <c r="G1914" s="141"/>
      <c r="H1914" s="141"/>
      <c r="I1914" s="141"/>
      <c r="J1914" s="141"/>
      <c r="K1914" s="141"/>
      <c r="L1914" s="141"/>
      <c r="M1914" s="141"/>
      <c r="N1914" s="141"/>
      <c r="O1914" s="141"/>
      <c r="P1914" s="141"/>
      <c r="Q1914" s="141"/>
      <c r="R1914" s="141"/>
      <c r="S1914" s="141"/>
      <c r="T1914" s="141"/>
      <c r="U1914" s="141"/>
    </row>
    <row r="1915" spans="1:21" ht="14.4" x14ac:dyDescent="0.3">
      <c r="A1915" s="141"/>
      <c r="B1915" s="141"/>
      <c r="C1915" s="141"/>
      <c r="D1915" s="141"/>
      <c r="E1915" s="141"/>
      <c r="F1915" s="141"/>
      <c r="G1915" s="141"/>
      <c r="H1915" s="141"/>
      <c r="I1915" s="141"/>
      <c r="J1915" s="141"/>
      <c r="K1915" s="141"/>
      <c r="L1915" s="141"/>
      <c r="M1915" s="141"/>
      <c r="N1915" s="141"/>
      <c r="O1915" s="141"/>
      <c r="P1915" s="141"/>
      <c r="Q1915" s="141"/>
      <c r="R1915" s="141"/>
      <c r="S1915" s="141"/>
      <c r="T1915" s="141"/>
      <c r="U1915" s="141"/>
    </row>
    <row r="1916" spans="1:21" ht="14.4" x14ac:dyDescent="0.3">
      <c r="A1916" s="141"/>
      <c r="B1916" s="141"/>
      <c r="C1916" s="141"/>
      <c r="D1916" s="141"/>
      <c r="E1916" s="141"/>
      <c r="F1916" s="141"/>
      <c r="G1916" s="141"/>
      <c r="H1916" s="141"/>
      <c r="I1916" s="141"/>
      <c r="J1916" s="141"/>
      <c r="K1916" s="141"/>
      <c r="L1916" s="141"/>
      <c r="M1916" s="141"/>
      <c r="N1916" s="141"/>
      <c r="O1916" s="141"/>
      <c r="P1916" s="141"/>
      <c r="Q1916" s="141"/>
      <c r="R1916" s="141"/>
      <c r="S1916" s="141"/>
      <c r="T1916" s="141"/>
      <c r="U1916" s="141"/>
    </row>
    <row r="1917" spans="1:21" ht="14.4" x14ac:dyDescent="0.3">
      <c r="A1917" s="141"/>
      <c r="B1917" s="141"/>
      <c r="C1917" s="141"/>
      <c r="D1917" s="141"/>
      <c r="E1917" s="141"/>
      <c r="F1917" s="141"/>
      <c r="G1917" s="141"/>
      <c r="H1917" s="141"/>
      <c r="I1917" s="141"/>
      <c r="J1917" s="141"/>
      <c r="K1917" s="141"/>
      <c r="L1917" s="141"/>
      <c r="M1917" s="141"/>
      <c r="N1917" s="141"/>
      <c r="O1917" s="141"/>
      <c r="P1917" s="141"/>
      <c r="Q1917" s="141"/>
      <c r="R1917" s="141"/>
      <c r="S1917" s="141"/>
      <c r="T1917" s="141"/>
      <c r="U1917" s="141"/>
    </row>
    <row r="1918" spans="1:21" ht="14.4" x14ac:dyDescent="0.3">
      <c r="A1918" s="141"/>
      <c r="B1918" s="141"/>
      <c r="C1918" s="141"/>
      <c r="D1918" s="141"/>
      <c r="E1918" s="141"/>
      <c r="F1918" s="141"/>
      <c r="G1918" s="141"/>
      <c r="H1918" s="141"/>
      <c r="I1918" s="141"/>
      <c r="J1918" s="141"/>
      <c r="K1918" s="141"/>
      <c r="L1918" s="141"/>
      <c r="M1918" s="141"/>
      <c r="N1918" s="141"/>
      <c r="O1918" s="141"/>
      <c r="P1918" s="141"/>
      <c r="Q1918" s="141"/>
      <c r="R1918" s="141"/>
      <c r="S1918" s="141"/>
      <c r="T1918" s="141"/>
      <c r="U1918" s="141"/>
    </row>
    <row r="1919" spans="1:21" ht="14.4" x14ac:dyDescent="0.3">
      <c r="A1919" s="141"/>
      <c r="B1919" s="141"/>
      <c r="C1919" s="141"/>
      <c r="D1919" s="141"/>
      <c r="E1919" s="141"/>
      <c r="F1919" s="141"/>
      <c r="G1919" s="141"/>
      <c r="H1919" s="141"/>
      <c r="I1919" s="141"/>
      <c r="J1919" s="141"/>
      <c r="K1919" s="141"/>
      <c r="L1919" s="141"/>
      <c r="M1919" s="141"/>
      <c r="N1919" s="141"/>
      <c r="O1919" s="141"/>
      <c r="P1919" s="141"/>
      <c r="Q1919" s="141"/>
      <c r="R1919" s="141"/>
      <c r="S1919" s="141"/>
      <c r="T1919" s="141"/>
      <c r="U1919" s="141"/>
    </row>
    <row r="1920" spans="1:21" ht="14.4" x14ac:dyDescent="0.3">
      <c r="A1920" s="141"/>
      <c r="B1920" s="141"/>
      <c r="C1920" s="141"/>
      <c r="D1920" s="141"/>
      <c r="E1920" s="141"/>
      <c r="F1920" s="141"/>
      <c r="G1920" s="141"/>
      <c r="H1920" s="141"/>
      <c r="I1920" s="141"/>
      <c r="J1920" s="141"/>
      <c r="K1920" s="141"/>
      <c r="L1920" s="141"/>
      <c r="M1920" s="141"/>
      <c r="N1920" s="141"/>
      <c r="O1920" s="141"/>
      <c r="P1920" s="141"/>
      <c r="Q1920" s="141"/>
      <c r="R1920" s="141"/>
      <c r="S1920" s="141"/>
      <c r="T1920" s="141"/>
      <c r="U1920" s="141"/>
    </row>
    <row r="1921" spans="1:21" ht="14.4" x14ac:dyDescent="0.3">
      <c r="A1921" s="141"/>
      <c r="B1921" s="141"/>
      <c r="C1921" s="141"/>
      <c r="D1921" s="141"/>
      <c r="E1921" s="141"/>
      <c r="F1921" s="141"/>
      <c r="G1921" s="141"/>
      <c r="H1921" s="141"/>
      <c r="I1921" s="141"/>
      <c r="J1921" s="141"/>
      <c r="K1921" s="141"/>
      <c r="L1921" s="141"/>
      <c r="M1921" s="141"/>
      <c r="N1921" s="141"/>
      <c r="O1921" s="141"/>
      <c r="P1921" s="141"/>
      <c r="Q1921" s="141"/>
      <c r="R1921" s="141"/>
      <c r="S1921" s="141"/>
      <c r="T1921" s="141"/>
      <c r="U1921" s="141"/>
    </row>
    <row r="1922" spans="1:21" ht="14.4" x14ac:dyDescent="0.3">
      <c r="A1922" s="141"/>
      <c r="B1922" s="141"/>
      <c r="C1922" s="141"/>
      <c r="D1922" s="141"/>
      <c r="E1922" s="141"/>
      <c r="F1922" s="141"/>
      <c r="G1922" s="141"/>
      <c r="H1922" s="141"/>
      <c r="I1922" s="141"/>
      <c r="J1922" s="141"/>
      <c r="K1922" s="141"/>
      <c r="L1922" s="141"/>
      <c r="M1922" s="141"/>
      <c r="N1922" s="141"/>
      <c r="O1922" s="141"/>
      <c r="P1922" s="141"/>
      <c r="Q1922" s="141"/>
      <c r="R1922" s="141"/>
      <c r="S1922" s="141"/>
      <c r="T1922" s="141"/>
      <c r="U1922" s="141"/>
    </row>
    <row r="1923" spans="1:21" ht="14.4" x14ac:dyDescent="0.3">
      <c r="A1923" s="141"/>
      <c r="B1923" s="141"/>
      <c r="C1923" s="141"/>
      <c r="D1923" s="141"/>
      <c r="E1923" s="141"/>
      <c r="F1923" s="141"/>
      <c r="G1923" s="141"/>
      <c r="H1923" s="141"/>
      <c r="I1923" s="141"/>
      <c r="J1923" s="141"/>
      <c r="K1923" s="141"/>
      <c r="L1923" s="141"/>
      <c r="M1923" s="141"/>
      <c r="N1923" s="141"/>
      <c r="O1923" s="141"/>
      <c r="P1923" s="141"/>
      <c r="Q1923" s="141"/>
      <c r="R1923" s="141"/>
      <c r="S1923" s="141"/>
      <c r="T1923" s="141"/>
      <c r="U1923" s="141"/>
    </row>
    <row r="1924" spans="1:21" ht="14.4" x14ac:dyDescent="0.3">
      <c r="A1924" s="141"/>
      <c r="B1924" s="141"/>
      <c r="C1924" s="141"/>
      <c r="D1924" s="141"/>
      <c r="E1924" s="141"/>
      <c r="F1924" s="141"/>
      <c r="G1924" s="141"/>
      <c r="H1924" s="141"/>
      <c r="I1924" s="141"/>
      <c r="J1924" s="141"/>
      <c r="K1924" s="141"/>
      <c r="L1924" s="141"/>
      <c r="M1924" s="141"/>
      <c r="N1924" s="141"/>
      <c r="O1924" s="141"/>
      <c r="P1924" s="141"/>
      <c r="Q1924" s="141"/>
      <c r="R1924" s="141"/>
      <c r="S1924" s="141"/>
      <c r="T1924" s="141"/>
      <c r="U1924" s="141"/>
    </row>
    <row r="1925" spans="1:21" ht="14.4" x14ac:dyDescent="0.3">
      <c r="A1925" s="141"/>
      <c r="B1925" s="141"/>
      <c r="C1925" s="141"/>
      <c r="D1925" s="141"/>
      <c r="E1925" s="141"/>
      <c r="F1925" s="141"/>
      <c r="G1925" s="141"/>
      <c r="H1925" s="141"/>
      <c r="I1925" s="141"/>
      <c r="J1925" s="141"/>
      <c r="K1925" s="141"/>
      <c r="L1925" s="141"/>
      <c r="M1925" s="141"/>
      <c r="N1925" s="141"/>
      <c r="O1925" s="141"/>
      <c r="P1925" s="141"/>
      <c r="Q1925" s="141"/>
      <c r="R1925" s="141"/>
      <c r="S1925" s="141"/>
      <c r="T1925" s="141"/>
      <c r="U1925" s="141"/>
    </row>
    <row r="1926" spans="1:21" ht="14.4" x14ac:dyDescent="0.3">
      <c r="A1926" s="141"/>
      <c r="B1926" s="141"/>
      <c r="C1926" s="141"/>
      <c r="D1926" s="141"/>
      <c r="E1926" s="141"/>
      <c r="F1926" s="141"/>
      <c r="G1926" s="141"/>
      <c r="H1926" s="141"/>
      <c r="I1926" s="141"/>
      <c r="J1926" s="141"/>
      <c r="K1926" s="141"/>
      <c r="L1926" s="141"/>
      <c r="M1926" s="141"/>
      <c r="N1926" s="141"/>
      <c r="O1926" s="141"/>
      <c r="P1926" s="141"/>
      <c r="Q1926" s="141"/>
      <c r="R1926" s="141"/>
      <c r="S1926" s="141"/>
      <c r="T1926" s="141"/>
      <c r="U1926" s="141"/>
    </row>
    <row r="1927" spans="1:21" ht="14.4" x14ac:dyDescent="0.3">
      <c r="A1927" s="141"/>
      <c r="B1927" s="141"/>
      <c r="C1927" s="141"/>
      <c r="D1927" s="141"/>
      <c r="E1927" s="141"/>
      <c r="F1927" s="141"/>
      <c r="G1927" s="141"/>
      <c r="H1927" s="141"/>
      <c r="I1927" s="141"/>
      <c r="J1927" s="141"/>
      <c r="K1927" s="141"/>
      <c r="L1927" s="141"/>
      <c r="M1927" s="141"/>
      <c r="N1927" s="141"/>
      <c r="O1927" s="141"/>
      <c r="P1927" s="141"/>
      <c r="Q1927" s="141"/>
      <c r="R1927" s="141"/>
      <c r="S1927" s="141"/>
      <c r="T1927" s="141"/>
      <c r="U1927" s="141"/>
    </row>
    <row r="1928" spans="1:21" ht="14.4" x14ac:dyDescent="0.3">
      <c r="A1928" s="141"/>
      <c r="B1928" s="141"/>
      <c r="C1928" s="141"/>
      <c r="D1928" s="141"/>
      <c r="E1928" s="141"/>
      <c r="F1928" s="141"/>
      <c r="G1928" s="141"/>
      <c r="H1928" s="141"/>
      <c r="I1928" s="141"/>
      <c r="J1928" s="141"/>
      <c r="K1928" s="141"/>
      <c r="L1928" s="141"/>
      <c r="M1928" s="141"/>
      <c r="N1928" s="141"/>
      <c r="O1928" s="141"/>
      <c r="P1928" s="141"/>
      <c r="Q1928" s="141"/>
      <c r="R1928" s="141"/>
      <c r="S1928" s="141"/>
      <c r="T1928" s="141"/>
      <c r="U1928" s="141"/>
    </row>
    <row r="1929" spans="1:21" ht="14.4" x14ac:dyDescent="0.3">
      <c r="A1929" s="141"/>
      <c r="B1929" s="141"/>
      <c r="C1929" s="141"/>
      <c r="D1929" s="141"/>
      <c r="E1929" s="141"/>
      <c r="F1929" s="141"/>
      <c r="G1929" s="141"/>
      <c r="H1929" s="141"/>
      <c r="I1929" s="141"/>
      <c r="J1929" s="141"/>
      <c r="K1929" s="141"/>
      <c r="L1929" s="141"/>
      <c r="M1929" s="141"/>
      <c r="N1929" s="141"/>
      <c r="O1929" s="141"/>
      <c r="P1929" s="141"/>
      <c r="Q1929" s="141"/>
      <c r="R1929" s="141"/>
      <c r="S1929" s="141"/>
      <c r="T1929" s="141"/>
      <c r="U1929" s="141"/>
    </row>
    <row r="1930" spans="1:21" ht="14.4" x14ac:dyDescent="0.3">
      <c r="A1930" s="141"/>
      <c r="B1930" s="141"/>
      <c r="C1930" s="141"/>
      <c r="D1930" s="141"/>
      <c r="E1930" s="141"/>
      <c r="F1930" s="141"/>
      <c r="G1930" s="141"/>
      <c r="H1930" s="141"/>
      <c r="I1930" s="141"/>
      <c r="J1930" s="141"/>
      <c r="K1930" s="141"/>
      <c r="L1930" s="141"/>
      <c r="M1930" s="141"/>
      <c r="N1930" s="141"/>
      <c r="O1930" s="141"/>
      <c r="P1930" s="141"/>
      <c r="Q1930" s="141"/>
      <c r="R1930" s="141"/>
      <c r="S1930" s="141"/>
      <c r="T1930" s="141"/>
      <c r="U1930" s="141"/>
    </row>
    <row r="1931" spans="1:21" ht="14.4" x14ac:dyDescent="0.3">
      <c r="A1931" s="141"/>
      <c r="B1931" s="141"/>
      <c r="C1931" s="141"/>
      <c r="D1931" s="141"/>
      <c r="E1931" s="141"/>
      <c r="F1931" s="141"/>
      <c r="G1931" s="141"/>
      <c r="H1931" s="141"/>
      <c r="I1931" s="141"/>
      <c r="J1931" s="141"/>
      <c r="K1931" s="141"/>
      <c r="L1931" s="141"/>
      <c r="M1931" s="141"/>
      <c r="N1931" s="141"/>
      <c r="O1931" s="141"/>
      <c r="P1931" s="141"/>
      <c r="Q1931" s="141"/>
      <c r="R1931" s="141"/>
      <c r="S1931" s="141"/>
      <c r="T1931" s="141"/>
      <c r="U1931" s="141"/>
    </row>
    <row r="1932" spans="1:21" ht="14.4" x14ac:dyDescent="0.3">
      <c r="A1932" s="141"/>
      <c r="B1932" s="141"/>
      <c r="C1932" s="141"/>
      <c r="D1932" s="141"/>
      <c r="E1932" s="141"/>
      <c r="F1932" s="141"/>
      <c r="G1932" s="141"/>
      <c r="H1932" s="141"/>
      <c r="I1932" s="141"/>
      <c r="J1932" s="141"/>
      <c r="K1932" s="141"/>
      <c r="L1932" s="141"/>
      <c r="M1932" s="141"/>
      <c r="N1932" s="141"/>
      <c r="O1932" s="141"/>
      <c r="P1932" s="141"/>
      <c r="Q1932" s="141"/>
      <c r="R1932" s="141"/>
      <c r="S1932" s="141"/>
      <c r="T1932" s="141"/>
      <c r="U1932" s="141"/>
    </row>
    <row r="1933" spans="1:21" ht="14.4" x14ac:dyDescent="0.3">
      <c r="A1933" s="141"/>
      <c r="B1933" s="141"/>
      <c r="C1933" s="141"/>
      <c r="D1933" s="141"/>
      <c r="E1933" s="141"/>
      <c r="F1933" s="141"/>
      <c r="G1933" s="141"/>
      <c r="H1933" s="141"/>
      <c r="I1933" s="141"/>
      <c r="J1933" s="141"/>
      <c r="K1933" s="141"/>
      <c r="L1933" s="141"/>
      <c r="M1933" s="141"/>
      <c r="N1933" s="141"/>
      <c r="O1933" s="141"/>
      <c r="P1933" s="141"/>
      <c r="Q1933" s="141"/>
      <c r="R1933" s="141"/>
      <c r="S1933" s="141"/>
      <c r="T1933" s="141"/>
      <c r="U1933" s="141"/>
    </row>
    <row r="1934" spans="1:21" ht="14.4" x14ac:dyDescent="0.3">
      <c r="A1934" s="141"/>
      <c r="B1934" s="141"/>
      <c r="C1934" s="141"/>
      <c r="D1934" s="141"/>
      <c r="E1934" s="141"/>
      <c r="F1934" s="141"/>
      <c r="G1934" s="141"/>
      <c r="H1934" s="141"/>
      <c r="I1934" s="141"/>
      <c r="J1934" s="141"/>
      <c r="K1934" s="141"/>
      <c r="L1934" s="141"/>
      <c r="M1934" s="141"/>
      <c r="N1934" s="141"/>
      <c r="O1934" s="141"/>
      <c r="P1934" s="141"/>
      <c r="Q1934" s="141"/>
      <c r="R1934" s="141"/>
      <c r="S1934" s="141"/>
      <c r="T1934" s="141"/>
      <c r="U1934" s="141"/>
    </row>
    <row r="1935" spans="1:21" ht="14.4" x14ac:dyDescent="0.3">
      <c r="A1935" s="141"/>
      <c r="B1935" s="141"/>
      <c r="C1935" s="141"/>
      <c r="D1935" s="141"/>
      <c r="E1935" s="141"/>
      <c r="F1935" s="141"/>
      <c r="G1935" s="141"/>
      <c r="H1935" s="141"/>
      <c r="I1935" s="141"/>
      <c r="J1935" s="141"/>
      <c r="K1935" s="141"/>
      <c r="L1935" s="141"/>
      <c r="M1935" s="141"/>
      <c r="N1935" s="141"/>
      <c r="O1935" s="141"/>
      <c r="P1935" s="141"/>
      <c r="Q1935" s="141"/>
      <c r="R1935" s="141"/>
      <c r="S1935" s="141"/>
      <c r="T1935" s="141"/>
      <c r="U1935" s="141"/>
    </row>
    <row r="1936" spans="1:21" ht="14.4" x14ac:dyDescent="0.3">
      <c r="A1936" s="141"/>
      <c r="B1936" s="141"/>
      <c r="C1936" s="141"/>
      <c r="D1936" s="141"/>
      <c r="E1936" s="141"/>
      <c r="F1936" s="141"/>
      <c r="G1936" s="141"/>
      <c r="H1936" s="141"/>
      <c r="I1936" s="141"/>
      <c r="J1936" s="141"/>
      <c r="K1936" s="141"/>
      <c r="L1936" s="141"/>
      <c r="M1936" s="141"/>
      <c r="N1936" s="141"/>
      <c r="O1936" s="141"/>
      <c r="P1936" s="141"/>
      <c r="Q1936" s="141"/>
      <c r="R1936" s="141"/>
      <c r="S1936" s="141"/>
      <c r="T1936" s="141"/>
      <c r="U1936" s="141"/>
    </row>
    <row r="1937" spans="1:21" ht="14.4" x14ac:dyDescent="0.3">
      <c r="A1937" s="141"/>
      <c r="B1937" s="141"/>
      <c r="C1937" s="141"/>
      <c r="D1937" s="141"/>
      <c r="E1937" s="141"/>
      <c r="F1937" s="141"/>
      <c r="G1937" s="141"/>
      <c r="H1937" s="141"/>
      <c r="I1937" s="141"/>
      <c r="J1937" s="141"/>
      <c r="K1937" s="141"/>
      <c r="L1937" s="141"/>
      <c r="M1937" s="141"/>
      <c r="N1937" s="141"/>
      <c r="O1937" s="141"/>
      <c r="P1937" s="141"/>
      <c r="Q1937" s="141"/>
      <c r="R1937" s="141"/>
      <c r="S1937" s="141"/>
      <c r="T1937" s="141"/>
      <c r="U1937" s="141"/>
    </row>
    <row r="1938" spans="1:21" ht="14.4" x14ac:dyDescent="0.3">
      <c r="A1938" s="141"/>
      <c r="B1938" s="141"/>
      <c r="C1938" s="141"/>
      <c r="D1938" s="141"/>
      <c r="E1938" s="141"/>
      <c r="F1938" s="141"/>
      <c r="G1938" s="141"/>
      <c r="H1938" s="141"/>
      <c r="I1938" s="141"/>
      <c r="J1938" s="141"/>
      <c r="K1938" s="141"/>
      <c r="L1938" s="141"/>
      <c r="M1938" s="141"/>
      <c r="N1938" s="141"/>
      <c r="O1938" s="141"/>
      <c r="P1938" s="141"/>
      <c r="Q1938" s="141"/>
      <c r="R1938" s="141"/>
      <c r="S1938" s="141"/>
      <c r="T1938" s="141"/>
      <c r="U1938" s="141"/>
    </row>
    <row r="1939" spans="1:21" ht="14.4" x14ac:dyDescent="0.3">
      <c r="A1939" s="141"/>
      <c r="B1939" s="141"/>
      <c r="C1939" s="141"/>
      <c r="D1939" s="141"/>
      <c r="E1939" s="141"/>
      <c r="F1939" s="141"/>
      <c r="G1939" s="141"/>
      <c r="H1939" s="141"/>
      <c r="I1939" s="141"/>
      <c r="J1939" s="141"/>
      <c r="K1939" s="141"/>
      <c r="L1939" s="141"/>
      <c r="M1939" s="141"/>
      <c r="N1939" s="141"/>
      <c r="O1939" s="141"/>
      <c r="P1939" s="141"/>
      <c r="Q1939" s="141"/>
      <c r="R1939" s="141"/>
      <c r="S1939" s="141"/>
      <c r="T1939" s="141"/>
      <c r="U1939" s="141"/>
    </row>
    <row r="1940" spans="1:21" ht="14.4" x14ac:dyDescent="0.3">
      <c r="A1940" s="141"/>
      <c r="B1940" s="141"/>
      <c r="C1940" s="141"/>
      <c r="D1940" s="141"/>
      <c r="E1940" s="141"/>
      <c r="F1940" s="141"/>
      <c r="G1940" s="141"/>
      <c r="H1940" s="141"/>
      <c r="I1940" s="141"/>
      <c r="J1940" s="141"/>
      <c r="K1940" s="141"/>
      <c r="L1940" s="141"/>
      <c r="M1940" s="141"/>
      <c r="N1940" s="141"/>
      <c r="O1940" s="141"/>
      <c r="P1940" s="141"/>
      <c r="Q1940" s="141"/>
      <c r="R1940" s="141"/>
      <c r="S1940" s="141"/>
      <c r="T1940" s="141"/>
      <c r="U1940" s="141"/>
    </row>
    <row r="1941" spans="1:21" ht="14.4" x14ac:dyDescent="0.3">
      <c r="A1941" s="141"/>
      <c r="B1941" s="141"/>
      <c r="C1941" s="141"/>
      <c r="D1941" s="141"/>
      <c r="E1941" s="141"/>
      <c r="F1941" s="141"/>
      <c r="G1941" s="141"/>
      <c r="H1941" s="141"/>
      <c r="I1941" s="141"/>
      <c r="J1941" s="141"/>
      <c r="K1941" s="141"/>
      <c r="L1941" s="141"/>
      <c r="M1941" s="141"/>
      <c r="N1941" s="141"/>
      <c r="O1941" s="141"/>
      <c r="P1941" s="141"/>
      <c r="Q1941" s="141"/>
      <c r="R1941" s="141"/>
      <c r="S1941" s="141"/>
      <c r="T1941" s="141"/>
      <c r="U1941" s="141"/>
    </row>
    <row r="1942" spans="1:21" ht="14.4" x14ac:dyDescent="0.3">
      <c r="A1942" s="141"/>
      <c r="B1942" s="141"/>
      <c r="C1942" s="141"/>
      <c r="D1942" s="141"/>
      <c r="E1942" s="141"/>
      <c r="F1942" s="141"/>
      <c r="G1942" s="141"/>
      <c r="H1942" s="141"/>
      <c r="I1942" s="141"/>
      <c r="J1942" s="141"/>
      <c r="K1942" s="141"/>
      <c r="L1942" s="141"/>
      <c r="M1942" s="141"/>
      <c r="N1942" s="141"/>
      <c r="O1942" s="141"/>
      <c r="P1942" s="141"/>
      <c r="Q1942" s="141"/>
      <c r="R1942" s="141"/>
      <c r="S1942" s="141"/>
      <c r="T1942" s="141"/>
      <c r="U1942" s="141"/>
    </row>
    <row r="1943" spans="1:21" ht="14.4" x14ac:dyDescent="0.3">
      <c r="A1943" s="141"/>
      <c r="B1943" s="141"/>
      <c r="C1943" s="141"/>
      <c r="D1943" s="141"/>
      <c r="E1943" s="141"/>
      <c r="F1943" s="141"/>
      <c r="G1943" s="141"/>
      <c r="H1943" s="141"/>
      <c r="I1943" s="141"/>
      <c r="J1943" s="141"/>
      <c r="K1943" s="141"/>
      <c r="L1943" s="141"/>
      <c r="M1943" s="141"/>
      <c r="N1943" s="141"/>
      <c r="O1943" s="141"/>
      <c r="P1943" s="141"/>
      <c r="Q1943" s="141"/>
      <c r="R1943" s="141"/>
      <c r="S1943" s="141"/>
      <c r="T1943" s="141"/>
      <c r="U1943" s="141"/>
    </row>
    <row r="1944" spans="1:21" ht="14.4" x14ac:dyDescent="0.3">
      <c r="A1944" s="141"/>
      <c r="B1944" s="141"/>
      <c r="C1944" s="141"/>
      <c r="D1944" s="141"/>
      <c r="E1944" s="141"/>
      <c r="F1944" s="141"/>
      <c r="G1944" s="141"/>
      <c r="H1944" s="141"/>
      <c r="I1944" s="141"/>
      <c r="J1944" s="141"/>
      <c r="K1944" s="141"/>
      <c r="L1944" s="141"/>
      <c r="M1944" s="141"/>
      <c r="N1944" s="141"/>
      <c r="O1944" s="141"/>
      <c r="P1944" s="141"/>
      <c r="Q1944" s="141"/>
      <c r="R1944" s="141"/>
      <c r="S1944" s="141"/>
      <c r="T1944" s="141"/>
      <c r="U1944" s="141"/>
    </row>
    <row r="1945" spans="1:21" ht="14.4" x14ac:dyDescent="0.3">
      <c r="A1945" s="141"/>
      <c r="B1945" s="141"/>
      <c r="C1945" s="141"/>
      <c r="D1945" s="141"/>
      <c r="E1945" s="141"/>
      <c r="F1945" s="141"/>
      <c r="G1945" s="141"/>
      <c r="H1945" s="141"/>
      <c r="I1945" s="141"/>
      <c r="J1945" s="141"/>
      <c r="K1945" s="141"/>
      <c r="L1945" s="141"/>
      <c r="M1945" s="141"/>
      <c r="N1945" s="141"/>
      <c r="O1945" s="141"/>
      <c r="P1945" s="141"/>
      <c r="Q1945" s="141"/>
      <c r="R1945" s="141"/>
      <c r="S1945" s="141"/>
      <c r="T1945" s="141"/>
      <c r="U1945" s="141"/>
    </row>
    <row r="1946" spans="1:21" ht="14.4" x14ac:dyDescent="0.3">
      <c r="A1946" s="141"/>
      <c r="B1946" s="141"/>
      <c r="C1946" s="141"/>
      <c r="D1946" s="141"/>
      <c r="E1946" s="141"/>
      <c r="F1946" s="141"/>
      <c r="G1946" s="141"/>
      <c r="H1946" s="141"/>
      <c r="I1946" s="141"/>
      <c r="J1946" s="141"/>
      <c r="K1946" s="141"/>
      <c r="L1946" s="141"/>
      <c r="M1946" s="141"/>
      <c r="N1946" s="141"/>
      <c r="O1946" s="141"/>
      <c r="P1946" s="141"/>
      <c r="Q1946" s="141"/>
      <c r="R1946" s="141"/>
      <c r="S1946" s="141"/>
      <c r="T1946" s="141"/>
      <c r="U1946" s="141"/>
    </row>
    <row r="1947" spans="1:21" ht="14.4" x14ac:dyDescent="0.3">
      <c r="A1947" s="141"/>
      <c r="B1947" s="141"/>
      <c r="C1947" s="141"/>
      <c r="D1947" s="141"/>
      <c r="E1947" s="141"/>
      <c r="F1947" s="141"/>
      <c r="G1947" s="141"/>
      <c r="H1947" s="141"/>
      <c r="I1947" s="141"/>
      <c r="J1947" s="141"/>
      <c r="K1947" s="141"/>
      <c r="L1947" s="141"/>
      <c r="M1947" s="141"/>
      <c r="N1947" s="141"/>
      <c r="O1947" s="141"/>
      <c r="P1947" s="141"/>
      <c r="Q1947" s="141"/>
      <c r="R1947" s="141"/>
      <c r="S1947" s="141"/>
      <c r="T1947" s="141"/>
      <c r="U1947" s="141"/>
    </row>
    <row r="1948" spans="1:21" ht="14.4" x14ac:dyDescent="0.3">
      <c r="A1948" s="141"/>
      <c r="B1948" s="141"/>
      <c r="C1948" s="141"/>
      <c r="D1948" s="141"/>
      <c r="E1948" s="141"/>
      <c r="F1948" s="141"/>
      <c r="G1948" s="141"/>
      <c r="H1948" s="141"/>
      <c r="I1948" s="141"/>
      <c r="J1948" s="141"/>
      <c r="K1948" s="141"/>
      <c r="L1948" s="141"/>
      <c r="M1948" s="141"/>
      <c r="N1948" s="141"/>
      <c r="O1948" s="141"/>
      <c r="P1948" s="141"/>
      <c r="Q1948" s="141"/>
      <c r="R1948" s="141"/>
      <c r="S1948" s="141"/>
      <c r="T1948" s="141"/>
      <c r="U1948" s="141"/>
    </row>
    <row r="1949" spans="1:21" ht="14.4" x14ac:dyDescent="0.3">
      <c r="A1949" s="141"/>
      <c r="B1949" s="141"/>
      <c r="C1949" s="141"/>
      <c r="D1949" s="141"/>
      <c r="E1949" s="141"/>
      <c r="F1949" s="141"/>
      <c r="G1949" s="141"/>
      <c r="H1949" s="141"/>
      <c r="I1949" s="141"/>
      <c r="J1949" s="141"/>
      <c r="K1949" s="141"/>
      <c r="L1949" s="141"/>
      <c r="M1949" s="141"/>
      <c r="N1949" s="141"/>
      <c r="O1949" s="141"/>
      <c r="P1949" s="141"/>
      <c r="Q1949" s="141"/>
      <c r="R1949" s="141"/>
      <c r="S1949" s="141"/>
      <c r="T1949" s="141"/>
      <c r="U1949" s="141"/>
    </row>
    <row r="1950" spans="1:21" ht="14.4" x14ac:dyDescent="0.3">
      <c r="A1950" s="141"/>
      <c r="B1950" s="141"/>
      <c r="C1950" s="141"/>
      <c r="D1950" s="141"/>
      <c r="E1950" s="141"/>
      <c r="F1950" s="141"/>
      <c r="G1950" s="141"/>
      <c r="H1950" s="141"/>
      <c r="I1950" s="141"/>
      <c r="J1950" s="141"/>
      <c r="K1950" s="141"/>
      <c r="L1950" s="141"/>
      <c r="M1950" s="141"/>
      <c r="N1950" s="141"/>
      <c r="O1950" s="141"/>
      <c r="P1950" s="141"/>
      <c r="Q1950" s="141"/>
      <c r="R1950" s="141"/>
      <c r="S1950" s="141"/>
      <c r="T1950" s="141"/>
      <c r="U1950" s="141"/>
    </row>
    <row r="1951" spans="1:21" ht="14.4" x14ac:dyDescent="0.3">
      <c r="A1951" s="141"/>
      <c r="B1951" s="141"/>
      <c r="C1951" s="141"/>
      <c r="D1951" s="141"/>
      <c r="E1951" s="141"/>
      <c r="F1951" s="141"/>
      <c r="G1951" s="141"/>
      <c r="H1951" s="141"/>
      <c r="I1951" s="141"/>
      <c r="J1951" s="141"/>
      <c r="K1951" s="141"/>
      <c r="L1951" s="141"/>
      <c r="M1951" s="141"/>
      <c r="N1951" s="141"/>
      <c r="O1951" s="141"/>
      <c r="P1951" s="141"/>
      <c r="Q1951" s="141"/>
      <c r="R1951" s="141"/>
      <c r="S1951" s="141"/>
      <c r="T1951" s="141"/>
      <c r="U1951" s="141"/>
    </row>
    <row r="1952" spans="1:21" ht="14.4" x14ac:dyDescent="0.3">
      <c r="A1952" s="141"/>
      <c r="B1952" s="141"/>
      <c r="C1952" s="141"/>
      <c r="D1952" s="141"/>
      <c r="E1952" s="141"/>
      <c r="F1952" s="141"/>
      <c r="G1952" s="141"/>
      <c r="H1952" s="141"/>
      <c r="I1952" s="141"/>
      <c r="J1952" s="141"/>
      <c r="K1952" s="141"/>
      <c r="L1952" s="141"/>
      <c r="M1952" s="141"/>
      <c r="N1952" s="141"/>
      <c r="O1952" s="141"/>
      <c r="P1952" s="141"/>
      <c r="Q1952" s="141"/>
      <c r="R1952" s="141"/>
      <c r="S1952" s="141"/>
      <c r="T1952" s="141"/>
      <c r="U1952" s="141"/>
    </row>
    <row r="1953" spans="1:21" ht="14.4" x14ac:dyDescent="0.3">
      <c r="A1953" s="141"/>
      <c r="B1953" s="141"/>
      <c r="C1953" s="141"/>
      <c r="D1953" s="141"/>
      <c r="E1953" s="141"/>
      <c r="F1953" s="141"/>
      <c r="G1953" s="141"/>
      <c r="H1953" s="141"/>
      <c r="I1953" s="141"/>
      <c r="J1953" s="141"/>
      <c r="K1953" s="141"/>
      <c r="L1953" s="141"/>
      <c r="M1953" s="141"/>
      <c r="N1953" s="141"/>
      <c r="O1953" s="141"/>
      <c r="P1953" s="141"/>
      <c r="Q1953" s="141"/>
      <c r="R1953" s="141"/>
      <c r="S1953" s="141"/>
      <c r="T1953" s="141"/>
      <c r="U1953" s="141"/>
    </row>
    <row r="1954" spans="1:21" ht="14.4" x14ac:dyDescent="0.3">
      <c r="A1954" s="141"/>
      <c r="B1954" s="141"/>
      <c r="C1954" s="141"/>
      <c r="D1954" s="141"/>
      <c r="E1954" s="141"/>
      <c r="F1954" s="141"/>
      <c r="G1954" s="141"/>
      <c r="H1954" s="141"/>
      <c r="I1954" s="141"/>
      <c r="J1954" s="141"/>
      <c r="K1954" s="141"/>
      <c r="L1954" s="141"/>
      <c r="M1954" s="141"/>
      <c r="N1954" s="141"/>
      <c r="O1954" s="141"/>
      <c r="P1954" s="141"/>
      <c r="Q1954" s="141"/>
      <c r="R1954" s="141"/>
      <c r="S1954" s="141"/>
      <c r="T1954" s="141"/>
      <c r="U1954" s="141"/>
    </row>
    <row r="1955" spans="1:21" ht="14.4" x14ac:dyDescent="0.3">
      <c r="A1955" s="141"/>
      <c r="B1955" s="141"/>
      <c r="C1955" s="141"/>
      <c r="D1955" s="141"/>
      <c r="E1955" s="141"/>
      <c r="F1955" s="141"/>
      <c r="G1955" s="141"/>
      <c r="H1955" s="141"/>
      <c r="I1955" s="141"/>
      <c r="J1955" s="141"/>
      <c r="K1955" s="141"/>
      <c r="L1955" s="141"/>
      <c r="M1955" s="141"/>
      <c r="N1955" s="141"/>
      <c r="O1955" s="141"/>
      <c r="P1955" s="141"/>
      <c r="Q1955" s="141"/>
      <c r="R1955" s="141"/>
      <c r="S1955" s="141"/>
      <c r="T1955" s="141"/>
      <c r="U1955" s="141"/>
    </row>
    <row r="1956" spans="1:21" ht="14.4" x14ac:dyDescent="0.3">
      <c r="A1956" s="141"/>
      <c r="B1956" s="141"/>
      <c r="C1956" s="141"/>
      <c r="D1956" s="141"/>
      <c r="E1956" s="141"/>
      <c r="F1956" s="141"/>
      <c r="G1956" s="141"/>
      <c r="H1956" s="141"/>
      <c r="I1956" s="141"/>
      <c r="J1956" s="141"/>
      <c r="K1956" s="141"/>
      <c r="L1956" s="141"/>
      <c r="M1956" s="141"/>
      <c r="N1956" s="141"/>
      <c r="O1956" s="141"/>
      <c r="P1956" s="141"/>
      <c r="Q1956" s="141"/>
      <c r="R1956" s="141"/>
      <c r="S1956" s="141"/>
      <c r="T1956" s="141"/>
      <c r="U1956" s="141"/>
    </row>
    <row r="1957" spans="1:21" ht="14.4" x14ac:dyDescent="0.3">
      <c r="A1957" s="141"/>
      <c r="B1957" s="141"/>
      <c r="C1957" s="141"/>
      <c r="D1957" s="141"/>
      <c r="E1957" s="141"/>
      <c r="F1957" s="141"/>
      <c r="G1957" s="141"/>
      <c r="H1957" s="141"/>
      <c r="I1957" s="141"/>
      <c r="J1957" s="141"/>
      <c r="K1957" s="141"/>
      <c r="L1957" s="141"/>
      <c r="M1957" s="141"/>
      <c r="N1957" s="141"/>
      <c r="O1957" s="141"/>
      <c r="P1957" s="141"/>
      <c r="Q1957" s="141"/>
      <c r="R1957" s="141"/>
      <c r="S1957" s="141"/>
      <c r="T1957" s="141"/>
      <c r="U1957" s="141"/>
    </row>
    <row r="1958" spans="1:21" ht="14.4" x14ac:dyDescent="0.3">
      <c r="A1958" s="141"/>
      <c r="B1958" s="141"/>
      <c r="C1958" s="141"/>
      <c r="D1958" s="141"/>
      <c r="E1958" s="141"/>
      <c r="F1958" s="141"/>
      <c r="G1958" s="141"/>
      <c r="H1958" s="141"/>
      <c r="I1958" s="141"/>
      <c r="J1958" s="141"/>
      <c r="K1958" s="141"/>
      <c r="L1958" s="141"/>
      <c r="M1958" s="141"/>
      <c r="N1958" s="141"/>
      <c r="O1958" s="141"/>
      <c r="P1958" s="141"/>
      <c r="Q1958" s="141"/>
      <c r="R1958" s="141"/>
      <c r="S1958" s="141"/>
      <c r="T1958" s="141"/>
      <c r="U1958" s="141"/>
    </row>
    <row r="1959" spans="1:21" ht="14.4" x14ac:dyDescent="0.3">
      <c r="A1959" s="141"/>
      <c r="B1959" s="141"/>
      <c r="C1959" s="141"/>
      <c r="D1959" s="141"/>
      <c r="E1959" s="141"/>
      <c r="F1959" s="141"/>
      <c r="G1959" s="141"/>
      <c r="H1959" s="141"/>
      <c r="I1959" s="141"/>
      <c r="J1959" s="141"/>
      <c r="K1959" s="141"/>
      <c r="L1959" s="141"/>
      <c r="M1959" s="141"/>
      <c r="N1959" s="141"/>
      <c r="O1959" s="141"/>
      <c r="P1959" s="141"/>
      <c r="Q1959" s="141"/>
      <c r="R1959" s="141"/>
      <c r="S1959" s="141"/>
      <c r="T1959" s="141"/>
      <c r="U1959" s="141"/>
    </row>
    <row r="1960" spans="1:21" ht="14.4" x14ac:dyDescent="0.3">
      <c r="A1960" s="141"/>
      <c r="B1960" s="141"/>
      <c r="C1960" s="141"/>
      <c r="D1960" s="141"/>
      <c r="E1960" s="141"/>
      <c r="F1960" s="141"/>
      <c r="G1960" s="141"/>
      <c r="H1960" s="141"/>
      <c r="I1960" s="141"/>
      <c r="J1960" s="141"/>
      <c r="K1960" s="141"/>
      <c r="L1960" s="141"/>
      <c r="M1960" s="141"/>
      <c r="N1960" s="141"/>
      <c r="O1960" s="141"/>
      <c r="P1960" s="141"/>
      <c r="Q1960" s="141"/>
      <c r="R1960" s="141"/>
      <c r="S1960" s="141"/>
      <c r="T1960" s="141"/>
      <c r="U1960" s="141"/>
    </row>
    <row r="1961" spans="1:21" ht="14.4" x14ac:dyDescent="0.3">
      <c r="A1961" s="141"/>
      <c r="B1961" s="141"/>
      <c r="C1961" s="141"/>
      <c r="D1961" s="141"/>
      <c r="E1961" s="141"/>
      <c r="F1961" s="141"/>
      <c r="G1961" s="141"/>
      <c r="H1961" s="141"/>
      <c r="I1961" s="141"/>
      <c r="J1961" s="141"/>
      <c r="K1961" s="141"/>
      <c r="L1961" s="141"/>
      <c r="M1961" s="141"/>
      <c r="N1961" s="141"/>
      <c r="O1961" s="141"/>
      <c r="P1961" s="141"/>
      <c r="Q1961" s="141"/>
      <c r="R1961" s="141"/>
      <c r="S1961" s="141"/>
      <c r="T1961" s="141"/>
      <c r="U1961" s="141"/>
    </row>
    <row r="1962" spans="1:21" ht="14.4" x14ac:dyDescent="0.3">
      <c r="A1962" s="141"/>
      <c r="B1962" s="141"/>
      <c r="C1962" s="141"/>
      <c r="D1962" s="141"/>
      <c r="E1962" s="141"/>
      <c r="F1962" s="141"/>
      <c r="G1962" s="141"/>
      <c r="H1962" s="141"/>
      <c r="I1962" s="141"/>
      <c r="J1962" s="141"/>
      <c r="K1962" s="141"/>
      <c r="L1962" s="141"/>
      <c r="M1962" s="141"/>
      <c r="N1962" s="141"/>
      <c r="O1962" s="141"/>
      <c r="P1962" s="141"/>
      <c r="Q1962" s="141"/>
      <c r="R1962" s="141"/>
      <c r="S1962" s="141"/>
      <c r="T1962" s="141"/>
      <c r="U1962" s="141"/>
    </row>
    <row r="1963" spans="1:21" ht="14.4" x14ac:dyDescent="0.3">
      <c r="A1963" s="141"/>
      <c r="B1963" s="141"/>
      <c r="C1963" s="141"/>
      <c r="D1963" s="141"/>
      <c r="E1963" s="141"/>
      <c r="F1963" s="141"/>
      <c r="G1963" s="141"/>
      <c r="H1963" s="141"/>
      <c r="I1963" s="141"/>
      <c r="J1963" s="141"/>
      <c r="K1963" s="141"/>
      <c r="L1963" s="141"/>
      <c r="M1963" s="141"/>
      <c r="N1963" s="141"/>
      <c r="O1963" s="141"/>
      <c r="P1963" s="141"/>
      <c r="Q1963" s="141"/>
      <c r="R1963" s="141"/>
      <c r="S1963" s="141"/>
      <c r="T1963" s="141"/>
      <c r="U1963" s="141"/>
    </row>
    <row r="1964" spans="1:21" ht="14.4" x14ac:dyDescent="0.3">
      <c r="A1964" s="141"/>
      <c r="B1964" s="141"/>
      <c r="C1964" s="141"/>
      <c r="D1964" s="141"/>
      <c r="E1964" s="141"/>
      <c r="F1964" s="141"/>
      <c r="G1964" s="141"/>
      <c r="H1964" s="141"/>
      <c r="I1964" s="141"/>
      <c r="J1964" s="141"/>
      <c r="K1964" s="141"/>
      <c r="L1964" s="141"/>
      <c r="M1964" s="141"/>
      <c r="N1964" s="141"/>
      <c r="O1964" s="141"/>
      <c r="P1964" s="141"/>
      <c r="Q1964" s="141"/>
      <c r="R1964" s="141"/>
      <c r="S1964" s="141"/>
      <c r="T1964" s="141"/>
      <c r="U1964" s="141"/>
    </row>
    <row r="1965" spans="1:21" ht="14.4" x14ac:dyDescent="0.3">
      <c r="A1965" s="141"/>
      <c r="B1965" s="141"/>
      <c r="C1965" s="141"/>
      <c r="D1965" s="141"/>
      <c r="E1965" s="141"/>
      <c r="F1965" s="141"/>
      <c r="G1965" s="141"/>
      <c r="H1965" s="141"/>
      <c r="I1965" s="141"/>
      <c r="J1965" s="141"/>
      <c r="K1965" s="141"/>
      <c r="L1965" s="141"/>
      <c r="M1965" s="141"/>
      <c r="N1965" s="141"/>
      <c r="O1965" s="141"/>
      <c r="P1965" s="141"/>
      <c r="Q1965" s="141"/>
      <c r="R1965" s="141"/>
      <c r="S1965" s="141"/>
      <c r="T1965" s="141"/>
      <c r="U1965" s="141"/>
    </row>
    <row r="1966" spans="1:21" ht="14.4" x14ac:dyDescent="0.3">
      <c r="A1966" s="141"/>
      <c r="B1966" s="141"/>
      <c r="C1966" s="141"/>
      <c r="D1966" s="141"/>
      <c r="E1966" s="141"/>
      <c r="F1966" s="141"/>
      <c r="G1966" s="141"/>
      <c r="H1966" s="141"/>
      <c r="I1966" s="141"/>
      <c r="J1966" s="141"/>
      <c r="K1966" s="141"/>
      <c r="L1966" s="141"/>
      <c r="M1966" s="141"/>
      <c r="N1966" s="141"/>
      <c r="O1966" s="141"/>
      <c r="P1966" s="141"/>
      <c r="Q1966" s="141"/>
      <c r="R1966" s="141"/>
      <c r="S1966" s="141"/>
      <c r="T1966" s="141"/>
      <c r="U1966" s="141"/>
    </row>
    <row r="1967" spans="1:21" ht="14.4" x14ac:dyDescent="0.3">
      <c r="A1967" s="141"/>
      <c r="B1967" s="141"/>
      <c r="C1967" s="141"/>
      <c r="D1967" s="141"/>
      <c r="E1967" s="141"/>
      <c r="F1967" s="141"/>
      <c r="G1967" s="141"/>
      <c r="H1967" s="141"/>
      <c r="I1967" s="141"/>
      <c r="J1967" s="141"/>
      <c r="K1967" s="141"/>
      <c r="L1967" s="141"/>
      <c r="M1967" s="141"/>
      <c r="N1967" s="141"/>
      <c r="O1967" s="141"/>
      <c r="P1967" s="141"/>
      <c r="Q1967" s="141"/>
      <c r="R1967" s="141"/>
      <c r="S1967" s="141"/>
      <c r="T1967" s="141"/>
      <c r="U1967" s="141"/>
    </row>
    <row r="1968" spans="1:21" ht="14.4" x14ac:dyDescent="0.3">
      <c r="A1968" s="141"/>
      <c r="B1968" s="141"/>
      <c r="C1968" s="141"/>
      <c r="D1968" s="141"/>
      <c r="E1968" s="141"/>
      <c r="F1968" s="141"/>
      <c r="G1968" s="141"/>
      <c r="H1968" s="141"/>
      <c r="I1968" s="141"/>
      <c r="J1968" s="141"/>
      <c r="K1968" s="141"/>
      <c r="L1968" s="141"/>
      <c r="M1968" s="141"/>
      <c r="N1968" s="141"/>
      <c r="O1968" s="141"/>
      <c r="P1968" s="141"/>
      <c r="Q1968" s="141"/>
      <c r="R1968" s="141"/>
      <c r="S1968" s="141"/>
      <c r="T1968" s="141"/>
      <c r="U1968" s="141"/>
    </row>
    <row r="1969" spans="1:21" ht="14.4" x14ac:dyDescent="0.3">
      <c r="A1969" s="141"/>
      <c r="B1969" s="141"/>
      <c r="C1969" s="141"/>
      <c r="D1969" s="141"/>
      <c r="E1969" s="141"/>
      <c r="F1969" s="141"/>
      <c r="G1969" s="141"/>
      <c r="H1969" s="141"/>
      <c r="I1969" s="141"/>
      <c r="J1969" s="141"/>
      <c r="K1969" s="141"/>
      <c r="L1969" s="141"/>
      <c r="M1969" s="141"/>
      <c r="N1969" s="141"/>
      <c r="O1969" s="141"/>
      <c r="P1969" s="141"/>
      <c r="Q1969" s="141"/>
      <c r="R1969" s="141"/>
      <c r="S1969" s="141"/>
      <c r="T1969" s="141"/>
      <c r="U1969" s="141"/>
    </row>
    <row r="1970" spans="1:21" ht="14.4" x14ac:dyDescent="0.3">
      <c r="A1970" s="141"/>
      <c r="B1970" s="141"/>
      <c r="C1970" s="141"/>
      <c r="D1970" s="141"/>
      <c r="E1970" s="141"/>
      <c r="F1970" s="141"/>
      <c r="G1970" s="141"/>
      <c r="H1970" s="141"/>
      <c r="I1970" s="141"/>
      <c r="J1970" s="141"/>
      <c r="K1970" s="141"/>
      <c r="L1970" s="141"/>
      <c r="M1970" s="141"/>
      <c r="N1970" s="141"/>
      <c r="O1970" s="141"/>
      <c r="P1970" s="141"/>
      <c r="Q1970" s="141"/>
      <c r="R1970" s="141"/>
      <c r="S1970" s="141"/>
      <c r="T1970" s="141"/>
      <c r="U1970" s="141"/>
    </row>
    <row r="1971" spans="1:21" ht="14.4" x14ac:dyDescent="0.3">
      <c r="A1971" s="141"/>
      <c r="B1971" s="141"/>
      <c r="C1971" s="141"/>
      <c r="D1971" s="141"/>
      <c r="E1971" s="141"/>
      <c r="F1971" s="141"/>
      <c r="G1971" s="141"/>
      <c r="H1971" s="141"/>
      <c r="I1971" s="141"/>
      <c r="J1971" s="141"/>
      <c r="K1971" s="141"/>
      <c r="L1971" s="141"/>
      <c r="M1971" s="141"/>
      <c r="N1971" s="141"/>
      <c r="O1971" s="141"/>
      <c r="P1971" s="141"/>
      <c r="Q1971" s="141"/>
      <c r="R1971" s="141"/>
      <c r="S1971" s="141"/>
      <c r="T1971" s="141"/>
      <c r="U1971" s="141"/>
    </row>
    <row r="1972" spans="1:21" ht="14.4" x14ac:dyDescent="0.3">
      <c r="A1972" s="141"/>
      <c r="B1972" s="141"/>
      <c r="C1972" s="141"/>
      <c r="D1972" s="141"/>
      <c r="E1972" s="141"/>
      <c r="F1972" s="141"/>
      <c r="G1972" s="141"/>
      <c r="H1972" s="141"/>
      <c r="I1972" s="141"/>
      <c r="J1972" s="141"/>
      <c r="K1972" s="141"/>
      <c r="L1972" s="141"/>
      <c r="M1972" s="141"/>
      <c r="N1972" s="141"/>
      <c r="O1972" s="141"/>
      <c r="P1972" s="141"/>
      <c r="Q1972" s="141"/>
      <c r="R1972" s="141"/>
      <c r="S1972" s="141"/>
      <c r="T1972" s="141"/>
      <c r="U1972" s="141"/>
    </row>
    <row r="1973" spans="1:21" ht="14.4" x14ac:dyDescent="0.3">
      <c r="A1973" s="141"/>
      <c r="B1973" s="141"/>
      <c r="C1973" s="141"/>
      <c r="D1973" s="141"/>
      <c r="E1973" s="141"/>
      <c r="F1973" s="141"/>
      <c r="G1973" s="141"/>
      <c r="H1973" s="141"/>
      <c r="I1973" s="141"/>
      <c r="J1973" s="141"/>
      <c r="K1973" s="141"/>
      <c r="L1973" s="141"/>
      <c r="M1973" s="141"/>
      <c r="N1973" s="141"/>
      <c r="O1973" s="141"/>
      <c r="P1973" s="141"/>
      <c r="Q1973" s="141"/>
      <c r="R1973" s="141"/>
      <c r="S1973" s="141"/>
      <c r="T1973" s="141"/>
      <c r="U1973" s="141"/>
    </row>
    <row r="1974" spans="1:21" ht="14.4" x14ac:dyDescent="0.3">
      <c r="A1974" s="141"/>
      <c r="B1974" s="141"/>
      <c r="C1974" s="141"/>
      <c r="D1974" s="141"/>
      <c r="E1974" s="141"/>
      <c r="F1974" s="141"/>
      <c r="G1974" s="141"/>
      <c r="H1974" s="141"/>
      <c r="I1974" s="141"/>
      <c r="J1974" s="141"/>
      <c r="K1974" s="141"/>
      <c r="L1974" s="141"/>
      <c r="M1974" s="141"/>
      <c r="N1974" s="141"/>
      <c r="O1974" s="141"/>
      <c r="P1974" s="141"/>
      <c r="Q1974" s="141"/>
      <c r="R1974" s="141"/>
      <c r="S1974" s="141"/>
      <c r="T1974" s="141"/>
      <c r="U1974" s="141"/>
    </row>
    <row r="1975" spans="1:21" ht="14.4" x14ac:dyDescent="0.3">
      <c r="A1975" s="141"/>
      <c r="B1975" s="141"/>
      <c r="C1975" s="141"/>
      <c r="D1975" s="141"/>
      <c r="E1975" s="141"/>
      <c r="F1975" s="141"/>
      <c r="G1975" s="141"/>
      <c r="H1975" s="141"/>
      <c r="I1975" s="141"/>
      <c r="J1975" s="141"/>
      <c r="K1975" s="141"/>
      <c r="L1975" s="141"/>
      <c r="M1975" s="141"/>
      <c r="N1975" s="141"/>
      <c r="O1975" s="141"/>
      <c r="P1975" s="141"/>
      <c r="Q1975" s="141"/>
      <c r="R1975" s="141"/>
      <c r="S1975" s="141"/>
      <c r="T1975" s="141"/>
      <c r="U1975" s="141"/>
    </row>
    <row r="1976" spans="1:21" ht="14.4" x14ac:dyDescent="0.3">
      <c r="A1976" s="141"/>
      <c r="B1976" s="141"/>
      <c r="C1976" s="141"/>
      <c r="D1976" s="141"/>
      <c r="E1976" s="141"/>
      <c r="F1976" s="141"/>
      <c r="G1976" s="141"/>
      <c r="H1976" s="141"/>
      <c r="I1976" s="141"/>
      <c r="J1976" s="141"/>
      <c r="K1976" s="141"/>
      <c r="L1976" s="141"/>
      <c r="M1976" s="141"/>
      <c r="N1976" s="141"/>
      <c r="O1976" s="141"/>
      <c r="P1976" s="141"/>
      <c r="Q1976" s="141"/>
      <c r="R1976" s="141"/>
      <c r="S1976" s="141"/>
      <c r="T1976" s="141"/>
      <c r="U1976" s="141"/>
    </row>
    <row r="1977" spans="1:21" ht="14.4" x14ac:dyDescent="0.3">
      <c r="A1977" s="141"/>
      <c r="B1977" s="141"/>
      <c r="C1977" s="141"/>
      <c r="D1977" s="141"/>
      <c r="E1977" s="141"/>
      <c r="F1977" s="141"/>
      <c r="G1977" s="141"/>
      <c r="H1977" s="141"/>
      <c r="I1977" s="141"/>
      <c r="J1977" s="141"/>
      <c r="K1977" s="141"/>
      <c r="L1977" s="141"/>
      <c r="M1977" s="141"/>
      <c r="N1977" s="141"/>
      <c r="O1977" s="141"/>
      <c r="P1977" s="141"/>
      <c r="Q1977" s="141"/>
      <c r="R1977" s="141"/>
      <c r="S1977" s="141"/>
      <c r="T1977" s="141"/>
      <c r="U1977" s="141"/>
    </row>
    <row r="1978" spans="1:21" ht="14.4" x14ac:dyDescent="0.3">
      <c r="A1978" s="141"/>
      <c r="B1978" s="141"/>
      <c r="C1978" s="141"/>
      <c r="D1978" s="141"/>
      <c r="E1978" s="141"/>
      <c r="F1978" s="141"/>
      <c r="G1978" s="141"/>
      <c r="H1978" s="141"/>
      <c r="I1978" s="141"/>
      <c r="J1978" s="141"/>
      <c r="K1978" s="141"/>
      <c r="L1978" s="141"/>
      <c r="M1978" s="141"/>
      <c r="N1978" s="141"/>
      <c r="O1978" s="141"/>
      <c r="P1978" s="141"/>
      <c r="Q1978" s="141"/>
      <c r="R1978" s="141"/>
      <c r="S1978" s="141"/>
      <c r="T1978" s="141"/>
      <c r="U1978" s="141"/>
    </row>
    <row r="1979" spans="1:21" ht="14.4" x14ac:dyDescent="0.3">
      <c r="A1979" s="141"/>
      <c r="B1979" s="141"/>
      <c r="C1979" s="141"/>
      <c r="D1979" s="141"/>
      <c r="E1979" s="141"/>
      <c r="F1979" s="141"/>
      <c r="G1979" s="141"/>
      <c r="H1979" s="141"/>
      <c r="I1979" s="141"/>
      <c r="J1979" s="141"/>
      <c r="K1979" s="141"/>
      <c r="L1979" s="141"/>
      <c r="M1979" s="141"/>
      <c r="N1979" s="141"/>
      <c r="O1979" s="141"/>
      <c r="P1979" s="141"/>
      <c r="Q1979" s="141"/>
      <c r="R1979" s="141"/>
      <c r="S1979" s="141"/>
      <c r="T1979" s="141"/>
      <c r="U1979" s="141"/>
    </row>
    <row r="1980" spans="1:21" ht="14.4" x14ac:dyDescent="0.3">
      <c r="A1980" s="141"/>
      <c r="B1980" s="141"/>
      <c r="C1980" s="141"/>
      <c r="D1980" s="141"/>
      <c r="E1980" s="141"/>
      <c r="F1980" s="141"/>
      <c r="G1980" s="141"/>
      <c r="H1980" s="141"/>
      <c r="I1980" s="141"/>
      <c r="J1980" s="141"/>
      <c r="K1980" s="141"/>
      <c r="L1980" s="141"/>
      <c r="M1980" s="141"/>
      <c r="N1980" s="141"/>
      <c r="O1980" s="141"/>
      <c r="P1980" s="141"/>
      <c r="Q1980" s="141"/>
      <c r="R1980" s="141"/>
      <c r="S1980" s="141"/>
      <c r="T1980" s="141"/>
      <c r="U1980" s="141"/>
    </row>
    <row r="1981" spans="1:21" ht="14.4" x14ac:dyDescent="0.3">
      <c r="A1981" s="141"/>
      <c r="B1981" s="141"/>
      <c r="C1981" s="141"/>
      <c r="D1981" s="141"/>
      <c r="E1981" s="141"/>
      <c r="F1981" s="141"/>
      <c r="G1981" s="141"/>
      <c r="H1981" s="141"/>
      <c r="I1981" s="141"/>
      <c r="J1981" s="141"/>
      <c r="K1981" s="141"/>
      <c r="L1981" s="141"/>
      <c r="M1981" s="141"/>
      <c r="N1981" s="141"/>
      <c r="O1981" s="141"/>
      <c r="P1981" s="141"/>
      <c r="Q1981" s="141"/>
      <c r="R1981" s="141"/>
      <c r="S1981" s="141"/>
      <c r="T1981" s="141"/>
      <c r="U1981" s="141"/>
    </row>
    <row r="1982" spans="1:21" ht="14.4" x14ac:dyDescent="0.3">
      <c r="A1982" s="141"/>
      <c r="B1982" s="141"/>
      <c r="C1982" s="141"/>
      <c r="D1982" s="141"/>
      <c r="E1982" s="141"/>
      <c r="F1982" s="141"/>
      <c r="G1982" s="141"/>
      <c r="H1982" s="141"/>
      <c r="I1982" s="141"/>
      <c r="J1982" s="141"/>
      <c r="K1982" s="141"/>
      <c r="L1982" s="141"/>
      <c r="M1982" s="141"/>
      <c r="N1982" s="141"/>
      <c r="O1982" s="141"/>
      <c r="P1982" s="141"/>
      <c r="Q1982" s="141"/>
      <c r="R1982" s="141"/>
      <c r="S1982" s="141"/>
      <c r="T1982" s="141"/>
      <c r="U1982" s="141"/>
    </row>
    <row r="1983" spans="1:21" ht="14.4" x14ac:dyDescent="0.3">
      <c r="A1983" s="141"/>
      <c r="B1983" s="141"/>
      <c r="C1983" s="141"/>
      <c r="D1983" s="141"/>
      <c r="E1983" s="141"/>
      <c r="F1983" s="141"/>
      <c r="G1983" s="141"/>
      <c r="H1983" s="141"/>
      <c r="I1983" s="141"/>
      <c r="J1983" s="141"/>
      <c r="K1983" s="141"/>
      <c r="L1983" s="141"/>
      <c r="M1983" s="141"/>
      <c r="N1983" s="141"/>
      <c r="O1983" s="141"/>
      <c r="P1983" s="141"/>
      <c r="Q1983" s="141"/>
      <c r="R1983" s="141"/>
      <c r="S1983" s="141"/>
      <c r="T1983" s="141"/>
      <c r="U1983" s="141"/>
    </row>
    <row r="1984" spans="1:21" ht="14.4" x14ac:dyDescent="0.3">
      <c r="A1984" s="141"/>
      <c r="B1984" s="141"/>
      <c r="C1984" s="141"/>
      <c r="D1984" s="141"/>
      <c r="E1984" s="141"/>
      <c r="F1984" s="141"/>
      <c r="G1984" s="141"/>
      <c r="H1984" s="141"/>
      <c r="I1984" s="141"/>
      <c r="J1984" s="141"/>
      <c r="K1984" s="141"/>
      <c r="L1984" s="141"/>
      <c r="M1984" s="141"/>
      <c r="N1984" s="141"/>
      <c r="O1984" s="141"/>
      <c r="P1984" s="141"/>
      <c r="Q1984" s="141"/>
      <c r="R1984" s="141"/>
      <c r="S1984" s="141"/>
      <c r="T1984" s="141"/>
      <c r="U1984" s="141"/>
    </row>
    <row r="1985" spans="1:21" ht="14.4" x14ac:dyDescent="0.3">
      <c r="A1985" s="141"/>
      <c r="B1985" s="141"/>
      <c r="C1985" s="141"/>
      <c r="D1985" s="141"/>
      <c r="E1985" s="141"/>
      <c r="F1985" s="141"/>
      <c r="G1985" s="141"/>
      <c r="H1985" s="141"/>
      <c r="I1985" s="141"/>
      <c r="J1985" s="141"/>
      <c r="K1985" s="141"/>
      <c r="L1985" s="141"/>
      <c r="M1985" s="141"/>
      <c r="N1985" s="141"/>
      <c r="O1985" s="141"/>
      <c r="P1985" s="141"/>
      <c r="Q1985" s="141"/>
      <c r="R1985" s="141"/>
      <c r="S1985" s="141"/>
      <c r="T1985" s="141"/>
      <c r="U1985" s="141"/>
    </row>
    <row r="1986" spans="1:21" ht="14.4" x14ac:dyDescent="0.3">
      <c r="A1986" s="141"/>
      <c r="B1986" s="141"/>
      <c r="C1986" s="141"/>
      <c r="D1986" s="141"/>
      <c r="E1986" s="141"/>
      <c r="F1986" s="141"/>
      <c r="G1986" s="141"/>
      <c r="H1986" s="141"/>
      <c r="I1986" s="141"/>
      <c r="J1986" s="141"/>
      <c r="K1986" s="141"/>
      <c r="L1986" s="141"/>
      <c r="M1986" s="141"/>
      <c r="N1986" s="141"/>
      <c r="O1986" s="141"/>
      <c r="P1986" s="141"/>
      <c r="Q1986" s="141"/>
      <c r="R1986" s="141"/>
      <c r="S1986" s="141"/>
      <c r="T1986" s="141"/>
      <c r="U1986" s="141"/>
    </row>
    <row r="1987" spans="1:21" ht="14.4" x14ac:dyDescent="0.3">
      <c r="A1987" s="141"/>
      <c r="B1987" s="141"/>
      <c r="C1987" s="141"/>
      <c r="D1987" s="141"/>
      <c r="E1987" s="141"/>
      <c r="F1987" s="141"/>
      <c r="G1987" s="141"/>
      <c r="H1987" s="141"/>
      <c r="I1987" s="141"/>
      <c r="J1987" s="141"/>
      <c r="K1987" s="141"/>
      <c r="L1987" s="141"/>
      <c r="M1987" s="141"/>
      <c r="N1987" s="141"/>
      <c r="O1987" s="141"/>
      <c r="P1987" s="141"/>
      <c r="Q1987" s="141"/>
      <c r="R1987" s="141"/>
      <c r="S1987" s="141"/>
      <c r="T1987" s="141"/>
      <c r="U1987" s="141"/>
    </row>
    <row r="1988" spans="1:21" ht="14.4" x14ac:dyDescent="0.3">
      <c r="A1988" s="141"/>
      <c r="B1988" s="141"/>
      <c r="C1988" s="141"/>
      <c r="D1988" s="141"/>
      <c r="E1988" s="141"/>
      <c r="F1988" s="141"/>
      <c r="G1988" s="141"/>
      <c r="H1988" s="141"/>
      <c r="I1988" s="141"/>
      <c r="J1988" s="141"/>
      <c r="K1988" s="141"/>
      <c r="L1988" s="141"/>
      <c r="M1988" s="141"/>
      <c r="N1988" s="141"/>
      <c r="O1988" s="141"/>
      <c r="P1988" s="141"/>
      <c r="Q1988" s="141"/>
      <c r="R1988" s="141"/>
      <c r="S1988" s="141"/>
      <c r="T1988" s="141"/>
      <c r="U1988" s="141"/>
    </row>
    <row r="1989" spans="1:21" ht="14.4" x14ac:dyDescent="0.3">
      <c r="A1989" s="141"/>
      <c r="B1989" s="141"/>
      <c r="C1989" s="141"/>
      <c r="D1989" s="141"/>
      <c r="E1989" s="141"/>
      <c r="F1989" s="141"/>
      <c r="G1989" s="141"/>
      <c r="H1989" s="141"/>
      <c r="I1989" s="141"/>
      <c r="J1989" s="141"/>
      <c r="K1989" s="141"/>
      <c r="L1989" s="141"/>
      <c r="M1989" s="141"/>
      <c r="N1989" s="141"/>
      <c r="O1989" s="141"/>
      <c r="P1989" s="141"/>
      <c r="Q1989" s="141"/>
      <c r="R1989" s="141"/>
      <c r="S1989" s="141"/>
      <c r="T1989" s="141"/>
      <c r="U1989" s="141"/>
    </row>
    <row r="1990" spans="1:21" ht="14.4" x14ac:dyDescent="0.3">
      <c r="A1990" s="141"/>
      <c r="B1990" s="141"/>
      <c r="C1990" s="141"/>
      <c r="D1990" s="141"/>
      <c r="E1990" s="141"/>
      <c r="F1990" s="141"/>
      <c r="G1990" s="141"/>
      <c r="H1990" s="141"/>
      <c r="I1990" s="141"/>
      <c r="J1990" s="141"/>
      <c r="K1990" s="141"/>
      <c r="L1990" s="141"/>
      <c r="M1990" s="141"/>
      <c r="N1990" s="141"/>
      <c r="O1990" s="141"/>
      <c r="P1990" s="141"/>
      <c r="Q1990" s="141"/>
      <c r="R1990" s="141"/>
      <c r="S1990" s="141"/>
      <c r="T1990" s="141"/>
      <c r="U1990" s="141"/>
    </row>
    <row r="1991" spans="1:21" ht="14.4" x14ac:dyDescent="0.3">
      <c r="A1991" s="141"/>
      <c r="B1991" s="141"/>
      <c r="C1991" s="141"/>
      <c r="D1991" s="141"/>
      <c r="E1991" s="141"/>
      <c r="F1991" s="141"/>
      <c r="G1991" s="141"/>
      <c r="H1991" s="141"/>
      <c r="I1991" s="141"/>
      <c r="J1991" s="141"/>
      <c r="K1991" s="141"/>
      <c r="L1991" s="141"/>
      <c r="M1991" s="141"/>
      <c r="N1991" s="141"/>
      <c r="O1991" s="141"/>
      <c r="P1991" s="141"/>
      <c r="Q1991" s="141"/>
      <c r="R1991" s="141"/>
      <c r="S1991" s="141"/>
      <c r="T1991" s="141"/>
      <c r="U1991" s="141"/>
    </row>
    <row r="1992" spans="1:21" ht="14.4" x14ac:dyDescent="0.3">
      <c r="A1992" s="141"/>
      <c r="B1992" s="141"/>
      <c r="C1992" s="141"/>
      <c r="D1992" s="141"/>
      <c r="E1992" s="141"/>
      <c r="F1992" s="141"/>
      <c r="G1992" s="141"/>
      <c r="H1992" s="141"/>
      <c r="I1992" s="141"/>
      <c r="J1992" s="141"/>
      <c r="K1992" s="141"/>
      <c r="L1992" s="141"/>
      <c r="M1992" s="141"/>
      <c r="N1992" s="141"/>
      <c r="O1992" s="141"/>
      <c r="P1992" s="141"/>
      <c r="Q1992" s="141"/>
      <c r="R1992" s="141"/>
      <c r="S1992" s="141"/>
      <c r="T1992" s="141"/>
      <c r="U1992" s="141"/>
    </row>
    <row r="1993" spans="1:21" ht="14.4" x14ac:dyDescent="0.3">
      <c r="A1993" s="141"/>
      <c r="B1993" s="141"/>
      <c r="C1993" s="141"/>
      <c r="D1993" s="141"/>
      <c r="E1993" s="141"/>
      <c r="F1993" s="141"/>
      <c r="G1993" s="141"/>
      <c r="H1993" s="141"/>
      <c r="I1993" s="141"/>
      <c r="J1993" s="141"/>
      <c r="K1993" s="141"/>
      <c r="L1993" s="141"/>
      <c r="M1993" s="141"/>
      <c r="N1993" s="141"/>
      <c r="O1993" s="141"/>
      <c r="P1993" s="141"/>
      <c r="Q1993" s="141"/>
      <c r="R1993" s="141"/>
      <c r="S1993" s="141"/>
      <c r="T1993" s="141"/>
      <c r="U1993" s="141"/>
    </row>
    <row r="1994" spans="1:21" ht="14.4" x14ac:dyDescent="0.3">
      <c r="A1994" s="141"/>
      <c r="B1994" s="141"/>
      <c r="C1994" s="141"/>
      <c r="D1994" s="141"/>
      <c r="E1994" s="141"/>
      <c r="F1994" s="141"/>
      <c r="G1994" s="141"/>
      <c r="H1994" s="141"/>
      <c r="I1994" s="141"/>
      <c r="J1994" s="141"/>
      <c r="K1994" s="141"/>
      <c r="L1994" s="141"/>
      <c r="M1994" s="141"/>
      <c r="N1994" s="141"/>
      <c r="O1994" s="141"/>
      <c r="P1994" s="141"/>
      <c r="Q1994" s="141"/>
      <c r="R1994" s="141"/>
      <c r="S1994" s="141"/>
      <c r="T1994" s="141"/>
      <c r="U1994" s="141"/>
    </row>
    <row r="1995" spans="1:21" ht="14.4" x14ac:dyDescent="0.3">
      <c r="A1995" s="141"/>
      <c r="B1995" s="141"/>
      <c r="C1995" s="141"/>
      <c r="D1995" s="141"/>
      <c r="E1995" s="141"/>
      <c r="F1995" s="141"/>
      <c r="G1995" s="141"/>
      <c r="H1995" s="141"/>
      <c r="I1995" s="141"/>
      <c r="J1995" s="141"/>
      <c r="K1995" s="141"/>
      <c r="L1995" s="141"/>
      <c r="M1995" s="141"/>
      <c r="N1995" s="141"/>
      <c r="O1995" s="141"/>
      <c r="P1995" s="141"/>
      <c r="Q1995" s="141"/>
      <c r="R1995" s="141"/>
      <c r="S1995" s="141"/>
      <c r="T1995" s="141"/>
      <c r="U1995" s="141"/>
    </row>
    <row r="1996" spans="1:21" ht="14.4" x14ac:dyDescent="0.3">
      <c r="A1996" s="141"/>
      <c r="B1996" s="141"/>
      <c r="C1996" s="141"/>
      <c r="D1996" s="141"/>
      <c r="E1996" s="141"/>
      <c r="F1996" s="141"/>
      <c r="G1996" s="141"/>
      <c r="H1996" s="141"/>
      <c r="I1996" s="141"/>
      <c r="J1996" s="141"/>
      <c r="K1996" s="141"/>
      <c r="L1996" s="141"/>
      <c r="M1996" s="141"/>
      <c r="N1996" s="141"/>
      <c r="O1996" s="141"/>
      <c r="P1996" s="141"/>
      <c r="Q1996" s="141"/>
      <c r="R1996" s="141"/>
      <c r="S1996" s="141"/>
      <c r="T1996" s="141"/>
      <c r="U1996" s="141"/>
    </row>
    <row r="1997" spans="1:21" ht="14.4" x14ac:dyDescent="0.3">
      <c r="A1997" s="141"/>
      <c r="B1997" s="141"/>
      <c r="C1997" s="141"/>
      <c r="D1997" s="141"/>
      <c r="E1997" s="141"/>
      <c r="F1997" s="141"/>
      <c r="G1997" s="141"/>
      <c r="H1997" s="141"/>
      <c r="I1997" s="141"/>
      <c r="J1997" s="141"/>
      <c r="K1997" s="141"/>
      <c r="L1997" s="141"/>
      <c r="M1997" s="141"/>
      <c r="N1997" s="141"/>
      <c r="O1997" s="141"/>
      <c r="P1997" s="141"/>
      <c r="Q1997" s="141"/>
      <c r="R1997" s="141"/>
      <c r="S1997" s="141"/>
      <c r="T1997" s="141"/>
      <c r="U1997" s="141"/>
    </row>
    <row r="1998" spans="1:21" ht="14.4" x14ac:dyDescent="0.3">
      <c r="A1998" s="141"/>
      <c r="B1998" s="141"/>
      <c r="C1998" s="141"/>
      <c r="D1998" s="141"/>
      <c r="E1998" s="141"/>
      <c r="F1998" s="141"/>
      <c r="G1998" s="141"/>
      <c r="H1998" s="141"/>
      <c r="I1998" s="141"/>
      <c r="J1998" s="141"/>
      <c r="K1998" s="141"/>
      <c r="L1998" s="141"/>
      <c r="M1998" s="141"/>
      <c r="N1998" s="141"/>
      <c r="O1998" s="141"/>
      <c r="P1998" s="141"/>
      <c r="Q1998" s="141"/>
      <c r="R1998" s="141"/>
      <c r="S1998" s="141"/>
      <c r="T1998" s="141"/>
      <c r="U1998" s="141"/>
    </row>
    <row r="1999" spans="1:21" ht="14.4" x14ac:dyDescent="0.3">
      <c r="A1999" s="141"/>
      <c r="B1999" s="141"/>
      <c r="C1999" s="141"/>
      <c r="D1999" s="141"/>
      <c r="E1999" s="141"/>
      <c r="F1999" s="141"/>
      <c r="G1999" s="141"/>
      <c r="H1999" s="141"/>
      <c r="I1999" s="141"/>
      <c r="J1999" s="141"/>
      <c r="K1999" s="141"/>
      <c r="L1999" s="141"/>
      <c r="M1999" s="141"/>
      <c r="N1999" s="141"/>
      <c r="O1999" s="141"/>
      <c r="P1999" s="141"/>
      <c r="Q1999" s="141"/>
      <c r="R1999" s="141"/>
      <c r="S1999" s="141"/>
      <c r="T1999" s="141"/>
      <c r="U1999" s="141"/>
    </row>
    <row r="2000" spans="1:21" ht="14.4" x14ac:dyDescent="0.3">
      <c r="A2000" s="141"/>
      <c r="B2000" s="141"/>
      <c r="C2000" s="141"/>
      <c r="D2000" s="141"/>
      <c r="E2000" s="141"/>
      <c r="F2000" s="141"/>
      <c r="G2000" s="141"/>
      <c r="H2000" s="141"/>
      <c r="I2000" s="141"/>
      <c r="J2000" s="141"/>
      <c r="K2000" s="141"/>
      <c r="L2000" s="141"/>
      <c r="M2000" s="141"/>
      <c r="N2000" s="141"/>
      <c r="O2000" s="141"/>
      <c r="P2000" s="141"/>
      <c r="Q2000" s="141"/>
      <c r="R2000" s="141"/>
      <c r="S2000" s="141"/>
      <c r="T2000" s="141"/>
      <c r="U2000" s="141"/>
    </row>
    <row r="2001" spans="1:21" ht="14.4" x14ac:dyDescent="0.3">
      <c r="A2001" s="141"/>
      <c r="B2001" s="141"/>
      <c r="C2001" s="141"/>
      <c r="D2001" s="141"/>
      <c r="E2001" s="141"/>
      <c r="F2001" s="141"/>
      <c r="G2001" s="141"/>
      <c r="H2001" s="141"/>
      <c r="I2001" s="141"/>
      <c r="J2001" s="141"/>
      <c r="K2001" s="141"/>
      <c r="L2001" s="141"/>
      <c r="M2001" s="141"/>
      <c r="N2001" s="141"/>
      <c r="O2001" s="141"/>
      <c r="P2001" s="141"/>
      <c r="Q2001" s="141"/>
      <c r="R2001" s="141"/>
      <c r="S2001" s="141"/>
      <c r="T2001" s="141"/>
      <c r="U2001" s="141"/>
    </row>
    <row r="2002" spans="1:21" ht="14.4" x14ac:dyDescent="0.3">
      <c r="A2002" s="141"/>
      <c r="B2002" s="141"/>
      <c r="C2002" s="141"/>
      <c r="D2002" s="141"/>
      <c r="E2002" s="141"/>
      <c r="F2002" s="141"/>
      <c r="G2002" s="141"/>
      <c r="H2002" s="141"/>
      <c r="I2002" s="141"/>
      <c r="J2002" s="141"/>
      <c r="K2002" s="141"/>
      <c r="L2002" s="141"/>
      <c r="M2002" s="141"/>
      <c r="N2002" s="141"/>
      <c r="O2002" s="141"/>
      <c r="P2002" s="141"/>
      <c r="Q2002" s="141"/>
      <c r="R2002" s="141"/>
      <c r="S2002" s="141"/>
      <c r="T2002" s="141"/>
      <c r="U2002" s="141"/>
    </row>
    <row r="2003" spans="1:21" ht="14.4" x14ac:dyDescent="0.3">
      <c r="A2003" s="141"/>
      <c r="B2003" s="141"/>
      <c r="C2003" s="141"/>
      <c r="D2003" s="141"/>
      <c r="E2003" s="141"/>
      <c r="F2003" s="141"/>
      <c r="G2003" s="141"/>
      <c r="H2003" s="141"/>
      <c r="I2003" s="141"/>
      <c r="J2003" s="141"/>
      <c r="K2003" s="141"/>
      <c r="L2003" s="141"/>
      <c r="M2003" s="141"/>
      <c r="N2003" s="141"/>
      <c r="O2003" s="141"/>
      <c r="P2003" s="141"/>
      <c r="Q2003" s="141"/>
      <c r="R2003" s="141"/>
      <c r="S2003" s="141"/>
      <c r="T2003" s="141"/>
      <c r="U2003" s="141"/>
    </row>
    <row r="2004" spans="1:21" ht="14.4" x14ac:dyDescent="0.3">
      <c r="A2004" s="141"/>
      <c r="B2004" s="141"/>
      <c r="C2004" s="141"/>
      <c r="D2004" s="141"/>
      <c r="E2004" s="141"/>
      <c r="F2004" s="141"/>
      <c r="G2004" s="141"/>
      <c r="H2004" s="141"/>
      <c r="I2004" s="141"/>
      <c r="J2004" s="141"/>
      <c r="K2004" s="141"/>
      <c r="L2004" s="141"/>
      <c r="M2004" s="141"/>
      <c r="N2004" s="141"/>
      <c r="O2004" s="141"/>
      <c r="P2004" s="141"/>
      <c r="Q2004" s="141"/>
      <c r="R2004" s="141"/>
      <c r="S2004" s="141"/>
      <c r="T2004" s="141"/>
      <c r="U2004" s="141"/>
    </row>
    <row r="2005" spans="1:21" ht="14.4" x14ac:dyDescent="0.3">
      <c r="A2005" s="141"/>
      <c r="B2005" s="141"/>
      <c r="C2005" s="141"/>
      <c r="D2005" s="141"/>
      <c r="E2005" s="141"/>
      <c r="F2005" s="141"/>
      <c r="G2005" s="141"/>
      <c r="H2005" s="141"/>
      <c r="I2005" s="141"/>
      <c r="J2005" s="141"/>
      <c r="K2005" s="141"/>
      <c r="L2005" s="141"/>
      <c r="M2005" s="141"/>
      <c r="N2005" s="141"/>
      <c r="O2005" s="141"/>
      <c r="P2005" s="141"/>
      <c r="Q2005" s="141"/>
      <c r="R2005" s="141"/>
      <c r="S2005" s="141"/>
      <c r="T2005" s="141"/>
      <c r="U2005" s="141"/>
    </row>
    <row r="2006" spans="1:21" ht="14.4" x14ac:dyDescent="0.3">
      <c r="A2006" s="141"/>
      <c r="B2006" s="141"/>
      <c r="C2006" s="141"/>
      <c r="D2006" s="141"/>
      <c r="E2006" s="141"/>
      <c r="F2006" s="141"/>
      <c r="G2006" s="141"/>
      <c r="H2006" s="141"/>
      <c r="I2006" s="141"/>
      <c r="J2006" s="141"/>
      <c r="K2006" s="141"/>
      <c r="L2006" s="141"/>
      <c r="M2006" s="141"/>
      <c r="N2006" s="141"/>
      <c r="O2006" s="141"/>
      <c r="P2006" s="141"/>
      <c r="Q2006" s="141"/>
      <c r="R2006" s="141"/>
      <c r="S2006" s="141"/>
      <c r="T2006" s="141"/>
      <c r="U2006" s="141"/>
    </row>
    <row r="2007" spans="1:21" ht="14.4" x14ac:dyDescent="0.3">
      <c r="A2007" s="141"/>
      <c r="B2007" s="141"/>
      <c r="C2007" s="141"/>
      <c r="D2007" s="141"/>
      <c r="E2007" s="141"/>
      <c r="F2007" s="141"/>
      <c r="G2007" s="141"/>
      <c r="H2007" s="141"/>
      <c r="I2007" s="141"/>
      <c r="J2007" s="141"/>
      <c r="K2007" s="141"/>
      <c r="L2007" s="141"/>
      <c r="M2007" s="141"/>
      <c r="N2007" s="141"/>
      <c r="O2007" s="141"/>
      <c r="P2007" s="141"/>
      <c r="Q2007" s="141"/>
      <c r="R2007" s="141"/>
      <c r="S2007" s="141"/>
      <c r="T2007" s="141"/>
      <c r="U2007" s="141"/>
    </row>
    <row r="2008" spans="1:21" ht="14.4" x14ac:dyDescent="0.3">
      <c r="A2008" s="141"/>
      <c r="B2008" s="141"/>
      <c r="C2008" s="141"/>
      <c r="D2008" s="141"/>
      <c r="E2008" s="141"/>
      <c r="F2008" s="141"/>
      <c r="G2008" s="141"/>
      <c r="H2008" s="141"/>
      <c r="I2008" s="141"/>
      <c r="J2008" s="141"/>
      <c r="K2008" s="141"/>
      <c r="L2008" s="141"/>
      <c r="M2008" s="141"/>
      <c r="N2008" s="141"/>
      <c r="O2008" s="141"/>
      <c r="P2008" s="141"/>
      <c r="Q2008" s="141"/>
      <c r="R2008" s="141"/>
      <c r="S2008" s="141"/>
      <c r="T2008" s="141"/>
      <c r="U2008" s="141"/>
    </row>
    <row r="2009" spans="1:21" ht="14.4" x14ac:dyDescent="0.3">
      <c r="A2009" s="141"/>
      <c r="B2009" s="141"/>
      <c r="C2009" s="141"/>
      <c r="D2009" s="141"/>
      <c r="E2009" s="141"/>
      <c r="F2009" s="141"/>
      <c r="G2009" s="141"/>
      <c r="H2009" s="141"/>
      <c r="I2009" s="141"/>
      <c r="J2009" s="141"/>
      <c r="K2009" s="141"/>
      <c r="L2009" s="141"/>
      <c r="M2009" s="141"/>
      <c r="N2009" s="141"/>
      <c r="O2009" s="141"/>
      <c r="P2009" s="141"/>
      <c r="Q2009" s="141"/>
      <c r="R2009" s="141"/>
      <c r="S2009" s="141"/>
      <c r="T2009" s="141"/>
      <c r="U2009" s="141"/>
    </row>
    <row r="2010" spans="1:21" ht="14.4" x14ac:dyDescent="0.3">
      <c r="A2010" s="141"/>
      <c r="B2010" s="141"/>
      <c r="C2010" s="141"/>
      <c r="D2010" s="141"/>
      <c r="E2010" s="141"/>
      <c r="F2010" s="141"/>
      <c r="G2010" s="141"/>
      <c r="H2010" s="141"/>
      <c r="I2010" s="141"/>
      <c r="J2010" s="141"/>
      <c r="K2010" s="141"/>
      <c r="L2010" s="141"/>
      <c r="M2010" s="141"/>
      <c r="N2010" s="141"/>
      <c r="O2010" s="141"/>
      <c r="P2010" s="141"/>
      <c r="Q2010" s="141"/>
      <c r="R2010" s="141"/>
      <c r="S2010" s="141"/>
      <c r="T2010" s="141"/>
      <c r="U2010" s="141"/>
    </row>
    <row r="2011" spans="1:21" ht="14.4" x14ac:dyDescent="0.3">
      <c r="A2011" s="141"/>
      <c r="B2011" s="141"/>
      <c r="C2011" s="141"/>
      <c r="D2011" s="141"/>
      <c r="E2011" s="141"/>
      <c r="F2011" s="141"/>
      <c r="G2011" s="141"/>
      <c r="H2011" s="141"/>
      <c r="I2011" s="141"/>
      <c r="J2011" s="141"/>
      <c r="K2011" s="141"/>
      <c r="L2011" s="141"/>
      <c r="M2011" s="141"/>
      <c r="N2011" s="141"/>
      <c r="O2011" s="141"/>
      <c r="P2011" s="141"/>
      <c r="Q2011" s="141"/>
      <c r="R2011" s="141"/>
      <c r="S2011" s="141"/>
      <c r="T2011" s="141"/>
      <c r="U2011" s="141"/>
    </row>
    <row r="2012" spans="1:21" ht="14.4" x14ac:dyDescent="0.3">
      <c r="A2012" s="141"/>
      <c r="B2012" s="141"/>
      <c r="C2012" s="141"/>
      <c r="D2012" s="141"/>
      <c r="E2012" s="141"/>
      <c r="F2012" s="141"/>
      <c r="G2012" s="141"/>
      <c r="H2012" s="141"/>
      <c r="I2012" s="141"/>
      <c r="J2012" s="141"/>
      <c r="K2012" s="141"/>
      <c r="L2012" s="141"/>
      <c r="M2012" s="141"/>
      <c r="N2012" s="141"/>
      <c r="O2012" s="141"/>
      <c r="P2012" s="141"/>
      <c r="Q2012" s="141"/>
      <c r="R2012" s="141"/>
      <c r="S2012" s="141"/>
      <c r="T2012" s="141"/>
      <c r="U2012" s="141"/>
    </row>
    <row r="2013" spans="1:21" ht="14.4" x14ac:dyDescent="0.3">
      <c r="A2013" s="141"/>
      <c r="B2013" s="141"/>
      <c r="C2013" s="141"/>
      <c r="D2013" s="141"/>
      <c r="E2013" s="141"/>
      <c r="F2013" s="141"/>
      <c r="G2013" s="141"/>
      <c r="H2013" s="141"/>
      <c r="I2013" s="141"/>
      <c r="J2013" s="141"/>
      <c r="K2013" s="141"/>
      <c r="L2013" s="141"/>
      <c r="M2013" s="141"/>
      <c r="N2013" s="141"/>
      <c r="O2013" s="141"/>
      <c r="P2013" s="141"/>
      <c r="Q2013" s="141"/>
      <c r="R2013" s="141"/>
      <c r="S2013" s="141"/>
      <c r="T2013" s="141"/>
      <c r="U2013" s="141"/>
    </row>
    <row r="2014" spans="1:21" ht="14.4" x14ac:dyDescent="0.3">
      <c r="A2014" s="141"/>
      <c r="B2014" s="141"/>
      <c r="C2014" s="141"/>
      <c r="D2014" s="141"/>
      <c r="E2014" s="141"/>
      <c r="F2014" s="141"/>
      <c r="G2014" s="141"/>
      <c r="H2014" s="141"/>
      <c r="I2014" s="141"/>
      <c r="J2014" s="141"/>
      <c r="K2014" s="141"/>
      <c r="L2014" s="141"/>
      <c r="M2014" s="141"/>
      <c r="N2014" s="141"/>
      <c r="O2014" s="141"/>
      <c r="P2014" s="141"/>
      <c r="Q2014" s="141"/>
      <c r="R2014" s="141"/>
      <c r="S2014" s="141"/>
      <c r="T2014" s="141"/>
      <c r="U2014" s="141"/>
    </row>
    <row r="2015" spans="1:21" ht="14.4" x14ac:dyDescent="0.3">
      <c r="A2015" s="141"/>
      <c r="B2015" s="141"/>
      <c r="C2015" s="141"/>
      <c r="D2015" s="141"/>
      <c r="E2015" s="141"/>
      <c r="F2015" s="141"/>
      <c r="G2015" s="141"/>
      <c r="H2015" s="141"/>
      <c r="I2015" s="141"/>
      <c r="J2015" s="141"/>
      <c r="K2015" s="141"/>
      <c r="L2015" s="141"/>
      <c r="M2015" s="141"/>
      <c r="N2015" s="141"/>
      <c r="O2015" s="141"/>
      <c r="P2015" s="141"/>
      <c r="Q2015" s="141"/>
      <c r="R2015" s="141"/>
      <c r="S2015" s="141"/>
      <c r="T2015" s="141"/>
      <c r="U2015" s="141"/>
    </row>
    <row r="2016" spans="1:21" ht="14.4" x14ac:dyDescent="0.3">
      <c r="A2016" s="141"/>
      <c r="B2016" s="141"/>
      <c r="C2016" s="141"/>
      <c r="D2016" s="141"/>
      <c r="E2016" s="141"/>
      <c r="F2016" s="141"/>
      <c r="G2016" s="141"/>
      <c r="H2016" s="141"/>
      <c r="I2016" s="141"/>
      <c r="J2016" s="141"/>
      <c r="K2016" s="141"/>
      <c r="L2016" s="141"/>
      <c r="M2016" s="141"/>
      <c r="N2016" s="141"/>
      <c r="O2016" s="141"/>
      <c r="P2016" s="141"/>
      <c r="Q2016" s="141"/>
      <c r="R2016" s="141"/>
      <c r="S2016" s="141"/>
      <c r="T2016" s="141"/>
      <c r="U2016" s="141"/>
    </row>
    <row r="2017" spans="1:21" ht="14.4" x14ac:dyDescent="0.3">
      <c r="A2017" s="141"/>
      <c r="B2017" s="141"/>
      <c r="C2017" s="141"/>
      <c r="D2017" s="141"/>
      <c r="E2017" s="141"/>
      <c r="F2017" s="141"/>
      <c r="G2017" s="141"/>
      <c r="H2017" s="141"/>
      <c r="I2017" s="141"/>
      <c r="J2017" s="141"/>
      <c r="K2017" s="141"/>
      <c r="L2017" s="141"/>
      <c r="M2017" s="141"/>
      <c r="N2017" s="141"/>
      <c r="O2017" s="141"/>
      <c r="P2017" s="141"/>
      <c r="Q2017" s="141"/>
      <c r="R2017" s="141"/>
      <c r="S2017" s="141"/>
      <c r="T2017" s="141"/>
      <c r="U2017" s="141"/>
    </row>
    <row r="2018" spans="1:21" ht="14.4" x14ac:dyDescent="0.3">
      <c r="A2018" s="141"/>
      <c r="B2018" s="141"/>
      <c r="C2018" s="141"/>
      <c r="D2018" s="141"/>
      <c r="E2018" s="141"/>
      <c r="F2018" s="141"/>
      <c r="G2018" s="141"/>
      <c r="H2018" s="141"/>
      <c r="I2018" s="141"/>
      <c r="J2018" s="141"/>
      <c r="K2018" s="141"/>
      <c r="L2018" s="141"/>
      <c r="M2018" s="141"/>
      <c r="N2018" s="141"/>
      <c r="O2018" s="141"/>
      <c r="P2018" s="141"/>
      <c r="Q2018" s="141"/>
      <c r="R2018" s="141"/>
      <c r="S2018" s="141"/>
      <c r="T2018" s="141"/>
      <c r="U2018" s="141"/>
    </row>
    <row r="2019" spans="1:21" ht="14.4" x14ac:dyDescent="0.3">
      <c r="A2019" s="141"/>
      <c r="B2019" s="141"/>
      <c r="C2019" s="141"/>
      <c r="D2019" s="141"/>
      <c r="E2019" s="141"/>
      <c r="F2019" s="141"/>
      <c r="G2019" s="141"/>
      <c r="H2019" s="141"/>
      <c r="I2019" s="141"/>
      <c r="J2019" s="141"/>
      <c r="K2019" s="141"/>
      <c r="L2019" s="141"/>
      <c r="M2019" s="141"/>
      <c r="N2019" s="141"/>
      <c r="O2019" s="141"/>
      <c r="P2019" s="141"/>
      <c r="Q2019" s="141"/>
      <c r="R2019" s="141"/>
      <c r="S2019" s="141"/>
      <c r="T2019" s="141"/>
      <c r="U2019" s="141"/>
    </row>
    <row r="2020" spans="1:21" ht="14.4" x14ac:dyDescent="0.3">
      <c r="A2020" s="141"/>
      <c r="B2020" s="141"/>
      <c r="C2020" s="141"/>
      <c r="D2020" s="141"/>
      <c r="E2020" s="141"/>
      <c r="F2020" s="141"/>
      <c r="G2020" s="141"/>
      <c r="H2020" s="141"/>
      <c r="I2020" s="141"/>
      <c r="J2020" s="141"/>
      <c r="K2020" s="141"/>
      <c r="L2020" s="141"/>
      <c r="M2020" s="141"/>
      <c r="N2020" s="141"/>
      <c r="O2020" s="141"/>
      <c r="P2020" s="141"/>
      <c r="Q2020" s="141"/>
      <c r="R2020" s="141"/>
      <c r="S2020" s="141"/>
      <c r="T2020" s="141"/>
      <c r="U2020" s="141"/>
    </row>
    <row r="2021" spans="1:21" ht="14.4" x14ac:dyDescent="0.3">
      <c r="A2021" s="141"/>
      <c r="B2021" s="141"/>
      <c r="C2021" s="141"/>
      <c r="D2021" s="141"/>
      <c r="E2021" s="141"/>
      <c r="F2021" s="141"/>
      <c r="G2021" s="141"/>
      <c r="H2021" s="141"/>
      <c r="I2021" s="141"/>
      <c r="J2021" s="141"/>
      <c r="K2021" s="141"/>
      <c r="L2021" s="141"/>
      <c r="M2021" s="141"/>
      <c r="N2021" s="141"/>
      <c r="O2021" s="141"/>
      <c r="P2021" s="141"/>
      <c r="Q2021" s="141"/>
      <c r="R2021" s="141"/>
      <c r="S2021" s="141"/>
      <c r="T2021" s="141"/>
      <c r="U2021" s="141"/>
    </row>
    <row r="2022" spans="1:21" ht="14.4" x14ac:dyDescent="0.3">
      <c r="A2022" s="141"/>
      <c r="B2022" s="141"/>
      <c r="C2022" s="141"/>
      <c r="D2022" s="141"/>
      <c r="E2022" s="141"/>
      <c r="F2022" s="141"/>
      <c r="G2022" s="141"/>
      <c r="H2022" s="141"/>
      <c r="I2022" s="141"/>
      <c r="J2022" s="141"/>
      <c r="K2022" s="141"/>
      <c r="L2022" s="141"/>
      <c r="M2022" s="141"/>
      <c r="N2022" s="141"/>
      <c r="O2022" s="141"/>
      <c r="P2022" s="141"/>
      <c r="Q2022" s="141"/>
      <c r="R2022" s="141"/>
      <c r="S2022" s="141"/>
      <c r="T2022" s="141"/>
      <c r="U2022" s="141"/>
    </row>
    <row r="2023" spans="1:21" ht="14.4" x14ac:dyDescent="0.3">
      <c r="A2023" s="141"/>
      <c r="B2023" s="141"/>
      <c r="C2023" s="141"/>
      <c r="D2023" s="141"/>
      <c r="E2023" s="141"/>
      <c r="F2023" s="141"/>
      <c r="G2023" s="141"/>
      <c r="H2023" s="141"/>
      <c r="I2023" s="141"/>
      <c r="J2023" s="141"/>
      <c r="K2023" s="141"/>
      <c r="L2023" s="141"/>
      <c r="M2023" s="141"/>
      <c r="N2023" s="141"/>
      <c r="O2023" s="141"/>
      <c r="P2023" s="141"/>
      <c r="Q2023" s="141"/>
      <c r="R2023" s="141"/>
      <c r="S2023" s="141"/>
      <c r="T2023" s="141"/>
      <c r="U2023" s="141"/>
    </row>
    <row r="2024" spans="1:21" ht="14.4" x14ac:dyDescent="0.3">
      <c r="A2024" s="141"/>
      <c r="B2024" s="141"/>
      <c r="C2024" s="141"/>
      <c r="D2024" s="141"/>
      <c r="E2024" s="141"/>
      <c r="F2024" s="141"/>
      <c r="G2024" s="141"/>
      <c r="H2024" s="141"/>
      <c r="I2024" s="141"/>
      <c r="J2024" s="141"/>
      <c r="K2024" s="141"/>
      <c r="L2024" s="141"/>
      <c r="M2024" s="141"/>
      <c r="N2024" s="141"/>
      <c r="O2024" s="141"/>
      <c r="P2024" s="141"/>
      <c r="Q2024" s="141"/>
      <c r="R2024" s="141"/>
      <c r="S2024" s="141"/>
      <c r="T2024" s="141"/>
      <c r="U2024" s="141"/>
    </row>
    <row r="2025" spans="1:21" ht="14.4" x14ac:dyDescent="0.3">
      <c r="A2025" s="141"/>
      <c r="B2025" s="141"/>
      <c r="C2025" s="141"/>
      <c r="D2025" s="141"/>
      <c r="E2025" s="141"/>
      <c r="F2025" s="141"/>
      <c r="G2025" s="141"/>
      <c r="H2025" s="141"/>
      <c r="I2025" s="141"/>
      <c r="J2025" s="141"/>
      <c r="K2025" s="141"/>
      <c r="L2025" s="141"/>
      <c r="M2025" s="141"/>
      <c r="N2025" s="141"/>
      <c r="O2025" s="141"/>
      <c r="P2025" s="141"/>
      <c r="Q2025" s="141"/>
      <c r="R2025" s="141"/>
      <c r="S2025" s="141"/>
      <c r="T2025" s="141"/>
      <c r="U2025" s="141"/>
    </row>
    <row r="2026" spans="1:21" ht="14.4" x14ac:dyDescent="0.3">
      <c r="A2026" s="141"/>
      <c r="B2026" s="141"/>
      <c r="C2026" s="141"/>
      <c r="D2026" s="141"/>
      <c r="E2026" s="141"/>
      <c r="F2026" s="141"/>
      <c r="G2026" s="141"/>
      <c r="H2026" s="141"/>
      <c r="I2026" s="141"/>
      <c r="J2026" s="141"/>
      <c r="K2026" s="141"/>
      <c r="L2026" s="141"/>
      <c r="M2026" s="141"/>
      <c r="N2026" s="141"/>
      <c r="O2026" s="141"/>
      <c r="P2026" s="141"/>
      <c r="Q2026" s="141"/>
      <c r="R2026" s="141"/>
      <c r="S2026" s="141"/>
      <c r="T2026" s="141"/>
      <c r="U2026" s="141"/>
    </row>
    <row r="2027" spans="1:21" ht="14.4" x14ac:dyDescent="0.3">
      <c r="A2027" s="141"/>
      <c r="B2027" s="141"/>
      <c r="C2027" s="141"/>
      <c r="D2027" s="141"/>
      <c r="E2027" s="141"/>
      <c r="F2027" s="141"/>
      <c r="G2027" s="141"/>
      <c r="H2027" s="141"/>
      <c r="I2027" s="141"/>
      <c r="J2027" s="141"/>
      <c r="K2027" s="141"/>
      <c r="L2027" s="141"/>
      <c r="M2027" s="141"/>
      <c r="N2027" s="141"/>
      <c r="O2027" s="141"/>
      <c r="P2027" s="141"/>
      <c r="Q2027" s="141"/>
      <c r="R2027" s="141"/>
      <c r="S2027" s="141"/>
      <c r="T2027" s="141"/>
      <c r="U2027" s="141"/>
    </row>
    <row r="2028" spans="1:21" ht="14.4" x14ac:dyDescent="0.3">
      <c r="A2028" s="141"/>
      <c r="B2028" s="141"/>
      <c r="C2028" s="141"/>
      <c r="D2028" s="141"/>
      <c r="E2028" s="141"/>
      <c r="F2028" s="141"/>
      <c r="G2028" s="141"/>
      <c r="H2028" s="141"/>
      <c r="I2028" s="141"/>
      <c r="J2028" s="141"/>
      <c r="K2028" s="141"/>
      <c r="L2028" s="141"/>
      <c r="M2028" s="141"/>
      <c r="N2028" s="141"/>
      <c r="O2028" s="141"/>
      <c r="P2028" s="141"/>
      <c r="Q2028" s="141"/>
      <c r="R2028" s="141"/>
      <c r="S2028" s="141"/>
      <c r="T2028" s="141"/>
      <c r="U2028" s="141"/>
    </row>
    <row r="2029" spans="1:21" ht="14.4" x14ac:dyDescent="0.3">
      <c r="A2029" s="141"/>
      <c r="B2029" s="141"/>
      <c r="C2029" s="141"/>
      <c r="D2029" s="141"/>
      <c r="E2029" s="141"/>
      <c r="F2029" s="141"/>
      <c r="G2029" s="141"/>
      <c r="H2029" s="141"/>
      <c r="I2029" s="141"/>
      <c r="J2029" s="141"/>
      <c r="K2029" s="141"/>
      <c r="L2029" s="141"/>
      <c r="M2029" s="141"/>
      <c r="N2029" s="141"/>
      <c r="O2029" s="141"/>
      <c r="P2029" s="141"/>
      <c r="Q2029" s="141"/>
      <c r="R2029" s="141"/>
      <c r="S2029" s="141"/>
      <c r="T2029" s="141"/>
      <c r="U2029" s="141"/>
    </row>
    <row r="2030" spans="1:21" ht="14.4" x14ac:dyDescent="0.3">
      <c r="A2030" s="141"/>
      <c r="B2030" s="141"/>
      <c r="C2030" s="141"/>
      <c r="D2030" s="141"/>
      <c r="E2030" s="141"/>
      <c r="F2030" s="141"/>
      <c r="G2030" s="141"/>
      <c r="H2030" s="141"/>
      <c r="I2030" s="141"/>
      <c r="J2030" s="141"/>
      <c r="K2030" s="141"/>
      <c r="L2030" s="141"/>
      <c r="M2030" s="141"/>
      <c r="N2030" s="141"/>
      <c r="O2030" s="141"/>
      <c r="P2030" s="141"/>
      <c r="Q2030" s="141"/>
      <c r="R2030" s="141"/>
      <c r="S2030" s="141"/>
      <c r="T2030" s="141"/>
      <c r="U2030" s="141"/>
    </row>
    <row r="2031" spans="1:21" ht="14.4" x14ac:dyDescent="0.3">
      <c r="A2031" s="141"/>
      <c r="B2031" s="141"/>
      <c r="C2031" s="141"/>
      <c r="D2031" s="141"/>
      <c r="E2031" s="141"/>
      <c r="F2031" s="141"/>
      <c r="G2031" s="141"/>
      <c r="H2031" s="141"/>
      <c r="I2031" s="141"/>
      <c r="J2031" s="141"/>
      <c r="K2031" s="141"/>
      <c r="L2031" s="141"/>
      <c r="M2031" s="141"/>
      <c r="N2031" s="141"/>
      <c r="O2031" s="141"/>
      <c r="P2031" s="141"/>
      <c r="Q2031" s="141"/>
      <c r="R2031" s="141"/>
      <c r="S2031" s="141"/>
      <c r="T2031" s="141"/>
      <c r="U2031" s="141"/>
    </row>
    <row r="2032" spans="1:21" ht="14.4" x14ac:dyDescent="0.3">
      <c r="A2032" s="141"/>
      <c r="B2032" s="141"/>
      <c r="C2032" s="141"/>
      <c r="D2032" s="141"/>
      <c r="E2032" s="141"/>
      <c r="F2032" s="141"/>
      <c r="G2032" s="141"/>
      <c r="H2032" s="141"/>
      <c r="I2032" s="141"/>
      <c r="J2032" s="141"/>
      <c r="K2032" s="141"/>
      <c r="L2032" s="141"/>
      <c r="M2032" s="141"/>
      <c r="N2032" s="141"/>
      <c r="O2032" s="141"/>
      <c r="P2032" s="141"/>
      <c r="Q2032" s="141"/>
      <c r="R2032" s="141"/>
      <c r="S2032" s="141"/>
      <c r="T2032" s="141"/>
      <c r="U2032" s="141"/>
    </row>
    <row r="2033" spans="1:21" ht="14.4" x14ac:dyDescent="0.3">
      <c r="A2033" s="141"/>
      <c r="B2033" s="141"/>
      <c r="C2033" s="141"/>
      <c r="D2033" s="141"/>
      <c r="E2033" s="141"/>
      <c r="F2033" s="141"/>
      <c r="G2033" s="141"/>
      <c r="H2033" s="141"/>
      <c r="I2033" s="141"/>
      <c r="J2033" s="141"/>
      <c r="K2033" s="141"/>
      <c r="L2033" s="141"/>
      <c r="M2033" s="141"/>
      <c r="N2033" s="141"/>
      <c r="O2033" s="141"/>
      <c r="P2033" s="141"/>
      <c r="Q2033" s="141"/>
      <c r="R2033" s="141"/>
      <c r="S2033" s="141"/>
      <c r="T2033" s="141"/>
      <c r="U2033" s="141"/>
    </row>
    <row r="2034" spans="1:21" ht="14.4" x14ac:dyDescent="0.3">
      <c r="A2034" s="141"/>
      <c r="B2034" s="141"/>
      <c r="C2034" s="141"/>
      <c r="D2034" s="141"/>
      <c r="E2034" s="141"/>
      <c r="F2034" s="141"/>
      <c r="G2034" s="141"/>
      <c r="H2034" s="141"/>
      <c r="I2034" s="141"/>
      <c r="J2034" s="141"/>
      <c r="K2034" s="141"/>
      <c r="L2034" s="141"/>
      <c r="M2034" s="141"/>
      <c r="N2034" s="141"/>
      <c r="O2034" s="141"/>
      <c r="P2034" s="141"/>
      <c r="Q2034" s="141"/>
      <c r="R2034" s="141"/>
      <c r="S2034" s="141"/>
      <c r="T2034" s="141"/>
      <c r="U2034" s="141"/>
    </row>
    <row r="2035" spans="1:21" ht="14.4" x14ac:dyDescent="0.3">
      <c r="A2035" s="141"/>
      <c r="B2035" s="141"/>
      <c r="C2035" s="141"/>
      <c r="D2035" s="141"/>
      <c r="E2035" s="141"/>
      <c r="F2035" s="141"/>
      <c r="G2035" s="141"/>
      <c r="H2035" s="141"/>
      <c r="I2035" s="141"/>
      <c r="J2035" s="141"/>
      <c r="K2035" s="141"/>
      <c r="L2035" s="141"/>
      <c r="M2035" s="141"/>
      <c r="N2035" s="141"/>
      <c r="O2035" s="141"/>
      <c r="P2035" s="141"/>
      <c r="Q2035" s="141"/>
      <c r="R2035" s="141"/>
      <c r="S2035" s="141"/>
      <c r="T2035" s="141"/>
      <c r="U2035" s="141"/>
    </row>
    <row r="2036" spans="1:21" ht="14.4" x14ac:dyDescent="0.3">
      <c r="A2036" s="141"/>
      <c r="B2036" s="141"/>
      <c r="C2036" s="141"/>
      <c r="D2036" s="141"/>
      <c r="E2036" s="141"/>
      <c r="F2036" s="141"/>
      <c r="G2036" s="141"/>
      <c r="H2036" s="141"/>
      <c r="I2036" s="141"/>
      <c r="J2036" s="141"/>
      <c r="K2036" s="141"/>
      <c r="L2036" s="141"/>
      <c r="M2036" s="141"/>
      <c r="N2036" s="141"/>
      <c r="O2036" s="141"/>
      <c r="P2036" s="141"/>
      <c r="Q2036" s="141"/>
      <c r="R2036" s="141"/>
      <c r="S2036" s="141"/>
      <c r="T2036" s="141"/>
      <c r="U2036" s="141"/>
    </row>
    <row r="2037" spans="1:21" ht="14.4" x14ac:dyDescent="0.3">
      <c r="A2037" s="141"/>
      <c r="B2037" s="141"/>
      <c r="C2037" s="141"/>
      <c r="D2037" s="141"/>
      <c r="E2037" s="141"/>
      <c r="F2037" s="141"/>
      <c r="G2037" s="141"/>
      <c r="H2037" s="141"/>
      <c r="I2037" s="141"/>
      <c r="J2037" s="141"/>
      <c r="K2037" s="141"/>
      <c r="L2037" s="141"/>
      <c r="M2037" s="141"/>
      <c r="N2037" s="141"/>
      <c r="O2037" s="141"/>
      <c r="P2037" s="141"/>
      <c r="Q2037" s="141"/>
      <c r="R2037" s="141"/>
      <c r="S2037" s="141"/>
      <c r="T2037" s="141"/>
      <c r="U2037" s="141"/>
    </row>
    <row r="2038" spans="1:21" ht="14.4" x14ac:dyDescent="0.3">
      <c r="A2038" s="141"/>
      <c r="B2038" s="141"/>
      <c r="C2038" s="141"/>
      <c r="D2038" s="141"/>
      <c r="E2038" s="141"/>
      <c r="F2038" s="141"/>
      <c r="G2038" s="141"/>
      <c r="H2038" s="141"/>
      <c r="I2038" s="141"/>
      <c r="J2038" s="141"/>
      <c r="K2038" s="141"/>
      <c r="L2038" s="141"/>
      <c r="M2038" s="141"/>
      <c r="N2038" s="141"/>
      <c r="O2038" s="141"/>
      <c r="P2038" s="141"/>
      <c r="Q2038" s="141"/>
      <c r="R2038" s="141"/>
      <c r="S2038" s="141"/>
      <c r="T2038" s="141"/>
      <c r="U2038" s="141"/>
    </row>
    <row r="2039" spans="1:21" ht="14.4" x14ac:dyDescent="0.3">
      <c r="A2039" s="141"/>
      <c r="B2039" s="141"/>
      <c r="C2039" s="141"/>
      <c r="D2039" s="141"/>
      <c r="E2039" s="141"/>
      <c r="F2039" s="141"/>
      <c r="G2039" s="141"/>
      <c r="H2039" s="141"/>
      <c r="I2039" s="141"/>
      <c r="J2039" s="141"/>
      <c r="K2039" s="141"/>
      <c r="L2039" s="141"/>
      <c r="M2039" s="141"/>
      <c r="N2039" s="141"/>
      <c r="O2039" s="141"/>
      <c r="P2039" s="141"/>
      <c r="Q2039" s="141"/>
      <c r="R2039" s="141"/>
      <c r="S2039" s="141"/>
      <c r="T2039" s="141"/>
      <c r="U2039" s="141"/>
    </row>
    <row r="2040" spans="1:21" ht="14.4" x14ac:dyDescent="0.3">
      <c r="A2040" s="141"/>
      <c r="B2040" s="141"/>
      <c r="C2040" s="141"/>
      <c r="D2040" s="141"/>
      <c r="E2040" s="141"/>
      <c r="F2040" s="141"/>
      <c r="G2040" s="141"/>
      <c r="H2040" s="141"/>
      <c r="I2040" s="141"/>
      <c r="J2040" s="141"/>
      <c r="K2040" s="141"/>
      <c r="L2040" s="141"/>
      <c r="M2040" s="141"/>
      <c r="N2040" s="141"/>
      <c r="O2040" s="141"/>
      <c r="P2040" s="141"/>
      <c r="Q2040" s="141"/>
      <c r="R2040" s="141"/>
      <c r="S2040" s="141"/>
      <c r="T2040" s="141"/>
      <c r="U2040" s="141"/>
    </row>
    <row r="2041" spans="1:21" ht="14.4" x14ac:dyDescent="0.3">
      <c r="A2041" s="141"/>
      <c r="B2041" s="141"/>
      <c r="C2041" s="141"/>
      <c r="D2041" s="141"/>
      <c r="E2041" s="141"/>
      <c r="F2041" s="141"/>
      <c r="G2041" s="141"/>
      <c r="H2041" s="141"/>
      <c r="I2041" s="141"/>
      <c r="J2041" s="141"/>
      <c r="K2041" s="141"/>
      <c r="L2041" s="141"/>
      <c r="M2041" s="141"/>
      <c r="N2041" s="141"/>
      <c r="O2041" s="141"/>
      <c r="P2041" s="141"/>
      <c r="Q2041" s="141"/>
      <c r="R2041" s="141"/>
      <c r="S2041" s="141"/>
      <c r="T2041" s="141"/>
      <c r="U2041" s="141"/>
    </row>
    <row r="2042" spans="1:21" ht="14.4" x14ac:dyDescent="0.3">
      <c r="A2042" s="141"/>
      <c r="B2042" s="141"/>
      <c r="C2042" s="141"/>
      <c r="D2042" s="141"/>
      <c r="E2042" s="141"/>
      <c r="F2042" s="141"/>
      <c r="G2042" s="141"/>
      <c r="H2042" s="141"/>
      <c r="I2042" s="141"/>
      <c r="J2042" s="141"/>
      <c r="K2042" s="141"/>
      <c r="L2042" s="141"/>
      <c r="M2042" s="141"/>
      <c r="N2042" s="141"/>
      <c r="O2042" s="141"/>
      <c r="P2042" s="141"/>
      <c r="Q2042" s="141"/>
      <c r="R2042" s="141"/>
      <c r="S2042" s="141"/>
      <c r="T2042" s="141"/>
      <c r="U2042" s="141"/>
    </row>
    <row r="2043" spans="1:21" ht="14.4" x14ac:dyDescent="0.3">
      <c r="A2043" s="141"/>
      <c r="B2043" s="141"/>
      <c r="C2043" s="141"/>
      <c r="D2043" s="141"/>
      <c r="E2043" s="141"/>
      <c r="F2043" s="141"/>
      <c r="G2043" s="141"/>
      <c r="H2043" s="141"/>
      <c r="I2043" s="141"/>
      <c r="J2043" s="141"/>
      <c r="K2043" s="141"/>
      <c r="L2043" s="141"/>
      <c r="M2043" s="141"/>
      <c r="N2043" s="141"/>
      <c r="O2043" s="141"/>
      <c r="P2043" s="141"/>
      <c r="Q2043" s="141"/>
      <c r="R2043" s="141"/>
      <c r="S2043" s="141"/>
      <c r="T2043" s="141"/>
      <c r="U2043" s="141"/>
    </row>
    <row r="2044" spans="1:21" ht="14.4" x14ac:dyDescent="0.3">
      <c r="A2044" s="141"/>
      <c r="B2044" s="141"/>
      <c r="C2044" s="141"/>
      <c r="D2044" s="141"/>
      <c r="E2044" s="141"/>
      <c r="F2044" s="141"/>
      <c r="G2044" s="141"/>
      <c r="H2044" s="141"/>
      <c r="I2044" s="141"/>
      <c r="J2044" s="141"/>
      <c r="K2044" s="141"/>
      <c r="L2044" s="141"/>
      <c r="M2044" s="141"/>
      <c r="N2044" s="141"/>
      <c r="O2044" s="141"/>
      <c r="P2044" s="141"/>
      <c r="Q2044" s="141"/>
      <c r="R2044" s="141"/>
      <c r="S2044" s="141"/>
      <c r="T2044" s="141"/>
      <c r="U2044" s="141"/>
    </row>
    <row r="2045" spans="1:21" ht="14.4" x14ac:dyDescent="0.3">
      <c r="A2045" s="141"/>
      <c r="B2045" s="141"/>
      <c r="C2045" s="141"/>
      <c r="D2045" s="141"/>
      <c r="E2045" s="141"/>
      <c r="F2045" s="141"/>
      <c r="G2045" s="141"/>
      <c r="H2045" s="141"/>
      <c r="I2045" s="141"/>
      <c r="J2045" s="141"/>
      <c r="K2045" s="141"/>
      <c r="L2045" s="141"/>
      <c r="M2045" s="141"/>
      <c r="N2045" s="141"/>
      <c r="O2045" s="141"/>
      <c r="P2045" s="141"/>
      <c r="Q2045" s="141"/>
      <c r="R2045" s="141"/>
      <c r="S2045" s="141"/>
      <c r="T2045" s="141"/>
      <c r="U2045" s="141"/>
    </row>
    <row r="2046" spans="1:21" ht="14.4" x14ac:dyDescent="0.3">
      <c r="A2046" s="141"/>
      <c r="B2046" s="141"/>
      <c r="C2046" s="141"/>
      <c r="D2046" s="141"/>
      <c r="E2046" s="141"/>
      <c r="F2046" s="141"/>
      <c r="G2046" s="141"/>
      <c r="H2046" s="141"/>
      <c r="I2046" s="141"/>
      <c r="J2046" s="141"/>
      <c r="K2046" s="141"/>
      <c r="L2046" s="141"/>
      <c r="M2046" s="141"/>
      <c r="N2046" s="141"/>
      <c r="O2046" s="141"/>
      <c r="P2046" s="141"/>
      <c r="Q2046" s="141"/>
      <c r="R2046" s="141"/>
      <c r="S2046" s="141"/>
      <c r="T2046" s="141"/>
      <c r="U2046" s="141"/>
    </row>
    <row r="2047" spans="1:21" ht="14.4" x14ac:dyDescent="0.3">
      <c r="A2047" s="141"/>
      <c r="B2047" s="141"/>
      <c r="C2047" s="141"/>
      <c r="D2047" s="141"/>
      <c r="E2047" s="141"/>
      <c r="F2047" s="141"/>
      <c r="G2047" s="141"/>
      <c r="H2047" s="141"/>
      <c r="I2047" s="141"/>
      <c r="J2047" s="141"/>
      <c r="K2047" s="141"/>
      <c r="L2047" s="141"/>
      <c r="M2047" s="141"/>
      <c r="N2047" s="141"/>
      <c r="O2047" s="141"/>
      <c r="P2047" s="141"/>
      <c r="Q2047" s="141"/>
      <c r="R2047" s="141"/>
      <c r="S2047" s="141"/>
      <c r="T2047" s="141"/>
      <c r="U2047" s="141"/>
    </row>
    <row r="2048" spans="1:21" ht="14.4" x14ac:dyDescent="0.3">
      <c r="A2048" s="141"/>
      <c r="B2048" s="141"/>
      <c r="C2048" s="141"/>
      <c r="D2048" s="141"/>
      <c r="E2048" s="141"/>
      <c r="F2048" s="141"/>
      <c r="G2048" s="141"/>
      <c r="H2048" s="141"/>
      <c r="I2048" s="141"/>
      <c r="J2048" s="141"/>
      <c r="K2048" s="141"/>
      <c r="L2048" s="141"/>
      <c r="M2048" s="141"/>
      <c r="N2048" s="141"/>
      <c r="O2048" s="141"/>
      <c r="P2048" s="141"/>
      <c r="Q2048" s="141"/>
      <c r="R2048" s="141"/>
      <c r="S2048" s="141"/>
      <c r="T2048" s="141"/>
      <c r="U2048" s="141"/>
    </row>
    <row r="2049" spans="1:21" ht="14.4" x14ac:dyDescent="0.3">
      <c r="A2049" s="141"/>
      <c r="B2049" s="141"/>
      <c r="C2049" s="141"/>
      <c r="D2049" s="141"/>
      <c r="E2049" s="141"/>
      <c r="F2049" s="141"/>
      <c r="G2049" s="141"/>
      <c r="H2049" s="141"/>
      <c r="I2049" s="141"/>
      <c r="J2049" s="141"/>
      <c r="K2049" s="141"/>
      <c r="L2049" s="141"/>
      <c r="M2049" s="141"/>
      <c r="N2049" s="141"/>
      <c r="O2049" s="141"/>
      <c r="P2049" s="141"/>
      <c r="Q2049" s="141"/>
      <c r="R2049" s="141"/>
      <c r="S2049" s="141"/>
      <c r="T2049" s="141"/>
      <c r="U2049" s="141"/>
    </row>
    <row r="2050" spans="1:21" ht="14.4" x14ac:dyDescent="0.3">
      <c r="A2050" s="141"/>
      <c r="B2050" s="141"/>
      <c r="C2050" s="141"/>
      <c r="D2050" s="141"/>
      <c r="E2050" s="141"/>
      <c r="F2050" s="141"/>
      <c r="G2050" s="141"/>
      <c r="H2050" s="141"/>
      <c r="I2050" s="141"/>
      <c r="J2050" s="141"/>
      <c r="K2050" s="141"/>
      <c r="L2050" s="141"/>
      <c r="M2050" s="141"/>
      <c r="N2050" s="141"/>
      <c r="O2050" s="141"/>
      <c r="P2050" s="141"/>
      <c r="Q2050" s="141"/>
      <c r="R2050" s="141"/>
      <c r="S2050" s="141"/>
      <c r="T2050" s="141"/>
      <c r="U2050" s="141"/>
    </row>
    <row r="2051" spans="1:21" ht="14.4" x14ac:dyDescent="0.3">
      <c r="A2051" s="141"/>
      <c r="B2051" s="141"/>
      <c r="C2051" s="141"/>
      <c r="D2051" s="141"/>
      <c r="E2051" s="141"/>
      <c r="F2051" s="141"/>
      <c r="G2051" s="141"/>
      <c r="H2051" s="141"/>
      <c r="I2051" s="141"/>
      <c r="J2051" s="141"/>
      <c r="K2051" s="141"/>
      <c r="L2051" s="141"/>
      <c r="M2051" s="141"/>
      <c r="N2051" s="141"/>
      <c r="O2051" s="141"/>
      <c r="P2051" s="141"/>
      <c r="Q2051" s="141"/>
      <c r="R2051" s="141"/>
      <c r="S2051" s="141"/>
      <c r="T2051" s="141"/>
      <c r="U2051" s="141"/>
    </row>
    <row r="2052" spans="1:21" ht="14.4" x14ac:dyDescent="0.3">
      <c r="A2052" s="141"/>
      <c r="B2052" s="141"/>
      <c r="C2052" s="141"/>
      <c r="D2052" s="141"/>
      <c r="E2052" s="141"/>
      <c r="F2052" s="141"/>
      <c r="G2052" s="141"/>
      <c r="H2052" s="141"/>
      <c r="I2052" s="141"/>
      <c r="J2052" s="141"/>
      <c r="K2052" s="141"/>
      <c r="L2052" s="141"/>
      <c r="M2052" s="141"/>
      <c r="N2052" s="141"/>
      <c r="O2052" s="141"/>
      <c r="P2052" s="141"/>
      <c r="Q2052" s="141"/>
      <c r="R2052" s="141"/>
      <c r="S2052" s="141"/>
      <c r="T2052" s="141"/>
      <c r="U2052" s="141"/>
    </row>
    <row r="2053" spans="1:21" ht="14.4" x14ac:dyDescent="0.3">
      <c r="A2053" s="141"/>
      <c r="B2053" s="141"/>
      <c r="C2053" s="141"/>
      <c r="D2053" s="141"/>
      <c r="E2053" s="141"/>
      <c r="F2053" s="141"/>
      <c r="G2053" s="141"/>
      <c r="H2053" s="141"/>
      <c r="I2053" s="141"/>
      <c r="J2053" s="141"/>
      <c r="K2053" s="141"/>
      <c r="L2053" s="141"/>
      <c r="M2053" s="141"/>
      <c r="N2053" s="141"/>
      <c r="O2053" s="141"/>
      <c r="P2053" s="141"/>
      <c r="Q2053" s="141"/>
      <c r="R2053" s="141"/>
      <c r="S2053" s="141"/>
      <c r="T2053" s="141"/>
      <c r="U2053" s="141"/>
    </row>
    <row r="2054" spans="1:21" ht="14.4" x14ac:dyDescent="0.3">
      <c r="A2054" s="141"/>
      <c r="B2054" s="141"/>
      <c r="C2054" s="141"/>
      <c r="D2054" s="141"/>
      <c r="E2054" s="141"/>
      <c r="F2054" s="141"/>
      <c r="G2054" s="141"/>
      <c r="H2054" s="141"/>
      <c r="I2054" s="141"/>
      <c r="J2054" s="141"/>
      <c r="K2054" s="141"/>
      <c r="L2054" s="141"/>
      <c r="M2054" s="141"/>
      <c r="N2054" s="141"/>
      <c r="O2054" s="141"/>
      <c r="P2054" s="141"/>
      <c r="Q2054" s="141"/>
      <c r="R2054" s="141"/>
      <c r="S2054" s="141"/>
      <c r="T2054" s="141"/>
      <c r="U2054" s="141"/>
    </row>
    <row r="2055" spans="1:21" ht="14.4" x14ac:dyDescent="0.3">
      <c r="A2055" s="141"/>
      <c r="B2055" s="141"/>
      <c r="C2055" s="141"/>
      <c r="D2055" s="141"/>
      <c r="E2055" s="141"/>
      <c r="F2055" s="141"/>
      <c r="G2055" s="141"/>
      <c r="H2055" s="141"/>
      <c r="I2055" s="141"/>
      <c r="J2055" s="141"/>
      <c r="K2055" s="141"/>
      <c r="L2055" s="141"/>
      <c r="M2055" s="141"/>
      <c r="N2055" s="141"/>
      <c r="O2055" s="141"/>
      <c r="P2055" s="141"/>
      <c r="Q2055" s="141"/>
      <c r="R2055" s="141"/>
      <c r="S2055" s="141"/>
      <c r="T2055" s="141"/>
      <c r="U2055" s="141"/>
    </row>
    <row r="2056" spans="1:21" ht="14.4" x14ac:dyDescent="0.3">
      <c r="A2056" s="141"/>
      <c r="B2056" s="141"/>
      <c r="C2056" s="141"/>
      <c r="D2056" s="141"/>
      <c r="E2056" s="141"/>
      <c r="F2056" s="141"/>
      <c r="G2056" s="141"/>
      <c r="H2056" s="141"/>
      <c r="I2056" s="141"/>
      <c r="J2056" s="141"/>
      <c r="K2056" s="141"/>
      <c r="L2056" s="141"/>
      <c r="M2056" s="141"/>
      <c r="N2056" s="141"/>
      <c r="O2056" s="141"/>
      <c r="P2056" s="141"/>
      <c r="Q2056" s="141"/>
      <c r="R2056" s="141"/>
      <c r="S2056" s="141"/>
      <c r="T2056" s="141"/>
      <c r="U2056" s="141"/>
    </row>
    <row r="2057" spans="1:21" ht="14.4" x14ac:dyDescent="0.3">
      <c r="A2057" s="141"/>
      <c r="B2057" s="141"/>
      <c r="C2057" s="141"/>
      <c r="D2057" s="141"/>
      <c r="E2057" s="141"/>
      <c r="F2057" s="141"/>
      <c r="G2057" s="141"/>
      <c r="H2057" s="141"/>
      <c r="I2057" s="141"/>
      <c r="J2057" s="141"/>
      <c r="K2057" s="141"/>
      <c r="L2057" s="141"/>
      <c r="M2057" s="141"/>
      <c r="N2057" s="141"/>
      <c r="O2057" s="141"/>
      <c r="P2057" s="141"/>
      <c r="Q2057" s="141"/>
      <c r="R2057" s="141"/>
      <c r="S2057" s="141"/>
      <c r="T2057" s="141"/>
      <c r="U2057" s="141"/>
    </row>
    <row r="2058" spans="1:21" ht="14.4" x14ac:dyDescent="0.3">
      <c r="A2058" s="141"/>
      <c r="B2058" s="141"/>
      <c r="C2058" s="141"/>
      <c r="D2058" s="141"/>
      <c r="E2058" s="141"/>
      <c r="F2058" s="141"/>
      <c r="G2058" s="141"/>
      <c r="H2058" s="141"/>
      <c r="I2058" s="141"/>
      <c r="J2058" s="141"/>
      <c r="K2058" s="141"/>
      <c r="L2058" s="141"/>
      <c r="M2058" s="141"/>
      <c r="N2058" s="141"/>
      <c r="O2058" s="141"/>
      <c r="P2058" s="141"/>
      <c r="Q2058" s="141"/>
      <c r="R2058" s="141"/>
      <c r="S2058" s="141"/>
      <c r="T2058" s="141"/>
      <c r="U2058" s="141"/>
    </row>
    <row r="2059" spans="1:21" ht="14.4" x14ac:dyDescent="0.3">
      <c r="A2059" s="141"/>
      <c r="B2059" s="141"/>
      <c r="C2059" s="141"/>
      <c r="D2059" s="141"/>
      <c r="E2059" s="141"/>
      <c r="F2059" s="141"/>
      <c r="G2059" s="141"/>
      <c r="H2059" s="141"/>
      <c r="I2059" s="141"/>
      <c r="J2059" s="141"/>
      <c r="K2059" s="141"/>
      <c r="L2059" s="141"/>
      <c r="M2059" s="141"/>
      <c r="N2059" s="141"/>
      <c r="O2059" s="141"/>
      <c r="P2059" s="141"/>
      <c r="Q2059" s="141"/>
      <c r="R2059" s="141"/>
      <c r="S2059" s="141"/>
      <c r="T2059" s="141"/>
      <c r="U2059" s="141"/>
    </row>
    <row r="2060" spans="1:21" ht="14.4" x14ac:dyDescent="0.3">
      <c r="A2060" s="141"/>
      <c r="B2060" s="141"/>
      <c r="C2060" s="141"/>
      <c r="D2060" s="141"/>
      <c r="E2060" s="141"/>
      <c r="F2060" s="141"/>
      <c r="G2060" s="141"/>
      <c r="H2060" s="141"/>
      <c r="I2060" s="141"/>
      <c r="J2060" s="141"/>
      <c r="K2060" s="141"/>
      <c r="L2060" s="141"/>
      <c r="M2060" s="141"/>
      <c r="N2060" s="141"/>
      <c r="O2060" s="141"/>
      <c r="P2060" s="141"/>
      <c r="Q2060" s="141"/>
      <c r="R2060" s="141"/>
      <c r="S2060" s="141"/>
      <c r="T2060" s="141"/>
      <c r="U2060" s="141"/>
    </row>
    <row r="2061" spans="1:21" ht="14.4" x14ac:dyDescent="0.3">
      <c r="A2061" s="141"/>
      <c r="B2061" s="141"/>
      <c r="C2061" s="141"/>
      <c r="D2061" s="141"/>
      <c r="E2061" s="141"/>
      <c r="F2061" s="141"/>
      <c r="G2061" s="141"/>
      <c r="H2061" s="141"/>
      <c r="I2061" s="141"/>
      <c r="J2061" s="141"/>
      <c r="K2061" s="141"/>
      <c r="L2061" s="141"/>
      <c r="M2061" s="141"/>
      <c r="N2061" s="141"/>
      <c r="O2061" s="141"/>
      <c r="P2061" s="141"/>
      <c r="Q2061" s="141"/>
      <c r="R2061" s="141"/>
      <c r="S2061" s="141"/>
      <c r="T2061" s="141"/>
      <c r="U2061" s="141"/>
    </row>
    <row r="2062" spans="1:21" ht="14.4" x14ac:dyDescent="0.3">
      <c r="A2062" s="141"/>
      <c r="B2062" s="141"/>
      <c r="C2062" s="141"/>
      <c r="D2062" s="141"/>
      <c r="E2062" s="141"/>
      <c r="F2062" s="141"/>
      <c r="G2062" s="141"/>
      <c r="H2062" s="141"/>
      <c r="I2062" s="141"/>
      <c r="J2062" s="141"/>
      <c r="K2062" s="141"/>
      <c r="L2062" s="141"/>
      <c r="M2062" s="141"/>
      <c r="N2062" s="141"/>
      <c r="O2062" s="141"/>
      <c r="P2062" s="141"/>
      <c r="Q2062" s="141"/>
      <c r="R2062" s="141"/>
      <c r="S2062" s="141"/>
      <c r="T2062" s="141"/>
      <c r="U2062" s="141"/>
    </row>
    <row r="2063" spans="1:21" ht="14.4" x14ac:dyDescent="0.3">
      <c r="A2063" s="141"/>
      <c r="B2063" s="141"/>
      <c r="C2063" s="141"/>
      <c r="D2063" s="141"/>
      <c r="E2063" s="141"/>
      <c r="F2063" s="141"/>
      <c r="G2063" s="141"/>
      <c r="H2063" s="141"/>
      <c r="I2063" s="141"/>
      <c r="J2063" s="141"/>
      <c r="K2063" s="141"/>
      <c r="L2063" s="141"/>
      <c r="M2063" s="141"/>
      <c r="N2063" s="141"/>
      <c r="O2063" s="141"/>
      <c r="P2063" s="141"/>
      <c r="Q2063" s="141"/>
      <c r="R2063" s="141"/>
      <c r="S2063" s="141"/>
      <c r="T2063" s="141"/>
      <c r="U2063" s="141"/>
    </row>
    <row r="2064" spans="1:21" ht="14.4" x14ac:dyDescent="0.3">
      <c r="A2064" s="141"/>
      <c r="B2064" s="141"/>
      <c r="C2064" s="141"/>
      <c r="D2064" s="141"/>
      <c r="E2064" s="141"/>
      <c r="F2064" s="141"/>
      <c r="G2064" s="141"/>
      <c r="H2064" s="141"/>
      <c r="I2064" s="141"/>
      <c r="J2064" s="141"/>
      <c r="K2064" s="141"/>
      <c r="L2064" s="141"/>
      <c r="M2064" s="141"/>
      <c r="N2064" s="141"/>
      <c r="O2064" s="141"/>
      <c r="P2064" s="141"/>
      <c r="Q2064" s="141"/>
      <c r="R2064" s="141"/>
      <c r="S2064" s="141"/>
      <c r="T2064" s="141"/>
      <c r="U2064" s="141"/>
    </row>
    <row r="2065" spans="1:21" ht="14.4" x14ac:dyDescent="0.3">
      <c r="A2065" s="141"/>
      <c r="B2065" s="141"/>
      <c r="C2065" s="141"/>
      <c r="D2065" s="141"/>
      <c r="E2065" s="141"/>
      <c r="F2065" s="141"/>
      <c r="G2065" s="141"/>
      <c r="H2065" s="141"/>
      <c r="I2065" s="141"/>
      <c r="J2065" s="141"/>
      <c r="K2065" s="141"/>
      <c r="L2065" s="141"/>
      <c r="M2065" s="141"/>
      <c r="N2065" s="141"/>
      <c r="O2065" s="141"/>
      <c r="P2065" s="141"/>
      <c r="Q2065" s="141"/>
      <c r="R2065" s="141"/>
      <c r="S2065" s="141"/>
      <c r="T2065" s="141"/>
      <c r="U2065" s="141"/>
    </row>
    <row r="2066" spans="1:21" ht="14.4" x14ac:dyDescent="0.3">
      <c r="A2066" s="141"/>
      <c r="B2066" s="141"/>
      <c r="C2066" s="141"/>
      <c r="D2066" s="141"/>
      <c r="E2066" s="141"/>
      <c r="F2066" s="141"/>
      <c r="G2066" s="141"/>
      <c r="H2066" s="141"/>
      <c r="I2066" s="141"/>
      <c r="J2066" s="141"/>
      <c r="K2066" s="141"/>
      <c r="L2066" s="141"/>
      <c r="M2066" s="141"/>
      <c r="N2066" s="141"/>
      <c r="O2066" s="141"/>
      <c r="P2066" s="141"/>
      <c r="Q2066" s="141"/>
      <c r="R2066" s="141"/>
      <c r="S2066" s="141"/>
      <c r="T2066" s="141"/>
      <c r="U2066" s="141"/>
    </row>
    <row r="2067" spans="1:21" ht="14.4" x14ac:dyDescent="0.3">
      <c r="A2067" s="141"/>
      <c r="B2067" s="141"/>
      <c r="C2067" s="141"/>
      <c r="D2067" s="141"/>
      <c r="E2067" s="141"/>
      <c r="F2067" s="141"/>
      <c r="G2067" s="141"/>
      <c r="H2067" s="141"/>
      <c r="I2067" s="141"/>
      <c r="J2067" s="141"/>
      <c r="K2067" s="141"/>
      <c r="L2067" s="141"/>
      <c r="M2067" s="141"/>
      <c r="N2067" s="141"/>
      <c r="O2067" s="141"/>
      <c r="P2067" s="141"/>
      <c r="Q2067" s="141"/>
      <c r="R2067" s="141"/>
      <c r="S2067" s="141"/>
      <c r="T2067" s="141"/>
      <c r="U2067" s="141"/>
    </row>
    <row r="2068" spans="1:21" ht="14.4" x14ac:dyDescent="0.3">
      <c r="A2068" s="141"/>
      <c r="B2068" s="141"/>
      <c r="C2068" s="141"/>
      <c r="D2068" s="141"/>
      <c r="E2068" s="141"/>
      <c r="F2068" s="141"/>
      <c r="G2068" s="141"/>
      <c r="H2068" s="141"/>
      <c r="I2068" s="141"/>
      <c r="J2068" s="141"/>
      <c r="K2068" s="141"/>
      <c r="L2068" s="141"/>
      <c r="M2068" s="141"/>
      <c r="N2068" s="141"/>
      <c r="O2068" s="141"/>
      <c r="P2068" s="141"/>
      <c r="Q2068" s="141"/>
      <c r="R2068" s="141"/>
      <c r="S2068" s="141"/>
      <c r="T2068" s="141"/>
      <c r="U2068" s="141"/>
    </row>
    <row r="2069" spans="1:21" ht="14.4" x14ac:dyDescent="0.3">
      <c r="A2069" s="141"/>
      <c r="B2069" s="141"/>
      <c r="C2069" s="141"/>
      <c r="D2069" s="141"/>
      <c r="E2069" s="141"/>
      <c r="F2069" s="141"/>
      <c r="G2069" s="141"/>
      <c r="H2069" s="141"/>
      <c r="I2069" s="141"/>
      <c r="J2069" s="141"/>
      <c r="K2069" s="141"/>
      <c r="L2069" s="141"/>
      <c r="M2069" s="141"/>
      <c r="N2069" s="141"/>
      <c r="O2069" s="141"/>
      <c r="P2069" s="141"/>
      <c r="Q2069" s="141"/>
      <c r="R2069" s="141"/>
      <c r="S2069" s="141"/>
      <c r="T2069" s="141"/>
      <c r="U2069" s="141"/>
    </row>
    <row r="2070" spans="1:21" ht="14.4" x14ac:dyDescent="0.3">
      <c r="A2070" s="141"/>
      <c r="B2070" s="141"/>
      <c r="C2070" s="141"/>
      <c r="D2070" s="141"/>
      <c r="E2070" s="141"/>
      <c r="F2070" s="141"/>
      <c r="G2070" s="141"/>
      <c r="H2070" s="141"/>
      <c r="I2070" s="141"/>
      <c r="J2070" s="141"/>
      <c r="K2070" s="141"/>
      <c r="L2070" s="141"/>
      <c r="M2070" s="141"/>
      <c r="N2070" s="141"/>
      <c r="O2070" s="141"/>
      <c r="P2070" s="141"/>
      <c r="Q2070" s="141"/>
      <c r="R2070" s="141"/>
      <c r="S2070" s="141"/>
      <c r="T2070" s="141"/>
      <c r="U2070" s="141"/>
    </row>
    <row r="2071" spans="1:21" ht="14.4" x14ac:dyDescent="0.3">
      <c r="A2071" s="141"/>
      <c r="B2071" s="141"/>
      <c r="C2071" s="141"/>
      <c r="D2071" s="141"/>
      <c r="E2071" s="141"/>
      <c r="F2071" s="141"/>
      <c r="G2071" s="141"/>
      <c r="H2071" s="141"/>
      <c r="I2071" s="141"/>
      <c r="J2071" s="141"/>
      <c r="K2071" s="141"/>
      <c r="L2071" s="141"/>
      <c r="M2071" s="141"/>
      <c r="N2071" s="141"/>
      <c r="O2071" s="141"/>
      <c r="P2071" s="141"/>
      <c r="Q2071" s="141"/>
      <c r="R2071" s="141"/>
      <c r="S2071" s="141"/>
      <c r="T2071" s="141"/>
      <c r="U2071" s="141"/>
    </row>
    <row r="2072" spans="1:21" ht="14.4" x14ac:dyDescent="0.3">
      <c r="A2072" s="141"/>
      <c r="B2072" s="141"/>
      <c r="C2072" s="141"/>
      <c r="D2072" s="141"/>
      <c r="E2072" s="141"/>
      <c r="F2072" s="141"/>
      <c r="G2072" s="141"/>
      <c r="H2072" s="141"/>
      <c r="I2072" s="141"/>
      <c r="J2072" s="141"/>
      <c r="K2072" s="141"/>
      <c r="L2072" s="141"/>
      <c r="M2072" s="141"/>
      <c r="N2072" s="141"/>
      <c r="O2072" s="141"/>
      <c r="P2072" s="141"/>
      <c r="Q2072" s="141"/>
      <c r="R2072" s="141"/>
      <c r="S2072" s="141"/>
      <c r="T2072" s="141"/>
      <c r="U2072" s="141"/>
    </row>
    <row r="2073" spans="1:21" ht="14.4" x14ac:dyDescent="0.3">
      <c r="A2073" s="141"/>
      <c r="B2073" s="141"/>
      <c r="C2073" s="141"/>
      <c r="D2073" s="141"/>
      <c r="E2073" s="141"/>
      <c r="F2073" s="141"/>
      <c r="G2073" s="141"/>
      <c r="H2073" s="141"/>
      <c r="I2073" s="141"/>
      <c r="J2073" s="141"/>
      <c r="K2073" s="141"/>
      <c r="L2073" s="141"/>
      <c r="M2073" s="141"/>
      <c r="N2073" s="141"/>
      <c r="O2073" s="141"/>
      <c r="P2073" s="141"/>
      <c r="Q2073" s="141"/>
      <c r="R2073" s="141"/>
      <c r="S2073" s="141"/>
      <c r="T2073" s="141"/>
      <c r="U2073" s="141"/>
    </row>
    <row r="2074" spans="1:21" ht="14.4" x14ac:dyDescent="0.3">
      <c r="A2074" s="141"/>
      <c r="B2074" s="141"/>
      <c r="C2074" s="141"/>
      <c r="D2074" s="141"/>
      <c r="E2074" s="141"/>
      <c r="F2074" s="141"/>
      <c r="G2074" s="141"/>
      <c r="H2074" s="141"/>
      <c r="I2074" s="141"/>
      <c r="J2074" s="141"/>
      <c r="K2074" s="141"/>
      <c r="L2074" s="141"/>
      <c r="M2074" s="141"/>
      <c r="N2074" s="141"/>
      <c r="O2074" s="141"/>
      <c r="P2074" s="141"/>
      <c r="Q2074" s="141"/>
      <c r="R2074" s="141"/>
      <c r="S2074" s="141"/>
      <c r="T2074" s="141"/>
      <c r="U2074" s="141"/>
    </row>
    <row r="2075" spans="1:21" ht="14.4" x14ac:dyDescent="0.3">
      <c r="A2075" s="141"/>
      <c r="B2075" s="141"/>
      <c r="C2075" s="141"/>
      <c r="D2075" s="141"/>
      <c r="E2075" s="141"/>
      <c r="F2075" s="141"/>
      <c r="G2075" s="141"/>
      <c r="H2075" s="141"/>
      <c r="I2075" s="141"/>
      <c r="J2075" s="141"/>
      <c r="K2075" s="141"/>
      <c r="L2075" s="141"/>
      <c r="M2075" s="141"/>
      <c r="N2075" s="141"/>
      <c r="O2075" s="141"/>
      <c r="P2075" s="141"/>
      <c r="Q2075" s="141"/>
      <c r="R2075" s="141"/>
      <c r="S2075" s="141"/>
      <c r="T2075" s="141"/>
      <c r="U2075" s="141"/>
    </row>
    <row r="2076" spans="1:21" ht="14.4" x14ac:dyDescent="0.3">
      <c r="A2076" s="141"/>
      <c r="B2076" s="141"/>
      <c r="C2076" s="141"/>
      <c r="D2076" s="141"/>
      <c r="E2076" s="141"/>
      <c r="F2076" s="141"/>
      <c r="G2076" s="141"/>
      <c r="H2076" s="141"/>
      <c r="I2076" s="141"/>
      <c r="J2076" s="141"/>
      <c r="K2076" s="141"/>
      <c r="L2076" s="141"/>
      <c r="M2076" s="141"/>
      <c r="N2076" s="141"/>
      <c r="O2076" s="141"/>
      <c r="P2076" s="141"/>
      <c r="Q2076" s="141"/>
      <c r="R2076" s="141"/>
      <c r="S2076" s="141"/>
      <c r="T2076" s="141"/>
      <c r="U2076" s="141"/>
    </row>
    <row r="2077" spans="1:21" ht="14.4" x14ac:dyDescent="0.3">
      <c r="A2077" s="141"/>
      <c r="B2077" s="141"/>
      <c r="C2077" s="141"/>
      <c r="D2077" s="141"/>
      <c r="E2077" s="141"/>
      <c r="F2077" s="141"/>
      <c r="G2077" s="141"/>
      <c r="H2077" s="141"/>
      <c r="I2077" s="141"/>
      <c r="J2077" s="141"/>
      <c r="K2077" s="141"/>
      <c r="L2077" s="141"/>
      <c r="M2077" s="141"/>
      <c r="N2077" s="141"/>
      <c r="O2077" s="141"/>
      <c r="P2077" s="141"/>
      <c r="Q2077" s="141"/>
      <c r="R2077" s="141"/>
      <c r="S2077" s="141"/>
      <c r="T2077" s="141"/>
      <c r="U2077" s="141"/>
    </row>
    <row r="2078" spans="1:21" ht="14.4" x14ac:dyDescent="0.3">
      <c r="A2078" s="141"/>
      <c r="B2078" s="141"/>
      <c r="C2078" s="141"/>
      <c r="D2078" s="141"/>
      <c r="E2078" s="141"/>
      <c r="F2078" s="141"/>
      <c r="G2078" s="141"/>
      <c r="H2078" s="141"/>
      <c r="I2078" s="141"/>
      <c r="J2078" s="141"/>
      <c r="K2078" s="141"/>
      <c r="L2078" s="141"/>
      <c r="M2078" s="141"/>
      <c r="N2078" s="141"/>
      <c r="O2078" s="141"/>
      <c r="P2078" s="141"/>
      <c r="Q2078" s="141"/>
      <c r="R2078" s="141"/>
      <c r="S2078" s="141"/>
      <c r="T2078" s="141"/>
      <c r="U2078" s="141"/>
    </row>
    <row r="2079" spans="1:21" ht="14.4" x14ac:dyDescent="0.3">
      <c r="A2079" s="141"/>
      <c r="B2079" s="141"/>
      <c r="C2079" s="141"/>
      <c r="D2079" s="141"/>
      <c r="E2079" s="141"/>
      <c r="F2079" s="141"/>
      <c r="G2079" s="141"/>
      <c r="H2079" s="141"/>
      <c r="I2079" s="141"/>
      <c r="J2079" s="141"/>
      <c r="K2079" s="141"/>
      <c r="L2079" s="141"/>
      <c r="M2079" s="141"/>
      <c r="N2079" s="141"/>
      <c r="O2079" s="141"/>
      <c r="P2079" s="141"/>
      <c r="Q2079" s="141"/>
      <c r="R2079" s="141"/>
      <c r="S2079" s="141"/>
      <c r="T2079" s="141"/>
      <c r="U2079" s="141"/>
    </row>
    <row r="2080" spans="1:21" ht="14.4" x14ac:dyDescent="0.3">
      <c r="A2080" s="141"/>
      <c r="B2080" s="141"/>
      <c r="C2080" s="141"/>
      <c r="D2080" s="141"/>
      <c r="E2080" s="141"/>
      <c r="F2080" s="141"/>
      <c r="G2080" s="141"/>
      <c r="H2080" s="141"/>
      <c r="I2080" s="141"/>
      <c r="J2080" s="141"/>
      <c r="K2080" s="141"/>
      <c r="L2080" s="141"/>
      <c r="M2080" s="141"/>
      <c r="N2080" s="141"/>
      <c r="O2080" s="141"/>
      <c r="P2080" s="141"/>
      <c r="Q2080" s="141"/>
      <c r="R2080" s="141"/>
      <c r="S2080" s="141"/>
      <c r="T2080" s="141"/>
      <c r="U2080" s="141"/>
    </row>
    <row r="2081" spans="1:21" ht="14.4" x14ac:dyDescent="0.3">
      <c r="A2081" s="141"/>
      <c r="B2081" s="141"/>
      <c r="C2081" s="141"/>
      <c r="D2081" s="141"/>
      <c r="E2081" s="141"/>
      <c r="F2081" s="141"/>
      <c r="G2081" s="141"/>
      <c r="H2081" s="141"/>
      <c r="I2081" s="141"/>
      <c r="J2081" s="141"/>
      <c r="K2081" s="141"/>
      <c r="L2081" s="141"/>
      <c r="M2081" s="141"/>
      <c r="N2081" s="141"/>
      <c r="O2081" s="141"/>
      <c r="P2081" s="141"/>
      <c r="Q2081" s="141"/>
      <c r="R2081" s="141"/>
      <c r="S2081" s="141"/>
      <c r="T2081" s="141"/>
      <c r="U2081" s="141"/>
    </row>
    <row r="2082" spans="1:21" ht="14.4" x14ac:dyDescent="0.3">
      <c r="A2082" s="141"/>
      <c r="B2082" s="141"/>
      <c r="C2082" s="141"/>
      <c r="D2082" s="141"/>
      <c r="E2082" s="141"/>
      <c r="F2082" s="141"/>
      <c r="G2082" s="141"/>
      <c r="H2082" s="141"/>
      <c r="I2082" s="141"/>
      <c r="J2082" s="141"/>
      <c r="K2082" s="141"/>
      <c r="L2082" s="141"/>
      <c r="M2082" s="141"/>
      <c r="N2082" s="141"/>
      <c r="O2082" s="141"/>
      <c r="P2082" s="141"/>
      <c r="Q2082" s="141"/>
      <c r="R2082" s="141"/>
      <c r="S2082" s="141"/>
      <c r="T2082" s="141"/>
      <c r="U2082" s="141"/>
    </row>
    <row r="2083" spans="1:21" ht="14.4" x14ac:dyDescent="0.3">
      <c r="A2083" s="141"/>
      <c r="B2083" s="141"/>
      <c r="C2083" s="141"/>
      <c r="D2083" s="141"/>
      <c r="E2083" s="141"/>
      <c r="F2083" s="141"/>
      <c r="G2083" s="141"/>
      <c r="H2083" s="141"/>
      <c r="I2083" s="141"/>
      <c r="J2083" s="141"/>
      <c r="K2083" s="141"/>
      <c r="L2083" s="141"/>
      <c r="M2083" s="141"/>
      <c r="N2083" s="141"/>
      <c r="O2083" s="141"/>
      <c r="P2083" s="141"/>
      <c r="Q2083" s="141"/>
      <c r="R2083" s="141"/>
      <c r="S2083" s="141"/>
      <c r="T2083" s="141"/>
      <c r="U2083" s="141"/>
    </row>
    <row r="2084" spans="1:21" ht="14.4" x14ac:dyDescent="0.3">
      <c r="A2084" s="141"/>
      <c r="B2084" s="141"/>
      <c r="C2084" s="141"/>
      <c r="D2084" s="141"/>
      <c r="E2084" s="141"/>
      <c r="F2084" s="141"/>
      <c r="G2084" s="141"/>
      <c r="H2084" s="141"/>
      <c r="I2084" s="141"/>
      <c r="J2084" s="141"/>
      <c r="K2084" s="141"/>
      <c r="L2084" s="141"/>
      <c r="M2084" s="141"/>
      <c r="N2084" s="141"/>
      <c r="O2084" s="141"/>
      <c r="P2084" s="141"/>
      <c r="Q2084" s="141"/>
      <c r="R2084" s="141"/>
      <c r="S2084" s="141"/>
      <c r="T2084" s="141"/>
      <c r="U2084" s="141"/>
    </row>
    <row r="2085" spans="1:21" ht="14.4" x14ac:dyDescent="0.3">
      <c r="A2085" s="141"/>
      <c r="B2085" s="141"/>
      <c r="C2085" s="141"/>
      <c r="D2085" s="141"/>
      <c r="E2085" s="141"/>
      <c r="F2085" s="141"/>
      <c r="G2085" s="141"/>
      <c r="H2085" s="141"/>
      <c r="I2085" s="141"/>
      <c r="J2085" s="141"/>
      <c r="K2085" s="141"/>
      <c r="L2085" s="141"/>
      <c r="M2085" s="141"/>
      <c r="N2085" s="141"/>
      <c r="O2085" s="141"/>
      <c r="P2085" s="141"/>
      <c r="Q2085" s="141"/>
      <c r="R2085" s="141"/>
      <c r="S2085" s="141"/>
      <c r="T2085" s="141"/>
      <c r="U2085" s="141"/>
    </row>
    <row r="2086" spans="1:21" ht="14.4" x14ac:dyDescent="0.3">
      <c r="A2086" s="141"/>
      <c r="B2086" s="141"/>
      <c r="C2086" s="141"/>
      <c r="D2086" s="141"/>
      <c r="E2086" s="141"/>
      <c r="F2086" s="141"/>
      <c r="G2086" s="141"/>
      <c r="H2086" s="141"/>
      <c r="I2086" s="141"/>
      <c r="J2086" s="141"/>
      <c r="K2086" s="141"/>
      <c r="L2086" s="141"/>
      <c r="M2086" s="141"/>
      <c r="N2086" s="141"/>
      <c r="O2086" s="141"/>
      <c r="P2086" s="141"/>
      <c r="Q2086" s="141"/>
      <c r="R2086" s="141"/>
      <c r="S2086" s="141"/>
      <c r="T2086" s="141"/>
      <c r="U2086" s="141"/>
    </row>
    <row r="2087" spans="1:21" ht="14.4" x14ac:dyDescent="0.3">
      <c r="A2087" s="141"/>
      <c r="B2087" s="141"/>
      <c r="C2087" s="141"/>
      <c r="D2087" s="141"/>
      <c r="E2087" s="141"/>
      <c r="F2087" s="141"/>
      <c r="G2087" s="141"/>
      <c r="H2087" s="141"/>
      <c r="I2087" s="141"/>
      <c r="J2087" s="141"/>
      <c r="K2087" s="141"/>
      <c r="L2087" s="141"/>
      <c r="M2087" s="141"/>
      <c r="N2087" s="141"/>
      <c r="O2087" s="141"/>
      <c r="P2087" s="141"/>
      <c r="Q2087" s="141"/>
      <c r="R2087" s="141"/>
      <c r="S2087" s="141"/>
      <c r="T2087" s="141"/>
      <c r="U2087" s="141"/>
    </row>
    <row r="2088" spans="1:21" ht="14.4" x14ac:dyDescent="0.3">
      <c r="A2088" s="141"/>
      <c r="B2088" s="141"/>
      <c r="C2088" s="141"/>
      <c r="D2088" s="141"/>
      <c r="E2088" s="141"/>
      <c r="F2088" s="141"/>
      <c r="G2088" s="141"/>
      <c r="H2088" s="141"/>
      <c r="I2088" s="141"/>
      <c r="J2088" s="141"/>
      <c r="K2088" s="141"/>
      <c r="L2088" s="141"/>
      <c r="M2088" s="141"/>
      <c r="N2088" s="141"/>
      <c r="O2088" s="141"/>
      <c r="P2088" s="141"/>
      <c r="Q2088" s="141"/>
      <c r="R2088" s="141"/>
      <c r="S2088" s="141"/>
      <c r="T2088" s="141"/>
      <c r="U2088" s="141"/>
    </row>
    <row r="2089" spans="1:21" ht="14.4" x14ac:dyDescent="0.3">
      <c r="A2089" s="141"/>
      <c r="B2089" s="141"/>
      <c r="C2089" s="141"/>
      <c r="D2089" s="141"/>
      <c r="E2089" s="141"/>
      <c r="F2089" s="141"/>
      <c r="G2089" s="141"/>
      <c r="H2089" s="141"/>
      <c r="I2089" s="141"/>
      <c r="J2089" s="141"/>
      <c r="K2089" s="141"/>
      <c r="L2089" s="141"/>
      <c r="M2089" s="141"/>
      <c r="N2089" s="141"/>
      <c r="O2089" s="141"/>
      <c r="P2089" s="141"/>
      <c r="Q2089" s="141"/>
      <c r="R2089" s="141"/>
      <c r="S2089" s="141"/>
      <c r="T2089" s="141"/>
      <c r="U2089" s="141"/>
    </row>
    <row r="2090" spans="1:21" ht="14.4" x14ac:dyDescent="0.3">
      <c r="A2090" s="141"/>
      <c r="B2090" s="141"/>
      <c r="C2090" s="141"/>
      <c r="D2090" s="141"/>
      <c r="E2090" s="141"/>
      <c r="F2090" s="141"/>
      <c r="G2090" s="141"/>
      <c r="H2090" s="141"/>
      <c r="I2090" s="141"/>
      <c r="J2090" s="141"/>
      <c r="K2090" s="141"/>
      <c r="L2090" s="141"/>
      <c r="M2090" s="141"/>
      <c r="N2090" s="141"/>
      <c r="O2090" s="141"/>
      <c r="P2090" s="141"/>
      <c r="Q2090" s="141"/>
      <c r="R2090" s="141"/>
      <c r="S2090" s="141"/>
      <c r="T2090" s="141"/>
      <c r="U2090" s="141"/>
    </row>
    <row r="2091" spans="1:21" ht="14.4" x14ac:dyDescent="0.3">
      <c r="A2091" s="141"/>
      <c r="B2091" s="141"/>
      <c r="C2091" s="141"/>
      <c r="D2091" s="141"/>
      <c r="E2091" s="141"/>
      <c r="F2091" s="141"/>
      <c r="G2091" s="141"/>
      <c r="H2091" s="141"/>
      <c r="I2091" s="141"/>
      <c r="J2091" s="141"/>
      <c r="K2091" s="141"/>
      <c r="L2091" s="141"/>
      <c r="M2091" s="141"/>
      <c r="N2091" s="141"/>
      <c r="O2091" s="141"/>
      <c r="P2091" s="141"/>
      <c r="Q2091" s="141"/>
      <c r="R2091" s="141"/>
      <c r="S2091" s="141"/>
      <c r="T2091" s="141"/>
      <c r="U2091" s="141"/>
    </row>
    <row r="2092" spans="1:21" ht="14.4" x14ac:dyDescent="0.3">
      <c r="A2092" s="141"/>
      <c r="B2092" s="141"/>
      <c r="C2092" s="141"/>
      <c r="D2092" s="141"/>
      <c r="E2092" s="141"/>
      <c r="F2092" s="141"/>
      <c r="G2092" s="141"/>
      <c r="H2092" s="141"/>
      <c r="I2092" s="141"/>
      <c r="J2092" s="141"/>
      <c r="K2092" s="141"/>
      <c r="L2092" s="141"/>
      <c r="M2092" s="141"/>
      <c r="N2092" s="141"/>
      <c r="O2092" s="141"/>
      <c r="P2092" s="141"/>
      <c r="Q2092" s="141"/>
      <c r="R2092" s="141"/>
      <c r="S2092" s="141"/>
      <c r="T2092" s="141"/>
      <c r="U2092" s="141"/>
    </row>
    <row r="2093" spans="1:21" ht="14.4" x14ac:dyDescent="0.3">
      <c r="A2093" s="141"/>
      <c r="B2093" s="141"/>
      <c r="C2093" s="141"/>
      <c r="D2093" s="141"/>
      <c r="E2093" s="141"/>
      <c r="F2093" s="141"/>
      <c r="G2093" s="141"/>
      <c r="H2093" s="141"/>
      <c r="I2093" s="141"/>
      <c r="J2093" s="141"/>
      <c r="K2093" s="141"/>
      <c r="L2093" s="141"/>
      <c r="M2093" s="141"/>
      <c r="N2093" s="141"/>
      <c r="O2093" s="141"/>
      <c r="P2093" s="141"/>
      <c r="Q2093" s="141"/>
      <c r="R2093" s="141"/>
      <c r="S2093" s="141"/>
      <c r="T2093" s="141"/>
      <c r="U2093" s="141"/>
    </row>
    <row r="2094" spans="1:21" ht="14.4" x14ac:dyDescent="0.3">
      <c r="A2094" s="141"/>
      <c r="B2094" s="141"/>
      <c r="C2094" s="141"/>
      <c r="D2094" s="141"/>
      <c r="E2094" s="141"/>
      <c r="F2094" s="141"/>
      <c r="G2094" s="141"/>
      <c r="H2094" s="141"/>
      <c r="I2094" s="141"/>
      <c r="J2094" s="141"/>
      <c r="K2094" s="141"/>
      <c r="L2094" s="141"/>
      <c r="M2094" s="141"/>
      <c r="N2094" s="141"/>
      <c r="O2094" s="141"/>
      <c r="P2094" s="141"/>
      <c r="Q2094" s="141"/>
      <c r="R2094" s="141"/>
      <c r="S2094" s="141"/>
      <c r="T2094" s="141"/>
      <c r="U2094" s="141"/>
    </row>
    <row r="2095" spans="1:21" ht="14.4" x14ac:dyDescent="0.3">
      <c r="A2095" s="141"/>
      <c r="B2095" s="141"/>
      <c r="C2095" s="141"/>
      <c r="D2095" s="141"/>
      <c r="E2095" s="141"/>
      <c r="F2095" s="141"/>
      <c r="G2095" s="141"/>
      <c r="H2095" s="141"/>
      <c r="I2095" s="141"/>
      <c r="J2095" s="141"/>
      <c r="K2095" s="141"/>
      <c r="L2095" s="141"/>
      <c r="M2095" s="141"/>
      <c r="N2095" s="141"/>
      <c r="O2095" s="141"/>
      <c r="P2095" s="141"/>
      <c r="Q2095" s="141"/>
      <c r="R2095" s="141"/>
      <c r="S2095" s="141"/>
      <c r="T2095" s="141"/>
      <c r="U2095" s="141"/>
    </row>
    <row r="2096" spans="1:21" ht="14.4" x14ac:dyDescent="0.3">
      <c r="A2096" s="141"/>
      <c r="B2096" s="141"/>
      <c r="C2096" s="141"/>
      <c r="D2096" s="141"/>
      <c r="E2096" s="141"/>
      <c r="F2096" s="141"/>
      <c r="G2096" s="141"/>
      <c r="H2096" s="141"/>
      <c r="I2096" s="141"/>
      <c r="J2096" s="141"/>
      <c r="K2096" s="141"/>
      <c r="L2096" s="141"/>
      <c r="M2096" s="141"/>
      <c r="N2096" s="141"/>
      <c r="O2096" s="141"/>
      <c r="P2096" s="141"/>
      <c r="Q2096" s="141"/>
      <c r="R2096" s="141"/>
      <c r="S2096" s="141"/>
      <c r="T2096" s="141"/>
      <c r="U2096" s="141"/>
    </row>
    <row r="2097" spans="1:21" ht="14.4" x14ac:dyDescent="0.3">
      <c r="A2097" s="141"/>
      <c r="B2097" s="141"/>
      <c r="C2097" s="141"/>
      <c r="D2097" s="141"/>
      <c r="E2097" s="141"/>
      <c r="F2097" s="141"/>
      <c r="G2097" s="141"/>
      <c r="H2097" s="141"/>
      <c r="I2097" s="141"/>
      <c r="J2097" s="141"/>
      <c r="K2097" s="141"/>
      <c r="L2097" s="141"/>
      <c r="M2097" s="141"/>
      <c r="N2097" s="141"/>
      <c r="O2097" s="141"/>
      <c r="P2097" s="141"/>
      <c r="Q2097" s="141"/>
      <c r="R2097" s="141"/>
      <c r="S2097" s="141"/>
      <c r="T2097" s="141"/>
      <c r="U2097" s="141"/>
    </row>
    <row r="2098" spans="1:21" ht="14.4" x14ac:dyDescent="0.3">
      <c r="A2098" s="141"/>
      <c r="B2098" s="141"/>
      <c r="C2098" s="141"/>
      <c r="D2098" s="141"/>
      <c r="E2098" s="141"/>
      <c r="F2098" s="141"/>
      <c r="G2098" s="141"/>
      <c r="H2098" s="141"/>
      <c r="I2098" s="141"/>
      <c r="J2098" s="141"/>
      <c r="K2098" s="141"/>
      <c r="L2098" s="141"/>
      <c r="M2098" s="141"/>
      <c r="N2098" s="141"/>
      <c r="O2098" s="141"/>
      <c r="P2098" s="141"/>
      <c r="Q2098" s="141"/>
      <c r="R2098" s="141"/>
      <c r="S2098" s="141"/>
      <c r="T2098" s="141"/>
      <c r="U2098" s="141"/>
    </row>
    <row r="2099" spans="1:21" ht="14.4" x14ac:dyDescent="0.3">
      <c r="A2099" s="141"/>
      <c r="B2099" s="141"/>
      <c r="C2099" s="141"/>
      <c r="D2099" s="141"/>
      <c r="E2099" s="141"/>
      <c r="F2099" s="141"/>
      <c r="G2099" s="141"/>
      <c r="H2099" s="141"/>
      <c r="I2099" s="141"/>
      <c r="J2099" s="141"/>
      <c r="K2099" s="141"/>
      <c r="L2099" s="141"/>
      <c r="M2099" s="141"/>
      <c r="N2099" s="141"/>
      <c r="O2099" s="141"/>
      <c r="P2099" s="141"/>
      <c r="Q2099" s="141"/>
      <c r="R2099" s="141"/>
      <c r="S2099" s="141"/>
      <c r="T2099" s="141"/>
      <c r="U2099" s="141"/>
    </row>
    <row r="2100" spans="1:21" ht="14.4" x14ac:dyDescent="0.3">
      <c r="A2100" s="141"/>
      <c r="B2100" s="141"/>
      <c r="C2100" s="141"/>
      <c r="D2100" s="141"/>
      <c r="E2100" s="141"/>
      <c r="F2100" s="141"/>
      <c r="G2100" s="141"/>
      <c r="H2100" s="141"/>
      <c r="I2100" s="141"/>
      <c r="J2100" s="141"/>
      <c r="K2100" s="141"/>
      <c r="L2100" s="141"/>
      <c r="M2100" s="141"/>
      <c r="N2100" s="141"/>
      <c r="O2100" s="141"/>
      <c r="P2100" s="141"/>
      <c r="Q2100" s="141"/>
      <c r="R2100" s="141"/>
      <c r="S2100" s="141"/>
      <c r="T2100" s="141"/>
      <c r="U2100" s="141"/>
    </row>
    <row r="2101" spans="1:21" ht="14.4" x14ac:dyDescent="0.3">
      <c r="A2101" s="141"/>
      <c r="B2101" s="141"/>
      <c r="C2101" s="141"/>
      <c r="D2101" s="141"/>
      <c r="E2101" s="141"/>
      <c r="F2101" s="141"/>
      <c r="G2101" s="141"/>
      <c r="H2101" s="141"/>
      <c r="I2101" s="141"/>
      <c r="J2101" s="141"/>
      <c r="K2101" s="141"/>
      <c r="L2101" s="141"/>
      <c r="M2101" s="141"/>
      <c r="N2101" s="141"/>
      <c r="O2101" s="141"/>
      <c r="P2101" s="141"/>
      <c r="Q2101" s="141"/>
      <c r="R2101" s="141"/>
      <c r="S2101" s="141"/>
      <c r="T2101" s="141"/>
      <c r="U2101" s="141"/>
    </row>
    <row r="2102" spans="1:21" ht="14.4" x14ac:dyDescent="0.3">
      <c r="A2102" s="141"/>
      <c r="B2102" s="141"/>
      <c r="C2102" s="141"/>
      <c r="D2102" s="141"/>
      <c r="E2102" s="141"/>
      <c r="F2102" s="141"/>
      <c r="G2102" s="141"/>
      <c r="H2102" s="141"/>
      <c r="I2102" s="141"/>
      <c r="J2102" s="141"/>
      <c r="K2102" s="141"/>
      <c r="L2102" s="141"/>
      <c r="M2102" s="141"/>
      <c r="N2102" s="141"/>
      <c r="O2102" s="141"/>
      <c r="P2102" s="141"/>
      <c r="Q2102" s="141"/>
      <c r="R2102" s="141"/>
      <c r="S2102" s="141"/>
      <c r="T2102" s="141"/>
      <c r="U2102" s="141"/>
    </row>
    <row r="2103" spans="1:21" ht="14.4" x14ac:dyDescent="0.3">
      <c r="A2103" s="141"/>
      <c r="B2103" s="141"/>
      <c r="C2103" s="141"/>
      <c r="D2103" s="141"/>
      <c r="E2103" s="141"/>
      <c r="F2103" s="141"/>
      <c r="G2103" s="141"/>
      <c r="H2103" s="141"/>
      <c r="I2103" s="141"/>
      <c r="J2103" s="141"/>
      <c r="K2103" s="141"/>
      <c r="L2103" s="141"/>
      <c r="M2103" s="141"/>
      <c r="N2103" s="141"/>
      <c r="O2103" s="141"/>
      <c r="P2103" s="141"/>
      <c r="Q2103" s="141"/>
      <c r="R2103" s="141"/>
      <c r="S2103" s="141"/>
      <c r="T2103" s="141"/>
      <c r="U2103" s="141"/>
    </row>
    <row r="2104" spans="1:21" ht="14.4" x14ac:dyDescent="0.3">
      <c r="A2104" s="141"/>
      <c r="B2104" s="141"/>
      <c r="C2104" s="141"/>
      <c r="D2104" s="141"/>
      <c r="E2104" s="141"/>
      <c r="F2104" s="141"/>
      <c r="G2104" s="141"/>
      <c r="H2104" s="141"/>
      <c r="I2104" s="141"/>
      <c r="J2104" s="141"/>
      <c r="K2104" s="141"/>
      <c r="L2104" s="141"/>
      <c r="M2104" s="141"/>
      <c r="N2104" s="141"/>
      <c r="O2104" s="141"/>
      <c r="P2104" s="141"/>
      <c r="Q2104" s="141"/>
      <c r="R2104" s="141"/>
      <c r="S2104" s="141"/>
      <c r="T2104" s="141"/>
      <c r="U2104" s="141"/>
    </row>
    <row r="2105" spans="1:21" ht="14.4" x14ac:dyDescent="0.3">
      <c r="A2105" s="141"/>
      <c r="B2105" s="141"/>
      <c r="C2105" s="141"/>
      <c r="D2105" s="141"/>
      <c r="E2105" s="141"/>
      <c r="F2105" s="141"/>
      <c r="G2105" s="141"/>
      <c r="H2105" s="141"/>
      <c r="I2105" s="141"/>
      <c r="J2105" s="141"/>
      <c r="K2105" s="141"/>
      <c r="L2105" s="141"/>
      <c r="M2105" s="141"/>
      <c r="N2105" s="141"/>
      <c r="O2105" s="141"/>
      <c r="P2105" s="141"/>
      <c r="Q2105" s="141"/>
      <c r="R2105" s="141"/>
      <c r="S2105" s="141"/>
      <c r="T2105" s="141"/>
      <c r="U2105" s="141"/>
    </row>
    <row r="2106" spans="1:21" ht="14.4" x14ac:dyDescent="0.3">
      <c r="A2106" s="141"/>
      <c r="B2106" s="141"/>
      <c r="C2106" s="141"/>
      <c r="D2106" s="141"/>
      <c r="E2106" s="141"/>
      <c r="F2106" s="141"/>
      <c r="G2106" s="141"/>
      <c r="H2106" s="141"/>
      <c r="I2106" s="141"/>
      <c r="J2106" s="141"/>
      <c r="K2106" s="141"/>
      <c r="L2106" s="141"/>
      <c r="M2106" s="141"/>
      <c r="N2106" s="141"/>
      <c r="O2106" s="141"/>
      <c r="P2106" s="141"/>
      <c r="Q2106" s="141"/>
      <c r="R2106" s="141"/>
      <c r="S2106" s="141"/>
      <c r="T2106" s="141"/>
      <c r="U2106" s="141"/>
    </row>
    <row r="2107" spans="1:21" ht="14.4" x14ac:dyDescent="0.3">
      <c r="A2107" s="141"/>
      <c r="B2107" s="141"/>
      <c r="C2107" s="141"/>
      <c r="D2107" s="141"/>
      <c r="E2107" s="141"/>
      <c r="F2107" s="141"/>
      <c r="G2107" s="141"/>
      <c r="H2107" s="141"/>
      <c r="I2107" s="141"/>
      <c r="J2107" s="141"/>
      <c r="K2107" s="141"/>
      <c r="L2107" s="141"/>
      <c r="M2107" s="141"/>
      <c r="N2107" s="141"/>
      <c r="O2107" s="141"/>
      <c r="P2107" s="141"/>
      <c r="Q2107" s="141"/>
      <c r="R2107" s="141"/>
      <c r="S2107" s="141"/>
      <c r="T2107" s="141"/>
      <c r="U2107" s="141"/>
    </row>
    <row r="2108" spans="1:21" ht="14.4" x14ac:dyDescent="0.3">
      <c r="A2108" s="141"/>
      <c r="B2108" s="141"/>
      <c r="C2108" s="141"/>
      <c r="D2108" s="141"/>
      <c r="E2108" s="141"/>
      <c r="F2108" s="141"/>
      <c r="G2108" s="141"/>
      <c r="H2108" s="141"/>
      <c r="I2108" s="141"/>
      <c r="J2108" s="141"/>
      <c r="K2108" s="141"/>
      <c r="L2108" s="141"/>
      <c r="M2108" s="141"/>
      <c r="N2108" s="141"/>
      <c r="O2108" s="141"/>
      <c r="P2108" s="141"/>
      <c r="Q2108" s="141"/>
      <c r="R2108" s="141"/>
      <c r="S2108" s="141"/>
      <c r="T2108" s="141"/>
      <c r="U2108" s="141"/>
    </row>
    <row r="2109" spans="1:21" ht="14.4" x14ac:dyDescent="0.3">
      <c r="A2109" s="141"/>
      <c r="B2109" s="141"/>
      <c r="C2109" s="141"/>
      <c r="D2109" s="141"/>
      <c r="E2109" s="141"/>
      <c r="F2109" s="141"/>
      <c r="G2109" s="141"/>
      <c r="H2109" s="141"/>
      <c r="I2109" s="141"/>
      <c r="J2109" s="141"/>
      <c r="K2109" s="141"/>
      <c r="L2109" s="141"/>
      <c r="M2109" s="141"/>
      <c r="N2109" s="141"/>
      <c r="O2109" s="141"/>
      <c r="P2109" s="141"/>
      <c r="Q2109" s="141"/>
      <c r="R2109" s="141"/>
      <c r="S2109" s="141"/>
      <c r="T2109" s="141"/>
      <c r="U2109" s="141"/>
    </row>
    <row r="2110" spans="1:21" ht="14.4" x14ac:dyDescent="0.3">
      <c r="A2110" s="141"/>
      <c r="B2110" s="141"/>
      <c r="C2110" s="141"/>
      <c r="D2110" s="141"/>
      <c r="E2110" s="141"/>
      <c r="F2110" s="141"/>
      <c r="G2110" s="141"/>
      <c r="H2110" s="141"/>
      <c r="I2110" s="141"/>
      <c r="J2110" s="141"/>
      <c r="K2110" s="141"/>
      <c r="L2110" s="141"/>
      <c r="M2110" s="141"/>
      <c r="N2110" s="141"/>
      <c r="O2110" s="141"/>
      <c r="P2110" s="141"/>
      <c r="Q2110" s="141"/>
      <c r="R2110" s="141"/>
      <c r="S2110" s="141"/>
      <c r="T2110" s="141"/>
      <c r="U2110" s="141"/>
    </row>
    <row r="2111" spans="1:21" ht="14.4" x14ac:dyDescent="0.3">
      <c r="A2111" s="141"/>
      <c r="B2111" s="141"/>
      <c r="C2111" s="141"/>
      <c r="D2111" s="141"/>
      <c r="E2111" s="141"/>
      <c r="F2111" s="141"/>
      <c r="G2111" s="141"/>
      <c r="H2111" s="141"/>
      <c r="I2111" s="141"/>
      <c r="J2111" s="141"/>
      <c r="K2111" s="141"/>
      <c r="L2111" s="141"/>
      <c r="M2111" s="141"/>
      <c r="N2111" s="141"/>
      <c r="O2111" s="141"/>
      <c r="P2111" s="141"/>
      <c r="Q2111" s="141"/>
      <c r="R2111" s="141"/>
      <c r="S2111" s="141"/>
      <c r="T2111" s="141"/>
      <c r="U2111" s="141"/>
    </row>
    <row r="2112" spans="1:21" ht="14.4" x14ac:dyDescent="0.3">
      <c r="A2112" s="141"/>
      <c r="B2112" s="141"/>
      <c r="C2112" s="141"/>
      <c r="D2112" s="141"/>
      <c r="E2112" s="141"/>
      <c r="F2112" s="141"/>
      <c r="G2112" s="141"/>
      <c r="H2112" s="141"/>
      <c r="I2112" s="141"/>
      <c r="J2112" s="141"/>
      <c r="K2112" s="141"/>
      <c r="L2112" s="141"/>
      <c r="M2112" s="141"/>
      <c r="N2112" s="141"/>
      <c r="O2112" s="141"/>
      <c r="P2112" s="141"/>
      <c r="Q2112" s="141"/>
      <c r="R2112" s="141"/>
      <c r="S2112" s="141"/>
      <c r="T2112" s="141"/>
      <c r="U2112" s="141"/>
    </row>
    <row r="2113" spans="1:21" ht="14.4" x14ac:dyDescent="0.3">
      <c r="A2113" s="141"/>
      <c r="B2113" s="141"/>
      <c r="C2113" s="141"/>
      <c r="D2113" s="141"/>
      <c r="E2113" s="141"/>
      <c r="F2113" s="141"/>
      <c r="G2113" s="141"/>
      <c r="H2113" s="141"/>
      <c r="I2113" s="141"/>
      <c r="J2113" s="141"/>
      <c r="K2113" s="141"/>
      <c r="L2113" s="141"/>
      <c r="M2113" s="141"/>
      <c r="N2113" s="141"/>
      <c r="O2113" s="141"/>
      <c r="P2113" s="141"/>
      <c r="Q2113" s="141"/>
      <c r="R2113" s="141"/>
      <c r="S2113" s="141"/>
      <c r="T2113" s="141"/>
      <c r="U2113" s="141"/>
    </row>
    <row r="2114" spans="1:21" ht="14.4" x14ac:dyDescent="0.3">
      <c r="A2114" s="141"/>
      <c r="B2114" s="141"/>
      <c r="C2114" s="141"/>
      <c r="D2114" s="141"/>
      <c r="E2114" s="141"/>
      <c r="F2114" s="141"/>
      <c r="G2114" s="141"/>
      <c r="H2114" s="141"/>
      <c r="I2114" s="141"/>
      <c r="J2114" s="141"/>
      <c r="K2114" s="141"/>
      <c r="L2114" s="141"/>
      <c r="M2114" s="141"/>
      <c r="N2114" s="141"/>
      <c r="O2114" s="141"/>
      <c r="P2114" s="141"/>
      <c r="Q2114" s="141"/>
      <c r="R2114" s="141"/>
      <c r="S2114" s="141"/>
      <c r="T2114" s="141"/>
      <c r="U2114" s="141"/>
    </row>
    <row r="2115" spans="1:21" ht="14.4" x14ac:dyDescent="0.3">
      <c r="A2115" s="141"/>
      <c r="B2115" s="141"/>
      <c r="C2115" s="141"/>
      <c r="D2115" s="141"/>
      <c r="E2115" s="141"/>
      <c r="F2115" s="141"/>
      <c r="G2115" s="141"/>
      <c r="H2115" s="141"/>
      <c r="I2115" s="141"/>
      <c r="J2115" s="141"/>
      <c r="K2115" s="141"/>
      <c r="L2115" s="141"/>
      <c r="M2115" s="141"/>
      <c r="N2115" s="141"/>
      <c r="O2115" s="141"/>
      <c r="P2115" s="141"/>
      <c r="Q2115" s="141"/>
      <c r="R2115" s="141"/>
      <c r="S2115" s="141"/>
      <c r="T2115" s="141"/>
      <c r="U2115" s="141"/>
    </row>
    <row r="2116" spans="1:21" ht="14.4" x14ac:dyDescent="0.3">
      <c r="A2116" s="141"/>
      <c r="B2116" s="141"/>
      <c r="C2116" s="141"/>
      <c r="D2116" s="141"/>
      <c r="E2116" s="141"/>
      <c r="F2116" s="141"/>
      <c r="G2116" s="141"/>
      <c r="H2116" s="141"/>
      <c r="I2116" s="141"/>
      <c r="J2116" s="141"/>
      <c r="K2116" s="141"/>
      <c r="L2116" s="141"/>
      <c r="M2116" s="141"/>
      <c r="N2116" s="141"/>
      <c r="O2116" s="141"/>
      <c r="P2116" s="141"/>
      <c r="Q2116" s="141"/>
      <c r="R2116" s="141"/>
      <c r="S2116" s="141"/>
      <c r="T2116" s="141"/>
      <c r="U2116" s="141"/>
    </row>
    <row r="2117" spans="1:21" ht="14.4" x14ac:dyDescent="0.3">
      <c r="A2117" s="141"/>
      <c r="B2117" s="141"/>
      <c r="C2117" s="141"/>
      <c r="D2117" s="141"/>
      <c r="E2117" s="141"/>
      <c r="F2117" s="141"/>
      <c r="G2117" s="141"/>
      <c r="H2117" s="141"/>
      <c r="I2117" s="141"/>
      <c r="J2117" s="141"/>
      <c r="K2117" s="141"/>
      <c r="L2117" s="141"/>
      <c r="M2117" s="141"/>
      <c r="N2117" s="141"/>
      <c r="O2117" s="141"/>
      <c r="P2117" s="141"/>
      <c r="Q2117" s="141"/>
      <c r="R2117" s="141"/>
      <c r="S2117" s="141"/>
      <c r="T2117" s="141"/>
      <c r="U2117" s="141"/>
    </row>
    <row r="2118" spans="1:21" ht="14.4" x14ac:dyDescent="0.3">
      <c r="A2118" s="141"/>
      <c r="B2118" s="141"/>
      <c r="C2118" s="141"/>
      <c r="D2118" s="141"/>
      <c r="E2118" s="141"/>
      <c r="F2118" s="141"/>
      <c r="G2118" s="141"/>
      <c r="H2118" s="141"/>
      <c r="I2118" s="141"/>
      <c r="J2118" s="141"/>
      <c r="K2118" s="141"/>
      <c r="L2118" s="141"/>
      <c r="M2118" s="141"/>
      <c r="N2118" s="141"/>
      <c r="O2118" s="141"/>
      <c r="P2118" s="141"/>
      <c r="Q2118" s="141"/>
      <c r="R2118" s="141"/>
      <c r="S2118" s="141"/>
      <c r="T2118" s="141"/>
      <c r="U2118" s="141"/>
    </row>
    <row r="2119" spans="1:21" ht="14.4" x14ac:dyDescent="0.3">
      <c r="A2119" s="141"/>
      <c r="B2119" s="141"/>
      <c r="C2119" s="141"/>
      <c r="D2119" s="141"/>
      <c r="E2119" s="141"/>
      <c r="F2119" s="141"/>
      <c r="G2119" s="141"/>
      <c r="H2119" s="141"/>
      <c r="I2119" s="141"/>
      <c r="J2119" s="141"/>
      <c r="K2119" s="141"/>
      <c r="L2119" s="141"/>
      <c r="M2119" s="141"/>
      <c r="N2119" s="141"/>
      <c r="O2119" s="141"/>
      <c r="P2119" s="141"/>
      <c r="Q2119" s="141"/>
      <c r="R2119" s="141"/>
      <c r="S2119" s="141"/>
      <c r="T2119" s="141"/>
      <c r="U2119" s="141"/>
    </row>
    <row r="2120" spans="1:21" ht="14.4" x14ac:dyDescent="0.3">
      <c r="A2120" s="141"/>
      <c r="B2120" s="141"/>
      <c r="C2120" s="141"/>
      <c r="D2120" s="141"/>
      <c r="E2120" s="141"/>
      <c r="F2120" s="141"/>
      <c r="G2120" s="141"/>
      <c r="H2120" s="141"/>
      <c r="I2120" s="141"/>
      <c r="J2120" s="141"/>
      <c r="K2120" s="141"/>
      <c r="L2120" s="141"/>
      <c r="M2120" s="141"/>
      <c r="N2120" s="141"/>
      <c r="O2120" s="141"/>
      <c r="P2120" s="141"/>
      <c r="Q2120" s="141"/>
      <c r="R2120" s="141"/>
      <c r="S2120" s="141"/>
      <c r="T2120" s="141"/>
      <c r="U2120" s="141"/>
    </row>
    <row r="2121" spans="1:21" ht="14.4" x14ac:dyDescent="0.3">
      <c r="A2121" s="141"/>
      <c r="B2121" s="141"/>
      <c r="C2121" s="141"/>
      <c r="D2121" s="141"/>
      <c r="E2121" s="141"/>
      <c r="F2121" s="141"/>
      <c r="G2121" s="141"/>
      <c r="H2121" s="141"/>
      <c r="I2121" s="141"/>
      <c r="J2121" s="141"/>
      <c r="K2121" s="141"/>
      <c r="L2121" s="141"/>
      <c r="M2121" s="141"/>
      <c r="N2121" s="141"/>
      <c r="O2121" s="141"/>
      <c r="P2121" s="141"/>
      <c r="Q2121" s="141"/>
      <c r="R2121" s="141"/>
      <c r="S2121" s="141"/>
      <c r="T2121" s="141"/>
      <c r="U2121" s="141"/>
    </row>
    <row r="2122" spans="1:21" ht="14.4" x14ac:dyDescent="0.3">
      <c r="A2122" s="141"/>
      <c r="B2122" s="141"/>
      <c r="C2122" s="141"/>
      <c r="D2122" s="141"/>
      <c r="E2122" s="141"/>
      <c r="F2122" s="141"/>
      <c r="G2122" s="141"/>
      <c r="H2122" s="141"/>
      <c r="I2122" s="141"/>
      <c r="J2122" s="141"/>
      <c r="K2122" s="141"/>
      <c r="L2122" s="141"/>
      <c r="M2122" s="141"/>
      <c r="N2122" s="141"/>
      <c r="O2122" s="141"/>
      <c r="P2122" s="141"/>
      <c r="Q2122" s="141"/>
      <c r="R2122" s="141"/>
      <c r="S2122" s="141"/>
      <c r="T2122" s="141"/>
      <c r="U2122" s="141"/>
    </row>
    <row r="2123" spans="1:21" ht="14.4" x14ac:dyDescent="0.3">
      <c r="A2123" s="141"/>
      <c r="B2123" s="141"/>
      <c r="C2123" s="141"/>
      <c r="D2123" s="141"/>
      <c r="E2123" s="141"/>
      <c r="F2123" s="141"/>
      <c r="G2123" s="141"/>
      <c r="H2123" s="141"/>
      <c r="I2123" s="141"/>
      <c r="J2123" s="141"/>
      <c r="K2123" s="141"/>
      <c r="L2123" s="141"/>
      <c r="M2123" s="141"/>
      <c r="N2123" s="141"/>
      <c r="O2123" s="141"/>
      <c r="P2123" s="141"/>
      <c r="Q2123" s="141"/>
      <c r="R2123" s="141"/>
      <c r="S2123" s="141"/>
      <c r="T2123" s="141"/>
      <c r="U2123" s="141"/>
    </row>
    <row r="2124" spans="1:21" ht="14.4" x14ac:dyDescent="0.3">
      <c r="A2124" s="141"/>
      <c r="B2124" s="141"/>
      <c r="C2124" s="141"/>
      <c r="D2124" s="141"/>
      <c r="E2124" s="141"/>
      <c r="F2124" s="141"/>
      <c r="G2124" s="141"/>
      <c r="H2124" s="141"/>
      <c r="I2124" s="141"/>
      <c r="J2124" s="141"/>
      <c r="K2124" s="141"/>
      <c r="L2124" s="141"/>
      <c r="M2124" s="141"/>
      <c r="N2124" s="141"/>
      <c r="O2124" s="141"/>
      <c r="P2124" s="141"/>
      <c r="Q2124" s="141"/>
      <c r="R2124" s="141"/>
      <c r="S2124" s="141"/>
      <c r="T2124" s="141"/>
      <c r="U2124" s="141"/>
    </row>
    <row r="2125" spans="1:21" ht="14.4" x14ac:dyDescent="0.3">
      <c r="A2125" s="141"/>
      <c r="B2125" s="141"/>
      <c r="C2125" s="141"/>
      <c r="D2125" s="141"/>
      <c r="E2125" s="141"/>
      <c r="F2125" s="141"/>
      <c r="G2125" s="141"/>
      <c r="H2125" s="141"/>
      <c r="I2125" s="141"/>
      <c r="J2125" s="141"/>
      <c r="K2125" s="141"/>
      <c r="L2125" s="141"/>
      <c r="M2125" s="141"/>
      <c r="N2125" s="141"/>
      <c r="O2125" s="141"/>
      <c r="P2125" s="141"/>
      <c r="Q2125" s="141"/>
      <c r="R2125" s="141"/>
      <c r="S2125" s="141"/>
      <c r="T2125" s="141"/>
      <c r="U2125" s="141"/>
    </row>
    <row r="2126" spans="1:21" ht="14.4" x14ac:dyDescent="0.3">
      <c r="A2126" s="141"/>
      <c r="B2126" s="141"/>
      <c r="C2126" s="141"/>
      <c r="D2126" s="141"/>
      <c r="E2126" s="141"/>
      <c r="F2126" s="141"/>
      <c r="G2126" s="141"/>
      <c r="H2126" s="141"/>
      <c r="I2126" s="141"/>
      <c r="J2126" s="141"/>
      <c r="K2126" s="141"/>
      <c r="L2126" s="141"/>
      <c r="M2126" s="141"/>
      <c r="N2126" s="141"/>
      <c r="O2126" s="141"/>
      <c r="P2126" s="141"/>
      <c r="Q2126" s="141"/>
      <c r="R2126" s="141"/>
      <c r="S2126" s="141"/>
      <c r="T2126" s="141"/>
      <c r="U2126" s="141"/>
    </row>
    <row r="2127" spans="1:21" ht="14.4" x14ac:dyDescent="0.3">
      <c r="A2127" s="141"/>
      <c r="B2127" s="141"/>
      <c r="C2127" s="141"/>
      <c r="D2127" s="141"/>
      <c r="E2127" s="141"/>
      <c r="F2127" s="141"/>
      <c r="G2127" s="141"/>
      <c r="H2127" s="141"/>
      <c r="I2127" s="141"/>
      <c r="J2127" s="141"/>
      <c r="K2127" s="141"/>
      <c r="L2127" s="141"/>
      <c r="M2127" s="141"/>
      <c r="N2127" s="141"/>
      <c r="O2127" s="141"/>
      <c r="P2127" s="141"/>
      <c r="Q2127" s="141"/>
      <c r="R2127" s="141"/>
      <c r="S2127" s="141"/>
      <c r="T2127" s="141"/>
      <c r="U2127" s="141"/>
    </row>
    <row r="2128" spans="1:21" ht="14.4" x14ac:dyDescent="0.3">
      <c r="A2128" s="141"/>
      <c r="B2128" s="141"/>
      <c r="C2128" s="141"/>
      <c r="D2128" s="141"/>
      <c r="E2128" s="141"/>
      <c r="F2128" s="141"/>
      <c r="G2128" s="141"/>
      <c r="H2128" s="141"/>
      <c r="I2128" s="141"/>
      <c r="J2128" s="141"/>
      <c r="K2128" s="141"/>
      <c r="L2128" s="141"/>
      <c r="M2128" s="141"/>
      <c r="N2128" s="141"/>
      <c r="O2128" s="141"/>
      <c r="P2128" s="141"/>
      <c r="Q2128" s="141"/>
      <c r="R2128" s="141"/>
      <c r="S2128" s="141"/>
      <c r="T2128" s="141"/>
      <c r="U2128" s="141"/>
    </row>
    <row r="2129" spans="1:21" ht="14.4" x14ac:dyDescent="0.3">
      <c r="A2129" s="141"/>
      <c r="B2129" s="141"/>
      <c r="C2129" s="141"/>
      <c r="D2129" s="141"/>
      <c r="E2129" s="141"/>
      <c r="F2129" s="141"/>
      <c r="G2129" s="141"/>
      <c r="H2129" s="141"/>
      <c r="I2129" s="141"/>
      <c r="J2129" s="141"/>
      <c r="K2129" s="141"/>
      <c r="L2129" s="141"/>
      <c r="M2129" s="141"/>
      <c r="N2129" s="141"/>
      <c r="O2129" s="141"/>
      <c r="P2129" s="141"/>
      <c r="Q2129" s="141"/>
      <c r="R2129" s="141"/>
      <c r="S2129" s="141"/>
      <c r="T2129" s="141"/>
      <c r="U2129" s="141"/>
    </row>
    <row r="2130" spans="1:21" ht="14.4" x14ac:dyDescent="0.3">
      <c r="A2130" s="141"/>
      <c r="B2130" s="141"/>
      <c r="C2130" s="141"/>
      <c r="D2130" s="141"/>
      <c r="E2130" s="141"/>
      <c r="F2130" s="141"/>
      <c r="G2130" s="141"/>
      <c r="H2130" s="141"/>
      <c r="I2130" s="141"/>
      <c r="J2130" s="141"/>
      <c r="K2130" s="141"/>
      <c r="L2130" s="141"/>
      <c r="M2130" s="141"/>
      <c r="N2130" s="141"/>
      <c r="O2130" s="141"/>
      <c r="P2130" s="141"/>
      <c r="Q2130" s="141"/>
      <c r="R2130" s="141"/>
      <c r="S2130" s="141"/>
      <c r="T2130" s="141"/>
      <c r="U2130" s="141"/>
    </row>
    <row r="2131" spans="1:21" ht="14.4" x14ac:dyDescent="0.3">
      <c r="A2131" s="141"/>
      <c r="B2131" s="141"/>
      <c r="C2131" s="141"/>
      <c r="D2131" s="141"/>
      <c r="E2131" s="141"/>
      <c r="F2131" s="141"/>
      <c r="G2131" s="141"/>
      <c r="H2131" s="141"/>
      <c r="I2131" s="141"/>
      <c r="J2131" s="141"/>
      <c r="K2131" s="141"/>
      <c r="L2131" s="141"/>
      <c r="M2131" s="141"/>
      <c r="N2131" s="141"/>
      <c r="O2131" s="141"/>
      <c r="P2131" s="141"/>
      <c r="Q2131" s="141"/>
      <c r="R2131" s="141"/>
      <c r="S2131" s="141"/>
      <c r="T2131" s="141"/>
      <c r="U2131" s="141"/>
    </row>
    <row r="2132" spans="1:21" ht="14.4" x14ac:dyDescent="0.3">
      <c r="A2132" s="141"/>
      <c r="B2132" s="141"/>
      <c r="C2132" s="141"/>
      <c r="D2132" s="141"/>
      <c r="E2132" s="141"/>
      <c r="F2132" s="141"/>
      <c r="G2132" s="141"/>
      <c r="H2132" s="141"/>
      <c r="I2132" s="141"/>
      <c r="J2132" s="141"/>
      <c r="K2132" s="141"/>
      <c r="L2132" s="141"/>
      <c r="M2132" s="141"/>
      <c r="N2132" s="141"/>
      <c r="O2132" s="141"/>
      <c r="P2132" s="141"/>
      <c r="Q2132" s="141"/>
      <c r="R2132" s="141"/>
      <c r="S2132" s="141"/>
      <c r="T2132" s="141"/>
      <c r="U2132" s="141"/>
    </row>
    <row r="2133" spans="1:21" ht="14.4" x14ac:dyDescent="0.3">
      <c r="A2133" s="141"/>
      <c r="B2133" s="141"/>
      <c r="C2133" s="141"/>
      <c r="D2133" s="141"/>
      <c r="E2133" s="141"/>
      <c r="F2133" s="141"/>
      <c r="G2133" s="141"/>
      <c r="H2133" s="141"/>
      <c r="I2133" s="141"/>
      <c r="J2133" s="141"/>
      <c r="K2133" s="141"/>
      <c r="L2133" s="141"/>
      <c r="M2133" s="141"/>
      <c r="N2133" s="141"/>
      <c r="O2133" s="141"/>
      <c r="P2133" s="141"/>
      <c r="Q2133" s="141"/>
      <c r="R2133" s="141"/>
      <c r="S2133" s="141"/>
      <c r="T2133" s="141"/>
      <c r="U2133" s="141"/>
    </row>
    <row r="2134" spans="1:21" ht="14.4" x14ac:dyDescent="0.3">
      <c r="A2134" s="141"/>
      <c r="B2134" s="141"/>
      <c r="C2134" s="141"/>
      <c r="D2134" s="141"/>
      <c r="E2134" s="141"/>
      <c r="F2134" s="141"/>
      <c r="G2134" s="141"/>
      <c r="H2134" s="141"/>
      <c r="I2134" s="141"/>
      <c r="J2134" s="141"/>
      <c r="K2134" s="141"/>
      <c r="L2134" s="141"/>
      <c r="M2134" s="141"/>
      <c r="N2134" s="141"/>
      <c r="O2134" s="141"/>
      <c r="P2134" s="141"/>
      <c r="Q2134" s="141"/>
      <c r="R2134" s="141"/>
      <c r="S2134" s="141"/>
      <c r="T2134" s="141"/>
      <c r="U2134" s="141"/>
    </row>
    <row r="2135" spans="1:21" ht="14.4" x14ac:dyDescent="0.3">
      <c r="A2135" s="141"/>
      <c r="B2135" s="141"/>
      <c r="C2135" s="141"/>
      <c r="D2135" s="141"/>
      <c r="E2135" s="141"/>
      <c r="F2135" s="141"/>
      <c r="G2135" s="141"/>
      <c r="H2135" s="141"/>
      <c r="I2135" s="141"/>
      <c r="J2135" s="141"/>
      <c r="K2135" s="141"/>
      <c r="L2135" s="141"/>
      <c r="M2135" s="141"/>
      <c r="N2135" s="141"/>
      <c r="O2135" s="141"/>
      <c r="P2135" s="141"/>
      <c r="Q2135" s="141"/>
      <c r="R2135" s="141"/>
      <c r="S2135" s="141"/>
      <c r="T2135" s="141"/>
      <c r="U2135" s="141"/>
    </row>
    <row r="2136" spans="1:21" ht="14.4" x14ac:dyDescent="0.3">
      <c r="A2136" s="141"/>
      <c r="B2136" s="141"/>
      <c r="C2136" s="141"/>
      <c r="D2136" s="141"/>
      <c r="E2136" s="141"/>
      <c r="F2136" s="141"/>
      <c r="G2136" s="141"/>
      <c r="H2136" s="141"/>
      <c r="I2136" s="141"/>
      <c r="J2136" s="141"/>
      <c r="K2136" s="141"/>
      <c r="L2136" s="141"/>
      <c r="M2136" s="141"/>
      <c r="N2136" s="141"/>
      <c r="O2136" s="141"/>
      <c r="P2136" s="141"/>
      <c r="Q2136" s="141"/>
      <c r="R2136" s="141"/>
      <c r="S2136" s="141"/>
      <c r="T2136" s="141"/>
      <c r="U2136" s="141"/>
    </row>
    <row r="2137" spans="1:21" ht="14.4" x14ac:dyDescent="0.3">
      <c r="A2137" s="141"/>
      <c r="B2137" s="141"/>
      <c r="C2137" s="141"/>
      <c r="D2137" s="141"/>
      <c r="E2137" s="141"/>
      <c r="F2137" s="141"/>
      <c r="G2137" s="141"/>
      <c r="H2137" s="141"/>
      <c r="I2137" s="141"/>
      <c r="J2137" s="141"/>
      <c r="K2137" s="141"/>
      <c r="L2137" s="141"/>
      <c r="M2137" s="141"/>
      <c r="N2137" s="141"/>
      <c r="O2137" s="141"/>
      <c r="P2137" s="141"/>
      <c r="Q2137" s="141"/>
      <c r="R2137" s="141"/>
      <c r="S2137" s="141"/>
      <c r="T2137" s="141"/>
      <c r="U2137" s="141"/>
    </row>
    <row r="2138" spans="1:21" ht="14.4" x14ac:dyDescent="0.3">
      <c r="A2138" s="141"/>
      <c r="B2138" s="141"/>
      <c r="C2138" s="141"/>
      <c r="D2138" s="141"/>
      <c r="E2138" s="141"/>
      <c r="F2138" s="141"/>
      <c r="G2138" s="141"/>
      <c r="H2138" s="141"/>
      <c r="I2138" s="141"/>
      <c r="J2138" s="141"/>
      <c r="K2138" s="141"/>
      <c r="L2138" s="141"/>
      <c r="M2138" s="141"/>
      <c r="N2138" s="141"/>
      <c r="O2138" s="141"/>
      <c r="P2138" s="141"/>
      <c r="Q2138" s="141"/>
      <c r="R2138" s="141"/>
      <c r="S2138" s="141"/>
      <c r="T2138" s="141"/>
      <c r="U2138" s="141"/>
    </row>
    <row r="2139" spans="1:21" ht="14.4" x14ac:dyDescent="0.3">
      <c r="A2139" s="141"/>
      <c r="B2139" s="141"/>
      <c r="C2139" s="141"/>
      <c r="D2139" s="141"/>
      <c r="E2139" s="141"/>
      <c r="F2139" s="141"/>
      <c r="G2139" s="141"/>
      <c r="H2139" s="141"/>
      <c r="I2139" s="141"/>
      <c r="J2139" s="141"/>
      <c r="K2139" s="141"/>
      <c r="L2139" s="141"/>
      <c r="M2139" s="141"/>
      <c r="N2139" s="141"/>
      <c r="O2139" s="141"/>
      <c r="P2139" s="141"/>
      <c r="Q2139" s="141"/>
      <c r="R2139" s="141"/>
      <c r="S2139" s="141"/>
      <c r="T2139" s="141"/>
      <c r="U2139" s="141"/>
    </row>
    <row r="2140" spans="1:21" ht="14.4" x14ac:dyDescent="0.3">
      <c r="A2140" s="141"/>
      <c r="B2140" s="141"/>
      <c r="C2140" s="141"/>
      <c r="D2140" s="141"/>
      <c r="E2140" s="141"/>
      <c r="F2140" s="141"/>
      <c r="G2140" s="141"/>
      <c r="H2140" s="141"/>
      <c r="I2140" s="141"/>
      <c r="J2140" s="141"/>
      <c r="K2140" s="141"/>
      <c r="L2140" s="141"/>
      <c r="M2140" s="141"/>
      <c r="N2140" s="141"/>
      <c r="O2140" s="141"/>
      <c r="P2140" s="141"/>
      <c r="Q2140" s="141"/>
      <c r="R2140" s="141"/>
      <c r="S2140" s="141"/>
      <c r="T2140" s="141"/>
      <c r="U2140" s="141"/>
    </row>
    <row r="2141" spans="1:21" ht="14.4" x14ac:dyDescent="0.3">
      <c r="A2141" s="141"/>
      <c r="B2141" s="141"/>
      <c r="C2141" s="141"/>
      <c r="D2141" s="141"/>
      <c r="E2141" s="141"/>
      <c r="F2141" s="141"/>
      <c r="G2141" s="141"/>
      <c r="H2141" s="141"/>
      <c r="I2141" s="141"/>
      <c r="J2141" s="141"/>
      <c r="K2141" s="141"/>
      <c r="L2141" s="141"/>
      <c r="M2141" s="141"/>
      <c r="N2141" s="141"/>
      <c r="O2141" s="141"/>
      <c r="P2141" s="141"/>
      <c r="Q2141" s="141"/>
      <c r="R2141" s="141"/>
      <c r="S2141" s="141"/>
      <c r="T2141" s="141"/>
      <c r="U2141" s="141"/>
    </row>
    <row r="2142" spans="1:21" ht="14.4" x14ac:dyDescent="0.3">
      <c r="A2142" s="141"/>
      <c r="B2142" s="141"/>
      <c r="C2142" s="141"/>
      <c r="D2142" s="141"/>
      <c r="E2142" s="141"/>
      <c r="F2142" s="141"/>
      <c r="G2142" s="141"/>
      <c r="H2142" s="141"/>
      <c r="I2142" s="141"/>
      <c r="J2142" s="141"/>
      <c r="K2142" s="141"/>
      <c r="L2142" s="141"/>
      <c r="M2142" s="141"/>
      <c r="N2142" s="141"/>
      <c r="O2142" s="141"/>
      <c r="P2142" s="141"/>
      <c r="Q2142" s="141"/>
      <c r="R2142" s="141"/>
      <c r="S2142" s="141"/>
      <c r="T2142" s="141"/>
      <c r="U2142" s="141"/>
    </row>
    <row r="2143" spans="1:21" ht="14.4" x14ac:dyDescent="0.3">
      <c r="A2143" s="141"/>
      <c r="B2143" s="141"/>
      <c r="C2143" s="141"/>
      <c r="D2143" s="141"/>
      <c r="E2143" s="141"/>
      <c r="F2143" s="141"/>
      <c r="G2143" s="141"/>
      <c r="H2143" s="141"/>
      <c r="I2143" s="141"/>
      <c r="J2143" s="141"/>
      <c r="K2143" s="141"/>
      <c r="L2143" s="141"/>
      <c r="M2143" s="141"/>
      <c r="N2143" s="141"/>
      <c r="O2143" s="141"/>
      <c r="P2143" s="141"/>
      <c r="Q2143" s="141"/>
      <c r="R2143" s="141"/>
      <c r="S2143" s="141"/>
      <c r="T2143" s="141"/>
      <c r="U2143" s="141"/>
    </row>
    <row r="2144" spans="1:21" ht="14.4" x14ac:dyDescent="0.3">
      <c r="A2144" s="141"/>
      <c r="B2144" s="141"/>
      <c r="C2144" s="141"/>
      <c r="D2144" s="141"/>
      <c r="E2144" s="141"/>
      <c r="F2144" s="141"/>
      <c r="G2144" s="141"/>
      <c r="H2144" s="141"/>
      <c r="I2144" s="141"/>
      <c r="J2144" s="141"/>
      <c r="K2144" s="141"/>
      <c r="L2144" s="141"/>
      <c r="M2144" s="141"/>
      <c r="N2144" s="141"/>
      <c r="O2144" s="141"/>
      <c r="P2144" s="141"/>
      <c r="Q2144" s="141"/>
      <c r="R2144" s="141"/>
      <c r="S2144" s="141"/>
      <c r="T2144" s="141"/>
      <c r="U2144" s="141"/>
    </row>
    <row r="2145" spans="1:21" ht="14.4" x14ac:dyDescent="0.3">
      <c r="A2145" s="141"/>
      <c r="B2145" s="141"/>
      <c r="C2145" s="141"/>
      <c r="D2145" s="141"/>
      <c r="E2145" s="141"/>
      <c r="F2145" s="141"/>
      <c r="G2145" s="141"/>
      <c r="H2145" s="141"/>
      <c r="I2145" s="141"/>
      <c r="J2145" s="141"/>
      <c r="K2145" s="141"/>
      <c r="L2145" s="141"/>
      <c r="M2145" s="141"/>
      <c r="N2145" s="141"/>
      <c r="O2145" s="141"/>
      <c r="P2145" s="141"/>
      <c r="Q2145" s="141"/>
      <c r="R2145" s="141"/>
      <c r="S2145" s="141"/>
      <c r="T2145" s="141"/>
      <c r="U2145" s="141"/>
    </row>
    <row r="2146" spans="1:21" ht="14.4" x14ac:dyDescent="0.3">
      <c r="A2146" s="141"/>
      <c r="B2146" s="141"/>
      <c r="C2146" s="141"/>
      <c r="D2146" s="141"/>
      <c r="E2146" s="141"/>
      <c r="F2146" s="141"/>
      <c r="G2146" s="141"/>
      <c r="H2146" s="141"/>
      <c r="I2146" s="141"/>
      <c r="J2146" s="141"/>
      <c r="K2146" s="141"/>
      <c r="L2146" s="141"/>
      <c r="M2146" s="141"/>
      <c r="N2146" s="141"/>
      <c r="O2146" s="141"/>
      <c r="P2146" s="141"/>
      <c r="Q2146" s="141"/>
      <c r="R2146" s="141"/>
      <c r="S2146" s="141"/>
      <c r="T2146" s="141"/>
      <c r="U2146" s="141"/>
    </row>
    <row r="2147" spans="1:21" ht="14.4" x14ac:dyDescent="0.3">
      <c r="A2147" s="141"/>
      <c r="B2147" s="141"/>
      <c r="C2147" s="141"/>
      <c r="D2147" s="141"/>
      <c r="E2147" s="141"/>
      <c r="F2147" s="141"/>
      <c r="G2147" s="141"/>
      <c r="H2147" s="141"/>
      <c r="I2147" s="141"/>
      <c r="J2147" s="141"/>
      <c r="K2147" s="141"/>
      <c r="L2147" s="141"/>
      <c r="M2147" s="141"/>
      <c r="N2147" s="141"/>
      <c r="O2147" s="141"/>
      <c r="P2147" s="141"/>
      <c r="Q2147" s="141"/>
      <c r="R2147" s="141"/>
      <c r="S2147" s="141"/>
      <c r="T2147" s="141"/>
      <c r="U2147" s="141"/>
    </row>
    <row r="2148" spans="1:21" ht="14.4" x14ac:dyDescent="0.3">
      <c r="A2148" s="141"/>
      <c r="B2148" s="141"/>
      <c r="C2148" s="141"/>
      <c r="D2148" s="141"/>
      <c r="E2148" s="141"/>
      <c r="F2148" s="141"/>
      <c r="G2148" s="141"/>
      <c r="H2148" s="141"/>
      <c r="I2148" s="141"/>
      <c r="J2148" s="141"/>
      <c r="K2148" s="141"/>
      <c r="L2148" s="141"/>
      <c r="M2148" s="141"/>
      <c r="N2148" s="141"/>
      <c r="O2148" s="141"/>
      <c r="P2148" s="141"/>
      <c r="Q2148" s="141"/>
      <c r="R2148" s="141"/>
      <c r="S2148" s="141"/>
      <c r="T2148" s="141"/>
      <c r="U2148" s="141"/>
    </row>
    <row r="2149" spans="1:21" ht="14.4" x14ac:dyDescent="0.3">
      <c r="A2149" s="141"/>
      <c r="B2149" s="141"/>
      <c r="C2149" s="141"/>
      <c r="D2149" s="141"/>
      <c r="E2149" s="141"/>
      <c r="F2149" s="141"/>
      <c r="G2149" s="141"/>
      <c r="H2149" s="141"/>
      <c r="I2149" s="141"/>
      <c r="J2149" s="141"/>
      <c r="K2149" s="141"/>
      <c r="L2149" s="141"/>
      <c r="M2149" s="141"/>
      <c r="N2149" s="141"/>
      <c r="O2149" s="141"/>
      <c r="P2149" s="141"/>
      <c r="Q2149" s="141"/>
      <c r="R2149" s="141"/>
      <c r="S2149" s="141"/>
      <c r="T2149" s="141"/>
      <c r="U2149" s="141"/>
    </row>
    <row r="2150" spans="1:21" ht="14.4" x14ac:dyDescent="0.3">
      <c r="A2150" s="141"/>
      <c r="B2150" s="141"/>
      <c r="C2150" s="141"/>
      <c r="D2150" s="141"/>
      <c r="E2150" s="141"/>
      <c r="F2150" s="141"/>
      <c r="G2150" s="141"/>
      <c r="H2150" s="141"/>
      <c r="I2150" s="141"/>
      <c r="J2150" s="141"/>
      <c r="K2150" s="141"/>
      <c r="L2150" s="141"/>
      <c r="M2150" s="141"/>
      <c r="N2150" s="141"/>
      <c r="O2150" s="141"/>
      <c r="P2150" s="141"/>
      <c r="Q2150" s="141"/>
      <c r="R2150" s="141"/>
      <c r="S2150" s="141"/>
      <c r="T2150" s="141"/>
      <c r="U2150" s="141"/>
    </row>
    <row r="2151" spans="1:21" ht="14.4" x14ac:dyDescent="0.3">
      <c r="A2151" s="141"/>
      <c r="B2151" s="141"/>
      <c r="C2151" s="141"/>
      <c r="D2151" s="141"/>
      <c r="E2151" s="141"/>
      <c r="F2151" s="141"/>
      <c r="G2151" s="141"/>
      <c r="H2151" s="141"/>
      <c r="I2151" s="141"/>
      <c r="J2151" s="141"/>
      <c r="K2151" s="141"/>
      <c r="L2151" s="141"/>
      <c r="M2151" s="141"/>
      <c r="N2151" s="141"/>
      <c r="O2151" s="141"/>
      <c r="P2151" s="141"/>
      <c r="Q2151" s="141"/>
      <c r="R2151" s="141"/>
      <c r="S2151" s="141"/>
      <c r="T2151" s="141"/>
      <c r="U2151" s="141"/>
    </row>
    <row r="2152" spans="1:21" ht="14.4" x14ac:dyDescent="0.3">
      <c r="A2152" s="141"/>
      <c r="B2152" s="141"/>
      <c r="C2152" s="141"/>
      <c r="D2152" s="141"/>
      <c r="E2152" s="141"/>
      <c r="F2152" s="141"/>
      <c r="G2152" s="141"/>
      <c r="H2152" s="141"/>
      <c r="I2152" s="141"/>
      <c r="J2152" s="141"/>
      <c r="K2152" s="141"/>
      <c r="L2152" s="141"/>
      <c r="M2152" s="141"/>
      <c r="N2152" s="141"/>
      <c r="O2152" s="141"/>
      <c r="P2152" s="141"/>
      <c r="Q2152" s="141"/>
      <c r="R2152" s="141"/>
      <c r="S2152" s="141"/>
      <c r="T2152" s="141"/>
      <c r="U2152" s="141"/>
    </row>
    <row r="2153" spans="1:21" ht="14.4" x14ac:dyDescent="0.3">
      <c r="A2153" s="141"/>
      <c r="B2153" s="141"/>
      <c r="C2153" s="141"/>
      <c r="D2153" s="141"/>
      <c r="E2153" s="141"/>
      <c r="F2153" s="141"/>
      <c r="G2153" s="141"/>
      <c r="H2153" s="141"/>
      <c r="I2153" s="141"/>
      <c r="J2153" s="141"/>
      <c r="K2153" s="141"/>
      <c r="L2153" s="141"/>
      <c r="M2153" s="141"/>
      <c r="N2153" s="141"/>
      <c r="O2153" s="141"/>
      <c r="P2153" s="141"/>
      <c r="Q2153" s="141"/>
      <c r="R2153" s="141"/>
      <c r="S2153" s="141"/>
      <c r="T2153" s="141"/>
      <c r="U2153" s="141"/>
    </row>
    <row r="2154" spans="1:21" ht="14.4" x14ac:dyDescent="0.3">
      <c r="A2154" s="141"/>
      <c r="B2154" s="141"/>
      <c r="C2154" s="141"/>
      <c r="D2154" s="141"/>
      <c r="E2154" s="141"/>
      <c r="F2154" s="141"/>
      <c r="G2154" s="141"/>
      <c r="H2154" s="141"/>
      <c r="I2154" s="141"/>
      <c r="J2154" s="141"/>
      <c r="K2154" s="141"/>
      <c r="L2154" s="141"/>
      <c r="M2154" s="141"/>
      <c r="N2154" s="141"/>
      <c r="O2154" s="141"/>
      <c r="P2154" s="141"/>
      <c r="Q2154" s="141"/>
      <c r="R2154" s="141"/>
      <c r="S2154" s="141"/>
      <c r="T2154" s="141"/>
      <c r="U2154" s="141"/>
    </row>
    <row r="2155" spans="1:21" ht="14.4" x14ac:dyDescent="0.3">
      <c r="A2155" s="141"/>
      <c r="B2155" s="141"/>
      <c r="C2155" s="141"/>
      <c r="D2155" s="141"/>
      <c r="E2155" s="141"/>
      <c r="F2155" s="141"/>
      <c r="G2155" s="141"/>
      <c r="H2155" s="141"/>
      <c r="I2155" s="141"/>
      <c r="J2155" s="141"/>
      <c r="K2155" s="141"/>
      <c r="L2155" s="141"/>
      <c r="M2155" s="141"/>
      <c r="N2155" s="141"/>
      <c r="O2155" s="141"/>
      <c r="P2155" s="141"/>
      <c r="Q2155" s="141"/>
      <c r="R2155" s="141"/>
      <c r="S2155" s="141"/>
      <c r="T2155" s="141"/>
      <c r="U2155" s="141"/>
    </row>
    <row r="2156" spans="1:21" ht="14.4" x14ac:dyDescent="0.3">
      <c r="A2156" s="141"/>
      <c r="B2156" s="141"/>
      <c r="C2156" s="141"/>
      <c r="D2156" s="141"/>
      <c r="E2156" s="141"/>
      <c r="F2156" s="141"/>
      <c r="G2156" s="141"/>
      <c r="H2156" s="141"/>
      <c r="I2156" s="141"/>
      <c r="J2156" s="141"/>
      <c r="K2156" s="141"/>
      <c r="L2156" s="141"/>
      <c r="M2156" s="141"/>
      <c r="N2156" s="141"/>
      <c r="O2156" s="141"/>
      <c r="P2156" s="141"/>
      <c r="Q2156" s="141"/>
      <c r="R2156" s="141"/>
      <c r="S2156" s="141"/>
      <c r="T2156" s="141"/>
      <c r="U2156" s="141"/>
    </row>
    <row r="2157" spans="1:21" ht="14.4" x14ac:dyDescent="0.3">
      <c r="A2157" s="141"/>
      <c r="B2157" s="141"/>
      <c r="C2157" s="141"/>
      <c r="D2157" s="141"/>
      <c r="E2157" s="141"/>
      <c r="F2157" s="141"/>
      <c r="G2157" s="141"/>
      <c r="H2157" s="141"/>
      <c r="I2157" s="141"/>
      <c r="J2157" s="141"/>
      <c r="K2157" s="141"/>
      <c r="L2157" s="141"/>
      <c r="M2157" s="141"/>
      <c r="N2157" s="141"/>
      <c r="O2157" s="141"/>
      <c r="P2157" s="141"/>
      <c r="Q2157" s="141"/>
      <c r="R2157" s="141"/>
      <c r="S2157" s="141"/>
      <c r="T2157" s="141"/>
      <c r="U2157" s="141"/>
    </row>
    <row r="2158" spans="1:21" ht="14.4" x14ac:dyDescent="0.3">
      <c r="A2158" s="141"/>
      <c r="B2158" s="141"/>
      <c r="C2158" s="141"/>
      <c r="D2158" s="141"/>
      <c r="E2158" s="141"/>
      <c r="F2158" s="141"/>
      <c r="G2158" s="141"/>
      <c r="H2158" s="141"/>
      <c r="I2158" s="141"/>
      <c r="J2158" s="141"/>
      <c r="K2158" s="141"/>
      <c r="L2158" s="141"/>
      <c r="M2158" s="141"/>
      <c r="N2158" s="141"/>
      <c r="O2158" s="141"/>
      <c r="P2158" s="141"/>
      <c r="Q2158" s="141"/>
      <c r="R2158" s="141"/>
      <c r="S2158" s="141"/>
      <c r="T2158" s="141"/>
      <c r="U2158" s="141"/>
    </row>
    <row r="2159" spans="1:21" ht="14.4" x14ac:dyDescent="0.3">
      <c r="A2159" s="141"/>
      <c r="B2159" s="141"/>
      <c r="C2159" s="141"/>
      <c r="D2159" s="141"/>
      <c r="E2159" s="141"/>
      <c r="F2159" s="141"/>
      <c r="G2159" s="141"/>
      <c r="H2159" s="141"/>
      <c r="I2159" s="141"/>
      <c r="J2159" s="141"/>
      <c r="K2159" s="141"/>
      <c r="L2159" s="141"/>
      <c r="M2159" s="141"/>
      <c r="N2159" s="141"/>
      <c r="O2159" s="141"/>
      <c r="P2159" s="141"/>
      <c r="Q2159" s="141"/>
      <c r="R2159" s="141"/>
      <c r="S2159" s="141"/>
      <c r="T2159" s="141"/>
      <c r="U2159" s="141"/>
    </row>
    <row r="2160" spans="1:21" ht="14.4" x14ac:dyDescent="0.3">
      <c r="A2160" s="141"/>
      <c r="B2160" s="141"/>
      <c r="C2160" s="141"/>
      <c r="D2160" s="141"/>
      <c r="E2160" s="141"/>
      <c r="F2160" s="141"/>
      <c r="G2160" s="141"/>
      <c r="H2160" s="141"/>
      <c r="I2160" s="141"/>
      <c r="J2160" s="141"/>
      <c r="K2160" s="141"/>
      <c r="L2160" s="141"/>
      <c r="M2160" s="141"/>
      <c r="N2160" s="141"/>
      <c r="O2160" s="141"/>
      <c r="P2160" s="141"/>
      <c r="Q2160" s="141"/>
      <c r="R2160" s="141"/>
      <c r="S2160" s="141"/>
      <c r="T2160" s="141"/>
      <c r="U2160" s="141"/>
    </row>
    <row r="2161" spans="1:21" ht="14.4" x14ac:dyDescent="0.3">
      <c r="A2161" s="141"/>
      <c r="B2161" s="141"/>
      <c r="C2161" s="141"/>
      <c r="D2161" s="141"/>
      <c r="E2161" s="141"/>
      <c r="F2161" s="141"/>
      <c r="G2161" s="141"/>
      <c r="H2161" s="141"/>
      <c r="I2161" s="141"/>
      <c r="J2161" s="141"/>
      <c r="K2161" s="141"/>
      <c r="L2161" s="141"/>
      <c r="M2161" s="141"/>
      <c r="N2161" s="141"/>
      <c r="O2161" s="141"/>
      <c r="P2161" s="141"/>
      <c r="Q2161" s="141"/>
      <c r="R2161" s="141"/>
      <c r="S2161" s="141"/>
      <c r="T2161" s="141"/>
      <c r="U2161" s="141"/>
    </row>
    <row r="2162" spans="1:21" ht="14.4" x14ac:dyDescent="0.3">
      <c r="A2162" s="141"/>
      <c r="B2162" s="141"/>
      <c r="C2162" s="141"/>
      <c r="D2162" s="141"/>
      <c r="E2162" s="141"/>
      <c r="F2162" s="141"/>
      <c r="G2162" s="141"/>
      <c r="H2162" s="141"/>
      <c r="I2162" s="141"/>
      <c r="J2162" s="141"/>
      <c r="K2162" s="141"/>
      <c r="L2162" s="141"/>
      <c r="M2162" s="141"/>
      <c r="N2162" s="141"/>
      <c r="O2162" s="141"/>
      <c r="P2162" s="141"/>
      <c r="Q2162" s="141"/>
      <c r="R2162" s="141"/>
      <c r="S2162" s="141"/>
      <c r="T2162" s="141"/>
      <c r="U2162" s="141"/>
    </row>
    <row r="2163" spans="1:21" ht="14.4" x14ac:dyDescent="0.3">
      <c r="A2163" s="141"/>
      <c r="B2163" s="141"/>
      <c r="C2163" s="141"/>
      <c r="D2163" s="141"/>
      <c r="E2163" s="141"/>
      <c r="F2163" s="141"/>
      <c r="G2163" s="141"/>
      <c r="H2163" s="141"/>
      <c r="I2163" s="141"/>
      <c r="J2163" s="141"/>
      <c r="K2163" s="141"/>
      <c r="L2163" s="141"/>
      <c r="M2163" s="141"/>
      <c r="N2163" s="141"/>
      <c r="O2163" s="141"/>
      <c r="P2163" s="141"/>
      <c r="Q2163" s="141"/>
      <c r="R2163" s="141"/>
      <c r="S2163" s="141"/>
      <c r="T2163" s="141"/>
      <c r="U2163" s="141"/>
    </row>
    <row r="2164" spans="1:21" ht="14.4" x14ac:dyDescent="0.3">
      <c r="A2164" s="141"/>
      <c r="B2164" s="141"/>
      <c r="C2164" s="141"/>
      <c r="D2164" s="141"/>
      <c r="E2164" s="141"/>
      <c r="F2164" s="141"/>
      <c r="G2164" s="141"/>
      <c r="H2164" s="141"/>
      <c r="I2164" s="141"/>
      <c r="J2164" s="141"/>
      <c r="K2164" s="141"/>
      <c r="L2164" s="141"/>
      <c r="M2164" s="141"/>
      <c r="N2164" s="141"/>
      <c r="O2164" s="141"/>
      <c r="P2164" s="141"/>
      <c r="Q2164" s="141"/>
      <c r="R2164" s="141"/>
      <c r="S2164" s="141"/>
      <c r="T2164" s="141"/>
      <c r="U2164" s="141"/>
    </row>
    <row r="2165" spans="1:21" ht="14.4" x14ac:dyDescent="0.3">
      <c r="A2165" s="141"/>
      <c r="B2165" s="141"/>
      <c r="C2165" s="141"/>
      <c r="D2165" s="141"/>
      <c r="E2165" s="141"/>
      <c r="F2165" s="141"/>
      <c r="G2165" s="141"/>
      <c r="H2165" s="141"/>
      <c r="I2165" s="141"/>
      <c r="J2165" s="141"/>
      <c r="K2165" s="141"/>
      <c r="L2165" s="141"/>
      <c r="M2165" s="141"/>
      <c r="N2165" s="141"/>
      <c r="O2165" s="141"/>
      <c r="P2165" s="141"/>
      <c r="Q2165" s="141"/>
      <c r="R2165" s="141"/>
      <c r="S2165" s="141"/>
      <c r="T2165" s="141"/>
      <c r="U2165" s="141"/>
    </row>
    <row r="2166" spans="1:21" ht="14.4" x14ac:dyDescent="0.3">
      <c r="A2166" s="141"/>
      <c r="B2166" s="141"/>
      <c r="C2166" s="141"/>
      <c r="D2166" s="141"/>
      <c r="E2166" s="141"/>
      <c r="F2166" s="141"/>
      <c r="G2166" s="141"/>
      <c r="H2166" s="141"/>
      <c r="I2166" s="141"/>
      <c r="J2166" s="141"/>
      <c r="K2166" s="141"/>
      <c r="L2166" s="141"/>
      <c r="M2166" s="141"/>
      <c r="N2166" s="141"/>
      <c r="O2166" s="141"/>
      <c r="P2166" s="141"/>
      <c r="Q2166" s="141"/>
      <c r="R2166" s="141"/>
      <c r="S2166" s="141"/>
      <c r="T2166" s="141"/>
      <c r="U2166" s="141"/>
    </row>
    <row r="2167" spans="1:21" ht="14.4" x14ac:dyDescent="0.3">
      <c r="A2167" s="141"/>
      <c r="B2167" s="141"/>
      <c r="C2167" s="141"/>
      <c r="D2167" s="141"/>
      <c r="E2167" s="141"/>
      <c r="F2167" s="141"/>
      <c r="G2167" s="141"/>
      <c r="H2167" s="141"/>
      <c r="I2167" s="141"/>
      <c r="J2167" s="141"/>
      <c r="K2167" s="141"/>
      <c r="L2167" s="141"/>
      <c r="M2167" s="141"/>
      <c r="N2167" s="141"/>
      <c r="O2167" s="141"/>
      <c r="P2167" s="141"/>
      <c r="Q2167" s="141"/>
      <c r="R2167" s="141"/>
      <c r="S2167" s="141"/>
      <c r="T2167" s="141"/>
      <c r="U2167" s="141"/>
    </row>
    <row r="2168" spans="1:21" ht="14.4" x14ac:dyDescent="0.3">
      <c r="A2168" s="141"/>
      <c r="B2168" s="141"/>
      <c r="C2168" s="141"/>
      <c r="D2168" s="141"/>
      <c r="E2168" s="141"/>
      <c r="F2168" s="141"/>
      <c r="G2168" s="141"/>
      <c r="H2168" s="141"/>
      <c r="I2168" s="141"/>
      <c r="J2168" s="141"/>
      <c r="K2168" s="141"/>
      <c r="L2168" s="141"/>
      <c r="M2168" s="141"/>
      <c r="N2168" s="141"/>
      <c r="O2168" s="141"/>
      <c r="P2168" s="141"/>
      <c r="Q2168" s="141"/>
      <c r="R2168" s="141"/>
      <c r="S2168" s="141"/>
      <c r="T2168" s="141"/>
      <c r="U2168" s="141"/>
    </row>
    <row r="2169" spans="1:21" ht="14.4" x14ac:dyDescent="0.3">
      <c r="A2169" s="141"/>
      <c r="B2169" s="141"/>
      <c r="C2169" s="141"/>
      <c r="D2169" s="141"/>
      <c r="E2169" s="141"/>
      <c r="F2169" s="141"/>
      <c r="G2169" s="141"/>
      <c r="H2169" s="141"/>
      <c r="I2169" s="141"/>
      <c r="J2169" s="141"/>
      <c r="K2169" s="141"/>
      <c r="L2169" s="141"/>
      <c r="M2169" s="141"/>
      <c r="N2169" s="141"/>
      <c r="O2169" s="141"/>
      <c r="P2169" s="141"/>
      <c r="Q2169" s="141"/>
      <c r="R2169" s="141"/>
      <c r="S2169" s="141"/>
      <c r="T2169" s="141"/>
      <c r="U2169" s="141"/>
    </row>
    <row r="2170" spans="1:21" ht="14.4" x14ac:dyDescent="0.3">
      <c r="A2170" s="141"/>
      <c r="B2170" s="141"/>
      <c r="C2170" s="141"/>
      <c r="D2170" s="141"/>
      <c r="E2170" s="141"/>
      <c r="F2170" s="141"/>
      <c r="G2170" s="141"/>
      <c r="H2170" s="141"/>
      <c r="I2170" s="141"/>
      <c r="J2170" s="141"/>
      <c r="K2170" s="141"/>
      <c r="L2170" s="141"/>
      <c r="M2170" s="141"/>
      <c r="N2170" s="141"/>
      <c r="O2170" s="141"/>
      <c r="P2170" s="141"/>
      <c r="Q2170" s="141"/>
      <c r="R2170" s="141"/>
      <c r="S2170" s="141"/>
      <c r="T2170" s="141"/>
      <c r="U2170" s="141"/>
    </row>
    <row r="2171" spans="1:21" ht="14.4" x14ac:dyDescent="0.3">
      <c r="A2171" s="141"/>
      <c r="B2171" s="141"/>
      <c r="C2171" s="141"/>
      <c r="D2171" s="141"/>
      <c r="E2171" s="141"/>
      <c r="F2171" s="141"/>
      <c r="G2171" s="141"/>
      <c r="H2171" s="141"/>
      <c r="I2171" s="141"/>
      <c r="J2171" s="141"/>
      <c r="K2171" s="141"/>
      <c r="L2171" s="141"/>
      <c r="M2171" s="141"/>
      <c r="N2171" s="141"/>
      <c r="O2171" s="141"/>
      <c r="P2171" s="141"/>
      <c r="Q2171" s="141"/>
      <c r="R2171" s="141"/>
      <c r="S2171" s="141"/>
      <c r="T2171" s="141"/>
      <c r="U2171" s="141"/>
    </row>
    <row r="2172" spans="1:21" ht="14.4" x14ac:dyDescent="0.3">
      <c r="A2172" s="141"/>
      <c r="B2172" s="141"/>
      <c r="C2172" s="141"/>
      <c r="D2172" s="141"/>
      <c r="E2172" s="141"/>
      <c r="F2172" s="141"/>
      <c r="G2172" s="141"/>
      <c r="H2172" s="141"/>
      <c r="I2172" s="141"/>
      <c r="J2172" s="141"/>
      <c r="K2172" s="141"/>
      <c r="L2172" s="141"/>
      <c r="M2172" s="141"/>
      <c r="N2172" s="141"/>
      <c r="O2172" s="141"/>
      <c r="P2172" s="141"/>
      <c r="Q2172" s="141"/>
      <c r="R2172" s="141"/>
      <c r="S2172" s="141"/>
      <c r="T2172" s="141"/>
      <c r="U2172" s="141"/>
    </row>
    <row r="2173" spans="1:21" ht="14.4" x14ac:dyDescent="0.3">
      <c r="A2173" s="141"/>
      <c r="B2173" s="141"/>
      <c r="C2173" s="141"/>
      <c r="D2173" s="141"/>
      <c r="E2173" s="141"/>
      <c r="F2173" s="141"/>
      <c r="G2173" s="141"/>
      <c r="H2173" s="141"/>
      <c r="I2173" s="141"/>
      <c r="J2173" s="141"/>
      <c r="K2173" s="141"/>
      <c r="L2173" s="141"/>
      <c r="M2173" s="141"/>
      <c r="N2173" s="141"/>
      <c r="O2173" s="141"/>
      <c r="P2173" s="141"/>
      <c r="Q2173" s="141"/>
      <c r="R2173" s="141"/>
      <c r="S2173" s="141"/>
      <c r="T2173" s="141"/>
      <c r="U2173" s="141"/>
    </row>
    <row r="2174" spans="1:21" ht="14.4" x14ac:dyDescent="0.3">
      <c r="A2174" s="141"/>
      <c r="B2174" s="141"/>
      <c r="C2174" s="141"/>
      <c r="D2174" s="141"/>
      <c r="E2174" s="141"/>
      <c r="F2174" s="141"/>
      <c r="G2174" s="141"/>
      <c r="H2174" s="141"/>
      <c r="I2174" s="141"/>
      <c r="J2174" s="141"/>
      <c r="K2174" s="141"/>
      <c r="L2174" s="141"/>
      <c r="M2174" s="141"/>
      <c r="N2174" s="141"/>
      <c r="O2174" s="141"/>
      <c r="P2174" s="141"/>
      <c r="Q2174" s="141"/>
      <c r="R2174" s="141"/>
      <c r="S2174" s="141"/>
      <c r="T2174" s="141"/>
      <c r="U2174" s="141"/>
    </row>
    <row r="2175" spans="1:21" ht="14.4" x14ac:dyDescent="0.3">
      <c r="A2175" s="141"/>
      <c r="B2175" s="141"/>
      <c r="C2175" s="141"/>
      <c r="D2175" s="141"/>
      <c r="E2175" s="141"/>
      <c r="F2175" s="141"/>
      <c r="G2175" s="141"/>
      <c r="H2175" s="141"/>
      <c r="I2175" s="141"/>
      <c r="J2175" s="141"/>
      <c r="K2175" s="141"/>
      <c r="L2175" s="141"/>
      <c r="M2175" s="141"/>
      <c r="N2175" s="141"/>
      <c r="O2175" s="141"/>
      <c r="P2175" s="141"/>
      <c r="Q2175" s="141"/>
      <c r="R2175" s="141"/>
      <c r="S2175" s="141"/>
      <c r="T2175" s="141"/>
      <c r="U2175" s="141"/>
    </row>
    <row r="2176" spans="1:21" ht="14.4" x14ac:dyDescent="0.3">
      <c r="A2176" s="141"/>
      <c r="B2176" s="141"/>
      <c r="C2176" s="141"/>
      <c r="D2176" s="141"/>
      <c r="E2176" s="141"/>
      <c r="F2176" s="141"/>
      <c r="G2176" s="141"/>
      <c r="H2176" s="141"/>
      <c r="I2176" s="141"/>
      <c r="J2176" s="141"/>
      <c r="K2176" s="141"/>
      <c r="L2176" s="141"/>
      <c r="M2176" s="141"/>
      <c r="N2176" s="141"/>
      <c r="O2176" s="141"/>
      <c r="P2176" s="141"/>
      <c r="Q2176" s="141"/>
      <c r="R2176" s="141"/>
      <c r="S2176" s="141"/>
      <c r="T2176" s="141"/>
      <c r="U2176" s="141"/>
    </row>
    <row r="2177" spans="1:21" ht="14.4" x14ac:dyDescent="0.3">
      <c r="A2177" s="141"/>
      <c r="B2177" s="141"/>
      <c r="C2177" s="141"/>
      <c r="D2177" s="141"/>
      <c r="E2177" s="141"/>
      <c r="F2177" s="141"/>
      <c r="G2177" s="141"/>
      <c r="H2177" s="141"/>
      <c r="I2177" s="141"/>
      <c r="J2177" s="141"/>
      <c r="K2177" s="141"/>
      <c r="L2177" s="141"/>
      <c r="M2177" s="141"/>
      <c r="N2177" s="141"/>
      <c r="O2177" s="141"/>
      <c r="P2177" s="141"/>
      <c r="Q2177" s="141"/>
      <c r="R2177" s="141"/>
      <c r="S2177" s="141"/>
      <c r="T2177" s="141"/>
      <c r="U2177" s="141"/>
    </row>
    <row r="2178" spans="1:21" ht="14.4" x14ac:dyDescent="0.3">
      <c r="A2178" s="141"/>
      <c r="B2178" s="141"/>
      <c r="C2178" s="141"/>
      <c r="D2178" s="141"/>
      <c r="E2178" s="141"/>
      <c r="F2178" s="141"/>
      <c r="G2178" s="141"/>
      <c r="H2178" s="141"/>
      <c r="I2178" s="141"/>
      <c r="J2178" s="141"/>
      <c r="K2178" s="141"/>
      <c r="L2178" s="141"/>
      <c r="M2178" s="141"/>
      <c r="N2178" s="141"/>
      <c r="O2178" s="141"/>
      <c r="P2178" s="141"/>
      <c r="Q2178" s="141"/>
      <c r="R2178" s="141"/>
      <c r="S2178" s="141"/>
      <c r="T2178" s="141"/>
      <c r="U2178" s="141"/>
    </row>
    <row r="2179" spans="1:21" ht="14.4" x14ac:dyDescent="0.3">
      <c r="A2179" s="141"/>
      <c r="B2179" s="141"/>
      <c r="C2179" s="141"/>
      <c r="D2179" s="141"/>
      <c r="E2179" s="141"/>
      <c r="F2179" s="141"/>
      <c r="G2179" s="141"/>
      <c r="H2179" s="141"/>
      <c r="I2179" s="141"/>
      <c r="J2179" s="141"/>
      <c r="K2179" s="141"/>
      <c r="L2179" s="141"/>
      <c r="M2179" s="141"/>
      <c r="N2179" s="141"/>
      <c r="O2179" s="141"/>
      <c r="P2179" s="141"/>
      <c r="Q2179" s="141"/>
      <c r="R2179" s="141"/>
      <c r="S2179" s="141"/>
      <c r="T2179" s="141"/>
      <c r="U2179" s="141"/>
    </row>
    <row r="2180" spans="1:21" ht="14.4" x14ac:dyDescent="0.3">
      <c r="A2180" s="141"/>
      <c r="B2180" s="141"/>
      <c r="C2180" s="141"/>
      <c r="D2180" s="141"/>
      <c r="E2180" s="141"/>
      <c r="F2180" s="141"/>
      <c r="G2180" s="141"/>
      <c r="H2180" s="141"/>
      <c r="I2180" s="141"/>
      <c r="J2180" s="141"/>
      <c r="K2180" s="141"/>
      <c r="L2180" s="141"/>
      <c r="M2180" s="141"/>
      <c r="N2180" s="141"/>
      <c r="O2180" s="141"/>
      <c r="P2180" s="141"/>
      <c r="Q2180" s="141"/>
      <c r="R2180" s="141"/>
      <c r="S2180" s="141"/>
      <c r="T2180" s="141"/>
      <c r="U2180" s="141"/>
    </row>
    <row r="2181" spans="1:21" ht="14.4" x14ac:dyDescent="0.3">
      <c r="A2181" s="141"/>
      <c r="B2181" s="141"/>
      <c r="C2181" s="141"/>
      <c r="D2181" s="141"/>
      <c r="E2181" s="141"/>
      <c r="F2181" s="141"/>
      <c r="G2181" s="141"/>
      <c r="H2181" s="141"/>
      <c r="I2181" s="141"/>
      <c r="J2181" s="141"/>
      <c r="K2181" s="141"/>
      <c r="L2181" s="141"/>
      <c r="M2181" s="141"/>
      <c r="N2181" s="141"/>
      <c r="O2181" s="141"/>
      <c r="P2181" s="141"/>
      <c r="Q2181" s="141"/>
      <c r="R2181" s="141"/>
      <c r="S2181" s="141"/>
      <c r="T2181" s="141"/>
      <c r="U2181" s="141"/>
    </row>
    <row r="2182" spans="1:21" ht="14.4" x14ac:dyDescent="0.3">
      <c r="A2182" s="141"/>
      <c r="B2182" s="141"/>
      <c r="C2182" s="141"/>
      <c r="D2182" s="141"/>
      <c r="E2182" s="141"/>
      <c r="F2182" s="141"/>
      <c r="G2182" s="141"/>
      <c r="H2182" s="141"/>
      <c r="I2182" s="141"/>
      <c r="J2182" s="141"/>
      <c r="K2182" s="141"/>
      <c r="L2182" s="141"/>
      <c r="M2182" s="141"/>
      <c r="N2182" s="141"/>
      <c r="O2182" s="141"/>
      <c r="P2182" s="141"/>
      <c r="Q2182" s="141"/>
      <c r="R2182" s="141"/>
      <c r="S2182" s="141"/>
      <c r="T2182" s="141"/>
      <c r="U2182" s="141"/>
    </row>
    <row r="2183" spans="1:21" ht="14.4" x14ac:dyDescent="0.3">
      <c r="A2183" s="141"/>
      <c r="B2183" s="141"/>
      <c r="C2183" s="141"/>
      <c r="D2183" s="141"/>
      <c r="E2183" s="141"/>
      <c r="F2183" s="141"/>
      <c r="G2183" s="141"/>
      <c r="H2183" s="141"/>
      <c r="I2183" s="141"/>
      <c r="J2183" s="141"/>
      <c r="K2183" s="141"/>
      <c r="L2183" s="141"/>
      <c r="M2183" s="141"/>
      <c r="N2183" s="141"/>
      <c r="O2183" s="141"/>
      <c r="P2183" s="141"/>
      <c r="Q2183" s="141"/>
      <c r="R2183" s="141"/>
      <c r="S2183" s="141"/>
      <c r="T2183" s="141"/>
      <c r="U2183" s="141"/>
    </row>
    <row r="2184" spans="1:21" ht="14.4" x14ac:dyDescent="0.3">
      <c r="A2184" s="141"/>
      <c r="B2184" s="141"/>
      <c r="C2184" s="141"/>
      <c r="D2184" s="141"/>
      <c r="E2184" s="141"/>
      <c r="F2184" s="141"/>
      <c r="G2184" s="141"/>
      <c r="H2184" s="141"/>
      <c r="I2184" s="141"/>
      <c r="J2184" s="141"/>
      <c r="K2184" s="141"/>
      <c r="L2184" s="141"/>
      <c r="M2184" s="141"/>
      <c r="N2184" s="141"/>
      <c r="O2184" s="141"/>
      <c r="P2184" s="141"/>
      <c r="Q2184" s="141"/>
      <c r="R2184" s="141"/>
      <c r="S2184" s="141"/>
      <c r="T2184" s="141"/>
      <c r="U2184" s="141"/>
    </row>
    <row r="2185" spans="1:21" ht="14.4" x14ac:dyDescent="0.3">
      <c r="A2185" s="141"/>
      <c r="B2185" s="141"/>
      <c r="C2185" s="141"/>
      <c r="D2185" s="141"/>
      <c r="E2185" s="141"/>
      <c r="F2185" s="141"/>
      <c r="G2185" s="141"/>
      <c r="H2185" s="141"/>
      <c r="I2185" s="141"/>
      <c r="J2185" s="141"/>
      <c r="K2185" s="141"/>
      <c r="L2185" s="141"/>
      <c r="M2185" s="141"/>
      <c r="N2185" s="141"/>
      <c r="O2185" s="141"/>
      <c r="P2185" s="141"/>
      <c r="Q2185" s="141"/>
      <c r="R2185" s="141"/>
      <c r="S2185" s="141"/>
      <c r="T2185" s="141"/>
      <c r="U2185" s="141"/>
    </row>
    <row r="2186" spans="1:21" ht="14.4" x14ac:dyDescent="0.3">
      <c r="A2186" s="141"/>
      <c r="B2186" s="141"/>
      <c r="C2186" s="141"/>
      <c r="D2186" s="141"/>
      <c r="E2186" s="141"/>
      <c r="F2186" s="141"/>
      <c r="G2186" s="141"/>
      <c r="H2186" s="141"/>
      <c r="I2186" s="141"/>
      <c r="J2186" s="141"/>
      <c r="K2186" s="141"/>
      <c r="L2186" s="141"/>
      <c r="M2186" s="141"/>
      <c r="N2186" s="141"/>
      <c r="O2186" s="141"/>
      <c r="P2186" s="141"/>
      <c r="Q2186" s="141"/>
      <c r="R2186" s="141"/>
      <c r="S2186" s="141"/>
      <c r="T2186" s="141"/>
      <c r="U2186" s="141"/>
    </row>
    <row r="2187" spans="1:21" ht="14.4" x14ac:dyDescent="0.3">
      <c r="A2187" s="141"/>
      <c r="B2187" s="141"/>
      <c r="C2187" s="141"/>
      <c r="D2187" s="141"/>
      <c r="E2187" s="141"/>
      <c r="F2187" s="141"/>
      <c r="G2187" s="141"/>
      <c r="H2187" s="141"/>
      <c r="I2187" s="141"/>
      <c r="J2187" s="141"/>
      <c r="K2187" s="141"/>
      <c r="L2187" s="141"/>
      <c r="M2187" s="141"/>
      <c r="N2187" s="141"/>
      <c r="O2187" s="141"/>
      <c r="P2187" s="141"/>
      <c r="Q2187" s="141"/>
      <c r="R2187" s="141"/>
      <c r="S2187" s="141"/>
      <c r="T2187" s="141"/>
      <c r="U2187" s="141"/>
    </row>
    <row r="2188" spans="1:21" ht="14.4" x14ac:dyDescent="0.3">
      <c r="A2188" s="141"/>
      <c r="B2188" s="141"/>
      <c r="C2188" s="141"/>
      <c r="D2188" s="141"/>
      <c r="E2188" s="141"/>
      <c r="F2188" s="141"/>
      <c r="G2188" s="141"/>
      <c r="H2188" s="141"/>
      <c r="I2188" s="141"/>
      <c r="J2188" s="141"/>
      <c r="K2188" s="141"/>
      <c r="L2188" s="141"/>
      <c r="M2188" s="141"/>
      <c r="N2188" s="141"/>
      <c r="O2188" s="141"/>
      <c r="P2188" s="141"/>
      <c r="Q2188" s="141"/>
      <c r="R2188" s="141"/>
      <c r="S2188" s="141"/>
      <c r="T2188" s="141"/>
      <c r="U2188" s="141"/>
    </row>
    <row r="2189" spans="1:21" ht="14.4" x14ac:dyDescent="0.3">
      <c r="A2189" s="141"/>
      <c r="B2189" s="141"/>
      <c r="C2189" s="141"/>
      <c r="D2189" s="141"/>
      <c r="E2189" s="141"/>
      <c r="F2189" s="141"/>
      <c r="G2189" s="141"/>
      <c r="H2189" s="141"/>
      <c r="I2189" s="141"/>
      <c r="J2189" s="141"/>
      <c r="K2189" s="141"/>
      <c r="L2189" s="141"/>
      <c r="M2189" s="141"/>
      <c r="N2189" s="141"/>
      <c r="O2189" s="141"/>
      <c r="P2189" s="141"/>
      <c r="Q2189" s="141"/>
      <c r="R2189" s="141"/>
      <c r="S2189" s="141"/>
      <c r="T2189" s="141"/>
      <c r="U2189" s="141"/>
    </row>
    <row r="2190" spans="1:21" ht="14.4" x14ac:dyDescent="0.3">
      <c r="A2190" s="141"/>
      <c r="B2190" s="141"/>
      <c r="C2190" s="141"/>
      <c r="D2190" s="141"/>
      <c r="E2190" s="141"/>
      <c r="F2190" s="141"/>
      <c r="G2190" s="141"/>
      <c r="H2190" s="141"/>
      <c r="I2190" s="141"/>
      <c r="J2190" s="141"/>
      <c r="K2190" s="141"/>
      <c r="L2190" s="141"/>
      <c r="M2190" s="141"/>
      <c r="N2190" s="141"/>
      <c r="O2190" s="141"/>
      <c r="P2190" s="141"/>
      <c r="Q2190" s="141"/>
      <c r="R2190" s="141"/>
      <c r="S2190" s="141"/>
      <c r="T2190" s="141"/>
      <c r="U2190" s="141"/>
    </row>
    <row r="2191" spans="1:21" ht="14.4" x14ac:dyDescent="0.3">
      <c r="A2191" s="141"/>
      <c r="B2191" s="141"/>
      <c r="C2191" s="141"/>
      <c r="D2191" s="141"/>
      <c r="E2191" s="141"/>
      <c r="F2191" s="141"/>
      <c r="G2191" s="141"/>
      <c r="H2191" s="141"/>
      <c r="I2191" s="141"/>
      <c r="J2191" s="141"/>
      <c r="K2191" s="141"/>
      <c r="L2191" s="141"/>
      <c r="M2191" s="141"/>
      <c r="N2191" s="141"/>
      <c r="O2191" s="141"/>
      <c r="P2191" s="141"/>
      <c r="Q2191" s="141"/>
      <c r="R2191" s="141"/>
      <c r="S2191" s="141"/>
      <c r="T2191" s="141"/>
      <c r="U2191" s="141"/>
    </row>
    <row r="2192" spans="1:21" ht="14.4" x14ac:dyDescent="0.3">
      <c r="A2192" s="141"/>
      <c r="B2192" s="141"/>
      <c r="C2192" s="141"/>
      <c r="D2192" s="141"/>
      <c r="E2192" s="141"/>
      <c r="F2192" s="141"/>
      <c r="G2192" s="141"/>
      <c r="H2192" s="141"/>
      <c r="I2192" s="141"/>
      <c r="J2192" s="141"/>
      <c r="K2192" s="141"/>
      <c r="L2192" s="141"/>
      <c r="M2192" s="141"/>
      <c r="N2192" s="141"/>
      <c r="O2192" s="141"/>
      <c r="P2192" s="141"/>
      <c r="Q2192" s="141"/>
      <c r="R2192" s="141"/>
      <c r="S2192" s="141"/>
      <c r="T2192" s="141"/>
      <c r="U2192" s="141"/>
    </row>
    <row r="2193" spans="1:21" ht="14.4" x14ac:dyDescent="0.3">
      <c r="A2193" s="141"/>
      <c r="B2193" s="141"/>
      <c r="C2193" s="141"/>
      <c r="D2193" s="141"/>
      <c r="E2193" s="141"/>
      <c r="F2193" s="141"/>
      <c r="G2193" s="141"/>
      <c r="H2193" s="141"/>
      <c r="I2193" s="141"/>
      <c r="J2193" s="141"/>
      <c r="K2193" s="141"/>
      <c r="L2193" s="141"/>
      <c r="M2193" s="141"/>
      <c r="N2193" s="141"/>
      <c r="O2193" s="141"/>
      <c r="P2193" s="141"/>
      <c r="Q2193" s="141"/>
      <c r="R2193" s="141"/>
      <c r="S2193" s="141"/>
      <c r="T2193" s="141"/>
      <c r="U2193" s="141"/>
    </row>
    <row r="2194" spans="1:21" ht="14.4" x14ac:dyDescent="0.3">
      <c r="A2194" s="141"/>
      <c r="B2194" s="141"/>
      <c r="C2194" s="141"/>
      <c r="D2194" s="141"/>
      <c r="E2194" s="141"/>
      <c r="F2194" s="141"/>
      <c r="G2194" s="141"/>
      <c r="H2194" s="141"/>
      <c r="I2194" s="141"/>
      <c r="J2194" s="141"/>
      <c r="K2194" s="141"/>
      <c r="L2194" s="141"/>
      <c r="M2194" s="141"/>
      <c r="N2194" s="141"/>
      <c r="O2194" s="141"/>
      <c r="P2194" s="141"/>
      <c r="Q2194" s="141"/>
      <c r="R2194" s="141"/>
      <c r="S2194" s="141"/>
      <c r="T2194" s="141"/>
      <c r="U2194" s="141"/>
    </row>
    <row r="2195" spans="1:21" ht="14.4" x14ac:dyDescent="0.3">
      <c r="A2195" s="141"/>
      <c r="B2195" s="141"/>
      <c r="C2195" s="141"/>
      <c r="D2195" s="141"/>
      <c r="E2195" s="141"/>
      <c r="F2195" s="141"/>
      <c r="G2195" s="141"/>
      <c r="H2195" s="141"/>
      <c r="I2195" s="141"/>
      <c r="J2195" s="141"/>
      <c r="K2195" s="141"/>
      <c r="L2195" s="141"/>
      <c r="M2195" s="141"/>
      <c r="N2195" s="141"/>
      <c r="O2195" s="141"/>
      <c r="P2195" s="141"/>
      <c r="Q2195" s="141"/>
      <c r="R2195" s="141"/>
      <c r="S2195" s="141"/>
      <c r="T2195" s="141"/>
      <c r="U2195" s="141"/>
    </row>
    <row r="2196" spans="1:21" ht="14.4" x14ac:dyDescent="0.3">
      <c r="A2196" s="141"/>
      <c r="B2196" s="141"/>
      <c r="C2196" s="141"/>
      <c r="D2196" s="141"/>
      <c r="E2196" s="141"/>
      <c r="F2196" s="141"/>
      <c r="G2196" s="141"/>
      <c r="H2196" s="141"/>
      <c r="I2196" s="141"/>
      <c r="J2196" s="141"/>
      <c r="K2196" s="141"/>
      <c r="L2196" s="141"/>
      <c r="M2196" s="141"/>
      <c r="N2196" s="141"/>
      <c r="O2196" s="141"/>
      <c r="P2196" s="141"/>
      <c r="Q2196" s="141"/>
      <c r="R2196" s="141"/>
      <c r="S2196" s="141"/>
      <c r="T2196" s="141"/>
      <c r="U2196" s="141"/>
    </row>
    <row r="2197" spans="1:21" ht="14.4" x14ac:dyDescent="0.3">
      <c r="A2197" s="141"/>
      <c r="B2197" s="141"/>
      <c r="C2197" s="141"/>
      <c r="D2197" s="141"/>
      <c r="E2197" s="141"/>
      <c r="F2197" s="141"/>
      <c r="G2197" s="141"/>
      <c r="H2197" s="141"/>
      <c r="I2197" s="141"/>
      <c r="J2197" s="141"/>
      <c r="K2197" s="141"/>
      <c r="L2197" s="141"/>
      <c r="M2197" s="141"/>
      <c r="N2197" s="141"/>
      <c r="O2197" s="141"/>
      <c r="P2197" s="141"/>
      <c r="Q2197" s="141"/>
      <c r="R2197" s="141"/>
      <c r="S2197" s="141"/>
      <c r="T2197" s="141"/>
      <c r="U2197" s="141"/>
    </row>
    <row r="2198" spans="1:21" ht="14.4" x14ac:dyDescent="0.3">
      <c r="A2198" s="141"/>
      <c r="B2198" s="141"/>
      <c r="C2198" s="141"/>
      <c r="D2198" s="141"/>
      <c r="E2198" s="141"/>
      <c r="F2198" s="141"/>
      <c r="G2198" s="141"/>
      <c r="H2198" s="141"/>
      <c r="I2198" s="141"/>
      <c r="J2198" s="141"/>
      <c r="K2198" s="141"/>
      <c r="L2198" s="141"/>
      <c r="M2198" s="141"/>
      <c r="N2198" s="141"/>
      <c r="O2198" s="141"/>
      <c r="P2198" s="141"/>
      <c r="Q2198" s="141"/>
      <c r="R2198" s="141"/>
      <c r="S2198" s="141"/>
      <c r="T2198" s="141"/>
      <c r="U2198" s="141"/>
    </row>
    <row r="2199" spans="1:21" ht="14.4" x14ac:dyDescent="0.3">
      <c r="A2199" s="141"/>
      <c r="B2199" s="141"/>
      <c r="C2199" s="141"/>
      <c r="D2199" s="141"/>
      <c r="E2199" s="141"/>
      <c r="F2199" s="141"/>
      <c r="G2199" s="141"/>
      <c r="H2199" s="141"/>
      <c r="I2199" s="141"/>
      <c r="J2199" s="141"/>
      <c r="K2199" s="141"/>
      <c r="L2199" s="141"/>
      <c r="M2199" s="141"/>
      <c r="N2199" s="141"/>
      <c r="O2199" s="141"/>
      <c r="P2199" s="141"/>
      <c r="Q2199" s="141"/>
      <c r="R2199" s="141"/>
      <c r="S2199" s="141"/>
      <c r="T2199" s="141"/>
      <c r="U2199" s="141"/>
    </row>
    <row r="2200" spans="1:21" ht="14.4" x14ac:dyDescent="0.3">
      <c r="A2200" s="141"/>
      <c r="B2200" s="141"/>
      <c r="C2200" s="141"/>
      <c r="D2200" s="141"/>
      <c r="E2200" s="141"/>
      <c r="F2200" s="141"/>
      <c r="G2200" s="141"/>
      <c r="H2200" s="141"/>
      <c r="I2200" s="141"/>
      <c r="J2200" s="141"/>
      <c r="K2200" s="141"/>
      <c r="L2200" s="141"/>
      <c r="M2200" s="141"/>
      <c r="N2200" s="141"/>
      <c r="O2200" s="141"/>
      <c r="P2200" s="141"/>
      <c r="Q2200" s="141"/>
      <c r="R2200" s="141"/>
      <c r="S2200" s="141"/>
      <c r="T2200" s="141"/>
      <c r="U2200" s="141"/>
    </row>
    <row r="2201" spans="1:21" ht="14.4" x14ac:dyDescent="0.3">
      <c r="A2201" s="141"/>
      <c r="B2201" s="141"/>
      <c r="C2201" s="141"/>
      <c r="D2201" s="141"/>
      <c r="E2201" s="141"/>
      <c r="F2201" s="141"/>
      <c r="G2201" s="141"/>
      <c r="H2201" s="141"/>
      <c r="I2201" s="141"/>
      <c r="J2201" s="141"/>
      <c r="K2201" s="141"/>
      <c r="L2201" s="141"/>
      <c r="M2201" s="141"/>
      <c r="N2201" s="141"/>
      <c r="O2201" s="141"/>
      <c r="P2201" s="141"/>
      <c r="Q2201" s="141"/>
      <c r="R2201" s="141"/>
      <c r="S2201" s="141"/>
      <c r="T2201" s="141"/>
      <c r="U2201" s="141"/>
    </row>
    <row r="2202" spans="1:21" ht="14.4" x14ac:dyDescent="0.3">
      <c r="A2202" s="141"/>
      <c r="B2202" s="141"/>
      <c r="C2202" s="141"/>
      <c r="D2202" s="141"/>
      <c r="E2202" s="141"/>
      <c r="F2202" s="141"/>
      <c r="G2202" s="141"/>
      <c r="H2202" s="141"/>
      <c r="I2202" s="141"/>
      <c r="J2202" s="141"/>
      <c r="K2202" s="141"/>
      <c r="L2202" s="141"/>
      <c r="M2202" s="141"/>
      <c r="N2202" s="141"/>
      <c r="O2202" s="141"/>
      <c r="P2202" s="141"/>
      <c r="Q2202" s="141"/>
      <c r="R2202" s="141"/>
      <c r="S2202" s="141"/>
      <c r="T2202" s="141"/>
      <c r="U2202" s="141"/>
    </row>
    <row r="2203" spans="1:21" ht="14.4" x14ac:dyDescent="0.3">
      <c r="A2203" s="141"/>
      <c r="B2203" s="141"/>
      <c r="C2203" s="141"/>
      <c r="D2203" s="141"/>
      <c r="E2203" s="141"/>
      <c r="F2203" s="141"/>
      <c r="G2203" s="141"/>
      <c r="H2203" s="141"/>
      <c r="I2203" s="141"/>
      <c r="J2203" s="141"/>
      <c r="K2203" s="141"/>
      <c r="L2203" s="141"/>
      <c r="M2203" s="141"/>
      <c r="N2203" s="141"/>
      <c r="O2203" s="141"/>
      <c r="P2203" s="141"/>
      <c r="Q2203" s="141"/>
      <c r="R2203" s="141"/>
      <c r="S2203" s="141"/>
      <c r="T2203" s="141"/>
      <c r="U2203" s="141"/>
    </row>
    <row r="2204" spans="1:21" ht="14.4" x14ac:dyDescent="0.3">
      <c r="A2204" s="141"/>
      <c r="B2204" s="141"/>
      <c r="C2204" s="141"/>
      <c r="D2204" s="141"/>
      <c r="E2204" s="141"/>
      <c r="F2204" s="141"/>
      <c r="G2204" s="141"/>
      <c r="H2204" s="141"/>
      <c r="I2204" s="141"/>
      <c r="J2204" s="141"/>
      <c r="K2204" s="141"/>
      <c r="L2204" s="141"/>
      <c r="M2204" s="141"/>
      <c r="N2204" s="141"/>
      <c r="O2204" s="141"/>
      <c r="P2204" s="141"/>
      <c r="Q2204" s="141"/>
      <c r="R2204" s="141"/>
      <c r="S2204" s="141"/>
      <c r="T2204" s="141"/>
      <c r="U2204" s="141"/>
    </row>
    <row r="2205" spans="1:21" ht="14.4" x14ac:dyDescent="0.3">
      <c r="A2205" s="141"/>
      <c r="B2205" s="141"/>
      <c r="C2205" s="141"/>
      <c r="D2205" s="141"/>
      <c r="E2205" s="141"/>
      <c r="F2205" s="141"/>
      <c r="G2205" s="141"/>
      <c r="H2205" s="141"/>
      <c r="I2205" s="141"/>
      <c r="J2205" s="141"/>
      <c r="K2205" s="141"/>
      <c r="L2205" s="141"/>
      <c r="M2205" s="141"/>
      <c r="N2205" s="141"/>
      <c r="O2205" s="141"/>
      <c r="P2205" s="141"/>
      <c r="Q2205" s="141"/>
      <c r="R2205" s="141"/>
      <c r="S2205" s="141"/>
      <c r="T2205" s="141"/>
      <c r="U2205" s="141"/>
    </row>
    <row r="2206" spans="1:21" ht="14.4" x14ac:dyDescent="0.3">
      <c r="A2206" s="141"/>
      <c r="B2206" s="141"/>
      <c r="C2206" s="141"/>
      <c r="D2206" s="141"/>
      <c r="E2206" s="141"/>
      <c r="F2206" s="141"/>
      <c r="G2206" s="141"/>
      <c r="H2206" s="141"/>
      <c r="I2206" s="141"/>
      <c r="J2206" s="141"/>
      <c r="K2206" s="141"/>
      <c r="L2206" s="141"/>
      <c r="M2206" s="141"/>
      <c r="N2206" s="141"/>
      <c r="O2206" s="141"/>
      <c r="P2206" s="141"/>
      <c r="Q2206" s="141"/>
      <c r="R2206" s="141"/>
      <c r="S2206" s="141"/>
      <c r="T2206" s="141"/>
      <c r="U2206" s="141"/>
    </row>
    <row r="2207" spans="1:21" ht="14.4" x14ac:dyDescent="0.3">
      <c r="A2207" s="141"/>
      <c r="B2207" s="141"/>
      <c r="C2207" s="141"/>
      <c r="D2207" s="141"/>
      <c r="E2207" s="141"/>
      <c r="F2207" s="141"/>
      <c r="G2207" s="141"/>
      <c r="H2207" s="141"/>
      <c r="I2207" s="141"/>
      <c r="J2207" s="141"/>
      <c r="K2207" s="141"/>
      <c r="L2207" s="141"/>
      <c r="M2207" s="141"/>
      <c r="N2207" s="141"/>
      <c r="O2207" s="141"/>
      <c r="P2207" s="141"/>
      <c r="Q2207" s="141"/>
      <c r="R2207" s="141"/>
      <c r="S2207" s="141"/>
      <c r="T2207" s="141"/>
      <c r="U2207" s="141"/>
    </row>
    <row r="2208" spans="1:21" ht="14.4" x14ac:dyDescent="0.3">
      <c r="A2208" s="141"/>
      <c r="B2208" s="141"/>
      <c r="C2208" s="141"/>
      <c r="D2208" s="141"/>
      <c r="E2208" s="141"/>
      <c r="F2208" s="141"/>
      <c r="G2208" s="141"/>
      <c r="H2208" s="141"/>
      <c r="I2208" s="141"/>
      <c r="J2208" s="141"/>
      <c r="K2208" s="141"/>
      <c r="L2208" s="141"/>
      <c r="M2208" s="141"/>
      <c r="N2208" s="141"/>
      <c r="O2208" s="141"/>
      <c r="P2208" s="141"/>
      <c r="Q2208" s="141"/>
      <c r="R2208" s="141"/>
      <c r="S2208" s="141"/>
      <c r="T2208" s="141"/>
      <c r="U2208" s="141"/>
    </row>
    <row r="2209" spans="1:21" ht="14.4" x14ac:dyDescent="0.3">
      <c r="A2209" s="141"/>
      <c r="B2209" s="141"/>
      <c r="C2209" s="141"/>
      <c r="D2209" s="141"/>
      <c r="E2209" s="141"/>
      <c r="F2209" s="141"/>
      <c r="G2209" s="141"/>
      <c r="H2209" s="141"/>
      <c r="I2209" s="141"/>
      <c r="J2209" s="141"/>
      <c r="K2209" s="141"/>
      <c r="L2209" s="141"/>
      <c r="M2209" s="141"/>
      <c r="N2209" s="141"/>
      <c r="O2209" s="141"/>
      <c r="P2209" s="141"/>
      <c r="Q2209" s="141"/>
      <c r="R2209" s="141"/>
      <c r="S2209" s="141"/>
      <c r="T2209" s="141"/>
      <c r="U2209" s="141"/>
    </row>
    <row r="2210" spans="1:21" ht="14.4" x14ac:dyDescent="0.3">
      <c r="A2210" s="141"/>
      <c r="B2210" s="141"/>
      <c r="C2210" s="141"/>
      <c r="D2210" s="141"/>
      <c r="E2210" s="141"/>
      <c r="F2210" s="141"/>
      <c r="G2210" s="141"/>
      <c r="H2210" s="141"/>
      <c r="I2210" s="141"/>
      <c r="J2210" s="141"/>
      <c r="K2210" s="141"/>
      <c r="L2210" s="141"/>
      <c r="M2210" s="141"/>
      <c r="N2210" s="141"/>
      <c r="O2210" s="141"/>
      <c r="P2210" s="141"/>
      <c r="Q2210" s="141"/>
      <c r="R2210" s="141"/>
      <c r="S2210" s="141"/>
      <c r="T2210" s="141"/>
      <c r="U2210" s="141"/>
    </row>
    <row r="2211" spans="1:21" ht="14.4" x14ac:dyDescent="0.3">
      <c r="A2211" s="141"/>
      <c r="B2211" s="141"/>
      <c r="C2211" s="141"/>
      <c r="D2211" s="141"/>
      <c r="E2211" s="141"/>
      <c r="F2211" s="141"/>
      <c r="G2211" s="141"/>
      <c r="H2211" s="141"/>
      <c r="I2211" s="141"/>
      <c r="J2211" s="141"/>
      <c r="K2211" s="141"/>
      <c r="L2211" s="141"/>
      <c r="M2211" s="141"/>
      <c r="N2211" s="141"/>
      <c r="O2211" s="141"/>
      <c r="P2211" s="141"/>
      <c r="Q2211" s="141"/>
      <c r="R2211" s="141"/>
      <c r="S2211" s="141"/>
      <c r="T2211" s="141"/>
      <c r="U2211" s="141"/>
    </row>
    <row r="2212" spans="1:21" ht="14.4" x14ac:dyDescent="0.3">
      <c r="A2212" s="141"/>
      <c r="B2212" s="141"/>
      <c r="C2212" s="141"/>
      <c r="D2212" s="141"/>
      <c r="E2212" s="141"/>
      <c r="F2212" s="141"/>
      <c r="G2212" s="141"/>
      <c r="H2212" s="141"/>
      <c r="I2212" s="141"/>
      <c r="J2212" s="141"/>
      <c r="K2212" s="141"/>
      <c r="L2212" s="141"/>
      <c r="M2212" s="141"/>
      <c r="N2212" s="141"/>
      <c r="O2212" s="141"/>
      <c r="P2212" s="141"/>
      <c r="Q2212" s="141"/>
      <c r="R2212" s="141"/>
      <c r="S2212" s="141"/>
      <c r="T2212" s="141"/>
      <c r="U2212" s="141"/>
    </row>
    <row r="2213" spans="1:21" ht="14.4" x14ac:dyDescent="0.3">
      <c r="A2213" s="141"/>
      <c r="B2213" s="141"/>
      <c r="C2213" s="141"/>
      <c r="D2213" s="141"/>
      <c r="E2213" s="141"/>
      <c r="F2213" s="141"/>
      <c r="G2213" s="141"/>
      <c r="H2213" s="141"/>
      <c r="I2213" s="141"/>
      <c r="J2213" s="141"/>
      <c r="K2213" s="141"/>
      <c r="L2213" s="141"/>
      <c r="M2213" s="141"/>
      <c r="N2213" s="141"/>
      <c r="O2213" s="141"/>
      <c r="P2213" s="141"/>
      <c r="Q2213" s="141"/>
      <c r="R2213" s="141"/>
      <c r="S2213" s="141"/>
      <c r="T2213" s="141"/>
      <c r="U2213" s="141"/>
    </row>
    <row r="2214" spans="1:21" ht="14.4" x14ac:dyDescent="0.3">
      <c r="A2214" s="141"/>
      <c r="B2214" s="141"/>
      <c r="C2214" s="141"/>
      <c r="D2214" s="141"/>
      <c r="E2214" s="141"/>
      <c r="F2214" s="141"/>
      <c r="G2214" s="141"/>
      <c r="H2214" s="141"/>
      <c r="I2214" s="141"/>
      <c r="J2214" s="141"/>
      <c r="K2214" s="141"/>
      <c r="L2214" s="141"/>
      <c r="M2214" s="141"/>
      <c r="N2214" s="141"/>
      <c r="O2214" s="141"/>
      <c r="P2214" s="141"/>
      <c r="Q2214" s="141"/>
      <c r="R2214" s="141"/>
      <c r="S2214" s="141"/>
      <c r="T2214" s="141"/>
      <c r="U2214" s="141"/>
    </row>
    <row r="2215" spans="1:21" ht="14.4" x14ac:dyDescent="0.3">
      <c r="A2215" s="141"/>
      <c r="B2215" s="141"/>
      <c r="C2215" s="141"/>
      <c r="D2215" s="141"/>
      <c r="E2215" s="141"/>
      <c r="F2215" s="141"/>
      <c r="G2215" s="141"/>
      <c r="H2215" s="141"/>
      <c r="I2215" s="141"/>
      <c r="J2215" s="141"/>
      <c r="K2215" s="141"/>
      <c r="L2215" s="141"/>
      <c r="M2215" s="141"/>
      <c r="N2215" s="141"/>
      <c r="O2215" s="141"/>
      <c r="P2215" s="141"/>
      <c r="Q2215" s="141"/>
      <c r="R2215" s="141"/>
      <c r="S2215" s="141"/>
      <c r="T2215" s="141"/>
      <c r="U2215" s="141"/>
    </row>
    <row r="2216" spans="1:21" ht="14.4" x14ac:dyDescent="0.3">
      <c r="A2216" s="141"/>
      <c r="B2216" s="141"/>
      <c r="C2216" s="141"/>
      <c r="D2216" s="141"/>
      <c r="E2216" s="141"/>
      <c r="F2216" s="141"/>
      <c r="G2216" s="141"/>
      <c r="H2216" s="141"/>
      <c r="I2216" s="141"/>
      <c r="J2216" s="141"/>
      <c r="K2216" s="141"/>
      <c r="L2216" s="141"/>
      <c r="M2216" s="141"/>
      <c r="N2216" s="141"/>
      <c r="O2216" s="141"/>
      <c r="P2216" s="141"/>
      <c r="Q2216" s="141"/>
      <c r="R2216" s="141"/>
      <c r="S2216" s="141"/>
      <c r="T2216" s="141"/>
      <c r="U2216" s="141"/>
    </row>
    <row r="2217" spans="1:21" ht="14.4" x14ac:dyDescent="0.3">
      <c r="A2217" s="141"/>
      <c r="B2217" s="141"/>
      <c r="C2217" s="141"/>
      <c r="D2217" s="141"/>
      <c r="E2217" s="141"/>
      <c r="F2217" s="141"/>
      <c r="G2217" s="141"/>
      <c r="H2217" s="141"/>
      <c r="I2217" s="141"/>
      <c r="J2217" s="141"/>
      <c r="K2217" s="141"/>
      <c r="L2217" s="141"/>
      <c r="M2217" s="141"/>
      <c r="N2217" s="141"/>
      <c r="O2217" s="141"/>
      <c r="P2217" s="141"/>
      <c r="Q2217" s="141"/>
      <c r="R2217" s="141"/>
      <c r="S2217" s="141"/>
      <c r="T2217" s="141"/>
      <c r="U2217" s="141"/>
    </row>
    <row r="2218" spans="1:21" ht="14.4" x14ac:dyDescent="0.3">
      <c r="A2218" s="141"/>
      <c r="B2218" s="141"/>
      <c r="C2218" s="141"/>
      <c r="D2218" s="141"/>
      <c r="E2218" s="141"/>
      <c r="F2218" s="141"/>
      <c r="G2218" s="141"/>
      <c r="H2218" s="141"/>
      <c r="I2218" s="141"/>
      <c r="J2218" s="141"/>
      <c r="K2218" s="141"/>
      <c r="L2218" s="141"/>
      <c r="M2218" s="141"/>
      <c r="N2218" s="141"/>
      <c r="O2218" s="141"/>
      <c r="P2218" s="141"/>
      <c r="Q2218" s="141"/>
      <c r="R2218" s="141"/>
      <c r="S2218" s="141"/>
      <c r="T2218" s="141"/>
      <c r="U2218" s="141"/>
    </row>
    <row r="2219" spans="1:21" ht="14.4" x14ac:dyDescent="0.3">
      <c r="A2219" s="141"/>
      <c r="B2219" s="141"/>
      <c r="C2219" s="141"/>
      <c r="D2219" s="141"/>
      <c r="E2219" s="141"/>
      <c r="F2219" s="141"/>
      <c r="G2219" s="141"/>
      <c r="H2219" s="141"/>
      <c r="I2219" s="141"/>
      <c r="J2219" s="141"/>
      <c r="K2219" s="141"/>
      <c r="L2219" s="141"/>
      <c r="M2219" s="141"/>
      <c r="N2219" s="141"/>
      <c r="O2219" s="141"/>
      <c r="P2219" s="141"/>
      <c r="Q2219" s="141"/>
      <c r="R2219" s="141"/>
      <c r="S2219" s="141"/>
      <c r="T2219" s="141"/>
      <c r="U2219" s="141"/>
    </row>
    <row r="2220" spans="1:21" ht="14.4" x14ac:dyDescent="0.3">
      <c r="A2220" s="141"/>
      <c r="B2220" s="141"/>
      <c r="C2220" s="141"/>
      <c r="D2220" s="141"/>
      <c r="E2220" s="141"/>
      <c r="F2220" s="141"/>
      <c r="G2220" s="141"/>
      <c r="H2220" s="141"/>
      <c r="I2220" s="141"/>
      <c r="J2220" s="141"/>
      <c r="K2220" s="141"/>
      <c r="L2220" s="141"/>
      <c r="M2220" s="141"/>
      <c r="N2220" s="141"/>
      <c r="O2220" s="141"/>
      <c r="P2220" s="141"/>
      <c r="Q2220" s="141"/>
      <c r="R2220" s="141"/>
      <c r="S2220" s="141"/>
      <c r="T2220" s="141"/>
      <c r="U2220" s="141"/>
    </row>
    <row r="2221" spans="1:21" ht="14.4" x14ac:dyDescent="0.3">
      <c r="A2221" s="141"/>
      <c r="B2221" s="141"/>
      <c r="C2221" s="141"/>
      <c r="D2221" s="141"/>
      <c r="E2221" s="141"/>
      <c r="F2221" s="141"/>
      <c r="G2221" s="141"/>
      <c r="H2221" s="141"/>
      <c r="I2221" s="141"/>
      <c r="J2221" s="141"/>
      <c r="K2221" s="141"/>
      <c r="L2221" s="141"/>
      <c r="M2221" s="141"/>
      <c r="N2221" s="141"/>
      <c r="O2221" s="141"/>
      <c r="P2221" s="141"/>
      <c r="Q2221" s="141"/>
      <c r="R2221" s="141"/>
      <c r="S2221" s="141"/>
      <c r="T2221" s="141"/>
      <c r="U2221" s="141"/>
    </row>
    <row r="2222" spans="1:21" ht="14.4" x14ac:dyDescent="0.3">
      <c r="A2222" s="141"/>
      <c r="B2222" s="141"/>
      <c r="C2222" s="141"/>
      <c r="D2222" s="141"/>
      <c r="E2222" s="141"/>
      <c r="F2222" s="141"/>
      <c r="G2222" s="141"/>
      <c r="H2222" s="141"/>
      <c r="I2222" s="141"/>
      <c r="J2222" s="141"/>
      <c r="K2222" s="141"/>
      <c r="L2222" s="141"/>
      <c r="M2222" s="141"/>
      <c r="N2222" s="141"/>
      <c r="O2222" s="141"/>
      <c r="P2222" s="141"/>
      <c r="Q2222" s="141"/>
      <c r="R2222" s="141"/>
      <c r="S2222" s="141"/>
      <c r="T2222" s="141"/>
      <c r="U2222" s="141"/>
    </row>
    <row r="2223" spans="1:21" ht="14.4" x14ac:dyDescent="0.3">
      <c r="A2223" s="141"/>
      <c r="B2223" s="141"/>
      <c r="C2223" s="141"/>
      <c r="D2223" s="141"/>
      <c r="E2223" s="141"/>
      <c r="F2223" s="141"/>
      <c r="G2223" s="141"/>
      <c r="H2223" s="141"/>
      <c r="I2223" s="141"/>
      <c r="J2223" s="141"/>
      <c r="K2223" s="141"/>
      <c r="L2223" s="141"/>
      <c r="M2223" s="141"/>
      <c r="N2223" s="141"/>
      <c r="O2223" s="141"/>
      <c r="P2223" s="141"/>
      <c r="Q2223" s="141"/>
      <c r="R2223" s="141"/>
      <c r="S2223" s="141"/>
      <c r="T2223" s="141"/>
      <c r="U2223" s="141"/>
    </row>
    <row r="2224" spans="1:21" ht="14.4" x14ac:dyDescent="0.3">
      <c r="A2224" s="141"/>
      <c r="B2224" s="141"/>
      <c r="C2224" s="141"/>
      <c r="D2224" s="141"/>
      <c r="E2224" s="141"/>
      <c r="F2224" s="141"/>
      <c r="G2224" s="141"/>
      <c r="H2224" s="141"/>
      <c r="I2224" s="141"/>
      <c r="J2224" s="141"/>
      <c r="K2224" s="141"/>
      <c r="L2224" s="141"/>
      <c r="M2224" s="141"/>
      <c r="N2224" s="141"/>
      <c r="O2224" s="141"/>
      <c r="P2224" s="141"/>
      <c r="Q2224" s="141"/>
      <c r="R2224" s="141"/>
      <c r="S2224" s="141"/>
      <c r="T2224" s="141"/>
      <c r="U2224" s="141"/>
    </row>
    <row r="2225" spans="1:21" ht="14.4" x14ac:dyDescent="0.3">
      <c r="A2225" s="141"/>
      <c r="B2225" s="141"/>
      <c r="C2225" s="141"/>
      <c r="D2225" s="141"/>
      <c r="E2225" s="141"/>
      <c r="F2225" s="141"/>
      <c r="G2225" s="141"/>
      <c r="H2225" s="141"/>
      <c r="I2225" s="141"/>
      <c r="J2225" s="141"/>
      <c r="K2225" s="141"/>
      <c r="L2225" s="141"/>
      <c r="M2225" s="141"/>
      <c r="N2225" s="141"/>
      <c r="O2225" s="141"/>
      <c r="P2225" s="141"/>
      <c r="Q2225" s="141"/>
      <c r="R2225" s="141"/>
      <c r="S2225" s="141"/>
      <c r="T2225" s="141"/>
      <c r="U2225" s="141"/>
    </row>
    <row r="2226" spans="1:21" ht="14.4" x14ac:dyDescent="0.3">
      <c r="A2226" s="141"/>
      <c r="B2226" s="141"/>
      <c r="C2226" s="141"/>
      <c r="D2226" s="141"/>
      <c r="E2226" s="141"/>
      <c r="F2226" s="141"/>
      <c r="G2226" s="141"/>
      <c r="H2226" s="141"/>
      <c r="I2226" s="141"/>
      <c r="J2226" s="141"/>
      <c r="K2226" s="141"/>
      <c r="L2226" s="141"/>
      <c r="M2226" s="141"/>
      <c r="N2226" s="141"/>
      <c r="O2226" s="141"/>
      <c r="P2226" s="141"/>
      <c r="Q2226" s="141"/>
      <c r="R2226" s="141"/>
      <c r="S2226" s="141"/>
      <c r="T2226" s="141"/>
      <c r="U2226" s="141"/>
    </row>
    <row r="2227" spans="1:21" ht="14.4" x14ac:dyDescent="0.3">
      <c r="A2227" s="141"/>
      <c r="B2227" s="141"/>
      <c r="C2227" s="141"/>
      <c r="D2227" s="141"/>
      <c r="E2227" s="141"/>
      <c r="F2227" s="141"/>
      <c r="G2227" s="141"/>
      <c r="H2227" s="141"/>
      <c r="I2227" s="141"/>
      <c r="J2227" s="141"/>
      <c r="K2227" s="141"/>
      <c r="L2227" s="141"/>
      <c r="M2227" s="141"/>
      <c r="N2227" s="141"/>
      <c r="O2227" s="141"/>
      <c r="P2227" s="141"/>
      <c r="Q2227" s="141"/>
      <c r="R2227" s="141"/>
      <c r="S2227" s="141"/>
      <c r="T2227" s="141"/>
      <c r="U2227" s="141"/>
    </row>
    <row r="2228" spans="1:21" ht="14.4" x14ac:dyDescent="0.3">
      <c r="A2228" s="141"/>
      <c r="B2228" s="141"/>
      <c r="C2228" s="141"/>
      <c r="D2228" s="141"/>
      <c r="E2228" s="141"/>
      <c r="F2228" s="141"/>
      <c r="G2228" s="141"/>
      <c r="H2228" s="141"/>
      <c r="I2228" s="141"/>
      <c r="J2228" s="141"/>
      <c r="K2228" s="141"/>
      <c r="L2228" s="141"/>
      <c r="M2228" s="141"/>
      <c r="N2228" s="141"/>
      <c r="O2228" s="141"/>
      <c r="P2228" s="141"/>
      <c r="Q2228" s="141"/>
      <c r="R2228" s="141"/>
      <c r="S2228" s="141"/>
      <c r="T2228" s="141"/>
      <c r="U2228" s="141"/>
    </row>
    <row r="2229" spans="1:21" ht="14.4" x14ac:dyDescent="0.3">
      <c r="A2229" s="141"/>
      <c r="B2229" s="141"/>
      <c r="C2229" s="141"/>
      <c r="D2229" s="141"/>
      <c r="E2229" s="141"/>
      <c r="F2229" s="141"/>
      <c r="G2229" s="141"/>
      <c r="H2229" s="141"/>
      <c r="I2229" s="141"/>
      <c r="J2229" s="141"/>
      <c r="K2229" s="141"/>
      <c r="L2229" s="141"/>
      <c r="M2229" s="141"/>
      <c r="N2229" s="141"/>
      <c r="O2229" s="141"/>
      <c r="P2229" s="141"/>
      <c r="Q2229" s="141"/>
      <c r="R2229" s="141"/>
      <c r="S2229" s="141"/>
      <c r="T2229" s="141"/>
      <c r="U2229" s="141"/>
    </row>
    <row r="2230" spans="1:21" ht="14.4" x14ac:dyDescent="0.3">
      <c r="A2230" s="141"/>
      <c r="B2230" s="141"/>
      <c r="C2230" s="141"/>
      <c r="D2230" s="141"/>
      <c r="E2230" s="141"/>
      <c r="F2230" s="141"/>
      <c r="G2230" s="141"/>
      <c r="H2230" s="141"/>
      <c r="I2230" s="141"/>
      <c r="J2230" s="141"/>
      <c r="K2230" s="141"/>
      <c r="L2230" s="141"/>
      <c r="M2230" s="141"/>
      <c r="N2230" s="141"/>
      <c r="O2230" s="141"/>
      <c r="P2230" s="141"/>
      <c r="Q2230" s="141"/>
      <c r="R2230" s="141"/>
      <c r="S2230" s="141"/>
      <c r="T2230" s="141"/>
      <c r="U2230" s="141"/>
    </row>
    <row r="2231" spans="1:21" ht="14.4" x14ac:dyDescent="0.3">
      <c r="A2231" s="141"/>
      <c r="B2231" s="141"/>
      <c r="C2231" s="141"/>
      <c r="D2231" s="141"/>
      <c r="E2231" s="141"/>
      <c r="F2231" s="141"/>
      <c r="G2231" s="141"/>
      <c r="H2231" s="141"/>
      <c r="I2231" s="141"/>
      <c r="J2231" s="141"/>
      <c r="K2231" s="141"/>
      <c r="L2231" s="141"/>
      <c r="M2231" s="141"/>
      <c r="N2231" s="141"/>
      <c r="O2231" s="141"/>
      <c r="P2231" s="141"/>
      <c r="Q2231" s="141"/>
      <c r="R2231" s="141"/>
      <c r="S2231" s="141"/>
      <c r="T2231" s="141"/>
      <c r="U2231" s="141"/>
    </row>
    <row r="2232" spans="1:21" ht="14.4" x14ac:dyDescent="0.3">
      <c r="A2232" s="141"/>
      <c r="B2232" s="141"/>
      <c r="C2232" s="141"/>
      <c r="D2232" s="141"/>
      <c r="E2232" s="141"/>
      <c r="F2232" s="141"/>
      <c r="G2232" s="141"/>
      <c r="H2232" s="141"/>
      <c r="I2232" s="141"/>
      <c r="J2232" s="141"/>
      <c r="K2232" s="141"/>
      <c r="L2232" s="141"/>
      <c r="M2232" s="141"/>
      <c r="N2232" s="141"/>
      <c r="O2232" s="141"/>
      <c r="P2232" s="141"/>
      <c r="Q2232" s="141"/>
      <c r="R2232" s="141"/>
      <c r="S2232" s="141"/>
      <c r="T2232" s="141"/>
      <c r="U2232" s="141"/>
    </row>
    <row r="2233" spans="1:21" ht="14.4" x14ac:dyDescent="0.3">
      <c r="A2233" s="141"/>
      <c r="B2233" s="141"/>
      <c r="C2233" s="141"/>
      <c r="D2233" s="141"/>
      <c r="E2233" s="141"/>
      <c r="F2233" s="141"/>
      <c r="G2233" s="141"/>
      <c r="H2233" s="141"/>
      <c r="I2233" s="141"/>
      <c r="J2233" s="141"/>
      <c r="K2233" s="141"/>
      <c r="L2233" s="141"/>
      <c r="M2233" s="141"/>
      <c r="N2233" s="141"/>
      <c r="O2233" s="141"/>
      <c r="P2233" s="141"/>
      <c r="Q2233" s="141"/>
      <c r="R2233" s="141"/>
      <c r="S2233" s="141"/>
      <c r="T2233" s="141"/>
      <c r="U2233" s="141"/>
    </row>
    <row r="2234" spans="1:21" ht="14.4" x14ac:dyDescent="0.3">
      <c r="A2234" s="141"/>
      <c r="B2234" s="141"/>
      <c r="C2234" s="141"/>
      <c r="D2234" s="141"/>
      <c r="E2234" s="141"/>
      <c r="F2234" s="141"/>
      <c r="G2234" s="141"/>
      <c r="H2234" s="141"/>
      <c r="I2234" s="141"/>
      <c r="J2234" s="141"/>
      <c r="K2234" s="141"/>
      <c r="L2234" s="141"/>
      <c r="M2234" s="141"/>
      <c r="N2234" s="141"/>
      <c r="O2234" s="141"/>
      <c r="P2234" s="141"/>
      <c r="Q2234" s="141"/>
      <c r="R2234" s="141"/>
      <c r="S2234" s="141"/>
      <c r="T2234" s="141"/>
      <c r="U2234" s="141"/>
    </row>
    <row r="2235" spans="1:21" ht="14.4" x14ac:dyDescent="0.3">
      <c r="A2235" s="141"/>
      <c r="B2235" s="141"/>
      <c r="C2235" s="141"/>
      <c r="D2235" s="141"/>
      <c r="E2235" s="141"/>
      <c r="F2235" s="141"/>
      <c r="G2235" s="141"/>
      <c r="H2235" s="141"/>
      <c r="I2235" s="141"/>
      <c r="J2235" s="141"/>
      <c r="K2235" s="141"/>
      <c r="L2235" s="141"/>
      <c r="M2235" s="141"/>
      <c r="N2235" s="141"/>
      <c r="O2235" s="141"/>
      <c r="P2235" s="141"/>
      <c r="Q2235" s="141"/>
      <c r="R2235" s="141"/>
      <c r="S2235" s="141"/>
      <c r="T2235" s="141"/>
      <c r="U2235" s="141"/>
    </row>
    <row r="2236" spans="1:21" ht="14.4" x14ac:dyDescent="0.3">
      <c r="A2236" s="141"/>
      <c r="B2236" s="141"/>
      <c r="C2236" s="141"/>
      <c r="D2236" s="141"/>
      <c r="E2236" s="141"/>
      <c r="F2236" s="141"/>
      <c r="G2236" s="141"/>
      <c r="H2236" s="141"/>
      <c r="I2236" s="141"/>
      <c r="J2236" s="141"/>
      <c r="K2236" s="141"/>
      <c r="L2236" s="141"/>
      <c r="M2236" s="141"/>
      <c r="N2236" s="141"/>
      <c r="O2236" s="141"/>
      <c r="P2236" s="141"/>
      <c r="Q2236" s="141"/>
      <c r="R2236" s="141"/>
      <c r="S2236" s="141"/>
      <c r="T2236" s="141"/>
      <c r="U2236" s="141"/>
    </row>
    <row r="2237" spans="1:21" ht="14.4" x14ac:dyDescent="0.3">
      <c r="A2237" s="141"/>
      <c r="B2237" s="141"/>
      <c r="C2237" s="141"/>
      <c r="D2237" s="141"/>
      <c r="E2237" s="141"/>
      <c r="F2237" s="141"/>
      <c r="G2237" s="141"/>
      <c r="H2237" s="141"/>
      <c r="I2237" s="141"/>
      <c r="J2237" s="141"/>
      <c r="K2237" s="141"/>
      <c r="L2237" s="141"/>
      <c r="M2237" s="141"/>
      <c r="N2237" s="141"/>
      <c r="O2237" s="141"/>
      <c r="P2237" s="141"/>
      <c r="Q2237" s="141"/>
      <c r="R2237" s="141"/>
      <c r="S2237" s="141"/>
      <c r="T2237" s="141"/>
      <c r="U2237" s="141"/>
    </row>
    <row r="2238" spans="1:21" ht="14.4" x14ac:dyDescent="0.3">
      <c r="A2238" s="141"/>
      <c r="B2238" s="141"/>
      <c r="C2238" s="141"/>
      <c r="D2238" s="141"/>
      <c r="E2238" s="141"/>
      <c r="F2238" s="141"/>
      <c r="G2238" s="141"/>
      <c r="H2238" s="141"/>
      <c r="I2238" s="141"/>
      <c r="J2238" s="141"/>
      <c r="K2238" s="141"/>
      <c r="L2238" s="141"/>
      <c r="M2238" s="141"/>
      <c r="N2238" s="141"/>
      <c r="O2238" s="141"/>
      <c r="P2238" s="141"/>
      <c r="Q2238" s="141"/>
      <c r="R2238" s="141"/>
      <c r="S2238" s="141"/>
      <c r="T2238" s="141"/>
      <c r="U2238" s="141"/>
    </row>
    <row r="2239" spans="1:21" ht="14.4" x14ac:dyDescent="0.3">
      <c r="A2239" s="141"/>
      <c r="B2239" s="141"/>
      <c r="C2239" s="141"/>
      <c r="D2239" s="141"/>
      <c r="E2239" s="141"/>
      <c r="F2239" s="141"/>
      <c r="G2239" s="141"/>
      <c r="H2239" s="141"/>
      <c r="I2239" s="141"/>
      <c r="J2239" s="141"/>
      <c r="K2239" s="141"/>
      <c r="L2239" s="141"/>
      <c r="M2239" s="141"/>
      <c r="N2239" s="141"/>
      <c r="O2239" s="141"/>
      <c r="P2239" s="141"/>
      <c r="Q2239" s="141"/>
      <c r="R2239" s="141"/>
      <c r="S2239" s="141"/>
      <c r="T2239" s="141"/>
      <c r="U2239" s="141"/>
    </row>
    <row r="2240" spans="1:21" ht="14.4" x14ac:dyDescent="0.3">
      <c r="A2240" s="141"/>
      <c r="B2240" s="141"/>
      <c r="C2240" s="141"/>
      <c r="D2240" s="141"/>
      <c r="E2240" s="141"/>
      <c r="F2240" s="141"/>
      <c r="G2240" s="141"/>
      <c r="H2240" s="141"/>
      <c r="I2240" s="141"/>
      <c r="J2240" s="141"/>
      <c r="K2240" s="141"/>
      <c r="L2240" s="141"/>
      <c r="M2240" s="141"/>
      <c r="N2240" s="141"/>
      <c r="O2240" s="141"/>
      <c r="P2240" s="141"/>
      <c r="Q2240" s="141"/>
      <c r="R2240" s="141"/>
      <c r="S2240" s="141"/>
      <c r="T2240" s="141"/>
      <c r="U2240" s="141"/>
    </row>
    <row r="2241" spans="1:21" ht="14.4" x14ac:dyDescent="0.3">
      <c r="A2241" s="141"/>
      <c r="B2241" s="141"/>
      <c r="C2241" s="141"/>
      <c r="D2241" s="141"/>
      <c r="E2241" s="141"/>
      <c r="F2241" s="141"/>
      <c r="G2241" s="141"/>
      <c r="H2241" s="141"/>
      <c r="I2241" s="141"/>
      <c r="J2241" s="141"/>
      <c r="K2241" s="141"/>
      <c r="L2241" s="141"/>
      <c r="M2241" s="141"/>
      <c r="N2241" s="141"/>
      <c r="O2241" s="141"/>
      <c r="P2241" s="141"/>
      <c r="Q2241" s="141"/>
      <c r="R2241" s="141"/>
      <c r="S2241" s="141"/>
      <c r="T2241" s="141"/>
      <c r="U2241" s="141"/>
    </row>
    <row r="2242" spans="1:21" ht="14.4" x14ac:dyDescent="0.3">
      <c r="A2242" s="141"/>
      <c r="B2242" s="141"/>
      <c r="C2242" s="141"/>
      <c r="D2242" s="141"/>
      <c r="E2242" s="141"/>
      <c r="F2242" s="141"/>
      <c r="G2242" s="141"/>
      <c r="H2242" s="141"/>
      <c r="I2242" s="141"/>
      <c r="J2242" s="141"/>
      <c r="K2242" s="141"/>
      <c r="L2242" s="141"/>
      <c r="M2242" s="141"/>
      <c r="N2242" s="141"/>
      <c r="O2242" s="141"/>
      <c r="P2242" s="141"/>
      <c r="Q2242" s="141"/>
      <c r="R2242" s="141"/>
      <c r="S2242" s="141"/>
      <c r="T2242" s="141"/>
      <c r="U2242" s="141"/>
    </row>
    <row r="2243" spans="1:21" ht="14.4" x14ac:dyDescent="0.3">
      <c r="A2243" s="141"/>
      <c r="B2243" s="141"/>
      <c r="C2243" s="141"/>
      <c r="D2243" s="141"/>
      <c r="E2243" s="141"/>
      <c r="F2243" s="141"/>
      <c r="G2243" s="141"/>
      <c r="H2243" s="141"/>
      <c r="I2243" s="141"/>
      <c r="J2243" s="141"/>
      <c r="K2243" s="141"/>
      <c r="L2243" s="141"/>
      <c r="M2243" s="141"/>
      <c r="N2243" s="141"/>
      <c r="O2243" s="141"/>
      <c r="P2243" s="141"/>
      <c r="Q2243" s="141"/>
      <c r="R2243" s="141"/>
      <c r="S2243" s="141"/>
      <c r="T2243" s="141"/>
      <c r="U2243" s="141"/>
    </row>
    <row r="2244" spans="1:21" ht="14.4" x14ac:dyDescent="0.3">
      <c r="A2244" s="141"/>
      <c r="B2244" s="141"/>
      <c r="C2244" s="141"/>
      <c r="D2244" s="141"/>
      <c r="E2244" s="141"/>
      <c r="F2244" s="141"/>
      <c r="G2244" s="141"/>
      <c r="H2244" s="141"/>
      <c r="I2244" s="141"/>
      <c r="J2244" s="141"/>
      <c r="K2244" s="141"/>
      <c r="L2244" s="141"/>
      <c r="M2244" s="141"/>
      <c r="N2244" s="141"/>
      <c r="O2244" s="141"/>
      <c r="P2244" s="141"/>
      <c r="Q2244" s="141"/>
      <c r="R2244" s="141"/>
      <c r="S2244" s="141"/>
      <c r="T2244" s="141"/>
      <c r="U2244" s="141"/>
    </row>
    <row r="2245" spans="1:21" ht="14.4" x14ac:dyDescent="0.3">
      <c r="A2245" s="141"/>
      <c r="B2245" s="141"/>
      <c r="C2245" s="141"/>
      <c r="D2245" s="141"/>
      <c r="E2245" s="141"/>
      <c r="F2245" s="141"/>
      <c r="G2245" s="141"/>
      <c r="H2245" s="141"/>
      <c r="I2245" s="141"/>
      <c r="J2245" s="141"/>
      <c r="K2245" s="141"/>
      <c r="L2245" s="141"/>
      <c r="M2245" s="141"/>
      <c r="N2245" s="141"/>
      <c r="O2245" s="141"/>
      <c r="P2245" s="141"/>
      <c r="Q2245" s="141"/>
      <c r="R2245" s="141"/>
      <c r="S2245" s="141"/>
      <c r="T2245" s="141"/>
      <c r="U2245" s="141"/>
    </row>
    <row r="2246" spans="1:21" ht="14.4" x14ac:dyDescent="0.3">
      <c r="A2246" s="141"/>
      <c r="B2246" s="141"/>
      <c r="C2246" s="141"/>
      <c r="D2246" s="141"/>
      <c r="E2246" s="141"/>
      <c r="F2246" s="141"/>
      <c r="G2246" s="141"/>
      <c r="H2246" s="141"/>
      <c r="I2246" s="141"/>
      <c r="J2246" s="141"/>
      <c r="K2246" s="141"/>
      <c r="L2246" s="141"/>
      <c r="M2246" s="141"/>
      <c r="N2246" s="141"/>
      <c r="O2246" s="141"/>
      <c r="P2246" s="141"/>
      <c r="Q2246" s="141"/>
      <c r="R2246" s="141"/>
      <c r="S2246" s="141"/>
      <c r="T2246" s="141"/>
      <c r="U2246" s="141"/>
    </row>
    <row r="2247" spans="1:21" ht="14.4" x14ac:dyDescent="0.3">
      <c r="A2247" s="141"/>
      <c r="B2247" s="141"/>
      <c r="C2247" s="141"/>
      <c r="D2247" s="141"/>
      <c r="E2247" s="141"/>
      <c r="F2247" s="141"/>
      <c r="G2247" s="141"/>
      <c r="H2247" s="141"/>
      <c r="I2247" s="141"/>
      <c r="J2247" s="141"/>
      <c r="K2247" s="141"/>
      <c r="L2247" s="141"/>
      <c r="M2247" s="141"/>
      <c r="N2247" s="141"/>
      <c r="O2247" s="141"/>
      <c r="P2247" s="141"/>
      <c r="Q2247" s="141"/>
      <c r="R2247" s="141"/>
      <c r="S2247" s="141"/>
      <c r="T2247" s="141"/>
      <c r="U2247" s="141"/>
    </row>
    <row r="2248" spans="1:21" ht="14.4" x14ac:dyDescent="0.3">
      <c r="A2248" s="141"/>
      <c r="B2248" s="141"/>
      <c r="C2248" s="141"/>
      <c r="D2248" s="141"/>
      <c r="E2248" s="141"/>
      <c r="F2248" s="141"/>
      <c r="G2248" s="141"/>
      <c r="H2248" s="141"/>
      <c r="I2248" s="141"/>
      <c r="J2248" s="141"/>
      <c r="K2248" s="141"/>
      <c r="L2248" s="141"/>
      <c r="M2248" s="141"/>
      <c r="N2248" s="141"/>
      <c r="O2248" s="141"/>
      <c r="P2248" s="141"/>
      <c r="Q2248" s="141"/>
      <c r="R2248" s="141"/>
      <c r="S2248" s="141"/>
      <c r="T2248" s="141"/>
      <c r="U2248" s="141"/>
    </row>
    <row r="2249" spans="1:21" ht="14.4" x14ac:dyDescent="0.3">
      <c r="A2249" s="141"/>
      <c r="B2249" s="141"/>
      <c r="C2249" s="141"/>
      <c r="D2249" s="141"/>
      <c r="E2249" s="141"/>
      <c r="F2249" s="141"/>
      <c r="G2249" s="141"/>
      <c r="H2249" s="141"/>
      <c r="I2249" s="141"/>
      <c r="J2249" s="141"/>
      <c r="K2249" s="141"/>
      <c r="L2249" s="141"/>
      <c r="M2249" s="141"/>
      <c r="N2249" s="141"/>
      <c r="O2249" s="141"/>
      <c r="P2249" s="141"/>
      <c r="Q2249" s="141"/>
      <c r="R2249" s="141"/>
      <c r="S2249" s="141"/>
      <c r="T2249" s="141"/>
      <c r="U2249" s="141"/>
    </row>
    <row r="2250" spans="1:21" ht="14.4" x14ac:dyDescent="0.3">
      <c r="A2250" s="141"/>
      <c r="B2250" s="141"/>
      <c r="C2250" s="141"/>
      <c r="D2250" s="141"/>
      <c r="E2250" s="141"/>
      <c r="F2250" s="141"/>
      <c r="G2250" s="141"/>
      <c r="H2250" s="141"/>
      <c r="I2250" s="141"/>
      <c r="J2250" s="141"/>
      <c r="K2250" s="141"/>
      <c r="L2250" s="141"/>
      <c r="M2250" s="141"/>
      <c r="N2250" s="141"/>
      <c r="O2250" s="141"/>
      <c r="P2250" s="141"/>
      <c r="Q2250" s="141"/>
      <c r="R2250" s="141"/>
      <c r="S2250" s="141"/>
      <c r="T2250" s="141"/>
      <c r="U2250" s="141"/>
    </row>
    <row r="2251" spans="1:21" ht="14.4" x14ac:dyDescent="0.3">
      <c r="A2251" s="141"/>
      <c r="B2251" s="141"/>
      <c r="C2251" s="141"/>
      <c r="D2251" s="141"/>
      <c r="E2251" s="141"/>
      <c r="F2251" s="141"/>
      <c r="G2251" s="141"/>
      <c r="H2251" s="141"/>
      <c r="I2251" s="141"/>
      <c r="J2251" s="141"/>
      <c r="K2251" s="141"/>
      <c r="L2251" s="141"/>
      <c r="M2251" s="141"/>
      <c r="N2251" s="141"/>
      <c r="O2251" s="141"/>
      <c r="P2251" s="141"/>
      <c r="Q2251" s="141"/>
      <c r="R2251" s="141"/>
      <c r="S2251" s="141"/>
      <c r="T2251" s="141"/>
      <c r="U2251" s="141"/>
    </row>
    <row r="2252" spans="1:21" ht="14.4" x14ac:dyDescent="0.3">
      <c r="A2252" s="141"/>
      <c r="B2252" s="141"/>
      <c r="C2252" s="141"/>
      <c r="D2252" s="141"/>
      <c r="E2252" s="141"/>
      <c r="F2252" s="141"/>
      <c r="G2252" s="141"/>
      <c r="H2252" s="141"/>
      <c r="I2252" s="141"/>
      <c r="J2252" s="141"/>
      <c r="K2252" s="141"/>
      <c r="L2252" s="141"/>
      <c r="M2252" s="141"/>
      <c r="N2252" s="141"/>
      <c r="O2252" s="141"/>
      <c r="P2252" s="141"/>
      <c r="Q2252" s="141"/>
      <c r="R2252" s="141"/>
      <c r="S2252" s="141"/>
      <c r="T2252" s="141"/>
      <c r="U2252" s="141"/>
    </row>
    <row r="2253" spans="1:21" ht="14.4" x14ac:dyDescent="0.3">
      <c r="A2253" s="141"/>
      <c r="B2253" s="141"/>
      <c r="C2253" s="141"/>
      <c r="D2253" s="141"/>
      <c r="E2253" s="141"/>
      <c r="F2253" s="141"/>
      <c r="G2253" s="141"/>
      <c r="H2253" s="141"/>
      <c r="I2253" s="141"/>
      <c r="J2253" s="141"/>
      <c r="K2253" s="141"/>
      <c r="L2253" s="141"/>
      <c r="M2253" s="141"/>
      <c r="N2253" s="141"/>
      <c r="O2253" s="141"/>
      <c r="P2253" s="141"/>
      <c r="Q2253" s="141"/>
      <c r="R2253" s="141"/>
      <c r="S2253" s="141"/>
      <c r="T2253" s="141"/>
      <c r="U2253" s="141"/>
    </row>
    <row r="2254" spans="1:21" ht="14.4" x14ac:dyDescent="0.3">
      <c r="A2254" s="141"/>
      <c r="B2254" s="141"/>
      <c r="C2254" s="141"/>
      <c r="D2254" s="141"/>
      <c r="E2254" s="141"/>
      <c r="F2254" s="141"/>
      <c r="G2254" s="141"/>
      <c r="H2254" s="141"/>
      <c r="I2254" s="141"/>
      <c r="J2254" s="141"/>
      <c r="K2254" s="141"/>
      <c r="L2254" s="141"/>
      <c r="M2254" s="141"/>
      <c r="N2254" s="141"/>
      <c r="O2254" s="141"/>
      <c r="P2254" s="141"/>
      <c r="Q2254" s="141"/>
      <c r="R2254" s="141"/>
      <c r="S2254" s="141"/>
      <c r="T2254" s="141"/>
      <c r="U2254" s="141"/>
    </row>
    <row r="2255" spans="1:21" ht="14.4" x14ac:dyDescent="0.3">
      <c r="A2255" s="141"/>
      <c r="B2255" s="141"/>
      <c r="C2255" s="141"/>
      <c r="D2255" s="141"/>
      <c r="E2255" s="141"/>
      <c r="F2255" s="141"/>
      <c r="G2255" s="141"/>
      <c r="H2255" s="141"/>
      <c r="I2255" s="141"/>
      <c r="J2255" s="141"/>
      <c r="K2255" s="141"/>
      <c r="L2255" s="141"/>
      <c r="M2255" s="141"/>
      <c r="N2255" s="141"/>
      <c r="O2255" s="141"/>
      <c r="P2255" s="141"/>
      <c r="Q2255" s="141"/>
      <c r="R2255" s="141"/>
      <c r="S2255" s="141"/>
      <c r="T2255" s="141"/>
      <c r="U2255" s="141"/>
    </row>
    <row r="2256" spans="1:21" ht="14.4" x14ac:dyDescent="0.3">
      <c r="A2256" s="141"/>
      <c r="B2256" s="141"/>
      <c r="C2256" s="141"/>
      <c r="D2256" s="141"/>
      <c r="E2256" s="141"/>
      <c r="F2256" s="141"/>
      <c r="G2256" s="141"/>
      <c r="H2256" s="141"/>
      <c r="I2256" s="141"/>
      <c r="J2256" s="141"/>
      <c r="K2256" s="141"/>
      <c r="L2256" s="141"/>
      <c r="M2256" s="141"/>
      <c r="N2256" s="141"/>
      <c r="O2256" s="141"/>
      <c r="P2256" s="141"/>
      <c r="Q2256" s="141"/>
      <c r="R2256" s="141"/>
      <c r="S2256" s="141"/>
      <c r="T2256" s="141"/>
      <c r="U2256" s="141"/>
    </row>
    <row r="2257" spans="1:21" ht="14.4" x14ac:dyDescent="0.3">
      <c r="A2257" s="141"/>
      <c r="B2257" s="141"/>
      <c r="C2257" s="141"/>
      <c r="D2257" s="141"/>
      <c r="E2257" s="141"/>
      <c r="F2257" s="141"/>
      <c r="G2257" s="141"/>
      <c r="H2257" s="141"/>
      <c r="I2257" s="141"/>
      <c r="J2257" s="141"/>
      <c r="K2257" s="141"/>
      <c r="L2257" s="141"/>
      <c r="M2257" s="141"/>
      <c r="N2257" s="141"/>
      <c r="O2257" s="141"/>
      <c r="P2257" s="141"/>
      <c r="Q2257" s="141"/>
      <c r="R2257" s="141"/>
      <c r="S2257" s="141"/>
      <c r="T2257" s="141"/>
      <c r="U2257" s="141"/>
    </row>
    <row r="2258" spans="1:21" ht="14.4" x14ac:dyDescent="0.3">
      <c r="A2258" s="141"/>
      <c r="B2258" s="141"/>
      <c r="C2258" s="141"/>
      <c r="D2258" s="141"/>
      <c r="E2258" s="141"/>
      <c r="F2258" s="141"/>
      <c r="G2258" s="141"/>
      <c r="H2258" s="141"/>
      <c r="I2258" s="141"/>
      <c r="J2258" s="141"/>
      <c r="K2258" s="141"/>
      <c r="L2258" s="141"/>
      <c r="M2258" s="141"/>
      <c r="N2258" s="141"/>
      <c r="O2258" s="141"/>
      <c r="P2258" s="141"/>
      <c r="Q2258" s="141"/>
      <c r="R2258" s="141"/>
      <c r="S2258" s="141"/>
      <c r="T2258" s="141"/>
      <c r="U2258" s="141"/>
    </row>
    <row r="2259" spans="1:21" ht="14.4" x14ac:dyDescent="0.3">
      <c r="A2259" s="141"/>
      <c r="B2259" s="141"/>
      <c r="C2259" s="141"/>
      <c r="D2259" s="141"/>
      <c r="E2259" s="141"/>
      <c r="F2259" s="141"/>
      <c r="G2259" s="141"/>
      <c r="H2259" s="141"/>
      <c r="I2259" s="141"/>
      <c r="J2259" s="141"/>
      <c r="K2259" s="141"/>
      <c r="L2259" s="141"/>
      <c r="M2259" s="141"/>
      <c r="N2259" s="141"/>
      <c r="O2259" s="141"/>
      <c r="P2259" s="141"/>
      <c r="Q2259" s="141"/>
      <c r="R2259" s="141"/>
      <c r="S2259" s="141"/>
      <c r="T2259" s="141"/>
      <c r="U2259" s="141"/>
    </row>
    <row r="2260" spans="1:21" ht="14.4" x14ac:dyDescent="0.3">
      <c r="A2260" s="141"/>
      <c r="B2260" s="141"/>
      <c r="C2260" s="141"/>
      <c r="D2260" s="141"/>
      <c r="E2260" s="141"/>
      <c r="F2260" s="141"/>
      <c r="G2260" s="141"/>
      <c r="H2260" s="141"/>
      <c r="I2260" s="141"/>
      <c r="J2260" s="141"/>
      <c r="K2260" s="141"/>
      <c r="L2260" s="141"/>
      <c r="M2260" s="141"/>
      <c r="N2260" s="141"/>
      <c r="O2260" s="141"/>
      <c r="P2260" s="141"/>
      <c r="Q2260" s="141"/>
      <c r="R2260" s="141"/>
      <c r="S2260" s="141"/>
      <c r="T2260" s="141"/>
      <c r="U2260" s="141"/>
    </row>
    <row r="2261" spans="1:21" ht="14.4" x14ac:dyDescent="0.3">
      <c r="A2261" s="141"/>
      <c r="B2261" s="141"/>
      <c r="C2261" s="141"/>
      <c r="D2261" s="141"/>
      <c r="E2261" s="141"/>
      <c r="F2261" s="141"/>
      <c r="G2261" s="141"/>
      <c r="H2261" s="141"/>
      <c r="I2261" s="141"/>
      <c r="J2261" s="141"/>
      <c r="K2261" s="141"/>
      <c r="L2261" s="141"/>
      <c r="M2261" s="141"/>
      <c r="N2261" s="141"/>
      <c r="O2261" s="141"/>
      <c r="P2261" s="141"/>
      <c r="Q2261" s="141"/>
      <c r="R2261" s="141"/>
      <c r="S2261" s="141"/>
      <c r="T2261" s="141"/>
      <c r="U2261" s="141"/>
    </row>
    <row r="2262" spans="1:21" ht="14.4" x14ac:dyDescent="0.3">
      <c r="A2262" s="141"/>
      <c r="B2262" s="141"/>
      <c r="C2262" s="141"/>
      <c r="D2262" s="141"/>
      <c r="E2262" s="141"/>
      <c r="F2262" s="141"/>
      <c r="G2262" s="141"/>
      <c r="H2262" s="141"/>
      <c r="I2262" s="141"/>
      <c r="J2262" s="141"/>
      <c r="K2262" s="141"/>
      <c r="L2262" s="141"/>
      <c r="M2262" s="141"/>
      <c r="N2262" s="141"/>
      <c r="O2262" s="141"/>
      <c r="P2262" s="141"/>
      <c r="Q2262" s="141"/>
      <c r="R2262" s="141"/>
      <c r="S2262" s="141"/>
      <c r="T2262" s="141"/>
      <c r="U2262" s="141"/>
    </row>
    <row r="2263" spans="1:21" ht="14.4" x14ac:dyDescent="0.3">
      <c r="A2263" s="141"/>
      <c r="B2263" s="141"/>
      <c r="C2263" s="141"/>
      <c r="D2263" s="141"/>
      <c r="E2263" s="141"/>
      <c r="F2263" s="141"/>
      <c r="G2263" s="141"/>
      <c r="H2263" s="141"/>
      <c r="I2263" s="141"/>
      <c r="J2263" s="141"/>
      <c r="K2263" s="141"/>
      <c r="L2263" s="141"/>
      <c r="M2263" s="141"/>
      <c r="N2263" s="141"/>
      <c r="O2263" s="141"/>
      <c r="P2263" s="141"/>
      <c r="Q2263" s="141"/>
      <c r="R2263" s="141"/>
      <c r="S2263" s="141"/>
      <c r="T2263" s="141"/>
      <c r="U2263" s="141"/>
    </row>
    <row r="2264" spans="1:21" ht="14.4" x14ac:dyDescent="0.3">
      <c r="A2264" s="141"/>
      <c r="B2264" s="141"/>
      <c r="C2264" s="141"/>
      <c r="D2264" s="141"/>
      <c r="E2264" s="141"/>
      <c r="F2264" s="141"/>
      <c r="G2264" s="141"/>
      <c r="H2264" s="141"/>
      <c r="I2264" s="141"/>
      <c r="J2264" s="141"/>
      <c r="K2264" s="141"/>
      <c r="L2264" s="141"/>
      <c r="M2264" s="141"/>
      <c r="N2264" s="141"/>
      <c r="O2264" s="141"/>
      <c r="P2264" s="141"/>
      <c r="Q2264" s="141"/>
      <c r="R2264" s="141"/>
      <c r="S2264" s="141"/>
      <c r="T2264" s="141"/>
      <c r="U2264" s="141"/>
    </row>
    <row r="2265" spans="1:21" ht="14.4" x14ac:dyDescent="0.3">
      <c r="A2265" s="141"/>
      <c r="B2265" s="141"/>
      <c r="C2265" s="141"/>
      <c r="D2265" s="141"/>
      <c r="E2265" s="141"/>
      <c r="F2265" s="141"/>
      <c r="G2265" s="141"/>
      <c r="H2265" s="141"/>
      <c r="I2265" s="141"/>
      <c r="J2265" s="141"/>
      <c r="K2265" s="141"/>
      <c r="L2265" s="141"/>
      <c r="M2265" s="141"/>
      <c r="N2265" s="141"/>
      <c r="O2265" s="141"/>
      <c r="P2265" s="141"/>
      <c r="Q2265" s="141"/>
      <c r="R2265" s="141"/>
      <c r="S2265" s="141"/>
      <c r="T2265" s="141"/>
      <c r="U2265" s="141"/>
    </row>
    <row r="2266" spans="1:21" ht="14.4" x14ac:dyDescent="0.3">
      <c r="A2266" s="141"/>
      <c r="B2266" s="141"/>
      <c r="C2266" s="141"/>
      <c r="D2266" s="141"/>
      <c r="E2266" s="141"/>
      <c r="F2266" s="141"/>
      <c r="G2266" s="141"/>
      <c r="H2266" s="141"/>
      <c r="I2266" s="141"/>
      <c r="J2266" s="141"/>
      <c r="K2266" s="141"/>
      <c r="L2266" s="141"/>
      <c r="M2266" s="141"/>
      <c r="N2266" s="141"/>
      <c r="O2266" s="141"/>
      <c r="P2266" s="141"/>
      <c r="Q2266" s="141"/>
      <c r="R2266" s="141"/>
      <c r="S2266" s="141"/>
      <c r="T2266" s="141"/>
      <c r="U2266" s="141"/>
    </row>
    <row r="2267" spans="1:21" ht="14.4" x14ac:dyDescent="0.3">
      <c r="A2267" s="141"/>
      <c r="B2267" s="141"/>
      <c r="C2267" s="141"/>
      <c r="D2267" s="141"/>
      <c r="E2267" s="141"/>
      <c r="F2267" s="141"/>
      <c r="G2267" s="141"/>
      <c r="H2267" s="141"/>
      <c r="I2267" s="141"/>
      <c r="J2267" s="141"/>
      <c r="K2267" s="141"/>
      <c r="L2267" s="141"/>
      <c r="M2267" s="141"/>
      <c r="N2267" s="141"/>
      <c r="O2267" s="141"/>
      <c r="P2267" s="141"/>
      <c r="Q2267" s="141"/>
      <c r="R2267" s="141"/>
      <c r="S2267" s="141"/>
      <c r="T2267" s="141"/>
      <c r="U2267" s="141"/>
    </row>
    <row r="2268" spans="1:21" ht="14.4" x14ac:dyDescent="0.3">
      <c r="A2268" s="141"/>
      <c r="B2268" s="141"/>
      <c r="C2268" s="141"/>
      <c r="D2268" s="141"/>
      <c r="E2268" s="141"/>
      <c r="F2268" s="141"/>
      <c r="G2268" s="141"/>
      <c r="H2268" s="141"/>
      <c r="I2268" s="141"/>
      <c r="J2268" s="141"/>
      <c r="K2268" s="141"/>
      <c r="L2268" s="141"/>
      <c r="M2268" s="141"/>
      <c r="N2268" s="141"/>
      <c r="O2268" s="141"/>
      <c r="P2268" s="141"/>
      <c r="Q2268" s="141"/>
      <c r="R2268" s="141"/>
      <c r="S2268" s="141"/>
      <c r="T2268" s="141"/>
      <c r="U2268" s="141"/>
    </row>
    <row r="2269" spans="1:21" ht="14.4" x14ac:dyDescent="0.3">
      <c r="A2269" s="141"/>
      <c r="B2269" s="141"/>
      <c r="C2269" s="141"/>
      <c r="D2269" s="141"/>
      <c r="E2269" s="141"/>
      <c r="F2269" s="141"/>
      <c r="G2269" s="141"/>
      <c r="H2269" s="141"/>
      <c r="I2269" s="141"/>
      <c r="J2269" s="141"/>
      <c r="K2269" s="141"/>
      <c r="L2269" s="141"/>
      <c r="M2269" s="141"/>
      <c r="N2269" s="141"/>
      <c r="O2269" s="141"/>
      <c r="P2269" s="141"/>
      <c r="Q2269" s="141"/>
      <c r="R2269" s="141"/>
      <c r="S2269" s="141"/>
      <c r="T2269" s="141"/>
      <c r="U2269" s="141"/>
    </row>
    <row r="2270" spans="1:21" ht="14.4" x14ac:dyDescent="0.3">
      <c r="A2270" s="141"/>
      <c r="B2270" s="141"/>
      <c r="C2270" s="141"/>
      <c r="D2270" s="141"/>
      <c r="E2270" s="141"/>
      <c r="F2270" s="141"/>
      <c r="G2270" s="141"/>
      <c r="H2270" s="141"/>
      <c r="I2270" s="141"/>
      <c r="J2270" s="141"/>
      <c r="K2270" s="141"/>
      <c r="L2270" s="141"/>
      <c r="M2270" s="141"/>
      <c r="N2270" s="141"/>
      <c r="O2270" s="141"/>
      <c r="P2270" s="141"/>
      <c r="Q2270" s="141"/>
      <c r="R2270" s="141"/>
      <c r="S2270" s="141"/>
      <c r="T2270" s="141"/>
      <c r="U2270" s="141"/>
    </row>
    <row r="2271" spans="1:21" ht="14.4" x14ac:dyDescent="0.3">
      <c r="A2271" s="141"/>
      <c r="B2271" s="141"/>
      <c r="C2271" s="141"/>
      <c r="D2271" s="141"/>
      <c r="E2271" s="141"/>
      <c r="F2271" s="141"/>
      <c r="G2271" s="141"/>
      <c r="H2271" s="141"/>
      <c r="I2271" s="141"/>
      <c r="J2271" s="141"/>
      <c r="K2271" s="141"/>
      <c r="L2271" s="141"/>
      <c r="M2271" s="141"/>
      <c r="N2271" s="141"/>
      <c r="O2271" s="141"/>
      <c r="P2271" s="141"/>
      <c r="Q2271" s="141"/>
      <c r="R2271" s="141"/>
      <c r="S2271" s="141"/>
      <c r="T2271" s="141"/>
      <c r="U2271" s="141"/>
    </row>
    <row r="2272" spans="1:21" ht="14.4" x14ac:dyDescent="0.3">
      <c r="A2272" s="141"/>
      <c r="B2272" s="141"/>
      <c r="C2272" s="141"/>
      <c r="D2272" s="141"/>
      <c r="E2272" s="141"/>
      <c r="F2272" s="141"/>
      <c r="G2272" s="141"/>
      <c r="H2272" s="141"/>
      <c r="I2272" s="141"/>
      <c r="J2272" s="141"/>
      <c r="K2272" s="141"/>
      <c r="L2272" s="141"/>
      <c r="M2272" s="141"/>
      <c r="N2272" s="141"/>
      <c r="O2272" s="141"/>
      <c r="P2272" s="141"/>
      <c r="Q2272" s="141"/>
      <c r="R2272" s="141"/>
      <c r="S2272" s="141"/>
      <c r="T2272" s="141"/>
      <c r="U2272" s="141"/>
    </row>
    <row r="2273" spans="1:21" ht="14.4" x14ac:dyDescent="0.3">
      <c r="A2273" s="141"/>
      <c r="B2273" s="141"/>
      <c r="C2273" s="141"/>
      <c r="D2273" s="141"/>
      <c r="E2273" s="141"/>
      <c r="F2273" s="141"/>
      <c r="G2273" s="141"/>
      <c r="H2273" s="141"/>
      <c r="I2273" s="141"/>
      <c r="J2273" s="141"/>
      <c r="K2273" s="141"/>
      <c r="L2273" s="141"/>
      <c r="M2273" s="141"/>
      <c r="N2273" s="141"/>
      <c r="O2273" s="141"/>
      <c r="P2273" s="141"/>
      <c r="Q2273" s="141"/>
      <c r="R2273" s="141"/>
      <c r="S2273" s="141"/>
      <c r="T2273" s="141"/>
      <c r="U2273" s="141"/>
    </row>
    <row r="2274" spans="1:21" ht="14.4" x14ac:dyDescent="0.3">
      <c r="A2274" s="141"/>
      <c r="B2274" s="141"/>
      <c r="C2274" s="141"/>
      <c r="D2274" s="141"/>
      <c r="E2274" s="141"/>
      <c r="F2274" s="141"/>
      <c r="G2274" s="141"/>
      <c r="H2274" s="141"/>
      <c r="I2274" s="141"/>
      <c r="J2274" s="141"/>
      <c r="K2274" s="141"/>
      <c r="L2274" s="141"/>
      <c r="M2274" s="141"/>
      <c r="N2274" s="141"/>
      <c r="O2274" s="141"/>
      <c r="P2274" s="141"/>
      <c r="Q2274" s="141"/>
      <c r="R2274" s="141"/>
      <c r="S2274" s="141"/>
      <c r="T2274" s="141"/>
      <c r="U2274" s="141"/>
    </row>
    <row r="2275" spans="1:21" ht="14.4" x14ac:dyDescent="0.3">
      <c r="A2275" s="141"/>
      <c r="B2275" s="141"/>
      <c r="C2275" s="141"/>
      <c r="D2275" s="141"/>
      <c r="E2275" s="141"/>
      <c r="F2275" s="141"/>
      <c r="G2275" s="141"/>
      <c r="H2275" s="141"/>
      <c r="I2275" s="141"/>
      <c r="J2275" s="141"/>
      <c r="K2275" s="141"/>
      <c r="L2275" s="141"/>
      <c r="M2275" s="141"/>
      <c r="N2275" s="141"/>
      <c r="O2275" s="141"/>
      <c r="P2275" s="141"/>
      <c r="Q2275" s="141"/>
      <c r="R2275" s="141"/>
      <c r="S2275" s="141"/>
      <c r="T2275" s="141"/>
      <c r="U2275" s="141"/>
    </row>
    <row r="2276" spans="1:21" ht="14.4" x14ac:dyDescent="0.3">
      <c r="A2276" s="141"/>
      <c r="B2276" s="141"/>
      <c r="C2276" s="141"/>
      <c r="D2276" s="141"/>
      <c r="E2276" s="141"/>
      <c r="F2276" s="141"/>
      <c r="G2276" s="141"/>
      <c r="H2276" s="141"/>
      <c r="I2276" s="141"/>
      <c r="J2276" s="141"/>
      <c r="K2276" s="141"/>
      <c r="L2276" s="141"/>
      <c r="M2276" s="141"/>
      <c r="N2276" s="141"/>
      <c r="O2276" s="141"/>
      <c r="P2276" s="141"/>
      <c r="Q2276" s="141"/>
      <c r="R2276" s="141"/>
      <c r="S2276" s="141"/>
      <c r="T2276" s="141"/>
      <c r="U2276" s="141"/>
    </row>
    <row r="2277" spans="1:21" ht="14.4" x14ac:dyDescent="0.3">
      <c r="A2277" s="141"/>
      <c r="B2277" s="141"/>
      <c r="C2277" s="141"/>
      <c r="D2277" s="141"/>
      <c r="E2277" s="141"/>
      <c r="F2277" s="141"/>
      <c r="G2277" s="141"/>
      <c r="H2277" s="141"/>
      <c r="I2277" s="141"/>
      <c r="J2277" s="141"/>
      <c r="K2277" s="141"/>
      <c r="L2277" s="141"/>
      <c r="M2277" s="141"/>
      <c r="N2277" s="141"/>
      <c r="O2277" s="141"/>
      <c r="P2277" s="141"/>
      <c r="Q2277" s="141"/>
      <c r="R2277" s="141"/>
      <c r="S2277" s="141"/>
      <c r="T2277" s="141"/>
      <c r="U2277" s="141"/>
    </row>
    <row r="2278" spans="1:21" ht="14.4" x14ac:dyDescent="0.3">
      <c r="A2278" s="141"/>
      <c r="B2278" s="141"/>
      <c r="C2278" s="141"/>
      <c r="D2278" s="141"/>
      <c r="E2278" s="141"/>
      <c r="F2278" s="141"/>
      <c r="G2278" s="141"/>
      <c r="H2278" s="141"/>
      <c r="I2278" s="141"/>
      <c r="J2278" s="141"/>
      <c r="K2278" s="141"/>
      <c r="L2278" s="141"/>
      <c r="M2278" s="141"/>
      <c r="N2278" s="141"/>
      <c r="O2278" s="141"/>
      <c r="P2278" s="141"/>
      <c r="Q2278" s="141"/>
      <c r="R2278" s="141"/>
      <c r="S2278" s="141"/>
      <c r="T2278" s="141"/>
      <c r="U2278" s="141"/>
    </row>
    <row r="2279" spans="1:21" ht="14.4" x14ac:dyDescent="0.3">
      <c r="A2279" s="141"/>
      <c r="B2279" s="141"/>
      <c r="C2279" s="141"/>
      <c r="D2279" s="141"/>
      <c r="E2279" s="141"/>
      <c r="F2279" s="141"/>
      <c r="G2279" s="141"/>
      <c r="H2279" s="141"/>
      <c r="I2279" s="141"/>
      <c r="J2279" s="141"/>
      <c r="K2279" s="141"/>
      <c r="L2279" s="141"/>
      <c r="M2279" s="141"/>
      <c r="N2279" s="141"/>
      <c r="O2279" s="141"/>
      <c r="P2279" s="141"/>
      <c r="Q2279" s="141"/>
      <c r="R2279" s="141"/>
      <c r="S2279" s="141"/>
      <c r="T2279" s="141"/>
      <c r="U2279" s="141"/>
    </row>
    <row r="2280" spans="1:21" ht="14.4" x14ac:dyDescent="0.3">
      <c r="A2280" s="141"/>
      <c r="B2280" s="141"/>
      <c r="C2280" s="141"/>
      <c r="D2280" s="141"/>
      <c r="E2280" s="141"/>
      <c r="F2280" s="141"/>
      <c r="G2280" s="141"/>
      <c r="H2280" s="141"/>
      <c r="I2280" s="141"/>
      <c r="J2280" s="141"/>
      <c r="K2280" s="141"/>
      <c r="L2280" s="141"/>
      <c r="M2280" s="141"/>
      <c r="N2280" s="141"/>
      <c r="O2280" s="141"/>
      <c r="P2280" s="141"/>
      <c r="Q2280" s="141"/>
      <c r="R2280" s="141"/>
      <c r="S2280" s="141"/>
      <c r="T2280" s="141"/>
      <c r="U2280" s="141"/>
    </row>
    <row r="2281" spans="1:21" ht="14.4" x14ac:dyDescent="0.3">
      <c r="A2281" s="141"/>
      <c r="B2281" s="141"/>
      <c r="C2281" s="141"/>
      <c r="D2281" s="141"/>
      <c r="E2281" s="141"/>
      <c r="F2281" s="141"/>
      <c r="G2281" s="141"/>
      <c r="H2281" s="141"/>
      <c r="I2281" s="141"/>
      <c r="J2281" s="141"/>
      <c r="K2281" s="141"/>
      <c r="L2281" s="141"/>
      <c r="M2281" s="141"/>
      <c r="N2281" s="141"/>
      <c r="O2281" s="141"/>
      <c r="P2281" s="141"/>
      <c r="Q2281" s="141"/>
      <c r="R2281" s="141"/>
      <c r="S2281" s="141"/>
      <c r="T2281" s="141"/>
      <c r="U2281" s="141"/>
    </row>
    <row r="2282" spans="1:21" ht="14.4" x14ac:dyDescent="0.3">
      <c r="A2282" s="141"/>
      <c r="B2282" s="141"/>
      <c r="C2282" s="141"/>
      <c r="D2282" s="141"/>
      <c r="E2282" s="141"/>
      <c r="F2282" s="141"/>
      <c r="G2282" s="141"/>
      <c r="H2282" s="141"/>
      <c r="I2282" s="141"/>
      <c r="J2282" s="141"/>
      <c r="K2282" s="141"/>
      <c r="L2282" s="141"/>
      <c r="M2282" s="141"/>
      <c r="N2282" s="141"/>
      <c r="O2282" s="141"/>
      <c r="P2282" s="141"/>
      <c r="Q2282" s="141"/>
      <c r="R2282" s="141"/>
      <c r="S2282" s="141"/>
      <c r="T2282" s="141"/>
      <c r="U2282" s="141"/>
    </row>
    <row r="2283" spans="1:21" ht="14.4" x14ac:dyDescent="0.3">
      <c r="A2283" s="141"/>
      <c r="B2283" s="141"/>
      <c r="C2283" s="141"/>
      <c r="D2283" s="141"/>
      <c r="E2283" s="141"/>
      <c r="F2283" s="141"/>
      <c r="G2283" s="141"/>
      <c r="H2283" s="141"/>
      <c r="I2283" s="141"/>
      <c r="J2283" s="141"/>
      <c r="K2283" s="141"/>
      <c r="L2283" s="141"/>
      <c r="M2283" s="141"/>
      <c r="N2283" s="141"/>
      <c r="O2283" s="141"/>
      <c r="P2283" s="141"/>
      <c r="Q2283" s="141"/>
      <c r="R2283" s="141"/>
      <c r="S2283" s="141"/>
      <c r="T2283" s="141"/>
      <c r="U2283" s="141"/>
    </row>
    <row r="2284" spans="1:21" ht="14.4" x14ac:dyDescent="0.3">
      <c r="A2284" s="141"/>
      <c r="B2284" s="141"/>
      <c r="C2284" s="141"/>
      <c r="D2284" s="141"/>
      <c r="E2284" s="141"/>
      <c r="F2284" s="141"/>
      <c r="G2284" s="141"/>
      <c r="H2284" s="141"/>
      <c r="I2284" s="141"/>
      <c r="J2284" s="141"/>
      <c r="K2284" s="141"/>
      <c r="L2284" s="141"/>
      <c r="M2284" s="141"/>
      <c r="N2284" s="141"/>
      <c r="O2284" s="141"/>
      <c r="P2284" s="141"/>
      <c r="Q2284" s="141"/>
      <c r="R2284" s="141"/>
      <c r="S2284" s="141"/>
      <c r="T2284" s="141"/>
      <c r="U2284" s="141"/>
    </row>
    <row r="2285" spans="1:21" ht="14.4" x14ac:dyDescent="0.3">
      <c r="A2285" s="141"/>
      <c r="B2285" s="141"/>
      <c r="C2285" s="141"/>
      <c r="D2285" s="141"/>
      <c r="E2285" s="141"/>
      <c r="F2285" s="141"/>
      <c r="G2285" s="141"/>
      <c r="H2285" s="141"/>
      <c r="I2285" s="141"/>
      <c r="J2285" s="141"/>
      <c r="K2285" s="141"/>
      <c r="L2285" s="141"/>
      <c r="M2285" s="141"/>
      <c r="N2285" s="141"/>
      <c r="O2285" s="141"/>
      <c r="P2285" s="141"/>
      <c r="Q2285" s="141"/>
      <c r="R2285" s="141"/>
      <c r="S2285" s="141"/>
      <c r="T2285" s="141"/>
      <c r="U2285" s="141"/>
    </row>
    <row r="2286" spans="1:21" ht="14.4" x14ac:dyDescent="0.3">
      <c r="A2286" s="141"/>
      <c r="B2286" s="141"/>
      <c r="C2286" s="141"/>
      <c r="D2286" s="141"/>
      <c r="E2286" s="141"/>
      <c r="F2286" s="141"/>
      <c r="G2286" s="141"/>
      <c r="H2286" s="141"/>
      <c r="I2286" s="141"/>
      <c r="J2286" s="141"/>
      <c r="K2286" s="141"/>
      <c r="L2286" s="141"/>
      <c r="M2286" s="141"/>
      <c r="N2286" s="141"/>
      <c r="O2286" s="141"/>
      <c r="P2286" s="141"/>
      <c r="Q2286" s="141"/>
      <c r="R2286" s="141"/>
      <c r="S2286" s="141"/>
      <c r="T2286" s="141"/>
      <c r="U2286" s="141"/>
    </row>
    <row r="2287" spans="1:21" ht="14.4" x14ac:dyDescent="0.3">
      <c r="A2287" s="141"/>
      <c r="B2287" s="141"/>
      <c r="C2287" s="141"/>
      <c r="D2287" s="141"/>
      <c r="E2287" s="141"/>
      <c r="F2287" s="141"/>
      <c r="G2287" s="141"/>
      <c r="H2287" s="141"/>
      <c r="I2287" s="141"/>
      <c r="J2287" s="141"/>
      <c r="K2287" s="141"/>
      <c r="L2287" s="141"/>
      <c r="M2287" s="141"/>
      <c r="N2287" s="141"/>
      <c r="O2287" s="141"/>
      <c r="P2287" s="141"/>
      <c r="Q2287" s="141"/>
      <c r="R2287" s="141"/>
      <c r="S2287" s="141"/>
      <c r="T2287" s="141"/>
      <c r="U2287" s="141"/>
    </row>
    <row r="2288" spans="1:21" ht="14.4" x14ac:dyDescent="0.3">
      <c r="A2288" s="141"/>
      <c r="B2288" s="141"/>
      <c r="C2288" s="141"/>
      <c r="D2288" s="141"/>
      <c r="E2288" s="141"/>
      <c r="F2288" s="141"/>
      <c r="G2288" s="141"/>
      <c r="H2288" s="141"/>
      <c r="I2288" s="141"/>
      <c r="J2288" s="141"/>
      <c r="K2288" s="141"/>
      <c r="L2288" s="141"/>
      <c r="M2288" s="141"/>
      <c r="N2288" s="141"/>
      <c r="O2288" s="141"/>
      <c r="P2288" s="141"/>
      <c r="Q2288" s="141"/>
      <c r="R2288" s="141"/>
      <c r="S2288" s="141"/>
      <c r="T2288" s="141"/>
      <c r="U2288" s="141"/>
    </row>
    <row r="2289" spans="1:21" ht="14.4" x14ac:dyDescent="0.3">
      <c r="A2289" s="141"/>
      <c r="B2289" s="141"/>
      <c r="C2289" s="141"/>
      <c r="D2289" s="141"/>
      <c r="E2289" s="141"/>
      <c r="F2289" s="141"/>
      <c r="G2289" s="141"/>
      <c r="H2289" s="141"/>
      <c r="I2289" s="141"/>
      <c r="J2289" s="141"/>
      <c r="K2289" s="141"/>
      <c r="L2289" s="141"/>
      <c r="M2289" s="141"/>
      <c r="N2289" s="141"/>
      <c r="O2289" s="141"/>
      <c r="P2289" s="141"/>
      <c r="Q2289" s="141"/>
      <c r="R2289" s="141"/>
      <c r="S2289" s="141"/>
      <c r="T2289" s="141"/>
      <c r="U2289" s="141"/>
    </row>
    <row r="2290" spans="1:21" ht="14.4" x14ac:dyDescent="0.3">
      <c r="A2290" s="141"/>
      <c r="B2290" s="141"/>
      <c r="C2290" s="141"/>
      <c r="D2290" s="141"/>
      <c r="E2290" s="141"/>
      <c r="F2290" s="141"/>
      <c r="G2290" s="141"/>
      <c r="H2290" s="141"/>
      <c r="I2290" s="141"/>
      <c r="J2290" s="141"/>
      <c r="K2290" s="141"/>
      <c r="L2290" s="141"/>
      <c r="M2290" s="141"/>
      <c r="N2290" s="141"/>
      <c r="O2290" s="141"/>
      <c r="P2290" s="141"/>
      <c r="Q2290" s="141"/>
      <c r="R2290" s="141"/>
      <c r="S2290" s="141"/>
      <c r="T2290" s="141"/>
      <c r="U2290" s="141"/>
    </row>
    <row r="2291" spans="1:21" ht="14.4" x14ac:dyDescent="0.3">
      <c r="A2291" s="141"/>
      <c r="B2291" s="141"/>
      <c r="C2291" s="141"/>
      <c r="D2291" s="141"/>
      <c r="E2291" s="141"/>
      <c r="F2291" s="141"/>
      <c r="G2291" s="141"/>
      <c r="H2291" s="141"/>
      <c r="I2291" s="141"/>
      <c r="J2291" s="141"/>
      <c r="K2291" s="141"/>
      <c r="L2291" s="141"/>
      <c r="M2291" s="141"/>
      <c r="N2291" s="141"/>
      <c r="O2291" s="141"/>
      <c r="P2291" s="141"/>
      <c r="Q2291" s="141"/>
      <c r="R2291" s="141"/>
      <c r="S2291" s="141"/>
      <c r="T2291" s="141"/>
      <c r="U2291" s="141"/>
    </row>
    <row r="2292" spans="1:21" ht="14.4" x14ac:dyDescent="0.3">
      <c r="A2292" s="141"/>
      <c r="B2292" s="141"/>
      <c r="C2292" s="141"/>
      <c r="D2292" s="141"/>
      <c r="E2292" s="141"/>
      <c r="F2292" s="141"/>
      <c r="G2292" s="141"/>
      <c r="H2292" s="141"/>
      <c r="I2292" s="141"/>
      <c r="J2292" s="141"/>
      <c r="K2292" s="141"/>
      <c r="L2292" s="141"/>
      <c r="M2292" s="141"/>
      <c r="N2292" s="141"/>
      <c r="O2292" s="141"/>
      <c r="P2292" s="141"/>
      <c r="Q2292" s="141"/>
      <c r="R2292" s="141"/>
      <c r="S2292" s="141"/>
      <c r="T2292" s="141"/>
      <c r="U2292" s="141"/>
    </row>
    <row r="2293" spans="1:21" ht="14.4" x14ac:dyDescent="0.3">
      <c r="A2293" s="141"/>
      <c r="B2293" s="141"/>
      <c r="C2293" s="141"/>
      <c r="D2293" s="141"/>
      <c r="E2293" s="141"/>
      <c r="F2293" s="141"/>
      <c r="G2293" s="141"/>
      <c r="H2293" s="141"/>
      <c r="I2293" s="141"/>
      <c r="J2293" s="141"/>
      <c r="K2293" s="141"/>
      <c r="L2293" s="141"/>
      <c r="M2293" s="141"/>
      <c r="N2293" s="141"/>
      <c r="O2293" s="141"/>
      <c r="P2293" s="141"/>
      <c r="Q2293" s="141"/>
      <c r="R2293" s="141"/>
      <c r="S2293" s="141"/>
      <c r="T2293" s="141"/>
      <c r="U2293" s="141"/>
    </row>
    <row r="2294" spans="1:21" ht="14.4" x14ac:dyDescent="0.3">
      <c r="A2294" s="141"/>
      <c r="B2294" s="141"/>
      <c r="C2294" s="141"/>
      <c r="D2294" s="141"/>
      <c r="E2294" s="141"/>
      <c r="F2294" s="141"/>
      <c r="G2294" s="141"/>
      <c r="H2294" s="141"/>
      <c r="I2294" s="141"/>
      <c r="J2294" s="141"/>
      <c r="K2294" s="141"/>
      <c r="L2294" s="141"/>
      <c r="M2294" s="141"/>
      <c r="N2294" s="141"/>
      <c r="O2294" s="141"/>
      <c r="P2294" s="141"/>
      <c r="Q2294" s="141"/>
      <c r="R2294" s="141"/>
      <c r="S2294" s="141"/>
      <c r="T2294" s="141"/>
      <c r="U2294" s="141"/>
    </row>
    <row r="2295" spans="1:21" ht="14.4" x14ac:dyDescent="0.3">
      <c r="A2295" s="141"/>
      <c r="B2295" s="141"/>
      <c r="C2295" s="141"/>
      <c r="D2295" s="141"/>
      <c r="E2295" s="141"/>
      <c r="F2295" s="141"/>
      <c r="G2295" s="141"/>
      <c r="H2295" s="141"/>
      <c r="I2295" s="141"/>
      <c r="J2295" s="141"/>
      <c r="K2295" s="141"/>
      <c r="L2295" s="141"/>
      <c r="M2295" s="141"/>
      <c r="N2295" s="141"/>
      <c r="O2295" s="141"/>
      <c r="P2295" s="141"/>
      <c r="Q2295" s="141"/>
      <c r="R2295" s="141"/>
      <c r="S2295" s="141"/>
      <c r="T2295" s="141"/>
      <c r="U2295" s="141"/>
    </row>
    <row r="2296" spans="1:21" ht="14.4" x14ac:dyDescent="0.3">
      <c r="A2296" s="141"/>
      <c r="B2296" s="141"/>
      <c r="C2296" s="141"/>
      <c r="D2296" s="141"/>
      <c r="E2296" s="141"/>
      <c r="F2296" s="141"/>
      <c r="G2296" s="141"/>
      <c r="H2296" s="141"/>
      <c r="I2296" s="141"/>
      <c r="J2296" s="141"/>
      <c r="K2296" s="141"/>
      <c r="L2296" s="141"/>
      <c r="M2296" s="141"/>
      <c r="N2296" s="141"/>
      <c r="O2296" s="141"/>
      <c r="P2296" s="141"/>
      <c r="Q2296" s="141"/>
      <c r="R2296" s="141"/>
      <c r="S2296" s="141"/>
      <c r="T2296" s="141"/>
      <c r="U2296" s="141"/>
    </row>
    <row r="2297" spans="1:21" ht="14.4" x14ac:dyDescent="0.3">
      <c r="A2297" s="141"/>
      <c r="B2297" s="141"/>
      <c r="C2297" s="141"/>
      <c r="D2297" s="141"/>
      <c r="E2297" s="141"/>
      <c r="F2297" s="141"/>
      <c r="G2297" s="141"/>
      <c r="H2297" s="141"/>
      <c r="I2297" s="141"/>
      <c r="J2297" s="141"/>
      <c r="K2297" s="141"/>
      <c r="L2297" s="141"/>
      <c r="M2297" s="141"/>
      <c r="N2297" s="141"/>
      <c r="O2297" s="141"/>
      <c r="P2297" s="141"/>
      <c r="Q2297" s="141"/>
      <c r="R2297" s="141"/>
      <c r="S2297" s="141"/>
      <c r="T2297" s="141"/>
      <c r="U2297" s="141"/>
    </row>
    <row r="2298" spans="1:21" ht="14.4" x14ac:dyDescent="0.3">
      <c r="A2298" s="141"/>
      <c r="B2298" s="141"/>
      <c r="C2298" s="141"/>
      <c r="D2298" s="141"/>
      <c r="E2298" s="141"/>
      <c r="F2298" s="141"/>
      <c r="G2298" s="141"/>
      <c r="H2298" s="141"/>
      <c r="I2298" s="141"/>
      <c r="J2298" s="141"/>
      <c r="K2298" s="141"/>
      <c r="L2298" s="141"/>
      <c r="M2298" s="141"/>
      <c r="N2298" s="141"/>
      <c r="O2298" s="141"/>
      <c r="P2298" s="141"/>
      <c r="Q2298" s="141"/>
      <c r="R2298" s="141"/>
      <c r="S2298" s="141"/>
      <c r="T2298" s="141"/>
      <c r="U2298" s="141"/>
    </row>
    <row r="2299" spans="1:21" ht="14.4" x14ac:dyDescent="0.3">
      <c r="A2299" s="141"/>
      <c r="B2299" s="141"/>
      <c r="C2299" s="141"/>
      <c r="D2299" s="141"/>
      <c r="E2299" s="141"/>
      <c r="F2299" s="141"/>
      <c r="G2299" s="141"/>
      <c r="H2299" s="141"/>
      <c r="I2299" s="141"/>
      <c r="J2299" s="141"/>
      <c r="K2299" s="141"/>
      <c r="L2299" s="141"/>
      <c r="M2299" s="141"/>
      <c r="N2299" s="141"/>
      <c r="O2299" s="141"/>
      <c r="P2299" s="141"/>
      <c r="Q2299" s="141"/>
      <c r="R2299" s="141"/>
      <c r="S2299" s="141"/>
      <c r="T2299" s="141"/>
      <c r="U2299" s="141"/>
    </row>
    <row r="2300" spans="1:21" ht="14.4" x14ac:dyDescent="0.3">
      <c r="A2300" s="141"/>
      <c r="B2300" s="141"/>
      <c r="C2300" s="141"/>
      <c r="D2300" s="141"/>
      <c r="E2300" s="141"/>
      <c r="F2300" s="141"/>
      <c r="G2300" s="141"/>
      <c r="H2300" s="141"/>
      <c r="I2300" s="141"/>
      <c r="J2300" s="141"/>
      <c r="K2300" s="141"/>
      <c r="L2300" s="141"/>
      <c r="M2300" s="141"/>
      <c r="N2300" s="141"/>
      <c r="O2300" s="141"/>
      <c r="P2300" s="141"/>
      <c r="Q2300" s="141"/>
      <c r="R2300" s="141"/>
      <c r="S2300" s="141"/>
      <c r="T2300" s="141"/>
      <c r="U2300" s="141"/>
    </row>
    <row r="2301" spans="1:21" ht="14.4" x14ac:dyDescent="0.3">
      <c r="A2301" s="141"/>
      <c r="B2301" s="141"/>
      <c r="C2301" s="141"/>
      <c r="D2301" s="141"/>
      <c r="E2301" s="141"/>
      <c r="F2301" s="141"/>
      <c r="G2301" s="141"/>
      <c r="H2301" s="141"/>
      <c r="I2301" s="141"/>
      <c r="J2301" s="141"/>
      <c r="K2301" s="141"/>
      <c r="L2301" s="141"/>
      <c r="M2301" s="141"/>
      <c r="N2301" s="141"/>
      <c r="O2301" s="141"/>
      <c r="P2301" s="141"/>
      <c r="Q2301" s="141"/>
      <c r="R2301" s="141"/>
      <c r="S2301" s="141"/>
      <c r="T2301" s="141"/>
      <c r="U2301" s="141"/>
    </row>
    <row r="2302" spans="1:21" ht="14.4" x14ac:dyDescent="0.3">
      <c r="A2302" s="141"/>
      <c r="B2302" s="141"/>
      <c r="C2302" s="141"/>
      <c r="D2302" s="141"/>
      <c r="E2302" s="141"/>
      <c r="F2302" s="141"/>
      <c r="G2302" s="141"/>
      <c r="H2302" s="141"/>
      <c r="I2302" s="141"/>
      <c r="J2302" s="141"/>
      <c r="K2302" s="141"/>
      <c r="L2302" s="141"/>
      <c r="M2302" s="141"/>
      <c r="N2302" s="141"/>
      <c r="O2302" s="141"/>
      <c r="P2302" s="141"/>
      <c r="Q2302" s="141"/>
      <c r="R2302" s="141"/>
      <c r="S2302" s="141"/>
      <c r="T2302" s="141"/>
      <c r="U2302" s="141"/>
    </row>
    <row r="2303" spans="1:21" ht="14.4" x14ac:dyDescent="0.3">
      <c r="A2303" s="141"/>
      <c r="B2303" s="141"/>
      <c r="C2303" s="141"/>
      <c r="D2303" s="141"/>
      <c r="E2303" s="141"/>
      <c r="F2303" s="141"/>
      <c r="G2303" s="141"/>
      <c r="H2303" s="141"/>
      <c r="I2303" s="141"/>
      <c r="J2303" s="141"/>
      <c r="K2303" s="141"/>
      <c r="L2303" s="141"/>
      <c r="M2303" s="141"/>
      <c r="N2303" s="141"/>
      <c r="O2303" s="141"/>
      <c r="P2303" s="141"/>
      <c r="Q2303" s="141"/>
      <c r="R2303" s="141"/>
      <c r="S2303" s="141"/>
      <c r="T2303" s="141"/>
      <c r="U2303" s="141"/>
    </row>
    <row r="2304" spans="1:21" ht="14.4" x14ac:dyDescent="0.3">
      <c r="A2304" s="141"/>
      <c r="B2304" s="141"/>
      <c r="C2304" s="141"/>
      <c r="D2304" s="141"/>
      <c r="E2304" s="141"/>
      <c r="F2304" s="141"/>
      <c r="G2304" s="141"/>
      <c r="H2304" s="141"/>
      <c r="I2304" s="141"/>
      <c r="J2304" s="141"/>
      <c r="K2304" s="141"/>
      <c r="L2304" s="141"/>
      <c r="M2304" s="141"/>
      <c r="N2304" s="141"/>
      <c r="O2304" s="141"/>
      <c r="P2304" s="141"/>
      <c r="Q2304" s="141"/>
      <c r="R2304" s="141"/>
      <c r="S2304" s="141"/>
      <c r="T2304" s="141"/>
      <c r="U2304" s="141"/>
    </row>
    <row r="2305" spans="1:21" ht="14.4" x14ac:dyDescent="0.3">
      <c r="A2305" s="141"/>
      <c r="B2305" s="141"/>
      <c r="C2305" s="141"/>
      <c r="D2305" s="141"/>
      <c r="E2305" s="141"/>
      <c r="F2305" s="141"/>
      <c r="G2305" s="141"/>
      <c r="H2305" s="141"/>
      <c r="I2305" s="141"/>
      <c r="J2305" s="141"/>
      <c r="K2305" s="141"/>
      <c r="L2305" s="141"/>
      <c r="M2305" s="141"/>
      <c r="N2305" s="141"/>
      <c r="O2305" s="141"/>
      <c r="P2305" s="141"/>
      <c r="Q2305" s="141"/>
      <c r="R2305" s="141"/>
      <c r="S2305" s="141"/>
      <c r="T2305" s="141"/>
      <c r="U2305" s="141"/>
    </row>
    <row r="2306" spans="1:21" ht="14.4" x14ac:dyDescent="0.3">
      <c r="A2306" s="141"/>
      <c r="B2306" s="141"/>
      <c r="C2306" s="141"/>
      <c r="D2306" s="141"/>
      <c r="E2306" s="141"/>
      <c r="F2306" s="141"/>
      <c r="G2306" s="141"/>
      <c r="H2306" s="141"/>
      <c r="I2306" s="141"/>
      <c r="J2306" s="141"/>
      <c r="K2306" s="141"/>
      <c r="L2306" s="141"/>
      <c r="M2306" s="141"/>
      <c r="N2306" s="141"/>
      <c r="O2306" s="141"/>
      <c r="P2306" s="141"/>
      <c r="Q2306" s="141"/>
      <c r="R2306" s="141"/>
      <c r="S2306" s="141"/>
      <c r="T2306" s="141"/>
      <c r="U2306" s="141"/>
    </row>
    <row r="2307" spans="1:21" ht="14.4" x14ac:dyDescent="0.3">
      <c r="A2307" s="141"/>
      <c r="B2307" s="141"/>
      <c r="C2307" s="141"/>
      <c r="D2307" s="141"/>
      <c r="E2307" s="141"/>
      <c r="F2307" s="141"/>
      <c r="G2307" s="141"/>
      <c r="H2307" s="141"/>
      <c r="I2307" s="141"/>
      <c r="J2307" s="141"/>
      <c r="K2307" s="141"/>
      <c r="L2307" s="141"/>
      <c r="M2307" s="141"/>
      <c r="N2307" s="141"/>
      <c r="O2307" s="141"/>
      <c r="P2307" s="141"/>
      <c r="Q2307" s="141"/>
      <c r="R2307" s="141"/>
      <c r="S2307" s="141"/>
      <c r="T2307" s="141"/>
      <c r="U2307" s="141"/>
    </row>
    <row r="2308" spans="1:21" ht="14.4" x14ac:dyDescent="0.3">
      <c r="A2308" s="141"/>
      <c r="B2308" s="141"/>
      <c r="C2308" s="141"/>
      <c r="D2308" s="141"/>
      <c r="E2308" s="141"/>
      <c r="F2308" s="141"/>
      <c r="G2308" s="141"/>
      <c r="H2308" s="141"/>
      <c r="I2308" s="141"/>
      <c r="J2308" s="141"/>
      <c r="K2308" s="141"/>
      <c r="L2308" s="141"/>
      <c r="M2308" s="141"/>
      <c r="N2308" s="141"/>
      <c r="O2308" s="141"/>
      <c r="P2308" s="141"/>
      <c r="Q2308" s="141"/>
      <c r="R2308" s="141"/>
      <c r="S2308" s="141"/>
      <c r="T2308" s="141"/>
      <c r="U2308" s="141"/>
    </row>
    <row r="2309" spans="1:21" ht="14.4" x14ac:dyDescent="0.3">
      <c r="A2309" s="141"/>
      <c r="B2309" s="141"/>
      <c r="C2309" s="141"/>
      <c r="D2309" s="141"/>
      <c r="E2309" s="141"/>
      <c r="F2309" s="141"/>
      <c r="G2309" s="141"/>
      <c r="H2309" s="141"/>
      <c r="I2309" s="141"/>
      <c r="J2309" s="141"/>
      <c r="K2309" s="141"/>
      <c r="L2309" s="141"/>
      <c r="M2309" s="141"/>
      <c r="N2309" s="141"/>
      <c r="O2309" s="141"/>
      <c r="P2309" s="141"/>
      <c r="Q2309" s="141"/>
      <c r="R2309" s="141"/>
      <c r="S2309" s="141"/>
      <c r="T2309" s="141"/>
      <c r="U2309" s="141"/>
    </row>
    <row r="2310" spans="1:21" ht="14.4" x14ac:dyDescent="0.3">
      <c r="A2310" s="141"/>
      <c r="B2310" s="141"/>
      <c r="C2310" s="141"/>
      <c r="D2310" s="141"/>
      <c r="E2310" s="141"/>
      <c r="F2310" s="141"/>
      <c r="G2310" s="141"/>
      <c r="H2310" s="141"/>
      <c r="I2310" s="141"/>
      <c r="J2310" s="141"/>
      <c r="K2310" s="141"/>
      <c r="L2310" s="141"/>
      <c r="M2310" s="141"/>
      <c r="N2310" s="141"/>
      <c r="O2310" s="141"/>
      <c r="P2310" s="141"/>
      <c r="Q2310" s="141"/>
      <c r="R2310" s="141"/>
      <c r="S2310" s="141"/>
      <c r="T2310" s="141"/>
      <c r="U2310" s="141"/>
    </row>
    <row r="2311" spans="1:21" ht="14.4" x14ac:dyDescent="0.3">
      <c r="A2311" s="141"/>
      <c r="B2311" s="141"/>
      <c r="C2311" s="141"/>
      <c r="D2311" s="141"/>
      <c r="E2311" s="141"/>
      <c r="F2311" s="141"/>
      <c r="G2311" s="141"/>
      <c r="H2311" s="141"/>
      <c r="I2311" s="141"/>
      <c r="J2311" s="141"/>
      <c r="K2311" s="141"/>
      <c r="L2311" s="141"/>
      <c r="M2311" s="141"/>
      <c r="N2311" s="141"/>
      <c r="O2311" s="141"/>
      <c r="P2311" s="141"/>
      <c r="Q2311" s="141"/>
      <c r="R2311" s="141"/>
      <c r="S2311" s="141"/>
      <c r="T2311" s="141"/>
      <c r="U2311" s="141"/>
    </row>
    <row r="2312" spans="1:21" ht="14.4" x14ac:dyDescent="0.3">
      <c r="A2312" s="141"/>
      <c r="B2312" s="141"/>
      <c r="C2312" s="141"/>
      <c r="D2312" s="141"/>
      <c r="E2312" s="141"/>
      <c r="F2312" s="141"/>
      <c r="G2312" s="141"/>
      <c r="H2312" s="141"/>
      <c r="I2312" s="141"/>
      <c r="J2312" s="141"/>
      <c r="K2312" s="141"/>
      <c r="L2312" s="141"/>
      <c r="M2312" s="141"/>
      <c r="N2312" s="141"/>
      <c r="O2312" s="141"/>
      <c r="P2312" s="141"/>
      <c r="Q2312" s="141"/>
      <c r="R2312" s="141"/>
      <c r="S2312" s="141"/>
      <c r="T2312" s="141"/>
      <c r="U2312" s="141"/>
    </row>
    <row r="2313" spans="1:21" ht="14.4" x14ac:dyDescent="0.3">
      <c r="A2313" s="141"/>
      <c r="B2313" s="141"/>
      <c r="C2313" s="141"/>
      <c r="D2313" s="141"/>
      <c r="E2313" s="141"/>
      <c r="F2313" s="141"/>
      <c r="G2313" s="141"/>
      <c r="H2313" s="141"/>
      <c r="I2313" s="141"/>
      <c r="J2313" s="141"/>
      <c r="K2313" s="141"/>
      <c r="L2313" s="141"/>
      <c r="M2313" s="141"/>
      <c r="N2313" s="141"/>
      <c r="O2313" s="141"/>
      <c r="P2313" s="141"/>
      <c r="Q2313" s="141"/>
      <c r="R2313" s="141"/>
      <c r="S2313" s="141"/>
      <c r="T2313" s="141"/>
      <c r="U2313" s="141"/>
    </row>
    <row r="2314" spans="1:21" ht="14.4" x14ac:dyDescent="0.3">
      <c r="A2314" s="141"/>
      <c r="B2314" s="141"/>
      <c r="C2314" s="141"/>
      <c r="D2314" s="141"/>
      <c r="E2314" s="141"/>
      <c r="F2314" s="141"/>
      <c r="G2314" s="141"/>
      <c r="H2314" s="141"/>
      <c r="I2314" s="141"/>
      <c r="J2314" s="141"/>
      <c r="K2314" s="141"/>
      <c r="L2314" s="141"/>
      <c r="M2314" s="141"/>
      <c r="N2314" s="141"/>
      <c r="O2314" s="141"/>
      <c r="P2314" s="141"/>
      <c r="Q2314" s="141"/>
      <c r="R2314" s="141"/>
      <c r="S2314" s="141"/>
      <c r="T2314" s="141"/>
      <c r="U2314" s="141"/>
    </row>
    <row r="2315" spans="1:21" ht="14.4" x14ac:dyDescent="0.3">
      <c r="A2315" s="141"/>
      <c r="B2315" s="141"/>
      <c r="C2315" s="141"/>
      <c r="D2315" s="141"/>
      <c r="E2315" s="141"/>
      <c r="F2315" s="141"/>
      <c r="G2315" s="141"/>
      <c r="H2315" s="141"/>
      <c r="I2315" s="141"/>
      <c r="J2315" s="141"/>
      <c r="K2315" s="141"/>
      <c r="L2315" s="141"/>
      <c r="M2315" s="141"/>
      <c r="N2315" s="141"/>
      <c r="O2315" s="141"/>
      <c r="P2315" s="141"/>
      <c r="Q2315" s="141"/>
      <c r="R2315" s="141"/>
      <c r="S2315" s="141"/>
      <c r="T2315" s="141"/>
      <c r="U2315" s="141"/>
    </row>
    <row r="2316" spans="1:21" ht="14.4" x14ac:dyDescent="0.3">
      <c r="A2316" s="141"/>
      <c r="B2316" s="141"/>
      <c r="C2316" s="141"/>
      <c r="D2316" s="141"/>
      <c r="E2316" s="141"/>
      <c r="F2316" s="141"/>
      <c r="G2316" s="141"/>
      <c r="H2316" s="141"/>
      <c r="I2316" s="141"/>
      <c r="J2316" s="141"/>
      <c r="K2316" s="141"/>
      <c r="L2316" s="141"/>
      <c r="M2316" s="141"/>
      <c r="N2316" s="141"/>
      <c r="O2316" s="141"/>
      <c r="P2316" s="141"/>
      <c r="Q2316" s="141"/>
      <c r="R2316" s="141"/>
      <c r="S2316" s="141"/>
      <c r="T2316" s="141"/>
      <c r="U2316" s="141"/>
    </row>
    <row r="2317" spans="1:21" ht="14.4" x14ac:dyDescent="0.3">
      <c r="A2317" s="141"/>
      <c r="B2317" s="141"/>
      <c r="C2317" s="141"/>
      <c r="D2317" s="141"/>
      <c r="E2317" s="141"/>
      <c r="F2317" s="141"/>
      <c r="G2317" s="141"/>
      <c r="H2317" s="141"/>
      <c r="I2317" s="141"/>
      <c r="J2317" s="141"/>
      <c r="K2317" s="141"/>
      <c r="L2317" s="141"/>
      <c r="M2317" s="141"/>
      <c r="N2317" s="141"/>
      <c r="O2317" s="141"/>
      <c r="P2317" s="141"/>
      <c r="Q2317" s="141"/>
      <c r="R2317" s="141"/>
      <c r="S2317" s="141"/>
      <c r="T2317" s="141"/>
      <c r="U2317" s="141"/>
    </row>
    <row r="2318" spans="1:21" ht="14.4" x14ac:dyDescent="0.3">
      <c r="A2318" s="141"/>
      <c r="B2318" s="141"/>
      <c r="C2318" s="141"/>
      <c r="D2318" s="141"/>
      <c r="E2318" s="141"/>
      <c r="F2318" s="141"/>
      <c r="G2318" s="141"/>
      <c r="H2318" s="141"/>
      <c r="I2318" s="141"/>
      <c r="J2318" s="141"/>
      <c r="K2318" s="141"/>
      <c r="L2318" s="141"/>
      <c r="M2318" s="141"/>
      <c r="N2318" s="141"/>
      <c r="O2318" s="141"/>
      <c r="P2318" s="141"/>
      <c r="Q2318" s="141"/>
      <c r="R2318" s="141"/>
      <c r="S2318" s="141"/>
      <c r="T2318" s="141"/>
      <c r="U2318" s="141"/>
    </row>
    <row r="2319" spans="1:21" ht="14.4" x14ac:dyDescent="0.3">
      <c r="A2319" s="141"/>
      <c r="B2319" s="141"/>
      <c r="C2319" s="141"/>
      <c r="D2319" s="141"/>
      <c r="E2319" s="141"/>
      <c r="F2319" s="141"/>
      <c r="G2319" s="141"/>
      <c r="H2319" s="141"/>
      <c r="I2319" s="141"/>
      <c r="J2319" s="141"/>
      <c r="K2319" s="141"/>
      <c r="L2319" s="141"/>
      <c r="M2319" s="141"/>
      <c r="N2319" s="141"/>
      <c r="O2319" s="141"/>
      <c r="P2319" s="141"/>
      <c r="Q2319" s="141"/>
      <c r="R2319" s="141"/>
      <c r="S2319" s="141"/>
      <c r="T2319" s="141"/>
      <c r="U2319" s="141"/>
    </row>
    <row r="2320" spans="1:21" ht="14.4" x14ac:dyDescent="0.3">
      <c r="A2320" s="141"/>
      <c r="B2320" s="141"/>
      <c r="C2320" s="141"/>
      <c r="D2320" s="141"/>
      <c r="E2320" s="141"/>
      <c r="F2320" s="141"/>
      <c r="G2320" s="141"/>
      <c r="H2320" s="141"/>
      <c r="I2320" s="141"/>
      <c r="J2320" s="141"/>
      <c r="K2320" s="141"/>
      <c r="L2320" s="141"/>
      <c r="M2320" s="141"/>
      <c r="N2320" s="141"/>
      <c r="O2320" s="141"/>
      <c r="P2320" s="141"/>
      <c r="Q2320" s="141"/>
      <c r="R2320" s="141"/>
      <c r="S2320" s="141"/>
      <c r="T2320" s="141"/>
      <c r="U2320" s="141"/>
    </row>
    <row r="2321" spans="1:21" ht="14.4" x14ac:dyDescent="0.3">
      <c r="A2321" s="141"/>
      <c r="B2321" s="141"/>
      <c r="C2321" s="141"/>
      <c r="D2321" s="141"/>
      <c r="E2321" s="141"/>
      <c r="F2321" s="141"/>
      <c r="G2321" s="141"/>
      <c r="H2321" s="141"/>
      <c r="I2321" s="141"/>
      <c r="J2321" s="141"/>
      <c r="K2321" s="141"/>
      <c r="L2321" s="141"/>
      <c r="M2321" s="141"/>
      <c r="N2321" s="141"/>
      <c r="O2321" s="141"/>
      <c r="P2321" s="141"/>
      <c r="Q2321" s="141"/>
      <c r="R2321" s="141"/>
      <c r="S2321" s="141"/>
      <c r="T2321" s="141"/>
      <c r="U2321" s="141"/>
    </row>
    <row r="2322" spans="1:21" ht="14.4" x14ac:dyDescent="0.3">
      <c r="A2322" s="141"/>
      <c r="B2322" s="141"/>
      <c r="C2322" s="141"/>
      <c r="D2322" s="141"/>
      <c r="E2322" s="141"/>
      <c r="F2322" s="141"/>
      <c r="G2322" s="141"/>
      <c r="H2322" s="141"/>
      <c r="I2322" s="141"/>
      <c r="J2322" s="141"/>
      <c r="K2322" s="141"/>
      <c r="L2322" s="141"/>
      <c r="M2322" s="141"/>
      <c r="N2322" s="141"/>
      <c r="O2322" s="141"/>
      <c r="P2322" s="141"/>
      <c r="Q2322" s="141"/>
      <c r="R2322" s="141"/>
      <c r="S2322" s="141"/>
      <c r="T2322" s="141"/>
      <c r="U2322" s="141"/>
    </row>
    <row r="2323" spans="1:21" ht="14.4" x14ac:dyDescent="0.3">
      <c r="A2323" s="141"/>
      <c r="B2323" s="141"/>
      <c r="C2323" s="141"/>
      <c r="D2323" s="141"/>
      <c r="E2323" s="141"/>
      <c r="F2323" s="141"/>
      <c r="G2323" s="141"/>
      <c r="H2323" s="141"/>
      <c r="I2323" s="141"/>
      <c r="J2323" s="141"/>
      <c r="K2323" s="141"/>
      <c r="L2323" s="141"/>
      <c r="M2323" s="141"/>
      <c r="N2323" s="141"/>
      <c r="O2323" s="141"/>
      <c r="P2323" s="141"/>
      <c r="Q2323" s="141"/>
      <c r="R2323" s="141"/>
      <c r="S2323" s="141"/>
      <c r="T2323" s="141"/>
      <c r="U2323" s="141"/>
    </row>
    <row r="2324" spans="1:21" ht="14.4" x14ac:dyDescent="0.3">
      <c r="A2324" s="141"/>
      <c r="B2324" s="141"/>
      <c r="C2324" s="141"/>
      <c r="D2324" s="141"/>
      <c r="E2324" s="141"/>
      <c r="F2324" s="141"/>
      <c r="G2324" s="141"/>
      <c r="H2324" s="141"/>
      <c r="I2324" s="141"/>
      <c r="J2324" s="141"/>
      <c r="K2324" s="141"/>
      <c r="L2324" s="141"/>
      <c r="M2324" s="141"/>
      <c r="N2324" s="141"/>
      <c r="O2324" s="141"/>
      <c r="P2324" s="141"/>
      <c r="Q2324" s="141"/>
      <c r="R2324" s="141"/>
      <c r="S2324" s="141"/>
      <c r="T2324" s="141"/>
      <c r="U2324" s="141"/>
    </row>
    <row r="2325" spans="1:21" ht="14.4" x14ac:dyDescent="0.3">
      <c r="A2325" s="141"/>
      <c r="B2325" s="141"/>
      <c r="C2325" s="141"/>
      <c r="D2325" s="141"/>
      <c r="E2325" s="141"/>
      <c r="F2325" s="141"/>
      <c r="G2325" s="141"/>
      <c r="H2325" s="141"/>
      <c r="I2325" s="141"/>
      <c r="J2325" s="141"/>
      <c r="K2325" s="141"/>
      <c r="L2325" s="141"/>
      <c r="M2325" s="141"/>
      <c r="N2325" s="141"/>
      <c r="O2325" s="141"/>
      <c r="P2325" s="141"/>
      <c r="Q2325" s="141"/>
      <c r="R2325" s="141"/>
      <c r="S2325" s="141"/>
      <c r="T2325" s="141"/>
      <c r="U2325" s="141"/>
    </row>
    <row r="2326" spans="1:21" ht="14.4" x14ac:dyDescent="0.3">
      <c r="A2326" s="141"/>
      <c r="B2326" s="141"/>
      <c r="C2326" s="141"/>
      <c r="D2326" s="141"/>
      <c r="E2326" s="141"/>
      <c r="F2326" s="141"/>
      <c r="G2326" s="141"/>
      <c r="H2326" s="141"/>
      <c r="I2326" s="141"/>
      <c r="J2326" s="141"/>
      <c r="K2326" s="141"/>
      <c r="L2326" s="141"/>
      <c r="M2326" s="141"/>
      <c r="N2326" s="141"/>
      <c r="O2326" s="141"/>
      <c r="P2326" s="141"/>
      <c r="Q2326" s="141"/>
      <c r="R2326" s="141"/>
      <c r="S2326" s="141"/>
      <c r="T2326" s="141"/>
      <c r="U2326" s="141"/>
    </row>
    <row r="2327" spans="1:21" ht="14.4" x14ac:dyDescent="0.3">
      <c r="A2327" s="141"/>
      <c r="B2327" s="141"/>
      <c r="C2327" s="141"/>
      <c r="D2327" s="141"/>
      <c r="E2327" s="141"/>
      <c r="F2327" s="141"/>
      <c r="G2327" s="141"/>
      <c r="H2327" s="141"/>
      <c r="I2327" s="141"/>
      <c r="J2327" s="141"/>
      <c r="K2327" s="141"/>
      <c r="L2327" s="141"/>
      <c r="M2327" s="141"/>
      <c r="N2327" s="141"/>
      <c r="O2327" s="141"/>
      <c r="P2327" s="141"/>
      <c r="Q2327" s="141"/>
      <c r="R2327" s="141"/>
      <c r="S2327" s="141"/>
      <c r="T2327" s="141"/>
      <c r="U2327" s="141"/>
    </row>
    <row r="2328" spans="1:21" ht="14.4" x14ac:dyDescent="0.3">
      <c r="A2328" s="141"/>
      <c r="B2328" s="141"/>
      <c r="C2328" s="141"/>
      <c r="D2328" s="141"/>
      <c r="E2328" s="141"/>
      <c r="F2328" s="141"/>
      <c r="G2328" s="141"/>
      <c r="H2328" s="141"/>
      <c r="I2328" s="141"/>
      <c r="J2328" s="141"/>
      <c r="K2328" s="141"/>
      <c r="L2328" s="141"/>
      <c r="M2328" s="141"/>
      <c r="N2328" s="141"/>
      <c r="O2328" s="141"/>
      <c r="P2328" s="141"/>
      <c r="Q2328" s="141"/>
      <c r="R2328" s="141"/>
      <c r="S2328" s="141"/>
      <c r="T2328" s="141"/>
      <c r="U2328" s="141"/>
    </row>
    <row r="2329" spans="1:21" ht="14.4" x14ac:dyDescent="0.3">
      <c r="A2329" s="141"/>
      <c r="B2329" s="141"/>
      <c r="C2329" s="141"/>
      <c r="D2329" s="141"/>
      <c r="E2329" s="141"/>
      <c r="F2329" s="141"/>
      <c r="G2329" s="141"/>
      <c r="H2329" s="141"/>
      <c r="I2329" s="141"/>
      <c r="J2329" s="141"/>
      <c r="K2329" s="141"/>
      <c r="L2329" s="141"/>
      <c r="M2329" s="141"/>
      <c r="N2329" s="141"/>
      <c r="O2329" s="141"/>
      <c r="P2329" s="141"/>
      <c r="Q2329" s="141"/>
      <c r="R2329" s="141"/>
      <c r="S2329" s="141"/>
      <c r="T2329" s="141"/>
      <c r="U2329" s="141"/>
    </row>
    <row r="2330" spans="1:21" ht="14.4" x14ac:dyDescent="0.3">
      <c r="A2330" s="141"/>
      <c r="B2330" s="141"/>
      <c r="C2330" s="141"/>
      <c r="D2330" s="141"/>
      <c r="E2330" s="141"/>
      <c r="F2330" s="141"/>
      <c r="G2330" s="141"/>
      <c r="H2330" s="141"/>
      <c r="I2330" s="141"/>
      <c r="J2330" s="141"/>
      <c r="K2330" s="141"/>
      <c r="L2330" s="141"/>
      <c r="M2330" s="141"/>
      <c r="N2330" s="141"/>
      <c r="O2330" s="141"/>
      <c r="P2330" s="141"/>
      <c r="Q2330" s="141"/>
      <c r="R2330" s="141"/>
      <c r="S2330" s="141"/>
      <c r="T2330" s="141"/>
      <c r="U2330" s="141"/>
    </row>
    <row r="2331" spans="1:21" ht="14.4" x14ac:dyDescent="0.3">
      <c r="A2331" s="141"/>
      <c r="B2331" s="141"/>
      <c r="C2331" s="141"/>
      <c r="D2331" s="141"/>
      <c r="E2331" s="141"/>
      <c r="F2331" s="141"/>
      <c r="G2331" s="141"/>
      <c r="H2331" s="141"/>
      <c r="I2331" s="141"/>
      <c r="J2331" s="141"/>
      <c r="K2331" s="141"/>
      <c r="L2331" s="141"/>
      <c r="M2331" s="141"/>
      <c r="N2331" s="141"/>
      <c r="O2331" s="141"/>
      <c r="P2331" s="141"/>
      <c r="Q2331" s="141"/>
      <c r="R2331" s="141"/>
      <c r="S2331" s="141"/>
      <c r="T2331" s="141"/>
      <c r="U2331" s="141"/>
    </row>
    <row r="2332" spans="1:21" ht="14.4" x14ac:dyDescent="0.3">
      <c r="A2332" s="141"/>
      <c r="B2332" s="141"/>
      <c r="C2332" s="141"/>
      <c r="D2332" s="141"/>
      <c r="E2332" s="141"/>
      <c r="F2332" s="141"/>
      <c r="G2332" s="141"/>
      <c r="H2332" s="141"/>
      <c r="I2332" s="141"/>
      <c r="J2332" s="141"/>
      <c r="K2332" s="141"/>
      <c r="L2332" s="141"/>
      <c r="M2332" s="141"/>
      <c r="N2332" s="141"/>
      <c r="O2332" s="141"/>
      <c r="P2332" s="141"/>
      <c r="Q2332" s="141"/>
      <c r="R2332" s="141"/>
      <c r="S2332" s="141"/>
      <c r="T2332" s="141"/>
      <c r="U2332" s="141"/>
    </row>
    <row r="2333" spans="1:21" ht="14.4" x14ac:dyDescent="0.3">
      <c r="A2333" s="141"/>
      <c r="B2333" s="141"/>
      <c r="C2333" s="141"/>
      <c r="D2333" s="141"/>
      <c r="E2333" s="141"/>
      <c r="F2333" s="141"/>
      <c r="G2333" s="141"/>
      <c r="H2333" s="141"/>
      <c r="I2333" s="141"/>
      <c r="J2333" s="141"/>
      <c r="K2333" s="141"/>
      <c r="L2333" s="141"/>
      <c r="M2333" s="141"/>
      <c r="N2333" s="141"/>
      <c r="O2333" s="141"/>
      <c r="P2333" s="141"/>
      <c r="Q2333" s="141"/>
      <c r="R2333" s="141"/>
      <c r="S2333" s="141"/>
      <c r="T2333" s="141"/>
      <c r="U2333" s="141"/>
    </row>
    <row r="2334" spans="1:21" ht="14.4" x14ac:dyDescent="0.3">
      <c r="A2334" s="141"/>
      <c r="B2334" s="141"/>
      <c r="C2334" s="141"/>
      <c r="D2334" s="141"/>
      <c r="E2334" s="141"/>
      <c r="F2334" s="141"/>
      <c r="G2334" s="141"/>
      <c r="H2334" s="141"/>
      <c r="I2334" s="141"/>
      <c r="J2334" s="141"/>
      <c r="K2334" s="141"/>
      <c r="L2334" s="141"/>
      <c r="M2334" s="141"/>
      <c r="N2334" s="141"/>
      <c r="O2334" s="141"/>
      <c r="P2334" s="141"/>
      <c r="Q2334" s="141"/>
      <c r="R2334" s="141"/>
      <c r="S2334" s="141"/>
      <c r="T2334" s="141"/>
      <c r="U2334" s="141"/>
    </row>
    <row r="2335" spans="1:21" ht="14.4" x14ac:dyDescent="0.3">
      <c r="A2335" s="141"/>
      <c r="B2335" s="141"/>
      <c r="C2335" s="141"/>
      <c r="D2335" s="141"/>
      <c r="E2335" s="141"/>
      <c r="F2335" s="141"/>
      <c r="G2335" s="141"/>
      <c r="H2335" s="141"/>
      <c r="I2335" s="141"/>
      <c r="J2335" s="141"/>
      <c r="K2335" s="141"/>
      <c r="L2335" s="141"/>
      <c r="M2335" s="141"/>
      <c r="N2335" s="141"/>
      <c r="O2335" s="141"/>
      <c r="P2335" s="141"/>
      <c r="Q2335" s="141"/>
      <c r="R2335" s="141"/>
      <c r="S2335" s="141"/>
      <c r="T2335" s="141"/>
      <c r="U2335" s="141"/>
    </row>
    <row r="2336" spans="1:21" ht="14.4" x14ac:dyDescent="0.3">
      <c r="A2336" s="141"/>
      <c r="B2336" s="141"/>
      <c r="C2336" s="141"/>
      <c r="D2336" s="141"/>
      <c r="E2336" s="141"/>
      <c r="F2336" s="141"/>
      <c r="G2336" s="141"/>
      <c r="H2336" s="141"/>
      <c r="I2336" s="141"/>
      <c r="J2336" s="141"/>
      <c r="K2336" s="141"/>
      <c r="L2336" s="141"/>
      <c r="M2336" s="141"/>
      <c r="N2336" s="141"/>
      <c r="O2336" s="141"/>
      <c r="P2336" s="141"/>
      <c r="Q2336" s="141"/>
      <c r="R2336" s="141"/>
      <c r="S2336" s="141"/>
      <c r="T2336" s="141"/>
      <c r="U2336" s="141"/>
    </row>
    <row r="2337" spans="1:21" ht="14.4" x14ac:dyDescent="0.3">
      <c r="A2337" s="141"/>
      <c r="B2337" s="141"/>
      <c r="C2337" s="141"/>
      <c r="D2337" s="141"/>
      <c r="E2337" s="141"/>
      <c r="F2337" s="141"/>
      <c r="G2337" s="141"/>
      <c r="H2337" s="141"/>
      <c r="I2337" s="141"/>
      <c r="J2337" s="141"/>
      <c r="K2337" s="141"/>
      <c r="L2337" s="141"/>
      <c r="M2337" s="141"/>
      <c r="N2337" s="141"/>
      <c r="O2337" s="141"/>
      <c r="P2337" s="141"/>
      <c r="Q2337" s="141"/>
      <c r="R2337" s="141"/>
      <c r="S2337" s="141"/>
      <c r="T2337" s="141"/>
      <c r="U2337" s="141"/>
    </row>
    <row r="2338" spans="1:21" ht="14.4" x14ac:dyDescent="0.3">
      <c r="A2338" s="141"/>
      <c r="B2338" s="141"/>
      <c r="C2338" s="141"/>
      <c r="D2338" s="141"/>
      <c r="E2338" s="141"/>
      <c r="F2338" s="141"/>
      <c r="G2338" s="141"/>
      <c r="H2338" s="141"/>
      <c r="I2338" s="141"/>
      <c r="J2338" s="141"/>
      <c r="K2338" s="141"/>
      <c r="L2338" s="141"/>
      <c r="M2338" s="141"/>
      <c r="N2338" s="141"/>
      <c r="O2338" s="141"/>
      <c r="P2338" s="141"/>
      <c r="Q2338" s="141"/>
      <c r="R2338" s="141"/>
      <c r="S2338" s="141"/>
      <c r="T2338" s="141"/>
      <c r="U2338" s="141"/>
    </row>
    <row r="2339" spans="1:21" ht="14.4" x14ac:dyDescent="0.3">
      <c r="A2339" s="141"/>
      <c r="B2339" s="141"/>
      <c r="C2339" s="141"/>
      <c r="D2339" s="141"/>
      <c r="E2339" s="141"/>
      <c r="F2339" s="141"/>
      <c r="G2339" s="141"/>
      <c r="H2339" s="141"/>
      <c r="I2339" s="141"/>
      <c r="J2339" s="141"/>
      <c r="K2339" s="141"/>
      <c r="L2339" s="141"/>
      <c r="M2339" s="141"/>
      <c r="N2339" s="141"/>
      <c r="O2339" s="141"/>
      <c r="P2339" s="141"/>
      <c r="Q2339" s="141"/>
      <c r="R2339" s="141"/>
      <c r="S2339" s="141"/>
      <c r="T2339" s="141"/>
      <c r="U2339" s="141"/>
    </row>
    <row r="2340" spans="1:21" ht="14.4" x14ac:dyDescent="0.3">
      <c r="A2340" s="141"/>
      <c r="B2340" s="141"/>
      <c r="C2340" s="141"/>
      <c r="D2340" s="141"/>
      <c r="E2340" s="141"/>
      <c r="F2340" s="141"/>
      <c r="G2340" s="141"/>
      <c r="H2340" s="141"/>
      <c r="I2340" s="141"/>
      <c r="J2340" s="141"/>
      <c r="K2340" s="141"/>
      <c r="L2340" s="141"/>
      <c r="M2340" s="141"/>
      <c r="N2340" s="141"/>
      <c r="O2340" s="141"/>
      <c r="P2340" s="141"/>
      <c r="Q2340" s="141"/>
      <c r="R2340" s="141"/>
      <c r="S2340" s="141"/>
      <c r="T2340" s="141"/>
      <c r="U2340" s="141"/>
    </row>
    <row r="2341" spans="1:21" ht="14.4" x14ac:dyDescent="0.3">
      <c r="A2341" s="141"/>
      <c r="B2341" s="141"/>
      <c r="C2341" s="141"/>
      <c r="D2341" s="141"/>
      <c r="E2341" s="141"/>
      <c r="F2341" s="141"/>
      <c r="G2341" s="141"/>
      <c r="H2341" s="141"/>
      <c r="I2341" s="141"/>
      <c r="J2341" s="141"/>
      <c r="K2341" s="141"/>
      <c r="L2341" s="141"/>
      <c r="M2341" s="141"/>
      <c r="N2341" s="141"/>
      <c r="O2341" s="141"/>
      <c r="P2341" s="141"/>
      <c r="Q2341" s="141"/>
      <c r="R2341" s="141"/>
      <c r="S2341" s="141"/>
      <c r="T2341" s="141"/>
      <c r="U2341" s="141"/>
    </row>
    <row r="2342" spans="1:21" ht="14.4" x14ac:dyDescent="0.3">
      <c r="A2342" s="141"/>
      <c r="B2342" s="141"/>
      <c r="C2342" s="141"/>
      <c r="D2342" s="141"/>
      <c r="E2342" s="141"/>
      <c r="F2342" s="141"/>
      <c r="G2342" s="141"/>
      <c r="H2342" s="141"/>
      <c r="I2342" s="141"/>
      <c r="J2342" s="141"/>
      <c r="K2342" s="141"/>
      <c r="L2342" s="141"/>
      <c r="M2342" s="141"/>
      <c r="N2342" s="141"/>
      <c r="O2342" s="141"/>
      <c r="P2342" s="141"/>
      <c r="Q2342" s="141"/>
      <c r="R2342" s="141"/>
      <c r="S2342" s="141"/>
      <c r="T2342" s="141"/>
      <c r="U2342" s="141"/>
    </row>
    <row r="2343" spans="1:21" ht="14.4" x14ac:dyDescent="0.3">
      <c r="A2343" s="141"/>
      <c r="B2343" s="141"/>
      <c r="C2343" s="141"/>
      <c r="D2343" s="141"/>
      <c r="E2343" s="141"/>
      <c r="F2343" s="141"/>
      <c r="G2343" s="141"/>
      <c r="H2343" s="141"/>
      <c r="I2343" s="141"/>
      <c r="J2343" s="141"/>
      <c r="K2343" s="141"/>
      <c r="L2343" s="141"/>
      <c r="M2343" s="141"/>
      <c r="N2343" s="141"/>
      <c r="O2343" s="141"/>
      <c r="P2343" s="141"/>
      <c r="Q2343" s="141"/>
      <c r="R2343" s="141"/>
      <c r="S2343" s="141"/>
      <c r="T2343" s="141"/>
      <c r="U2343" s="141"/>
    </row>
    <row r="2344" spans="1:21" ht="14.4" x14ac:dyDescent="0.3">
      <c r="A2344" s="141"/>
      <c r="B2344" s="141"/>
      <c r="C2344" s="141"/>
      <c r="D2344" s="141"/>
      <c r="E2344" s="141"/>
      <c r="F2344" s="141"/>
      <c r="G2344" s="141"/>
      <c r="H2344" s="141"/>
      <c r="I2344" s="141"/>
      <c r="J2344" s="141"/>
      <c r="K2344" s="141"/>
      <c r="L2344" s="141"/>
      <c r="M2344" s="141"/>
      <c r="N2344" s="141"/>
      <c r="O2344" s="141"/>
      <c r="P2344" s="141"/>
      <c r="Q2344" s="141"/>
      <c r="R2344" s="141"/>
      <c r="S2344" s="141"/>
      <c r="T2344" s="141"/>
      <c r="U2344" s="141"/>
    </row>
    <row r="2345" spans="1:21" ht="14.4" x14ac:dyDescent="0.3">
      <c r="A2345" s="141"/>
      <c r="B2345" s="141"/>
      <c r="C2345" s="141"/>
      <c r="D2345" s="141"/>
      <c r="E2345" s="141"/>
      <c r="F2345" s="141"/>
      <c r="G2345" s="141"/>
      <c r="H2345" s="141"/>
      <c r="I2345" s="141"/>
      <c r="J2345" s="141"/>
      <c r="K2345" s="141"/>
      <c r="L2345" s="141"/>
      <c r="M2345" s="141"/>
      <c r="N2345" s="141"/>
      <c r="O2345" s="141"/>
      <c r="P2345" s="141"/>
      <c r="Q2345" s="141"/>
      <c r="R2345" s="141"/>
      <c r="S2345" s="141"/>
      <c r="T2345" s="141"/>
      <c r="U2345" s="141"/>
    </row>
    <row r="2346" spans="1:21" ht="14.4" x14ac:dyDescent="0.3">
      <c r="A2346" s="141"/>
      <c r="B2346" s="141"/>
      <c r="C2346" s="141"/>
      <c r="D2346" s="141"/>
      <c r="E2346" s="141"/>
      <c r="F2346" s="141"/>
      <c r="G2346" s="141"/>
      <c r="H2346" s="141"/>
      <c r="I2346" s="141"/>
      <c r="J2346" s="141"/>
      <c r="K2346" s="141"/>
      <c r="L2346" s="141"/>
      <c r="M2346" s="141"/>
      <c r="N2346" s="141"/>
      <c r="O2346" s="141"/>
      <c r="P2346" s="141"/>
      <c r="Q2346" s="141"/>
      <c r="R2346" s="141"/>
      <c r="S2346" s="141"/>
      <c r="T2346" s="141"/>
      <c r="U2346" s="141"/>
    </row>
    <row r="2347" spans="1:21" ht="14.4" x14ac:dyDescent="0.3">
      <c r="A2347" s="141"/>
      <c r="B2347" s="141"/>
      <c r="C2347" s="141"/>
      <c r="D2347" s="141"/>
      <c r="E2347" s="141"/>
      <c r="F2347" s="141"/>
      <c r="G2347" s="141"/>
      <c r="H2347" s="141"/>
      <c r="I2347" s="141"/>
      <c r="J2347" s="141"/>
      <c r="K2347" s="141"/>
      <c r="L2347" s="141"/>
      <c r="M2347" s="141"/>
      <c r="N2347" s="141"/>
      <c r="O2347" s="141"/>
      <c r="P2347" s="141"/>
      <c r="Q2347" s="141"/>
      <c r="R2347" s="141"/>
      <c r="S2347" s="141"/>
      <c r="T2347" s="141"/>
      <c r="U2347" s="141"/>
    </row>
    <row r="2348" spans="1:21" ht="14.4" x14ac:dyDescent="0.3">
      <c r="A2348" s="141"/>
      <c r="B2348" s="141"/>
      <c r="C2348" s="141"/>
      <c r="D2348" s="141"/>
      <c r="E2348" s="141"/>
      <c r="F2348" s="141"/>
      <c r="G2348" s="141"/>
      <c r="H2348" s="141"/>
      <c r="I2348" s="141"/>
      <c r="J2348" s="141"/>
      <c r="K2348" s="141"/>
      <c r="L2348" s="141"/>
      <c r="M2348" s="141"/>
      <c r="N2348" s="141"/>
      <c r="O2348" s="141"/>
      <c r="P2348" s="141"/>
      <c r="Q2348" s="141"/>
      <c r="R2348" s="141"/>
      <c r="S2348" s="141"/>
      <c r="T2348" s="141"/>
      <c r="U2348" s="141"/>
    </row>
    <row r="2349" spans="1:21" ht="14.4" x14ac:dyDescent="0.3">
      <c r="A2349" s="141"/>
      <c r="B2349" s="141"/>
      <c r="C2349" s="141"/>
      <c r="D2349" s="141"/>
      <c r="E2349" s="141"/>
      <c r="F2349" s="141"/>
      <c r="G2349" s="141"/>
      <c r="H2349" s="141"/>
      <c r="I2349" s="141"/>
      <c r="J2349" s="141"/>
      <c r="K2349" s="141"/>
      <c r="L2349" s="141"/>
      <c r="M2349" s="141"/>
      <c r="N2349" s="141"/>
      <c r="O2349" s="141"/>
      <c r="P2349" s="141"/>
      <c r="Q2349" s="141"/>
      <c r="R2349" s="141"/>
      <c r="S2349" s="141"/>
      <c r="T2349" s="141"/>
      <c r="U2349" s="141"/>
    </row>
    <row r="2350" spans="1:21" ht="14.4" x14ac:dyDescent="0.3">
      <c r="A2350" s="141"/>
      <c r="B2350" s="141"/>
      <c r="C2350" s="141"/>
      <c r="D2350" s="141"/>
      <c r="E2350" s="141"/>
      <c r="F2350" s="141"/>
      <c r="G2350" s="141"/>
      <c r="H2350" s="141"/>
      <c r="I2350" s="141"/>
      <c r="J2350" s="141"/>
      <c r="K2350" s="141"/>
      <c r="L2350" s="141"/>
      <c r="M2350" s="141"/>
      <c r="N2350" s="141"/>
      <c r="O2350" s="141"/>
      <c r="P2350" s="141"/>
      <c r="Q2350" s="141"/>
      <c r="R2350" s="141"/>
      <c r="S2350" s="141"/>
      <c r="T2350" s="141"/>
      <c r="U2350" s="141"/>
    </row>
    <row r="2351" spans="1:21" ht="14.4" x14ac:dyDescent="0.3">
      <c r="A2351" s="141"/>
      <c r="B2351" s="141"/>
      <c r="C2351" s="141"/>
      <c r="D2351" s="141"/>
      <c r="E2351" s="141"/>
      <c r="F2351" s="141"/>
      <c r="G2351" s="141"/>
      <c r="H2351" s="141"/>
      <c r="I2351" s="141"/>
      <c r="J2351" s="141"/>
      <c r="K2351" s="141"/>
      <c r="L2351" s="141"/>
      <c r="M2351" s="141"/>
      <c r="N2351" s="141"/>
      <c r="O2351" s="141"/>
      <c r="P2351" s="141"/>
      <c r="Q2351" s="141"/>
      <c r="R2351" s="141"/>
      <c r="S2351" s="141"/>
      <c r="T2351" s="141"/>
      <c r="U2351" s="141"/>
    </row>
    <row r="2352" spans="1:21" ht="14.4" x14ac:dyDescent="0.3">
      <c r="A2352" s="141"/>
      <c r="B2352" s="141"/>
      <c r="C2352" s="141"/>
      <c r="D2352" s="141"/>
      <c r="E2352" s="141"/>
      <c r="F2352" s="141"/>
      <c r="G2352" s="141"/>
      <c r="H2352" s="141"/>
      <c r="I2352" s="141"/>
      <c r="J2352" s="141"/>
      <c r="K2352" s="141"/>
      <c r="L2352" s="141"/>
      <c r="M2352" s="141"/>
      <c r="N2352" s="141"/>
      <c r="O2352" s="141"/>
      <c r="P2352" s="141"/>
      <c r="Q2352" s="141"/>
      <c r="R2352" s="141"/>
      <c r="S2352" s="141"/>
      <c r="T2352" s="141"/>
      <c r="U2352" s="141"/>
    </row>
    <row r="2353" spans="1:21" ht="14.4" x14ac:dyDescent="0.3">
      <c r="A2353" s="141"/>
      <c r="B2353" s="141"/>
      <c r="C2353" s="141"/>
      <c r="D2353" s="141"/>
      <c r="E2353" s="141"/>
      <c r="F2353" s="141"/>
      <c r="G2353" s="141"/>
      <c r="H2353" s="141"/>
      <c r="I2353" s="141"/>
      <c r="J2353" s="141"/>
      <c r="K2353" s="141"/>
      <c r="L2353" s="141"/>
      <c r="M2353" s="141"/>
      <c r="N2353" s="141"/>
      <c r="O2353" s="141"/>
      <c r="P2353" s="141"/>
      <c r="Q2353" s="141"/>
      <c r="R2353" s="141"/>
      <c r="S2353" s="141"/>
      <c r="T2353" s="141"/>
      <c r="U2353" s="141"/>
    </row>
    <row r="2354" spans="1:21" ht="14.4" x14ac:dyDescent="0.3">
      <c r="A2354" s="141"/>
      <c r="B2354" s="141"/>
      <c r="C2354" s="141"/>
      <c r="D2354" s="141"/>
      <c r="E2354" s="141"/>
      <c r="F2354" s="141"/>
      <c r="G2354" s="141"/>
      <c r="H2354" s="141"/>
      <c r="I2354" s="141"/>
      <c r="J2354" s="141"/>
      <c r="K2354" s="141"/>
      <c r="L2354" s="141"/>
      <c r="M2354" s="141"/>
      <c r="N2354" s="141"/>
      <c r="O2354" s="141"/>
      <c r="P2354" s="141"/>
      <c r="Q2354" s="141"/>
      <c r="R2354" s="141"/>
      <c r="S2354" s="141"/>
      <c r="T2354" s="141"/>
      <c r="U2354" s="141"/>
    </row>
    <row r="2355" spans="1:21" ht="14.4" x14ac:dyDescent="0.3">
      <c r="A2355" s="141"/>
      <c r="B2355" s="141"/>
      <c r="C2355" s="141"/>
      <c r="D2355" s="141"/>
      <c r="E2355" s="141"/>
      <c r="F2355" s="141"/>
      <c r="G2355" s="141"/>
      <c r="H2355" s="141"/>
      <c r="I2355" s="141"/>
      <c r="J2355" s="141"/>
      <c r="K2355" s="141"/>
      <c r="L2355" s="141"/>
      <c r="M2355" s="141"/>
      <c r="N2355" s="141"/>
      <c r="O2355" s="141"/>
      <c r="P2355" s="141"/>
      <c r="Q2355" s="141"/>
      <c r="R2355" s="141"/>
      <c r="S2355" s="141"/>
      <c r="T2355" s="141"/>
      <c r="U2355" s="141"/>
    </row>
    <row r="2356" spans="1:21" ht="14.4" x14ac:dyDescent="0.3">
      <c r="A2356" s="141"/>
      <c r="B2356" s="141"/>
      <c r="C2356" s="141"/>
      <c r="D2356" s="141"/>
      <c r="E2356" s="141"/>
      <c r="F2356" s="141"/>
      <c r="G2356" s="141"/>
      <c r="H2356" s="141"/>
      <c r="I2356" s="141"/>
      <c r="J2356" s="141"/>
      <c r="K2356" s="141"/>
      <c r="L2356" s="141"/>
      <c r="M2356" s="141"/>
      <c r="N2356" s="141"/>
      <c r="O2356" s="141"/>
      <c r="P2356" s="141"/>
      <c r="Q2356" s="141"/>
      <c r="R2356" s="141"/>
      <c r="S2356" s="141"/>
      <c r="T2356" s="141"/>
      <c r="U2356" s="141"/>
    </row>
    <row r="2357" spans="1:21" ht="14.4" x14ac:dyDescent="0.3">
      <c r="A2357" s="141"/>
      <c r="B2357" s="141"/>
      <c r="C2357" s="141"/>
      <c r="D2357" s="141"/>
      <c r="E2357" s="141"/>
      <c r="F2357" s="141"/>
      <c r="G2357" s="141"/>
      <c r="H2357" s="141"/>
      <c r="I2357" s="141"/>
      <c r="J2357" s="141"/>
      <c r="K2357" s="141"/>
      <c r="L2357" s="141"/>
      <c r="M2357" s="141"/>
      <c r="N2357" s="141"/>
      <c r="O2357" s="141"/>
      <c r="P2357" s="141"/>
      <c r="Q2357" s="141"/>
      <c r="R2357" s="141"/>
      <c r="S2357" s="141"/>
      <c r="T2357" s="141"/>
      <c r="U2357" s="141"/>
    </row>
    <row r="2358" spans="1:21" ht="14.4" x14ac:dyDescent="0.3">
      <c r="A2358" s="141"/>
      <c r="B2358" s="141"/>
      <c r="C2358" s="141"/>
      <c r="D2358" s="141"/>
      <c r="E2358" s="141"/>
      <c r="F2358" s="141"/>
      <c r="G2358" s="141"/>
      <c r="H2358" s="141"/>
      <c r="I2358" s="141"/>
      <c r="J2358" s="141"/>
      <c r="K2358" s="141"/>
      <c r="L2358" s="141"/>
      <c r="M2358" s="141"/>
      <c r="N2358" s="141"/>
      <c r="O2358" s="141"/>
      <c r="P2358" s="141"/>
      <c r="Q2358" s="141"/>
      <c r="R2358" s="141"/>
      <c r="S2358" s="141"/>
      <c r="T2358" s="141"/>
      <c r="U2358" s="141"/>
    </row>
    <row r="2359" spans="1:21" ht="14.4" x14ac:dyDescent="0.3">
      <c r="A2359" s="141"/>
      <c r="B2359" s="141"/>
      <c r="C2359" s="141"/>
      <c r="D2359" s="141"/>
      <c r="E2359" s="141"/>
      <c r="F2359" s="141"/>
      <c r="G2359" s="141"/>
      <c r="H2359" s="141"/>
      <c r="I2359" s="141"/>
      <c r="J2359" s="141"/>
      <c r="K2359" s="141"/>
      <c r="L2359" s="141"/>
      <c r="M2359" s="141"/>
      <c r="N2359" s="141"/>
      <c r="O2359" s="141"/>
      <c r="P2359" s="141"/>
      <c r="Q2359" s="141"/>
      <c r="R2359" s="141"/>
      <c r="S2359" s="141"/>
      <c r="T2359" s="141"/>
      <c r="U2359" s="141"/>
    </row>
    <row r="2360" spans="1:21" ht="14.4" x14ac:dyDescent="0.3">
      <c r="A2360" s="141"/>
      <c r="B2360" s="141"/>
      <c r="C2360" s="141"/>
      <c r="D2360" s="141"/>
      <c r="E2360" s="141"/>
      <c r="F2360" s="141"/>
      <c r="G2360" s="141"/>
      <c r="H2360" s="141"/>
      <c r="I2360" s="141"/>
      <c r="J2360" s="141"/>
      <c r="K2360" s="141"/>
      <c r="L2360" s="141"/>
      <c r="M2360" s="141"/>
      <c r="N2360" s="141"/>
      <c r="O2360" s="141"/>
      <c r="P2360" s="141"/>
      <c r="Q2360" s="141"/>
      <c r="R2360" s="141"/>
      <c r="S2360" s="141"/>
      <c r="T2360" s="141"/>
      <c r="U2360" s="141"/>
    </row>
    <row r="2361" spans="1:21" ht="14.4" x14ac:dyDescent="0.3">
      <c r="A2361" s="141"/>
      <c r="B2361" s="141"/>
      <c r="C2361" s="141"/>
      <c r="D2361" s="141"/>
      <c r="E2361" s="141"/>
      <c r="F2361" s="141"/>
      <c r="G2361" s="141"/>
      <c r="H2361" s="141"/>
      <c r="I2361" s="141"/>
      <c r="J2361" s="141"/>
      <c r="K2361" s="141"/>
      <c r="L2361" s="141"/>
      <c r="M2361" s="141"/>
      <c r="N2361" s="141"/>
      <c r="O2361" s="141"/>
      <c r="P2361" s="141"/>
      <c r="Q2361" s="141"/>
      <c r="R2361" s="141"/>
      <c r="S2361" s="141"/>
      <c r="T2361" s="141"/>
      <c r="U2361" s="141"/>
    </row>
    <row r="2362" spans="1:21" ht="14.4" x14ac:dyDescent="0.3">
      <c r="A2362" s="141"/>
      <c r="B2362" s="141"/>
      <c r="C2362" s="141"/>
      <c r="D2362" s="141"/>
      <c r="E2362" s="141"/>
      <c r="F2362" s="141"/>
      <c r="G2362" s="141"/>
      <c r="H2362" s="141"/>
      <c r="I2362" s="141"/>
      <c r="J2362" s="141"/>
      <c r="K2362" s="141"/>
      <c r="L2362" s="141"/>
      <c r="M2362" s="141"/>
      <c r="N2362" s="141"/>
      <c r="O2362" s="141"/>
      <c r="P2362" s="141"/>
      <c r="Q2362" s="141"/>
      <c r="R2362" s="141"/>
      <c r="S2362" s="141"/>
      <c r="T2362" s="141"/>
      <c r="U2362" s="141"/>
    </row>
    <row r="2363" spans="1:21" ht="14.4" x14ac:dyDescent="0.3">
      <c r="A2363" s="141"/>
      <c r="B2363" s="141"/>
      <c r="C2363" s="141"/>
      <c r="D2363" s="141"/>
      <c r="E2363" s="141"/>
      <c r="F2363" s="141"/>
      <c r="G2363" s="141"/>
      <c r="H2363" s="141"/>
      <c r="I2363" s="141"/>
      <c r="J2363" s="141"/>
      <c r="K2363" s="141"/>
      <c r="L2363" s="141"/>
      <c r="M2363" s="141"/>
      <c r="N2363" s="141"/>
      <c r="O2363" s="141"/>
      <c r="P2363" s="141"/>
      <c r="Q2363" s="141"/>
      <c r="R2363" s="141"/>
      <c r="S2363" s="141"/>
      <c r="T2363" s="141"/>
      <c r="U2363" s="141"/>
    </row>
    <row r="2364" spans="1:21" ht="14.4" x14ac:dyDescent="0.3">
      <c r="A2364" s="141"/>
      <c r="B2364" s="141"/>
      <c r="C2364" s="141"/>
      <c r="D2364" s="141"/>
      <c r="E2364" s="141"/>
      <c r="F2364" s="141"/>
      <c r="G2364" s="141"/>
      <c r="H2364" s="141"/>
      <c r="I2364" s="141"/>
      <c r="J2364" s="141"/>
      <c r="K2364" s="141"/>
      <c r="L2364" s="141"/>
      <c r="M2364" s="141"/>
      <c r="N2364" s="141"/>
      <c r="O2364" s="141"/>
      <c r="P2364" s="141"/>
      <c r="Q2364" s="141"/>
      <c r="R2364" s="141"/>
      <c r="S2364" s="141"/>
      <c r="T2364" s="141"/>
      <c r="U2364" s="141"/>
    </row>
    <row r="2365" spans="1:21" ht="14.4" x14ac:dyDescent="0.3">
      <c r="A2365" s="141"/>
      <c r="B2365" s="141"/>
      <c r="C2365" s="141"/>
      <c r="D2365" s="141"/>
      <c r="E2365" s="141"/>
      <c r="F2365" s="141"/>
      <c r="G2365" s="141"/>
      <c r="H2365" s="141"/>
      <c r="I2365" s="141"/>
      <c r="J2365" s="141"/>
      <c r="K2365" s="141"/>
      <c r="L2365" s="141"/>
      <c r="M2365" s="141"/>
      <c r="N2365" s="141"/>
      <c r="O2365" s="141"/>
      <c r="P2365" s="141"/>
      <c r="Q2365" s="141"/>
      <c r="R2365" s="141"/>
      <c r="S2365" s="141"/>
      <c r="T2365" s="141"/>
      <c r="U2365" s="141"/>
    </row>
    <row r="2366" spans="1:21" ht="14.4" x14ac:dyDescent="0.3">
      <c r="A2366" s="141"/>
      <c r="B2366" s="141"/>
      <c r="C2366" s="141"/>
      <c r="D2366" s="141"/>
      <c r="E2366" s="141"/>
      <c r="F2366" s="141"/>
      <c r="G2366" s="141"/>
      <c r="H2366" s="141"/>
      <c r="I2366" s="141"/>
      <c r="J2366" s="141"/>
      <c r="K2366" s="141"/>
      <c r="L2366" s="141"/>
      <c r="M2366" s="141"/>
      <c r="N2366" s="141"/>
      <c r="O2366" s="141"/>
      <c r="P2366" s="141"/>
      <c r="Q2366" s="141"/>
      <c r="R2366" s="141"/>
      <c r="S2366" s="141"/>
      <c r="T2366" s="141"/>
      <c r="U2366" s="141"/>
    </row>
    <row r="2367" spans="1:21" ht="14.4" x14ac:dyDescent="0.3">
      <c r="A2367" s="141"/>
      <c r="B2367" s="141"/>
      <c r="C2367" s="141"/>
      <c r="D2367" s="141"/>
      <c r="E2367" s="141"/>
      <c r="F2367" s="141"/>
      <c r="G2367" s="141"/>
      <c r="H2367" s="141"/>
      <c r="I2367" s="141"/>
      <c r="J2367" s="141"/>
      <c r="K2367" s="141"/>
      <c r="L2367" s="141"/>
      <c r="M2367" s="141"/>
      <c r="N2367" s="141"/>
      <c r="O2367" s="141"/>
      <c r="P2367" s="141"/>
      <c r="Q2367" s="141"/>
      <c r="R2367" s="141"/>
      <c r="S2367" s="141"/>
      <c r="T2367" s="141"/>
      <c r="U2367" s="141"/>
    </row>
    <row r="2368" spans="1:21" ht="14.4" x14ac:dyDescent="0.3">
      <c r="A2368" s="141"/>
      <c r="B2368" s="141"/>
      <c r="C2368" s="141"/>
      <c r="D2368" s="141"/>
      <c r="E2368" s="141"/>
      <c r="F2368" s="141"/>
      <c r="G2368" s="141"/>
      <c r="H2368" s="141"/>
      <c r="I2368" s="141"/>
      <c r="J2368" s="141"/>
      <c r="K2368" s="141"/>
      <c r="L2368" s="141"/>
      <c r="M2368" s="141"/>
      <c r="N2368" s="141"/>
      <c r="O2368" s="141"/>
      <c r="P2368" s="141"/>
      <c r="Q2368" s="141"/>
      <c r="R2368" s="141"/>
      <c r="S2368" s="141"/>
      <c r="T2368" s="141"/>
      <c r="U2368" s="141"/>
    </row>
    <row r="2369" spans="1:21" ht="14.4" x14ac:dyDescent="0.3">
      <c r="A2369" s="141"/>
      <c r="B2369" s="141"/>
      <c r="C2369" s="141"/>
      <c r="D2369" s="141"/>
      <c r="E2369" s="141"/>
      <c r="F2369" s="141"/>
      <c r="G2369" s="141"/>
      <c r="H2369" s="141"/>
      <c r="I2369" s="141"/>
      <c r="J2369" s="141"/>
      <c r="K2369" s="141"/>
      <c r="L2369" s="141"/>
      <c r="M2369" s="141"/>
      <c r="N2369" s="141"/>
      <c r="O2369" s="141"/>
      <c r="P2369" s="141"/>
      <c r="Q2369" s="141"/>
      <c r="R2369" s="141"/>
      <c r="S2369" s="141"/>
      <c r="T2369" s="141"/>
      <c r="U2369" s="141"/>
    </row>
    <row r="2370" spans="1:21" ht="14.4" x14ac:dyDescent="0.3">
      <c r="A2370" s="141"/>
      <c r="B2370" s="141"/>
      <c r="C2370" s="141"/>
      <c r="D2370" s="141"/>
      <c r="E2370" s="141"/>
      <c r="F2370" s="141"/>
      <c r="G2370" s="141"/>
      <c r="H2370" s="141"/>
      <c r="I2370" s="141"/>
      <c r="J2370" s="141"/>
      <c r="K2370" s="141"/>
      <c r="L2370" s="141"/>
      <c r="M2370" s="141"/>
      <c r="N2370" s="141"/>
      <c r="O2370" s="141"/>
      <c r="P2370" s="141"/>
      <c r="Q2370" s="141"/>
      <c r="R2370" s="141"/>
      <c r="S2370" s="141"/>
      <c r="T2370" s="141"/>
      <c r="U2370" s="141"/>
    </row>
    <row r="2371" spans="1:21" ht="14.4" x14ac:dyDescent="0.3">
      <c r="A2371" s="141"/>
      <c r="B2371" s="141"/>
      <c r="C2371" s="141"/>
      <c r="D2371" s="141"/>
      <c r="E2371" s="141"/>
      <c r="F2371" s="141"/>
      <c r="G2371" s="141"/>
      <c r="H2371" s="141"/>
      <c r="I2371" s="141"/>
      <c r="J2371" s="141"/>
      <c r="K2371" s="141"/>
      <c r="L2371" s="141"/>
      <c r="M2371" s="141"/>
      <c r="N2371" s="141"/>
      <c r="O2371" s="141"/>
      <c r="P2371" s="141"/>
      <c r="Q2371" s="141"/>
      <c r="R2371" s="141"/>
      <c r="S2371" s="141"/>
      <c r="T2371" s="141"/>
      <c r="U2371" s="141"/>
    </row>
    <row r="2372" spans="1:21" ht="14.4" x14ac:dyDescent="0.3">
      <c r="A2372" s="141"/>
      <c r="B2372" s="141"/>
      <c r="C2372" s="141"/>
      <c r="D2372" s="141"/>
      <c r="E2372" s="141"/>
      <c r="F2372" s="141"/>
      <c r="G2372" s="141"/>
      <c r="H2372" s="141"/>
      <c r="I2372" s="141"/>
      <c r="J2372" s="141"/>
      <c r="K2372" s="141"/>
      <c r="L2372" s="141"/>
      <c r="M2372" s="141"/>
      <c r="N2372" s="141"/>
      <c r="O2372" s="141"/>
      <c r="P2372" s="141"/>
      <c r="Q2372" s="141"/>
      <c r="R2372" s="141"/>
      <c r="S2372" s="141"/>
      <c r="T2372" s="141"/>
      <c r="U2372" s="141"/>
    </row>
    <row r="2373" spans="1:21" ht="14.4" x14ac:dyDescent="0.3">
      <c r="A2373" s="141"/>
      <c r="B2373" s="141"/>
      <c r="C2373" s="141"/>
      <c r="D2373" s="141"/>
      <c r="E2373" s="141"/>
      <c r="F2373" s="141"/>
      <c r="G2373" s="141"/>
      <c r="H2373" s="141"/>
      <c r="I2373" s="141"/>
      <c r="J2373" s="141"/>
      <c r="K2373" s="141"/>
      <c r="L2373" s="141"/>
      <c r="M2373" s="141"/>
      <c r="N2373" s="141"/>
      <c r="O2373" s="141"/>
      <c r="P2373" s="141"/>
      <c r="Q2373" s="141"/>
      <c r="R2373" s="141"/>
      <c r="S2373" s="141"/>
      <c r="T2373" s="141"/>
      <c r="U2373" s="141"/>
    </row>
    <row r="2374" spans="1:21" ht="14.4" x14ac:dyDescent="0.3">
      <c r="A2374" s="141"/>
      <c r="B2374" s="141"/>
      <c r="C2374" s="141"/>
      <c r="D2374" s="141"/>
      <c r="E2374" s="141"/>
      <c r="F2374" s="141"/>
      <c r="G2374" s="141"/>
      <c r="H2374" s="141"/>
      <c r="I2374" s="141"/>
      <c r="J2374" s="141"/>
      <c r="K2374" s="141"/>
      <c r="L2374" s="141"/>
      <c r="M2374" s="141"/>
      <c r="N2374" s="141"/>
      <c r="O2374" s="141"/>
      <c r="P2374" s="141"/>
      <c r="Q2374" s="141"/>
      <c r="R2374" s="141"/>
      <c r="S2374" s="141"/>
      <c r="T2374" s="141"/>
      <c r="U2374" s="141"/>
    </row>
    <row r="2375" spans="1:21" ht="14.4" x14ac:dyDescent="0.3">
      <c r="A2375" s="141"/>
      <c r="B2375" s="141"/>
      <c r="C2375" s="141"/>
      <c r="D2375" s="141"/>
      <c r="E2375" s="141"/>
      <c r="F2375" s="141"/>
      <c r="G2375" s="141"/>
      <c r="H2375" s="141"/>
      <c r="I2375" s="141"/>
      <c r="J2375" s="141"/>
      <c r="K2375" s="141"/>
      <c r="L2375" s="141"/>
      <c r="M2375" s="141"/>
      <c r="N2375" s="141"/>
      <c r="O2375" s="141"/>
      <c r="P2375" s="141"/>
      <c r="Q2375" s="141"/>
      <c r="R2375" s="141"/>
      <c r="S2375" s="141"/>
      <c r="T2375" s="141"/>
      <c r="U2375" s="141"/>
    </row>
    <row r="2376" spans="1:21" ht="14.4" x14ac:dyDescent="0.3">
      <c r="A2376" s="141"/>
      <c r="B2376" s="141"/>
      <c r="C2376" s="141"/>
      <c r="D2376" s="141"/>
      <c r="E2376" s="141"/>
      <c r="F2376" s="141"/>
      <c r="G2376" s="141"/>
      <c r="H2376" s="141"/>
      <c r="I2376" s="141"/>
      <c r="J2376" s="141"/>
      <c r="K2376" s="141"/>
      <c r="L2376" s="141"/>
      <c r="M2376" s="141"/>
      <c r="N2376" s="141"/>
      <c r="O2376" s="141"/>
      <c r="P2376" s="141"/>
      <c r="Q2376" s="141"/>
      <c r="R2376" s="141"/>
      <c r="S2376" s="141"/>
      <c r="T2376" s="141"/>
      <c r="U2376" s="141"/>
    </row>
    <row r="2377" spans="1:21" ht="14.4" x14ac:dyDescent="0.3">
      <c r="A2377" s="141"/>
      <c r="B2377" s="141"/>
      <c r="C2377" s="141"/>
      <c r="D2377" s="141"/>
      <c r="E2377" s="141"/>
      <c r="F2377" s="141"/>
      <c r="G2377" s="141"/>
      <c r="H2377" s="141"/>
      <c r="I2377" s="141"/>
      <c r="J2377" s="141"/>
      <c r="K2377" s="141"/>
      <c r="L2377" s="141"/>
      <c r="M2377" s="141"/>
      <c r="N2377" s="141"/>
      <c r="O2377" s="141"/>
      <c r="P2377" s="141"/>
      <c r="Q2377" s="141"/>
      <c r="R2377" s="141"/>
      <c r="S2377" s="141"/>
      <c r="T2377" s="141"/>
      <c r="U2377" s="141"/>
    </row>
    <row r="2378" spans="1:21" ht="14.4" x14ac:dyDescent="0.3">
      <c r="A2378" s="141"/>
      <c r="B2378" s="141"/>
      <c r="C2378" s="141"/>
      <c r="D2378" s="141"/>
      <c r="E2378" s="141"/>
      <c r="F2378" s="141"/>
      <c r="G2378" s="141"/>
      <c r="H2378" s="141"/>
      <c r="I2378" s="141"/>
      <c r="J2378" s="141"/>
      <c r="K2378" s="141"/>
      <c r="L2378" s="141"/>
      <c r="M2378" s="141"/>
      <c r="N2378" s="141"/>
      <c r="O2378" s="141"/>
      <c r="P2378" s="141"/>
      <c r="Q2378" s="141"/>
      <c r="R2378" s="141"/>
      <c r="S2378" s="141"/>
      <c r="T2378" s="141"/>
      <c r="U2378" s="141"/>
    </row>
    <row r="2379" spans="1:21" ht="14.4" x14ac:dyDescent="0.3">
      <c r="A2379" s="141"/>
      <c r="B2379" s="141"/>
      <c r="C2379" s="141"/>
      <c r="D2379" s="141"/>
      <c r="E2379" s="141"/>
      <c r="F2379" s="141"/>
      <c r="G2379" s="141"/>
      <c r="H2379" s="141"/>
      <c r="I2379" s="141"/>
      <c r="J2379" s="141"/>
      <c r="K2379" s="141"/>
      <c r="L2379" s="141"/>
      <c r="M2379" s="141"/>
      <c r="N2379" s="141"/>
      <c r="O2379" s="141"/>
      <c r="P2379" s="141"/>
      <c r="Q2379" s="141"/>
      <c r="R2379" s="141"/>
      <c r="S2379" s="141"/>
      <c r="T2379" s="141"/>
      <c r="U2379" s="141"/>
    </row>
    <row r="2380" spans="1:21" ht="14.4" x14ac:dyDescent="0.3">
      <c r="A2380" s="141"/>
      <c r="B2380" s="141"/>
      <c r="C2380" s="141"/>
      <c r="D2380" s="141"/>
      <c r="E2380" s="141"/>
      <c r="F2380" s="141"/>
      <c r="G2380" s="141"/>
      <c r="H2380" s="141"/>
      <c r="I2380" s="141"/>
      <c r="J2380" s="141"/>
      <c r="K2380" s="141"/>
      <c r="L2380" s="141"/>
      <c r="M2380" s="141"/>
      <c r="N2380" s="141"/>
      <c r="O2380" s="141"/>
      <c r="P2380" s="141"/>
      <c r="Q2380" s="141"/>
      <c r="R2380" s="141"/>
      <c r="S2380" s="141"/>
      <c r="T2380" s="141"/>
      <c r="U2380" s="141"/>
    </row>
    <row r="2381" spans="1:21" ht="14.4" x14ac:dyDescent="0.3">
      <c r="A2381" s="141"/>
      <c r="B2381" s="141"/>
      <c r="C2381" s="141"/>
      <c r="D2381" s="141"/>
      <c r="E2381" s="141"/>
      <c r="F2381" s="141"/>
      <c r="G2381" s="141"/>
      <c r="H2381" s="141"/>
      <c r="I2381" s="141"/>
      <c r="J2381" s="141"/>
      <c r="K2381" s="141"/>
      <c r="L2381" s="141"/>
      <c r="M2381" s="141"/>
      <c r="N2381" s="141"/>
      <c r="O2381" s="141"/>
      <c r="P2381" s="141"/>
      <c r="Q2381" s="141"/>
      <c r="R2381" s="141"/>
      <c r="S2381" s="141"/>
      <c r="T2381" s="141"/>
      <c r="U2381" s="141"/>
    </row>
    <row r="2382" spans="1:21" ht="14.4" x14ac:dyDescent="0.3">
      <c r="A2382" s="141"/>
      <c r="B2382" s="141"/>
      <c r="C2382" s="141"/>
      <c r="D2382" s="141"/>
      <c r="E2382" s="141"/>
      <c r="F2382" s="141"/>
      <c r="G2382" s="141"/>
      <c r="H2382" s="141"/>
      <c r="I2382" s="141"/>
      <c r="J2382" s="141"/>
      <c r="K2382" s="141"/>
      <c r="L2382" s="141"/>
      <c r="M2382" s="141"/>
      <c r="N2382" s="141"/>
      <c r="O2382" s="141"/>
      <c r="P2382" s="141"/>
      <c r="Q2382" s="141"/>
      <c r="R2382" s="141"/>
      <c r="S2382" s="141"/>
      <c r="T2382" s="141"/>
      <c r="U2382" s="141"/>
    </row>
    <row r="2383" spans="1:21" ht="14.4" x14ac:dyDescent="0.3">
      <c r="A2383" s="141"/>
      <c r="B2383" s="141"/>
      <c r="C2383" s="141"/>
      <c r="D2383" s="141"/>
      <c r="E2383" s="141"/>
      <c r="F2383" s="141"/>
      <c r="G2383" s="141"/>
      <c r="H2383" s="141"/>
      <c r="I2383" s="141"/>
      <c r="J2383" s="141"/>
      <c r="K2383" s="141"/>
      <c r="L2383" s="141"/>
      <c r="M2383" s="141"/>
      <c r="N2383" s="141"/>
      <c r="O2383" s="141"/>
      <c r="P2383" s="141"/>
      <c r="Q2383" s="141"/>
      <c r="R2383" s="141"/>
      <c r="S2383" s="141"/>
      <c r="T2383" s="141"/>
      <c r="U2383" s="141"/>
    </row>
    <row r="2384" spans="1:21" ht="14.4" x14ac:dyDescent="0.3">
      <c r="A2384" s="141"/>
      <c r="B2384" s="141"/>
      <c r="C2384" s="141"/>
      <c r="D2384" s="141"/>
      <c r="E2384" s="141"/>
      <c r="F2384" s="141"/>
      <c r="G2384" s="141"/>
      <c r="H2384" s="141"/>
      <c r="I2384" s="141"/>
      <c r="J2384" s="141"/>
      <c r="K2384" s="141"/>
      <c r="L2384" s="141"/>
      <c r="M2384" s="141"/>
      <c r="N2384" s="141"/>
      <c r="O2384" s="141"/>
      <c r="P2384" s="141"/>
      <c r="Q2384" s="141"/>
      <c r="R2384" s="141"/>
      <c r="S2384" s="141"/>
      <c r="T2384" s="141"/>
      <c r="U2384" s="141"/>
    </row>
    <row r="2385" spans="1:21" ht="14.4" x14ac:dyDescent="0.3">
      <c r="A2385" s="141"/>
      <c r="B2385" s="141"/>
      <c r="C2385" s="141"/>
      <c r="D2385" s="141"/>
      <c r="E2385" s="141"/>
      <c r="F2385" s="141"/>
      <c r="G2385" s="141"/>
      <c r="H2385" s="141"/>
      <c r="I2385" s="141"/>
      <c r="J2385" s="141"/>
      <c r="K2385" s="141"/>
      <c r="L2385" s="141"/>
      <c r="M2385" s="141"/>
      <c r="N2385" s="141"/>
      <c r="O2385" s="141"/>
      <c r="P2385" s="141"/>
      <c r="Q2385" s="141"/>
      <c r="R2385" s="141"/>
      <c r="S2385" s="141"/>
      <c r="T2385" s="141"/>
      <c r="U2385" s="141"/>
    </row>
    <row r="2386" spans="1:21" ht="14.4" x14ac:dyDescent="0.3">
      <c r="A2386" s="141"/>
      <c r="B2386" s="141"/>
      <c r="C2386" s="141"/>
      <c r="D2386" s="141"/>
      <c r="E2386" s="141"/>
      <c r="F2386" s="141"/>
      <c r="G2386" s="141"/>
      <c r="H2386" s="141"/>
      <c r="I2386" s="141"/>
      <c r="J2386" s="141"/>
      <c r="K2386" s="141"/>
      <c r="L2386" s="141"/>
      <c r="M2386" s="141"/>
      <c r="N2386" s="141"/>
      <c r="O2386" s="141"/>
      <c r="P2386" s="141"/>
      <c r="Q2386" s="141"/>
      <c r="R2386" s="141"/>
      <c r="S2386" s="141"/>
      <c r="T2386" s="141"/>
      <c r="U2386" s="141"/>
    </row>
    <row r="2387" spans="1:21" ht="14.4" x14ac:dyDescent="0.3">
      <c r="A2387" s="141"/>
      <c r="B2387" s="141"/>
      <c r="C2387" s="141"/>
      <c r="D2387" s="141"/>
      <c r="E2387" s="141"/>
      <c r="F2387" s="141"/>
      <c r="G2387" s="141"/>
      <c r="H2387" s="141"/>
      <c r="I2387" s="141"/>
      <c r="J2387" s="141"/>
      <c r="K2387" s="141"/>
      <c r="L2387" s="141"/>
      <c r="M2387" s="141"/>
      <c r="N2387" s="141"/>
      <c r="O2387" s="141"/>
      <c r="P2387" s="141"/>
      <c r="Q2387" s="141"/>
      <c r="R2387" s="141"/>
      <c r="S2387" s="141"/>
      <c r="T2387" s="141"/>
      <c r="U2387" s="141"/>
    </row>
    <row r="2388" spans="1:21" ht="14.4" x14ac:dyDescent="0.3">
      <c r="A2388" s="141"/>
      <c r="B2388" s="141"/>
      <c r="C2388" s="141"/>
      <c r="D2388" s="141"/>
      <c r="E2388" s="141"/>
      <c r="F2388" s="141"/>
      <c r="G2388" s="141"/>
      <c r="H2388" s="141"/>
      <c r="I2388" s="141"/>
      <c r="J2388" s="141"/>
      <c r="K2388" s="141"/>
      <c r="L2388" s="141"/>
      <c r="M2388" s="141"/>
      <c r="N2388" s="141"/>
      <c r="O2388" s="141"/>
      <c r="P2388" s="141"/>
      <c r="Q2388" s="141"/>
      <c r="R2388" s="141"/>
      <c r="S2388" s="141"/>
      <c r="T2388" s="141"/>
      <c r="U2388" s="141"/>
    </row>
    <row r="2389" spans="1:21" ht="14.4" x14ac:dyDescent="0.3">
      <c r="A2389" s="141"/>
      <c r="B2389" s="141"/>
      <c r="C2389" s="141"/>
      <c r="D2389" s="141"/>
      <c r="E2389" s="141"/>
      <c r="F2389" s="141"/>
      <c r="G2389" s="141"/>
      <c r="H2389" s="141"/>
      <c r="I2389" s="141"/>
      <c r="J2389" s="141"/>
      <c r="K2389" s="141"/>
      <c r="L2389" s="141"/>
      <c r="M2389" s="141"/>
      <c r="N2389" s="141"/>
      <c r="O2389" s="141"/>
      <c r="P2389" s="141"/>
      <c r="Q2389" s="141"/>
      <c r="R2389" s="141"/>
      <c r="S2389" s="141"/>
      <c r="T2389" s="141"/>
      <c r="U2389" s="141"/>
    </row>
    <row r="2390" spans="1:21" ht="14.4" x14ac:dyDescent="0.3">
      <c r="A2390" s="141"/>
      <c r="B2390" s="141"/>
      <c r="C2390" s="141"/>
      <c r="D2390" s="141"/>
      <c r="E2390" s="141"/>
      <c r="F2390" s="141"/>
      <c r="G2390" s="141"/>
      <c r="H2390" s="141"/>
      <c r="I2390" s="141"/>
      <c r="J2390" s="141"/>
      <c r="K2390" s="141"/>
      <c r="L2390" s="141"/>
      <c r="M2390" s="141"/>
      <c r="N2390" s="141"/>
      <c r="O2390" s="141"/>
      <c r="P2390" s="141"/>
      <c r="Q2390" s="141"/>
      <c r="R2390" s="141"/>
      <c r="S2390" s="141"/>
      <c r="T2390" s="141"/>
      <c r="U2390" s="141"/>
    </row>
    <row r="2391" spans="1:21" ht="14.4" x14ac:dyDescent="0.3">
      <c r="A2391" s="141"/>
      <c r="B2391" s="141"/>
      <c r="C2391" s="141"/>
      <c r="D2391" s="141"/>
      <c r="E2391" s="141"/>
      <c r="F2391" s="141"/>
      <c r="G2391" s="141"/>
      <c r="H2391" s="141"/>
      <c r="I2391" s="141"/>
      <c r="J2391" s="141"/>
      <c r="K2391" s="141"/>
      <c r="L2391" s="141"/>
      <c r="M2391" s="141"/>
      <c r="N2391" s="141"/>
      <c r="O2391" s="141"/>
      <c r="P2391" s="141"/>
      <c r="Q2391" s="141"/>
      <c r="R2391" s="141"/>
      <c r="S2391" s="141"/>
      <c r="T2391" s="141"/>
      <c r="U2391" s="141"/>
    </row>
    <row r="2392" spans="1:21" ht="14.4" x14ac:dyDescent="0.3">
      <c r="A2392" s="141"/>
      <c r="B2392" s="141"/>
      <c r="C2392" s="141"/>
      <c r="D2392" s="141"/>
      <c r="E2392" s="141"/>
      <c r="F2392" s="141"/>
      <c r="G2392" s="141"/>
      <c r="H2392" s="141"/>
      <c r="I2392" s="141"/>
      <c r="J2392" s="141"/>
      <c r="K2392" s="141"/>
      <c r="L2392" s="141"/>
      <c r="M2392" s="141"/>
      <c r="N2392" s="141"/>
      <c r="O2392" s="141"/>
      <c r="P2392" s="141"/>
      <c r="Q2392" s="141"/>
      <c r="R2392" s="141"/>
      <c r="S2392" s="141"/>
      <c r="T2392" s="141"/>
      <c r="U2392" s="141"/>
    </row>
    <row r="2393" spans="1:21" ht="14.4" x14ac:dyDescent="0.3">
      <c r="A2393" s="141"/>
      <c r="B2393" s="141"/>
      <c r="C2393" s="141"/>
      <c r="D2393" s="141"/>
      <c r="E2393" s="141"/>
      <c r="F2393" s="141"/>
      <c r="G2393" s="141"/>
      <c r="H2393" s="141"/>
      <c r="I2393" s="141"/>
      <c r="J2393" s="141"/>
      <c r="K2393" s="141"/>
      <c r="L2393" s="141"/>
      <c r="M2393" s="141"/>
      <c r="N2393" s="141"/>
      <c r="O2393" s="141"/>
      <c r="P2393" s="141"/>
      <c r="Q2393" s="141"/>
      <c r="R2393" s="141"/>
      <c r="S2393" s="141"/>
      <c r="T2393" s="141"/>
      <c r="U2393" s="141"/>
    </row>
    <row r="2394" spans="1:21" ht="14.4" x14ac:dyDescent="0.3">
      <c r="A2394" s="141"/>
      <c r="B2394" s="141"/>
      <c r="C2394" s="141"/>
      <c r="D2394" s="141"/>
      <c r="E2394" s="141"/>
      <c r="F2394" s="141"/>
      <c r="G2394" s="141"/>
      <c r="H2394" s="141"/>
      <c r="I2394" s="141"/>
      <c r="J2394" s="141"/>
      <c r="K2394" s="141"/>
      <c r="L2394" s="141"/>
      <c r="M2394" s="141"/>
      <c r="N2394" s="141"/>
      <c r="O2394" s="141"/>
      <c r="P2394" s="141"/>
      <c r="Q2394" s="141"/>
      <c r="R2394" s="141"/>
      <c r="S2394" s="141"/>
      <c r="T2394" s="141"/>
      <c r="U2394" s="141"/>
    </row>
    <row r="2395" spans="1:21" ht="14.4" x14ac:dyDescent="0.3">
      <c r="A2395" s="141"/>
      <c r="B2395" s="141"/>
      <c r="C2395" s="141"/>
      <c r="D2395" s="141"/>
      <c r="E2395" s="141"/>
      <c r="F2395" s="141"/>
      <c r="G2395" s="141"/>
      <c r="H2395" s="141"/>
      <c r="I2395" s="141"/>
      <c r="J2395" s="141"/>
      <c r="K2395" s="141"/>
      <c r="L2395" s="141"/>
      <c r="M2395" s="141"/>
      <c r="N2395" s="141"/>
      <c r="O2395" s="141"/>
      <c r="P2395" s="141"/>
      <c r="Q2395" s="141"/>
      <c r="R2395" s="141"/>
      <c r="S2395" s="141"/>
      <c r="T2395" s="141"/>
      <c r="U2395" s="141"/>
    </row>
    <row r="2396" spans="1:21" ht="14.4" x14ac:dyDescent="0.3">
      <c r="A2396" s="141"/>
      <c r="B2396" s="141"/>
      <c r="C2396" s="141"/>
      <c r="D2396" s="141"/>
      <c r="E2396" s="141"/>
      <c r="F2396" s="141"/>
      <c r="G2396" s="141"/>
      <c r="H2396" s="141"/>
      <c r="I2396" s="141"/>
      <c r="J2396" s="141"/>
      <c r="K2396" s="141"/>
      <c r="L2396" s="141"/>
      <c r="M2396" s="141"/>
      <c r="N2396" s="141"/>
      <c r="O2396" s="141"/>
      <c r="P2396" s="141"/>
      <c r="Q2396" s="141"/>
      <c r="R2396" s="141"/>
      <c r="S2396" s="141"/>
      <c r="T2396" s="141"/>
      <c r="U2396" s="141"/>
    </row>
    <row r="2397" spans="1:21" ht="14.4" x14ac:dyDescent="0.3">
      <c r="A2397" s="141"/>
      <c r="B2397" s="141"/>
      <c r="C2397" s="141"/>
      <c r="D2397" s="141"/>
      <c r="E2397" s="141"/>
      <c r="F2397" s="141"/>
      <c r="G2397" s="141"/>
      <c r="H2397" s="141"/>
      <c r="I2397" s="141"/>
      <c r="J2397" s="141"/>
      <c r="K2397" s="141"/>
      <c r="L2397" s="141"/>
      <c r="M2397" s="141"/>
      <c r="N2397" s="141"/>
      <c r="O2397" s="141"/>
      <c r="P2397" s="141"/>
      <c r="Q2397" s="141"/>
      <c r="R2397" s="141"/>
      <c r="S2397" s="141"/>
      <c r="T2397" s="141"/>
      <c r="U2397" s="141"/>
    </row>
    <row r="2398" spans="1:21" ht="14.4" x14ac:dyDescent="0.3">
      <c r="A2398" s="141"/>
      <c r="B2398" s="141"/>
      <c r="C2398" s="141"/>
      <c r="D2398" s="141"/>
      <c r="E2398" s="141"/>
      <c r="F2398" s="141"/>
      <c r="G2398" s="141"/>
      <c r="H2398" s="141"/>
      <c r="I2398" s="141"/>
      <c r="J2398" s="141"/>
      <c r="K2398" s="141"/>
      <c r="L2398" s="141"/>
      <c r="M2398" s="141"/>
      <c r="N2398" s="141"/>
      <c r="O2398" s="141"/>
      <c r="P2398" s="141"/>
      <c r="Q2398" s="141"/>
      <c r="R2398" s="141"/>
      <c r="S2398" s="141"/>
      <c r="T2398" s="141"/>
      <c r="U2398" s="141"/>
    </row>
    <row r="2399" spans="1:21" ht="14.4" x14ac:dyDescent="0.3">
      <c r="A2399" s="141"/>
      <c r="B2399" s="141"/>
      <c r="C2399" s="141"/>
      <c r="D2399" s="141"/>
      <c r="E2399" s="141"/>
      <c r="F2399" s="141"/>
      <c r="G2399" s="141"/>
      <c r="H2399" s="141"/>
      <c r="I2399" s="141"/>
      <c r="J2399" s="141"/>
      <c r="K2399" s="141"/>
      <c r="L2399" s="141"/>
      <c r="M2399" s="141"/>
      <c r="N2399" s="141"/>
      <c r="O2399" s="141"/>
      <c r="P2399" s="141"/>
      <c r="Q2399" s="141"/>
      <c r="R2399" s="141"/>
      <c r="S2399" s="141"/>
      <c r="T2399" s="141"/>
      <c r="U2399" s="141"/>
    </row>
    <row r="2400" spans="1:21" ht="14.4" x14ac:dyDescent="0.3">
      <c r="A2400" s="141"/>
      <c r="B2400" s="141"/>
      <c r="C2400" s="141"/>
      <c r="D2400" s="141"/>
      <c r="E2400" s="141"/>
      <c r="F2400" s="141"/>
      <c r="G2400" s="141"/>
      <c r="H2400" s="141"/>
      <c r="I2400" s="141"/>
      <c r="J2400" s="141"/>
      <c r="K2400" s="141"/>
      <c r="L2400" s="141"/>
      <c r="M2400" s="141"/>
      <c r="N2400" s="141"/>
      <c r="O2400" s="141"/>
      <c r="P2400" s="141"/>
      <c r="Q2400" s="141"/>
      <c r="R2400" s="141"/>
      <c r="S2400" s="141"/>
      <c r="T2400" s="141"/>
      <c r="U2400" s="141"/>
    </row>
    <row r="2401" spans="1:21" ht="14.4" x14ac:dyDescent="0.3">
      <c r="A2401" s="141"/>
      <c r="B2401" s="141"/>
      <c r="C2401" s="141"/>
      <c r="D2401" s="141"/>
      <c r="E2401" s="141"/>
      <c r="F2401" s="141"/>
      <c r="G2401" s="141"/>
      <c r="H2401" s="141"/>
      <c r="I2401" s="141"/>
      <c r="J2401" s="141"/>
      <c r="K2401" s="141"/>
      <c r="L2401" s="141"/>
      <c r="M2401" s="141"/>
      <c r="N2401" s="141"/>
      <c r="O2401" s="141"/>
      <c r="P2401" s="141"/>
      <c r="Q2401" s="141"/>
      <c r="R2401" s="141"/>
      <c r="S2401" s="141"/>
      <c r="T2401" s="141"/>
      <c r="U2401" s="141"/>
    </row>
    <row r="2402" spans="1:21" ht="14.4" x14ac:dyDescent="0.3">
      <c r="A2402" s="141"/>
      <c r="B2402" s="141"/>
      <c r="C2402" s="141"/>
      <c r="D2402" s="141"/>
      <c r="E2402" s="141"/>
      <c r="F2402" s="141"/>
      <c r="G2402" s="141"/>
      <c r="H2402" s="141"/>
      <c r="I2402" s="141"/>
      <c r="J2402" s="141"/>
      <c r="K2402" s="141"/>
      <c r="L2402" s="141"/>
      <c r="M2402" s="141"/>
      <c r="N2402" s="141"/>
      <c r="O2402" s="141"/>
      <c r="P2402" s="141"/>
      <c r="Q2402" s="141"/>
      <c r="R2402" s="141"/>
      <c r="S2402" s="141"/>
      <c r="T2402" s="141"/>
      <c r="U2402" s="141"/>
    </row>
    <row r="2403" spans="1:21" ht="14.4" x14ac:dyDescent="0.3">
      <c r="A2403" s="141"/>
      <c r="B2403" s="141"/>
      <c r="C2403" s="141"/>
      <c r="D2403" s="141"/>
      <c r="E2403" s="141"/>
      <c r="F2403" s="141"/>
      <c r="G2403" s="141"/>
      <c r="H2403" s="141"/>
      <c r="I2403" s="141"/>
      <c r="J2403" s="141"/>
      <c r="K2403" s="141"/>
      <c r="L2403" s="141"/>
      <c r="M2403" s="141"/>
      <c r="N2403" s="141"/>
      <c r="O2403" s="141"/>
      <c r="P2403" s="141"/>
      <c r="Q2403" s="141"/>
      <c r="R2403" s="141"/>
      <c r="S2403" s="141"/>
      <c r="T2403" s="141"/>
      <c r="U2403" s="141"/>
    </row>
    <row r="2404" spans="1:21" ht="14.4" x14ac:dyDescent="0.3">
      <c r="A2404" s="141"/>
      <c r="B2404" s="141"/>
      <c r="C2404" s="141"/>
      <c r="D2404" s="141"/>
      <c r="E2404" s="141"/>
      <c r="F2404" s="141"/>
      <c r="G2404" s="141"/>
      <c r="H2404" s="141"/>
      <c r="I2404" s="141"/>
      <c r="J2404" s="141"/>
      <c r="K2404" s="141"/>
      <c r="L2404" s="141"/>
      <c r="M2404" s="141"/>
      <c r="N2404" s="141"/>
      <c r="O2404" s="141"/>
      <c r="P2404" s="141"/>
      <c r="Q2404" s="141"/>
      <c r="R2404" s="141"/>
      <c r="S2404" s="141"/>
      <c r="T2404" s="141"/>
      <c r="U2404" s="141"/>
    </row>
    <row r="2405" spans="1:21" ht="14.4" x14ac:dyDescent="0.3">
      <c r="A2405" s="141"/>
      <c r="B2405" s="141"/>
      <c r="C2405" s="141"/>
      <c r="D2405" s="141"/>
      <c r="E2405" s="141"/>
      <c r="F2405" s="141"/>
      <c r="G2405" s="141"/>
      <c r="H2405" s="141"/>
      <c r="I2405" s="141"/>
      <c r="J2405" s="141"/>
      <c r="K2405" s="141"/>
      <c r="L2405" s="141"/>
      <c r="M2405" s="141"/>
      <c r="N2405" s="141"/>
      <c r="O2405" s="141"/>
      <c r="P2405" s="141"/>
      <c r="Q2405" s="141"/>
      <c r="R2405" s="141"/>
      <c r="S2405" s="141"/>
      <c r="T2405" s="141"/>
      <c r="U2405" s="141"/>
    </row>
    <row r="2406" spans="1:21" ht="14.4" x14ac:dyDescent="0.3">
      <c r="A2406" s="141"/>
      <c r="B2406" s="141"/>
      <c r="C2406" s="141"/>
      <c r="D2406" s="141"/>
      <c r="E2406" s="141"/>
      <c r="F2406" s="141"/>
      <c r="G2406" s="141"/>
      <c r="H2406" s="141"/>
      <c r="I2406" s="141"/>
      <c r="J2406" s="141"/>
      <c r="K2406" s="141"/>
      <c r="L2406" s="141"/>
      <c r="M2406" s="141"/>
      <c r="N2406" s="141"/>
      <c r="O2406" s="141"/>
      <c r="P2406" s="141"/>
      <c r="Q2406" s="141"/>
      <c r="R2406" s="141"/>
      <c r="S2406" s="141"/>
      <c r="T2406" s="141"/>
      <c r="U2406" s="141"/>
    </row>
    <row r="2407" spans="1:21" ht="14.4" x14ac:dyDescent="0.3">
      <c r="A2407" s="141"/>
      <c r="B2407" s="141"/>
      <c r="C2407" s="141"/>
      <c r="D2407" s="141"/>
      <c r="E2407" s="141"/>
      <c r="F2407" s="141"/>
      <c r="G2407" s="141"/>
      <c r="H2407" s="141"/>
      <c r="I2407" s="141"/>
      <c r="J2407" s="141"/>
      <c r="K2407" s="141"/>
      <c r="L2407" s="141"/>
      <c r="M2407" s="141"/>
      <c r="N2407" s="141"/>
      <c r="O2407" s="141"/>
      <c r="P2407" s="141"/>
      <c r="Q2407" s="141"/>
      <c r="R2407" s="141"/>
      <c r="S2407" s="141"/>
      <c r="T2407" s="141"/>
      <c r="U2407" s="141"/>
    </row>
    <row r="2408" spans="1:21" ht="14.4" x14ac:dyDescent="0.3">
      <c r="A2408" s="141"/>
      <c r="B2408" s="141"/>
      <c r="C2408" s="141"/>
      <c r="D2408" s="141"/>
      <c r="E2408" s="141"/>
      <c r="F2408" s="141"/>
      <c r="G2408" s="141"/>
      <c r="H2408" s="141"/>
      <c r="I2408" s="141"/>
      <c r="J2408" s="141"/>
      <c r="K2408" s="141"/>
      <c r="L2408" s="141"/>
      <c r="M2408" s="141"/>
      <c r="N2408" s="141"/>
      <c r="O2408" s="141"/>
      <c r="P2408" s="141"/>
      <c r="Q2408" s="141"/>
      <c r="R2408" s="141"/>
      <c r="S2408" s="141"/>
      <c r="T2408" s="141"/>
      <c r="U2408" s="141"/>
    </row>
    <row r="2409" spans="1:21" ht="14.4" x14ac:dyDescent="0.3">
      <c r="A2409" s="141"/>
      <c r="B2409" s="141"/>
      <c r="C2409" s="141"/>
      <c r="D2409" s="141"/>
      <c r="E2409" s="141"/>
      <c r="F2409" s="141"/>
      <c r="G2409" s="141"/>
      <c r="H2409" s="141"/>
      <c r="I2409" s="141"/>
      <c r="J2409" s="141"/>
      <c r="K2409" s="141"/>
      <c r="L2409" s="141"/>
      <c r="M2409" s="141"/>
      <c r="N2409" s="141"/>
      <c r="O2409" s="141"/>
      <c r="P2409" s="141"/>
      <c r="Q2409" s="141"/>
      <c r="R2409" s="141"/>
      <c r="S2409" s="141"/>
      <c r="T2409" s="141"/>
      <c r="U2409" s="141"/>
    </row>
    <row r="2410" spans="1:21" ht="14.4" x14ac:dyDescent="0.3">
      <c r="A2410" s="141"/>
      <c r="B2410" s="141"/>
      <c r="C2410" s="141"/>
      <c r="D2410" s="141"/>
      <c r="E2410" s="141"/>
      <c r="F2410" s="141"/>
      <c r="G2410" s="141"/>
      <c r="H2410" s="141"/>
      <c r="I2410" s="141"/>
      <c r="J2410" s="141"/>
      <c r="K2410" s="141"/>
      <c r="L2410" s="141"/>
      <c r="M2410" s="141"/>
      <c r="N2410" s="141"/>
      <c r="O2410" s="141"/>
      <c r="P2410" s="141"/>
      <c r="Q2410" s="141"/>
      <c r="R2410" s="141"/>
      <c r="S2410" s="141"/>
      <c r="T2410" s="141"/>
      <c r="U2410" s="141"/>
    </row>
    <row r="2411" spans="1:21" ht="14.4" x14ac:dyDescent="0.3">
      <c r="A2411" s="141"/>
      <c r="B2411" s="141"/>
      <c r="C2411" s="141"/>
      <c r="D2411" s="141"/>
      <c r="E2411" s="141"/>
      <c r="F2411" s="141"/>
      <c r="G2411" s="141"/>
      <c r="H2411" s="141"/>
      <c r="I2411" s="141"/>
      <c r="J2411" s="141"/>
      <c r="K2411" s="141"/>
      <c r="L2411" s="141"/>
      <c r="M2411" s="141"/>
      <c r="N2411" s="141"/>
      <c r="O2411" s="141"/>
      <c r="P2411" s="141"/>
      <c r="Q2411" s="141"/>
      <c r="R2411" s="141"/>
      <c r="S2411" s="141"/>
      <c r="T2411" s="141"/>
      <c r="U2411" s="141"/>
    </row>
    <row r="2412" spans="1:21" ht="14.4" x14ac:dyDescent="0.3">
      <c r="A2412" s="141"/>
      <c r="B2412" s="141"/>
      <c r="C2412" s="141"/>
      <c r="D2412" s="141"/>
      <c r="E2412" s="141"/>
      <c r="F2412" s="141"/>
      <c r="G2412" s="141"/>
      <c r="H2412" s="141"/>
      <c r="I2412" s="141"/>
      <c r="J2412" s="141"/>
      <c r="K2412" s="141"/>
      <c r="L2412" s="141"/>
      <c r="M2412" s="141"/>
      <c r="N2412" s="141"/>
      <c r="O2412" s="141"/>
      <c r="P2412" s="141"/>
      <c r="Q2412" s="141"/>
      <c r="R2412" s="141"/>
      <c r="S2412" s="141"/>
      <c r="T2412" s="141"/>
      <c r="U2412" s="141"/>
    </row>
    <row r="2413" spans="1:21" ht="14.4" x14ac:dyDescent="0.3">
      <c r="A2413" s="141"/>
      <c r="B2413" s="141"/>
      <c r="C2413" s="141"/>
      <c r="D2413" s="141"/>
      <c r="E2413" s="141"/>
      <c r="F2413" s="141"/>
      <c r="G2413" s="141"/>
      <c r="H2413" s="141"/>
      <c r="I2413" s="141"/>
      <c r="J2413" s="141"/>
      <c r="K2413" s="141"/>
      <c r="L2413" s="141"/>
      <c r="M2413" s="141"/>
      <c r="N2413" s="141"/>
      <c r="O2413" s="141"/>
      <c r="P2413" s="141"/>
      <c r="Q2413" s="141"/>
      <c r="R2413" s="141"/>
      <c r="S2413" s="141"/>
      <c r="T2413" s="141"/>
      <c r="U2413" s="141"/>
    </row>
    <row r="2414" spans="1:21" ht="14.4" x14ac:dyDescent="0.3">
      <c r="A2414" s="141"/>
      <c r="B2414" s="141"/>
      <c r="C2414" s="141"/>
      <c r="D2414" s="141"/>
      <c r="E2414" s="141"/>
      <c r="F2414" s="141"/>
      <c r="G2414" s="141"/>
      <c r="H2414" s="141"/>
      <c r="I2414" s="141"/>
      <c r="J2414" s="141"/>
      <c r="K2414" s="141"/>
      <c r="L2414" s="141"/>
      <c r="M2414" s="141"/>
      <c r="N2414" s="141"/>
      <c r="O2414" s="141"/>
      <c r="P2414" s="141"/>
      <c r="Q2414" s="141"/>
      <c r="R2414" s="141"/>
      <c r="S2414" s="141"/>
      <c r="T2414" s="141"/>
      <c r="U2414" s="141"/>
    </row>
    <row r="2415" spans="1:21" ht="14.4" x14ac:dyDescent="0.3">
      <c r="A2415" s="141"/>
      <c r="B2415" s="141"/>
      <c r="C2415" s="141"/>
      <c r="D2415" s="141"/>
      <c r="E2415" s="141"/>
      <c r="F2415" s="141"/>
      <c r="G2415" s="141"/>
      <c r="H2415" s="141"/>
      <c r="I2415" s="141"/>
      <c r="J2415" s="141"/>
      <c r="K2415" s="141"/>
      <c r="L2415" s="141"/>
      <c r="M2415" s="141"/>
      <c r="N2415" s="141"/>
      <c r="O2415" s="141"/>
      <c r="P2415" s="141"/>
      <c r="Q2415" s="141"/>
      <c r="R2415" s="141"/>
      <c r="S2415" s="141"/>
      <c r="T2415" s="141"/>
      <c r="U2415" s="141"/>
    </row>
    <row r="2416" spans="1:21" ht="14.4" x14ac:dyDescent="0.3">
      <c r="A2416" s="141"/>
      <c r="B2416" s="141"/>
      <c r="C2416" s="141"/>
      <c r="D2416" s="141"/>
      <c r="E2416" s="141"/>
      <c r="F2416" s="141"/>
      <c r="G2416" s="141"/>
      <c r="H2416" s="141"/>
      <c r="I2416" s="141"/>
      <c r="J2416" s="141"/>
      <c r="K2416" s="141"/>
      <c r="L2416" s="141"/>
      <c r="M2416" s="141"/>
      <c r="N2416" s="141"/>
      <c r="O2416" s="141"/>
      <c r="P2416" s="141"/>
      <c r="Q2416" s="141"/>
      <c r="R2416" s="141"/>
      <c r="S2416" s="141"/>
      <c r="T2416" s="141"/>
      <c r="U2416" s="141"/>
    </row>
    <row r="2417" spans="1:21" ht="14.4" x14ac:dyDescent="0.3">
      <c r="A2417" s="141"/>
      <c r="B2417" s="141"/>
      <c r="C2417" s="141"/>
      <c r="D2417" s="141"/>
      <c r="E2417" s="141"/>
      <c r="F2417" s="141"/>
      <c r="G2417" s="141"/>
      <c r="H2417" s="141"/>
      <c r="I2417" s="141"/>
      <c r="J2417" s="141"/>
      <c r="K2417" s="141"/>
      <c r="L2417" s="141"/>
      <c r="M2417" s="141"/>
      <c r="N2417" s="141"/>
      <c r="O2417" s="141"/>
      <c r="P2417" s="141"/>
      <c r="Q2417" s="141"/>
      <c r="R2417" s="141"/>
      <c r="S2417" s="141"/>
      <c r="T2417" s="141"/>
      <c r="U2417" s="141"/>
    </row>
    <row r="2418" spans="1:21" ht="14.4" x14ac:dyDescent="0.3">
      <c r="A2418" s="141"/>
      <c r="B2418" s="141"/>
      <c r="C2418" s="141"/>
      <c r="D2418" s="141"/>
      <c r="E2418" s="141"/>
      <c r="F2418" s="141"/>
      <c r="G2418" s="141"/>
      <c r="H2418" s="141"/>
      <c r="I2418" s="141"/>
      <c r="J2418" s="141"/>
      <c r="K2418" s="141"/>
      <c r="L2418" s="141"/>
      <c r="M2418" s="141"/>
      <c r="N2418" s="141"/>
      <c r="O2418" s="141"/>
      <c r="P2418" s="141"/>
      <c r="Q2418" s="141"/>
      <c r="R2418" s="141"/>
      <c r="S2418" s="141"/>
      <c r="T2418" s="141"/>
      <c r="U2418" s="141"/>
    </row>
    <row r="2419" spans="1:21" ht="14.4" x14ac:dyDescent="0.3">
      <c r="A2419" s="141"/>
      <c r="B2419" s="141"/>
      <c r="C2419" s="141"/>
      <c r="D2419" s="141"/>
      <c r="E2419" s="141"/>
      <c r="F2419" s="141"/>
      <c r="G2419" s="141"/>
      <c r="H2419" s="141"/>
      <c r="I2419" s="141"/>
      <c r="J2419" s="141"/>
      <c r="K2419" s="141"/>
      <c r="L2419" s="141"/>
      <c r="M2419" s="141"/>
      <c r="N2419" s="141"/>
      <c r="O2419" s="141"/>
      <c r="P2419" s="141"/>
      <c r="Q2419" s="141"/>
      <c r="R2419" s="141"/>
      <c r="S2419" s="141"/>
      <c r="T2419" s="141"/>
      <c r="U2419" s="141"/>
    </row>
    <row r="2420" spans="1:21" ht="14.4" x14ac:dyDescent="0.3">
      <c r="A2420" s="141"/>
      <c r="B2420" s="141"/>
      <c r="C2420" s="141"/>
      <c r="D2420" s="141"/>
      <c r="E2420" s="141"/>
      <c r="F2420" s="141"/>
      <c r="G2420" s="141"/>
      <c r="H2420" s="141"/>
      <c r="I2420" s="141"/>
      <c r="J2420" s="141"/>
      <c r="K2420" s="141"/>
      <c r="L2420" s="141"/>
      <c r="M2420" s="141"/>
      <c r="N2420" s="141"/>
      <c r="O2420" s="141"/>
      <c r="P2420" s="141"/>
      <c r="Q2420" s="141"/>
      <c r="R2420" s="141"/>
      <c r="S2420" s="141"/>
      <c r="T2420" s="141"/>
      <c r="U2420" s="141"/>
    </row>
    <row r="2421" spans="1:21" ht="14.4" x14ac:dyDescent="0.3">
      <c r="A2421" s="141"/>
      <c r="B2421" s="141"/>
      <c r="C2421" s="141"/>
      <c r="D2421" s="141"/>
      <c r="E2421" s="141"/>
      <c r="F2421" s="141"/>
      <c r="G2421" s="141"/>
      <c r="H2421" s="141"/>
      <c r="I2421" s="141"/>
      <c r="J2421" s="141"/>
      <c r="K2421" s="141"/>
      <c r="L2421" s="141"/>
      <c r="M2421" s="141"/>
      <c r="N2421" s="141"/>
      <c r="O2421" s="141"/>
      <c r="P2421" s="141"/>
      <c r="Q2421" s="141"/>
      <c r="R2421" s="141"/>
      <c r="S2421" s="141"/>
      <c r="T2421" s="141"/>
      <c r="U2421" s="141"/>
    </row>
    <row r="2422" spans="1:21" ht="14.4" x14ac:dyDescent="0.3">
      <c r="A2422" s="141"/>
      <c r="B2422" s="141"/>
      <c r="C2422" s="141"/>
      <c r="D2422" s="141"/>
      <c r="E2422" s="141"/>
      <c r="F2422" s="141"/>
      <c r="G2422" s="141"/>
      <c r="H2422" s="141"/>
      <c r="I2422" s="141"/>
      <c r="J2422" s="141"/>
      <c r="K2422" s="141"/>
      <c r="L2422" s="141"/>
      <c r="M2422" s="141"/>
      <c r="N2422" s="141"/>
      <c r="O2422" s="141"/>
      <c r="P2422" s="141"/>
      <c r="Q2422" s="141"/>
      <c r="R2422" s="141"/>
      <c r="S2422" s="141"/>
      <c r="T2422" s="141"/>
      <c r="U2422" s="141"/>
    </row>
    <row r="2423" spans="1:21" ht="14.4" x14ac:dyDescent="0.3">
      <c r="A2423" s="141"/>
      <c r="B2423" s="141"/>
      <c r="C2423" s="141"/>
      <c r="D2423" s="141"/>
      <c r="E2423" s="141"/>
      <c r="F2423" s="141"/>
      <c r="G2423" s="141"/>
      <c r="H2423" s="141"/>
      <c r="I2423" s="141"/>
      <c r="J2423" s="141"/>
      <c r="K2423" s="141"/>
      <c r="L2423" s="141"/>
      <c r="M2423" s="141"/>
      <c r="N2423" s="141"/>
      <c r="O2423" s="141"/>
      <c r="P2423" s="141"/>
      <c r="Q2423" s="141"/>
      <c r="R2423" s="141"/>
      <c r="S2423" s="141"/>
      <c r="T2423" s="141"/>
      <c r="U2423" s="141"/>
    </row>
    <row r="2424" spans="1:21" ht="14.4" x14ac:dyDescent="0.3">
      <c r="A2424" s="141"/>
      <c r="B2424" s="141"/>
      <c r="C2424" s="141"/>
      <c r="D2424" s="141"/>
      <c r="E2424" s="141"/>
      <c r="F2424" s="141"/>
      <c r="G2424" s="141"/>
      <c r="H2424" s="141"/>
      <c r="I2424" s="141"/>
      <c r="J2424" s="141"/>
      <c r="K2424" s="141"/>
      <c r="L2424" s="141"/>
      <c r="M2424" s="141"/>
      <c r="N2424" s="141"/>
      <c r="O2424" s="141"/>
      <c r="P2424" s="141"/>
      <c r="Q2424" s="141"/>
      <c r="R2424" s="141"/>
      <c r="S2424" s="141"/>
      <c r="T2424" s="141"/>
      <c r="U2424" s="141"/>
    </row>
    <row r="2425" spans="1:21" ht="14.4" x14ac:dyDescent="0.3">
      <c r="A2425" s="141"/>
      <c r="B2425" s="141"/>
      <c r="C2425" s="141"/>
      <c r="D2425" s="141"/>
      <c r="E2425" s="141"/>
      <c r="F2425" s="141"/>
      <c r="G2425" s="141"/>
      <c r="H2425" s="141"/>
      <c r="I2425" s="141"/>
      <c r="J2425" s="141"/>
      <c r="K2425" s="141"/>
      <c r="L2425" s="141"/>
      <c r="M2425" s="141"/>
      <c r="N2425" s="141"/>
      <c r="O2425" s="141"/>
      <c r="P2425" s="141"/>
      <c r="Q2425" s="141"/>
      <c r="R2425" s="141"/>
      <c r="S2425" s="141"/>
      <c r="T2425" s="141"/>
      <c r="U2425" s="141"/>
    </row>
    <row r="2426" spans="1:21" ht="14.4" x14ac:dyDescent="0.3">
      <c r="A2426" s="141"/>
      <c r="B2426" s="141"/>
      <c r="C2426" s="141"/>
      <c r="D2426" s="141"/>
      <c r="E2426" s="141"/>
      <c r="F2426" s="141"/>
      <c r="G2426" s="141"/>
      <c r="H2426" s="141"/>
      <c r="I2426" s="141"/>
      <c r="J2426" s="141"/>
      <c r="K2426" s="141"/>
      <c r="L2426" s="141"/>
      <c r="M2426" s="141"/>
      <c r="N2426" s="141"/>
      <c r="O2426" s="141"/>
      <c r="P2426" s="141"/>
      <c r="Q2426" s="141"/>
      <c r="R2426" s="141"/>
      <c r="S2426" s="141"/>
      <c r="T2426" s="141"/>
      <c r="U2426" s="141"/>
    </row>
    <row r="2427" spans="1:21" ht="14.4" x14ac:dyDescent="0.3">
      <c r="A2427" s="141"/>
      <c r="B2427" s="141"/>
      <c r="C2427" s="141"/>
      <c r="D2427" s="141"/>
      <c r="E2427" s="141"/>
      <c r="F2427" s="141"/>
      <c r="G2427" s="141"/>
      <c r="H2427" s="141"/>
      <c r="I2427" s="141"/>
      <c r="J2427" s="141"/>
      <c r="K2427" s="141"/>
      <c r="L2427" s="141"/>
      <c r="M2427" s="141"/>
      <c r="N2427" s="141"/>
      <c r="O2427" s="141"/>
      <c r="P2427" s="141"/>
      <c r="Q2427" s="141"/>
      <c r="R2427" s="141"/>
      <c r="S2427" s="141"/>
      <c r="T2427" s="141"/>
      <c r="U2427" s="141"/>
    </row>
    <row r="2428" spans="1:21" ht="14.4" x14ac:dyDescent="0.3">
      <c r="A2428" s="141"/>
      <c r="B2428" s="141"/>
      <c r="C2428" s="141"/>
      <c r="D2428" s="141"/>
      <c r="E2428" s="141"/>
      <c r="F2428" s="141"/>
      <c r="G2428" s="141"/>
      <c r="H2428" s="141"/>
      <c r="I2428" s="141"/>
      <c r="J2428" s="141"/>
      <c r="K2428" s="141"/>
      <c r="L2428" s="141"/>
      <c r="M2428" s="141"/>
      <c r="N2428" s="141"/>
      <c r="O2428" s="141"/>
      <c r="P2428" s="141"/>
      <c r="Q2428" s="141"/>
      <c r="R2428" s="141"/>
      <c r="S2428" s="141"/>
      <c r="T2428" s="141"/>
      <c r="U2428" s="141"/>
    </row>
    <row r="2429" spans="1:21" ht="14.4" x14ac:dyDescent="0.3">
      <c r="A2429" s="141"/>
      <c r="B2429" s="141"/>
      <c r="C2429" s="141"/>
      <c r="D2429" s="141"/>
      <c r="E2429" s="141"/>
      <c r="F2429" s="141"/>
      <c r="G2429" s="141"/>
      <c r="H2429" s="141"/>
      <c r="I2429" s="141"/>
      <c r="J2429" s="141"/>
      <c r="K2429" s="141"/>
      <c r="L2429" s="141"/>
      <c r="M2429" s="141"/>
      <c r="N2429" s="141"/>
      <c r="O2429" s="141"/>
      <c r="P2429" s="141"/>
      <c r="Q2429" s="141"/>
      <c r="R2429" s="141"/>
      <c r="S2429" s="141"/>
      <c r="T2429" s="141"/>
      <c r="U2429" s="141"/>
    </row>
    <row r="2430" spans="1:21" ht="14.4" x14ac:dyDescent="0.3">
      <c r="A2430" s="141"/>
      <c r="B2430" s="141"/>
      <c r="C2430" s="141"/>
      <c r="D2430" s="141"/>
      <c r="E2430" s="141"/>
      <c r="F2430" s="141"/>
      <c r="G2430" s="141"/>
      <c r="H2430" s="141"/>
      <c r="I2430" s="141"/>
      <c r="J2430" s="141"/>
      <c r="K2430" s="141"/>
      <c r="L2430" s="141"/>
      <c r="M2430" s="141"/>
      <c r="N2430" s="141"/>
      <c r="O2430" s="141"/>
      <c r="P2430" s="141"/>
      <c r="Q2430" s="141"/>
      <c r="R2430" s="141"/>
      <c r="S2430" s="141"/>
      <c r="T2430" s="141"/>
      <c r="U2430" s="141"/>
    </row>
    <row r="2431" spans="1:21" ht="14.4" x14ac:dyDescent="0.3">
      <c r="A2431" s="141"/>
      <c r="B2431" s="141"/>
      <c r="C2431" s="141"/>
      <c r="D2431" s="141"/>
      <c r="E2431" s="141"/>
      <c r="F2431" s="141"/>
      <c r="G2431" s="141"/>
      <c r="H2431" s="141"/>
      <c r="I2431" s="141"/>
      <c r="J2431" s="141"/>
      <c r="K2431" s="141"/>
      <c r="L2431" s="141"/>
      <c r="M2431" s="141"/>
      <c r="N2431" s="141"/>
      <c r="O2431" s="141"/>
      <c r="P2431" s="141"/>
      <c r="Q2431" s="141"/>
      <c r="R2431" s="141"/>
      <c r="S2431" s="141"/>
      <c r="T2431" s="141"/>
      <c r="U2431" s="141"/>
    </row>
    <row r="2432" spans="1:21" ht="14.4" x14ac:dyDescent="0.3">
      <c r="A2432" s="141"/>
      <c r="B2432" s="141"/>
      <c r="C2432" s="141"/>
      <c r="D2432" s="141"/>
      <c r="E2432" s="141"/>
      <c r="F2432" s="141"/>
      <c r="G2432" s="141"/>
      <c r="H2432" s="141"/>
      <c r="I2432" s="141"/>
      <c r="J2432" s="141"/>
      <c r="K2432" s="141"/>
      <c r="L2432" s="141"/>
      <c r="M2432" s="141"/>
      <c r="N2432" s="141"/>
      <c r="O2432" s="141"/>
      <c r="P2432" s="141"/>
      <c r="Q2432" s="141"/>
      <c r="R2432" s="141"/>
      <c r="S2432" s="141"/>
      <c r="T2432" s="141"/>
      <c r="U2432" s="141"/>
    </row>
    <row r="2433" spans="1:21" ht="14.4" x14ac:dyDescent="0.3">
      <c r="A2433" s="141"/>
      <c r="B2433" s="141"/>
      <c r="C2433" s="141"/>
      <c r="D2433" s="141"/>
      <c r="E2433" s="141"/>
      <c r="F2433" s="141"/>
      <c r="G2433" s="141"/>
      <c r="H2433" s="141"/>
      <c r="I2433" s="141"/>
      <c r="J2433" s="141"/>
      <c r="K2433" s="141"/>
      <c r="L2433" s="141"/>
      <c r="M2433" s="141"/>
      <c r="N2433" s="141"/>
      <c r="O2433" s="141"/>
      <c r="P2433" s="141"/>
      <c r="Q2433" s="141"/>
      <c r="R2433" s="141"/>
      <c r="S2433" s="141"/>
      <c r="T2433" s="141"/>
      <c r="U2433" s="141"/>
    </row>
    <row r="2434" spans="1:21" ht="14.4" x14ac:dyDescent="0.3">
      <c r="A2434" s="141"/>
      <c r="B2434" s="141"/>
      <c r="C2434" s="141"/>
      <c r="D2434" s="141"/>
      <c r="E2434" s="141"/>
      <c r="F2434" s="141"/>
      <c r="G2434" s="141"/>
      <c r="H2434" s="141"/>
      <c r="I2434" s="141"/>
      <c r="J2434" s="141"/>
      <c r="K2434" s="141"/>
      <c r="L2434" s="141"/>
      <c r="M2434" s="141"/>
      <c r="N2434" s="141"/>
      <c r="O2434" s="141"/>
      <c r="P2434" s="141"/>
      <c r="Q2434" s="141"/>
      <c r="R2434" s="141"/>
      <c r="S2434" s="141"/>
      <c r="T2434" s="141"/>
      <c r="U2434" s="141"/>
    </row>
    <row r="2435" spans="1:21" ht="14.4" x14ac:dyDescent="0.3">
      <c r="A2435" s="141"/>
      <c r="B2435" s="141"/>
      <c r="C2435" s="141"/>
      <c r="D2435" s="141"/>
      <c r="E2435" s="141"/>
      <c r="F2435" s="141"/>
      <c r="G2435" s="141"/>
      <c r="H2435" s="141"/>
      <c r="I2435" s="141"/>
      <c r="J2435" s="141"/>
      <c r="K2435" s="141"/>
      <c r="L2435" s="141"/>
      <c r="M2435" s="141"/>
      <c r="N2435" s="141"/>
      <c r="O2435" s="141"/>
      <c r="P2435" s="141"/>
      <c r="Q2435" s="141"/>
      <c r="R2435" s="141"/>
      <c r="S2435" s="141"/>
      <c r="T2435" s="141"/>
      <c r="U2435" s="141"/>
    </row>
    <row r="2436" spans="1:21" ht="14.4" x14ac:dyDescent="0.3">
      <c r="A2436" s="141"/>
      <c r="B2436" s="141"/>
      <c r="C2436" s="141"/>
      <c r="D2436" s="141"/>
      <c r="E2436" s="141"/>
      <c r="F2436" s="141"/>
      <c r="G2436" s="141"/>
      <c r="H2436" s="141"/>
      <c r="I2436" s="141"/>
      <c r="J2436" s="141"/>
      <c r="K2436" s="141"/>
      <c r="L2436" s="141"/>
      <c r="M2436" s="141"/>
      <c r="N2436" s="141"/>
      <c r="O2436" s="141"/>
      <c r="P2436" s="141"/>
      <c r="Q2436" s="141"/>
      <c r="R2436" s="141"/>
      <c r="S2436" s="141"/>
      <c r="T2436" s="141"/>
      <c r="U2436" s="141"/>
    </row>
    <row r="2437" spans="1:21" ht="14.4" x14ac:dyDescent="0.3">
      <c r="A2437" s="141"/>
      <c r="B2437" s="141"/>
      <c r="C2437" s="141"/>
      <c r="D2437" s="141"/>
      <c r="E2437" s="141"/>
      <c r="F2437" s="141"/>
      <c r="G2437" s="141"/>
      <c r="H2437" s="141"/>
      <c r="I2437" s="141"/>
      <c r="J2437" s="141"/>
      <c r="K2437" s="141"/>
      <c r="L2437" s="141"/>
      <c r="M2437" s="141"/>
      <c r="N2437" s="141"/>
      <c r="O2437" s="141"/>
      <c r="P2437" s="141"/>
      <c r="Q2437" s="141"/>
      <c r="R2437" s="141"/>
      <c r="S2437" s="141"/>
      <c r="T2437" s="141"/>
      <c r="U2437" s="141"/>
    </row>
    <row r="2438" spans="1:21" ht="14.4" x14ac:dyDescent="0.3">
      <c r="A2438" s="141"/>
      <c r="B2438" s="141"/>
      <c r="C2438" s="141"/>
      <c r="D2438" s="141"/>
      <c r="E2438" s="141"/>
      <c r="F2438" s="141"/>
      <c r="G2438" s="141"/>
      <c r="H2438" s="141"/>
      <c r="I2438" s="141"/>
      <c r="J2438" s="141"/>
      <c r="K2438" s="141"/>
      <c r="L2438" s="141"/>
      <c r="M2438" s="141"/>
      <c r="N2438" s="141"/>
      <c r="O2438" s="141"/>
      <c r="P2438" s="141"/>
      <c r="Q2438" s="141"/>
      <c r="R2438" s="141"/>
      <c r="S2438" s="141"/>
      <c r="T2438" s="141"/>
      <c r="U2438" s="141"/>
    </row>
    <row r="2439" spans="1:21" ht="14.4" x14ac:dyDescent="0.3">
      <c r="A2439" s="141"/>
      <c r="B2439" s="141"/>
      <c r="C2439" s="141"/>
      <c r="D2439" s="141"/>
      <c r="E2439" s="141"/>
      <c r="F2439" s="141"/>
      <c r="G2439" s="141"/>
      <c r="H2439" s="141"/>
      <c r="I2439" s="141"/>
      <c r="J2439" s="141"/>
      <c r="K2439" s="141"/>
      <c r="L2439" s="141"/>
      <c r="M2439" s="141"/>
      <c r="N2439" s="141"/>
      <c r="O2439" s="141"/>
      <c r="P2439" s="141"/>
      <c r="Q2439" s="141"/>
      <c r="R2439" s="141"/>
      <c r="S2439" s="141"/>
      <c r="T2439" s="141"/>
      <c r="U2439" s="141"/>
    </row>
    <row r="2440" spans="1:21" ht="14.4" x14ac:dyDescent="0.3">
      <c r="A2440" s="141"/>
      <c r="B2440" s="141"/>
      <c r="C2440" s="141"/>
      <c r="D2440" s="141"/>
      <c r="E2440" s="141"/>
      <c r="F2440" s="141"/>
      <c r="G2440" s="141"/>
      <c r="H2440" s="141"/>
      <c r="I2440" s="141"/>
      <c r="J2440" s="141"/>
      <c r="K2440" s="141"/>
      <c r="L2440" s="141"/>
      <c r="M2440" s="141"/>
      <c r="N2440" s="141"/>
      <c r="O2440" s="141"/>
      <c r="P2440" s="141"/>
      <c r="Q2440" s="141"/>
      <c r="R2440" s="141"/>
      <c r="S2440" s="141"/>
      <c r="T2440" s="141"/>
      <c r="U2440" s="141"/>
    </row>
    <row r="2441" spans="1:21" ht="14.4" x14ac:dyDescent="0.3">
      <c r="A2441" s="141"/>
      <c r="B2441" s="141"/>
      <c r="C2441" s="141"/>
      <c r="D2441" s="141"/>
      <c r="E2441" s="141"/>
      <c r="F2441" s="141"/>
      <c r="G2441" s="141"/>
      <c r="H2441" s="141"/>
      <c r="I2441" s="141"/>
      <c r="J2441" s="141"/>
      <c r="K2441" s="141"/>
      <c r="L2441" s="141"/>
      <c r="M2441" s="141"/>
      <c r="N2441" s="141"/>
      <c r="O2441" s="141"/>
      <c r="P2441" s="141"/>
      <c r="Q2441" s="141"/>
      <c r="R2441" s="141"/>
      <c r="S2441" s="141"/>
      <c r="T2441" s="141"/>
      <c r="U2441" s="141"/>
    </row>
    <row r="2442" spans="1:21" ht="14.4" x14ac:dyDescent="0.3">
      <c r="A2442" s="141"/>
      <c r="B2442" s="141"/>
      <c r="C2442" s="141"/>
      <c r="D2442" s="141"/>
      <c r="E2442" s="141"/>
      <c r="F2442" s="141"/>
      <c r="G2442" s="141"/>
      <c r="H2442" s="141"/>
      <c r="I2442" s="141"/>
      <c r="J2442" s="141"/>
      <c r="K2442" s="141"/>
      <c r="L2442" s="141"/>
      <c r="M2442" s="141"/>
      <c r="N2442" s="141"/>
      <c r="O2442" s="141"/>
      <c r="P2442" s="141"/>
      <c r="Q2442" s="141"/>
      <c r="R2442" s="141"/>
      <c r="S2442" s="141"/>
      <c r="T2442" s="141"/>
      <c r="U2442" s="141"/>
    </row>
    <row r="2443" spans="1:21" ht="14.4" x14ac:dyDescent="0.3">
      <c r="A2443" s="141"/>
      <c r="B2443" s="141"/>
      <c r="C2443" s="141"/>
      <c r="D2443" s="141"/>
      <c r="E2443" s="141"/>
      <c r="F2443" s="141"/>
      <c r="G2443" s="141"/>
      <c r="H2443" s="141"/>
      <c r="I2443" s="141"/>
      <c r="J2443" s="141"/>
      <c r="K2443" s="141"/>
      <c r="L2443" s="141"/>
      <c r="M2443" s="141"/>
      <c r="N2443" s="141"/>
      <c r="O2443" s="141"/>
      <c r="P2443" s="141"/>
      <c r="Q2443" s="141"/>
      <c r="R2443" s="141"/>
      <c r="S2443" s="141"/>
      <c r="T2443" s="141"/>
      <c r="U2443" s="141"/>
    </row>
    <row r="2444" spans="1:21" ht="14.4" x14ac:dyDescent="0.3">
      <c r="A2444" s="141"/>
      <c r="B2444" s="141"/>
      <c r="C2444" s="141"/>
      <c r="D2444" s="141"/>
      <c r="E2444" s="141"/>
      <c r="F2444" s="141"/>
      <c r="G2444" s="141"/>
      <c r="H2444" s="141"/>
      <c r="I2444" s="141"/>
      <c r="J2444" s="141"/>
      <c r="K2444" s="141"/>
      <c r="L2444" s="141"/>
      <c r="M2444" s="141"/>
      <c r="N2444" s="141"/>
      <c r="O2444" s="141"/>
      <c r="P2444" s="141"/>
      <c r="Q2444" s="141"/>
      <c r="R2444" s="141"/>
      <c r="S2444" s="141"/>
      <c r="T2444" s="141"/>
      <c r="U2444" s="141"/>
    </row>
    <row r="2445" spans="1:21" ht="14.4" x14ac:dyDescent="0.3">
      <c r="A2445" s="141"/>
      <c r="B2445" s="141"/>
      <c r="C2445" s="141"/>
      <c r="D2445" s="141"/>
      <c r="E2445" s="141"/>
      <c r="F2445" s="141"/>
      <c r="G2445" s="141"/>
      <c r="H2445" s="141"/>
      <c r="I2445" s="141"/>
      <c r="J2445" s="141"/>
      <c r="K2445" s="141"/>
      <c r="L2445" s="141"/>
      <c r="M2445" s="141"/>
      <c r="N2445" s="141"/>
      <c r="O2445" s="141"/>
      <c r="P2445" s="141"/>
      <c r="Q2445" s="141"/>
      <c r="R2445" s="141"/>
      <c r="S2445" s="141"/>
      <c r="T2445" s="141"/>
      <c r="U2445" s="141"/>
    </row>
    <row r="2446" spans="1:21" ht="14.4" x14ac:dyDescent="0.3">
      <c r="A2446" s="141"/>
      <c r="B2446" s="141"/>
      <c r="C2446" s="141"/>
      <c r="D2446" s="141"/>
      <c r="E2446" s="141"/>
      <c r="F2446" s="141"/>
      <c r="G2446" s="141"/>
      <c r="H2446" s="141"/>
      <c r="I2446" s="141"/>
      <c r="J2446" s="141"/>
      <c r="K2446" s="141"/>
      <c r="L2446" s="141"/>
      <c r="M2446" s="141"/>
      <c r="N2446" s="141"/>
      <c r="O2446" s="141"/>
      <c r="P2446" s="141"/>
      <c r="Q2446" s="141"/>
      <c r="R2446" s="141"/>
      <c r="S2446" s="141"/>
      <c r="T2446" s="141"/>
      <c r="U2446" s="141"/>
    </row>
    <row r="2447" spans="1:21" ht="14.4" x14ac:dyDescent="0.3">
      <c r="A2447" s="141"/>
      <c r="B2447" s="141"/>
      <c r="C2447" s="141"/>
      <c r="D2447" s="141"/>
      <c r="E2447" s="141"/>
      <c r="F2447" s="141"/>
      <c r="G2447" s="141"/>
      <c r="H2447" s="141"/>
      <c r="I2447" s="141"/>
      <c r="J2447" s="141"/>
      <c r="K2447" s="141"/>
      <c r="L2447" s="141"/>
      <c r="M2447" s="141"/>
      <c r="N2447" s="141"/>
      <c r="O2447" s="141"/>
      <c r="P2447" s="141"/>
      <c r="Q2447" s="141"/>
      <c r="R2447" s="141"/>
      <c r="S2447" s="141"/>
      <c r="T2447" s="141"/>
      <c r="U2447" s="141"/>
    </row>
    <row r="2448" spans="1:21" ht="14.4" x14ac:dyDescent="0.3">
      <c r="A2448" s="141"/>
      <c r="B2448" s="141"/>
      <c r="C2448" s="141"/>
      <c r="D2448" s="141"/>
      <c r="E2448" s="141"/>
      <c r="F2448" s="141"/>
      <c r="G2448" s="141"/>
      <c r="H2448" s="141"/>
      <c r="I2448" s="141"/>
      <c r="J2448" s="141"/>
      <c r="K2448" s="141"/>
      <c r="L2448" s="141"/>
      <c r="M2448" s="141"/>
      <c r="N2448" s="141"/>
      <c r="O2448" s="141"/>
      <c r="P2448" s="141"/>
      <c r="Q2448" s="141"/>
      <c r="R2448" s="141"/>
      <c r="S2448" s="141"/>
      <c r="T2448" s="141"/>
      <c r="U2448" s="141"/>
    </row>
    <row r="2449" spans="1:21" ht="14.4" x14ac:dyDescent="0.3">
      <c r="A2449" s="141"/>
      <c r="B2449" s="141"/>
      <c r="C2449" s="141"/>
      <c r="D2449" s="141"/>
      <c r="E2449" s="141"/>
      <c r="F2449" s="141"/>
      <c r="G2449" s="141"/>
      <c r="H2449" s="141"/>
      <c r="I2449" s="141"/>
      <c r="J2449" s="141"/>
      <c r="K2449" s="141"/>
      <c r="L2449" s="141"/>
      <c r="M2449" s="141"/>
      <c r="N2449" s="141"/>
      <c r="O2449" s="141"/>
      <c r="P2449" s="141"/>
      <c r="Q2449" s="141"/>
      <c r="R2449" s="141"/>
      <c r="S2449" s="141"/>
      <c r="T2449" s="141"/>
      <c r="U2449" s="141"/>
    </row>
    <row r="2450" spans="1:21" ht="14.4" x14ac:dyDescent="0.3">
      <c r="A2450" s="141"/>
      <c r="B2450" s="141"/>
      <c r="C2450" s="141"/>
      <c r="D2450" s="141"/>
      <c r="E2450" s="141"/>
      <c r="F2450" s="141"/>
      <c r="G2450" s="141"/>
      <c r="H2450" s="141"/>
      <c r="I2450" s="141"/>
      <c r="J2450" s="141"/>
      <c r="K2450" s="141"/>
      <c r="L2450" s="141"/>
      <c r="M2450" s="141"/>
      <c r="N2450" s="141"/>
      <c r="O2450" s="141"/>
      <c r="P2450" s="141"/>
      <c r="Q2450" s="141"/>
      <c r="R2450" s="141"/>
      <c r="S2450" s="141"/>
      <c r="T2450" s="141"/>
      <c r="U2450" s="141"/>
    </row>
    <row r="2451" spans="1:21" ht="14.4" x14ac:dyDescent="0.3">
      <c r="A2451" s="141"/>
      <c r="B2451" s="141"/>
      <c r="C2451" s="141"/>
      <c r="D2451" s="141"/>
      <c r="E2451" s="141"/>
      <c r="F2451" s="141"/>
      <c r="G2451" s="141"/>
      <c r="H2451" s="141"/>
      <c r="I2451" s="141"/>
      <c r="J2451" s="141"/>
      <c r="K2451" s="141"/>
      <c r="L2451" s="141"/>
      <c r="M2451" s="141"/>
      <c r="N2451" s="141"/>
      <c r="O2451" s="141"/>
      <c r="P2451" s="141"/>
      <c r="Q2451" s="141"/>
      <c r="R2451" s="141"/>
      <c r="S2451" s="141"/>
      <c r="T2451" s="141"/>
      <c r="U2451" s="141"/>
    </row>
    <row r="2452" spans="1:21" ht="14.4" x14ac:dyDescent="0.3">
      <c r="A2452" s="141"/>
      <c r="B2452" s="141"/>
      <c r="C2452" s="141"/>
      <c r="D2452" s="141"/>
      <c r="E2452" s="141"/>
      <c r="F2452" s="141"/>
      <c r="G2452" s="141"/>
      <c r="H2452" s="141"/>
      <c r="I2452" s="141"/>
      <c r="J2452" s="141"/>
      <c r="K2452" s="141"/>
      <c r="L2452" s="141"/>
      <c r="M2452" s="141"/>
      <c r="N2452" s="141"/>
      <c r="O2452" s="141"/>
      <c r="P2452" s="141"/>
      <c r="Q2452" s="141"/>
      <c r="R2452" s="141"/>
      <c r="S2452" s="141"/>
      <c r="T2452" s="141"/>
      <c r="U2452" s="141"/>
    </row>
    <row r="2453" spans="1:21" ht="14.4" x14ac:dyDescent="0.3">
      <c r="A2453" s="141"/>
      <c r="B2453" s="141"/>
      <c r="C2453" s="141"/>
      <c r="D2453" s="141"/>
      <c r="E2453" s="141"/>
      <c r="F2453" s="141"/>
      <c r="G2453" s="141"/>
      <c r="H2453" s="141"/>
      <c r="I2453" s="141"/>
      <c r="J2453" s="141"/>
      <c r="K2453" s="141"/>
      <c r="L2453" s="141"/>
      <c r="M2453" s="141"/>
      <c r="N2453" s="141"/>
      <c r="O2453" s="141"/>
      <c r="P2453" s="141"/>
      <c r="Q2453" s="141"/>
      <c r="R2453" s="141"/>
      <c r="S2453" s="141"/>
      <c r="T2453" s="141"/>
      <c r="U2453" s="141"/>
    </row>
    <row r="2454" spans="1:21" ht="14.4" x14ac:dyDescent="0.3">
      <c r="A2454" s="141"/>
      <c r="B2454" s="141"/>
      <c r="C2454" s="141"/>
      <c r="D2454" s="141"/>
      <c r="E2454" s="141"/>
      <c r="F2454" s="141"/>
      <c r="G2454" s="141"/>
      <c r="H2454" s="141"/>
      <c r="I2454" s="141"/>
      <c r="J2454" s="141"/>
      <c r="K2454" s="141"/>
      <c r="L2454" s="141"/>
      <c r="M2454" s="141"/>
      <c r="N2454" s="141"/>
      <c r="O2454" s="141"/>
      <c r="P2454" s="141"/>
      <c r="Q2454" s="141"/>
      <c r="R2454" s="141"/>
      <c r="S2454" s="141"/>
      <c r="T2454" s="141"/>
      <c r="U2454" s="141"/>
    </row>
    <row r="2455" spans="1:21" ht="14.4" x14ac:dyDescent="0.3">
      <c r="A2455" s="141"/>
      <c r="B2455" s="141"/>
      <c r="C2455" s="141"/>
      <c r="D2455" s="141"/>
      <c r="E2455" s="141"/>
      <c r="F2455" s="141"/>
      <c r="G2455" s="141"/>
      <c r="H2455" s="141"/>
      <c r="I2455" s="141"/>
      <c r="J2455" s="141"/>
      <c r="K2455" s="141"/>
      <c r="L2455" s="141"/>
      <c r="M2455" s="141"/>
      <c r="N2455" s="141"/>
      <c r="O2455" s="141"/>
      <c r="P2455" s="141"/>
      <c r="Q2455" s="141"/>
      <c r="R2455" s="141"/>
      <c r="S2455" s="141"/>
      <c r="T2455" s="141"/>
      <c r="U2455" s="141"/>
    </row>
    <row r="2456" spans="1:21" ht="14.4" x14ac:dyDescent="0.3">
      <c r="A2456" s="141"/>
      <c r="B2456" s="141"/>
      <c r="C2456" s="141"/>
      <c r="D2456" s="141"/>
      <c r="E2456" s="141"/>
      <c r="F2456" s="141"/>
      <c r="G2456" s="141"/>
      <c r="H2456" s="141"/>
      <c r="I2456" s="141"/>
      <c r="J2456" s="141"/>
      <c r="K2456" s="141"/>
      <c r="L2456" s="141"/>
      <c r="M2456" s="141"/>
      <c r="N2456" s="141"/>
      <c r="O2456" s="141"/>
      <c r="P2456" s="141"/>
      <c r="Q2456" s="141"/>
      <c r="R2456" s="141"/>
      <c r="S2456" s="141"/>
      <c r="T2456" s="141"/>
      <c r="U2456" s="141"/>
    </row>
    <row r="2457" spans="1:21" ht="14.4" x14ac:dyDescent="0.3">
      <c r="A2457" s="141"/>
      <c r="B2457" s="141"/>
      <c r="C2457" s="141"/>
      <c r="D2457" s="141"/>
      <c r="E2457" s="141"/>
      <c r="F2457" s="141"/>
      <c r="G2457" s="141"/>
      <c r="H2457" s="141"/>
      <c r="I2457" s="141"/>
      <c r="J2457" s="141"/>
      <c r="K2457" s="141"/>
      <c r="L2457" s="141"/>
      <c r="M2457" s="141"/>
      <c r="N2457" s="141"/>
      <c r="O2457" s="141"/>
      <c r="P2457" s="141"/>
      <c r="Q2457" s="141"/>
      <c r="R2457" s="141"/>
      <c r="S2457" s="141"/>
      <c r="T2457" s="141"/>
      <c r="U2457" s="141"/>
    </row>
    <row r="2458" spans="1:21" ht="14.4" x14ac:dyDescent="0.3">
      <c r="A2458" s="141"/>
      <c r="B2458" s="141"/>
      <c r="C2458" s="141"/>
      <c r="D2458" s="141"/>
      <c r="E2458" s="141"/>
      <c r="F2458" s="141"/>
      <c r="G2458" s="141"/>
      <c r="H2458" s="141"/>
      <c r="I2458" s="141"/>
      <c r="J2458" s="141"/>
      <c r="K2458" s="141"/>
      <c r="L2458" s="141"/>
      <c r="M2458" s="141"/>
      <c r="N2458" s="141"/>
      <c r="O2458" s="141"/>
      <c r="P2458" s="141"/>
      <c r="Q2458" s="141"/>
      <c r="R2458" s="141"/>
      <c r="S2458" s="141"/>
      <c r="T2458" s="141"/>
      <c r="U2458" s="141"/>
    </row>
    <row r="2459" spans="1:21" ht="14.4" x14ac:dyDescent="0.3">
      <c r="A2459" s="141"/>
      <c r="B2459" s="141"/>
      <c r="C2459" s="141"/>
      <c r="D2459" s="141"/>
      <c r="E2459" s="141"/>
      <c r="F2459" s="141"/>
      <c r="G2459" s="141"/>
      <c r="H2459" s="141"/>
      <c r="I2459" s="141"/>
      <c r="J2459" s="141"/>
      <c r="K2459" s="141"/>
      <c r="L2459" s="141"/>
      <c r="M2459" s="141"/>
      <c r="N2459" s="141"/>
      <c r="O2459" s="141"/>
      <c r="P2459" s="141"/>
      <c r="Q2459" s="141"/>
      <c r="R2459" s="141"/>
      <c r="S2459" s="141"/>
      <c r="T2459" s="141"/>
      <c r="U2459" s="141"/>
    </row>
    <row r="2460" spans="1:21" ht="14.4" x14ac:dyDescent="0.3">
      <c r="A2460" s="141"/>
      <c r="B2460" s="141"/>
      <c r="C2460" s="141"/>
      <c r="D2460" s="141"/>
      <c r="E2460" s="141"/>
      <c r="F2460" s="141"/>
      <c r="G2460" s="141"/>
      <c r="H2460" s="141"/>
      <c r="I2460" s="141"/>
      <c r="J2460" s="141"/>
      <c r="K2460" s="141"/>
      <c r="L2460" s="141"/>
      <c r="M2460" s="141"/>
      <c r="N2460" s="141"/>
      <c r="O2460" s="141"/>
      <c r="P2460" s="141"/>
      <c r="Q2460" s="141"/>
      <c r="R2460" s="141"/>
      <c r="S2460" s="141"/>
      <c r="T2460" s="141"/>
      <c r="U2460" s="141"/>
    </row>
    <row r="2461" spans="1:21" ht="14.4" x14ac:dyDescent="0.3">
      <c r="A2461" s="141"/>
      <c r="B2461" s="141"/>
      <c r="C2461" s="141"/>
      <c r="D2461" s="141"/>
      <c r="E2461" s="141"/>
      <c r="F2461" s="141"/>
      <c r="G2461" s="141"/>
      <c r="H2461" s="141"/>
      <c r="I2461" s="141"/>
      <c r="J2461" s="141"/>
      <c r="K2461" s="141"/>
      <c r="L2461" s="141"/>
      <c r="M2461" s="141"/>
      <c r="N2461" s="141"/>
      <c r="O2461" s="141"/>
      <c r="P2461" s="141"/>
      <c r="Q2461" s="141"/>
      <c r="R2461" s="141"/>
      <c r="S2461" s="141"/>
      <c r="T2461" s="141"/>
      <c r="U2461" s="141"/>
    </row>
    <row r="2462" spans="1:21" ht="14.4" x14ac:dyDescent="0.3">
      <c r="A2462" s="141"/>
      <c r="B2462" s="141"/>
      <c r="C2462" s="141"/>
      <c r="D2462" s="141"/>
      <c r="E2462" s="141"/>
      <c r="F2462" s="141"/>
      <c r="G2462" s="141"/>
      <c r="H2462" s="141"/>
      <c r="I2462" s="141"/>
      <c r="J2462" s="141"/>
      <c r="K2462" s="141"/>
      <c r="L2462" s="141"/>
      <c r="M2462" s="141"/>
      <c r="N2462" s="141"/>
      <c r="O2462" s="141"/>
      <c r="P2462" s="141"/>
      <c r="Q2462" s="141"/>
      <c r="R2462" s="141"/>
      <c r="S2462" s="141"/>
      <c r="T2462" s="141"/>
      <c r="U2462" s="141"/>
    </row>
    <row r="2463" spans="1:21" ht="14.4" x14ac:dyDescent="0.3">
      <c r="A2463" s="141"/>
      <c r="B2463" s="141"/>
      <c r="C2463" s="141"/>
      <c r="D2463" s="141"/>
      <c r="E2463" s="141"/>
      <c r="F2463" s="141"/>
      <c r="G2463" s="141"/>
      <c r="H2463" s="141"/>
      <c r="I2463" s="141"/>
      <c r="J2463" s="141"/>
      <c r="K2463" s="141"/>
      <c r="L2463" s="141"/>
      <c r="M2463" s="141"/>
      <c r="N2463" s="141"/>
      <c r="O2463" s="141"/>
      <c r="P2463" s="141"/>
      <c r="Q2463" s="141"/>
      <c r="R2463" s="141"/>
      <c r="S2463" s="141"/>
      <c r="T2463" s="141"/>
      <c r="U2463" s="141"/>
    </row>
    <row r="2464" spans="1:21" ht="14.4" x14ac:dyDescent="0.3">
      <c r="A2464" s="141"/>
      <c r="B2464" s="141"/>
      <c r="C2464" s="141"/>
      <c r="D2464" s="141"/>
      <c r="E2464" s="141"/>
      <c r="F2464" s="141"/>
      <c r="G2464" s="141"/>
      <c r="H2464" s="141"/>
      <c r="I2464" s="141"/>
      <c r="J2464" s="141"/>
      <c r="K2464" s="141"/>
      <c r="L2464" s="141"/>
      <c r="M2464" s="141"/>
      <c r="N2464" s="141"/>
      <c r="O2464" s="141"/>
      <c r="P2464" s="141"/>
      <c r="Q2464" s="141"/>
      <c r="R2464" s="141"/>
      <c r="S2464" s="141"/>
      <c r="T2464" s="141"/>
      <c r="U2464" s="141"/>
    </row>
    <row r="2465" spans="1:21" ht="14.4" x14ac:dyDescent="0.3">
      <c r="A2465" s="141"/>
      <c r="B2465" s="141"/>
      <c r="C2465" s="141"/>
      <c r="D2465" s="141"/>
      <c r="E2465" s="141"/>
      <c r="F2465" s="141"/>
      <c r="G2465" s="141"/>
      <c r="H2465" s="141"/>
      <c r="I2465" s="141"/>
      <c r="J2465" s="141"/>
      <c r="K2465" s="141"/>
      <c r="L2465" s="141"/>
      <c r="M2465" s="141"/>
      <c r="N2465" s="141"/>
      <c r="O2465" s="141"/>
      <c r="P2465" s="141"/>
      <c r="Q2465" s="141"/>
      <c r="R2465" s="141"/>
      <c r="S2465" s="141"/>
      <c r="T2465" s="141"/>
      <c r="U2465" s="141"/>
    </row>
    <row r="2466" spans="1:21" ht="14.4" x14ac:dyDescent="0.3">
      <c r="A2466" s="141"/>
      <c r="B2466" s="141"/>
      <c r="C2466" s="141"/>
      <c r="D2466" s="141"/>
      <c r="E2466" s="141"/>
      <c r="F2466" s="141"/>
      <c r="G2466" s="141"/>
      <c r="H2466" s="141"/>
      <c r="I2466" s="141"/>
      <c r="J2466" s="141"/>
      <c r="K2466" s="141"/>
      <c r="L2466" s="141"/>
      <c r="M2466" s="141"/>
      <c r="N2466" s="141"/>
      <c r="O2466" s="141"/>
      <c r="P2466" s="141"/>
      <c r="Q2466" s="141"/>
      <c r="R2466" s="141"/>
      <c r="S2466" s="141"/>
      <c r="T2466" s="141"/>
      <c r="U2466" s="141"/>
    </row>
    <row r="2467" spans="1:21" ht="14.4" x14ac:dyDescent="0.3">
      <c r="A2467" s="141"/>
      <c r="B2467" s="141"/>
      <c r="C2467" s="141"/>
      <c r="D2467" s="141"/>
      <c r="E2467" s="141"/>
      <c r="F2467" s="141"/>
      <c r="G2467" s="141"/>
      <c r="H2467" s="141"/>
      <c r="I2467" s="141"/>
      <c r="J2467" s="141"/>
      <c r="K2467" s="141"/>
      <c r="L2467" s="141"/>
      <c r="M2467" s="141"/>
      <c r="N2467" s="141"/>
      <c r="O2467" s="141"/>
      <c r="P2467" s="141"/>
      <c r="Q2467" s="141"/>
      <c r="R2467" s="141"/>
      <c r="S2467" s="141"/>
      <c r="T2467" s="141"/>
      <c r="U2467" s="141"/>
    </row>
    <row r="2468" spans="1:21" ht="14.4" x14ac:dyDescent="0.3">
      <c r="A2468" s="141"/>
      <c r="B2468" s="141"/>
      <c r="C2468" s="141"/>
      <c r="D2468" s="141"/>
      <c r="E2468" s="141"/>
      <c r="F2468" s="141"/>
      <c r="G2468" s="141"/>
      <c r="H2468" s="141"/>
      <c r="I2468" s="141"/>
      <c r="J2468" s="141"/>
      <c r="K2468" s="141"/>
      <c r="L2468" s="141"/>
      <c r="M2468" s="141"/>
      <c r="N2468" s="141"/>
      <c r="O2468" s="141"/>
      <c r="P2468" s="141"/>
      <c r="Q2468" s="141"/>
      <c r="R2468" s="141"/>
      <c r="S2468" s="141"/>
      <c r="T2468" s="141"/>
      <c r="U2468" s="141"/>
    </row>
    <row r="2469" spans="1:21" ht="14.4" x14ac:dyDescent="0.3">
      <c r="A2469" s="141"/>
      <c r="B2469" s="141"/>
      <c r="C2469" s="141"/>
      <c r="D2469" s="141"/>
      <c r="E2469" s="141"/>
      <c r="F2469" s="141"/>
      <c r="G2469" s="141"/>
      <c r="H2469" s="141"/>
      <c r="I2469" s="141"/>
      <c r="J2469" s="141"/>
      <c r="K2469" s="141"/>
      <c r="L2469" s="141"/>
      <c r="M2469" s="141"/>
      <c r="N2469" s="141"/>
      <c r="O2469" s="141"/>
      <c r="P2469" s="141"/>
      <c r="Q2469" s="141"/>
      <c r="R2469" s="141"/>
      <c r="S2469" s="141"/>
      <c r="T2469" s="141"/>
      <c r="U2469" s="141"/>
    </row>
    <row r="2470" spans="1:21" ht="14.4" x14ac:dyDescent="0.3">
      <c r="A2470" s="141"/>
      <c r="B2470" s="141"/>
      <c r="C2470" s="141"/>
      <c r="D2470" s="141"/>
      <c r="E2470" s="141"/>
      <c r="F2470" s="141"/>
      <c r="G2470" s="141"/>
      <c r="H2470" s="141"/>
      <c r="I2470" s="141"/>
      <c r="J2470" s="141"/>
      <c r="K2470" s="141"/>
      <c r="L2470" s="141"/>
      <c r="M2470" s="141"/>
      <c r="N2470" s="141"/>
      <c r="O2470" s="141"/>
      <c r="P2470" s="141"/>
      <c r="Q2470" s="141"/>
      <c r="R2470" s="141"/>
      <c r="S2470" s="141"/>
      <c r="T2470" s="141"/>
      <c r="U2470" s="141"/>
    </row>
    <row r="2471" spans="1:21" ht="14.4" x14ac:dyDescent="0.3">
      <c r="A2471" s="141"/>
      <c r="B2471" s="141"/>
      <c r="C2471" s="141"/>
      <c r="D2471" s="141"/>
      <c r="E2471" s="141"/>
      <c r="F2471" s="141"/>
      <c r="G2471" s="141"/>
      <c r="H2471" s="141"/>
      <c r="I2471" s="141"/>
      <c r="J2471" s="141"/>
      <c r="K2471" s="141"/>
      <c r="L2471" s="141"/>
      <c r="M2471" s="141"/>
      <c r="N2471" s="141"/>
      <c r="O2471" s="141"/>
      <c r="P2471" s="141"/>
      <c r="Q2471" s="141"/>
      <c r="R2471" s="141"/>
      <c r="S2471" s="141"/>
      <c r="T2471" s="141"/>
      <c r="U2471" s="141"/>
    </row>
    <row r="2472" spans="1:21" ht="14.4" x14ac:dyDescent="0.3">
      <c r="A2472" s="141"/>
      <c r="B2472" s="141"/>
      <c r="C2472" s="141"/>
      <c r="D2472" s="141"/>
      <c r="E2472" s="141"/>
      <c r="F2472" s="141"/>
      <c r="G2472" s="141"/>
      <c r="H2472" s="141"/>
      <c r="I2472" s="141"/>
      <c r="J2472" s="141"/>
      <c r="K2472" s="141"/>
      <c r="L2472" s="141"/>
      <c r="M2472" s="141"/>
      <c r="N2472" s="141"/>
      <c r="O2472" s="141"/>
      <c r="P2472" s="141"/>
      <c r="Q2472" s="141"/>
      <c r="R2472" s="141"/>
      <c r="S2472" s="141"/>
      <c r="T2472" s="141"/>
      <c r="U2472" s="141"/>
    </row>
    <row r="2473" spans="1:21" ht="14.4" x14ac:dyDescent="0.3">
      <c r="A2473" s="141"/>
      <c r="B2473" s="141"/>
      <c r="C2473" s="141"/>
      <c r="D2473" s="141"/>
      <c r="E2473" s="141"/>
      <c r="F2473" s="141"/>
      <c r="G2473" s="141"/>
      <c r="H2473" s="141"/>
      <c r="I2473" s="141"/>
      <c r="J2473" s="141"/>
      <c r="K2473" s="141"/>
      <c r="L2473" s="141"/>
      <c r="M2473" s="141"/>
      <c r="N2473" s="141"/>
      <c r="O2473" s="141"/>
      <c r="P2473" s="141"/>
      <c r="Q2473" s="141"/>
      <c r="R2473" s="141"/>
      <c r="S2473" s="141"/>
      <c r="T2473" s="141"/>
      <c r="U2473" s="141"/>
    </row>
    <row r="2474" spans="1:21" ht="14.4" x14ac:dyDescent="0.3">
      <c r="A2474" s="141"/>
      <c r="B2474" s="141"/>
      <c r="C2474" s="141"/>
      <c r="D2474" s="141"/>
      <c r="E2474" s="141"/>
      <c r="F2474" s="141"/>
      <c r="G2474" s="141"/>
      <c r="H2474" s="141"/>
      <c r="I2474" s="141"/>
      <c r="J2474" s="141"/>
      <c r="K2474" s="141"/>
      <c r="L2474" s="141"/>
      <c r="M2474" s="141"/>
      <c r="N2474" s="141"/>
      <c r="O2474" s="141"/>
      <c r="P2474" s="141"/>
      <c r="Q2474" s="141"/>
      <c r="R2474" s="141"/>
      <c r="S2474" s="141"/>
      <c r="T2474" s="141"/>
      <c r="U2474" s="141"/>
    </row>
    <row r="2475" spans="1:21" ht="14.4" x14ac:dyDescent="0.3">
      <c r="A2475" s="141"/>
      <c r="B2475" s="141"/>
      <c r="C2475" s="141"/>
      <c r="D2475" s="141"/>
      <c r="E2475" s="141"/>
      <c r="F2475" s="141"/>
      <c r="G2475" s="141"/>
      <c r="H2475" s="141"/>
      <c r="I2475" s="141"/>
      <c r="J2475" s="141"/>
      <c r="K2475" s="141"/>
      <c r="L2475" s="141"/>
      <c r="M2475" s="141"/>
      <c r="N2475" s="141"/>
      <c r="O2475" s="141"/>
      <c r="P2475" s="141"/>
      <c r="Q2475" s="141"/>
      <c r="R2475" s="141"/>
      <c r="S2475" s="141"/>
      <c r="T2475" s="141"/>
      <c r="U2475" s="141"/>
    </row>
    <row r="2476" spans="1:21" ht="14.4" x14ac:dyDescent="0.3">
      <c r="A2476" s="141"/>
      <c r="B2476" s="141"/>
      <c r="C2476" s="141"/>
      <c r="D2476" s="141"/>
      <c r="E2476" s="141"/>
      <c r="F2476" s="141"/>
      <c r="G2476" s="141"/>
      <c r="H2476" s="141"/>
      <c r="I2476" s="141"/>
      <c r="J2476" s="141"/>
      <c r="K2476" s="141"/>
      <c r="L2476" s="141"/>
      <c r="M2476" s="141"/>
      <c r="N2476" s="141"/>
      <c r="O2476" s="141"/>
      <c r="P2476" s="141"/>
      <c r="Q2476" s="141"/>
      <c r="R2476" s="141"/>
      <c r="S2476" s="141"/>
      <c r="T2476" s="141"/>
      <c r="U2476" s="141"/>
    </row>
    <row r="2477" spans="1:21" ht="14.4" x14ac:dyDescent="0.3">
      <c r="A2477" s="141"/>
      <c r="B2477" s="141"/>
      <c r="C2477" s="141"/>
      <c r="D2477" s="141"/>
      <c r="E2477" s="141"/>
      <c r="F2477" s="141"/>
      <c r="G2477" s="141"/>
      <c r="H2477" s="141"/>
      <c r="I2477" s="141"/>
      <c r="J2477" s="141"/>
      <c r="K2477" s="141"/>
      <c r="L2477" s="141"/>
      <c r="M2477" s="141"/>
      <c r="N2477" s="141"/>
      <c r="O2477" s="141"/>
      <c r="P2477" s="141"/>
      <c r="Q2477" s="141"/>
      <c r="R2477" s="141"/>
      <c r="S2477" s="141"/>
      <c r="T2477" s="141"/>
      <c r="U2477" s="141"/>
    </row>
    <row r="2478" spans="1:21" ht="14.4" x14ac:dyDescent="0.3">
      <c r="A2478" s="141"/>
      <c r="B2478" s="141"/>
      <c r="C2478" s="141"/>
      <c r="D2478" s="141"/>
      <c r="E2478" s="141"/>
      <c r="F2478" s="141"/>
      <c r="G2478" s="141"/>
      <c r="H2478" s="141"/>
      <c r="I2478" s="141"/>
      <c r="J2478" s="141"/>
      <c r="K2478" s="141"/>
      <c r="L2478" s="141"/>
      <c r="M2478" s="141"/>
      <c r="N2478" s="141"/>
      <c r="O2478" s="141"/>
      <c r="P2478" s="141"/>
      <c r="Q2478" s="141"/>
      <c r="R2478" s="141"/>
      <c r="S2478" s="141"/>
      <c r="T2478" s="141"/>
      <c r="U2478" s="141"/>
    </row>
    <row r="2479" spans="1:21" ht="14.4" x14ac:dyDescent="0.3">
      <c r="A2479" s="141"/>
      <c r="B2479" s="141"/>
      <c r="C2479" s="141"/>
      <c r="D2479" s="141"/>
      <c r="E2479" s="141"/>
      <c r="F2479" s="141"/>
      <c r="G2479" s="141"/>
      <c r="H2479" s="141"/>
      <c r="I2479" s="141"/>
      <c r="J2479" s="141"/>
      <c r="K2479" s="141"/>
      <c r="L2479" s="141"/>
      <c r="M2479" s="141"/>
      <c r="N2479" s="141"/>
      <c r="O2479" s="141"/>
      <c r="P2479" s="141"/>
      <c r="Q2479" s="141"/>
      <c r="R2479" s="141"/>
      <c r="S2479" s="141"/>
      <c r="T2479" s="141"/>
      <c r="U2479" s="141"/>
    </row>
    <row r="2480" spans="1:21" ht="14.4" x14ac:dyDescent="0.3">
      <c r="A2480" s="141"/>
      <c r="B2480" s="141"/>
      <c r="C2480" s="141"/>
      <c r="D2480" s="141"/>
      <c r="E2480" s="141"/>
      <c r="F2480" s="141"/>
      <c r="G2480" s="141"/>
      <c r="H2480" s="141"/>
      <c r="I2480" s="141"/>
      <c r="J2480" s="141"/>
      <c r="K2480" s="141"/>
      <c r="L2480" s="141"/>
      <c r="M2480" s="141"/>
      <c r="N2480" s="141"/>
      <c r="O2480" s="141"/>
      <c r="P2480" s="141"/>
      <c r="Q2480" s="141"/>
      <c r="R2480" s="141"/>
      <c r="S2480" s="141"/>
      <c r="T2480" s="141"/>
      <c r="U2480" s="141"/>
    </row>
    <row r="2481" spans="1:21" ht="14.4" x14ac:dyDescent="0.3">
      <c r="A2481" s="141"/>
      <c r="B2481" s="141"/>
      <c r="C2481" s="141"/>
      <c r="D2481" s="141"/>
      <c r="E2481" s="141"/>
      <c r="F2481" s="141"/>
      <c r="G2481" s="141"/>
      <c r="H2481" s="141"/>
      <c r="I2481" s="141"/>
      <c r="J2481" s="141"/>
      <c r="K2481" s="141"/>
      <c r="L2481" s="141"/>
      <c r="M2481" s="141"/>
      <c r="N2481" s="141"/>
      <c r="O2481" s="141"/>
      <c r="P2481" s="141"/>
      <c r="Q2481" s="141"/>
      <c r="R2481" s="141"/>
      <c r="S2481" s="141"/>
      <c r="T2481" s="141"/>
      <c r="U2481" s="141"/>
    </row>
    <row r="2482" spans="1:21" ht="14.4" x14ac:dyDescent="0.3">
      <c r="A2482" s="141"/>
      <c r="B2482" s="141"/>
      <c r="C2482" s="141"/>
      <c r="D2482" s="141"/>
      <c r="E2482" s="141"/>
      <c r="F2482" s="141"/>
      <c r="G2482" s="141"/>
      <c r="H2482" s="141"/>
      <c r="I2482" s="141"/>
      <c r="J2482" s="141"/>
      <c r="K2482" s="141"/>
      <c r="L2482" s="141"/>
      <c r="M2482" s="141"/>
      <c r="N2482" s="141"/>
      <c r="O2482" s="141"/>
      <c r="P2482" s="141"/>
      <c r="Q2482" s="141"/>
      <c r="R2482" s="141"/>
      <c r="S2482" s="141"/>
      <c r="T2482" s="141"/>
      <c r="U2482" s="141"/>
    </row>
    <row r="2483" spans="1:21" ht="14.4" x14ac:dyDescent="0.3">
      <c r="A2483" s="141"/>
      <c r="B2483" s="141"/>
      <c r="C2483" s="141"/>
      <c r="D2483" s="141"/>
      <c r="E2483" s="141"/>
      <c r="F2483" s="141"/>
      <c r="G2483" s="141"/>
      <c r="H2483" s="141"/>
      <c r="I2483" s="141"/>
      <c r="J2483" s="141"/>
      <c r="K2483" s="141"/>
      <c r="L2483" s="141"/>
      <c r="M2483" s="141"/>
      <c r="N2483" s="141"/>
      <c r="O2483" s="141"/>
      <c r="P2483" s="141"/>
      <c r="Q2483" s="141"/>
      <c r="R2483" s="141"/>
      <c r="S2483" s="141"/>
      <c r="T2483" s="141"/>
      <c r="U2483" s="141"/>
    </row>
    <row r="2484" spans="1:21" ht="14.4" x14ac:dyDescent="0.3">
      <c r="A2484" s="141"/>
      <c r="B2484" s="141"/>
      <c r="C2484" s="141"/>
      <c r="D2484" s="141"/>
      <c r="E2484" s="141"/>
      <c r="F2484" s="141"/>
      <c r="G2484" s="141"/>
      <c r="H2484" s="141"/>
      <c r="I2484" s="141"/>
      <c r="J2484" s="141"/>
      <c r="K2484" s="141"/>
      <c r="L2484" s="141"/>
      <c r="M2484" s="141"/>
      <c r="N2484" s="141"/>
      <c r="O2484" s="141"/>
      <c r="P2484" s="141"/>
      <c r="Q2484" s="141"/>
      <c r="R2484" s="141"/>
      <c r="S2484" s="141"/>
      <c r="T2484" s="141"/>
      <c r="U2484" s="141"/>
    </row>
    <row r="2485" spans="1:21" ht="14.4" x14ac:dyDescent="0.3">
      <c r="A2485" s="141"/>
      <c r="B2485" s="141"/>
      <c r="C2485" s="141"/>
      <c r="D2485" s="141"/>
      <c r="E2485" s="141"/>
      <c r="F2485" s="141"/>
      <c r="G2485" s="141"/>
      <c r="H2485" s="141"/>
      <c r="I2485" s="141"/>
      <c r="J2485" s="141"/>
      <c r="K2485" s="141"/>
      <c r="L2485" s="141"/>
      <c r="M2485" s="141"/>
      <c r="N2485" s="141"/>
      <c r="O2485" s="141"/>
      <c r="P2485" s="141"/>
      <c r="Q2485" s="141"/>
      <c r="R2485" s="141"/>
      <c r="S2485" s="141"/>
      <c r="T2485" s="141"/>
      <c r="U2485" s="141"/>
    </row>
    <row r="2486" spans="1:21" ht="14.4" x14ac:dyDescent="0.3">
      <c r="A2486" s="141"/>
      <c r="B2486" s="141"/>
      <c r="C2486" s="141"/>
      <c r="D2486" s="141"/>
      <c r="E2486" s="141"/>
      <c r="F2486" s="141"/>
      <c r="G2486" s="141"/>
      <c r="H2486" s="141"/>
      <c r="I2486" s="141"/>
      <c r="J2486" s="141"/>
      <c r="K2486" s="141"/>
      <c r="L2486" s="141"/>
      <c r="M2486" s="141"/>
      <c r="N2486" s="141"/>
      <c r="O2486" s="141"/>
      <c r="P2486" s="141"/>
      <c r="Q2486" s="141"/>
      <c r="R2486" s="141"/>
      <c r="S2486" s="141"/>
      <c r="T2486" s="141"/>
      <c r="U2486" s="141"/>
    </row>
    <row r="2487" spans="1:21" ht="14.4" x14ac:dyDescent="0.3">
      <c r="A2487" s="141"/>
      <c r="B2487" s="141"/>
      <c r="C2487" s="141"/>
      <c r="D2487" s="141"/>
      <c r="E2487" s="141"/>
      <c r="F2487" s="141"/>
      <c r="G2487" s="141"/>
      <c r="H2487" s="141"/>
      <c r="I2487" s="141"/>
      <c r="J2487" s="141"/>
      <c r="K2487" s="141"/>
      <c r="L2487" s="141"/>
      <c r="M2487" s="141"/>
      <c r="N2487" s="141"/>
      <c r="O2487" s="141"/>
      <c r="P2487" s="141"/>
      <c r="Q2487" s="141"/>
      <c r="R2487" s="141"/>
      <c r="S2487" s="141"/>
      <c r="T2487" s="141"/>
      <c r="U2487" s="141"/>
    </row>
    <row r="2488" spans="1:21" ht="14.4" x14ac:dyDescent="0.3">
      <c r="A2488" s="141"/>
      <c r="B2488" s="141"/>
      <c r="C2488" s="141"/>
      <c r="D2488" s="141"/>
      <c r="E2488" s="141"/>
      <c r="F2488" s="141"/>
      <c r="G2488" s="141"/>
      <c r="H2488" s="141"/>
      <c r="I2488" s="141"/>
      <c r="J2488" s="141"/>
      <c r="K2488" s="141"/>
      <c r="L2488" s="141"/>
      <c r="M2488" s="141"/>
      <c r="N2488" s="141"/>
      <c r="O2488" s="141"/>
      <c r="P2488" s="141"/>
      <c r="Q2488" s="141"/>
      <c r="R2488" s="141"/>
      <c r="S2488" s="141"/>
      <c r="T2488" s="141"/>
      <c r="U2488" s="141"/>
    </row>
    <row r="2489" spans="1:21" ht="14.4" x14ac:dyDescent="0.3">
      <c r="A2489" s="141"/>
      <c r="B2489" s="141"/>
      <c r="C2489" s="141"/>
      <c r="D2489" s="141"/>
      <c r="E2489" s="141"/>
      <c r="F2489" s="141"/>
      <c r="G2489" s="141"/>
      <c r="H2489" s="141"/>
      <c r="I2489" s="141"/>
      <c r="J2489" s="141"/>
      <c r="K2489" s="141"/>
      <c r="L2489" s="141"/>
      <c r="M2489" s="141"/>
      <c r="N2489" s="141"/>
      <c r="O2489" s="141"/>
      <c r="P2489" s="141"/>
      <c r="Q2489" s="141"/>
      <c r="R2489" s="141"/>
      <c r="S2489" s="141"/>
      <c r="T2489" s="141"/>
      <c r="U2489" s="141"/>
    </row>
    <row r="2490" spans="1:21" ht="14.4" x14ac:dyDescent="0.3">
      <c r="A2490" s="141"/>
      <c r="B2490" s="141"/>
      <c r="C2490" s="141"/>
      <c r="D2490" s="141"/>
      <c r="E2490" s="141"/>
      <c r="F2490" s="141"/>
      <c r="G2490" s="141"/>
      <c r="H2490" s="141"/>
      <c r="I2490" s="141"/>
      <c r="J2490" s="141"/>
      <c r="K2490" s="141"/>
      <c r="L2490" s="141"/>
      <c r="M2490" s="141"/>
      <c r="N2490" s="141"/>
      <c r="O2490" s="141"/>
      <c r="P2490" s="141"/>
      <c r="Q2490" s="141"/>
      <c r="R2490" s="141"/>
      <c r="S2490" s="141"/>
      <c r="T2490" s="141"/>
      <c r="U2490" s="141"/>
    </row>
    <row r="2491" spans="1:21" ht="14.4" x14ac:dyDescent="0.3">
      <c r="A2491" s="141"/>
      <c r="B2491" s="141"/>
      <c r="C2491" s="141"/>
      <c r="D2491" s="141"/>
      <c r="E2491" s="141"/>
      <c r="F2491" s="141"/>
      <c r="G2491" s="141"/>
      <c r="H2491" s="141"/>
      <c r="I2491" s="141"/>
      <c r="J2491" s="141"/>
      <c r="K2491" s="141"/>
      <c r="L2491" s="141"/>
      <c r="M2491" s="141"/>
      <c r="N2491" s="141"/>
      <c r="O2491" s="141"/>
      <c r="P2491" s="141"/>
      <c r="Q2491" s="141"/>
      <c r="R2491" s="141"/>
      <c r="S2491" s="141"/>
      <c r="T2491" s="141"/>
      <c r="U2491" s="141"/>
    </row>
    <row r="2492" spans="1:21" ht="14.4" x14ac:dyDescent="0.3">
      <c r="A2492" s="141"/>
      <c r="B2492" s="141"/>
      <c r="C2492" s="141"/>
      <c r="D2492" s="141"/>
      <c r="E2492" s="141"/>
      <c r="F2492" s="141"/>
      <c r="G2492" s="141"/>
      <c r="H2492" s="141"/>
      <c r="I2492" s="141"/>
      <c r="J2492" s="141"/>
      <c r="K2492" s="141"/>
      <c r="L2492" s="141"/>
      <c r="M2492" s="141"/>
      <c r="N2492" s="141"/>
      <c r="O2492" s="141"/>
      <c r="P2492" s="141"/>
      <c r="Q2492" s="141"/>
      <c r="R2492" s="141"/>
      <c r="S2492" s="141"/>
      <c r="T2492" s="141"/>
      <c r="U2492" s="141"/>
    </row>
    <row r="2493" spans="1:21" ht="14.4" x14ac:dyDescent="0.3">
      <c r="A2493" s="141"/>
      <c r="B2493" s="141"/>
      <c r="C2493" s="141"/>
      <c r="D2493" s="141"/>
      <c r="E2493" s="141"/>
      <c r="F2493" s="141"/>
      <c r="G2493" s="141"/>
      <c r="H2493" s="141"/>
      <c r="I2493" s="141"/>
      <c r="J2493" s="141"/>
      <c r="K2493" s="141"/>
      <c r="L2493" s="141"/>
      <c r="M2493" s="141"/>
      <c r="N2493" s="141"/>
      <c r="O2493" s="141"/>
      <c r="P2493" s="141"/>
      <c r="Q2493" s="141"/>
      <c r="R2493" s="141"/>
      <c r="S2493" s="141"/>
      <c r="T2493" s="141"/>
      <c r="U2493" s="141"/>
    </row>
    <row r="2494" spans="1:21" ht="14.4" x14ac:dyDescent="0.3">
      <c r="A2494" s="141"/>
      <c r="B2494" s="141"/>
      <c r="C2494" s="141"/>
      <c r="D2494" s="141"/>
      <c r="E2494" s="141"/>
      <c r="F2494" s="141"/>
      <c r="G2494" s="141"/>
      <c r="H2494" s="141"/>
      <c r="I2494" s="141"/>
      <c r="J2494" s="141"/>
      <c r="K2494" s="141"/>
      <c r="L2494" s="141"/>
      <c r="M2494" s="141"/>
      <c r="N2494" s="141"/>
      <c r="O2494" s="141"/>
      <c r="P2494" s="141"/>
      <c r="Q2494" s="141"/>
      <c r="R2494" s="141"/>
      <c r="S2494" s="141"/>
      <c r="T2494" s="141"/>
      <c r="U2494" s="141"/>
    </row>
    <row r="2495" spans="1:21" ht="14.4" x14ac:dyDescent="0.3">
      <c r="A2495" s="141"/>
      <c r="B2495" s="141"/>
      <c r="C2495" s="141"/>
      <c r="D2495" s="141"/>
      <c r="E2495" s="141"/>
      <c r="F2495" s="141"/>
      <c r="G2495" s="141"/>
      <c r="H2495" s="141"/>
      <c r="I2495" s="141"/>
      <c r="J2495" s="141"/>
      <c r="K2495" s="141"/>
      <c r="L2495" s="141"/>
      <c r="M2495" s="141"/>
      <c r="N2495" s="141"/>
      <c r="O2495" s="141"/>
      <c r="P2495" s="141"/>
      <c r="Q2495" s="141"/>
      <c r="R2495" s="141"/>
      <c r="S2495" s="141"/>
      <c r="T2495" s="141"/>
      <c r="U2495" s="141"/>
    </row>
    <row r="2496" spans="1:21" ht="14.4" x14ac:dyDescent="0.3">
      <c r="A2496" s="141"/>
      <c r="B2496" s="141"/>
      <c r="C2496" s="141"/>
      <c r="D2496" s="141"/>
      <c r="E2496" s="141"/>
      <c r="F2496" s="141"/>
      <c r="G2496" s="141"/>
      <c r="H2496" s="141"/>
      <c r="I2496" s="141"/>
      <c r="J2496" s="141"/>
      <c r="K2496" s="141"/>
      <c r="L2496" s="141"/>
      <c r="M2496" s="141"/>
      <c r="N2496" s="141"/>
      <c r="O2496" s="141"/>
      <c r="P2496" s="141"/>
      <c r="Q2496" s="141"/>
      <c r="R2496" s="141"/>
      <c r="S2496" s="141"/>
      <c r="T2496" s="141"/>
      <c r="U2496" s="141"/>
    </row>
    <row r="2497" spans="1:21" ht="14.4" x14ac:dyDescent="0.3">
      <c r="A2497" s="141"/>
      <c r="B2497" s="141"/>
      <c r="C2497" s="141"/>
      <c r="D2497" s="141"/>
      <c r="E2497" s="141"/>
      <c r="F2497" s="141"/>
      <c r="G2497" s="141"/>
      <c r="H2497" s="141"/>
      <c r="I2497" s="141"/>
      <c r="J2497" s="141"/>
      <c r="K2497" s="141"/>
      <c r="L2497" s="141"/>
      <c r="M2497" s="141"/>
      <c r="N2497" s="141"/>
      <c r="O2497" s="141"/>
      <c r="P2497" s="141"/>
      <c r="Q2497" s="141"/>
      <c r="R2497" s="141"/>
      <c r="S2497" s="141"/>
      <c r="T2497" s="141"/>
      <c r="U2497" s="141"/>
    </row>
    <row r="2498" spans="1:21" ht="14.4" x14ac:dyDescent="0.3">
      <c r="A2498" s="141"/>
      <c r="B2498" s="141"/>
      <c r="C2498" s="141"/>
      <c r="D2498" s="141"/>
      <c r="E2498" s="141"/>
      <c r="F2498" s="141"/>
      <c r="G2498" s="141"/>
      <c r="H2498" s="141"/>
      <c r="I2498" s="141"/>
      <c r="J2498" s="141"/>
      <c r="K2498" s="141"/>
      <c r="L2498" s="141"/>
      <c r="M2498" s="141"/>
      <c r="N2498" s="141"/>
      <c r="O2498" s="141"/>
      <c r="P2498" s="141"/>
      <c r="Q2498" s="141"/>
      <c r="R2498" s="141"/>
      <c r="S2498" s="141"/>
      <c r="T2498" s="141"/>
      <c r="U2498" s="141"/>
    </row>
    <row r="2499" spans="1:21" ht="14.4" x14ac:dyDescent="0.3">
      <c r="A2499" s="141"/>
      <c r="B2499" s="141"/>
      <c r="C2499" s="141"/>
      <c r="D2499" s="141"/>
      <c r="E2499" s="141"/>
      <c r="F2499" s="141"/>
      <c r="G2499" s="141"/>
      <c r="H2499" s="141"/>
      <c r="I2499" s="141"/>
      <c r="J2499" s="141"/>
      <c r="K2499" s="141"/>
      <c r="L2499" s="141"/>
      <c r="M2499" s="141"/>
      <c r="N2499" s="141"/>
      <c r="O2499" s="141"/>
      <c r="P2499" s="141"/>
      <c r="Q2499" s="141"/>
      <c r="R2499" s="141"/>
      <c r="S2499" s="141"/>
      <c r="T2499" s="141"/>
      <c r="U2499" s="141"/>
    </row>
    <row r="2500" spans="1:21" ht="14.4" x14ac:dyDescent="0.3">
      <c r="A2500" s="141"/>
      <c r="B2500" s="141"/>
      <c r="C2500" s="141"/>
      <c r="D2500" s="141"/>
      <c r="E2500" s="141"/>
      <c r="F2500" s="141"/>
      <c r="G2500" s="141"/>
      <c r="H2500" s="141"/>
      <c r="I2500" s="141"/>
      <c r="J2500" s="141"/>
      <c r="K2500" s="141"/>
      <c r="L2500" s="141"/>
      <c r="M2500" s="141"/>
      <c r="N2500" s="141"/>
      <c r="O2500" s="141"/>
      <c r="P2500" s="141"/>
      <c r="Q2500" s="141"/>
      <c r="R2500" s="141"/>
      <c r="S2500" s="141"/>
      <c r="T2500" s="141"/>
      <c r="U2500" s="141"/>
    </row>
    <row r="2501" spans="1:21" ht="14.4" x14ac:dyDescent="0.3">
      <c r="A2501" s="141"/>
      <c r="B2501" s="141"/>
      <c r="C2501" s="141"/>
      <c r="D2501" s="141"/>
      <c r="E2501" s="141"/>
      <c r="F2501" s="141"/>
      <c r="G2501" s="141"/>
      <c r="H2501" s="141"/>
      <c r="I2501" s="141"/>
      <c r="J2501" s="141"/>
      <c r="K2501" s="141"/>
      <c r="L2501" s="141"/>
      <c r="M2501" s="141"/>
      <c r="N2501" s="141"/>
      <c r="O2501" s="141"/>
      <c r="P2501" s="141"/>
      <c r="Q2501" s="141"/>
      <c r="R2501" s="141"/>
      <c r="S2501" s="141"/>
      <c r="T2501" s="141"/>
      <c r="U2501" s="141"/>
    </row>
    <row r="2502" spans="1:21" ht="14.4" x14ac:dyDescent="0.3">
      <c r="A2502" s="141"/>
      <c r="B2502" s="141"/>
      <c r="C2502" s="141"/>
      <c r="D2502" s="141"/>
      <c r="E2502" s="141"/>
      <c r="F2502" s="141"/>
      <c r="G2502" s="141"/>
      <c r="H2502" s="141"/>
      <c r="I2502" s="141"/>
      <c r="J2502" s="141"/>
      <c r="K2502" s="141"/>
      <c r="L2502" s="141"/>
      <c r="M2502" s="141"/>
      <c r="N2502" s="141"/>
      <c r="O2502" s="141"/>
      <c r="P2502" s="141"/>
      <c r="Q2502" s="141"/>
      <c r="R2502" s="141"/>
      <c r="S2502" s="141"/>
      <c r="T2502" s="141"/>
      <c r="U2502" s="141"/>
    </row>
    <row r="2503" spans="1:21" ht="14.4" x14ac:dyDescent="0.3">
      <c r="A2503" s="141"/>
      <c r="B2503" s="141"/>
      <c r="C2503" s="141"/>
      <c r="D2503" s="141"/>
      <c r="E2503" s="141"/>
      <c r="F2503" s="141"/>
      <c r="G2503" s="141"/>
      <c r="H2503" s="141"/>
      <c r="I2503" s="141"/>
      <c r="J2503" s="141"/>
      <c r="K2503" s="141"/>
      <c r="L2503" s="141"/>
      <c r="M2503" s="141"/>
      <c r="N2503" s="141"/>
      <c r="O2503" s="141"/>
      <c r="P2503" s="141"/>
      <c r="Q2503" s="141"/>
      <c r="R2503" s="141"/>
      <c r="S2503" s="141"/>
      <c r="T2503" s="141"/>
      <c r="U2503" s="141"/>
    </row>
    <row r="2504" spans="1:21" ht="14.4" x14ac:dyDescent="0.3">
      <c r="A2504" s="141"/>
      <c r="B2504" s="141"/>
      <c r="C2504" s="141"/>
      <c r="D2504" s="141"/>
      <c r="E2504" s="141"/>
      <c r="F2504" s="141"/>
      <c r="G2504" s="141"/>
      <c r="H2504" s="141"/>
      <c r="I2504" s="141"/>
      <c r="J2504" s="141"/>
      <c r="K2504" s="141"/>
      <c r="L2504" s="141"/>
      <c r="M2504" s="141"/>
      <c r="N2504" s="141"/>
      <c r="O2504" s="141"/>
      <c r="P2504" s="141"/>
      <c r="Q2504" s="141"/>
      <c r="R2504" s="141"/>
      <c r="S2504" s="141"/>
      <c r="T2504" s="141"/>
      <c r="U2504" s="141"/>
    </row>
    <row r="2505" spans="1:21" ht="14.4" x14ac:dyDescent="0.3">
      <c r="A2505" s="141"/>
      <c r="B2505" s="141"/>
      <c r="C2505" s="141"/>
      <c r="D2505" s="141"/>
      <c r="E2505" s="141"/>
      <c r="F2505" s="141"/>
      <c r="G2505" s="141"/>
      <c r="H2505" s="141"/>
      <c r="I2505" s="141"/>
      <c r="J2505" s="141"/>
      <c r="K2505" s="141"/>
      <c r="L2505" s="141"/>
      <c r="M2505" s="141"/>
      <c r="N2505" s="141"/>
      <c r="O2505" s="141"/>
      <c r="P2505" s="141"/>
      <c r="Q2505" s="141"/>
      <c r="R2505" s="141"/>
      <c r="S2505" s="141"/>
      <c r="T2505" s="141"/>
      <c r="U2505" s="141"/>
    </row>
    <row r="2506" spans="1:21" ht="14.4" x14ac:dyDescent="0.3">
      <c r="A2506" s="141"/>
      <c r="B2506" s="141"/>
      <c r="C2506" s="141"/>
      <c r="D2506" s="141"/>
      <c r="E2506" s="141"/>
      <c r="F2506" s="141"/>
      <c r="G2506" s="141"/>
      <c r="H2506" s="141"/>
      <c r="I2506" s="141"/>
      <c r="J2506" s="141"/>
      <c r="K2506" s="141"/>
      <c r="L2506" s="141"/>
      <c r="M2506" s="141"/>
      <c r="N2506" s="141"/>
      <c r="O2506" s="141"/>
      <c r="P2506" s="141"/>
      <c r="Q2506" s="141"/>
      <c r="R2506" s="141"/>
      <c r="S2506" s="141"/>
      <c r="T2506" s="141"/>
      <c r="U2506" s="141"/>
    </row>
    <row r="2507" spans="1:21" ht="14.4" x14ac:dyDescent="0.3">
      <c r="A2507" s="141"/>
      <c r="B2507" s="141"/>
      <c r="C2507" s="141"/>
      <c r="D2507" s="141"/>
      <c r="E2507" s="141"/>
      <c r="F2507" s="141"/>
      <c r="G2507" s="141"/>
      <c r="H2507" s="141"/>
      <c r="I2507" s="141"/>
      <c r="J2507" s="141"/>
      <c r="K2507" s="141"/>
      <c r="L2507" s="141"/>
      <c r="M2507" s="141"/>
      <c r="N2507" s="141"/>
      <c r="O2507" s="141"/>
      <c r="P2507" s="141"/>
      <c r="Q2507" s="141"/>
      <c r="R2507" s="141"/>
      <c r="S2507" s="141"/>
      <c r="T2507" s="141"/>
      <c r="U2507" s="141"/>
    </row>
    <row r="2508" spans="1:21" ht="14.4" x14ac:dyDescent="0.3">
      <c r="A2508" s="141"/>
      <c r="B2508" s="141"/>
      <c r="C2508" s="141"/>
      <c r="D2508" s="141"/>
      <c r="E2508" s="141"/>
      <c r="F2508" s="141"/>
      <c r="G2508" s="141"/>
      <c r="H2508" s="141"/>
      <c r="I2508" s="141"/>
      <c r="J2508" s="141"/>
      <c r="K2508" s="141"/>
      <c r="L2508" s="141"/>
      <c r="M2508" s="141"/>
      <c r="N2508" s="141"/>
      <c r="O2508" s="141"/>
      <c r="P2508" s="141"/>
      <c r="Q2508" s="141"/>
      <c r="R2508" s="141"/>
      <c r="S2508" s="141"/>
      <c r="T2508" s="141"/>
      <c r="U2508" s="141"/>
    </row>
    <row r="2509" spans="1:21" ht="14.4" x14ac:dyDescent="0.3">
      <c r="A2509" s="141"/>
      <c r="B2509" s="141"/>
      <c r="C2509" s="141"/>
      <c r="D2509" s="141"/>
      <c r="E2509" s="141"/>
      <c r="F2509" s="141"/>
      <c r="G2509" s="141"/>
      <c r="H2509" s="141"/>
      <c r="I2509" s="141"/>
      <c r="J2509" s="141"/>
      <c r="K2509" s="141"/>
      <c r="L2509" s="141"/>
      <c r="M2509" s="141"/>
      <c r="N2509" s="141"/>
      <c r="O2509" s="141"/>
      <c r="P2509" s="141"/>
      <c r="Q2509" s="141"/>
      <c r="R2509" s="141"/>
      <c r="S2509" s="141"/>
      <c r="T2509" s="141"/>
      <c r="U2509" s="141"/>
    </row>
    <row r="2510" spans="1:21" ht="14.4" x14ac:dyDescent="0.3">
      <c r="A2510" s="141"/>
      <c r="B2510" s="141"/>
      <c r="C2510" s="141"/>
      <c r="D2510" s="141"/>
      <c r="E2510" s="141"/>
      <c r="F2510" s="141"/>
      <c r="G2510" s="141"/>
      <c r="H2510" s="141"/>
      <c r="I2510" s="141"/>
      <c r="J2510" s="141"/>
      <c r="K2510" s="141"/>
      <c r="L2510" s="141"/>
      <c r="M2510" s="141"/>
      <c r="N2510" s="141"/>
      <c r="O2510" s="141"/>
      <c r="P2510" s="141"/>
      <c r="Q2510" s="141"/>
      <c r="R2510" s="141"/>
      <c r="S2510" s="141"/>
      <c r="T2510" s="141"/>
      <c r="U2510" s="141"/>
    </row>
    <row r="2511" spans="1:21" ht="14.4" x14ac:dyDescent="0.3">
      <c r="A2511" s="141"/>
      <c r="B2511" s="141"/>
      <c r="C2511" s="141"/>
      <c r="D2511" s="141"/>
      <c r="E2511" s="141"/>
      <c r="F2511" s="141"/>
      <c r="G2511" s="141"/>
      <c r="H2511" s="141"/>
      <c r="I2511" s="141"/>
      <c r="J2511" s="141"/>
      <c r="K2511" s="141"/>
      <c r="L2511" s="141"/>
      <c r="M2511" s="141"/>
      <c r="N2511" s="141"/>
      <c r="O2511" s="141"/>
      <c r="P2511" s="141"/>
      <c r="Q2511" s="141"/>
      <c r="R2511" s="141"/>
      <c r="S2511" s="141"/>
      <c r="T2511" s="141"/>
      <c r="U2511" s="141"/>
    </row>
    <row r="2512" spans="1:21" ht="14.4" x14ac:dyDescent="0.3">
      <c r="A2512" s="141"/>
      <c r="B2512" s="141"/>
      <c r="C2512" s="141"/>
      <c r="D2512" s="141"/>
      <c r="E2512" s="141"/>
      <c r="F2512" s="141"/>
      <c r="G2512" s="141"/>
      <c r="H2512" s="141"/>
      <c r="I2512" s="141"/>
      <c r="J2512" s="141"/>
      <c r="K2512" s="141"/>
      <c r="L2512" s="141"/>
      <c r="M2512" s="141"/>
      <c r="N2512" s="141"/>
      <c r="O2512" s="141"/>
      <c r="P2512" s="141"/>
      <c r="Q2512" s="141"/>
      <c r="R2512" s="141"/>
      <c r="S2512" s="141"/>
      <c r="T2512" s="141"/>
      <c r="U2512" s="141"/>
    </row>
    <row r="2513" spans="1:21" ht="14.4" x14ac:dyDescent="0.3">
      <c r="A2513" s="141"/>
      <c r="B2513" s="141"/>
      <c r="C2513" s="141"/>
      <c r="D2513" s="141"/>
      <c r="E2513" s="141"/>
      <c r="F2513" s="141"/>
      <c r="G2513" s="141"/>
      <c r="H2513" s="141"/>
      <c r="I2513" s="141"/>
      <c r="J2513" s="141"/>
      <c r="K2513" s="141"/>
      <c r="L2513" s="141"/>
      <c r="M2513" s="141"/>
      <c r="N2513" s="141"/>
      <c r="O2513" s="141"/>
      <c r="P2513" s="141"/>
      <c r="Q2513" s="141"/>
      <c r="R2513" s="141"/>
      <c r="S2513" s="141"/>
      <c r="T2513" s="141"/>
      <c r="U2513" s="141"/>
    </row>
    <row r="2514" spans="1:21" ht="14.4" x14ac:dyDescent="0.3">
      <c r="A2514" s="141"/>
      <c r="B2514" s="141"/>
      <c r="C2514" s="141"/>
      <c r="D2514" s="141"/>
      <c r="E2514" s="141"/>
      <c r="F2514" s="141"/>
      <c r="G2514" s="141"/>
      <c r="H2514" s="141"/>
      <c r="I2514" s="141"/>
      <c r="J2514" s="141"/>
      <c r="K2514" s="141"/>
      <c r="L2514" s="141"/>
      <c r="M2514" s="141"/>
      <c r="N2514" s="141"/>
      <c r="O2514" s="141"/>
      <c r="P2514" s="141"/>
      <c r="Q2514" s="141"/>
      <c r="R2514" s="141"/>
      <c r="S2514" s="141"/>
      <c r="T2514" s="141"/>
      <c r="U2514" s="141"/>
    </row>
    <row r="2515" spans="1:21" ht="14.4" x14ac:dyDescent="0.3">
      <c r="A2515" s="141"/>
      <c r="B2515" s="141"/>
      <c r="C2515" s="141"/>
      <c r="D2515" s="141"/>
      <c r="E2515" s="141"/>
      <c r="F2515" s="141"/>
      <c r="G2515" s="141"/>
      <c r="H2515" s="141"/>
      <c r="I2515" s="141"/>
      <c r="J2515" s="141"/>
      <c r="K2515" s="141"/>
      <c r="L2515" s="141"/>
      <c r="M2515" s="141"/>
      <c r="N2515" s="141"/>
      <c r="O2515" s="141"/>
      <c r="P2515" s="141"/>
      <c r="Q2515" s="141"/>
      <c r="R2515" s="141"/>
      <c r="S2515" s="141"/>
      <c r="T2515" s="141"/>
      <c r="U2515" s="141"/>
    </row>
    <row r="2516" spans="1:21" ht="14.4" x14ac:dyDescent="0.3">
      <c r="A2516" s="141"/>
      <c r="B2516" s="141"/>
      <c r="C2516" s="141"/>
      <c r="D2516" s="141"/>
      <c r="E2516" s="141"/>
      <c r="F2516" s="141"/>
      <c r="G2516" s="141"/>
      <c r="H2516" s="141"/>
      <c r="I2516" s="141"/>
      <c r="J2516" s="141"/>
      <c r="K2516" s="141"/>
      <c r="L2516" s="141"/>
      <c r="M2516" s="141"/>
      <c r="N2516" s="141"/>
      <c r="O2516" s="141"/>
      <c r="P2516" s="141"/>
      <c r="Q2516" s="141"/>
      <c r="R2516" s="141"/>
      <c r="S2516" s="141"/>
      <c r="T2516" s="141"/>
      <c r="U2516" s="141"/>
    </row>
    <row r="2517" spans="1:21" ht="14.4" x14ac:dyDescent="0.3">
      <c r="A2517" s="141"/>
      <c r="B2517" s="141"/>
      <c r="C2517" s="141"/>
      <c r="D2517" s="141"/>
      <c r="E2517" s="141"/>
      <c r="F2517" s="141"/>
      <c r="G2517" s="141"/>
      <c r="H2517" s="141"/>
      <c r="I2517" s="141"/>
      <c r="J2517" s="141"/>
      <c r="K2517" s="141"/>
      <c r="L2517" s="141"/>
      <c r="M2517" s="141"/>
      <c r="N2517" s="141"/>
      <c r="O2517" s="141"/>
      <c r="P2517" s="141"/>
      <c r="Q2517" s="141"/>
      <c r="R2517" s="141"/>
      <c r="S2517" s="141"/>
      <c r="T2517" s="141"/>
      <c r="U2517" s="141"/>
    </row>
    <row r="2518" spans="1:21" ht="14.4" x14ac:dyDescent="0.3">
      <c r="A2518" s="141"/>
      <c r="B2518" s="141"/>
      <c r="C2518" s="141"/>
      <c r="D2518" s="141"/>
      <c r="E2518" s="141"/>
      <c r="F2518" s="141"/>
      <c r="G2518" s="141"/>
      <c r="H2518" s="141"/>
      <c r="I2518" s="141"/>
      <c r="J2518" s="141"/>
      <c r="K2518" s="141"/>
      <c r="L2518" s="141"/>
      <c r="M2518" s="141"/>
      <c r="N2518" s="141"/>
      <c r="O2518" s="141"/>
      <c r="P2518" s="141"/>
      <c r="Q2518" s="141"/>
      <c r="R2518" s="141"/>
      <c r="S2518" s="141"/>
      <c r="T2518" s="141"/>
      <c r="U2518" s="141"/>
    </row>
    <row r="2519" spans="1:21" ht="14.4" x14ac:dyDescent="0.3">
      <c r="A2519" s="141"/>
      <c r="B2519" s="141"/>
      <c r="C2519" s="141"/>
      <c r="D2519" s="141"/>
      <c r="E2519" s="141"/>
      <c r="F2519" s="141"/>
      <c r="G2519" s="141"/>
      <c r="H2519" s="141"/>
      <c r="I2519" s="141"/>
      <c r="J2519" s="141"/>
      <c r="K2519" s="141"/>
      <c r="L2519" s="141"/>
      <c r="M2519" s="141"/>
      <c r="N2519" s="141"/>
      <c r="O2519" s="141"/>
      <c r="P2519" s="141"/>
      <c r="Q2519" s="141"/>
      <c r="R2519" s="141"/>
      <c r="S2519" s="141"/>
      <c r="T2519" s="141"/>
      <c r="U2519" s="141"/>
    </row>
    <row r="2520" spans="1:21" ht="14.4" x14ac:dyDescent="0.3">
      <c r="A2520" s="141"/>
      <c r="B2520" s="141"/>
      <c r="C2520" s="141"/>
      <c r="D2520" s="141"/>
      <c r="E2520" s="141"/>
      <c r="F2520" s="141"/>
      <c r="G2520" s="141"/>
      <c r="H2520" s="141"/>
      <c r="I2520" s="141"/>
      <c r="J2520" s="141"/>
      <c r="K2520" s="141"/>
      <c r="L2520" s="141"/>
      <c r="M2520" s="141"/>
      <c r="N2520" s="141"/>
      <c r="O2520" s="141"/>
      <c r="P2520" s="141"/>
      <c r="Q2520" s="141"/>
      <c r="R2520" s="141"/>
      <c r="S2520" s="141"/>
      <c r="T2520" s="141"/>
      <c r="U2520" s="141"/>
    </row>
    <row r="2521" spans="1:21" ht="14.4" x14ac:dyDescent="0.3">
      <c r="A2521" s="141"/>
      <c r="B2521" s="141"/>
      <c r="C2521" s="141"/>
      <c r="D2521" s="141"/>
      <c r="E2521" s="141"/>
      <c r="F2521" s="141"/>
      <c r="G2521" s="141"/>
      <c r="H2521" s="141"/>
      <c r="I2521" s="141"/>
      <c r="J2521" s="141"/>
      <c r="K2521" s="141"/>
      <c r="L2521" s="141"/>
      <c r="M2521" s="141"/>
      <c r="N2521" s="141"/>
      <c r="O2521" s="141"/>
      <c r="P2521" s="141"/>
      <c r="Q2521" s="141"/>
      <c r="R2521" s="141"/>
      <c r="S2521" s="141"/>
      <c r="T2521" s="141"/>
      <c r="U2521" s="141"/>
    </row>
    <row r="2522" spans="1:21" ht="14.4" x14ac:dyDescent="0.3">
      <c r="A2522" s="141"/>
      <c r="B2522" s="141"/>
      <c r="C2522" s="141"/>
      <c r="D2522" s="141"/>
      <c r="E2522" s="141"/>
      <c r="F2522" s="141"/>
      <c r="G2522" s="141"/>
      <c r="H2522" s="141"/>
      <c r="I2522" s="141"/>
      <c r="J2522" s="141"/>
      <c r="K2522" s="141"/>
      <c r="L2522" s="141"/>
      <c r="M2522" s="141"/>
      <c r="N2522" s="141"/>
      <c r="O2522" s="141"/>
      <c r="P2522" s="141"/>
      <c r="Q2522" s="141"/>
      <c r="R2522" s="141"/>
      <c r="S2522" s="141"/>
      <c r="T2522" s="141"/>
      <c r="U2522" s="141"/>
    </row>
    <row r="2523" spans="1:21" ht="14.4" x14ac:dyDescent="0.3">
      <c r="A2523" s="141"/>
      <c r="B2523" s="141"/>
      <c r="C2523" s="141"/>
      <c r="D2523" s="141"/>
      <c r="E2523" s="141"/>
      <c r="F2523" s="141"/>
      <c r="G2523" s="141"/>
      <c r="H2523" s="141"/>
      <c r="I2523" s="141"/>
      <c r="J2523" s="141"/>
      <c r="K2523" s="141"/>
      <c r="L2523" s="141"/>
      <c r="M2523" s="141"/>
      <c r="N2523" s="141"/>
      <c r="O2523" s="141"/>
      <c r="P2523" s="141"/>
      <c r="Q2523" s="141"/>
      <c r="R2523" s="141"/>
      <c r="S2523" s="141"/>
      <c r="T2523" s="141"/>
      <c r="U2523" s="141"/>
    </row>
    <row r="2524" spans="1:21" ht="14.4" x14ac:dyDescent="0.3">
      <c r="A2524" s="141"/>
      <c r="B2524" s="141"/>
      <c r="C2524" s="141"/>
      <c r="D2524" s="141"/>
      <c r="E2524" s="141"/>
      <c r="F2524" s="141"/>
      <c r="G2524" s="141"/>
      <c r="H2524" s="141"/>
      <c r="I2524" s="141"/>
      <c r="J2524" s="141"/>
      <c r="K2524" s="141"/>
      <c r="L2524" s="141"/>
      <c r="M2524" s="141"/>
      <c r="N2524" s="141"/>
      <c r="O2524" s="141"/>
      <c r="P2524" s="141"/>
      <c r="Q2524" s="141"/>
      <c r="R2524" s="141"/>
      <c r="S2524" s="141"/>
      <c r="T2524" s="141"/>
      <c r="U2524" s="141"/>
    </row>
    <row r="2525" spans="1:21" ht="14.4" x14ac:dyDescent="0.3">
      <c r="A2525" s="141"/>
      <c r="B2525" s="141"/>
      <c r="C2525" s="141"/>
      <c r="D2525" s="141"/>
      <c r="E2525" s="141"/>
      <c r="F2525" s="141"/>
      <c r="G2525" s="141"/>
      <c r="H2525" s="141"/>
      <c r="I2525" s="141"/>
      <c r="J2525" s="141"/>
      <c r="K2525" s="141"/>
      <c r="L2525" s="141"/>
      <c r="M2525" s="141"/>
      <c r="N2525" s="141"/>
      <c r="O2525" s="141"/>
      <c r="P2525" s="141"/>
      <c r="Q2525" s="141"/>
      <c r="R2525" s="141"/>
      <c r="S2525" s="141"/>
      <c r="T2525" s="141"/>
      <c r="U2525" s="141"/>
    </row>
    <row r="2526" spans="1:21" ht="14.4" x14ac:dyDescent="0.3">
      <c r="A2526" s="141"/>
      <c r="B2526" s="141"/>
      <c r="C2526" s="141"/>
      <c r="D2526" s="141"/>
      <c r="E2526" s="141"/>
      <c r="F2526" s="141"/>
      <c r="G2526" s="141"/>
      <c r="H2526" s="141"/>
      <c r="I2526" s="141"/>
      <c r="J2526" s="141"/>
      <c r="K2526" s="141"/>
      <c r="L2526" s="141"/>
      <c r="M2526" s="141"/>
      <c r="N2526" s="141"/>
      <c r="O2526" s="141"/>
      <c r="P2526" s="141"/>
      <c r="Q2526" s="141"/>
      <c r="R2526" s="141"/>
      <c r="S2526" s="141"/>
      <c r="T2526" s="141"/>
      <c r="U2526" s="141"/>
    </row>
    <row r="2527" spans="1:21" ht="14.4" x14ac:dyDescent="0.3">
      <c r="A2527" s="141"/>
      <c r="B2527" s="141"/>
      <c r="C2527" s="141"/>
      <c r="D2527" s="141"/>
      <c r="E2527" s="141"/>
      <c r="F2527" s="141"/>
      <c r="G2527" s="141"/>
      <c r="H2527" s="141"/>
      <c r="I2527" s="141"/>
      <c r="J2527" s="141"/>
      <c r="K2527" s="141"/>
      <c r="L2527" s="141"/>
      <c r="M2527" s="141"/>
      <c r="N2527" s="141"/>
      <c r="O2527" s="141"/>
      <c r="P2527" s="141"/>
      <c r="Q2527" s="141"/>
      <c r="R2527" s="141"/>
      <c r="S2527" s="141"/>
      <c r="T2527" s="141"/>
      <c r="U2527" s="141"/>
    </row>
    <row r="2528" spans="1:21" ht="14.4" x14ac:dyDescent="0.3">
      <c r="A2528" s="141"/>
      <c r="B2528" s="141"/>
      <c r="C2528" s="141"/>
      <c r="D2528" s="141"/>
      <c r="E2528" s="141"/>
      <c r="F2528" s="141"/>
      <c r="G2528" s="141"/>
      <c r="H2528" s="141"/>
      <c r="I2528" s="141"/>
      <c r="J2528" s="141"/>
      <c r="K2528" s="141"/>
      <c r="L2528" s="141"/>
      <c r="M2528" s="141"/>
      <c r="N2528" s="141"/>
      <c r="O2528" s="141"/>
      <c r="P2528" s="141"/>
      <c r="Q2528" s="141"/>
      <c r="R2528" s="141"/>
      <c r="S2528" s="141"/>
      <c r="T2528" s="141"/>
      <c r="U2528" s="141"/>
    </row>
    <row r="2529" spans="1:21" ht="14.4" x14ac:dyDescent="0.3">
      <c r="A2529" s="141"/>
      <c r="B2529" s="141"/>
      <c r="C2529" s="141"/>
      <c r="D2529" s="141"/>
      <c r="E2529" s="141"/>
      <c r="F2529" s="141"/>
      <c r="G2529" s="141"/>
      <c r="H2529" s="141"/>
      <c r="I2529" s="141"/>
      <c r="J2529" s="141"/>
      <c r="K2529" s="141"/>
      <c r="L2529" s="141"/>
      <c r="M2529" s="141"/>
      <c r="N2529" s="141"/>
      <c r="O2529" s="141"/>
      <c r="P2529" s="141"/>
      <c r="Q2529" s="141"/>
      <c r="R2529" s="141"/>
      <c r="S2529" s="141"/>
      <c r="T2529" s="141"/>
      <c r="U2529" s="141"/>
    </row>
    <row r="2530" spans="1:21" ht="14.4" x14ac:dyDescent="0.3">
      <c r="A2530" s="141"/>
      <c r="B2530" s="141"/>
      <c r="C2530" s="141"/>
      <c r="D2530" s="141"/>
      <c r="E2530" s="141"/>
      <c r="F2530" s="141"/>
      <c r="G2530" s="141"/>
      <c r="H2530" s="141"/>
      <c r="I2530" s="141"/>
      <c r="J2530" s="141"/>
      <c r="K2530" s="141"/>
      <c r="L2530" s="141"/>
      <c r="M2530" s="141"/>
      <c r="N2530" s="141"/>
      <c r="O2530" s="141"/>
      <c r="P2530" s="141"/>
      <c r="Q2530" s="141"/>
      <c r="R2530" s="141"/>
      <c r="S2530" s="141"/>
      <c r="T2530" s="141"/>
      <c r="U2530" s="141"/>
    </row>
    <row r="2531" spans="1:21" ht="14.4" x14ac:dyDescent="0.3">
      <c r="A2531" s="141"/>
      <c r="B2531" s="141"/>
      <c r="C2531" s="141"/>
      <c r="D2531" s="141"/>
      <c r="E2531" s="141"/>
      <c r="F2531" s="141"/>
      <c r="G2531" s="141"/>
      <c r="H2531" s="141"/>
      <c r="I2531" s="141"/>
      <c r="J2531" s="141"/>
      <c r="K2531" s="141"/>
      <c r="L2531" s="141"/>
      <c r="M2531" s="141"/>
      <c r="N2531" s="141"/>
      <c r="O2531" s="141"/>
      <c r="P2531" s="141"/>
      <c r="Q2531" s="141"/>
      <c r="R2531" s="141"/>
      <c r="S2531" s="141"/>
      <c r="T2531" s="141"/>
      <c r="U2531" s="141"/>
    </row>
    <row r="2532" spans="1:21" ht="14.4" x14ac:dyDescent="0.3">
      <c r="A2532" s="141"/>
      <c r="B2532" s="141"/>
      <c r="C2532" s="141"/>
      <c r="D2532" s="141"/>
      <c r="E2532" s="141"/>
      <c r="F2532" s="141"/>
      <c r="G2532" s="141"/>
      <c r="H2532" s="141"/>
      <c r="I2532" s="141"/>
      <c r="J2532" s="141"/>
      <c r="K2532" s="141"/>
      <c r="L2532" s="141"/>
      <c r="M2532" s="141"/>
      <c r="N2532" s="141"/>
      <c r="O2532" s="141"/>
      <c r="P2532" s="141"/>
      <c r="Q2532" s="141"/>
      <c r="R2532" s="141"/>
      <c r="S2532" s="141"/>
      <c r="T2532" s="141"/>
      <c r="U2532" s="141"/>
    </row>
    <row r="2533" spans="1:21" ht="14.4" x14ac:dyDescent="0.3">
      <c r="A2533" s="141"/>
      <c r="B2533" s="141"/>
      <c r="C2533" s="141"/>
      <c r="D2533" s="141"/>
      <c r="E2533" s="141"/>
      <c r="F2533" s="141"/>
      <c r="G2533" s="141"/>
      <c r="H2533" s="141"/>
      <c r="I2533" s="141"/>
      <c r="J2533" s="141"/>
      <c r="K2533" s="141"/>
      <c r="L2533" s="141"/>
      <c r="M2533" s="141"/>
      <c r="N2533" s="141"/>
      <c r="O2533" s="141"/>
      <c r="P2533" s="141"/>
      <c r="Q2533" s="141"/>
      <c r="R2533" s="141"/>
      <c r="S2533" s="141"/>
      <c r="T2533" s="141"/>
      <c r="U2533" s="141"/>
    </row>
    <row r="2534" spans="1:21" ht="14.4" x14ac:dyDescent="0.3">
      <c r="A2534" s="141"/>
      <c r="B2534" s="141"/>
      <c r="C2534" s="141"/>
      <c r="D2534" s="141"/>
      <c r="E2534" s="141"/>
      <c r="F2534" s="141"/>
      <c r="G2534" s="141"/>
      <c r="H2534" s="141"/>
      <c r="I2534" s="141"/>
      <c r="J2534" s="141"/>
      <c r="K2534" s="141"/>
      <c r="L2534" s="141"/>
      <c r="M2534" s="141"/>
      <c r="N2534" s="141"/>
      <c r="O2534" s="141"/>
      <c r="P2534" s="141"/>
      <c r="Q2534" s="141"/>
      <c r="R2534" s="141"/>
      <c r="S2534" s="141"/>
      <c r="T2534" s="141"/>
      <c r="U2534" s="141"/>
    </row>
    <row r="2535" spans="1:21" ht="14.4" x14ac:dyDescent="0.3">
      <c r="A2535" s="141"/>
      <c r="B2535" s="141"/>
      <c r="C2535" s="141"/>
      <c r="D2535" s="141"/>
      <c r="E2535" s="141"/>
      <c r="F2535" s="141"/>
      <c r="G2535" s="141"/>
      <c r="H2535" s="141"/>
      <c r="I2535" s="141"/>
      <c r="J2535" s="141"/>
      <c r="K2535" s="141"/>
      <c r="L2535" s="141"/>
      <c r="M2535" s="141"/>
      <c r="N2535" s="141"/>
      <c r="O2535" s="141"/>
      <c r="P2535" s="141"/>
      <c r="Q2535" s="141"/>
      <c r="R2535" s="141"/>
      <c r="S2535" s="141"/>
      <c r="T2535" s="141"/>
      <c r="U2535" s="141"/>
    </row>
    <row r="2536" spans="1:21" ht="14.4" x14ac:dyDescent="0.3">
      <c r="A2536" s="141"/>
      <c r="B2536" s="141"/>
      <c r="C2536" s="141"/>
      <c r="D2536" s="141"/>
      <c r="E2536" s="141"/>
      <c r="F2536" s="141"/>
      <c r="G2536" s="141"/>
      <c r="H2536" s="141"/>
      <c r="I2536" s="141"/>
      <c r="J2536" s="141"/>
      <c r="K2536" s="141"/>
      <c r="L2536" s="141"/>
      <c r="M2536" s="141"/>
      <c r="N2536" s="141"/>
      <c r="O2536" s="141"/>
      <c r="P2536" s="141"/>
      <c r="Q2536" s="141"/>
      <c r="R2536" s="141"/>
      <c r="S2536" s="141"/>
      <c r="T2536" s="141"/>
      <c r="U2536" s="141"/>
    </row>
    <row r="2537" spans="1:21" ht="14.4" x14ac:dyDescent="0.3">
      <c r="A2537" s="141"/>
      <c r="B2537" s="141"/>
      <c r="C2537" s="141"/>
      <c r="D2537" s="141"/>
      <c r="E2537" s="141"/>
      <c r="F2537" s="141"/>
      <c r="G2537" s="141"/>
      <c r="H2537" s="141"/>
      <c r="I2537" s="141"/>
      <c r="J2537" s="141"/>
      <c r="K2537" s="141"/>
      <c r="L2537" s="141"/>
      <c r="M2537" s="141"/>
      <c r="N2537" s="141"/>
      <c r="O2537" s="141"/>
      <c r="P2537" s="141"/>
      <c r="Q2537" s="141"/>
      <c r="R2537" s="141"/>
      <c r="S2537" s="141"/>
      <c r="T2537" s="141"/>
      <c r="U2537" s="141"/>
    </row>
    <row r="2538" spans="1:21" ht="14.4" x14ac:dyDescent="0.3">
      <c r="A2538" s="141"/>
      <c r="B2538" s="141"/>
      <c r="C2538" s="141"/>
      <c r="D2538" s="141"/>
      <c r="E2538" s="141"/>
      <c r="F2538" s="141"/>
      <c r="G2538" s="141"/>
      <c r="H2538" s="141"/>
      <c r="I2538" s="141"/>
      <c r="J2538" s="141"/>
      <c r="K2538" s="141"/>
      <c r="L2538" s="141"/>
      <c r="M2538" s="141"/>
      <c r="N2538" s="141"/>
      <c r="O2538" s="141"/>
      <c r="P2538" s="141"/>
      <c r="Q2538" s="141"/>
      <c r="R2538" s="141"/>
      <c r="S2538" s="141"/>
      <c r="T2538" s="141"/>
      <c r="U2538" s="141"/>
    </row>
    <row r="2539" spans="1:21" ht="14.4" x14ac:dyDescent="0.3">
      <c r="A2539" s="141"/>
      <c r="B2539" s="141"/>
      <c r="C2539" s="141"/>
      <c r="D2539" s="141"/>
      <c r="E2539" s="141"/>
      <c r="F2539" s="141"/>
      <c r="G2539" s="141"/>
      <c r="H2539" s="141"/>
      <c r="I2539" s="141"/>
      <c r="J2539" s="141"/>
      <c r="K2539" s="141"/>
      <c r="L2539" s="141"/>
      <c r="M2539" s="141"/>
      <c r="N2539" s="141"/>
      <c r="O2539" s="141"/>
      <c r="P2539" s="141"/>
      <c r="Q2539" s="141"/>
      <c r="R2539" s="141"/>
      <c r="S2539" s="141"/>
      <c r="T2539" s="141"/>
      <c r="U2539" s="141"/>
    </row>
    <row r="2540" spans="1:21" ht="14.4" x14ac:dyDescent="0.3">
      <c r="A2540" s="141"/>
      <c r="B2540" s="141"/>
      <c r="C2540" s="141"/>
      <c r="D2540" s="141"/>
      <c r="E2540" s="141"/>
      <c r="F2540" s="141"/>
      <c r="G2540" s="141"/>
      <c r="H2540" s="141"/>
      <c r="I2540" s="141"/>
      <c r="J2540" s="141"/>
      <c r="K2540" s="141"/>
      <c r="L2540" s="141"/>
      <c r="M2540" s="141"/>
      <c r="N2540" s="141"/>
      <c r="O2540" s="141"/>
      <c r="P2540" s="141"/>
      <c r="Q2540" s="141"/>
      <c r="R2540" s="141"/>
      <c r="S2540" s="141"/>
      <c r="T2540" s="141"/>
      <c r="U2540" s="141"/>
    </row>
    <row r="2541" spans="1:21" ht="14.4" x14ac:dyDescent="0.3">
      <c r="A2541" s="141"/>
      <c r="B2541" s="141"/>
      <c r="C2541" s="141"/>
      <c r="D2541" s="141"/>
      <c r="E2541" s="141"/>
      <c r="F2541" s="141"/>
      <c r="G2541" s="141"/>
      <c r="H2541" s="141"/>
      <c r="I2541" s="141"/>
      <c r="J2541" s="141"/>
      <c r="K2541" s="141"/>
      <c r="L2541" s="141"/>
      <c r="M2541" s="141"/>
      <c r="N2541" s="141"/>
      <c r="O2541" s="141"/>
      <c r="P2541" s="141"/>
      <c r="Q2541" s="141"/>
      <c r="R2541" s="141"/>
      <c r="S2541" s="141"/>
      <c r="T2541" s="141"/>
      <c r="U2541" s="141"/>
    </row>
    <row r="2542" spans="1:21" ht="14.4" x14ac:dyDescent="0.3">
      <c r="A2542" s="141"/>
      <c r="B2542" s="141"/>
      <c r="C2542" s="141"/>
      <c r="D2542" s="141"/>
      <c r="E2542" s="141"/>
      <c r="F2542" s="141"/>
      <c r="G2542" s="141"/>
      <c r="H2542" s="141"/>
      <c r="I2542" s="141"/>
      <c r="J2542" s="141"/>
      <c r="K2542" s="141"/>
      <c r="L2542" s="141"/>
      <c r="M2542" s="141"/>
      <c r="N2542" s="141"/>
      <c r="O2542" s="141"/>
      <c r="P2542" s="141"/>
      <c r="Q2542" s="141"/>
      <c r="R2542" s="141"/>
      <c r="S2542" s="141"/>
      <c r="T2542" s="141"/>
      <c r="U2542" s="141"/>
    </row>
    <row r="2543" spans="1:21" ht="14.4" x14ac:dyDescent="0.3">
      <c r="A2543" s="141"/>
      <c r="B2543" s="141"/>
      <c r="C2543" s="141"/>
      <c r="D2543" s="141"/>
      <c r="E2543" s="141"/>
      <c r="F2543" s="141"/>
      <c r="G2543" s="141"/>
      <c r="H2543" s="141"/>
      <c r="I2543" s="141"/>
      <c r="J2543" s="141"/>
      <c r="K2543" s="141"/>
      <c r="L2543" s="141"/>
      <c r="M2543" s="141"/>
      <c r="N2543" s="141"/>
      <c r="O2543" s="141"/>
      <c r="P2543" s="141"/>
      <c r="Q2543" s="141"/>
      <c r="R2543" s="141"/>
      <c r="S2543" s="141"/>
      <c r="T2543" s="141"/>
      <c r="U2543" s="141"/>
    </row>
    <row r="2544" spans="1:21" ht="14.4" x14ac:dyDescent="0.3">
      <c r="A2544" s="141"/>
      <c r="B2544" s="141"/>
      <c r="C2544" s="141"/>
      <c r="D2544" s="141"/>
      <c r="E2544" s="141"/>
      <c r="F2544" s="141"/>
      <c r="G2544" s="141"/>
      <c r="H2544" s="141"/>
      <c r="I2544" s="141"/>
      <c r="J2544" s="141"/>
      <c r="K2544" s="141"/>
      <c r="L2544" s="141"/>
      <c r="M2544" s="141"/>
      <c r="N2544" s="141"/>
      <c r="O2544" s="141"/>
      <c r="P2544" s="141"/>
      <c r="Q2544" s="141"/>
      <c r="R2544" s="141"/>
      <c r="S2544" s="141"/>
      <c r="T2544" s="141"/>
      <c r="U2544" s="141"/>
    </row>
    <row r="2545" spans="1:21" ht="14.4" x14ac:dyDescent="0.3">
      <c r="A2545" s="141"/>
      <c r="B2545" s="141"/>
      <c r="C2545" s="141"/>
      <c r="D2545" s="141"/>
      <c r="E2545" s="141"/>
      <c r="F2545" s="141"/>
      <c r="G2545" s="141"/>
      <c r="H2545" s="141"/>
      <c r="I2545" s="141"/>
      <c r="J2545" s="141"/>
      <c r="K2545" s="141"/>
      <c r="L2545" s="141"/>
      <c r="M2545" s="141"/>
      <c r="N2545" s="141"/>
      <c r="O2545" s="141"/>
      <c r="P2545" s="141"/>
      <c r="Q2545" s="141"/>
      <c r="R2545" s="141"/>
      <c r="S2545" s="141"/>
      <c r="T2545" s="141"/>
      <c r="U2545" s="141"/>
    </row>
    <row r="2546" spans="1:21" ht="14.4" x14ac:dyDescent="0.3">
      <c r="A2546" s="141"/>
      <c r="B2546" s="141"/>
      <c r="C2546" s="141"/>
      <c r="D2546" s="141"/>
      <c r="E2546" s="141"/>
      <c r="F2546" s="141"/>
      <c r="G2546" s="141"/>
      <c r="H2546" s="141"/>
      <c r="I2546" s="141"/>
      <c r="J2546" s="141"/>
      <c r="K2546" s="141"/>
      <c r="L2546" s="141"/>
      <c r="M2546" s="141"/>
      <c r="N2546" s="141"/>
      <c r="O2546" s="141"/>
      <c r="P2546" s="141"/>
      <c r="Q2546" s="141"/>
      <c r="R2546" s="141"/>
      <c r="S2546" s="141"/>
      <c r="T2546" s="141"/>
      <c r="U2546" s="141"/>
    </row>
    <row r="2547" spans="1:21" ht="14.4" x14ac:dyDescent="0.3">
      <c r="A2547" s="141"/>
      <c r="B2547" s="141"/>
      <c r="C2547" s="141"/>
      <c r="D2547" s="141"/>
      <c r="E2547" s="141"/>
      <c r="F2547" s="141"/>
      <c r="G2547" s="141"/>
      <c r="H2547" s="141"/>
      <c r="I2547" s="141"/>
      <c r="J2547" s="141"/>
      <c r="K2547" s="141"/>
      <c r="L2547" s="141"/>
      <c r="M2547" s="141"/>
      <c r="N2547" s="141"/>
      <c r="O2547" s="141"/>
      <c r="P2547" s="141"/>
      <c r="Q2547" s="141"/>
      <c r="R2547" s="141"/>
      <c r="S2547" s="141"/>
      <c r="T2547" s="141"/>
      <c r="U2547" s="141"/>
    </row>
    <row r="2548" spans="1:21" ht="14.4" x14ac:dyDescent="0.3">
      <c r="A2548" s="141"/>
      <c r="B2548" s="141"/>
      <c r="C2548" s="141"/>
      <c r="D2548" s="141"/>
      <c r="E2548" s="141"/>
      <c r="F2548" s="141"/>
      <c r="G2548" s="141"/>
      <c r="H2548" s="141"/>
      <c r="I2548" s="141"/>
      <c r="J2548" s="141"/>
      <c r="K2548" s="141"/>
      <c r="L2548" s="141"/>
      <c r="M2548" s="141"/>
      <c r="N2548" s="141"/>
      <c r="O2548" s="141"/>
      <c r="P2548" s="141"/>
      <c r="Q2548" s="141"/>
      <c r="R2548" s="141"/>
      <c r="S2548" s="141"/>
      <c r="T2548" s="141"/>
      <c r="U2548" s="141"/>
    </row>
    <row r="2549" spans="1:21" ht="14.4" x14ac:dyDescent="0.3">
      <c r="A2549" s="141"/>
      <c r="B2549" s="141"/>
      <c r="C2549" s="141"/>
      <c r="D2549" s="141"/>
      <c r="E2549" s="141"/>
      <c r="F2549" s="141"/>
      <c r="G2549" s="141"/>
      <c r="H2549" s="141"/>
      <c r="I2549" s="141"/>
      <c r="J2549" s="141"/>
      <c r="K2549" s="141"/>
      <c r="L2549" s="141"/>
      <c r="M2549" s="141"/>
      <c r="N2549" s="141"/>
      <c r="O2549" s="141"/>
      <c r="P2549" s="141"/>
      <c r="Q2549" s="141"/>
      <c r="R2549" s="141"/>
      <c r="S2549" s="141"/>
      <c r="T2549" s="141"/>
      <c r="U2549" s="141"/>
    </row>
    <row r="2550" spans="1:21" ht="14.4" x14ac:dyDescent="0.3">
      <c r="A2550" s="141"/>
      <c r="B2550" s="141"/>
      <c r="C2550" s="141"/>
      <c r="D2550" s="141"/>
      <c r="E2550" s="141"/>
      <c r="F2550" s="141"/>
      <c r="G2550" s="141"/>
      <c r="H2550" s="141"/>
      <c r="I2550" s="141"/>
      <c r="J2550" s="141"/>
      <c r="K2550" s="141"/>
      <c r="L2550" s="141"/>
      <c r="M2550" s="141"/>
      <c r="N2550" s="141"/>
      <c r="O2550" s="141"/>
      <c r="P2550" s="141"/>
      <c r="Q2550" s="141"/>
      <c r="R2550" s="141"/>
      <c r="S2550" s="141"/>
      <c r="T2550" s="141"/>
      <c r="U2550" s="141"/>
    </row>
    <row r="2551" spans="1:21" ht="14.4" x14ac:dyDescent="0.3">
      <c r="A2551" s="141"/>
      <c r="B2551" s="141"/>
      <c r="C2551" s="141"/>
      <c r="D2551" s="141"/>
      <c r="E2551" s="141"/>
      <c r="F2551" s="141"/>
      <c r="G2551" s="141"/>
      <c r="H2551" s="141"/>
      <c r="I2551" s="141"/>
      <c r="J2551" s="141"/>
      <c r="K2551" s="141"/>
      <c r="L2551" s="141"/>
      <c r="M2551" s="141"/>
      <c r="N2551" s="141"/>
      <c r="O2551" s="141"/>
      <c r="P2551" s="141"/>
      <c r="Q2551" s="141"/>
      <c r="R2551" s="141"/>
      <c r="S2551" s="141"/>
      <c r="T2551" s="141"/>
      <c r="U2551" s="141"/>
    </row>
    <row r="2552" spans="1:21" ht="14.4" x14ac:dyDescent="0.3">
      <c r="A2552" s="141"/>
      <c r="B2552" s="141"/>
      <c r="C2552" s="141"/>
      <c r="D2552" s="141"/>
      <c r="E2552" s="141"/>
      <c r="F2552" s="141"/>
      <c r="G2552" s="141"/>
      <c r="H2552" s="141"/>
      <c r="I2552" s="141"/>
      <c r="J2552" s="141"/>
      <c r="K2552" s="141"/>
      <c r="L2552" s="141"/>
      <c r="M2552" s="141"/>
      <c r="N2552" s="141"/>
      <c r="O2552" s="141"/>
      <c r="P2552" s="141"/>
      <c r="Q2552" s="141"/>
      <c r="R2552" s="141"/>
      <c r="S2552" s="141"/>
      <c r="T2552" s="141"/>
      <c r="U2552" s="141"/>
    </row>
    <row r="2553" spans="1:21" ht="14.4" x14ac:dyDescent="0.3">
      <c r="A2553" s="141"/>
      <c r="B2553" s="141"/>
      <c r="C2553" s="141"/>
      <c r="D2553" s="141"/>
      <c r="E2553" s="141"/>
      <c r="F2553" s="141"/>
      <c r="G2553" s="141"/>
      <c r="H2553" s="141"/>
      <c r="I2553" s="141"/>
      <c r="J2553" s="141"/>
      <c r="K2553" s="141"/>
      <c r="L2553" s="141"/>
      <c r="M2553" s="141"/>
      <c r="N2553" s="141"/>
      <c r="O2553" s="141"/>
      <c r="P2553" s="141"/>
      <c r="Q2553" s="141"/>
      <c r="R2553" s="141"/>
      <c r="S2553" s="141"/>
      <c r="T2553" s="141"/>
      <c r="U2553" s="141"/>
    </row>
    <row r="2554" spans="1:21" ht="14.4" x14ac:dyDescent="0.3">
      <c r="A2554" s="141"/>
      <c r="B2554" s="141"/>
      <c r="C2554" s="141"/>
      <c r="D2554" s="141"/>
      <c r="E2554" s="141"/>
      <c r="F2554" s="141"/>
      <c r="G2554" s="141"/>
      <c r="H2554" s="141"/>
      <c r="I2554" s="141"/>
      <c r="J2554" s="141"/>
      <c r="K2554" s="141"/>
      <c r="L2554" s="141"/>
      <c r="M2554" s="141"/>
      <c r="N2554" s="141"/>
      <c r="O2554" s="141"/>
      <c r="P2554" s="141"/>
      <c r="Q2554" s="141"/>
      <c r="R2554" s="141"/>
      <c r="S2554" s="141"/>
      <c r="T2554" s="141"/>
      <c r="U2554" s="141"/>
    </row>
    <row r="2555" spans="1:21" ht="14.4" x14ac:dyDescent="0.3">
      <c r="A2555" s="141"/>
      <c r="B2555" s="141"/>
      <c r="C2555" s="141"/>
      <c r="D2555" s="141"/>
      <c r="E2555" s="141"/>
      <c r="F2555" s="141"/>
      <c r="G2555" s="141"/>
      <c r="H2555" s="141"/>
      <c r="I2555" s="141"/>
      <c r="J2555" s="141"/>
      <c r="K2555" s="141"/>
      <c r="L2555" s="141"/>
      <c r="M2555" s="141"/>
      <c r="N2555" s="141"/>
      <c r="O2555" s="141"/>
      <c r="P2555" s="141"/>
      <c r="Q2555" s="141"/>
      <c r="R2555" s="141"/>
      <c r="S2555" s="141"/>
      <c r="T2555" s="141"/>
      <c r="U2555" s="141"/>
    </row>
    <row r="2556" spans="1:21" ht="14.4" x14ac:dyDescent="0.3">
      <c r="A2556" s="141"/>
      <c r="B2556" s="141"/>
      <c r="C2556" s="141"/>
      <c r="D2556" s="141"/>
      <c r="E2556" s="141"/>
      <c r="F2556" s="141"/>
      <c r="G2556" s="141"/>
      <c r="H2556" s="141"/>
      <c r="I2556" s="141"/>
      <c r="J2556" s="141"/>
      <c r="K2556" s="141"/>
      <c r="L2556" s="141"/>
      <c r="M2556" s="141"/>
      <c r="N2556" s="141"/>
      <c r="O2556" s="141"/>
      <c r="P2556" s="141"/>
      <c r="Q2556" s="141"/>
      <c r="R2556" s="141"/>
      <c r="S2556" s="141"/>
      <c r="T2556" s="141"/>
      <c r="U2556" s="141"/>
    </row>
    <row r="2557" spans="1:21" ht="14.4" x14ac:dyDescent="0.3">
      <c r="A2557" s="141"/>
      <c r="B2557" s="141"/>
      <c r="C2557" s="141"/>
      <c r="D2557" s="141"/>
      <c r="E2557" s="141"/>
      <c r="F2557" s="141"/>
      <c r="G2557" s="141"/>
      <c r="H2557" s="141"/>
      <c r="I2557" s="141"/>
      <c r="J2557" s="141"/>
      <c r="K2557" s="141"/>
      <c r="L2557" s="141"/>
      <c r="M2557" s="141"/>
      <c r="N2557" s="141"/>
      <c r="O2557" s="141"/>
      <c r="P2557" s="141"/>
      <c r="Q2557" s="141"/>
      <c r="R2557" s="141"/>
      <c r="S2557" s="141"/>
      <c r="T2557" s="141"/>
      <c r="U2557" s="141"/>
    </row>
    <row r="2558" spans="1:21" ht="14.4" x14ac:dyDescent="0.3">
      <c r="A2558" s="141"/>
      <c r="B2558" s="141"/>
      <c r="C2558" s="141"/>
      <c r="D2558" s="141"/>
      <c r="E2558" s="141"/>
      <c r="F2558" s="141"/>
      <c r="G2558" s="141"/>
      <c r="H2558" s="141"/>
      <c r="I2558" s="141"/>
      <c r="J2558" s="141"/>
      <c r="K2558" s="141"/>
      <c r="L2558" s="141"/>
      <c r="M2558" s="141"/>
      <c r="N2558" s="141"/>
      <c r="O2558" s="141"/>
      <c r="P2558" s="141"/>
      <c r="Q2558" s="141"/>
      <c r="R2558" s="141"/>
      <c r="S2558" s="141"/>
      <c r="T2558" s="141"/>
      <c r="U2558" s="141"/>
    </row>
    <row r="2559" spans="1:21" ht="14.4" x14ac:dyDescent="0.3">
      <c r="A2559" s="141"/>
      <c r="B2559" s="141"/>
      <c r="C2559" s="141"/>
      <c r="D2559" s="141"/>
      <c r="E2559" s="141"/>
      <c r="F2559" s="141"/>
      <c r="G2559" s="141"/>
      <c r="H2559" s="141"/>
      <c r="I2559" s="141"/>
      <c r="J2559" s="141"/>
      <c r="K2559" s="141"/>
      <c r="L2559" s="141"/>
      <c r="M2559" s="141"/>
      <c r="N2559" s="141"/>
      <c r="O2559" s="141"/>
      <c r="P2559" s="141"/>
      <c r="Q2559" s="141"/>
      <c r="R2559" s="141"/>
      <c r="S2559" s="141"/>
      <c r="T2559" s="141"/>
      <c r="U2559" s="141"/>
    </row>
    <row r="2560" spans="1:21" ht="14.4" x14ac:dyDescent="0.3">
      <c r="A2560" s="141"/>
      <c r="B2560" s="141"/>
      <c r="C2560" s="141"/>
      <c r="D2560" s="141"/>
      <c r="E2560" s="141"/>
      <c r="F2560" s="141"/>
      <c r="G2560" s="141"/>
      <c r="H2560" s="141"/>
      <c r="I2560" s="141"/>
      <c r="J2560" s="141"/>
      <c r="K2560" s="141"/>
      <c r="L2560" s="141"/>
      <c r="M2560" s="141"/>
      <c r="N2560" s="141"/>
      <c r="O2560" s="141"/>
      <c r="P2560" s="141"/>
      <c r="Q2560" s="141"/>
      <c r="R2560" s="141"/>
      <c r="S2560" s="141"/>
      <c r="T2560" s="141"/>
      <c r="U2560" s="141"/>
    </row>
    <row r="2561" spans="1:21" ht="14.4" x14ac:dyDescent="0.3">
      <c r="A2561" s="141"/>
      <c r="B2561" s="141"/>
      <c r="C2561" s="141"/>
      <c r="D2561" s="141"/>
      <c r="E2561" s="141"/>
      <c r="F2561" s="141"/>
      <c r="G2561" s="141"/>
      <c r="H2561" s="141"/>
      <c r="I2561" s="141"/>
      <c r="J2561" s="141"/>
      <c r="K2561" s="141"/>
      <c r="L2561" s="141"/>
      <c r="M2561" s="141"/>
      <c r="N2561" s="141"/>
      <c r="O2561" s="141"/>
      <c r="P2561" s="141"/>
      <c r="Q2561" s="141"/>
      <c r="R2561" s="141"/>
      <c r="S2561" s="141"/>
      <c r="T2561" s="141"/>
      <c r="U2561" s="141"/>
    </row>
    <row r="2562" spans="1:21" ht="14.4" x14ac:dyDescent="0.3">
      <c r="A2562" s="141"/>
      <c r="B2562" s="141"/>
      <c r="C2562" s="141"/>
      <c r="D2562" s="141"/>
      <c r="E2562" s="141"/>
      <c r="F2562" s="141"/>
      <c r="G2562" s="141"/>
      <c r="H2562" s="141"/>
      <c r="I2562" s="141"/>
      <c r="J2562" s="141"/>
      <c r="K2562" s="141"/>
      <c r="L2562" s="141"/>
      <c r="M2562" s="141"/>
      <c r="N2562" s="141"/>
      <c r="O2562" s="141"/>
      <c r="P2562" s="141"/>
      <c r="Q2562" s="141"/>
      <c r="R2562" s="141"/>
      <c r="S2562" s="141"/>
      <c r="T2562" s="141"/>
      <c r="U2562" s="141"/>
    </row>
    <row r="2563" spans="1:21" ht="14.4" x14ac:dyDescent="0.3">
      <c r="A2563" s="141"/>
      <c r="B2563" s="141"/>
      <c r="C2563" s="141"/>
      <c r="D2563" s="141"/>
      <c r="E2563" s="141"/>
      <c r="F2563" s="141"/>
      <c r="G2563" s="141"/>
      <c r="H2563" s="141"/>
      <c r="I2563" s="141"/>
      <c r="J2563" s="141"/>
      <c r="K2563" s="141"/>
      <c r="L2563" s="141"/>
      <c r="M2563" s="141"/>
      <c r="N2563" s="141"/>
      <c r="O2563" s="141"/>
      <c r="P2563" s="141"/>
      <c r="Q2563" s="141"/>
      <c r="R2563" s="141"/>
      <c r="S2563" s="141"/>
      <c r="T2563" s="141"/>
      <c r="U2563" s="141"/>
    </row>
    <row r="2564" spans="1:21" ht="14.4" x14ac:dyDescent="0.3">
      <c r="A2564" s="141"/>
      <c r="B2564" s="141"/>
      <c r="C2564" s="141"/>
      <c r="D2564" s="141"/>
      <c r="E2564" s="141"/>
      <c r="F2564" s="141"/>
      <c r="G2564" s="141"/>
      <c r="H2564" s="141"/>
      <c r="I2564" s="141"/>
      <c r="J2564" s="141"/>
      <c r="K2564" s="141"/>
      <c r="L2564" s="141"/>
      <c r="M2564" s="141"/>
      <c r="N2564" s="141"/>
      <c r="O2564" s="141"/>
      <c r="P2564" s="141"/>
      <c r="Q2564" s="141"/>
      <c r="R2564" s="141"/>
      <c r="S2564" s="141"/>
      <c r="T2564" s="141"/>
      <c r="U2564" s="141"/>
    </row>
    <row r="2565" spans="1:21" ht="14.4" x14ac:dyDescent="0.3">
      <c r="A2565" s="141"/>
      <c r="B2565" s="141"/>
      <c r="C2565" s="141"/>
      <c r="D2565" s="141"/>
      <c r="E2565" s="141"/>
      <c r="F2565" s="141"/>
      <c r="G2565" s="141"/>
      <c r="H2565" s="141"/>
      <c r="I2565" s="141"/>
      <c r="J2565" s="141"/>
      <c r="K2565" s="141"/>
      <c r="L2565" s="141"/>
      <c r="M2565" s="141"/>
      <c r="N2565" s="141"/>
      <c r="O2565" s="141"/>
      <c r="P2565" s="141"/>
      <c r="Q2565" s="141"/>
      <c r="R2565" s="141"/>
      <c r="S2565" s="141"/>
      <c r="T2565" s="141"/>
      <c r="U2565" s="141"/>
    </row>
    <row r="2566" spans="1:21" ht="14.4" x14ac:dyDescent="0.3">
      <c r="A2566" s="141"/>
      <c r="B2566" s="141"/>
      <c r="C2566" s="141"/>
      <c r="D2566" s="141"/>
      <c r="E2566" s="141"/>
      <c r="F2566" s="141"/>
      <c r="G2566" s="141"/>
      <c r="H2566" s="141"/>
      <c r="I2566" s="141"/>
      <c r="J2566" s="141"/>
      <c r="K2566" s="141"/>
      <c r="L2566" s="141"/>
      <c r="M2566" s="141"/>
      <c r="N2566" s="141"/>
      <c r="O2566" s="141"/>
      <c r="P2566" s="141"/>
      <c r="Q2566" s="141"/>
      <c r="R2566" s="141"/>
      <c r="S2566" s="141"/>
      <c r="T2566" s="141"/>
      <c r="U2566" s="141"/>
    </row>
    <row r="2567" spans="1:21" ht="14.4" x14ac:dyDescent="0.3">
      <c r="A2567" s="141"/>
      <c r="B2567" s="141"/>
      <c r="C2567" s="141"/>
      <c r="D2567" s="141"/>
      <c r="E2567" s="141"/>
      <c r="F2567" s="141"/>
      <c r="G2567" s="141"/>
      <c r="H2567" s="141"/>
      <c r="I2567" s="141"/>
      <c r="J2567" s="141"/>
      <c r="K2567" s="141"/>
      <c r="L2567" s="141"/>
      <c r="M2567" s="141"/>
      <c r="N2567" s="141"/>
      <c r="O2567" s="141"/>
      <c r="P2567" s="141"/>
      <c r="Q2567" s="141"/>
      <c r="R2567" s="141"/>
      <c r="S2567" s="141"/>
      <c r="T2567" s="141"/>
      <c r="U2567" s="141"/>
    </row>
    <row r="2568" spans="1:21" ht="14.4" x14ac:dyDescent="0.3">
      <c r="A2568" s="141"/>
      <c r="B2568" s="141"/>
      <c r="C2568" s="141"/>
      <c r="D2568" s="141"/>
      <c r="E2568" s="141"/>
      <c r="F2568" s="141"/>
      <c r="G2568" s="141"/>
      <c r="H2568" s="141"/>
      <c r="I2568" s="141"/>
      <c r="J2568" s="141"/>
      <c r="K2568" s="141"/>
      <c r="L2568" s="141"/>
      <c r="M2568" s="141"/>
      <c r="N2568" s="141"/>
      <c r="O2568" s="141"/>
      <c r="P2568" s="141"/>
      <c r="Q2568" s="141"/>
      <c r="R2568" s="141"/>
      <c r="S2568" s="141"/>
      <c r="T2568" s="141"/>
      <c r="U2568" s="141"/>
    </row>
    <row r="2569" spans="1:21" ht="14.4" x14ac:dyDescent="0.3">
      <c r="A2569" s="141"/>
      <c r="B2569" s="141"/>
      <c r="C2569" s="141"/>
      <c r="D2569" s="141"/>
      <c r="E2569" s="141"/>
      <c r="F2569" s="141"/>
      <c r="G2569" s="141"/>
      <c r="H2569" s="141"/>
      <c r="I2569" s="141"/>
      <c r="J2569" s="141"/>
      <c r="K2569" s="141"/>
      <c r="L2569" s="141"/>
      <c r="M2569" s="141"/>
      <c r="N2569" s="141"/>
      <c r="O2569" s="141"/>
      <c r="P2569" s="141"/>
      <c r="Q2569" s="141"/>
      <c r="R2569" s="141"/>
      <c r="S2569" s="141"/>
      <c r="T2569" s="141"/>
      <c r="U2569" s="141"/>
    </row>
    <row r="2570" spans="1:21" ht="14.4" x14ac:dyDescent="0.3">
      <c r="A2570" s="141"/>
      <c r="B2570" s="141"/>
      <c r="C2570" s="141"/>
      <c r="D2570" s="141"/>
      <c r="E2570" s="141"/>
      <c r="F2570" s="141"/>
      <c r="G2570" s="141"/>
      <c r="H2570" s="141"/>
      <c r="I2570" s="141"/>
      <c r="J2570" s="141"/>
      <c r="K2570" s="141"/>
      <c r="L2570" s="141"/>
      <c r="M2570" s="141"/>
      <c r="N2570" s="141"/>
      <c r="O2570" s="141"/>
      <c r="P2570" s="141"/>
      <c r="Q2570" s="141"/>
      <c r="R2570" s="141"/>
      <c r="S2570" s="141"/>
      <c r="T2570" s="141"/>
      <c r="U2570" s="141"/>
    </row>
    <row r="2571" spans="1:21" ht="14.4" x14ac:dyDescent="0.3">
      <c r="A2571" s="141"/>
      <c r="B2571" s="141"/>
      <c r="C2571" s="141"/>
      <c r="D2571" s="141"/>
      <c r="E2571" s="141"/>
      <c r="F2571" s="141"/>
      <c r="G2571" s="141"/>
      <c r="H2571" s="141"/>
      <c r="I2571" s="141"/>
      <c r="J2571" s="141"/>
      <c r="K2571" s="141"/>
      <c r="L2571" s="141"/>
      <c r="M2571" s="141"/>
      <c r="N2571" s="141"/>
      <c r="O2571" s="141"/>
      <c r="P2571" s="141"/>
      <c r="Q2571" s="141"/>
      <c r="R2571" s="141"/>
      <c r="S2571" s="141"/>
      <c r="T2571" s="141"/>
      <c r="U2571" s="141"/>
    </row>
    <row r="2572" spans="1:21" ht="14.4" x14ac:dyDescent="0.3">
      <c r="A2572" s="141"/>
      <c r="B2572" s="141"/>
      <c r="C2572" s="141"/>
      <c r="D2572" s="141"/>
      <c r="E2572" s="141"/>
      <c r="F2572" s="141"/>
      <c r="G2572" s="141"/>
      <c r="H2572" s="141"/>
      <c r="I2572" s="141"/>
      <c r="J2572" s="141"/>
      <c r="K2572" s="141"/>
      <c r="L2572" s="141"/>
      <c r="M2572" s="141"/>
      <c r="N2572" s="141"/>
      <c r="O2572" s="141"/>
      <c r="P2572" s="141"/>
      <c r="Q2572" s="141"/>
      <c r="R2572" s="141"/>
      <c r="S2572" s="141"/>
      <c r="T2572" s="141"/>
      <c r="U2572" s="141"/>
    </row>
    <row r="2573" spans="1:21" ht="14.4" x14ac:dyDescent="0.3">
      <c r="A2573" s="141"/>
      <c r="B2573" s="141"/>
      <c r="C2573" s="141"/>
      <c r="D2573" s="141"/>
      <c r="E2573" s="141"/>
      <c r="F2573" s="141"/>
      <c r="G2573" s="141"/>
      <c r="H2573" s="141"/>
      <c r="I2573" s="141"/>
      <c r="J2573" s="141"/>
      <c r="K2573" s="141"/>
      <c r="L2573" s="141"/>
      <c r="M2573" s="141"/>
      <c r="N2573" s="141"/>
      <c r="O2573" s="141"/>
      <c r="P2573" s="141"/>
      <c r="Q2573" s="141"/>
      <c r="R2573" s="141"/>
      <c r="S2573" s="141"/>
      <c r="T2573" s="141"/>
      <c r="U2573" s="141"/>
    </row>
    <row r="2574" spans="1:21" ht="14.4" x14ac:dyDescent="0.3">
      <c r="A2574" s="141"/>
      <c r="B2574" s="141"/>
      <c r="C2574" s="141"/>
      <c r="D2574" s="141"/>
      <c r="E2574" s="141"/>
      <c r="F2574" s="141"/>
      <c r="G2574" s="141"/>
      <c r="H2574" s="141"/>
      <c r="I2574" s="141"/>
      <c r="J2574" s="141"/>
      <c r="K2574" s="141"/>
      <c r="L2574" s="141"/>
      <c r="M2574" s="141"/>
      <c r="N2574" s="141"/>
      <c r="O2574" s="141"/>
      <c r="P2574" s="141"/>
      <c r="Q2574" s="141"/>
      <c r="R2574" s="141"/>
      <c r="S2574" s="141"/>
      <c r="T2574" s="141"/>
      <c r="U2574" s="141"/>
    </row>
    <row r="2575" spans="1:21" ht="14.4" x14ac:dyDescent="0.3">
      <c r="A2575" s="141"/>
      <c r="B2575" s="141"/>
      <c r="C2575" s="141"/>
      <c r="D2575" s="141"/>
      <c r="E2575" s="141"/>
      <c r="F2575" s="141"/>
      <c r="G2575" s="141"/>
      <c r="H2575" s="141"/>
      <c r="I2575" s="141"/>
      <c r="J2575" s="141"/>
      <c r="K2575" s="141"/>
      <c r="L2575" s="141"/>
      <c r="M2575" s="141"/>
      <c r="N2575" s="141"/>
      <c r="O2575" s="141"/>
      <c r="P2575" s="141"/>
      <c r="Q2575" s="141"/>
      <c r="R2575" s="141"/>
      <c r="S2575" s="141"/>
      <c r="T2575" s="141"/>
      <c r="U2575" s="141"/>
    </row>
    <row r="2576" spans="1:21" ht="14.4" x14ac:dyDescent="0.3">
      <c r="A2576" s="141"/>
      <c r="B2576" s="141"/>
      <c r="C2576" s="141"/>
      <c r="D2576" s="141"/>
      <c r="E2576" s="141"/>
      <c r="F2576" s="141"/>
      <c r="G2576" s="141"/>
      <c r="H2576" s="141"/>
      <c r="I2576" s="141"/>
      <c r="J2576" s="141"/>
      <c r="K2576" s="141"/>
      <c r="L2576" s="141"/>
      <c r="M2576" s="141"/>
      <c r="N2576" s="141"/>
      <c r="O2576" s="141"/>
      <c r="P2576" s="141"/>
      <c r="Q2576" s="141"/>
      <c r="R2576" s="141"/>
      <c r="S2576" s="141"/>
      <c r="T2576" s="141"/>
      <c r="U2576" s="141"/>
    </row>
    <row r="2577" spans="1:21" ht="14.4" x14ac:dyDescent="0.3">
      <c r="A2577" s="141"/>
      <c r="B2577" s="141"/>
      <c r="C2577" s="141"/>
      <c r="D2577" s="141"/>
      <c r="E2577" s="141"/>
      <c r="F2577" s="141"/>
      <c r="G2577" s="141"/>
      <c r="H2577" s="141"/>
      <c r="I2577" s="141"/>
      <c r="J2577" s="141"/>
      <c r="K2577" s="141"/>
      <c r="L2577" s="141"/>
      <c r="M2577" s="141"/>
      <c r="N2577" s="141"/>
      <c r="O2577" s="141"/>
      <c r="P2577" s="141"/>
      <c r="Q2577" s="141"/>
      <c r="R2577" s="141"/>
      <c r="S2577" s="141"/>
      <c r="T2577" s="141"/>
      <c r="U2577" s="141"/>
    </row>
    <row r="2578" spans="1:21" ht="14.4" x14ac:dyDescent="0.3">
      <c r="A2578" s="141"/>
      <c r="B2578" s="141"/>
      <c r="C2578" s="141"/>
      <c r="D2578" s="141"/>
      <c r="E2578" s="141"/>
      <c r="F2578" s="141"/>
      <c r="G2578" s="141"/>
      <c r="H2578" s="141"/>
      <c r="I2578" s="141"/>
      <c r="J2578" s="141"/>
      <c r="K2578" s="141"/>
      <c r="L2578" s="141"/>
      <c r="M2578" s="141"/>
      <c r="N2578" s="141"/>
      <c r="O2578" s="141"/>
      <c r="P2578" s="141"/>
      <c r="Q2578" s="141"/>
      <c r="R2578" s="141"/>
      <c r="S2578" s="141"/>
      <c r="T2578" s="141"/>
      <c r="U2578" s="141"/>
    </row>
    <row r="2579" spans="1:21" ht="14.4" x14ac:dyDescent="0.3">
      <c r="A2579" s="141"/>
      <c r="B2579" s="141"/>
      <c r="C2579" s="141"/>
      <c r="D2579" s="141"/>
      <c r="E2579" s="141"/>
      <c r="F2579" s="141"/>
      <c r="G2579" s="141"/>
      <c r="H2579" s="141"/>
      <c r="I2579" s="141"/>
      <c r="J2579" s="141"/>
      <c r="K2579" s="141"/>
      <c r="L2579" s="141"/>
      <c r="M2579" s="141"/>
      <c r="N2579" s="141"/>
      <c r="O2579" s="141"/>
      <c r="P2579" s="141"/>
      <c r="Q2579" s="141"/>
      <c r="R2579" s="141"/>
      <c r="S2579" s="141"/>
      <c r="T2579" s="141"/>
      <c r="U2579" s="141"/>
    </row>
    <row r="2580" spans="1:21" ht="14.4" x14ac:dyDescent="0.3">
      <c r="A2580" s="141"/>
      <c r="B2580" s="141"/>
      <c r="C2580" s="141"/>
      <c r="D2580" s="141"/>
      <c r="E2580" s="141"/>
      <c r="F2580" s="141"/>
      <c r="G2580" s="141"/>
      <c r="H2580" s="141"/>
      <c r="I2580" s="141"/>
      <c r="J2580" s="141"/>
      <c r="K2580" s="141"/>
      <c r="L2580" s="141"/>
      <c r="M2580" s="141"/>
      <c r="N2580" s="141"/>
      <c r="O2580" s="141"/>
      <c r="P2580" s="141"/>
      <c r="Q2580" s="141"/>
      <c r="R2580" s="141"/>
      <c r="S2580" s="141"/>
      <c r="T2580" s="141"/>
      <c r="U2580" s="141"/>
    </row>
    <row r="2581" spans="1:21" ht="14.4" x14ac:dyDescent="0.3">
      <c r="A2581" s="141"/>
      <c r="B2581" s="141"/>
      <c r="C2581" s="141"/>
      <c r="D2581" s="141"/>
      <c r="E2581" s="141"/>
      <c r="F2581" s="141"/>
      <c r="G2581" s="141"/>
      <c r="H2581" s="141"/>
      <c r="I2581" s="141"/>
      <c r="J2581" s="141"/>
      <c r="K2581" s="141"/>
      <c r="L2581" s="141"/>
      <c r="M2581" s="141"/>
      <c r="N2581" s="141"/>
      <c r="O2581" s="141"/>
      <c r="P2581" s="141"/>
      <c r="Q2581" s="141"/>
      <c r="R2581" s="141"/>
      <c r="S2581" s="141"/>
      <c r="T2581" s="141"/>
      <c r="U2581" s="141"/>
    </row>
    <row r="2582" spans="1:21" ht="14.4" x14ac:dyDescent="0.3">
      <c r="A2582" s="141"/>
      <c r="B2582" s="141"/>
      <c r="C2582" s="141"/>
      <c r="D2582" s="141"/>
      <c r="E2582" s="141"/>
      <c r="F2582" s="141"/>
      <c r="G2582" s="141"/>
      <c r="H2582" s="141"/>
      <c r="I2582" s="141"/>
      <c r="J2582" s="141"/>
      <c r="K2582" s="141"/>
      <c r="L2582" s="141"/>
      <c r="M2582" s="141"/>
      <c r="N2582" s="141"/>
      <c r="O2582" s="141"/>
      <c r="P2582" s="141"/>
      <c r="Q2582" s="141"/>
      <c r="R2582" s="141"/>
      <c r="S2582" s="141"/>
      <c r="T2582" s="141"/>
      <c r="U2582" s="141"/>
    </row>
    <row r="2583" spans="1:21" ht="14.4" x14ac:dyDescent="0.3">
      <c r="A2583" s="141"/>
      <c r="B2583" s="141"/>
      <c r="C2583" s="141"/>
      <c r="D2583" s="141"/>
      <c r="E2583" s="141"/>
      <c r="F2583" s="141"/>
      <c r="G2583" s="141"/>
      <c r="H2583" s="141"/>
      <c r="I2583" s="141"/>
      <c r="J2583" s="141"/>
      <c r="K2583" s="141"/>
      <c r="L2583" s="141"/>
      <c r="M2583" s="141"/>
      <c r="N2583" s="141"/>
      <c r="O2583" s="141"/>
      <c r="P2583" s="141"/>
      <c r="Q2583" s="141"/>
      <c r="R2583" s="141"/>
      <c r="S2583" s="141"/>
      <c r="T2583" s="141"/>
      <c r="U2583" s="141"/>
    </row>
    <row r="2584" spans="1:21" ht="14.4" x14ac:dyDescent="0.3">
      <c r="A2584" s="141"/>
      <c r="B2584" s="141"/>
      <c r="C2584" s="141"/>
      <c r="D2584" s="141"/>
      <c r="E2584" s="141"/>
      <c r="F2584" s="141"/>
      <c r="G2584" s="141"/>
      <c r="H2584" s="141"/>
      <c r="I2584" s="141"/>
      <c r="J2584" s="141"/>
      <c r="K2584" s="141"/>
      <c r="L2584" s="141"/>
      <c r="M2584" s="141"/>
      <c r="N2584" s="141"/>
      <c r="O2584" s="141"/>
      <c r="P2584" s="141"/>
      <c r="Q2584" s="141"/>
      <c r="R2584" s="141"/>
      <c r="S2584" s="141"/>
      <c r="T2584" s="141"/>
      <c r="U2584" s="141"/>
    </row>
    <row r="2585" spans="1:21" ht="14.4" x14ac:dyDescent="0.3">
      <c r="A2585" s="141"/>
      <c r="B2585" s="141"/>
      <c r="C2585" s="141"/>
      <c r="D2585" s="141"/>
      <c r="E2585" s="141"/>
      <c r="F2585" s="141"/>
      <c r="G2585" s="141"/>
      <c r="H2585" s="141"/>
      <c r="I2585" s="141"/>
      <c r="J2585" s="141"/>
      <c r="K2585" s="141"/>
      <c r="L2585" s="141"/>
      <c r="M2585" s="141"/>
      <c r="N2585" s="141"/>
      <c r="O2585" s="141"/>
      <c r="P2585" s="141"/>
      <c r="Q2585" s="141"/>
      <c r="R2585" s="141"/>
      <c r="S2585" s="141"/>
      <c r="T2585" s="141"/>
      <c r="U2585" s="141"/>
    </row>
    <row r="2586" spans="1:21" ht="14.4" x14ac:dyDescent="0.3">
      <c r="A2586" s="141"/>
      <c r="B2586" s="141"/>
      <c r="C2586" s="141"/>
      <c r="D2586" s="141"/>
      <c r="E2586" s="141"/>
      <c r="F2586" s="141"/>
      <c r="G2586" s="141"/>
      <c r="H2586" s="141"/>
      <c r="I2586" s="141"/>
      <c r="J2586" s="141"/>
      <c r="K2586" s="141"/>
      <c r="L2586" s="141"/>
      <c r="M2586" s="141"/>
      <c r="N2586" s="141"/>
      <c r="O2586" s="141"/>
      <c r="P2586" s="141"/>
      <c r="Q2586" s="141"/>
      <c r="R2586" s="141"/>
      <c r="S2586" s="141"/>
      <c r="T2586" s="141"/>
      <c r="U2586" s="141"/>
    </row>
    <row r="2587" spans="1:21" ht="14.4" x14ac:dyDescent="0.3">
      <c r="A2587" s="141"/>
      <c r="B2587" s="141"/>
      <c r="C2587" s="141"/>
      <c r="D2587" s="141"/>
      <c r="E2587" s="141"/>
      <c r="F2587" s="141"/>
      <c r="G2587" s="141"/>
      <c r="H2587" s="141"/>
      <c r="I2587" s="141"/>
      <c r="J2587" s="141"/>
      <c r="K2587" s="141"/>
      <c r="L2587" s="141"/>
      <c r="M2587" s="141"/>
      <c r="N2587" s="141"/>
      <c r="O2587" s="141"/>
      <c r="P2587" s="141"/>
      <c r="Q2587" s="141"/>
      <c r="R2587" s="141"/>
      <c r="S2587" s="141"/>
      <c r="T2587" s="141"/>
      <c r="U2587" s="141"/>
    </row>
    <row r="2588" spans="1:21" ht="14.4" x14ac:dyDescent="0.3">
      <c r="A2588" s="141"/>
      <c r="B2588" s="141"/>
      <c r="C2588" s="141"/>
      <c r="D2588" s="141"/>
      <c r="E2588" s="141"/>
      <c r="F2588" s="141"/>
      <c r="G2588" s="141"/>
      <c r="H2588" s="141"/>
      <c r="I2588" s="141"/>
      <c r="J2588" s="141"/>
      <c r="K2588" s="141"/>
      <c r="L2588" s="141"/>
      <c r="M2588" s="141"/>
      <c r="N2588" s="141"/>
      <c r="O2588" s="141"/>
      <c r="P2588" s="141"/>
      <c r="Q2588" s="141"/>
      <c r="R2588" s="141"/>
      <c r="S2588" s="141"/>
      <c r="T2588" s="141"/>
      <c r="U2588" s="141"/>
    </row>
    <row r="2589" spans="1:21" ht="14.4" x14ac:dyDescent="0.3">
      <c r="A2589" s="141"/>
      <c r="B2589" s="141"/>
      <c r="C2589" s="141"/>
      <c r="D2589" s="141"/>
      <c r="E2589" s="141"/>
      <c r="F2589" s="141"/>
      <c r="G2589" s="141"/>
      <c r="H2589" s="141"/>
      <c r="I2589" s="141"/>
      <c r="J2589" s="141"/>
      <c r="K2589" s="141"/>
      <c r="L2589" s="141"/>
      <c r="M2589" s="141"/>
      <c r="N2589" s="141"/>
      <c r="O2589" s="141"/>
      <c r="P2589" s="141"/>
      <c r="Q2589" s="141"/>
      <c r="R2589" s="141"/>
      <c r="S2589" s="141"/>
      <c r="T2589" s="141"/>
      <c r="U2589" s="141"/>
    </row>
    <row r="2590" spans="1:21" ht="14.4" x14ac:dyDescent="0.3">
      <c r="A2590" s="141"/>
      <c r="B2590" s="141"/>
      <c r="C2590" s="141"/>
      <c r="D2590" s="141"/>
      <c r="E2590" s="141"/>
      <c r="F2590" s="141"/>
      <c r="G2590" s="141"/>
      <c r="H2590" s="141"/>
      <c r="I2590" s="141"/>
      <c r="J2590" s="141"/>
      <c r="K2590" s="141"/>
      <c r="L2590" s="141"/>
      <c r="M2590" s="141"/>
      <c r="N2590" s="141"/>
      <c r="O2590" s="141"/>
      <c r="P2590" s="141"/>
      <c r="Q2590" s="141"/>
      <c r="R2590" s="141"/>
      <c r="S2590" s="141"/>
      <c r="T2590" s="141"/>
      <c r="U2590" s="141"/>
    </row>
    <row r="2591" spans="1:21" ht="14.4" x14ac:dyDescent="0.3">
      <c r="A2591" s="141"/>
      <c r="B2591" s="141"/>
      <c r="C2591" s="141"/>
      <c r="D2591" s="141"/>
      <c r="E2591" s="141"/>
      <c r="F2591" s="141"/>
      <c r="G2591" s="141"/>
      <c r="H2591" s="141"/>
      <c r="I2591" s="141"/>
      <c r="J2591" s="141"/>
      <c r="K2591" s="141"/>
      <c r="L2591" s="141"/>
      <c r="M2591" s="141"/>
      <c r="N2591" s="141"/>
      <c r="O2591" s="141"/>
      <c r="P2591" s="141"/>
      <c r="Q2591" s="141"/>
      <c r="R2591" s="141"/>
      <c r="S2591" s="141"/>
      <c r="T2591" s="141"/>
      <c r="U2591" s="141"/>
    </row>
    <row r="2592" spans="1:21" ht="14.4" x14ac:dyDescent="0.3">
      <c r="A2592" s="141"/>
      <c r="B2592" s="141"/>
      <c r="C2592" s="141"/>
      <c r="D2592" s="141"/>
      <c r="E2592" s="141"/>
      <c r="F2592" s="141"/>
      <c r="G2592" s="141"/>
      <c r="H2592" s="141"/>
      <c r="I2592" s="141"/>
      <c r="J2592" s="141"/>
      <c r="K2592" s="141"/>
      <c r="L2592" s="141"/>
      <c r="M2592" s="141"/>
      <c r="N2592" s="141"/>
      <c r="O2592" s="141"/>
      <c r="P2592" s="141"/>
      <c r="Q2592" s="141"/>
      <c r="R2592" s="141"/>
      <c r="S2592" s="141"/>
      <c r="T2592" s="141"/>
      <c r="U2592" s="141"/>
    </row>
    <row r="2593" spans="1:21" ht="14.4" x14ac:dyDescent="0.3">
      <c r="A2593" s="141"/>
      <c r="B2593" s="141"/>
      <c r="C2593" s="141"/>
      <c r="D2593" s="141"/>
      <c r="E2593" s="141"/>
      <c r="F2593" s="141"/>
      <c r="G2593" s="141"/>
      <c r="H2593" s="141"/>
      <c r="I2593" s="141"/>
      <c r="J2593" s="141"/>
      <c r="K2593" s="141"/>
      <c r="L2593" s="141"/>
      <c r="M2593" s="141"/>
      <c r="N2593" s="141"/>
      <c r="O2593" s="141"/>
      <c r="P2593" s="141"/>
      <c r="Q2593" s="141"/>
      <c r="R2593" s="141"/>
      <c r="S2593" s="141"/>
      <c r="T2593" s="141"/>
      <c r="U2593" s="141"/>
    </row>
    <row r="2594" spans="1:21" ht="14.4" x14ac:dyDescent="0.3">
      <c r="A2594" s="141"/>
      <c r="B2594" s="141"/>
      <c r="C2594" s="141"/>
      <c r="D2594" s="141"/>
      <c r="E2594" s="141"/>
      <c r="F2594" s="141"/>
      <c r="G2594" s="141"/>
      <c r="H2594" s="141"/>
      <c r="I2594" s="141"/>
      <c r="J2594" s="141"/>
      <c r="K2594" s="141"/>
      <c r="L2594" s="141"/>
      <c r="M2594" s="141"/>
      <c r="N2594" s="141"/>
      <c r="O2594" s="141"/>
      <c r="P2594" s="141"/>
      <c r="Q2594" s="141"/>
      <c r="R2594" s="141"/>
      <c r="S2594" s="141"/>
      <c r="T2594" s="141"/>
      <c r="U2594" s="141"/>
    </row>
    <row r="2595" spans="1:21" ht="14.4" x14ac:dyDescent="0.3">
      <c r="A2595" s="141"/>
      <c r="B2595" s="141"/>
      <c r="C2595" s="141"/>
      <c r="D2595" s="141"/>
      <c r="E2595" s="141"/>
      <c r="F2595" s="141"/>
      <c r="G2595" s="141"/>
      <c r="H2595" s="141"/>
      <c r="I2595" s="141"/>
      <c r="J2595" s="141"/>
      <c r="K2595" s="141"/>
      <c r="L2595" s="141"/>
      <c r="M2595" s="141"/>
      <c r="N2595" s="141"/>
      <c r="O2595" s="141"/>
      <c r="P2595" s="141"/>
      <c r="Q2595" s="141"/>
      <c r="R2595" s="141"/>
      <c r="S2595" s="141"/>
      <c r="T2595" s="141"/>
      <c r="U2595" s="141"/>
    </row>
    <row r="2596" spans="1:21" ht="14.4" x14ac:dyDescent="0.3">
      <c r="A2596" s="141"/>
      <c r="B2596" s="141"/>
      <c r="C2596" s="141"/>
      <c r="D2596" s="141"/>
      <c r="E2596" s="141"/>
      <c r="F2596" s="141"/>
      <c r="G2596" s="141"/>
      <c r="H2596" s="141"/>
      <c r="I2596" s="141"/>
      <c r="J2596" s="141"/>
      <c r="K2596" s="141"/>
      <c r="L2596" s="141"/>
      <c r="M2596" s="141"/>
      <c r="N2596" s="141"/>
      <c r="O2596" s="141"/>
      <c r="P2596" s="141"/>
      <c r="Q2596" s="141"/>
      <c r="R2596" s="141"/>
      <c r="S2596" s="141"/>
    </row>
    <row r="2597" spans="1:21" ht="14.4" x14ac:dyDescent="0.3">
      <c r="A2597" s="141"/>
      <c r="B2597" s="141"/>
      <c r="C2597" s="141"/>
      <c r="D2597" s="141"/>
      <c r="E2597" s="141"/>
      <c r="F2597" s="141"/>
      <c r="G2597" s="141"/>
      <c r="H2597" s="141"/>
      <c r="I2597" s="141"/>
      <c r="J2597" s="141"/>
      <c r="K2597" s="141"/>
      <c r="L2597" s="141"/>
      <c r="M2597" s="141"/>
      <c r="N2597" s="141"/>
      <c r="O2597" s="141"/>
      <c r="P2597" s="141"/>
      <c r="Q2597" s="141"/>
      <c r="R2597" s="141"/>
      <c r="S2597" s="141"/>
    </row>
    <row r="2598" spans="1:21" ht="14.4" x14ac:dyDescent="0.3">
      <c r="A2598" s="141"/>
      <c r="B2598" s="141"/>
      <c r="C2598" s="141"/>
      <c r="D2598" s="141"/>
      <c r="E2598" s="141"/>
      <c r="F2598" s="141"/>
      <c r="G2598" s="141"/>
      <c r="H2598" s="141"/>
      <c r="I2598" s="141"/>
      <c r="J2598" s="141"/>
      <c r="K2598" s="141"/>
      <c r="L2598" s="141"/>
      <c r="M2598" s="141"/>
      <c r="N2598" s="141"/>
      <c r="O2598" s="141"/>
      <c r="P2598" s="141"/>
      <c r="Q2598" s="141"/>
      <c r="R2598" s="141"/>
      <c r="S2598" s="141"/>
    </row>
    <row r="2599" spans="1:21" ht="14.4" x14ac:dyDescent="0.3">
      <c r="A2599" s="141"/>
      <c r="B2599" s="141"/>
      <c r="C2599" s="141"/>
      <c r="D2599" s="141"/>
      <c r="E2599" s="141"/>
      <c r="F2599" s="141"/>
      <c r="G2599" s="141"/>
      <c r="H2599" s="141"/>
      <c r="I2599" s="141"/>
      <c r="J2599" s="141"/>
      <c r="K2599" s="141"/>
      <c r="L2599" s="141"/>
      <c r="M2599" s="141"/>
      <c r="N2599" s="141"/>
      <c r="O2599" s="141"/>
      <c r="P2599" s="141"/>
      <c r="Q2599" s="141"/>
      <c r="R2599" s="141"/>
      <c r="S2599" s="141"/>
    </row>
    <row r="2600" spans="1:21" ht="14.4" x14ac:dyDescent="0.3">
      <c r="A2600" s="141"/>
      <c r="B2600" s="141"/>
      <c r="C2600" s="141"/>
      <c r="D2600" s="141"/>
      <c r="E2600" s="141"/>
      <c r="F2600" s="141"/>
      <c r="G2600" s="141"/>
      <c r="H2600" s="141"/>
      <c r="I2600" s="141"/>
      <c r="J2600" s="141"/>
      <c r="K2600" s="141"/>
      <c r="L2600" s="141"/>
      <c r="M2600" s="141"/>
      <c r="N2600" s="141"/>
      <c r="O2600" s="141"/>
      <c r="P2600" s="141"/>
      <c r="Q2600" s="141"/>
      <c r="R2600" s="141"/>
      <c r="S2600" s="141"/>
    </row>
    <row r="2601" spans="1:21" ht="14.4" x14ac:dyDescent="0.3">
      <c r="A2601" s="141"/>
      <c r="B2601" s="141"/>
      <c r="C2601" s="141"/>
      <c r="D2601" s="141"/>
      <c r="E2601" s="141"/>
      <c r="F2601" s="141"/>
      <c r="G2601" s="141"/>
      <c r="H2601" s="141"/>
      <c r="I2601" s="141"/>
      <c r="J2601" s="141"/>
      <c r="K2601" s="141"/>
      <c r="L2601" s="141"/>
      <c r="M2601" s="141"/>
      <c r="N2601" s="141"/>
      <c r="O2601" s="141"/>
      <c r="P2601" s="141"/>
      <c r="Q2601" s="141"/>
      <c r="R2601" s="141"/>
      <c r="S2601" s="141"/>
    </row>
    <row r="2602" spans="1:21" ht="14.4" x14ac:dyDescent="0.3">
      <c r="A2602" s="141"/>
      <c r="B2602" s="141"/>
      <c r="C2602" s="141"/>
      <c r="D2602" s="141"/>
      <c r="E2602" s="141"/>
      <c r="F2602" s="141"/>
      <c r="G2602" s="141"/>
      <c r="H2602" s="141"/>
      <c r="I2602" s="141"/>
      <c r="J2602" s="141"/>
      <c r="K2602" s="141"/>
      <c r="L2602" s="141"/>
      <c r="M2602" s="141"/>
      <c r="N2602" s="141"/>
      <c r="O2602" s="141"/>
      <c r="P2602" s="141"/>
      <c r="Q2602" s="141"/>
      <c r="R2602" s="141"/>
      <c r="S2602" s="141"/>
    </row>
    <row r="2603" spans="1:21" ht="14.4" x14ac:dyDescent="0.3">
      <c r="A2603" s="141"/>
      <c r="B2603" s="141"/>
      <c r="C2603" s="141"/>
      <c r="D2603" s="141"/>
      <c r="E2603" s="141"/>
      <c r="F2603" s="141"/>
      <c r="G2603" s="141"/>
      <c r="H2603" s="141"/>
      <c r="I2603" s="141"/>
      <c r="J2603" s="141"/>
      <c r="K2603" s="141"/>
      <c r="L2603" s="141"/>
      <c r="M2603" s="141"/>
      <c r="N2603" s="141"/>
      <c r="O2603" s="141"/>
      <c r="P2603" s="141"/>
      <c r="Q2603" s="141"/>
      <c r="R2603" s="141"/>
      <c r="S2603" s="141"/>
    </row>
    <row r="2604" spans="1:21" ht="14.4" x14ac:dyDescent="0.3">
      <c r="A2604" s="141"/>
      <c r="B2604" s="141"/>
      <c r="C2604" s="141"/>
      <c r="D2604" s="141"/>
      <c r="E2604" s="141"/>
      <c r="F2604" s="141"/>
      <c r="G2604" s="141"/>
      <c r="H2604" s="141"/>
      <c r="I2604" s="141"/>
      <c r="J2604" s="141"/>
      <c r="K2604" s="141"/>
      <c r="L2604" s="141"/>
      <c r="M2604" s="141"/>
      <c r="N2604" s="141"/>
      <c r="O2604" s="141"/>
      <c r="P2604" s="141"/>
      <c r="Q2604" s="141"/>
      <c r="R2604" s="141"/>
      <c r="S2604" s="141"/>
    </row>
    <row r="2605" spans="1:21" ht="14.4" x14ac:dyDescent="0.3">
      <c r="A2605" s="141"/>
      <c r="B2605" s="141"/>
      <c r="C2605" s="141"/>
      <c r="D2605" s="141"/>
      <c r="E2605" s="141"/>
      <c r="F2605" s="141"/>
      <c r="G2605" s="141"/>
      <c r="H2605" s="141"/>
      <c r="I2605" s="141"/>
      <c r="J2605" s="141"/>
      <c r="K2605" s="141"/>
      <c r="L2605" s="141"/>
      <c r="M2605" s="141"/>
      <c r="N2605" s="141"/>
      <c r="O2605" s="141"/>
      <c r="P2605" s="141"/>
      <c r="Q2605" s="141"/>
      <c r="R2605" s="141"/>
      <c r="S2605" s="141"/>
    </row>
    <row r="2606" spans="1:21" ht="14.4" x14ac:dyDescent="0.3">
      <c r="A2606" s="141"/>
      <c r="B2606" s="141"/>
      <c r="C2606" s="141"/>
      <c r="D2606" s="141"/>
      <c r="E2606" s="141"/>
      <c r="F2606" s="141"/>
      <c r="G2606" s="141"/>
      <c r="H2606" s="141"/>
      <c r="I2606" s="141"/>
      <c r="J2606" s="141"/>
      <c r="K2606" s="141"/>
      <c r="L2606" s="141"/>
      <c r="M2606" s="141"/>
      <c r="N2606" s="141"/>
      <c r="O2606" s="141"/>
      <c r="P2606" s="141"/>
      <c r="Q2606" s="141"/>
      <c r="R2606" s="141"/>
      <c r="S2606" s="141"/>
    </row>
    <row r="2607" spans="1:21" ht="14.4" x14ac:dyDescent="0.3">
      <c r="A2607" s="141"/>
      <c r="B2607" s="141"/>
      <c r="C2607" s="141"/>
      <c r="D2607" s="141"/>
      <c r="E2607" s="141"/>
      <c r="F2607" s="141"/>
      <c r="G2607" s="141"/>
      <c r="H2607" s="141"/>
      <c r="I2607" s="141"/>
      <c r="J2607" s="141"/>
      <c r="K2607" s="141"/>
      <c r="L2607" s="141"/>
      <c r="M2607" s="141"/>
      <c r="N2607" s="141"/>
      <c r="O2607" s="141"/>
      <c r="P2607" s="141"/>
      <c r="Q2607" s="141"/>
      <c r="R2607" s="141"/>
      <c r="S2607" s="141"/>
    </row>
    <row r="2608" spans="1:21" ht="14.4" x14ac:dyDescent="0.3">
      <c r="A2608" s="141"/>
      <c r="B2608" s="141"/>
      <c r="C2608" s="141"/>
      <c r="D2608" s="141"/>
      <c r="E2608" s="141"/>
      <c r="F2608" s="141"/>
      <c r="G2608" s="141"/>
      <c r="H2608" s="141"/>
      <c r="I2608" s="141"/>
      <c r="J2608" s="141"/>
      <c r="K2608" s="141"/>
      <c r="L2608" s="141"/>
      <c r="M2608" s="141"/>
      <c r="N2608" s="141"/>
      <c r="O2608" s="141"/>
      <c r="P2608" s="141"/>
      <c r="Q2608" s="141"/>
      <c r="R2608" s="141"/>
      <c r="S2608" s="141"/>
    </row>
    <row r="2609" spans="1:19" ht="14.4" x14ac:dyDescent="0.3">
      <c r="A2609" s="141"/>
      <c r="B2609" s="141"/>
      <c r="C2609" s="141"/>
      <c r="D2609" s="141"/>
      <c r="E2609" s="141"/>
      <c r="F2609" s="141"/>
      <c r="G2609" s="141"/>
      <c r="H2609" s="141"/>
      <c r="I2609" s="141"/>
      <c r="J2609" s="141"/>
      <c r="K2609" s="141"/>
      <c r="L2609" s="141"/>
      <c r="M2609" s="141"/>
      <c r="N2609" s="141"/>
      <c r="O2609" s="141"/>
      <c r="P2609" s="141"/>
      <c r="Q2609" s="141"/>
      <c r="R2609" s="141"/>
      <c r="S2609" s="141"/>
    </row>
    <row r="2610" spans="1:19" ht="14.4" x14ac:dyDescent="0.3">
      <c r="A2610" s="141"/>
      <c r="B2610" s="141"/>
      <c r="C2610" s="141"/>
      <c r="D2610" s="141"/>
      <c r="E2610" s="141"/>
      <c r="F2610" s="141"/>
      <c r="G2610" s="141"/>
      <c r="H2610" s="141"/>
      <c r="I2610" s="141"/>
      <c r="J2610" s="141"/>
      <c r="K2610" s="141"/>
      <c r="L2610" s="141"/>
      <c r="M2610" s="141"/>
      <c r="N2610" s="141"/>
      <c r="O2610" s="141"/>
      <c r="P2610" s="141"/>
      <c r="Q2610" s="141"/>
      <c r="R2610" s="141"/>
      <c r="S2610" s="141"/>
    </row>
    <row r="2611" spans="1:19" ht="14.4" x14ac:dyDescent="0.3">
      <c r="A2611" s="141"/>
      <c r="B2611" s="141"/>
      <c r="C2611" s="141"/>
      <c r="D2611" s="141"/>
      <c r="E2611" s="141"/>
      <c r="F2611" s="141"/>
      <c r="G2611" s="141"/>
      <c r="H2611" s="141"/>
      <c r="I2611" s="141"/>
      <c r="J2611" s="141"/>
      <c r="K2611" s="141"/>
      <c r="L2611" s="141"/>
      <c r="M2611" s="141"/>
      <c r="N2611" s="141"/>
      <c r="O2611" s="141"/>
      <c r="P2611" s="141"/>
      <c r="Q2611" s="141"/>
      <c r="R2611" s="141"/>
      <c r="S2611" s="141"/>
    </row>
    <row r="2612" spans="1:19" ht="14.4" x14ac:dyDescent="0.3">
      <c r="A2612" s="141"/>
      <c r="B2612" s="141"/>
      <c r="C2612" s="141"/>
      <c r="D2612" s="141"/>
      <c r="E2612" s="141"/>
      <c r="F2612" s="141"/>
      <c r="G2612" s="141"/>
      <c r="H2612" s="141"/>
      <c r="I2612" s="141"/>
      <c r="J2612" s="141"/>
      <c r="K2612" s="141"/>
      <c r="L2612" s="141"/>
      <c r="M2612" s="141"/>
      <c r="N2612" s="141"/>
      <c r="O2612" s="141"/>
      <c r="P2612" s="141"/>
      <c r="Q2612" s="141"/>
      <c r="R2612" s="141"/>
      <c r="S2612" s="141"/>
    </row>
    <row r="2613" spans="1:19" ht="14.4" x14ac:dyDescent="0.3">
      <c r="A2613" s="141"/>
      <c r="B2613" s="141"/>
      <c r="C2613" s="141"/>
      <c r="D2613" s="141"/>
      <c r="E2613" s="141"/>
      <c r="F2613" s="141"/>
      <c r="G2613" s="141"/>
      <c r="H2613" s="141"/>
      <c r="I2613" s="141"/>
      <c r="J2613" s="141"/>
      <c r="K2613" s="141"/>
      <c r="L2613" s="141"/>
      <c r="M2613" s="141"/>
      <c r="N2613" s="141"/>
      <c r="O2613" s="141"/>
      <c r="P2613" s="141"/>
      <c r="Q2613" s="141"/>
      <c r="R2613" s="141"/>
      <c r="S2613" s="141"/>
    </row>
    <row r="2614" spans="1:19" ht="14.4" x14ac:dyDescent="0.3">
      <c r="A2614" s="141"/>
      <c r="B2614" s="141"/>
      <c r="C2614" s="141"/>
      <c r="D2614" s="141"/>
      <c r="E2614" s="141"/>
      <c r="F2614" s="141"/>
      <c r="G2614" s="141"/>
      <c r="H2614" s="141"/>
      <c r="I2614" s="141"/>
      <c r="J2614" s="141"/>
      <c r="K2614" s="141"/>
      <c r="L2614" s="141"/>
      <c r="M2614" s="141"/>
      <c r="N2614" s="141"/>
      <c r="O2614" s="141"/>
      <c r="P2614" s="141"/>
      <c r="Q2614" s="141"/>
      <c r="R2614" s="141"/>
      <c r="S2614" s="141"/>
    </row>
    <row r="2615" spans="1:19" ht="14.4" x14ac:dyDescent="0.3">
      <c r="A2615" s="141"/>
      <c r="B2615" s="141"/>
      <c r="C2615" s="141"/>
      <c r="D2615" s="141"/>
      <c r="E2615" s="141"/>
      <c r="F2615" s="141"/>
      <c r="G2615" s="141"/>
      <c r="H2615" s="141"/>
      <c r="I2615" s="141"/>
      <c r="J2615" s="141"/>
      <c r="K2615" s="141"/>
      <c r="L2615" s="141"/>
      <c r="M2615" s="141"/>
      <c r="N2615" s="141"/>
      <c r="O2615" s="141"/>
      <c r="P2615" s="141"/>
      <c r="Q2615" s="141"/>
      <c r="R2615" s="141"/>
      <c r="S2615" s="141"/>
    </row>
    <row r="2616" spans="1:19" ht="14.4" x14ac:dyDescent="0.3">
      <c r="A2616" s="141"/>
      <c r="B2616" s="141"/>
      <c r="C2616" s="141"/>
      <c r="D2616" s="141"/>
      <c r="E2616" s="141"/>
      <c r="F2616" s="141"/>
      <c r="G2616" s="141"/>
      <c r="H2616" s="141"/>
      <c r="I2616" s="141"/>
      <c r="J2616" s="141"/>
      <c r="K2616" s="141"/>
      <c r="L2616" s="141"/>
      <c r="M2616" s="141"/>
      <c r="N2616" s="141"/>
      <c r="O2616" s="141"/>
      <c r="P2616" s="141"/>
      <c r="Q2616" s="141"/>
      <c r="R2616" s="141"/>
      <c r="S2616" s="141"/>
    </row>
    <row r="2617" spans="1:19" ht="14.4" x14ac:dyDescent="0.3">
      <c r="A2617" s="141"/>
      <c r="B2617" s="141"/>
      <c r="C2617" s="141"/>
      <c r="D2617" s="141"/>
      <c r="E2617" s="141"/>
      <c r="F2617" s="141"/>
      <c r="G2617" s="141"/>
      <c r="H2617" s="141"/>
      <c r="I2617" s="141"/>
      <c r="J2617" s="141"/>
      <c r="K2617" s="141"/>
      <c r="L2617" s="141"/>
      <c r="M2617" s="141"/>
      <c r="N2617" s="141"/>
      <c r="O2617" s="141"/>
      <c r="P2617" s="141"/>
      <c r="Q2617" s="141"/>
      <c r="R2617" s="141"/>
      <c r="S2617" s="141"/>
    </row>
    <row r="2618" spans="1:19" ht="14.4" x14ac:dyDescent="0.3">
      <c r="A2618" s="141"/>
      <c r="B2618" s="141"/>
      <c r="C2618" s="141"/>
      <c r="D2618" s="141"/>
      <c r="E2618" s="141"/>
      <c r="F2618" s="141"/>
      <c r="G2618" s="141"/>
      <c r="H2618" s="141"/>
      <c r="I2618" s="141"/>
      <c r="J2618" s="141"/>
      <c r="K2618" s="141"/>
      <c r="L2618" s="141"/>
      <c r="M2618" s="141"/>
      <c r="N2618" s="141"/>
      <c r="O2618" s="141"/>
      <c r="P2618" s="141"/>
      <c r="Q2618" s="141"/>
      <c r="R2618" s="141"/>
      <c r="S2618" s="141"/>
    </row>
    <row r="2619" spans="1:19" ht="14.4" x14ac:dyDescent="0.3">
      <c r="A2619" s="141"/>
      <c r="B2619" s="141"/>
      <c r="C2619" s="141"/>
      <c r="D2619" s="141"/>
      <c r="E2619" s="141"/>
      <c r="F2619" s="141"/>
      <c r="G2619" s="141"/>
      <c r="H2619" s="141"/>
      <c r="I2619" s="141"/>
      <c r="J2619" s="141"/>
      <c r="K2619" s="141"/>
      <c r="L2619" s="141"/>
      <c r="M2619" s="141"/>
      <c r="N2619" s="141"/>
      <c r="O2619" s="141"/>
      <c r="P2619" s="141"/>
      <c r="Q2619" s="141"/>
      <c r="R2619" s="141"/>
      <c r="S2619" s="141"/>
    </row>
    <row r="2620" spans="1:19" ht="14.4" x14ac:dyDescent="0.3">
      <c r="A2620" s="141"/>
      <c r="B2620" s="141"/>
      <c r="C2620" s="141"/>
      <c r="D2620" s="141"/>
      <c r="E2620" s="141"/>
      <c r="F2620" s="141"/>
      <c r="G2620" s="141"/>
      <c r="H2620" s="141"/>
      <c r="I2620" s="141"/>
      <c r="J2620" s="141"/>
      <c r="K2620" s="141"/>
      <c r="L2620" s="141"/>
      <c r="M2620" s="141"/>
      <c r="N2620" s="141"/>
      <c r="O2620" s="141"/>
      <c r="P2620" s="141"/>
      <c r="Q2620" s="141"/>
      <c r="R2620" s="141"/>
      <c r="S2620" s="141"/>
    </row>
    <row r="2621" spans="1:19" ht="14.4" x14ac:dyDescent="0.3">
      <c r="A2621" s="141"/>
      <c r="B2621" s="141"/>
      <c r="C2621" s="141"/>
      <c r="D2621" s="141"/>
      <c r="E2621" s="141"/>
      <c r="F2621" s="141"/>
      <c r="G2621" s="141"/>
      <c r="H2621" s="141"/>
      <c r="I2621" s="141"/>
      <c r="J2621" s="141"/>
      <c r="K2621" s="141"/>
      <c r="L2621" s="141"/>
      <c r="M2621" s="141"/>
      <c r="N2621" s="141"/>
      <c r="O2621" s="141"/>
      <c r="P2621" s="141"/>
      <c r="Q2621" s="141"/>
      <c r="R2621" s="141"/>
      <c r="S2621" s="141"/>
    </row>
    <row r="2622" spans="1:19" ht="14.4" x14ac:dyDescent="0.3">
      <c r="A2622" s="141"/>
      <c r="B2622" s="141"/>
      <c r="C2622" s="141"/>
      <c r="D2622" s="141"/>
      <c r="E2622" s="141"/>
      <c r="F2622" s="141"/>
      <c r="G2622" s="141"/>
      <c r="H2622" s="141"/>
      <c r="I2622" s="141"/>
      <c r="J2622" s="141"/>
      <c r="K2622" s="141"/>
      <c r="L2622" s="141"/>
      <c r="M2622" s="141"/>
      <c r="N2622" s="141"/>
      <c r="O2622" s="141"/>
      <c r="P2622" s="141"/>
      <c r="Q2622" s="141"/>
      <c r="R2622" s="141"/>
      <c r="S2622" s="141"/>
    </row>
    <row r="2623" spans="1:19" ht="14.4" x14ac:dyDescent="0.3">
      <c r="A2623" s="141"/>
      <c r="B2623" s="141"/>
      <c r="C2623" s="141"/>
      <c r="D2623" s="141"/>
      <c r="E2623" s="141"/>
      <c r="F2623" s="141"/>
      <c r="G2623" s="141"/>
      <c r="H2623" s="141"/>
      <c r="I2623" s="141"/>
      <c r="J2623" s="141"/>
      <c r="K2623" s="141"/>
      <c r="L2623" s="141"/>
      <c r="M2623" s="141"/>
      <c r="N2623" s="141"/>
      <c r="O2623" s="141"/>
      <c r="P2623" s="141"/>
      <c r="Q2623" s="141"/>
      <c r="R2623" s="141"/>
      <c r="S2623" s="141"/>
    </row>
    <row r="2624" spans="1:19" ht="14.4" x14ac:dyDescent="0.3">
      <c r="A2624" s="141"/>
      <c r="B2624" s="141"/>
      <c r="C2624" s="141"/>
      <c r="D2624" s="141"/>
      <c r="E2624" s="141"/>
      <c r="F2624" s="141"/>
      <c r="G2624" s="141"/>
      <c r="H2624" s="141"/>
      <c r="I2624" s="141"/>
      <c r="J2624" s="141"/>
      <c r="K2624" s="141"/>
      <c r="L2624" s="141"/>
      <c r="M2624" s="141"/>
      <c r="N2624" s="141"/>
      <c r="O2624" s="141"/>
      <c r="P2624" s="141"/>
      <c r="Q2624" s="141"/>
      <c r="R2624" s="141"/>
      <c r="S2624" s="141"/>
    </row>
    <row r="2625" spans="1:19" ht="14.4" x14ac:dyDescent="0.3">
      <c r="A2625" s="141"/>
      <c r="B2625" s="141"/>
      <c r="C2625" s="141"/>
      <c r="D2625" s="141"/>
      <c r="E2625" s="141"/>
      <c r="F2625" s="141"/>
      <c r="G2625" s="141"/>
      <c r="H2625" s="141"/>
      <c r="I2625" s="141"/>
      <c r="J2625" s="141"/>
      <c r="K2625" s="141"/>
      <c r="L2625" s="141"/>
      <c r="M2625" s="141"/>
      <c r="N2625" s="141"/>
      <c r="O2625" s="141"/>
      <c r="P2625" s="141"/>
      <c r="Q2625" s="141"/>
      <c r="R2625" s="141"/>
      <c r="S2625" s="141"/>
    </row>
    <row r="2626" spans="1:19" ht="14.4" x14ac:dyDescent="0.3">
      <c r="A2626" s="141"/>
      <c r="B2626" s="141"/>
      <c r="C2626" s="141"/>
      <c r="D2626" s="141"/>
      <c r="E2626" s="141"/>
      <c r="F2626" s="141"/>
      <c r="G2626" s="141"/>
      <c r="H2626" s="141"/>
      <c r="I2626" s="141"/>
      <c r="J2626" s="141"/>
      <c r="K2626" s="141"/>
      <c r="L2626" s="141"/>
      <c r="M2626" s="141"/>
      <c r="N2626" s="141"/>
      <c r="O2626" s="141"/>
      <c r="P2626" s="141"/>
      <c r="Q2626" s="141"/>
      <c r="R2626" s="141"/>
      <c r="S2626" s="141"/>
    </row>
    <row r="2627" spans="1:19" ht="14.4" x14ac:dyDescent="0.3">
      <c r="A2627" s="141"/>
      <c r="B2627" s="141"/>
      <c r="C2627" s="141"/>
      <c r="D2627" s="141"/>
      <c r="E2627" s="141"/>
      <c r="F2627" s="141"/>
      <c r="G2627" s="141"/>
      <c r="H2627" s="141"/>
      <c r="I2627" s="141"/>
      <c r="J2627" s="141"/>
      <c r="K2627" s="141"/>
      <c r="L2627" s="141"/>
      <c r="M2627" s="141"/>
      <c r="N2627" s="141"/>
      <c r="O2627" s="141"/>
      <c r="P2627" s="141"/>
      <c r="Q2627" s="141"/>
      <c r="R2627" s="141"/>
      <c r="S2627" s="141"/>
    </row>
    <row r="2628" spans="1:19" ht="14.4" x14ac:dyDescent="0.3">
      <c r="A2628" s="141"/>
      <c r="B2628" s="141"/>
      <c r="C2628" s="141"/>
      <c r="D2628" s="141"/>
      <c r="E2628" s="141"/>
      <c r="F2628" s="141"/>
      <c r="G2628" s="141"/>
      <c r="H2628" s="141"/>
      <c r="I2628" s="141"/>
      <c r="J2628" s="141"/>
      <c r="K2628" s="141"/>
      <c r="L2628" s="141"/>
      <c r="M2628" s="141"/>
      <c r="N2628" s="141"/>
      <c r="O2628" s="141"/>
      <c r="P2628" s="141"/>
      <c r="Q2628" s="141"/>
      <c r="R2628" s="141"/>
      <c r="S2628" s="141"/>
    </row>
    <row r="2629" spans="1:19" ht="14.4" x14ac:dyDescent="0.3">
      <c r="A2629" s="141"/>
      <c r="B2629" s="141"/>
      <c r="C2629" s="141"/>
      <c r="D2629" s="141"/>
      <c r="E2629" s="141"/>
      <c r="F2629" s="141"/>
      <c r="G2629" s="141"/>
      <c r="H2629" s="141"/>
      <c r="I2629" s="141"/>
      <c r="J2629" s="141"/>
      <c r="K2629" s="141"/>
      <c r="L2629" s="141"/>
      <c r="M2629" s="141"/>
      <c r="N2629" s="141"/>
      <c r="O2629" s="141"/>
      <c r="P2629" s="141"/>
      <c r="Q2629" s="141"/>
      <c r="R2629" s="141"/>
      <c r="S2629" s="141"/>
    </row>
    <row r="2630" spans="1:19" ht="14.4" x14ac:dyDescent="0.3">
      <c r="A2630" s="141"/>
      <c r="B2630" s="141"/>
      <c r="C2630" s="141"/>
      <c r="D2630" s="141"/>
      <c r="E2630" s="141"/>
      <c r="F2630" s="141"/>
      <c r="G2630" s="141"/>
      <c r="H2630" s="141"/>
      <c r="I2630" s="141"/>
      <c r="J2630" s="141"/>
      <c r="K2630" s="141"/>
      <c r="L2630" s="141"/>
      <c r="M2630" s="141"/>
      <c r="N2630" s="141"/>
      <c r="O2630" s="141"/>
      <c r="P2630" s="141"/>
      <c r="Q2630" s="141"/>
      <c r="R2630" s="141"/>
      <c r="S2630" s="141"/>
    </row>
    <row r="2631" spans="1:19" ht="14.4" x14ac:dyDescent="0.3">
      <c r="A2631" s="141"/>
      <c r="B2631" s="141"/>
      <c r="C2631" s="141"/>
      <c r="D2631" s="141"/>
      <c r="E2631" s="141"/>
      <c r="F2631" s="141"/>
      <c r="G2631" s="141"/>
      <c r="H2631" s="141"/>
      <c r="I2631" s="141"/>
      <c r="J2631" s="141"/>
      <c r="K2631" s="141"/>
      <c r="L2631" s="141"/>
      <c r="M2631" s="141"/>
      <c r="N2631" s="141"/>
      <c r="O2631" s="141"/>
      <c r="P2631" s="141"/>
      <c r="Q2631" s="141"/>
      <c r="R2631" s="141"/>
      <c r="S2631" s="141"/>
    </row>
    <row r="2632" spans="1:19" ht="14.4" x14ac:dyDescent="0.3">
      <c r="A2632" s="141"/>
      <c r="B2632" s="141"/>
      <c r="C2632" s="141"/>
      <c r="D2632" s="141"/>
      <c r="E2632" s="141"/>
      <c r="F2632" s="141"/>
      <c r="G2632" s="141"/>
      <c r="H2632" s="141"/>
      <c r="I2632" s="141"/>
      <c r="J2632" s="141"/>
      <c r="K2632" s="141"/>
      <c r="L2632" s="141"/>
      <c r="M2632" s="141"/>
      <c r="N2632" s="141"/>
      <c r="O2632" s="141"/>
      <c r="P2632" s="141"/>
      <c r="Q2632" s="141"/>
      <c r="R2632" s="141"/>
      <c r="S2632" s="141"/>
    </row>
    <row r="2633" spans="1:19" ht="14.4" x14ac:dyDescent="0.3">
      <c r="A2633" s="141"/>
      <c r="B2633" s="141"/>
      <c r="C2633" s="141"/>
      <c r="D2633" s="141"/>
      <c r="E2633" s="141"/>
      <c r="F2633" s="141"/>
      <c r="G2633" s="141"/>
      <c r="H2633" s="141"/>
      <c r="I2633" s="141"/>
      <c r="J2633" s="141"/>
      <c r="K2633" s="141"/>
      <c r="L2633" s="141"/>
      <c r="M2633" s="141"/>
      <c r="N2633" s="141"/>
      <c r="O2633" s="141"/>
      <c r="P2633" s="141"/>
      <c r="Q2633" s="141"/>
      <c r="R2633" s="141"/>
      <c r="S2633" s="141"/>
    </row>
    <row r="2634" spans="1:19" ht="14.4" x14ac:dyDescent="0.3">
      <c r="A2634" s="141"/>
      <c r="B2634" s="141"/>
      <c r="C2634" s="141"/>
      <c r="D2634" s="141"/>
      <c r="E2634" s="141"/>
      <c r="F2634" s="141"/>
      <c r="G2634" s="141"/>
      <c r="H2634" s="141"/>
      <c r="I2634" s="141"/>
      <c r="J2634" s="141"/>
      <c r="K2634" s="141"/>
      <c r="L2634" s="141"/>
      <c r="M2634" s="141"/>
      <c r="N2634" s="141"/>
      <c r="O2634" s="141"/>
      <c r="P2634" s="141"/>
      <c r="Q2634" s="141"/>
      <c r="R2634" s="141"/>
      <c r="S2634" s="141"/>
    </row>
    <row r="2635" spans="1:19" ht="14.4" x14ac:dyDescent="0.3">
      <c r="A2635" s="141"/>
      <c r="B2635" s="141"/>
      <c r="C2635" s="141"/>
      <c r="D2635" s="141"/>
      <c r="E2635" s="141"/>
      <c r="F2635" s="141"/>
      <c r="G2635" s="141"/>
      <c r="H2635" s="141"/>
      <c r="I2635" s="141"/>
      <c r="J2635" s="141"/>
      <c r="K2635" s="141"/>
      <c r="L2635" s="141"/>
      <c r="M2635" s="141"/>
      <c r="N2635" s="141"/>
      <c r="O2635" s="141"/>
      <c r="P2635" s="141"/>
      <c r="Q2635" s="141"/>
      <c r="R2635" s="141"/>
      <c r="S2635" s="141"/>
    </row>
    <row r="2636" spans="1:19" ht="14.4" x14ac:dyDescent="0.3">
      <c r="A2636" s="141"/>
      <c r="B2636" s="141"/>
      <c r="C2636" s="141"/>
      <c r="D2636" s="141"/>
      <c r="E2636" s="141"/>
      <c r="F2636" s="141"/>
      <c r="G2636" s="141"/>
      <c r="H2636" s="141"/>
      <c r="I2636" s="141"/>
      <c r="J2636" s="141"/>
      <c r="K2636" s="141"/>
      <c r="L2636" s="141"/>
      <c r="M2636" s="141"/>
      <c r="N2636" s="141"/>
      <c r="O2636" s="141"/>
      <c r="P2636" s="141"/>
      <c r="Q2636" s="141"/>
      <c r="R2636" s="141"/>
      <c r="S2636" s="141"/>
    </row>
    <row r="2637" spans="1:19" ht="14.4" x14ac:dyDescent="0.3">
      <c r="A2637" s="141"/>
      <c r="B2637" s="141"/>
      <c r="C2637" s="141"/>
      <c r="D2637" s="141"/>
      <c r="E2637" s="141"/>
      <c r="F2637" s="141"/>
      <c r="G2637" s="141"/>
      <c r="H2637" s="141"/>
      <c r="I2637" s="141"/>
      <c r="J2637" s="141"/>
      <c r="K2637" s="141"/>
      <c r="L2637" s="141"/>
      <c r="M2637" s="141"/>
      <c r="N2637" s="141"/>
      <c r="O2637" s="141"/>
      <c r="P2637" s="141"/>
      <c r="Q2637" s="141"/>
      <c r="R2637" s="141"/>
      <c r="S2637" s="141"/>
    </row>
    <row r="2638" spans="1:19" ht="14.4" x14ac:dyDescent="0.3">
      <c r="A2638" s="141"/>
      <c r="B2638" s="141"/>
      <c r="C2638" s="141"/>
      <c r="D2638" s="141"/>
      <c r="E2638" s="141"/>
      <c r="F2638" s="141"/>
      <c r="G2638" s="141"/>
      <c r="H2638" s="141"/>
      <c r="I2638" s="141"/>
      <c r="J2638" s="141"/>
      <c r="K2638" s="141"/>
      <c r="L2638" s="141"/>
      <c r="M2638" s="141"/>
      <c r="N2638" s="141"/>
      <c r="O2638" s="141"/>
      <c r="P2638" s="141"/>
      <c r="Q2638" s="141"/>
      <c r="R2638" s="141"/>
      <c r="S2638" s="141"/>
    </row>
    <row r="2639" spans="1:19" ht="14.4" x14ac:dyDescent="0.3">
      <c r="A2639" s="141"/>
      <c r="B2639" s="141"/>
      <c r="C2639" s="141"/>
      <c r="D2639" s="141"/>
      <c r="E2639" s="141"/>
      <c r="F2639" s="141"/>
      <c r="G2639" s="141"/>
      <c r="H2639" s="141"/>
      <c r="I2639" s="141"/>
      <c r="J2639" s="141"/>
      <c r="K2639" s="141"/>
      <c r="L2639" s="141"/>
      <c r="M2639" s="141"/>
      <c r="N2639" s="141"/>
      <c r="O2639" s="141"/>
      <c r="P2639" s="141"/>
      <c r="Q2639" s="141"/>
      <c r="R2639" s="141"/>
      <c r="S2639" s="141"/>
    </row>
    <row r="2640" spans="1:19" ht="14.4" x14ac:dyDescent="0.3">
      <c r="A2640" s="141"/>
      <c r="B2640" s="141"/>
      <c r="C2640" s="141"/>
      <c r="D2640" s="141"/>
      <c r="E2640" s="141"/>
      <c r="F2640" s="141"/>
      <c r="G2640" s="141"/>
      <c r="H2640" s="141"/>
      <c r="I2640" s="141"/>
      <c r="J2640" s="141"/>
      <c r="K2640" s="141"/>
      <c r="L2640" s="141"/>
      <c r="M2640" s="141"/>
      <c r="N2640" s="141"/>
      <c r="O2640" s="141"/>
      <c r="P2640" s="141"/>
      <c r="Q2640" s="141"/>
      <c r="R2640" s="141"/>
      <c r="S2640" s="141"/>
    </row>
    <row r="2641" spans="1:19" ht="14.4" x14ac:dyDescent="0.3">
      <c r="A2641" s="141"/>
      <c r="B2641" s="141"/>
      <c r="C2641" s="141"/>
      <c r="D2641" s="141"/>
      <c r="E2641" s="141"/>
      <c r="F2641" s="141"/>
      <c r="G2641" s="141"/>
      <c r="H2641" s="141"/>
      <c r="I2641" s="141"/>
      <c r="J2641" s="141"/>
      <c r="K2641" s="141"/>
      <c r="L2641" s="141"/>
      <c r="M2641" s="141"/>
      <c r="N2641" s="141"/>
      <c r="O2641" s="141"/>
      <c r="P2641" s="141"/>
      <c r="Q2641" s="141"/>
      <c r="R2641" s="141"/>
      <c r="S2641" s="141"/>
    </row>
    <row r="2642" spans="1:19" ht="14.4" x14ac:dyDescent="0.3">
      <c r="A2642" s="141"/>
      <c r="B2642" s="141"/>
      <c r="C2642" s="141"/>
      <c r="D2642" s="141"/>
      <c r="E2642" s="141"/>
      <c r="F2642" s="141"/>
      <c r="G2642" s="141"/>
      <c r="H2642" s="141"/>
      <c r="I2642" s="141"/>
      <c r="J2642" s="141"/>
      <c r="K2642" s="141"/>
      <c r="L2642" s="141"/>
      <c r="M2642" s="141"/>
      <c r="N2642" s="141"/>
      <c r="O2642" s="141"/>
      <c r="P2642" s="141"/>
      <c r="Q2642" s="141"/>
      <c r="R2642" s="141"/>
      <c r="S2642" s="141"/>
    </row>
    <row r="2643" spans="1:19" ht="14.4" x14ac:dyDescent="0.3">
      <c r="A2643" s="141"/>
      <c r="B2643" s="141"/>
      <c r="C2643" s="141"/>
      <c r="D2643" s="141"/>
      <c r="E2643" s="141"/>
      <c r="F2643" s="141"/>
      <c r="G2643" s="141"/>
      <c r="H2643" s="141"/>
      <c r="I2643" s="141"/>
      <c r="J2643" s="141"/>
      <c r="K2643" s="141"/>
      <c r="L2643" s="141"/>
      <c r="M2643" s="141"/>
      <c r="N2643" s="141"/>
      <c r="O2643" s="141"/>
      <c r="P2643" s="141"/>
      <c r="Q2643" s="141"/>
      <c r="R2643" s="141"/>
      <c r="S2643" s="141"/>
    </row>
    <row r="2644" spans="1:19" ht="14.4" x14ac:dyDescent="0.3">
      <c r="A2644" s="141"/>
      <c r="B2644" s="141"/>
      <c r="C2644" s="141"/>
      <c r="D2644" s="141"/>
      <c r="E2644" s="141"/>
      <c r="F2644" s="141"/>
      <c r="G2644" s="141"/>
      <c r="H2644" s="141"/>
      <c r="I2644" s="141"/>
      <c r="J2644" s="141"/>
      <c r="K2644" s="141"/>
      <c r="L2644" s="141"/>
      <c r="M2644" s="141"/>
      <c r="N2644" s="141"/>
      <c r="O2644" s="141"/>
      <c r="P2644" s="141"/>
      <c r="Q2644" s="141"/>
      <c r="R2644" s="141"/>
      <c r="S2644" s="141"/>
    </row>
    <row r="2645" spans="1:19" ht="14.4" x14ac:dyDescent="0.3">
      <c r="A2645" s="141"/>
      <c r="B2645" s="141"/>
      <c r="C2645" s="141"/>
      <c r="D2645" s="141"/>
      <c r="E2645" s="141"/>
      <c r="F2645" s="141"/>
      <c r="G2645" s="141"/>
      <c r="H2645" s="141"/>
      <c r="I2645" s="141"/>
      <c r="J2645" s="141"/>
      <c r="K2645" s="141"/>
      <c r="L2645" s="141"/>
      <c r="M2645" s="141"/>
      <c r="N2645" s="141"/>
      <c r="O2645" s="141"/>
      <c r="P2645" s="141"/>
      <c r="Q2645" s="141"/>
      <c r="R2645" s="141"/>
      <c r="S2645" s="141"/>
    </row>
    <row r="2646" spans="1:19" ht="14.4" x14ac:dyDescent="0.3">
      <c r="A2646" s="141"/>
      <c r="B2646" s="141"/>
      <c r="C2646" s="141"/>
      <c r="D2646" s="141"/>
      <c r="E2646" s="141"/>
      <c r="F2646" s="141"/>
      <c r="G2646" s="141"/>
      <c r="H2646" s="141"/>
      <c r="I2646" s="141"/>
      <c r="J2646" s="141"/>
      <c r="K2646" s="141"/>
      <c r="L2646" s="141"/>
      <c r="M2646" s="141"/>
      <c r="N2646" s="141"/>
      <c r="O2646" s="141"/>
      <c r="P2646" s="141"/>
      <c r="Q2646" s="141"/>
      <c r="R2646" s="141"/>
      <c r="S2646" s="141"/>
    </row>
    <row r="2647" spans="1:19" ht="14.4" x14ac:dyDescent="0.3">
      <c r="A2647" s="141"/>
      <c r="B2647" s="141"/>
      <c r="C2647" s="141"/>
      <c r="D2647" s="141"/>
      <c r="E2647" s="141"/>
      <c r="F2647" s="141"/>
      <c r="G2647" s="141"/>
      <c r="H2647" s="141"/>
      <c r="I2647" s="141"/>
      <c r="J2647" s="141"/>
      <c r="K2647" s="141"/>
      <c r="L2647" s="141"/>
      <c r="M2647" s="141"/>
      <c r="N2647" s="141"/>
      <c r="O2647" s="141"/>
      <c r="P2647" s="141"/>
      <c r="Q2647" s="141"/>
      <c r="R2647" s="141"/>
      <c r="S2647" s="141"/>
    </row>
    <row r="2648" spans="1:19" ht="14.4" x14ac:dyDescent="0.3">
      <c r="A2648" s="141"/>
      <c r="B2648" s="141"/>
      <c r="C2648" s="141"/>
      <c r="D2648" s="141"/>
      <c r="E2648" s="141"/>
      <c r="F2648" s="141"/>
      <c r="G2648" s="141"/>
      <c r="H2648" s="141"/>
      <c r="I2648" s="141"/>
      <c r="J2648" s="141"/>
      <c r="K2648" s="141"/>
      <c r="L2648" s="141"/>
      <c r="M2648" s="141"/>
      <c r="N2648" s="141"/>
      <c r="O2648" s="141"/>
      <c r="P2648" s="141"/>
      <c r="Q2648" s="141"/>
      <c r="R2648" s="141"/>
      <c r="S2648" s="141"/>
    </row>
    <row r="2649" spans="1:19" ht="14.4" x14ac:dyDescent="0.3">
      <c r="A2649" s="141"/>
      <c r="B2649" s="141"/>
      <c r="C2649" s="141"/>
      <c r="D2649" s="141"/>
      <c r="E2649" s="141"/>
      <c r="F2649" s="141"/>
      <c r="G2649" s="141"/>
      <c r="H2649" s="141"/>
      <c r="I2649" s="141"/>
      <c r="J2649" s="141"/>
      <c r="K2649" s="141"/>
      <c r="L2649" s="141"/>
      <c r="M2649" s="141"/>
      <c r="N2649" s="141"/>
      <c r="O2649" s="141"/>
      <c r="P2649" s="141"/>
      <c r="Q2649" s="141"/>
      <c r="R2649" s="141"/>
      <c r="S2649" s="141"/>
    </row>
    <row r="2650" spans="1:19" ht="14.4" x14ac:dyDescent="0.3">
      <c r="A2650" s="141"/>
      <c r="B2650" s="141"/>
      <c r="C2650" s="141"/>
      <c r="D2650" s="141"/>
      <c r="E2650" s="141"/>
      <c r="F2650" s="141"/>
      <c r="G2650" s="141"/>
      <c r="H2650" s="141"/>
      <c r="I2650" s="141"/>
      <c r="J2650" s="141"/>
      <c r="K2650" s="141"/>
      <c r="L2650" s="141"/>
      <c r="M2650" s="141"/>
      <c r="N2650" s="141"/>
      <c r="O2650" s="141"/>
      <c r="P2650" s="141"/>
      <c r="Q2650" s="141"/>
      <c r="R2650" s="141"/>
      <c r="S2650" s="141"/>
    </row>
    <row r="2651" spans="1:19" ht="14.4" x14ac:dyDescent="0.3">
      <c r="A2651" s="141"/>
      <c r="B2651" s="141"/>
      <c r="C2651" s="141"/>
      <c r="D2651" s="141"/>
      <c r="E2651" s="141"/>
      <c r="F2651" s="141"/>
      <c r="G2651" s="141"/>
      <c r="H2651" s="141"/>
      <c r="I2651" s="141"/>
      <c r="J2651" s="141"/>
      <c r="K2651" s="141"/>
      <c r="L2651" s="141"/>
      <c r="M2651" s="141"/>
      <c r="N2651" s="141"/>
      <c r="O2651" s="141"/>
      <c r="P2651" s="141"/>
      <c r="Q2651" s="141"/>
      <c r="R2651" s="141"/>
      <c r="S2651" s="141"/>
    </row>
    <row r="2652" spans="1:19" ht="14.4" x14ac:dyDescent="0.3">
      <c r="A2652" s="141"/>
      <c r="B2652" s="141"/>
      <c r="C2652" s="141"/>
      <c r="D2652" s="141"/>
      <c r="E2652" s="141"/>
      <c r="F2652" s="141"/>
      <c r="G2652" s="141"/>
      <c r="H2652" s="141"/>
      <c r="I2652" s="141"/>
      <c r="J2652" s="141"/>
      <c r="K2652" s="141"/>
      <c r="L2652" s="141"/>
      <c r="M2652" s="141"/>
      <c r="N2652" s="141"/>
      <c r="O2652" s="141"/>
      <c r="P2652" s="141"/>
      <c r="Q2652" s="141"/>
      <c r="R2652" s="141"/>
      <c r="S2652" s="141"/>
    </row>
    <row r="2653" spans="1:19" ht="14.4" x14ac:dyDescent="0.3">
      <c r="A2653" s="141"/>
      <c r="B2653" s="141"/>
      <c r="C2653" s="141"/>
      <c r="D2653" s="141"/>
      <c r="E2653" s="141"/>
      <c r="F2653" s="141"/>
      <c r="G2653" s="141"/>
      <c r="H2653" s="141"/>
      <c r="I2653" s="141"/>
      <c r="J2653" s="141"/>
      <c r="K2653" s="141"/>
      <c r="L2653" s="141"/>
      <c r="M2653" s="141"/>
      <c r="N2653" s="141"/>
      <c r="O2653" s="141"/>
      <c r="P2653" s="141"/>
      <c r="Q2653" s="141"/>
      <c r="R2653" s="141"/>
      <c r="S2653" s="141"/>
    </row>
    <row r="2654" spans="1:19" ht="14.4" x14ac:dyDescent="0.3">
      <c r="A2654" s="141"/>
      <c r="B2654" s="141"/>
      <c r="C2654" s="141"/>
      <c r="D2654" s="141"/>
      <c r="E2654" s="141"/>
      <c r="F2654" s="141"/>
      <c r="G2654" s="141"/>
      <c r="H2654" s="141"/>
      <c r="I2654" s="141"/>
      <c r="J2654" s="141"/>
      <c r="K2654" s="141"/>
      <c r="L2654" s="141"/>
      <c r="M2654" s="141"/>
      <c r="N2654" s="141"/>
      <c r="O2654" s="141"/>
      <c r="P2654" s="141"/>
      <c r="Q2654" s="141"/>
      <c r="R2654" s="141"/>
      <c r="S2654" s="141"/>
    </row>
    <row r="2655" spans="1:19" ht="14.4" x14ac:dyDescent="0.3">
      <c r="A2655" s="141"/>
      <c r="B2655" s="141"/>
      <c r="C2655" s="141"/>
      <c r="D2655" s="141"/>
      <c r="E2655" s="141"/>
      <c r="F2655" s="141"/>
      <c r="G2655" s="141"/>
      <c r="H2655" s="141"/>
      <c r="I2655" s="141"/>
      <c r="J2655" s="141"/>
      <c r="K2655" s="141"/>
      <c r="L2655" s="141"/>
      <c r="M2655" s="141"/>
      <c r="N2655" s="141"/>
      <c r="O2655" s="141"/>
      <c r="P2655" s="141"/>
      <c r="Q2655" s="141"/>
      <c r="R2655" s="141"/>
      <c r="S2655" s="141"/>
    </row>
    <row r="2656" spans="1:19" ht="14.4" x14ac:dyDescent="0.3">
      <c r="A2656" s="141"/>
      <c r="B2656" s="141"/>
      <c r="C2656" s="141"/>
      <c r="D2656" s="141"/>
      <c r="E2656" s="141"/>
      <c r="F2656" s="141"/>
      <c r="G2656" s="141"/>
      <c r="H2656" s="141"/>
      <c r="I2656" s="141"/>
      <c r="J2656" s="141"/>
      <c r="K2656" s="141"/>
      <c r="L2656" s="141"/>
      <c r="M2656" s="141"/>
      <c r="N2656" s="141"/>
      <c r="O2656" s="141"/>
      <c r="P2656" s="141"/>
      <c r="Q2656" s="141"/>
      <c r="R2656" s="141"/>
      <c r="S2656" s="141"/>
    </row>
    <row r="2657" spans="1:19" ht="14.4" x14ac:dyDescent="0.3">
      <c r="A2657" s="141"/>
      <c r="B2657" s="141"/>
      <c r="C2657" s="141"/>
      <c r="D2657" s="141"/>
      <c r="E2657" s="141"/>
      <c r="F2657" s="141"/>
      <c r="G2657" s="141"/>
      <c r="H2657" s="141"/>
      <c r="I2657" s="141"/>
      <c r="J2657" s="141"/>
      <c r="K2657" s="141"/>
      <c r="L2657" s="141"/>
      <c r="M2657" s="141"/>
      <c r="N2657" s="141"/>
      <c r="O2657" s="141"/>
      <c r="P2657" s="141"/>
      <c r="Q2657" s="141"/>
      <c r="R2657" s="141"/>
      <c r="S2657" s="141"/>
    </row>
    <row r="2658" spans="1:19" ht="14.4" x14ac:dyDescent="0.3">
      <c r="A2658" s="141"/>
      <c r="B2658" s="141"/>
      <c r="C2658" s="141"/>
      <c r="D2658" s="141"/>
      <c r="E2658" s="141"/>
      <c r="F2658" s="141"/>
      <c r="G2658" s="141"/>
      <c r="H2658" s="141"/>
      <c r="I2658" s="141"/>
      <c r="J2658" s="141"/>
      <c r="K2658" s="141"/>
      <c r="L2658" s="141"/>
      <c r="M2658" s="141"/>
      <c r="N2658" s="141"/>
      <c r="O2658" s="141"/>
      <c r="P2658" s="141"/>
      <c r="Q2658" s="141"/>
      <c r="R2658" s="141"/>
      <c r="S2658" s="141"/>
    </row>
    <row r="2659" spans="1:19" ht="14.4" x14ac:dyDescent="0.3">
      <c r="A2659" s="141"/>
      <c r="B2659" s="141"/>
      <c r="C2659" s="141"/>
      <c r="D2659" s="141"/>
      <c r="E2659" s="141"/>
      <c r="F2659" s="141"/>
      <c r="G2659" s="141"/>
      <c r="H2659" s="141"/>
      <c r="I2659" s="141"/>
      <c r="J2659" s="141"/>
      <c r="K2659" s="141"/>
      <c r="L2659" s="141"/>
      <c r="M2659" s="141"/>
      <c r="N2659" s="141"/>
      <c r="O2659" s="141"/>
      <c r="P2659" s="141"/>
      <c r="Q2659" s="141"/>
      <c r="R2659" s="141"/>
      <c r="S2659" s="141"/>
    </row>
    <row r="2660" spans="1:19" ht="14.4" x14ac:dyDescent="0.3">
      <c r="A2660" s="141"/>
      <c r="B2660" s="141"/>
      <c r="C2660" s="141"/>
      <c r="D2660" s="141"/>
      <c r="E2660" s="141"/>
      <c r="F2660" s="141"/>
      <c r="G2660" s="141"/>
      <c r="H2660" s="141"/>
      <c r="I2660" s="141"/>
      <c r="J2660" s="141"/>
      <c r="K2660" s="141"/>
      <c r="L2660" s="141"/>
      <c r="M2660" s="141"/>
      <c r="N2660" s="141"/>
      <c r="O2660" s="141"/>
      <c r="P2660" s="141"/>
      <c r="Q2660" s="141"/>
      <c r="R2660" s="141"/>
      <c r="S2660" s="141"/>
    </row>
    <row r="2661" spans="1:19" ht="14.4" x14ac:dyDescent="0.3">
      <c r="A2661" s="141"/>
      <c r="B2661" s="141"/>
      <c r="C2661" s="141"/>
      <c r="D2661" s="141"/>
      <c r="E2661" s="141"/>
      <c r="F2661" s="141"/>
      <c r="G2661" s="141"/>
      <c r="H2661" s="141"/>
      <c r="I2661" s="141"/>
      <c r="J2661" s="141"/>
      <c r="K2661" s="141"/>
      <c r="L2661" s="141"/>
      <c r="M2661" s="141"/>
      <c r="N2661" s="141"/>
      <c r="O2661" s="141"/>
      <c r="P2661" s="141"/>
      <c r="Q2661" s="141"/>
      <c r="R2661" s="141"/>
      <c r="S2661" s="141"/>
    </row>
    <row r="2662" spans="1:19" ht="14.4" x14ac:dyDescent="0.3">
      <c r="A2662" s="141"/>
      <c r="B2662" s="141"/>
      <c r="C2662" s="141"/>
      <c r="D2662" s="141"/>
      <c r="E2662" s="141"/>
      <c r="F2662" s="141"/>
      <c r="G2662" s="141"/>
      <c r="H2662" s="141"/>
      <c r="I2662" s="141"/>
      <c r="J2662" s="141"/>
      <c r="K2662" s="141"/>
      <c r="L2662" s="141"/>
      <c r="M2662" s="141"/>
      <c r="N2662" s="141"/>
      <c r="O2662" s="141"/>
      <c r="P2662" s="141"/>
      <c r="Q2662" s="141"/>
      <c r="R2662" s="141"/>
      <c r="S2662" s="141"/>
    </row>
    <row r="2663" spans="1:19" ht="14.4" x14ac:dyDescent="0.3">
      <c r="A2663" s="141"/>
      <c r="B2663" s="141"/>
      <c r="C2663" s="141"/>
      <c r="D2663" s="141"/>
      <c r="E2663" s="141"/>
      <c r="F2663" s="141"/>
      <c r="G2663" s="141"/>
      <c r="H2663" s="141"/>
      <c r="I2663" s="141"/>
      <c r="J2663" s="141"/>
      <c r="K2663" s="141"/>
      <c r="L2663" s="141"/>
      <c r="M2663" s="141"/>
      <c r="N2663" s="141"/>
      <c r="O2663" s="141"/>
      <c r="P2663" s="141"/>
      <c r="Q2663" s="141"/>
      <c r="R2663" s="141"/>
      <c r="S2663" s="141"/>
    </row>
    <row r="2664" spans="1:19" ht="14.4" x14ac:dyDescent="0.3">
      <c r="A2664" s="141"/>
      <c r="B2664" s="141"/>
      <c r="C2664" s="141"/>
      <c r="D2664" s="141"/>
      <c r="E2664" s="141"/>
      <c r="F2664" s="141"/>
      <c r="G2664" s="141"/>
      <c r="H2664" s="141"/>
      <c r="I2664" s="141"/>
      <c r="J2664" s="141"/>
      <c r="K2664" s="141"/>
      <c r="L2664" s="141"/>
      <c r="M2664" s="141"/>
      <c r="N2664" s="141"/>
      <c r="O2664" s="141"/>
      <c r="P2664" s="141"/>
      <c r="Q2664" s="141"/>
      <c r="R2664" s="141"/>
      <c r="S2664" s="141"/>
    </row>
    <row r="2665" spans="1:19" ht="14.4" x14ac:dyDescent="0.3">
      <c r="A2665" s="141"/>
      <c r="B2665" s="141"/>
      <c r="C2665" s="141"/>
      <c r="D2665" s="141"/>
      <c r="E2665" s="141"/>
      <c r="F2665" s="141"/>
      <c r="G2665" s="141"/>
      <c r="H2665" s="141"/>
      <c r="I2665" s="141"/>
      <c r="J2665" s="141"/>
      <c r="K2665" s="141"/>
      <c r="L2665" s="141"/>
      <c r="M2665" s="141"/>
      <c r="N2665" s="141"/>
      <c r="O2665" s="141"/>
      <c r="P2665" s="141"/>
      <c r="Q2665" s="141"/>
      <c r="R2665" s="141"/>
      <c r="S2665" s="141"/>
    </row>
    <row r="2666" spans="1:19" ht="14.4" x14ac:dyDescent="0.3">
      <c r="A2666" s="141"/>
      <c r="B2666" s="141"/>
      <c r="C2666" s="141"/>
      <c r="D2666" s="141"/>
      <c r="E2666" s="141"/>
      <c r="F2666" s="141"/>
      <c r="G2666" s="141"/>
      <c r="H2666" s="141"/>
      <c r="I2666" s="141"/>
      <c r="J2666" s="141"/>
      <c r="K2666" s="141"/>
      <c r="L2666" s="141"/>
      <c r="M2666" s="141"/>
      <c r="N2666" s="141"/>
      <c r="O2666" s="141"/>
      <c r="P2666" s="141"/>
      <c r="Q2666" s="141"/>
      <c r="R2666" s="141"/>
      <c r="S2666" s="141"/>
    </row>
    <row r="2667" spans="1:19" ht="14.4" x14ac:dyDescent="0.3">
      <c r="A2667" s="141"/>
      <c r="B2667" s="141"/>
      <c r="C2667" s="141"/>
      <c r="D2667" s="141"/>
      <c r="E2667" s="141"/>
      <c r="F2667" s="141"/>
      <c r="G2667" s="141"/>
      <c r="H2667" s="141"/>
      <c r="I2667" s="141"/>
      <c r="J2667" s="141"/>
      <c r="K2667" s="141"/>
      <c r="L2667" s="141"/>
      <c r="M2667" s="141"/>
      <c r="N2667" s="141"/>
      <c r="O2667" s="141"/>
      <c r="P2667" s="141"/>
      <c r="Q2667" s="141"/>
      <c r="R2667" s="141"/>
      <c r="S2667" s="141"/>
    </row>
    <row r="2668" spans="1:19" ht="14.4" x14ac:dyDescent="0.3">
      <c r="A2668" s="141"/>
      <c r="B2668" s="141"/>
      <c r="C2668" s="141"/>
      <c r="D2668" s="141"/>
      <c r="E2668" s="141"/>
      <c r="F2668" s="141"/>
      <c r="G2668" s="141"/>
      <c r="H2668" s="141"/>
      <c r="I2668" s="141"/>
      <c r="J2668" s="141"/>
      <c r="K2668" s="141"/>
      <c r="L2668" s="141"/>
      <c r="M2668" s="141"/>
      <c r="N2668" s="141"/>
      <c r="O2668" s="141"/>
      <c r="P2668" s="141"/>
      <c r="Q2668" s="141"/>
      <c r="R2668" s="141"/>
      <c r="S2668" s="141"/>
    </row>
    <row r="2669" spans="1:19" ht="14.4" x14ac:dyDescent="0.3">
      <c r="A2669" s="141"/>
      <c r="B2669" s="141"/>
      <c r="C2669" s="141"/>
      <c r="D2669" s="141"/>
      <c r="E2669" s="141"/>
      <c r="F2669" s="141"/>
      <c r="G2669" s="141"/>
      <c r="H2669" s="141"/>
      <c r="I2669" s="141"/>
      <c r="J2669" s="141"/>
      <c r="K2669" s="141"/>
      <c r="L2669" s="141"/>
      <c r="M2669" s="141"/>
      <c r="N2669" s="141"/>
      <c r="O2669" s="141"/>
      <c r="P2669" s="141"/>
      <c r="Q2669" s="141"/>
      <c r="R2669" s="141"/>
      <c r="S2669" s="141"/>
    </row>
    <row r="2670" spans="1:19" ht="14.4" x14ac:dyDescent="0.3">
      <c r="A2670" s="141"/>
      <c r="B2670" s="141"/>
      <c r="C2670" s="141"/>
      <c r="D2670" s="141"/>
      <c r="E2670" s="141"/>
      <c r="F2670" s="141"/>
      <c r="G2670" s="141"/>
      <c r="H2670" s="141"/>
      <c r="I2670" s="141"/>
      <c r="J2670" s="141"/>
      <c r="K2670" s="141"/>
      <c r="L2670" s="141"/>
      <c r="M2670" s="141"/>
      <c r="N2670" s="141"/>
      <c r="O2670" s="141"/>
      <c r="P2670" s="141"/>
      <c r="Q2670" s="141"/>
      <c r="R2670" s="141"/>
      <c r="S2670" s="141"/>
    </row>
    <row r="2671" spans="1:19" ht="14.4" x14ac:dyDescent="0.3">
      <c r="A2671" s="141"/>
      <c r="B2671" s="141"/>
      <c r="C2671" s="141"/>
      <c r="D2671" s="141"/>
      <c r="E2671" s="141"/>
      <c r="F2671" s="141"/>
      <c r="G2671" s="141"/>
      <c r="H2671" s="141"/>
      <c r="I2671" s="141"/>
      <c r="J2671" s="141"/>
      <c r="K2671" s="141"/>
      <c r="L2671" s="141"/>
      <c r="M2671" s="141"/>
      <c r="N2671" s="141"/>
      <c r="O2671" s="141"/>
      <c r="P2671" s="141"/>
      <c r="Q2671" s="141"/>
      <c r="R2671" s="141"/>
      <c r="S2671" s="141"/>
    </row>
    <row r="2672" spans="1:19" ht="14.4" x14ac:dyDescent="0.3">
      <c r="A2672" s="141"/>
      <c r="B2672" s="141"/>
      <c r="C2672" s="141"/>
      <c r="D2672" s="141"/>
      <c r="E2672" s="141"/>
      <c r="F2672" s="141"/>
      <c r="G2672" s="141"/>
      <c r="H2672" s="141"/>
      <c r="I2672" s="141"/>
      <c r="J2672" s="141"/>
      <c r="K2672" s="141"/>
      <c r="L2672" s="141"/>
      <c r="M2672" s="141"/>
      <c r="N2672" s="141"/>
      <c r="O2672" s="141"/>
      <c r="P2672" s="141"/>
      <c r="Q2672" s="141"/>
      <c r="R2672" s="141"/>
      <c r="S2672" s="141"/>
    </row>
    <row r="2673" spans="1:19" ht="14.4" x14ac:dyDescent="0.3">
      <c r="A2673" s="141"/>
      <c r="B2673" s="141"/>
      <c r="C2673" s="141"/>
      <c r="D2673" s="141"/>
      <c r="E2673" s="141"/>
      <c r="F2673" s="141"/>
      <c r="G2673" s="141"/>
      <c r="H2673" s="141"/>
      <c r="I2673" s="141"/>
      <c r="J2673" s="141"/>
      <c r="K2673" s="141"/>
      <c r="L2673" s="141"/>
      <c r="M2673" s="141"/>
      <c r="N2673" s="141"/>
      <c r="O2673" s="141"/>
      <c r="P2673" s="141"/>
      <c r="Q2673" s="141"/>
      <c r="R2673" s="141"/>
      <c r="S2673" s="141"/>
    </row>
    <row r="2674" spans="1:19" ht="14.4" x14ac:dyDescent="0.3">
      <c r="A2674" s="141"/>
      <c r="B2674" s="141"/>
      <c r="C2674" s="141"/>
      <c r="D2674" s="141"/>
      <c r="E2674" s="141"/>
      <c r="F2674" s="141"/>
      <c r="G2674" s="141"/>
      <c r="H2674" s="141"/>
      <c r="I2674" s="141"/>
      <c r="J2674" s="141"/>
      <c r="K2674" s="141"/>
      <c r="L2674" s="141"/>
      <c r="M2674" s="141"/>
      <c r="N2674" s="141"/>
      <c r="O2674" s="141"/>
      <c r="P2674" s="141"/>
      <c r="Q2674" s="141"/>
      <c r="R2674" s="141"/>
      <c r="S2674" s="141"/>
    </row>
    <row r="2675" spans="1:19" ht="14.4" x14ac:dyDescent="0.3">
      <c r="A2675" s="141"/>
      <c r="B2675" s="141"/>
      <c r="C2675" s="141"/>
      <c r="D2675" s="141"/>
      <c r="E2675" s="141"/>
      <c r="F2675" s="141"/>
      <c r="G2675" s="141"/>
      <c r="H2675" s="141"/>
      <c r="I2675" s="141"/>
      <c r="J2675" s="141"/>
      <c r="K2675" s="141"/>
      <c r="L2675" s="141"/>
      <c r="M2675" s="141"/>
      <c r="N2675" s="141"/>
      <c r="O2675" s="141"/>
      <c r="P2675" s="141"/>
      <c r="Q2675" s="141"/>
      <c r="R2675" s="141"/>
      <c r="S2675" s="141"/>
    </row>
    <row r="2676" spans="1:19" ht="14.4" x14ac:dyDescent="0.3">
      <c r="A2676" s="141"/>
      <c r="B2676" s="141"/>
      <c r="C2676" s="141"/>
      <c r="D2676" s="141"/>
      <c r="E2676" s="141"/>
      <c r="F2676" s="141"/>
      <c r="G2676" s="141"/>
      <c r="H2676" s="141"/>
      <c r="I2676" s="141"/>
      <c r="J2676" s="141"/>
      <c r="K2676" s="141"/>
      <c r="L2676" s="141"/>
      <c r="M2676" s="141"/>
      <c r="N2676" s="141"/>
      <c r="O2676" s="141"/>
      <c r="P2676" s="141"/>
      <c r="Q2676" s="141"/>
      <c r="R2676" s="141"/>
      <c r="S2676" s="141"/>
    </row>
    <row r="2677" spans="1:19" ht="14.4" x14ac:dyDescent="0.3">
      <c r="A2677" s="141"/>
      <c r="B2677" s="141"/>
      <c r="C2677" s="141"/>
      <c r="D2677" s="141"/>
      <c r="E2677" s="141"/>
      <c r="F2677" s="141"/>
      <c r="G2677" s="141"/>
      <c r="H2677" s="141"/>
      <c r="I2677" s="141"/>
      <c r="J2677" s="141"/>
      <c r="K2677" s="141"/>
      <c r="L2677" s="141"/>
      <c r="M2677" s="141"/>
      <c r="N2677" s="141"/>
      <c r="O2677" s="141"/>
      <c r="P2677" s="141"/>
      <c r="Q2677" s="141"/>
      <c r="R2677" s="141"/>
      <c r="S2677" s="141"/>
    </row>
    <row r="2678" spans="1:19" ht="14.4" x14ac:dyDescent="0.3">
      <c r="A2678" s="141"/>
      <c r="B2678" s="141"/>
      <c r="C2678" s="141"/>
      <c r="D2678" s="141"/>
      <c r="E2678" s="141"/>
      <c r="F2678" s="141"/>
      <c r="G2678" s="141"/>
      <c r="H2678" s="141"/>
      <c r="I2678" s="141"/>
      <c r="J2678" s="141"/>
      <c r="K2678" s="141"/>
      <c r="L2678" s="141"/>
      <c r="M2678" s="141"/>
      <c r="N2678" s="141"/>
      <c r="O2678" s="141"/>
      <c r="P2678" s="141"/>
      <c r="Q2678" s="141"/>
      <c r="R2678" s="141"/>
      <c r="S2678" s="141"/>
    </row>
    <row r="2679" spans="1:19" ht="14.4" x14ac:dyDescent="0.3">
      <c r="A2679" s="141"/>
      <c r="B2679" s="141"/>
      <c r="C2679" s="141"/>
      <c r="D2679" s="141"/>
      <c r="E2679" s="141"/>
      <c r="F2679" s="141"/>
      <c r="G2679" s="141"/>
      <c r="H2679" s="141"/>
      <c r="I2679" s="141"/>
      <c r="J2679" s="141"/>
      <c r="K2679" s="141"/>
      <c r="L2679" s="141"/>
      <c r="M2679" s="141"/>
      <c r="N2679" s="141"/>
      <c r="O2679" s="141"/>
      <c r="P2679" s="141"/>
      <c r="Q2679" s="141"/>
      <c r="R2679" s="141"/>
      <c r="S2679" s="141"/>
    </row>
    <row r="2680" spans="1:19" ht="14.4" x14ac:dyDescent="0.3">
      <c r="A2680" s="141"/>
      <c r="B2680" s="141"/>
      <c r="C2680" s="141"/>
      <c r="D2680" s="141"/>
      <c r="E2680" s="141"/>
      <c r="F2680" s="141"/>
      <c r="G2680" s="141"/>
      <c r="H2680" s="141"/>
      <c r="I2680" s="141"/>
      <c r="J2680" s="141"/>
      <c r="K2680" s="141"/>
      <c r="L2680" s="141"/>
      <c r="M2680" s="141"/>
      <c r="N2680" s="141"/>
      <c r="O2680" s="141"/>
      <c r="P2680" s="141"/>
      <c r="Q2680" s="141"/>
      <c r="R2680" s="141"/>
      <c r="S2680" s="141"/>
    </row>
    <row r="2681" spans="1:19" ht="14.4" x14ac:dyDescent="0.3">
      <c r="A2681" s="141"/>
      <c r="B2681" s="141"/>
      <c r="C2681" s="141"/>
      <c r="D2681" s="141"/>
      <c r="E2681" s="141"/>
      <c r="F2681" s="141"/>
      <c r="G2681" s="141"/>
      <c r="H2681" s="141"/>
      <c r="I2681" s="141"/>
      <c r="J2681" s="141"/>
      <c r="K2681" s="141"/>
      <c r="L2681" s="141"/>
      <c r="M2681" s="141"/>
      <c r="N2681" s="141"/>
      <c r="O2681" s="141"/>
      <c r="P2681" s="141"/>
      <c r="Q2681" s="141"/>
      <c r="R2681" s="141"/>
      <c r="S2681" s="141"/>
    </row>
    <row r="2682" spans="1:19" ht="14.4" x14ac:dyDescent="0.3">
      <c r="A2682" s="141"/>
      <c r="B2682" s="141"/>
      <c r="C2682" s="141"/>
      <c r="D2682" s="141"/>
      <c r="E2682" s="141"/>
      <c r="F2682" s="141"/>
      <c r="G2682" s="141"/>
      <c r="H2682" s="141"/>
      <c r="I2682" s="141"/>
      <c r="J2682" s="141"/>
      <c r="K2682" s="141"/>
      <c r="L2682" s="141"/>
      <c r="M2682" s="141"/>
      <c r="N2682" s="141"/>
      <c r="O2682" s="141"/>
      <c r="P2682" s="141"/>
      <c r="Q2682" s="141"/>
      <c r="R2682" s="141"/>
      <c r="S2682" s="141"/>
    </row>
    <row r="2683" spans="1:19" ht="14.4" x14ac:dyDescent="0.3">
      <c r="A2683" s="141"/>
      <c r="B2683" s="141"/>
      <c r="C2683" s="141"/>
      <c r="D2683" s="141"/>
      <c r="E2683" s="141"/>
      <c r="F2683" s="141"/>
      <c r="G2683" s="141"/>
      <c r="H2683" s="141"/>
      <c r="I2683" s="141"/>
      <c r="J2683" s="141"/>
      <c r="K2683" s="141"/>
      <c r="L2683" s="141"/>
      <c r="M2683" s="141"/>
      <c r="N2683" s="141"/>
      <c r="O2683" s="141"/>
      <c r="P2683" s="141"/>
      <c r="Q2683" s="141"/>
      <c r="R2683" s="141"/>
      <c r="S2683" s="141"/>
    </row>
    <row r="2684" spans="1:19" ht="14.4" x14ac:dyDescent="0.3">
      <c r="A2684" s="141"/>
      <c r="B2684" s="141"/>
      <c r="C2684" s="141"/>
      <c r="D2684" s="141"/>
      <c r="E2684" s="141"/>
      <c r="F2684" s="141"/>
      <c r="G2684" s="141"/>
      <c r="H2684" s="141"/>
      <c r="I2684" s="141"/>
      <c r="J2684" s="141"/>
      <c r="K2684" s="141"/>
      <c r="L2684" s="141"/>
      <c r="M2684" s="141"/>
      <c r="N2684" s="141"/>
      <c r="O2684" s="141"/>
      <c r="P2684" s="141"/>
      <c r="Q2684" s="141"/>
      <c r="R2684" s="141"/>
      <c r="S2684" s="141"/>
    </row>
    <row r="2685" spans="1:19" ht="14.4" x14ac:dyDescent="0.3">
      <c r="A2685" s="141"/>
      <c r="B2685" s="141"/>
      <c r="C2685" s="141"/>
      <c r="D2685" s="141"/>
      <c r="E2685" s="141"/>
      <c r="F2685" s="141"/>
      <c r="G2685" s="141"/>
      <c r="H2685" s="141"/>
      <c r="I2685" s="141"/>
      <c r="J2685" s="141"/>
      <c r="K2685" s="141"/>
      <c r="L2685" s="141"/>
      <c r="M2685" s="141"/>
      <c r="N2685" s="141"/>
      <c r="O2685" s="141"/>
      <c r="P2685" s="141"/>
      <c r="Q2685" s="141"/>
      <c r="R2685" s="141"/>
      <c r="S2685" s="141"/>
    </row>
    <row r="2686" spans="1:19" ht="14.4" x14ac:dyDescent="0.3">
      <c r="A2686" s="141"/>
      <c r="B2686" s="141"/>
      <c r="C2686" s="141"/>
      <c r="D2686" s="141"/>
      <c r="E2686" s="141"/>
      <c r="F2686" s="141"/>
      <c r="G2686" s="141"/>
      <c r="H2686" s="141"/>
      <c r="I2686" s="141"/>
      <c r="J2686" s="141"/>
      <c r="K2686" s="141"/>
      <c r="L2686" s="141"/>
      <c r="M2686" s="141"/>
      <c r="N2686" s="141"/>
      <c r="O2686" s="141"/>
      <c r="P2686" s="141"/>
      <c r="Q2686" s="141"/>
      <c r="R2686" s="141"/>
      <c r="S2686" s="141"/>
    </row>
    <row r="2687" spans="1:19" ht="14.4" x14ac:dyDescent="0.3">
      <c r="A2687" s="141"/>
      <c r="B2687" s="141"/>
      <c r="C2687" s="141"/>
      <c r="D2687" s="141"/>
      <c r="E2687" s="141"/>
      <c r="F2687" s="141"/>
      <c r="G2687" s="141"/>
      <c r="H2687" s="141"/>
      <c r="I2687" s="141"/>
      <c r="J2687" s="141"/>
      <c r="K2687" s="141"/>
      <c r="L2687" s="141"/>
      <c r="M2687" s="141"/>
      <c r="N2687" s="141"/>
      <c r="O2687" s="141"/>
      <c r="P2687" s="141"/>
      <c r="Q2687" s="141"/>
      <c r="R2687" s="141"/>
      <c r="S2687" s="141"/>
    </row>
    <row r="2688" spans="1:19" ht="14.4" x14ac:dyDescent="0.3">
      <c r="A2688" s="141"/>
      <c r="B2688" s="141"/>
      <c r="C2688" s="141"/>
      <c r="D2688" s="141"/>
      <c r="E2688" s="141"/>
      <c r="F2688" s="141"/>
      <c r="G2688" s="141"/>
      <c r="H2688" s="141"/>
      <c r="I2688" s="141"/>
      <c r="J2688" s="141"/>
      <c r="K2688" s="141"/>
      <c r="L2688" s="141"/>
      <c r="M2688" s="141"/>
      <c r="N2688" s="141"/>
      <c r="O2688" s="141"/>
      <c r="P2688" s="141"/>
      <c r="Q2688" s="141"/>
      <c r="R2688" s="141"/>
      <c r="S2688" s="141"/>
    </row>
    <row r="2689" spans="1:19" ht="14.4" x14ac:dyDescent="0.3">
      <c r="A2689" s="141"/>
      <c r="B2689" s="141"/>
      <c r="C2689" s="141"/>
      <c r="D2689" s="141"/>
      <c r="E2689" s="141"/>
      <c r="F2689" s="141"/>
      <c r="G2689" s="141"/>
      <c r="H2689" s="141"/>
      <c r="I2689" s="141"/>
      <c r="J2689" s="141"/>
      <c r="K2689" s="141"/>
      <c r="L2689" s="141"/>
      <c r="M2689" s="141"/>
      <c r="N2689" s="141"/>
      <c r="O2689" s="141"/>
      <c r="P2689" s="141"/>
      <c r="Q2689" s="141"/>
      <c r="R2689" s="141"/>
      <c r="S2689" s="141"/>
    </row>
    <row r="2690" spans="1:19" ht="14.4" x14ac:dyDescent="0.3">
      <c r="A2690" s="141"/>
      <c r="B2690" s="141"/>
      <c r="C2690" s="141"/>
      <c r="D2690" s="141"/>
      <c r="E2690" s="141"/>
      <c r="F2690" s="141"/>
      <c r="G2690" s="141"/>
      <c r="H2690" s="141"/>
      <c r="I2690" s="141"/>
      <c r="J2690" s="141"/>
      <c r="K2690" s="141"/>
      <c r="L2690" s="141"/>
      <c r="M2690" s="141"/>
      <c r="N2690" s="141"/>
      <c r="O2690" s="141"/>
      <c r="P2690" s="141"/>
      <c r="Q2690" s="141"/>
      <c r="R2690" s="141"/>
      <c r="S2690" s="141"/>
    </row>
    <row r="2691" spans="1:19" ht="14.4" x14ac:dyDescent="0.3">
      <c r="A2691" s="141"/>
      <c r="B2691" s="141"/>
      <c r="C2691" s="141"/>
      <c r="D2691" s="141"/>
      <c r="E2691" s="141"/>
      <c r="F2691" s="141"/>
      <c r="G2691" s="141"/>
      <c r="H2691" s="141"/>
      <c r="I2691" s="141"/>
      <c r="J2691" s="141"/>
      <c r="K2691" s="141"/>
      <c r="L2691" s="141"/>
      <c r="M2691" s="141"/>
      <c r="N2691" s="141"/>
      <c r="O2691" s="141"/>
      <c r="P2691" s="141"/>
      <c r="Q2691" s="141"/>
      <c r="R2691" s="141"/>
      <c r="S2691" s="141"/>
    </row>
    <row r="2692" spans="1:19" ht="14.4" x14ac:dyDescent="0.3">
      <c r="A2692" s="141"/>
      <c r="B2692" s="141"/>
      <c r="C2692" s="141"/>
      <c r="D2692" s="141"/>
      <c r="E2692" s="141"/>
      <c r="F2692" s="141"/>
      <c r="G2692" s="141"/>
      <c r="H2692" s="141"/>
      <c r="I2692" s="141"/>
      <c r="J2692" s="141"/>
      <c r="K2692" s="141"/>
      <c r="L2692" s="141"/>
      <c r="M2692" s="141"/>
      <c r="N2692" s="141"/>
      <c r="O2692" s="141"/>
      <c r="P2692" s="141"/>
      <c r="Q2692" s="141"/>
      <c r="R2692" s="141"/>
      <c r="S2692" s="141"/>
    </row>
    <row r="2693" spans="1:19" ht="14.4" x14ac:dyDescent="0.3">
      <c r="A2693" s="141"/>
      <c r="B2693" s="141"/>
      <c r="C2693" s="141"/>
      <c r="D2693" s="141"/>
      <c r="E2693" s="141"/>
      <c r="F2693" s="141"/>
      <c r="G2693" s="141"/>
      <c r="H2693" s="141"/>
      <c r="I2693" s="141"/>
      <c r="J2693" s="141"/>
      <c r="K2693" s="141"/>
      <c r="L2693" s="141"/>
      <c r="M2693" s="141"/>
      <c r="N2693" s="141"/>
      <c r="O2693" s="141"/>
      <c r="P2693" s="141"/>
      <c r="Q2693" s="141"/>
      <c r="R2693" s="141"/>
      <c r="S2693" s="141"/>
    </row>
    <row r="2694" spans="1:19" ht="14.4" x14ac:dyDescent="0.3">
      <c r="A2694" s="141"/>
      <c r="B2694" s="141"/>
      <c r="C2694" s="141"/>
      <c r="D2694" s="141"/>
      <c r="E2694" s="141"/>
      <c r="F2694" s="141"/>
      <c r="G2694" s="141"/>
      <c r="H2694" s="141"/>
      <c r="I2694" s="141"/>
      <c r="J2694" s="141"/>
      <c r="K2694" s="141"/>
      <c r="L2694" s="141"/>
      <c r="M2694" s="141"/>
      <c r="N2694" s="141"/>
      <c r="O2694" s="141"/>
      <c r="P2694" s="141"/>
      <c r="Q2694" s="141"/>
      <c r="R2694" s="141"/>
      <c r="S2694" s="141"/>
    </row>
    <row r="2695" spans="1:19" ht="14.4" x14ac:dyDescent="0.3">
      <c r="A2695" s="141"/>
      <c r="B2695" s="141"/>
      <c r="C2695" s="141"/>
      <c r="D2695" s="141"/>
      <c r="E2695" s="141"/>
      <c r="F2695" s="141"/>
      <c r="G2695" s="141"/>
      <c r="H2695" s="141"/>
      <c r="I2695" s="141"/>
      <c r="J2695" s="141"/>
      <c r="K2695" s="141"/>
      <c r="L2695" s="141"/>
      <c r="M2695" s="141"/>
      <c r="N2695" s="141"/>
      <c r="O2695" s="141"/>
      <c r="P2695" s="141"/>
      <c r="Q2695" s="141"/>
      <c r="R2695" s="141"/>
      <c r="S2695" s="141"/>
    </row>
    <row r="2696" spans="1:19" ht="14.4" x14ac:dyDescent="0.3">
      <c r="A2696" s="141"/>
      <c r="B2696" s="141"/>
      <c r="C2696" s="141"/>
      <c r="D2696" s="141"/>
      <c r="E2696" s="141"/>
      <c r="F2696" s="141"/>
      <c r="G2696" s="141"/>
      <c r="H2696" s="141"/>
      <c r="I2696" s="141"/>
      <c r="J2696" s="141"/>
      <c r="K2696" s="141"/>
      <c r="L2696" s="141"/>
      <c r="M2696" s="141"/>
      <c r="N2696" s="141"/>
      <c r="O2696" s="141"/>
      <c r="P2696" s="141"/>
      <c r="Q2696" s="141"/>
      <c r="R2696" s="141"/>
      <c r="S2696" s="141"/>
    </row>
    <row r="2697" spans="1:19" ht="14.4" x14ac:dyDescent="0.3">
      <c r="A2697" s="141"/>
      <c r="B2697" s="141"/>
      <c r="C2697" s="141"/>
      <c r="D2697" s="141"/>
      <c r="E2697" s="141"/>
      <c r="F2697" s="141"/>
      <c r="G2697" s="141"/>
      <c r="H2697" s="141"/>
      <c r="I2697" s="141"/>
      <c r="J2697" s="141"/>
      <c r="K2697" s="141"/>
      <c r="L2697" s="141"/>
      <c r="M2697" s="141"/>
      <c r="N2697" s="141"/>
      <c r="O2697" s="141"/>
      <c r="P2697" s="141"/>
      <c r="Q2697" s="141"/>
      <c r="R2697" s="141"/>
      <c r="S2697" s="141"/>
    </row>
    <row r="2698" spans="1:19" ht="14.4" x14ac:dyDescent="0.3">
      <c r="A2698" s="141"/>
      <c r="B2698" s="141"/>
      <c r="C2698" s="141"/>
      <c r="D2698" s="141"/>
      <c r="E2698" s="141"/>
      <c r="F2698" s="141"/>
      <c r="G2698" s="141"/>
      <c r="H2698" s="141"/>
      <c r="I2698" s="141"/>
      <c r="J2698" s="141"/>
      <c r="K2698" s="141"/>
      <c r="L2698" s="141"/>
      <c r="M2698" s="141"/>
      <c r="N2698" s="141"/>
      <c r="O2698" s="141"/>
      <c r="P2698" s="141"/>
      <c r="Q2698" s="141"/>
      <c r="R2698" s="141"/>
      <c r="S2698" s="141"/>
    </row>
    <row r="2699" spans="1:19" ht="14.4" x14ac:dyDescent="0.3">
      <c r="A2699" s="141"/>
      <c r="B2699" s="141"/>
      <c r="C2699" s="141"/>
      <c r="D2699" s="141"/>
      <c r="E2699" s="141"/>
      <c r="F2699" s="141"/>
      <c r="G2699" s="141"/>
      <c r="H2699" s="141"/>
      <c r="I2699" s="141"/>
      <c r="J2699" s="141"/>
      <c r="K2699" s="141"/>
      <c r="L2699" s="141"/>
      <c r="M2699" s="141"/>
      <c r="N2699" s="141"/>
      <c r="O2699" s="141"/>
      <c r="P2699" s="141"/>
      <c r="Q2699" s="141"/>
      <c r="R2699" s="141"/>
      <c r="S2699" s="141"/>
    </row>
    <row r="2700" spans="1:19" ht="14.4" x14ac:dyDescent="0.3">
      <c r="A2700" s="141"/>
      <c r="B2700" s="141"/>
      <c r="C2700" s="141"/>
      <c r="D2700" s="141"/>
      <c r="E2700" s="141"/>
      <c r="F2700" s="141"/>
      <c r="G2700" s="141"/>
      <c r="H2700" s="141"/>
      <c r="I2700" s="141"/>
      <c r="J2700" s="141"/>
      <c r="K2700" s="141"/>
      <c r="L2700" s="141"/>
      <c r="M2700" s="141"/>
      <c r="N2700" s="141"/>
      <c r="O2700" s="141"/>
      <c r="P2700" s="141"/>
      <c r="Q2700" s="141"/>
      <c r="R2700" s="141"/>
      <c r="S2700" s="141"/>
    </row>
    <row r="2701" spans="1:19" ht="14.4" x14ac:dyDescent="0.3">
      <c r="A2701" s="141"/>
      <c r="B2701" s="141"/>
      <c r="C2701" s="141"/>
      <c r="D2701" s="141"/>
      <c r="E2701" s="141"/>
      <c r="F2701" s="141"/>
      <c r="G2701" s="141"/>
      <c r="H2701" s="141"/>
      <c r="I2701" s="141"/>
      <c r="J2701" s="141"/>
      <c r="K2701" s="141"/>
      <c r="L2701" s="141"/>
      <c r="M2701" s="141"/>
      <c r="N2701" s="141"/>
      <c r="O2701" s="141"/>
      <c r="P2701" s="141"/>
      <c r="Q2701" s="141"/>
      <c r="R2701" s="141"/>
      <c r="S2701" s="141"/>
    </row>
    <row r="2702" spans="1:19" ht="14.4" x14ac:dyDescent="0.3">
      <c r="A2702" s="141"/>
      <c r="B2702" s="141"/>
      <c r="C2702" s="141"/>
      <c r="D2702" s="141"/>
      <c r="E2702" s="141"/>
      <c r="F2702" s="141"/>
      <c r="G2702" s="141"/>
      <c r="H2702" s="141"/>
      <c r="I2702" s="141"/>
      <c r="J2702" s="141"/>
      <c r="K2702" s="141"/>
      <c r="L2702" s="141"/>
      <c r="M2702" s="141"/>
      <c r="N2702" s="141"/>
      <c r="O2702" s="141"/>
      <c r="P2702" s="141"/>
      <c r="Q2702" s="141"/>
      <c r="R2702" s="141"/>
      <c r="S2702" s="141"/>
    </row>
    <row r="2703" spans="1:19" ht="14.4" x14ac:dyDescent="0.3">
      <c r="A2703" s="141"/>
      <c r="B2703" s="141"/>
      <c r="C2703" s="141"/>
      <c r="D2703" s="141"/>
      <c r="E2703" s="141"/>
      <c r="F2703" s="141"/>
      <c r="G2703" s="141"/>
      <c r="H2703" s="141"/>
      <c r="I2703" s="141"/>
      <c r="J2703" s="141"/>
      <c r="K2703" s="141"/>
      <c r="L2703" s="141"/>
      <c r="M2703" s="141"/>
      <c r="N2703" s="141"/>
      <c r="O2703" s="141"/>
      <c r="P2703" s="141"/>
      <c r="Q2703" s="141"/>
      <c r="R2703" s="141"/>
      <c r="S2703" s="141"/>
    </row>
    <row r="2704" spans="1:19" ht="14.4" x14ac:dyDescent="0.3">
      <c r="A2704" s="141"/>
      <c r="B2704" s="141"/>
      <c r="C2704" s="141"/>
      <c r="D2704" s="141"/>
      <c r="E2704" s="141"/>
      <c r="F2704" s="141"/>
      <c r="G2704" s="141"/>
      <c r="H2704" s="141"/>
      <c r="I2704" s="141"/>
      <c r="J2704" s="141"/>
      <c r="K2704" s="141"/>
      <c r="L2704" s="141"/>
      <c r="M2704" s="141"/>
      <c r="N2704" s="141"/>
      <c r="O2704" s="141"/>
      <c r="P2704" s="141"/>
      <c r="Q2704" s="141"/>
      <c r="R2704" s="141"/>
      <c r="S2704" s="141"/>
    </row>
    <row r="2705" spans="1:19" ht="14.4" x14ac:dyDescent="0.3">
      <c r="A2705" s="141"/>
      <c r="B2705" s="141"/>
      <c r="C2705" s="141"/>
      <c r="D2705" s="141"/>
      <c r="E2705" s="141"/>
      <c r="F2705" s="141"/>
      <c r="G2705" s="141"/>
      <c r="H2705" s="141"/>
      <c r="I2705" s="141"/>
      <c r="J2705" s="141"/>
      <c r="K2705" s="141"/>
      <c r="L2705" s="141"/>
      <c r="M2705" s="141"/>
      <c r="N2705" s="141"/>
      <c r="O2705" s="141"/>
      <c r="P2705" s="141"/>
      <c r="Q2705" s="141"/>
      <c r="R2705" s="141"/>
      <c r="S2705" s="141"/>
    </row>
    <row r="2706" spans="1:19" ht="14.4" x14ac:dyDescent="0.3">
      <c r="A2706" s="141"/>
      <c r="B2706" s="141"/>
      <c r="C2706" s="141"/>
      <c r="D2706" s="141"/>
      <c r="E2706" s="141"/>
      <c r="F2706" s="141"/>
      <c r="G2706" s="141"/>
      <c r="H2706" s="141"/>
      <c r="I2706" s="141"/>
      <c r="J2706" s="141"/>
      <c r="K2706" s="141"/>
      <c r="L2706" s="141"/>
      <c r="M2706" s="141"/>
      <c r="N2706" s="141"/>
      <c r="O2706" s="141"/>
      <c r="P2706" s="141"/>
      <c r="Q2706" s="141"/>
      <c r="R2706" s="141"/>
      <c r="S2706" s="141"/>
    </row>
    <row r="2707" spans="1:19" ht="14.4" x14ac:dyDescent="0.3">
      <c r="A2707" s="141"/>
      <c r="B2707" s="141"/>
      <c r="C2707" s="141"/>
      <c r="D2707" s="141"/>
      <c r="E2707" s="141"/>
      <c r="F2707" s="141"/>
      <c r="G2707" s="141"/>
      <c r="H2707" s="141"/>
      <c r="I2707" s="141"/>
      <c r="J2707" s="141"/>
      <c r="K2707" s="141"/>
      <c r="L2707" s="141"/>
      <c r="M2707" s="141"/>
      <c r="N2707" s="141"/>
      <c r="O2707" s="141"/>
      <c r="P2707" s="141"/>
      <c r="Q2707" s="141"/>
      <c r="R2707" s="141"/>
      <c r="S2707" s="141"/>
    </row>
    <row r="2708" spans="1:19" ht="14.4" x14ac:dyDescent="0.3">
      <c r="A2708" s="141"/>
      <c r="B2708" s="141"/>
      <c r="C2708" s="141"/>
      <c r="D2708" s="141"/>
      <c r="E2708" s="141"/>
      <c r="F2708" s="141"/>
      <c r="G2708" s="141"/>
      <c r="H2708" s="141"/>
      <c r="I2708" s="141"/>
      <c r="J2708" s="141"/>
      <c r="K2708" s="141"/>
      <c r="L2708" s="141"/>
      <c r="M2708" s="141"/>
      <c r="N2708" s="141"/>
      <c r="O2708" s="141"/>
      <c r="P2708" s="141"/>
      <c r="Q2708" s="141"/>
      <c r="R2708" s="141"/>
      <c r="S2708" s="141"/>
    </row>
    <row r="2709" spans="1:19" ht="14.4" x14ac:dyDescent="0.3">
      <c r="A2709" s="141"/>
      <c r="B2709" s="141"/>
      <c r="C2709" s="141"/>
      <c r="D2709" s="141"/>
      <c r="E2709" s="141"/>
      <c r="F2709" s="141"/>
      <c r="G2709" s="141"/>
      <c r="H2709" s="141"/>
      <c r="I2709" s="141"/>
      <c r="J2709" s="141"/>
      <c r="K2709" s="141"/>
      <c r="L2709" s="141"/>
      <c r="M2709" s="141"/>
      <c r="N2709" s="141"/>
      <c r="O2709" s="141"/>
      <c r="P2709" s="141"/>
      <c r="Q2709" s="141"/>
      <c r="R2709" s="141"/>
      <c r="S2709" s="141"/>
    </row>
    <row r="2710" spans="1:19" ht="14.4" x14ac:dyDescent="0.3">
      <c r="A2710" s="141"/>
      <c r="B2710" s="141"/>
      <c r="C2710" s="141"/>
      <c r="D2710" s="141"/>
      <c r="E2710" s="141"/>
      <c r="F2710" s="141"/>
      <c r="G2710" s="141"/>
      <c r="H2710" s="141"/>
      <c r="I2710" s="141"/>
      <c r="J2710" s="141"/>
      <c r="K2710" s="141"/>
      <c r="L2710" s="141"/>
      <c r="M2710" s="141"/>
      <c r="N2710" s="141"/>
      <c r="O2710" s="141"/>
      <c r="P2710" s="141"/>
      <c r="Q2710" s="141"/>
      <c r="R2710" s="141"/>
      <c r="S2710" s="141"/>
    </row>
    <row r="2711" spans="1:19" ht="14.4" x14ac:dyDescent="0.3">
      <c r="A2711" s="141"/>
      <c r="B2711" s="141"/>
      <c r="C2711" s="141"/>
      <c r="D2711" s="141"/>
      <c r="E2711" s="141"/>
      <c r="F2711" s="141"/>
      <c r="G2711" s="141"/>
      <c r="H2711" s="141"/>
      <c r="I2711" s="141"/>
      <c r="J2711" s="141"/>
      <c r="K2711" s="141"/>
      <c r="L2711" s="141"/>
      <c r="M2711" s="141"/>
      <c r="N2711" s="141"/>
      <c r="O2711" s="141"/>
      <c r="P2711" s="141"/>
      <c r="Q2711" s="141"/>
      <c r="R2711" s="141"/>
      <c r="S2711" s="141"/>
    </row>
    <row r="2712" spans="1:19" ht="14.4" x14ac:dyDescent="0.3">
      <c r="A2712" s="141"/>
      <c r="B2712" s="141"/>
      <c r="C2712" s="141"/>
      <c r="D2712" s="141"/>
      <c r="E2712" s="141"/>
      <c r="F2712" s="141"/>
      <c r="G2712" s="141"/>
      <c r="H2712" s="141"/>
      <c r="I2712" s="141"/>
      <c r="J2712" s="141"/>
      <c r="K2712" s="141"/>
      <c r="L2712" s="141"/>
      <c r="M2712" s="141"/>
      <c r="N2712" s="141"/>
      <c r="O2712" s="141"/>
      <c r="P2712" s="141"/>
      <c r="Q2712" s="141"/>
      <c r="R2712" s="141"/>
      <c r="S2712" s="141"/>
    </row>
    <row r="2713" spans="1:19" ht="14.4" x14ac:dyDescent="0.3">
      <c r="A2713" s="141"/>
      <c r="B2713" s="141"/>
      <c r="C2713" s="141"/>
      <c r="D2713" s="141"/>
      <c r="E2713" s="141"/>
      <c r="F2713" s="141"/>
      <c r="G2713" s="141"/>
      <c r="H2713" s="141"/>
      <c r="I2713" s="141"/>
      <c r="J2713" s="141"/>
      <c r="K2713" s="141"/>
      <c r="L2713" s="141"/>
      <c r="M2713" s="141"/>
      <c r="N2713" s="141"/>
      <c r="O2713" s="141"/>
      <c r="P2713" s="141"/>
      <c r="Q2713" s="141"/>
      <c r="R2713" s="141"/>
      <c r="S2713" s="141"/>
    </row>
    <row r="2714" spans="1:19" ht="14.4" x14ac:dyDescent="0.3">
      <c r="A2714" s="141"/>
      <c r="B2714" s="141"/>
      <c r="C2714" s="141"/>
      <c r="D2714" s="141"/>
      <c r="E2714" s="141"/>
      <c r="F2714" s="141"/>
      <c r="G2714" s="141"/>
      <c r="H2714" s="141"/>
      <c r="I2714" s="141"/>
      <c r="J2714" s="141"/>
      <c r="K2714" s="141"/>
      <c r="L2714" s="141"/>
      <c r="M2714" s="141"/>
      <c r="N2714" s="141"/>
      <c r="O2714" s="141"/>
      <c r="P2714" s="141"/>
      <c r="Q2714" s="141"/>
      <c r="R2714" s="141"/>
      <c r="S2714" s="141"/>
    </row>
    <row r="2715" spans="1:19" ht="14.4" x14ac:dyDescent="0.3">
      <c r="A2715" s="141"/>
      <c r="B2715" s="141"/>
      <c r="C2715" s="141"/>
      <c r="D2715" s="141"/>
      <c r="E2715" s="141"/>
      <c r="F2715" s="141"/>
      <c r="G2715" s="141"/>
      <c r="H2715" s="141"/>
      <c r="I2715" s="141"/>
      <c r="J2715" s="141"/>
      <c r="K2715" s="141"/>
      <c r="L2715" s="141"/>
      <c r="M2715" s="141"/>
      <c r="N2715" s="141"/>
      <c r="O2715" s="141"/>
      <c r="P2715" s="141"/>
      <c r="Q2715" s="141"/>
      <c r="R2715" s="141"/>
      <c r="S2715" s="141"/>
    </row>
    <row r="2716" spans="1:19" ht="14.4" x14ac:dyDescent="0.3">
      <c r="A2716" s="141"/>
      <c r="B2716" s="141"/>
      <c r="C2716" s="141"/>
      <c r="D2716" s="141"/>
      <c r="E2716" s="141"/>
      <c r="F2716" s="141"/>
      <c r="G2716" s="141"/>
      <c r="H2716" s="141"/>
      <c r="I2716" s="141"/>
      <c r="J2716" s="141"/>
      <c r="K2716" s="141"/>
      <c r="L2716" s="141"/>
      <c r="M2716" s="141"/>
      <c r="N2716" s="141"/>
      <c r="O2716" s="141"/>
      <c r="P2716" s="141"/>
      <c r="Q2716" s="141"/>
      <c r="R2716" s="141"/>
      <c r="S2716" s="141"/>
    </row>
    <row r="2717" spans="1:19" ht="14.4" x14ac:dyDescent="0.3">
      <c r="A2717" s="141"/>
      <c r="B2717" s="141"/>
      <c r="C2717" s="141"/>
      <c r="D2717" s="141"/>
      <c r="E2717" s="141"/>
      <c r="F2717" s="141"/>
      <c r="G2717" s="141"/>
      <c r="H2717" s="141"/>
      <c r="I2717" s="141"/>
      <c r="J2717" s="141"/>
      <c r="K2717" s="141"/>
      <c r="L2717" s="141"/>
      <c r="M2717" s="141"/>
      <c r="N2717" s="141"/>
      <c r="O2717" s="141"/>
      <c r="P2717" s="141"/>
      <c r="Q2717" s="141"/>
      <c r="R2717" s="141"/>
      <c r="S2717" s="141"/>
    </row>
    <row r="2718" spans="1:19" ht="14.4" x14ac:dyDescent="0.3">
      <c r="A2718" s="141"/>
      <c r="B2718" s="141"/>
      <c r="C2718" s="141"/>
      <c r="D2718" s="141"/>
      <c r="E2718" s="141"/>
      <c r="F2718" s="141"/>
      <c r="G2718" s="141"/>
      <c r="H2718" s="141"/>
      <c r="I2718" s="141"/>
      <c r="J2718" s="141"/>
      <c r="K2718" s="141"/>
      <c r="L2718" s="141"/>
      <c r="M2718" s="141"/>
      <c r="N2718" s="141"/>
      <c r="O2718" s="141"/>
      <c r="P2718" s="141"/>
      <c r="Q2718" s="141"/>
      <c r="R2718" s="141"/>
      <c r="S2718" s="141"/>
    </row>
    <row r="2719" spans="1:19" ht="14.4" x14ac:dyDescent="0.3">
      <c r="A2719" s="141"/>
      <c r="B2719" s="141"/>
      <c r="C2719" s="141"/>
      <c r="D2719" s="141"/>
      <c r="E2719" s="141"/>
      <c r="F2719" s="141"/>
      <c r="G2719" s="141"/>
      <c r="H2719" s="141"/>
      <c r="I2719" s="141"/>
      <c r="J2719" s="141"/>
      <c r="K2719" s="141"/>
      <c r="L2719" s="141"/>
      <c r="M2719" s="141"/>
      <c r="N2719" s="141"/>
      <c r="O2719" s="141"/>
      <c r="P2719" s="141"/>
      <c r="Q2719" s="141"/>
      <c r="R2719" s="141"/>
      <c r="S2719" s="141"/>
    </row>
    <row r="2720" spans="1:19" ht="14.4" x14ac:dyDescent="0.3">
      <c r="A2720" s="141"/>
      <c r="B2720" s="141"/>
      <c r="C2720" s="141"/>
      <c r="D2720" s="141"/>
      <c r="E2720" s="141"/>
      <c r="F2720" s="141"/>
      <c r="G2720" s="141"/>
      <c r="H2720" s="141"/>
      <c r="I2720" s="141"/>
      <c r="J2720" s="141"/>
      <c r="K2720" s="141"/>
      <c r="L2720" s="141"/>
      <c r="M2720" s="141"/>
      <c r="N2720" s="141"/>
      <c r="O2720" s="141"/>
      <c r="P2720" s="141"/>
      <c r="Q2720" s="141"/>
      <c r="R2720" s="141"/>
      <c r="S2720" s="141"/>
    </row>
    <row r="2721" spans="1:19" ht="14.4" x14ac:dyDescent="0.3">
      <c r="A2721" s="141"/>
      <c r="B2721" s="141"/>
      <c r="C2721" s="141"/>
      <c r="D2721" s="141"/>
      <c r="E2721" s="141"/>
      <c r="F2721" s="141"/>
      <c r="G2721" s="141"/>
      <c r="H2721" s="141"/>
      <c r="I2721" s="141"/>
      <c r="J2721" s="141"/>
      <c r="K2721" s="141"/>
      <c r="L2721" s="141"/>
      <c r="M2721" s="141"/>
      <c r="N2721" s="141"/>
      <c r="O2721" s="141"/>
      <c r="P2721" s="141"/>
      <c r="Q2721" s="141"/>
      <c r="R2721" s="141"/>
      <c r="S2721" s="141"/>
    </row>
    <row r="2722" spans="1:19" ht="14.4" x14ac:dyDescent="0.3">
      <c r="A2722" s="141"/>
      <c r="B2722" s="141"/>
      <c r="C2722" s="141"/>
      <c r="D2722" s="141"/>
      <c r="E2722" s="141"/>
      <c r="F2722" s="141"/>
      <c r="G2722" s="141"/>
      <c r="H2722" s="141"/>
      <c r="I2722" s="141"/>
      <c r="J2722" s="141"/>
      <c r="K2722" s="141"/>
      <c r="L2722" s="141"/>
      <c r="M2722" s="141"/>
      <c r="N2722" s="141"/>
      <c r="O2722" s="141"/>
      <c r="P2722" s="141"/>
      <c r="Q2722" s="141"/>
      <c r="R2722" s="141"/>
      <c r="S2722" s="141"/>
    </row>
    <row r="2723" spans="1:19" ht="14.4" x14ac:dyDescent="0.3">
      <c r="A2723" s="141"/>
      <c r="B2723" s="141"/>
      <c r="C2723" s="141"/>
      <c r="D2723" s="141"/>
      <c r="E2723" s="141"/>
      <c r="F2723" s="141"/>
      <c r="G2723" s="141"/>
      <c r="H2723" s="141"/>
      <c r="I2723" s="141"/>
      <c r="J2723" s="141"/>
      <c r="K2723" s="141"/>
      <c r="L2723" s="141"/>
      <c r="M2723" s="141"/>
      <c r="N2723" s="141"/>
      <c r="O2723" s="141"/>
      <c r="P2723" s="141"/>
      <c r="Q2723" s="141"/>
      <c r="R2723" s="141"/>
      <c r="S2723" s="141"/>
    </row>
    <row r="2724" spans="1:19" ht="14.4" x14ac:dyDescent="0.3">
      <c r="A2724" s="141"/>
      <c r="B2724" s="141"/>
      <c r="C2724" s="141"/>
      <c r="D2724" s="141"/>
      <c r="E2724" s="141"/>
      <c r="F2724" s="141"/>
      <c r="G2724" s="141"/>
      <c r="H2724" s="141"/>
      <c r="I2724" s="141"/>
      <c r="J2724" s="141"/>
      <c r="K2724" s="141"/>
      <c r="L2724" s="141"/>
      <c r="M2724" s="141"/>
      <c r="N2724" s="141"/>
      <c r="O2724" s="141"/>
      <c r="P2724" s="141"/>
      <c r="Q2724" s="141"/>
      <c r="R2724" s="141"/>
      <c r="S2724" s="141"/>
    </row>
    <row r="2725" spans="1:19" ht="14.4" x14ac:dyDescent="0.3">
      <c r="A2725" s="141"/>
      <c r="B2725" s="141"/>
      <c r="C2725" s="141"/>
      <c r="D2725" s="141"/>
      <c r="E2725" s="141"/>
      <c r="F2725" s="141"/>
      <c r="G2725" s="141"/>
      <c r="H2725" s="141"/>
      <c r="I2725" s="141"/>
      <c r="J2725" s="141"/>
      <c r="K2725" s="141"/>
      <c r="L2725" s="141"/>
      <c r="M2725" s="141"/>
      <c r="N2725" s="141"/>
      <c r="O2725" s="141"/>
      <c r="P2725" s="141"/>
      <c r="Q2725" s="141"/>
      <c r="R2725" s="141"/>
      <c r="S2725" s="141"/>
    </row>
    <row r="2726" spans="1:19" ht="14.4" x14ac:dyDescent="0.3">
      <c r="A2726" s="141"/>
      <c r="B2726" s="141"/>
      <c r="C2726" s="141"/>
      <c r="D2726" s="141"/>
      <c r="E2726" s="141"/>
      <c r="F2726" s="141"/>
      <c r="G2726" s="141"/>
      <c r="H2726" s="141"/>
      <c r="I2726" s="141"/>
      <c r="J2726" s="141"/>
      <c r="K2726" s="141"/>
      <c r="L2726" s="141"/>
      <c r="M2726" s="141"/>
      <c r="N2726" s="141"/>
      <c r="O2726" s="141"/>
      <c r="P2726" s="141"/>
      <c r="Q2726" s="141"/>
      <c r="R2726" s="141"/>
      <c r="S2726" s="141"/>
    </row>
    <row r="2727" spans="1:19" ht="14.4" x14ac:dyDescent="0.3">
      <c r="A2727" s="141"/>
      <c r="B2727" s="141"/>
      <c r="C2727" s="141"/>
      <c r="D2727" s="141"/>
      <c r="E2727" s="141"/>
      <c r="F2727" s="141"/>
      <c r="G2727" s="141"/>
      <c r="H2727" s="141"/>
      <c r="I2727" s="141"/>
      <c r="J2727" s="141"/>
      <c r="K2727" s="141"/>
      <c r="L2727" s="141"/>
      <c r="M2727" s="141"/>
      <c r="N2727" s="141"/>
      <c r="O2727" s="141"/>
      <c r="P2727" s="141"/>
      <c r="Q2727" s="141"/>
      <c r="R2727" s="141"/>
      <c r="S2727" s="141"/>
    </row>
    <row r="2728" spans="1:19" ht="14.4" x14ac:dyDescent="0.3">
      <c r="A2728" s="141"/>
      <c r="B2728" s="141"/>
      <c r="C2728" s="141"/>
      <c r="D2728" s="141"/>
      <c r="E2728" s="141"/>
      <c r="F2728" s="141"/>
      <c r="G2728" s="141"/>
      <c r="H2728" s="141"/>
      <c r="I2728" s="141"/>
      <c r="J2728" s="141"/>
      <c r="K2728" s="141"/>
      <c r="L2728" s="141"/>
      <c r="M2728" s="141"/>
      <c r="N2728" s="141"/>
      <c r="O2728" s="141"/>
      <c r="P2728" s="141"/>
      <c r="Q2728" s="141"/>
      <c r="R2728" s="141"/>
      <c r="S2728" s="141"/>
    </row>
    <row r="2729" spans="1:19" ht="14.4" x14ac:dyDescent="0.3">
      <c r="A2729" s="141"/>
      <c r="B2729" s="141"/>
      <c r="C2729" s="141"/>
      <c r="D2729" s="141"/>
      <c r="E2729" s="141"/>
      <c r="F2729" s="141"/>
      <c r="G2729" s="141"/>
      <c r="H2729" s="141"/>
      <c r="I2729" s="141"/>
      <c r="J2729" s="141"/>
      <c r="K2729" s="141"/>
      <c r="L2729" s="141"/>
      <c r="M2729" s="141"/>
      <c r="N2729" s="141"/>
      <c r="O2729" s="141"/>
      <c r="P2729" s="141"/>
      <c r="Q2729" s="141"/>
      <c r="R2729" s="141"/>
      <c r="S2729" s="141"/>
    </row>
    <row r="2730" spans="1:19" ht="14.4" x14ac:dyDescent="0.3">
      <c r="A2730" s="141"/>
      <c r="B2730" s="141"/>
      <c r="C2730" s="141"/>
      <c r="D2730" s="141"/>
      <c r="E2730" s="141"/>
      <c r="F2730" s="141"/>
      <c r="G2730" s="141"/>
      <c r="H2730" s="141"/>
      <c r="I2730" s="141"/>
      <c r="J2730" s="141"/>
      <c r="K2730" s="141"/>
      <c r="L2730" s="141"/>
      <c r="M2730" s="141"/>
      <c r="N2730" s="141"/>
      <c r="O2730" s="141"/>
      <c r="P2730" s="141"/>
      <c r="Q2730" s="141"/>
      <c r="R2730" s="141"/>
      <c r="S2730" s="141"/>
    </row>
    <row r="2731" spans="1:19" ht="14.4" x14ac:dyDescent="0.3">
      <c r="A2731" s="141"/>
      <c r="B2731" s="141"/>
      <c r="C2731" s="141"/>
      <c r="D2731" s="141"/>
      <c r="E2731" s="141"/>
      <c r="F2731" s="141"/>
      <c r="G2731" s="141"/>
      <c r="H2731" s="141"/>
      <c r="I2731" s="141"/>
      <c r="J2731" s="141"/>
      <c r="K2731" s="141"/>
      <c r="L2731" s="141"/>
      <c r="M2731" s="141"/>
      <c r="N2731" s="141"/>
      <c r="O2731" s="141"/>
      <c r="P2731" s="141"/>
      <c r="Q2731" s="141"/>
      <c r="R2731" s="141"/>
      <c r="S2731" s="141"/>
    </row>
    <row r="2732" spans="1:19" ht="14.4" x14ac:dyDescent="0.3">
      <c r="A2732" s="141"/>
      <c r="B2732" s="141"/>
      <c r="C2732" s="141"/>
      <c r="D2732" s="141"/>
      <c r="E2732" s="141"/>
      <c r="F2732" s="141"/>
      <c r="G2732" s="141"/>
      <c r="H2732" s="141"/>
      <c r="I2732" s="141"/>
      <c r="J2732" s="141"/>
      <c r="K2732" s="141"/>
      <c r="L2732" s="141"/>
      <c r="M2732" s="141"/>
      <c r="N2732" s="141"/>
      <c r="O2732" s="141"/>
      <c r="P2732" s="141"/>
      <c r="Q2732" s="141"/>
      <c r="R2732" s="141"/>
      <c r="S2732" s="141"/>
    </row>
    <row r="2733" spans="1:19" ht="14.4" x14ac:dyDescent="0.3">
      <c r="A2733" s="141"/>
      <c r="B2733" s="141"/>
      <c r="C2733" s="141"/>
      <c r="D2733" s="141"/>
      <c r="E2733" s="141"/>
      <c r="F2733" s="141"/>
      <c r="G2733" s="141"/>
      <c r="H2733" s="141"/>
      <c r="I2733" s="141"/>
      <c r="J2733" s="141"/>
      <c r="K2733" s="141"/>
      <c r="L2733" s="141"/>
      <c r="M2733" s="141"/>
      <c r="N2733" s="141"/>
      <c r="O2733" s="141"/>
      <c r="P2733" s="141"/>
      <c r="Q2733" s="141"/>
      <c r="R2733" s="141"/>
      <c r="S2733" s="141"/>
    </row>
    <row r="2734" spans="1:19" ht="14.4" x14ac:dyDescent="0.3">
      <c r="A2734" s="141"/>
      <c r="B2734" s="141"/>
      <c r="C2734" s="141"/>
      <c r="D2734" s="141"/>
      <c r="E2734" s="141"/>
      <c r="F2734" s="141"/>
      <c r="G2734" s="141"/>
      <c r="H2734" s="141"/>
      <c r="I2734" s="141"/>
      <c r="J2734" s="141"/>
      <c r="K2734" s="141"/>
      <c r="L2734" s="141"/>
      <c r="M2734" s="141"/>
      <c r="N2734" s="141"/>
      <c r="O2734" s="141"/>
      <c r="P2734" s="141"/>
      <c r="Q2734" s="141"/>
      <c r="R2734" s="141"/>
      <c r="S2734" s="141"/>
    </row>
    <row r="2735" spans="1:19" ht="14.4" x14ac:dyDescent="0.3">
      <c r="A2735" s="141"/>
      <c r="B2735" s="141"/>
      <c r="C2735" s="141"/>
      <c r="D2735" s="141"/>
      <c r="E2735" s="141"/>
      <c r="F2735" s="141"/>
      <c r="G2735" s="141"/>
      <c r="H2735" s="141"/>
      <c r="I2735" s="141"/>
      <c r="J2735" s="141"/>
      <c r="K2735" s="141"/>
      <c r="L2735" s="141"/>
      <c r="M2735" s="141"/>
      <c r="N2735" s="141"/>
      <c r="O2735" s="141"/>
      <c r="P2735" s="141"/>
      <c r="Q2735" s="141"/>
      <c r="R2735" s="141"/>
      <c r="S2735" s="141"/>
    </row>
    <row r="2736" spans="1:19" ht="14.4" x14ac:dyDescent="0.3">
      <c r="A2736" s="141"/>
      <c r="B2736" s="141"/>
      <c r="C2736" s="141"/>
      <c r="D2736" s="141"/>
      <c r="E2736" s="141"/>
      <c r="F2736" s="141"/>
      <c r="G2736" s="141"/>
      <c r="H2736" s="141"/>
      <c r="I2736" s="141"/>
      <c r="J2736" s="141"/>
      <c r="K2736" s="141"/>
      <c r="L2736" s="141"/>
      <c r="M2736" s="141"/>
      <c r="N2736" s="141"/>
      <c r="O2736" s="141"/>
      <c r="P2736" s="141"/>
      <c r="Q2736" s="141"/>
      <c r="R2736" s="141"/>
      <c r="S2736" s="141"/>
    </row>
    <row r="2737" spans="1:19" ht="14.4" x14ac:dyDescent="0.3">
      <c r="A2737" s="141"/>
      <c r="B2737" s="141"/>
      <c r="C2737" s="141"/>
      <c r="D2737" s="141"/>
      <c r="E2737" s="141"/>
      <c r="F2737" s="141"/>
      <c r="G2737" s="141"/>
      <c r="H2737" s="141"/>
      <c r="I2737" s="141"/>
      <c r="J2737" s="141"/>
      <c r="K2737" s="141"/>
      <c r="L2737" s="141"/>
      <c r="M2737" s="141"/>
      <c r="N2737" s="141"/>
      <c r="O2737" s="141"/>
      <c r="P2737" s="141"/>
      <c r="Q2737" s="141"/>
      <c r="R2737" s="141"/>
      <c r="S2737" s="141"/>
    </row>
    <row r="2738" spans="1:19" ht="14.4" x14ac:dyDescent="0.3">
      <c r="A2738" s="141"/>
      <c r="B2738" s="141"/>
      <c r="C2738" s="141"/>
      <c r="D2738" s="141"/>
      <c r="E2738" s="141"/>
      <c r="F2738" s="141"/>
      <c r="G2738" s="141"/>
      <c r="H2738" s="141"/>
      <c r="I2738" s="141"/>
      <c r="J2738" s="141"/>
      <c r="K2738" s="141"/>
      <c r="L2738" s="141"/>
      <c r="M2738" s="141"/>
      <c r="N2738" s="141"/>
      <c r="O2738" s="141"/>
      <c r="P2738" s="141"/>
      <c r="Q2738" s="141"/>
      <c r="R2738" s="141"/>
      <c r="S2738" s="141"/>
    </row>
    <row r="2739" spans="1:19" ht="14.4" x14ac:dyDescent="0.3">
      <c r="A2739" s="141"/>
      <c r="B2739" s="141"/>
      <c r="C2739" s="141"/>
      <c r="D2739" s="141"/>
      <c r="E2739" s="141"/>
      <c r="F2739" s="141"/>
      <c r="G2739" s="141"/>
      <c r="H2739" s="141"/>
      <c r="I2739" s="141"/>
      <c r="J2739" s="141"/>
      <c r="K2739" s="141"/>
      <c r="L2739" s="141"/>
      <c r="M2739" s="141"/>
      <c r="N2739" s="141"/>
      <c r="O2739" s="141"/>
      <c r="P2739" s="141"/>
      <c r="Q2739" s="141"/>
      <c r="R2739" s="141"/>
      <c r="S2739" s="141"/>
    </row>
    <row r="2740" spans="1:19" ht="14.4" x14ac:dyDescent="0.3">
      <c r="A2740" s="141"/>
      <c r="B2740" s="141"/>
      <c r="C2740" s="141"/>
      <c r="D2740" s="141"/>
      <c r="E2740" s="141"/>
      <c r="F2740" s="141"/>
      <c r="G2740" s="141"/>
      <c r="H2740" s="141"/>
      <c r="I2740" s="141"/>
      <c r="J2740" s="141"/>
      <c r="K2740" s="141"/>
      <c r="L2740" s="141"/>
      <c r="M2740" s="141"/>
      <c r="N2740" s="141"/>
      <c r="O2740" s="141"/>
      <c r="P2740" s="141"/>
      <c r="Q2740" s="141"/>
      <c r="R2740" s="141"/>
      <c r="S2740" s="141"/>
    </row>
    <row r="2741" spans="1:19" ht="14.4" x14ac:dyDescent="0.3">
      <c r="A2741" s="141"/>
      <c r="B2741" s="141"/>
      <c r="C2741" s="141"/>
      <c r="D2741" s="141"/>
      <c r="E2741" s="141"/>
      <c r="F2741" s="141"/>
      <c r="G2741" s="141"/>
      <c r="H2741" s="141"/>
      <c r="I2741" s="141"/>
      <c r="J2741" s="141"/>
      <c r="K2741" s="141"/>
      <c r="L2741" s="141"/>
      <c r="M2741" s="141"/>
      <c r="N2741" s="141"/>
      <c r="O2741" s="141"/>
      <c r="P2741" s="141"/>
      <c r="Q2741" s="141"/>
      <c r="R2741" s="141"/>
      <c r="S2741" s="141"/>
    </row>
    <row r="2742" spans="1:19" ht="14.4" x14ac:dyDescent="0.3">
      <c r="A2742" s="141"/>
      <c r="B2742" s="141"/>
      <c r="C2742" s="141"/>
      <c r="D2742" s="141"/>
      <c r="E2742" s="141"/>
      <c r="F2742" s="141"/>
      <c r="G2742" s="141"/>
      <c r="H2742" s="141"/>
      <c r="I2742" s="141"/>
      <c r="J2742" s="141"/>
      <c r="K2742" s="141"/>
      <c r="L2742" s="141"/>
      <c r="M2742" s="141"/>
      <c r="N2742" s="141"/>
      <c r="O2742" s="141"/>
      <c r="P2742" s="141"/>
      <c r="Q2742" s="141"/>
      <c r="R2742" s="141"/>
      <c r="S2742" s="141"/>
    </row>
    <row r="2743" spans="1:19" ht="14.4" x14ac:dyDescent="0.3">
      <c r="A2743" s="141"/>
      <c r="B2743" s="141"/>
      <c r="C2743" s="141"/>
      <c r="D2743" s="141"/>
      <c r="E2743" s="141"/>
      <c r="F2743" s="141"/>
      <c r="G2743" s="141"/>
      <c r="H2743" s="141"/>
      <c r="I2743" s="141"/>
      <c r="J2743" s="141"/>
      <c r="K2743" s="141"/>
      <c r="L2743" s="141"/>
      <c r="M2743" s="141"/>
      <c r="N2743" s="141"/>
      <c r="O2743" s="141"/>
      <c r="P2743" s="141"/>
      <c r="Q2743" s="141"/>
      <c r="R2743" s="141"/>
      <c r="S2743" s="141"/>
    </row>
    <row r="2744" spans="1:19" ht="14.4" x14ac:dyDescent="0.3">
      <c r="A2744" s="141"/>
      <c r="B2744" s="141"/>
      <c r="C2744" s="141"/>
      <c r="D2744" s="141"/>
      <c r="E2744" s="141"/>
      <c r="F2744" s="141"/>
      <c r="G2744" s="141"/>
      <c r="H2744" s="141"/>
      <c r="I2744" s="141"/>
      <c r="J2744" s="141"/>
      <c r="K2744" s="141"/>
      <c r="L2744" s="141"/>
      <c r="M2744" s="141"/>
      <c r="N2744" s="141"/>
      <c r="O2744" s="141"/>
      <c r="P2744" s="141"/>
      <c r="Q2744" s="141"/>
      <c r="R2744" s="141"/>
      <c r="S2744" s="141"/>
    </row>
    <row r="2745" spans="1:19" ht="14.4" x14ac:dyDescent="0.3">
      <c r="A2745" s="141"/>
      <c r="B2745" s="141"/>
      <c r="C2745" s="141"/>
      <c r="D2745" s="141"/>
      <c r="E2745" s="141"/>
      <c r="F2745" s="141"/>
      <c r="G2745" s="141"/>
      <c r="H2745" s="141"/>
      <c r="I2745" s="141"/>
      <c r="J2745" s="141"/>
      <c r="K2745" s="141"/>
      <c r="L2745" s="141"/>
      <c r="M2745" s="141"/>
      <c r="N2745" s="141"/>
      <c r="O2745" s="141"/>
      <c r="P2745" s="141"/>
      <c r="Q2745" s="141"/>
      <c r="R2745" s="141"/>
      <c r="S2745" s="141"/>
    </row>
    <row r="2746" spans="1:19" ht="14.4" x14ac:dyDescent="0.3">
      <c r="A2746" s="141"/>
      <c r="B2746" s="141"/>
      <c r="C2746" s="141"/>
      <c r="D2746" s="141"/>
      <c r="E2746" s="141"/>
      <c r="F2746" s="141"/>
      <c r="G2746" s="141"/>
      <c r="H2746" s="141"/>
      <c r="I2746" s="141"/>
      <c r="J2746" s="141"/>
      <c r="K2746" s="141"/>
      <c r="L2746" s="141"/>
      <c r="M2746" s="141"/>
      <c r="N2746" s="141"/>
      <c r="O2746" s="141"/>
      <c r="P2746" s="141"/>
      <c r="Q2746" s="141"/>
      <c r="R2746" s="141"/>
      <c r="S2746" s="141"/>
    </row>
    <row r="2747" spans="1:19" ht="14.4" x14ac:dyDescent="0.3">
      <c r="A2747" s="141"/>
      <c r="B2747" s="141"/>
      <c r="C2747" s="141"/>
      <c r="D2747" s="141"/>
      <c r="E2747" s="141"/>
      <c r="F2747" s="141"/>
      <c r="G2747" s="141"/>
      <c r="H2747" s="141"/>
      <c r="I2747" s="141"/>
      <c r="J2747" s="141"/>
      <c r="K2747" s="141"/>
      <c r="L2747" s="141"/>
      <c r="M2747" s="141"/>
      <c r="N2747" s="141"/>
      <c r="O2747" s="141"/>
      <c r="P2747" s="141"/>
      <c r="Q2747" s="141"/>
      <c r="R2747" s="141"/>
      <c r="S2747" s="141"/>
    </row>
    <row r="2748" spans="1:19" ht="14.4" x14ac:dyDescent="0.3">
      <c r="A2748" s="141"/>
      <c r="B2748" s="141"/>
      <c r="C2748" s="141"/>
      <c r="D2748" s="141"/>
      <c r="E2748" s="141"/>
      <c r="F2748" s="141"/>
      <c r="G2748" s="141"/>
      <c r="H2748" s="141"/>
      <c r="I2748" s="141"/>
      <c r="J2748" s="141"/>
      <c r="K2748" s="141"/>
      <c r="L2748" s="141"/>
      <c r="M2748" s="141"/>
      <c r="N2748" s="141"/>
      <c r="O2748" s="141"/>
      <c r="P2748" s="141"/>
      <c r="Q2748" s="141"/>
      <c r="R2748" s="141"/>
      <c r="S2748" s="141"/>
    </row>
    <row r="2749" spans="1:19" ht="14.4" x14ac:dyDescent="0.3">
      <c r="A2749" s="141"/>
      <c r="B2749" s="141"/>
      <c r="C2749" s="141"/>
      <c r="D2749" s="141"/>
      <c r="E2749" s="141"/>
      <c r="F2749" s="141"/>
      <c r="G2749" s="141"/>
      <c r="H2749" s="141"/>
      <c r="I2749" s="141"/>
      <c r="J2749" s="141"/>
      <c r="K2749" s="141"/>
      <c r="L2749" s="141"/>
      <c r="M2749" s="141"/>
      <c r="N2749" s="141"/>
      <c r="O2749" s="141"/>
      <c r="P2749" s="141"/>
      <c r="Q2749" s="141"/>
      <c r="R2749" s="141"/>
      <c r="S2749" s="141"/>
    </row>
    <row r="2750" spans="1:19" ht="14.4" x14ac:dyDescent="0.3">
      <c r="A2750" s="141"/>
      <c r="B2750" s="141"/>
      <c r="C2750" s="141"/>
      <c r="D2750" s="141"/>
      <c r="E2750" s="141"/>
      <c r="F2750" s="141"/>
      <c r="G2750" s="141"/>
      <c r="H2750" s="141"/>
      <c r="I2750" s="141"/>
      <c r="J2750" s="141"/>
      <c r="K2750" s="141"/>
      <c r="L2750" s="141"/>
      <c r="M2750" s="141"/>
      <c r="N2750" s="141"/>
      <c r="O2750" s="141"/>
      <c r="P2750" s="141"/>
      <c r="Q2750" s="141"/>
      <c r="R2750" s="141"/>
      <c r="S2750" s="141"/>
    </row>
    <row r="2751" spans="1:19" ht="14.4" x14ac:dyDescent="0.3">
      <c r="A2751" s="141"/>
      <c r="B2751" s="141"/>
      <c r="C2751" s="141"/>
      <c r="D2751" s="141"/>
      <c r="E2751" s="141"/>
      <c r="F2751" s="141"/>
      <c r="G2751" s="141"/>
      <c r="H2751" s="141"/>
      <c r="I2751" s="141"/>
      <c r="J2751" s="141"/>
      <c r="K2751" s="141"/>
      <c r="L2751" s="141"/>
      <c r="M2751" s="141"/>
      <c r="N2751" s="141"/>
      <c r="O2751" s="141"/>
      <c r="P2751" s="141"/>
      <c r="Q2751" s="141"/>
      <c r="R2751" s="141"/>
      <c r="S2751" s="141"/>
    </row>
    <row r="2752" spans="1:19" ht="14.4" x14ac:dyDescent="0.3">
      <c r="A2752" s="141"/>
      <c r="B2752" s="141"/>
      <c r="C2752" s="141"/>
      <c r="D2752" s="141"/>
      <c r="E2752" s="141"/>
      <c r="F2752" s="141"/>
      <c r="G2752" s="141"/>
      <c r="H2752" s="141"/>
      <c r="I2752" s="141"/>
      <c r="J2752" s="141"/>
      <c r="K2752" s="141"/>
      <c r="L2752" s="141"/>
      <c r="M2752" s="141"/>
      <c r="N2752" s="141"/>
      <c r="O2752" s="141"/>
      <c r="P2752" s="141"/>
      <c r="Q2752" s="141"/>
      <c r="R2752" s="141"/>
      <c r="S2752" s="141"/>
    </row>
    <row r="2753" spans="1:19" ht="14.4" x14ac:dyDescent="0.3">
      <c r="A2753" s="141"/>
      <c r="B2753" s="141"/>
      <c r="C2753" s="141"/>
      <c r="D2753" s="141"/>
      <c r="E2753" s="141"/>
      <c r="F2753" s="141"/>
      <c r="G2753" s="141"/>
      <c r="H2753" s="141"/>
      <c r="I2753" s="141"/>
      <c r="J2753" s="141"/>
      <c r="K2753" s="141"/>
      <c r="L2753" s="141"/>
      <c r="M2753" s="141"/>
      <c r="N2753" s="141"/>
      <c r="O2753" s="141"/>
      <c r="P2753" s="141"/>
      <c r="Q2753" s="141"/>
      <c r="R2753" s="141"/>
      <c r="S2753" s="141"/>
    </row>
    <row r="2754" spans="1:19" ht="14.4" x14ac:dyDescent="0.3">
      <c r="A2754" s="141"/>
      <c r="B2754" s="141"/>
      <c r="C2754" s="141"/>
      <c r="D2754" s="141"/>
      <c r="E2754" s="141"/>
      <c r="F2754" s="141"/>
      <c r="G2754" s="141"/>
      <c r="H2754" s="141"/>
      <c r="I2754" s="141"/>
      <c r="J2754" s="141"/>
      <c r="K2754" s="141"/>
      <c r="L2754" s="141"/>
      <c r="M2754" s="141"/>
      <c r="N2754" s="141"/>
      <c r="O2754" s="141"/>
      <c r="P2754" s="141"/>
      <c r="Q2754" s="141"/>
      <c r="R2754" s="141"/>
      <c r="S2754" s="141"/>
    </row>
    <row r="2755" spans="1:19" ht="14.4" x14ac:dyDescent="0.3">
      <c r="A2755" s="141"/>
      <c r="B2755" s="141"/>
      <c r="C2755" s="141"/>
      <c r="D2755" s="141"/>
      <c r="E2755" s="141"/>
      <c r="F2755" s="141"/>
      <c r="G2755" s="141"/>
      <c r="H2755" s="141"/>
      <c r="I2755" s="141"/>
      <c r="J2755" s="141"/>
      <c r="K2755" s="141"/>
      <c r="L2755" s="141"/>
      <c r="M2755" s="141"/>
      <c r="N2755" s="141"/>
      <c r="O2755" s="141"/>
      <c r="P2755" s="141"/>
      <c r="Q2755" s="141"/>
      <c r="R2755" s="141"/>
      <c r="S2755" s="141"/>
    </row>
    <row r="2756" spans="1:19" ht="14.4" x14ac:dyDescent="0.3">
      <c r="A2756" s="141"/>
      <c r="B2756" s="141"/>
      <c r="C2756" s="141"/>
      <c r="D2756" s="141"/>
      <c r="E2756" s="141"/>
      <c r="F2756" s="141"/>
      <c r="G2756" s="141"/>
      <c r="H2756" s="141"/>
      <c r="I2756" s="141"/>
      <c r="J2756" s="141"/>
      <c r="K2756" s="141"/>
      <c r="L2756" s="141"/>
      <c r="M2756" s="141"/>
      <c r="N2756" s="141"/>
      <c r="O2756" s="141"/>
      <c r="P2756" s="141"/>
      <c r="Q2756" s="141"/>
      <c r="R2756" s="141"/>
      <c r="S2756" s="141"/>
    </row>
    <row r="2757" spans="1:19" ht="14.4" x14ac:dyDescent="0.3">
      <c r="A2757" s="141"/>
      <c r="B2757" s="141"/>
      <c r="C2757" s="141"/>
      <c r="D2757" s="141"/>
      <c r="E2757" s="141"/>
      <c r="F2757" s="141"/>
      <c r="G2757" s="141"/>
      <c r="H2757" s="141"/>
      <c r="I2757" s="141"/>
      <c r="J2757" s="141"/>
      <c r="K2757" s="141"/>
      <c r="L2757" s="141"/>
      <c r="M2757" s="141"/>
      <c r="N2757" s="141"/>
      <c r="O2757" s="141"/>
      <c r="P2757" s="141"/>
      <c r="Q2757" s="141"/>
      <c r="R2757" s="141"/>
      <c r="S2757" s="141"/>
    </row>
    <row r="2758" spans="1:19" ht="14.4" x14ac:dyDescent="0.3">
      <c r="A2758" s="141"/>
      <c r="B2758" s="141"/>
      <c r="C2758" s="141"/>
      <c r="D2758" s="141"/>
      <c r="E2758" s="141"/>
      <c r="F2758" s="141"/>
      <c r="G2758" s="141"/>
      <c r="H2758" s="141"/>
      <c r="I2758" s="141"/>
      <c r="J2758" s="141"/>
      <c r="K2758" s="141"/>
      <c r="L2758" s="141"/>
      <c r="M2758" s="141"/>
      <c r="N2758" s="141"/>
      <c r="O2758" s="141"/>
      <c r="P2758" s="141"/>
      <c r="Q2758" s="141"/>
      <c r="R2758" s="141"/>
      <c r="S2758" s="141"/>
    </row>
    <row r="2759" spans="1:19" ht="14.4" x14ac:dyDescent="0.3">
      <c r="A2759" s="141"/>
      <c r="B2759" s="141"/>
      <c r="C2759" s="141"/>
      <c r="D2759" s="141"/>
      <c r="E2759" s="141"/>
      <c r="F2759" s="141"/>
      <c r="G2759" s="141"/>
      <c r="H2759" s="141"/>
      <c r="I2759" s="141"/>
      <c r="J2759" s="141"/>
      <c r="K2759" s="141"/>
      <c r="L2759" s="141"/>
      <c r="M2759" s="141"/>
      <c r="N2759" s="141"/>
      <c r="O2759" s="141"/>
      <c r="P2759" s="141"/>
      <c r="Q2759" s="141"/>
      <c r="R2759" s="141"/>
      <c r="S2759" s="141"/>
    </row>
    <row r="2760" spans="1:19" ht="14.4" x14ac:dyDescent="0.3">
      <c r="A2760" s="141"/>
      <c r="B2760" s="141"/>
      <c r="C2760" s="141"/>
      <c r="D2760" s="141"/>
      <c r="E2760" s="141"/>
      <c r="F2760" s="141"/>
      <c r="G2760" s="141"/>
      <c r="H2760" s="141"/>
      <c r="I2760" s="141"/>
      <c r="J2760" s="141"/>
      <c r="K2760" s="141"/>
      <c r="L2760" s="141"/>
      <c r="M2760" s="141"/>
      <c r="N2760" s="141"/>
      <c r="O2760" s="141"/>
      <c r="P2760" s="141"/>
      <c r="Q2760" s="141"/>
      <c r="R2760" s="141"/>
      <c r="S2760" s="141"/>
    </row>
    <row r="2761" spans="1:19" ht="14.4" x14ac:dyDescent="0.3">
      <c r="A2761" s="141"/>
      <c r="B2761" s="141"/>
      <c r="C2761" s="141"/>
      <c r="D2761" s="141"/>
      <c r="E2761" s="141"/>
      <c r="F2761" s="141"/>
      <c r="G2761" s="141"/>
      <c r="H2761" s="141"/>
      <c r="I2761" s="141"/>
      <c r="J2761" s="141"/>
      <c r="K2761" s="141"/>
      <c r="L2761" s="141"/>
      <c r="M2761" s="141"/>
      <c r="N2761" s="141"/>
      <c r="O2761" s="141"/>
      <c r="P2761" s="141"/>
      <c r="Q2761" s="141"/>
      <c r="R2761" s="141"/>
      <c r="S2761" s="141"/>
    </row>
    <row r="2762" spans="1:19" ht="14.4" x14ac:dyDescent="0.3">
      <c r="A2762" s="141"/>
      <c r="B2762" s="141"/>
      <c r="C2762" s="141"/>
      <c r="D2762" s="141"/>
      <c r="E2762" s="141"/>
      <c r="F2762" s="141"/>
      <c r="G2762" s="141"/>
      <c r="H2762" s="141"/>
      <c r="I2762" s="141"/>
      <c r="J2762" s="141"/>
      <c r="K2762" s="141"/>
      <c r="L2762" s="141"/>
      <c r="M2762" s="141"/>
      <c r="N2762" s="141"/>
      <c r="O2762" s="141"/>
      <c r="P2762" s="141"/>
      <c r="Q2762" s="141"/>
      <c r="R2762" s="141"/>
      <c r="S2762" s="141"/>
    </row>
    <row r="2763" spans="1:19" ht="14.4" x14ac:dyDescent="0.3">
      <c r="A2763" s="141"/>
      <c r="B2763" s="141"/>
      <c r="C2763" s="141"/>
      <c r="D2763" s="141"/>
      <c r="E2763" s="141"/>
      <c r="F2763" s="141"/>
      <c r="G2763" s="141"/>
      <c r="H2763" s="141"/>
      <c r="I2763" s="141"/>
      <c r="J2763" s="141"/>
      <c r="K2763" s="141"/>
      <c r="L2763" s="141"/>
      <c r="M2763" s="141"/>
      <c r="N2763" s="141"/>
      <c r="O2763" s="141"/>
      <c r="P2763" s="141"/>
      <c r="Q2763" s="141"/>
      <c r="R2763" s="141"/>
      <c r="S2763" s="141"/>
    </row>
    <row r="2764" spans="1:19" ht="14.4" x14ac:dyDescent="0.3">
      <c r="A2764" s="141"/>
      <c r="B2764" s="141"/>
      <c r="C2764" s="141"/>
      <c r="D2764" s="141"/>
      <c r="E2764" s="141"/>
      <c r="F2764" s="141"/>
      <c r="G2764" s="141"/>
      <c r="H2764" s="141"/>
      <c r="I2764" s="141"/>
      <c r="J2764" s="141"/>
      <c r="K2764" s="141"/>
      <c r="L2764" s="141"/>
      <c r="M2764" s="141"/>
      <c r="N2764" s="141"/>
      <c r="O2764" s="141"/>
      <c r="P2764" s="141"/>
      <c r="Q2764" s="141"/>
      <c r="R2764" s="141"/>
      <c r="S2764" s="141"/>
    </row>
    <row r="2765" spans="1:19" ht="14.4" x14ac:dyDescent="0.3">
      <c r="A2765" s="141"/>
      <c r="B2765" s="141"/>
      <c r="C2765" s="141"/>
      <c r="D2765" s="141"/>
      <c r="E2765" s="141"/>
      <c r="F2765" s="141"/>
      <c r="G2765" s="141"/>
      <c r="H2765" s="141"/>
      <c r="I2765" s="141"/>
      <c r="J2765" s="141"/>
      <c r="K2765" s="141"/>
      <c r="L2765" s="141"/>
      <c r="M2765" s="141"/>
      <c r="N2765" s="141"/>
      <c r="O2765" s="141"/>
      <c r="P2765" s="141"/>
      <c r="Q2765" s="141"/>
      <c r="R2765" s="141"/>
      <c r="S2765" s="141"/>
    </row>
    <row r="2766" spans="1:19" ht="14.4" x14ac:dyDescent="0.3">
      <c r="A2766" s="141"/>
      <c r="B2766" s="141"/>
      <c r="C2766" s="141"/>
      <c r="D2766" s="141"/>
      <c r="E2766" s="141"/>
      <c r="F2766" s="141"/>
      <c r="G2766" s="141"/>
      <c r="H2766" s="141"/>
      <c r="I2766" s="141"/>
      <c r="J2766" s="141"/>
      <c r="K2766" s="141"/>
      <c r="L2766" s="141"/>
      <c r="M2766" s="141"/>
      <c r="N2766" s="141"/>
      <c r="O2766" s="141"/>
      <c r="P2766" s="141"/>
      <c r="Q2766" s="141"/>
      <c r="R2766" s="141"/>
      <c r="S2766" s="141"/>
    </row>
    <row r="2767" spans="1:19" ht="14.4" x14ac:dyDescent="0.3">
      <c r="A2767" s="141"/>
      <c r="B2767" s="141"/>
      <c r="C2767" s="141"/>
      <c r="D2767" s="141"/>
      <c r="E2767" s="141"/>
      <c r="F2767" s="141"/>
      <c r="G2767" s="141"/>
      <c r="H2767" s="141"/>
      <c r="I2767" s="141"/>
      <c r="J2767" s="141"/>
      <c r="K2767" s="141"/>
      <c r="L2767" s="141"/>
      <c r="M2767" s="141"/>
      <c r="N2767" s="141"/>
      <c r="O2767" s="141"/>
      <c r="P2767" s="141"/>
      <c r="Q2767" s="141"/>
      <c r="R2767" s="141"/>
      <c r="S2767" s="141"/>
    </row>
    <row r="2768" spans="1:19" ht="14.4" x14ac:dyDescent="0.3">
      <c r="A2768" s="141"/>
      <c r="B2768" s="141"/>
      <c r="C2768" s="141"/>
      <c r="D2768" s="141"/>
      <c r="E2768" s="141"/>
      <c r="F2768" s="141"/>
      <c r="G2768" s="141"/>
      <c r="H2768" s="141"/>
      <c r="I2768" s="141"/>
      <c r="J2768" s="141"/>
      <c r="K2768" s="141"/>
      <c r="L2768" s="141"/>
      <c r="M2768" s="141"/>
      <c r="N2768" s="141"/>
      <c r="O2768" s="141"/>
      <c r="P2768" s="141"/>
      <c r="Q2768" s="141"/>
      <c r="R2768" s="141"/>
      <c r="S2768" s="141"/>
    </row>
    <row r="2769" spans="1:19" ht="14.4" x14ac:dyDescent="0.3">
      <c r="A2769" s="141"/>
      <c r="B2769" s="141"/>
      <c r="C2769" s="141"/>
      <c r="D2769" s="141"/>
      <c r="E2769" s="141"/>
      <c r="F2769" s="141"/>
      <c r="G2769" s="141"/>
      <c r="H2769" s="141"/>
      <c r="I2769" s="141"/>
      <c r="J2769" s="141"/>
      <c r="K2769" s="141"/>
      <c r="L2769" s="141"/>
      <c r="M2769" s="141"/>
      <c r="N2769" s="141"/>
      <c r="O2769" s="141"/>
      <c r="P2769" s="141"/>
      <c r="Q2769" s="141"/>
      <c r="R2769" s="141"/>
      <c r="S2769" s="141"/>
    </row>
    <row r="2770" spans="1:19" ht="14.4" x14ac:dyDescent="0.3">
      <c r="A2770" s="141"/>
      <c r="B2770" s="141"/>
      <c r="C2770" s="141"/>
      <c r="D2770" s="141"/>
      <c r="E2770" s="141"/>
      <c r="F2770" s="141"/>
      <c r="G2770" s="141"/>
      <c r="H2770" s="141"/>
      <c r="I2770" s="141"/>
      <c r="J2770" s="141"/>
      <c r="K2770" s="141"/>
      <c r="L2770" s="141"/>
      <c r="M2770" s="141"/>
      <c r="N2770" s="141"/>
      <c r="O2770" s="141"/>
      <c r="P2770" s="141"/>
      <c r="Q2770" s="141"/>
      <c r="R2770" s="141"/>
      <c r="S2770" s="141"/>
    </row>
    <row r="2771" spans="1:19" ht="14.4" x14ac:dyDescent="0.3">
      <c r="A2771" s="141"/>
      <c r="B2771" s="141"/>
      <c r="C2771" s="141"/>
      <c r="D2771" s="141"/>
      <c r="E2771" s="141"/>
      <c r="F2771" s="141"/>
      <c r="G2771" s="141"/>
      <c r="H2771" s="141"/>
      <c r="I2771" s="141"/>
      <c r="J2771" s="141"/>
      <c r="K2771" s="141"/>
      <c r="L2771" s="141"/>
      <c r="M2771" s="141"/>
      <c r="N2771" s="141"/>
      <c r="O2771" s="141"/>
      <c r="P2771" s="141"/>
      <c r="Q2771" s="141"/>
      <c r="R2771" s="141"/>
      <c r="S2771" s="141"/>
    </row>
    <row r="2772" spans="1:19" ht="14.4" x14ac:dyDescent="0.3">
      <c r="A2772" s="141"/>
      <c r="B2772" s="141"/>
      <c r="C2772" s="141"/>
      <c r="D2772" s="141"/>
      <c r="E2772" s="141"/>
      <c r="F2772" s="141"/>
      <c r="G2772" s="141"/>
      <c r="H2772" s="141"/>
      <c r="I2772" s="141"/>
      <c r="J2772" s="141"/>
      <c r="K2772" s="141"/>
      <c r="L2772" s="141"/>
      <c r="M2772" s="141"/>
      <c r="N2772" s="141"/>
      <c r="O2772" s="141"/>
      <c r="P2772" s="141"/>
      <c r="Q2772" s="141"/>
      <c r="R2772" s="141"/>
      <c r="S2772" s="141"/>
    </row>
    <row r="2773" spans="1:19" ht="14.4" x14ac:dyDescent="0.3">
      <c r="A2773" s="141"/>
      <c r="B2773" s="141"/>
      <c r="C2773" s="141"/>
      <c r="D2773" s="141"/>
      <c r="E2773" s="141"/>
      <c r="F2773" s="141"/>
      <c r="G2773" s="141"/>
      <c r="H2773" s="141"/>
      <c r="I2773" s="141"/>
      <c r="J2773" s="141"/>
      <c r="K2773" s="141"/>
      <c r="L2773" s="141"/>
      <c r="M2773" s="141"/>
      <c r="N2773" s="141"/>
      <c r="O2773" s="141"/>
      <c r="P2773" s="141"/>
      <c r="Q2773" s="141"/>
      <c r="R2773" s="141"/>
      <c r="S2773" s="141"/>
    </row>
    <row r="2774" spans="1:19" ht="14.4" x14ac:dyDescent="0.3">
      <c r="A2774" s="141"/>
      <c r="B2774" s="141"/>
      <c r="C2774" s="141"/>
      <c r="D2774" s="141"/>
      <c r="E2774" s="141"/>
      <c r="F2774" s="141"/>
      <c r="G2774" s="141"/>
      <c r="H2774" s="141"/>
      <c r="I2774" s="141"/>
      <c r="J2774" s="141"/>
      <c r="K2774" s="141"/>
      <c r="L2774" s="141"/>
      <c r="M2774" s="141"/>
      <c r="N2774" s="141"/>
      <c r="O2774" s="141"/>
      <c r="P2774" s="141"/>
      <c r="Q2774" s="141"/>
      <c r="R2774" s="141"/>
      <c r="S2774" s="141"/>
    </row>
    <row r="2775" spans="1:19" ht="14.4" x14ac:dyDescent="0.3">
      <c r="A2775" s="141"/>
      <c r="B2775" s="141"/>
      <c r="C2775" s="141"/>
      <c r="D2775" s="141"/>
      <c r="E2775" s="141"/>
      <c r="F2775" s="141"/>
      <c r="G2775" s="141"/>
      <c r="H2775" s="141"/>
      <c r="I2775" s="141"/>
      <c r="J2775" s="141"/>
      <c r="K2775" s="141"/>
      <c r="L2775" s="141"/>
      <c r="M2775" s="141"/>
      <c r="N2775" s="141"/>
      <c r="O2775" s="141"/>
      <c r="P2775" s="141"/>
      <c r="Q2775" s="141"/>
      <c r="R2775" s="141"/>
      <c r="S2775" s="141"/>
    </row>
    <row r="2776" spans="1:19" ht="14.4" x14ac:dyDescent="0.3">
      <c r="A2776" s="141"/>
      <c r="B2776" s="141"/>
      <c r="C2776" s="141"/>
      <c r="D2776" s="141"/>
      <c r="E2776" s="141"/>
      <c r="F2776" s="141"/>
      <c r="G2776" s="141"/>
      <c r="H2776" s="141"/>
      <c r="I2776" s="141"/>
      <c r="J2776" s="141"/>
      <c r="K2776" s="141"/>
      <c r="L2776" s="141"/>
      <c r="M2776" s="141"/>
      <c r="N2776" s="141"/>
      <c r="O2776" s="141"/>
      <c r="P2776" s="141"/>
      <c r="Q2776" s="141"/>
      <c r="R2776" s="141"/>
      <c r="S2776" s="141"/>
    </row>
    <row r="2777" spans="1:19" ht="14.4" x14ac:dyDescent="0.3">
      <c r="A2777" s="141"/>
      <c r="B2777" s="141"/>
      <c r="C2777" s="141"/>
      <c r="D2777" s="141"/>
      <c r="E2777" s="141"/>
      <c r="F2777" s="141"/>
      <c r="G2777" s="141"/>
      <c r="H2777" s="141"/>
      <c r="I2777" s="141"/>
      <c r="J2777" s="141"/>
      <c r="K2777" s="141"/>
      <c r="L2777" s="141"/>
      <c r="M2777" s="141"/>
      <c r="N2777" s="141"/>
      <c r="O2777" s="141"/>
      <c r="P2777" s="141"/>
      <c r="Q2777" s="141"/>
      <c r="R2777" s="141"/>
      <c r="S2777" s="141"/>
    </row>
    <row r="2778" spans="1:19" ht="14.4" x14ac:dyDescent="0.3">
      <c r="A2778" s="141"/>
      <c r="B2778" s="141"/>
      <c r="C2778" s="141"/>
      <c r="D2778" s="141"/>
      <c r="E2778" s="141"/>
      <c r="F2778" s="141"/>
      <c r="G2778" s="141"/>
      <c r="H2778" s="141"/>
      <c r="I2778" s="141"/>
      <c r="J2778" s="141"/>
      <c r="K2778" s="141"/>
      <c r="L2778" s="141"/>
      <c r="M2778" s="141"/>
      <c r="N2778" s="141"/>
      <c r="O2778" s="141"/>
      <c r="P2778" s="141"/>
      <c r="Q2778" s="141"/>
      <c r="R2778" s="141"/>
      <c r="S2778" s="141"/>
    </row>
    <row r="2779" spans="1:19" ht="14.4" x14ac:dyDescent="0.3">
      <c r="A2779" s="141"/>
      <c r="B2779" s="141"/>
      <c r="C2779" s="141"/>
      <c r="D2779" s="141"/>
      <c r="E2779" s="141"/>
      <c r="F2779" s="141"/>
      <c r="G2779" s="141"/>
      <c r="H2779" s="141"/>
      <c r="I2779" s="141"/>
      <c r="J2779" s="141"/>
      <c r="K2779" s="141"/>
      <c r="L2779" s="141"/>
      <c r="M2779" s="141"/>
      <c r="N2779" s="141"/>
      <c r="O2779" s="141"/>
      <c r="P2779" s="141"/>
      <c r="Q2779" s="141"/>
      <c r="R2779" s="141"/>
      <c r="S2779" s="141"/>
    </row>
    <row r="2780" spans="1:19" ht="14.4" x14ac:dyDescent="0.3">
      <c r="A2780" s="141"/>
      <c r="B2780" s="141"/>
      <c r="C2780" s="141"/>
      <c r="D2780" s="141"/>
      <c r="E2780" s="141"/>
      <c r="F2780" s="141"/>
      <c r="G2780" s="141"/>
      <c r="H2780" s="141"/>
      <c r="I2780" s="141"/>
      <c r="J2780" s="141"/>
      <c r="K2780" s="141"/>
      <c r="L2780" s="141"/>
      <c r="M2780" s="141"/>
      <c r="N2780" s="141"/>
      <c r="O2780" s="141"/>
      <c r="P2780" s="141"/>
      <c r="Q2780" s="141"/>
      <c r="R2780" s="141"/>
      <c r="S2780" s="141"/>
    </row>
    <row r="2781" spans="1:19" ht="14.4" x14ac:dyDescent="0.3">
      <c r="A2781" s="141"/>
      <c r="B2781" s="141"/>
      <c r="C2781" s="141"/>
      <c r="D2781" s="141"/>
      <c r="E2781" s="141"/>
      <c r="F2781" s="141"/>
      <c r="G2781" s="141"/>
      <c r="H2781" s="141"/>
      <c r="I2781" s="141"/>
      <c r="J2781" s="141"/>
      <c r="K2781" s="141"/>
      <c r="L2781" s="141"/>
      <c r="M2781" s="141"/>
      <c r="N2781" s="141"/>
      <c r="O2781" s="141"/>
      <c r="P2781" s="141"/>
      <c r="Q2781" s="141"/>
      <c r="R2781" s="141"/>
      <c r="S2781" s="141"/>
    </row>
    <row r="2782" spans="1:19" ht="14.4" x14ac:dyDescent="0.3">
      <c r="A2782" s="141"/>
      <c r="B2782" s="141"/>
      <c r="C2782" s="141"/>
      <c r="D2782" s="141"/>
      <c r="E2782" s="141"/>
      <c r="F2782" s="141"/>
      <c r="G2782" s="141"/>
      <c r="H2782" s="141"/>
      <c r="I2782" s="141"/>
      <c r="J2782" s="141"/>
      <c r="K2782" s="141"/>
      <c r="L2782" s="141"/>
      <c r="M2782" s="141"/>
      <c r="N2782" s="141"/>
      <c r="O2782" s="141"/>
      <c r="P2782" s="141"/>
      <c r="Q2782" s="141"/>
      <c r="R2782" s="141"/>
      <c r="S2782" s="141"/>
    </row>
    <row r="2783" spans="1:19" ht="14.4" x14ac:dyDescent="0.3">
      <c r="A2783" s="141"/>
      <c r="B2783" s="141"/>
      <c r="C2783" s="141"/>
      <c r="D2783" s="141"/>
      <c r="E2783" s="141"/>
      <c r="F2783" s="141"/>
      <c r="G2783" s="141"/>
      <c r="H2783" s="141"/>
      <c r="I2783" s="141"/>
      <c r="J2783" s="141"/>
      <c r="K2783" s="141"/>
      <c r="L2783" s="141"/>
      <c r="M2783" s="141"/>
      <c r="N2783" s="141"/>
      <c r="O2783" s="141"/>
      <c r="P2783" s="141"/>
      <c r="Q2783" s="141"/>
      <c r="R2783" s="141"/>
      <c r="S2783" s="141"/>
    </row>
    <row r="2784" spans="1:19" ht="14.4" x14ac:dyDescent="0.3">
      <c r="A2784" s="141"/>
      <c r="B2784" s="141"/>
      <c r="C2784" s="141"/>
      <c r="D2784" s="141"/>
      <c r="E2784" s="141"/>
      <c r="F2784" s="141"/>
      <c r="G2784" s="141"/>
      <c r="H2784" s="141"/>
      <c r="I2784" s="141"/>
      <c r="J2784" s="141"/>
      <c r="K2784" s="141"/>
      <c r="L2784" s="141"/>
      <c r="M2784" s="141"/>
      <c r="N2784" s="141"/>
      <c r="O2784" s="141"/>
      <c r="P2784" s="141"/>
      <c r="Q2784" s="141"/>
      <c r="R2784" s="141"/>
      <c r="S2784" s="141"/>
    </row>
    <row r="2785" spans="1:19" ht="14.4" x14ac:dyDescent="0.3">
      <c r="A2785" s="141"/>
      <c r="B2785" s="141"/>
      <c r="C2785" s="141"/>
      <c r="D2785" s="141"/>
      <c r="E2785" s="141"/>
      <c r="F2785" s="141"/>
      <c r="G2785" s="141"/>
      <c r="H2785" s="141"/>
      <c r="I2785" s="141"/>
      <c r="J2785" s="141"/>
      <c r="K2785" s="141"/>
      <c r="L2785" s="141"/>
      <c r="M2785" s="141"/>
      <c r="N2785" s="141"/>
      <c r="O2785" s="141"/>
      <c r="P2785" s="141"/>
      <c r="Q2785" s="141"/>
      <c r="R2785" s="141"/>
      <c r="S2785" s="141"/>
    </row>
    <row r="2786" spans="1:19" ht="14.4" x14ac:dyDescent="0.3">
      <c r="A2786" s="141"/>
      <c r="B2786" s="141"/>
      <c r="C2786" s="141"/>
      <c r="D2786" s="141"/>
      <c r="E2786" s="141"/>
      <c r="F2786" s="141"/>
      <c r="G2786" s="141"/>
      <c r="H2786" s="141"/>
      <c r="I2786" s="141"/>
      <c r="J2786" s="141"/>
      <c r="K2786" s="141"/>
      <c r="L2786" s="141"/>
      <c r="M2786" s="141"/>
      <c r="N2786" s="141"/>
      <c r="O2786" s="141"/>
      <c r="P2786" s="141"/>
      <c r="Q2786" s="141"/>
      <c r="R2786" s="141"/>
      <c r="S2786" s="141"/>
    </row>
    <row r="2787" spans="1:19" ht="14.4" x14ac:dyDescent="0.3">
      <c r="A2787" s="141"/>
      <c r="B2787" s="141"/>
      <c r="C2787" s="141"/>
      <c r="D2787" s="141"/>
      <c r="E2787" s="141"/>
      <c r="F2787" s="141"/>
      <c r="G2787" s="141"/>
      <c r="H2787" s="141"/>
      <c r="I2787" s="141"/>
      <c r="J2787" s="141"/>
      <c r="K2787" s="141"/>
      <c r="L2787" s="141"/>
      <c r="M2787" s="141"/>
      <c r="N2787" s="141"/>
      <c r="O2787" s="141"/>
      <c r="P2787" s="141"/>
      <c r="Q2787" s="141"/>
      <c r="R2787" s="141"/>
      <c r="S2787" s="141"/>
    </row>
    <row r="2788" spans="1:19" ht="14.4" x14ac:dyDescent="0.3">
      <c r="A2788" s="141"/>
      <c r="B2788" s="141"/>
      <c r="C2788" s="141"/>
      <c r="D2788" s="141"/>
      <c r="E2788" s="141"/>
      <c r="F2788" s="141"/>
      <c r="G2788" s="141"/>
      <c r="H2788" s="141"/>
      <c r="I2788" s="141"/>
      <c r="J2788" s="141"/>
      <c r="K2788" s="141"/>
      <c r="L2788" s="141"/>
      <c r="M2788" s="141"/>
      <c r="N2788" s="141"/>
      <c r="O2788" s="141"/>
      <c r="P2788" s="141"/>
      <c r="Q2788" s="141"/>
      <c r="R2788" s="141"/>
      <c r="S2788" s="141"/>
    </row>
    <row r="2789" spans="1:19" ht="14.4" x14ac:dyDescent="0.3">
      <c r="A2789" s="141"/>
      <c r="B2789" s="141"/>
      <c r="C2789" s="141"/>
      <c r="D2789" s="141"/>
      <c r="E2789" s="141"/>
      <c r="F2789" s="141"/>
      <c r="G2789" s="141"/>
      <c r="H2789" s="141"/>
      <c r="I2789" s="141"/>
      <c r="J2789" s="141"/>
      <c r="K2789" s="141"/>
      <c r="L2789" s="141"/>
      <c r="M2789" s="141"/>
      <c r="N2789" s="141"/>
      <c r="O2789" s="141"/>
      <c r="P2789" s="141"/>
      <c r="Q2789" s="141"/>
      <c r="R2789" s="141"/>
      <c r="S2789" s="141"/>
    </row>
    <row r="2790" spans="1:19" ht="14.4" x14ac:dyDescent="0.3">
      <c r="A2790" s="141"/>
      <c r="B2790" s="141"/>
      <c r="C2790" s="141"/>
      <c r="D2790" s="141"/>
      <c r="E2790" s="141"/>
      <c r="F2790" s="141"/>
      <c r="G2790" s="141"/>
      <c r="H2790" s="141"/>
      <c r="I2790" s="141"/>
      <c r="J2790" s="141"/>
      <c r="K2790" s="141"/>
      <c r="L2790" s="141"/>
      <c r="M2790" s="141"/>
      <c r="N2790" s="141"/>
      <c r="O2790" s="141"/>
      <c r="P2790" s="141"/>
      <c r="Q2790" s="141"/>
      <c r="R2790" s="141"/>
      <c r="S2790" s="141"/>
    </row>
    <row r="2791" spans="1:19" ht="14.4" x14ac:dyDescent="0.3">
      <c r="A2791" s="141"/>
      <c r="B2791" s="141"/>
      <c r="C2791" s="141"/>
      <c r="D2791" s="141"/>
      <c r="E2791" s="141"/>
      <c r="F2791" s="141"/>
      <c r="G2791" s="141"/>
      <c r="H2791" s="141"/>
      <c r="I2791" s="141"/>
      <c r="J2791" s="141"/>
      <c r="K2791" s="141"/>
      <c r="L2791" s="141"/>
      <c r="M2791" s="141"/>
      <c r="N2791" s="141"/>
      <c r="O2791" s="141"/>
      <c r="P2791" s="141"/>
      <c r="Q2791" s="141"/>
      <c r="R2791" s="141"/>
      <c r="S2791" s="141"/>
    </row>
    <row r="2792" spans="1:19" ht="14.4" x14ac:dyDescent="0.3">
      <c r="A2792" s="141"/>
      <c r="B2792" s="141"/>
      <c r="C2792" s="141"/>
      <c r="D2792" s="141"/>
      <c r="E2792" s="141"/>
      <c r="F2792" s="141"/>
      <c r="G2792" s="141"/>
      <c r="H2792" s="141"/>
      <c r="I2792" s="141"/>
      <c r="J2792" s="141"/>
      <c r="K2792" s="141"/>
      <c r="L2792" s="141"/>
      <c r="M2792" s="141"/>
      <c r="N2792" s="141"/>
      <c r="O2792" s="141"/>
      <c r="P2792" s="141"/>
      <c r="Q2792" s="141"/>
      <c r="R2792" s="141"/>
      <c r="S2792" s="141"/>
    </row>
    <row r="2793" spans="1:19" ht="14.4" x14ac:dyDescent="0.3">
      <c r="A2793" s="141"/>
      <c r="B2793" s="141"/>
      <c r="C2793" s="141"/>
      <c r="D2793" s="141"/>
      <c r="E2793" s="141"/>
      <c r="F2793" s="141"/>
      <c r="G2793" s="141"/>
      <c r="H2793" s="141"/>
      <c r="I2793" s="141"/>
      <c r="J2793" s="141"/>
      <c r="K2793" s="141"/>
      <c r="L2793" s="141"/>
      <c r="M2793" s="141"/>
      <c r="N2793" s="141"/>
      <c r="O2793" s="141"/>
      <c r="P2793" s="141"/>
      <c r="Q2793" s="141"/>
      <c r="R2793" s="141"/>
      <c r="S2793" s="141"/>
    </row>
    <row r="2794" spans="1:19" ht="14.4" x14ac:dyDescent="0.3">
      <c r="A2794" s="141"/>
      <c r="B2794" s="141"/>
      <c r="C2794" s="141"/>
      <c r="D2794" s="141"/>
      <c r="E2794" s="141"/>
      <c r="F2794" s="141"/>
      <c r="G2794" s="141"/>
      <c r="H2794" s="141"/>
      <c r="I2794" s="141"/>
      <c r="J2794" s="141"/>
      <c r="K2794" s="141"/>
      <c r="L2794" s="141"/>
      <c r="M2794" s="141"/>
      <c r="N2794" s="141"/>
      <c r="O2794" s="141"/>
      <c r="P2794" s="141"/>
      <c r="Q2794" s="141"/>
      <c r="R2794" s="141"/>
      <c r="S2794" s="141"/>
    </row>
    <row r="2795" spans="1:19" ht="14.4" x14ac:dyDescent="0.3">
      <c r="A2795" s="141"/>
      <c r="B2795" s="141"/>
      <c r="C2795" s="141"/>
      <c r="D2795" s="141"/>
      <c r="E2795" s="141"/>
      <c r="F2795" s="141"/>
      <c r="G2795" s="141"/>
      <c r="H2795" s="141"/>
      <c r="I2795" s="141"/>
      <c r="J2795" s="141"/>
      <c r="K2795" s="141"/>
      <c r="L2795" s="141"/>
      <c r="M2795" s="141"/>
      <c r="N2795" s="141"/>
      <c r="O2795" s="141"/>
      <c r="P2795" s="141"/>
      <c r="Q2795" s="141"/>
      <c r="R2795" s="141"/>
      <c r="S2795" s="141"/>
    </row>
    <row r="2796" spans="1:19" ht="14.4" x14ac:dyDescent="0.3">
      <c r="A2796" s="141"/>
      <c r="B2796" s="141"/>
      <c r="C2796" s="141"/>
      <c r="D2796" s="141"/>
      <c r="E2796" s="141"/>
      <c r="F2796" s="141"/>
      <c r="G2796" s="141"/>
      <c r="H2796" s="141"/>
      <c r="I2796" s="141"/>
      <c r="J2796" s="141"/>
      <c r="K2796" s="141"/>
      <c r="L2796" s="141"/>
      <c r="M2796" s="141"/>
      <c r="N2796" s="141"/>
      <c r="O2796" s="141"/>
      <c r="P2796" s="141"/>
      <c r="Q2796" s="141"/>
      <c r="R2796" s="141"/>
      <c r="S2796" s="141"/>
    </row>
    <row r="2797" spans="1:19" ht="14.4" x14ac:dyDescent="0.3">
      <c r="A2797" s="141"/>
      <c r="B2797" s="141"/>
      <c r="C2797" s="141"/>
      <c r="D2797" s="141"/>
      <c r="E2797" s="141"/>
      <c r="F2797" s="141"/>
      <c r="G2797" s="141"/>
      <c r="H2797" s="141"/>
      <c r="I2797" s="141"/>
      <c r="J2797" s="141"/>
      <c r="K2797" s="141"/>
      <c r="L2797" s="141"/>
      <c r="M2797" s="141"/>
      <c r="N2797" s="141"/>
      <c r="O2797" s="141"/>
      <c r="P2797" s="141"/>
      <c r="Q2797" s="141"/>
      <c r="R2797" s="141"/>
      <c r="S2797" s="141"/>
    </row>
    <row r="2798" spans="1:19" ht="14.4" x14ac:dyDescent="0.3">
      <c r="A2798" s="141"/>
      <c r="B2798" s="141"/>
      <c r="C2798" s="141"/>
      <c r="D2798" s="141"/>
      <c r="E2798" s="141"/>
      <c r="F2798" s="141"/>
      <c r="G2798" s="141"/>
      <c r="H2798" s="141"/>
      <c r="I2798" s="141"/>
      <c r="J2798" s="141"/>
      <c r="K2798" s="141"/>
      <c r="L2798" s="141"/>
      <c r="M2798" s="141"/>
      <c r="N2798" s="141"/>
      <c r="O2798" s="141"/>
      <c r="P2798" s="141"/>
      <c r="Q2798" s="141"/>
      <c r="R2798" s="141"/>
      <c r="S2798" s="141"/>
    </row>
    <row r="2799" spans="1:19" ht="14.4" x14ac:dyDescent="0.3">
      <c r="A2799" s="141"/>
      <c r="B2799" s="141"/>
      <c r="C2799" s="141"/>
      <c r="D2799" s="141"/>
      <c r="E2799" s="141"/>
      <c r="F2799" s="141"/>
      <c r="G2799" s="141"/>
      <c r="H2799" s="141"/>
      <c r="I2799" s="141"/>
      <c r="J2799" s="141"/>
      <c r="K2799" s="141"/>
      <c r="L2799" s="141"/>
      <c r="M2799" s="141"/>
      <c r="N2799" s="141"/>
      <c r="O2799" s="141"/>
      <c r="P2799" s="141"/>
      <c r="Q2799" s="141"/>
      <c r="R2799" s="141"/>
      <c r="S2799" s="141"/>
    </row>
    <row r="2800" spans="1:19" ht="14.4" x14ac:dyDescent="0.3">
      <c r="A2800" s="141"/>
      <c r="B2800" s="141"/>
      <c r="C2800" s="141"/>
      <c r="D2800" s="141"/>
      <c r="E2800" s="141"/>
      <c r="F2800" s="141"/>
      <c r="G2800" s="141"/>
      <c r="H2800" s="141"/>
      <c r="I2800" s="141"/>
      <c r="J2800" s="141"/>
      <c r="K2800" s="141"/>
      <c r="L2800" s="141"/>
      <c r="M2800" s="141"/>
      <c r="N2800" s="141"/>
      <c r="O2800" s="141"/>
      <c r="P2800" s="141"/>
      <c r="Q2800" s="141"/>
      <c r="R2800" s="141"/>
      <c r="S2800" s="141"/>
    </row>
    <row r="2801" spans="1:19" ht="14.4" x14ac:dyDescent="0.3">
      <c r="A2801" s="141"/>
      <c r="B2801" s="141"/>
      <c r="C2801" s="141"/>
      <c r="D2801" s="141"/>
      <c r="E2801" s="141"/>
      <c r="F2801" s="141"/>
      <c r="G2801" s="141"/>
      <c r="H2801" s="141"/>
      <c r="I2801" s="141"/>
      <c r="J2801" s="141"/>
      <c r="K2801" s="141"/>
      <c r="L2801" s="141"/>
      <c r="M2801" s="141"/>
      <c r="N2801" s="141"/>
      <c r="O2801" s="141"/>
      <c r="P2801" s="141"/>
      <c r="Q2801" s="141"/>
      <c r="R2801" s="141"/>
      <c r="S2801" s="141"/>
    </row>
    <row r="2802" spans="1:19" ht="14.4" x14ac:dyDescent="0.3">
      <c r="A2802" s="141"/>
      <c r="B2802" s="141"/>
      <c r="C2802" s="141"/>
      <c r="D2802" s="141"/>
      <c r="E2802" s="141"/>
      <c r="F2802" s="141"/>
      <c r="G2802" s="141"/>
      <c r="H2802" s="141"/>
      <c r="I2802" s="141"/>
      <c r="J2802" s="141"/>
      <c r="K2802" s="141"/>
      <c r="L2802" s="141"/>
      <c r="M2802" s="141"/>
      <c r="N2802" s="141"/>
      <c r="O2802" s="141"/>
      <c r="P2802" s="141"/>
      <c r="Q2802" s="141"/>
      <c r="R2802" s="141"/>
      <c r="S2802" s="141"/>
    </row>
    <row r="2803" spans="1:19" ht="14.4" x14ac:dyDescent="0.3">
      <c r="A2803" s="141"/>
      <c r="B2803" s="141"/>
      <c r="C2803" s="141"/>
      <c r="D2803" s="141"/>
      <c r="E2803" s="141"/>
      <c r="F2803" s="141"/>
      <c r="G2803" s="141"/>
      <c r="H2803" s="141"/>
      <c r="I2803" s="141"/>
      <c r="J2803" s="141"/>
      <c r="K2803" s="141"/>
      <c r="L2803" s="141"/>
      <c r="M2803" s="141"/>
      <c r="N2803" s="141"/>
      <c r="O2803" s="141"/>
      <c r="P2803" s="141"/>
      <c r="Q2803" s="141"/>
      <c r="R2803" s="141"/>
      <c r="S2803" s="141"/>
    </row>
    <row r="2804" spans="1:19" ht="14.4" x14ac:dyDescent="0.3">
      <c r="A2804" s="141"/>
      <c r="B2804" s="141"/>
      <c r="C2804" s="141"/>
      <c r="D2804" s="141"/>
      <c r="E2804" s="141"/>
      <c r="F2804" s="141"/>
      <c r="G2804" s="141"/>
      <c r="H2804" s="141"/>
      <c r="I2804" s="141"/>
      <c r="J2804" s="141"/>
      <c r="K2804" s="141"/>
      <c r="L2804" s="141"/>
      <c r="M2804" s="141"/>
      <c r="N2804" s="141"/>
      <c r="O2804" s="141"/>
      <c r="P2804" s="141"/>
      <c r="Q2804" s="141"/>
      <c r="R2804" s="141"/>
      <c r="S2804" s="141"/>
    </row>
    <row r="2805" spans="1:19" ht="14.4" x14ac:dyDescent="0.3">
      <c r="A2805" s="141"/>
      <c r="B2805" s="141"/>
      <c r="C2805" s="141"/>
      <c r="D2805" s="141"/>
      <c r="E2805" s="141"/>
      <c r="F2805" s="141"/>
      <c r="G2805" s="141"/>
      <c r="H2805" s="141"/>
      <c r="I2805" s="141"/>
      <c r="J2805" s="141"/>
      <c r="K2805" s="141"/>
      <c r="L2805" s="141"/>
      <c r="M2805" s="141"/>
      <c r="N2805" s="141"/>
      <c r="O2805" s="141"/>
      <c r="P2805" s="141"/>
      <c r="Q2805" s="141"/>
      <c r="R2805" s="141"/>
      <c r="S2805" s="141"/>
    </row>
    <row r="2806" spans="1:19" ht="14.4" x14ac:dyDescent="0.3">
      <c r="A2806" s="141"/>
      <c r="B2806" s="141"/>
      <c r="C2806" s="141"/>
      <c r="D2806" s="141"/>
      <c r="E2806" s="141"/>
      <c r="F2806" s="141"/>
      <c r="G2806" s="141"/>
      <c r="H2806" s="141"/>
      <c r="I2806" s="141"/>
      <c r="J2806" s="141"/>
      <c r="K2806" s="141"/>
      <c r="L2806" s="141"/>
      <c r="M2806" s="141"/>
      <c r="N2806" s="141"/>
      <c r="O2806" s="141"/>
      <c r="P2806" s="141"/>
      <c r="Q2806" s="141"/>
      <c r="R2806" s="141"/>
      <c r="S2806" s="141"/>
    </row>
    <row r="2807" spans="1:19" ht="14.4" x14ac:dyDescent="0.3">
      <c r="A2807" s="141"/>
      <c r="B2807" s="141"/>
      <c r="C2807" s="141"/>
      <c r="D2807" s="141"/>
      <c r="E2807" s="141"/>
      <c r="F2807" s="141"/>
      <c r="G2807" s="141"/>
      <c r="H2807" s="141"/>
      <c r="I2807" s="141"/>
      <c r="J2807" s="141"/>
      <c r="K2807" s="141"/>
      <c r="L2807" s="141"/>
      <c r="M2807" s="141"/>
      <c r="N2807" s="141"/>
      <c r="O2807" s="141"/>
      <c r="P2807" s="141"/>
      <c r="Q2807" s="141"/>
      <c r="R2807" s="141"/>
      <c r="S2807" s="141"/>
    </row>
    <row r="2808" spans="1:19" ht="14.4" x14ac:dyDescent="0.3">
      <c r="A2808" s="141"/>
      <c r="B2808" s="141"/>
      <c r="C2808" s="141"/>
      <c r="D2808" s="141"/>
      <c r="E2808" s="141"/>
      <c r="F2808" s="141"/>
      <c r="G2808" s="141"/>
      <c r="H2808" s="141"/>
      <c r="I2808" s="141"/>
      <c r="J2808" s="141"/>
      <c r="K2808" s="141"/>
      <c r="L2808" s="141"/>
      <c r="M2808" s="141"/>
      <c r="N2808" s="141"/>
      <c r="O2808" s="141"/>
      <c r="P2808" s="141"/>
      <c r="Q2808" s="141"/>
      <c r="R2808" s="141"/>
      <c r="S2808" s="141"/>
    </row>
    <row r="2809" spans="1:19" ht="14.4" x14ac:dyDescent="0.3">
      <c r="A2809" s="141"/>
      <c r="B2809" s="141"/>
      <c r="C2809" s="141"/>
      <c r="D2809" s="141"/>
      <c r="E2809" s="141"/>
      <c r="F2809" s="141"/>
      <c r="G2809" s="141"/>
      <c r="H2809" s="141"/>
      <c r="I2809" s="141"/>
      <c r="J2809" s="141"/>
      <c r="K2809" s="141"/>
      <c r="L2809" s="141"/>
      <c r="M2809" s="141"/>
      <c r="N2809" s="141"/>
      <c r="O2809" s="141"/>
      <c r="P2809" s="141"/>
      <c r="Q2809" s="141"/>
      <c r="R2809" s="141"/>
      <c r="S2809" s="141"/>
    </row>
    <row r="2810" spans="1:19" ht="14.4" x14ac:dyDescent="0.3">
      <c r="A2810" s="141"/>
      <c r="B2810" s="141"/>
      <c r="C2810" s="141"/>
      <c r="D2810" s="141"/>
      <c r="E2810" s="141"/>
      <c r="F2810" s="141"/>
      <c r="G2810" s="141"/>
      <c r="H2810" s="141"/>
      <c r="I2810" s="141"/>
      <c r="J2810" s="141"/>
      <c r="K2810" s="141"/>
      <c r="L2810" s="141"/>
      <c r="M2810" s="141"/>
      <c r="N2810" s="141"/>
      <c r="O2810" s="141"/>
      <c r="P2810" s="141"/>
      <c r="Q2810" s="141"/>
      <c r="R2810" s="141"/>
      <c r="S2810" s="141"/>
    </row>
    <row r="2811" spans="1:19" ht="14.4" x14ac:dyDescent="0.3">
      <c r="A2811" s="141"/>
      <c r="B2811" s="141"/>
      <c r="C2811" s="141"/>
      <c r="D2811" s="141"/>
      <c r="E2811" s="141"/>
      <c r="F2811" s="141"/>
      <c r="G2811" s="141"/>
      <c r="H2811" s="141"/>
      <c r="I2811" s="141"/>
      <c r="J2811" s="141"/>
      <c r="K2811" s="141"/>
      <c r="L2811" s="141"/>
      <c r="M2811" s="141"/>
      <c r="N2811" s="141"/>
      <c r="O2811" s="141"/>
      <c r="P2811" s="141"/>
      <c r="Q2811" s="141"/>
      <c r="R2811" s="141"/>
      <c r="S2811" s="141"/>
    </row>
    <row r="2812" spans="1:19" ht="14.4" x14ac:dyDescent="0.3">
      <c r="A2812" s="141"/>
      <c r="B2812" s="141"/>
      <c r="C2812" s="141"/>
      <c r="D2812" s="141"/>
      <c r="E2812" s="141"/>
      <c r="F2812" s="141"/>
      <c r="G2812" s="141"/>
      <c r="H2812" s="141"/>
      <c r="I2812" s="141"/>
      <c r="J2812" s="141"/>
      <c r="K2812" s="141"/>
      <c r="L2812" s="141"/>
      <c r="M2812" s="141"/>
      <c r="N2812" s="141"/>
      <c r="O2812" s="141"/>
      <c r="P2812" s="141"/>
      <c r="Q2812" s="141"/>
      <c r="R2812" s="141"/>
      <c r="S2812" s="141"/>
    </row>
    <row r="2813" spans="1:19" ht="14.4" x14ac:dyDescent="0.3">
      <c r="A2813" s="141"/>
      <c r="B2813" s="141"/>
      <c r="C2813" s="141"/>
      <c r="D2813" s="141"/>
      <c r="E2813" s="141"/>
      <c r="F2813" s="141"/>
      <c r="G2813" s="141"/>
      <c r="H2813" s="141"/>
      <c r="I2813" s="141"/>
      <c r="J2813" s="141"/>
      <c r="K2813" s="141"/>
      <c r="L2813" s="141"/>
      <c r="M2813" s="141"/>
      <c r="N2813" s="141"/>
      <c r="O2813" s="141"/>
      <c r="P2813" s="141"/>
      <c r="Q2813" s="141"/>
      <c r="R2813" s="141"/>
      <c r="S2813" s="141"/>
    </row>
    <row r="2814" spans="1:19" ht="14.4" x14ac:dyDescent="0.3">
      <c r="A2814" s="141"/>
      <c r="B2814" s="141"/>
      <c r="C2814" s="141"/>
      <c r="D2814" s="141"/>
      <c r="E2814" s="141"/>
      <c r="F2814" s="141"/>
      <c r="G2814" s="141"/>
      <c r="H2814" s="141"/>
      <c r="I2814" s="141"/>
      <c r="J2814" s="141"/>
      <c r="K2814" s="141"/>
      <c r="L2814" s="141"/>
      <c r="M2814" s="141"/>
      <c r="N2814" s="141"/>
      <c r="O2814" s="141"/>
      <c r="P2814" s="141"/>
      <c r="Q2814" s="141"/>
      <c r="R2814" s="141"/>
      <c r="S2814" s="141"/>
    </row>
    <row r="2815" spans="1:19" ht="14.4" x14ac:dyDescent="0.3">
      <c r="A2815" s="141"/>
      <c r="B2815" s="141"/>
      <c r="C2815" s="141"/>
      <c r="D2815" s="141"/>
      <c r="E2815" s="141"/>
      <c r="F2815" s="141"/>
      <c r="G2815" s="141"/>
      <c r="H2815" s="141"/>
      <c r="I2815" s="141"/>
      <c r="J2815" s="141"/>
      <c r="K2815" s="141"/>
      <c r="L2815" s="141"/>
      <c r="M2815" s="141"/>
      <c r="N2815" s="141"/>
      <c r="O2815" s="141"/>
      <c r="P2815" s="141"/>
      <c r="Q2815" s="141"/>
      <c r="R2815" s="141"/>
      <c r="S2815" s="141"/>
    </row>
    <row r="2816" spans="1:19" ht="14.4" x14ac:dyDescent="0.3">
      <c r="A2816" s="141"/>
      <c r="B2816" s="141"/>
      <c r="C2816" s="141"/>
      <c r="D2816" s="141"/>
      <c r="E2816" s="141"/>
      <c r="F2816" s="141"/>
      <c r="G2816" s="141"/>
      <c r="H2816" s="141"/>
      <c r="I2816" s="141"/>
      <c r="J2816" s="141"/>
      <c r="K2816" s="141"/>
      <c r="L2816" s="141"/>
      <c r="M2816" s="141"/>
      <c r="N2816" s="141"/>
      <c r="O2816" s="141"/>
      <c r="P2816" s="141"/>
      <c r="Q2816" s="141"/>
      <c r="R2816" s="141"/>
      <c r="S2816" s="141"/>
    </row>
    <row r="2817" spans="1:19" ht="14.4" x14ac:dyDescent="0.3">
      <c r="A2817" s="141"/>
      <c r="B2817" s="141"/>
      <c r="C2817" s="141"/>
      <c r="D2817" s="141"/>
      <c r="E2817" s="141"/>
      <c r="F2817" s="141"/>
      <c r="G2817" s="141"/>
      <c r="H2817" s="141"/>
      <c r="I2817" s="141"/>
      <c r="J2817" s="141"/>
      <c r="K2817" s="141"/>
      <c r="L2817" s="141"/>
      <c r="M2817" s="141"/>
      <c r="N2817" s="141"/>
      <c r="O2817" s="141"/>
      <c r="P2817" s="141"/>
      <c r="Q2817" s="141"/>
      <c r="R2817" s="141"/>
      <c r="S2817" s="141"/>
    </row>
    <row r="2818" spans="1:19" ht="14.4" x14ac:dyDescent="0.3">
      <c r="A2818" s="141"/>
      <c r="B2818" s="141"/>
      <c r="C2818" s="141"/>
      <c r="D2818" s="141"/>
      <c r="E2818" s="141"/>
      <c r="F2818" s="141"/>
      <c r="G2818" s="141"/>
      <c r="H2818" s="141"/>
      <c r="I2818" s="141"/>
      <c r="J2818" s="141"/>
      <c r="K2818" s="141"/>
      <c r="L2818" s="141"/>
      <c r="M2818" s="141"/>
      <c r="N2818" s="141"/>
      <c r="O2818" s="141"/>
      <c r="P2818" s="141"/>
      <c r="Q2818" s="141"/>
      <c r="R2818" s="141"/>
      <c r="S2818" s="141"/>
    </row>
    <row r="2819" spans="1:19" ht="14.4" x14ac:dyDescent="0.3">
      <c r="A2819" s="141"/>
      <c r="B2819" s="141"/>
      <c r="C2819" s="141"/>
      <c r="D2819" s="141"/>
      <c r="E2819" s="141"/>
      <c r="F2819" s="141"/>
      <c r="G2819" s="141"/>
      <c r="H2819" s="141"/>
      <c r="I2819" s="141"/>
      <c r="J2819" s="141"/>
      <c r="K2819" s="141"/>
      <c r="L2819" s="141"/>
      <c r="M2819" s="141"/>
      <c r="N2819" s="141"/>
      <c r="O2819" s="141"/>
      <c r="P2819" s="141"/>
      <c r="Q2819" s="141"/>
      <c r="R2819" s="141"/>
      <c r="S2819" s="141"/>
    </row>
    <row r="2820" spans="1:19" ht="14.4" x14ac:dyDescent="0.3">
      <c r="A2820" s="141"/>
      <c r="B2820" s="141"/>
      <c r="C2820" s="141"/>
      <c r="D2820" s="141"/>
      <c r="E2820" s="141"/>
      <c r="F2820" s="141"/>
      <c r="G2820" s="141"/>
      <c r="H2820" s="141"/>
      <c r="I2820" s="141"/>
      <c r="J2820" s="141"/>
      <c r="K2820" s="141"/>
      <c r="L2820" s="141"/>
      <c r="M2820" s="141"/>
      <c r="N2820" s="141"/>
      <c r="O2820" s="141"/>
      <c r="P2820" s="141"/>
      <c r="Q2820" s="141"/>
      <c r="R2820" s="141"/>
      <c r="S2820" s="141"/>
    </row>
    <row r="2821" spans="1:19" ht="14.4" x14ac:dyDescent="0.3">
      <c r="A2821" s="141"/>
      <c r="B2821" s="141"/>
      <c r="C2821" s="141"/>
      <c r="D2821" s="141"/>
      <c r="E2821" s="141"/>
      <c r="F2821" s="141"/>
      <c r="G2821" s="141"/>
      <c r="H2821" s="141"/>
      <c r="I2821" s="141"/>
      <c r="J2821" s="141"/>
      <c r="K2821" s="141"/>
      <c r="L2821" s="141"/>
      <c r="M2821" s="141"/>
      <c r="N2821" s="141"/>
      <c r="O2821" s="141"/>
      <c r="P2821" s="141"/>
      <c r="Q2821" s="141"/>
      <c r="R2821" s="141"/>
      <c r="S2821" s="141"/>
    </row>
    <row r="2822" spans="1:19" ht="14.4" x14ac:dyDescent="0.3">
      <c r="A2822" s="141"/>
      <c r="B2822" s="141"/>
      <c r="C2822" s="141"/>
      <c r="D2822" s="141"/>
      <c r="E2822" s="141"/>
      <c r="F2822" s="141"/>
      <c r="G2822" s="141"/>
      <c r="H2822" s="141"/>
      <c r="I2822" s="141"/>
      <c r="J2822" s="141"/>
      <c r="K2822" s="141"/>
      <c r="L2822" s="141"/>
      <c r="M2822" s="141"/>
      <c r="N2822" s="141"/>
      <c r="O2822" s="141"/>
      <c r="P2822" s="141"/>
      <c r="Q2822" s="141"/>
      <c r="R2822" s="141"/>
      <c r="S2822" s="141"/>
    </row>
    <row r="2823" spans="1:19" ht="14.4" x14ac:dyDescent="0.3">
      <c r="A2823" s="141"/>
      <c r="B2823" s="141"/>
      <c r="C2823" s="141"/>
      <c r="D2823" s="141"/>
      <c r="E2823" s="141"/>
      <c r="F2823" s="141"/>
      <c r="G2823" s="141"/>
      <c r="H2823" s="141"/>
      <c r="I2823" s="141"/>
      <c r="J2823" s="141"/>
      <c r="K2823" s="141"/>
      <c r="L2823" s="141"/>
      <c r="M2823" s="141"/>
      <c r="N2823" s="141"/>
      <c r="O2823" s="141"/>
      <c r="P2823" s="141"/>
      <c r="Q2823" s="141"/>
      <c r="R2823" s="141"/>
      <c r="S2823" s="141"/>
    </row>
    <row r="2824" spans="1:19" ht="14.4" x14ac:dyDescent="0.3">
      <c r="A2824" s="141"/>
      <c r="B2824" s="141"/>
      <c r="C2824" s="141"/>
      <c r="D2824" s="141"/>
      <c r="E2824" s="141"/>
      <c r="F2824" s="141"/>
      <c r="G2824" s="141"/>
      <c r="H2824" s="141"/>
      <c r="I2824" s="141"/>
      <c r="J2824" s="141"/>
      <c r="K2824" s="141"/>
      <c r="L2824" s="141"/>
      <c r="M2824" s="141"/>
      <c r="N2824" s="141"/>
      <c r="O2824" s="141"/>
      <c r="P2824" s="141"/>
      <c r="Q2824" s="141"/>
      <c r="R2824" s="141"/>
      <c r="S2824" s="141"/>
    </row>
    <row r="2825" spans="1:19" ht="14.4" x14ac:dyDescent="0.3">
      <c r="A2825" s="141"/>
      <c r="B2825" s="141"/>
      <c r="C2825" s="141"/>
      <c r="D2825" s="141"/>
      <c r="E2825" s="141"/>
      <c r="F2825" s="141"/>
      <c r="G2825" s="141"/>
      <c r="H2825" s="141"/>
      <c r="I2825" s="141"/>
      <c r="J2825" s="141"/>
      <c r="K2825" s="141"/>
      <c r="L2825" s="141"/>
      <c r="M2825" s="141"/>
      <c r="N2825" s="141"/>
      <c r="O2825" s="141"/>
      <c r="P2825" s="141"/>
      <c r="Q2825" s="141"/>
      <c r="R2825" s="141"/>
      <c r="S2825" s="141"/>
    </row>
    <row r="2826" spans="1:19" ht="14.4" x14ac:dyDescent="0.3">
      <c r="A2826" s="141"/>
      <c r="B2826" s="141"/>
      <c r="C2826" s="141"/>
      <c r="D2826" s="141"/>
      <c r="E2826" s="141"/>
      <c r="F2826" s="141"/>
      <c r="G2826" s="141"/>
      <c r="H2826" s="141"/>
      <c r="I2826" s="141"/>
      <c r="J2826" s="141"/>
      <c r="K2826" s="141"/>
      <c r="L2826" s="141"/>
      <c r="M2826" s="141"/>
      <c r="N2826" s="141"/>
      <c r="O2826" s="141"/>
      <c r="P2826" s="141"/>
      <c r="Q2826" s="141"/>
      <c r="R2826" s="141"/>
      <c r="S2826" s="141"/>
    </row>
    <row r="2827" spans="1:19" ht="14.4" x14ac:dyDescent="0.3">
      <c r="A2827" s="141"/>
      <c r="B2827" s="141"/>
      <c r="C2827" s="141"/>
      <c r="D2827" s="141"/>
      <c r="E2827" s="141"/>
      <c r="F2827" s="141"/>
      <c r="G2827" s="141"/>
      <c r="H2827" s="141"/>
      <c r="I2827" s="141"/>
      <c r="J2827" s="141"/>
      <c r="K2827" s="141"/>
      <c r="L2827" s="141"/>
      <c r="M2827" s="141"/>
      <c r="N2827" s="141"/>
      <c r="O2827" s="141"/>
      <c r="P2827" s="141"/>
      <c r="Q2827" s="141"/>
      <c r="R2827" s="141"/>
      <c r="S2827" s="141"/>
    </row>
    <row r="2828" spans="1:19" ht="14.4" x14ac:dyDescent="0.3">
      <c r="A2828" s="141"/>
      <c r="B2828" s="141"/>
      <c r="C2828" s="141"/>
      <c r="D2828" s="141"/>
      <c r="E2828" s="141"/>
      <c r="F2828" s="141"/>
      <c r="G2828" s="141"/>
      <c r="H2828" s="141"/>
      <c r="I2828" s="141"/>
      <c r="J2828" s="141"/>
      <c r="K2828" s="141"/>
      <c r="L2828" s="141"/>
      <c r="M2828" s="141"/>
      <c r="N2828" s="141"/>
      <c r="O2828" s="141"/>
      <c r="P2828" s="141"/>
      <c r="Q2828" s="141"/>
      <c r="R2828" s="141"/>
      <c r="S2828" s="141"/>
    </row>
    <row r="2829" spans="1:19" ht="14.4" x14ac:dyDescent="0.3">
      <c r="A2829" s="141"/>
      <c r="B2829" s="141"/>
      <c r="C2829" s="141"/>
      <c r="D2829" s="141"/>
      <c r="E2829" s="141"/>
      <c r="F2829" s="141"/>
      <c r="G2829" s="141"/>
      <c r="H2829" s="141"/>
      <c r="I2829" s="141"/>
      <c r="J2829" s="141"/>
      <c r="K2829" s="141"/>
      <c r="L2829" s="141"/>
      <c r="M2829" s="141"/>
      <c r="N2829" s="141"/>
      <c r="O2829" s="141"/>
      <c r="P2829" s="141"/>
      <c r="Q2829" s="141"/>
      <c r="R2829" s="141"/>
      <c r="S2829" s="141"/>
    </row>
    <row r="2830" spans="1:19" ht="14.4" x14ac:dyDescent="0.3">
      <c r="A2830" s="141"/>
      <c r="B2830" s="141"/>
      <c r="C2830" s="141"/>
      <c r="D2830" s="141"/>
      <c r="E2830" s="141"/>
      <c r="F2830" s="141"/>
      <c r="G2830" s="141"/>
      <c r="H2830" s="141"/>
      <c r="I2830" s="141"/>
      <c r="J2830" s="141"/>
      <c r="K2830" s="141"/>
      <c r="L2830" s="141"/>
      <c r="M2830" s="141"/>
      <c r="N2830" s="141"/>
      <c r="O2830" s="141"/>
      <c r="P2830" s="141"/>
      <c r="Q2830" s="141"/>
      <c r="R2830" s="141"/>
      <c r="S2830" s="141"/>
    </row>
    <row r="2831" spans="1:19" ht="14.4" x14ac:dyDescent="0.3">
      <c r="A2831" s="141"/>
      <c r="B2831" s="141"/>
      <c r="C2831" s="141"/>
      <c r="D2831" s="141"/>
      <c r="E2831" s="141"/>
      <c r="F2831" s="141"/>
      <c r="G2831" s="141"/>
      <c r="H2831" s="141"/>
      <c r="I2831" s="141"/>
      <c r="J2831" s="141"/>
      <c r="K2831" s="141"/>
      <c r="L2831" s="141"/>
      <c r="M2831" s="141"/>
      <c r="N2831" s="141"/>
      <c r="O2831" s="141"/>
      <c r="P2831" s="141"/>
      <c r="Q2831" s="141"/>
      <c r="R2831" s="141"/>
      <c r="S2831" s="141"/>
    </row>
    <row r="2832" spans="1:19" ht="14.4" x14ac:dyDescent="0.3">
      <c r="A2832" s="141"/>
      <c r="B2832" s="141"/>
      <c r="C2832" s="141"/>
      <c r="D2832" s="141"/>
      <c r="E2832" s="141"/>
      <c r="F2832" s="141"/>
      <c r="G2832" s="141"/>
      <c r="H2832" s="141"/>
      <c r="I2832" s="141"/>
      <c r="J2832" s="141"/>
      <c r="K2832" s="141"/>
      <c r="L2832" s="141"/>
      <c r="M2832" s="141"/>
      <c r="N2832" s="141"/>
      <c r="O2832" s="141"/>
      <c r="P2832" s="141"/>
      <c r="Q2832" s="141"/>
      <c r="R2832" s="141"/>
      <c r="S2832" s="141"/>
    </row>
    <row r="2833" spans="1:19" ht="14.4" x14ac:dyDescent="0.3">
      <c r="A2833" s="141"/>
      <c r="B2833" s="141"/>
      <c r="C2833" s="141"/>
      <c r="D2833" s="141"/>
      <c r="E2833" s="141"/>
      <c r="F2833" s="141"/>
      <c r="G2833" s="141"/>
      <c r="H2833" s="141"/>
      <c r="I2833" s="141"/>
      <c r="J2833" s="141"/>
      <c r="K2833" s="141"/>
      <c r="L2833" s="141"/>
      <c r="M2833" s="141"/>
      <c r="N2833" s="141"/>
      <c r="O2833" s="141"/>
      <c r="P2833" s="141"/>
      <c r="Q2833" s="141"/>
      <c r="R2833" s="141"/>
      <c r="S2833" s="141"/>
    </row>
    <row r="2834" spans="1:19" ht="14.4" x14ac:dyDescent="0.3">
      <c r="A2834" s="141"/>
      <c r="B2834" s="141"/>
      <c r="C2834" s="141"/>
      <c r="D2834" s="141"/>
      <c r="E2834" s="141"/>
      <c r="F2834" s="141"/>
      <c r="G2834" s="141"/>
      <c r="H2834" s="141"/>
      <c r="I2834" s="141"/>
      <c r="J2834" s="141"/>
      <c r="K2834" s="141"/>
      <c r="L2834" s="141"/>
      <c r="M2834" s="141"/>
      <c r="N2834" s="141"/>
      <c r="O2834" s="141"/>
      <c r="P2834" s="141"/>
      <c r="Q2834" s="141"/>
      <c r="R2834" s="141"/>
      <c r="S2834" s="141"/>
    </row>
    <row r="2835" spans="1:19" ht="14.4" x14ac:dyDescent="0.3">
      <c r="A2835" s="141"/>
      <c r="B2835" s="141"/>
      <c r="C2835" s="141"/>
      <c r="D2835" s="141"/>
      <c r="E2835" s="141"/>
      <c r="F2835" s="141"/>
      <c r="G2835" s="141"/>
      <c r="H2835" s="141"/>
      <c r="I2835" s="141"/>
      <c r="J2835" s="141"/>
      <c r="K2835" s="141"/>
      <c r="L2835" s="141"/>
      <c r="M2835" s="141"/>
      <c r="N2835" s="141"/>
      <c r="O2835" s="141"/>
      <c r="P2835" s="141"/>
      <c r="Q2835" s="141"/>
      <c r="R2835" s="141"/>
      <c r="S2835" s="141"/>
    </row>
    <row r="2836" spans="1:19" ht="14.4" x14ac:dyDescent="0.3">
      <c r="A2836" s="141"/>
      <c r="B2836" s="141"/>
      <c r="C2836" s="141"/>
      <c r="D2836" s="141"/>
      <c r="E2836" s="141"/>
      <c r="F2836" s="141"/>
      <c r="G2836" s="141"/>
      <c r="H2836" s="141"/>
      <c r="I2836" s="141"/>
      <c r="J2836" s="141"/>
      <c r="K2836" s="141"/>
      <c r="L2836" s="141"/>
      <c r="M2836" s="141"/>
      <c r="N2836" s="141"/>
      <c r="O2836" s="141"/>
      <c r="P2836" s="141"/>
      <c r="Q2836" s="141"/>
      <c r="R2836" s="141"/>
      <c r="S2836" s="141"/>
    </row>
    <row r="2837" spans="1:19" ht="14.4" x14ac:dyDescent="0.3">
      <c r="A2837" s="141"/>
      <c r="B2837" s="141"/>
      <c r="C2837" s="141"/>
      <c r="D2837" s="141"/>
      <c r="E2837" s="141"/>
      <c r="F2837" s="141"/>
      <c r="G2837" s="141"/>
      <c r="H2837" s="141"/>
      <c r="I2837" s="141"/>
      <c r="J2837" s="141"/>
      <c r="K2837" s="141"/>
      <c r="L2837" s="141"/>
      <c r="M2837" s="141"/>
      <c r="N2837" s="141"/>
      <c r="O2837" s="141"/>
      <c r="P2837" s="141"/>
      <c r="Q2837" s="141"/>
      <c r="R2837" s="141"/>
      <c r="S2837" s="141"/>
    </row>
    <row r="2838" spans="1:19" ht="14.4" x14ac:dyDescent="0.3">
      <c r="A2838" s="141"/>
      <c r="B2838" s="141"/>
      <c r="C2838" s="141"/>
      <c r="D2838" s="141"/>
      <c r="E2838" s="141"/>
      <c r="F2838" s="141"/>
      <c r="G2838" s="141"/>
      <c r="H2838" s="141"/>
      <c r="I2838" s="141"/>
      <c r="J2838" s="141"/>
      <c r="K2838" s="141"/>
      <c r="L2838" s="141"/>
      <c r="M2838" s="141"/>
      <c r="N2838" s="141"/>
      <c r="O2838" s="141"/>
      <c r="P2838" s="141"/>
      <c r="Q2838" s="141"/>
      <c r="R2838" s="141"/>
      <c r="S2838" s="141"/>
    </row>
    <row r="2839" spans="1:19" ht="14.4" x14ac:dyDescent="0.3">
      <c r="A2839" s="141"/>
      <c r="B2839" s="141"/>
      <c r="C2839" s="141"/>
      <c r="D2839" s="141"/>
      <c r="E2839" s="141"/>
      <c r="F2839" s="141"/>
      <c r="G2839" s="141"/>
      <c r="H2839" s="141"/>
      <c r="I2839" s="141"/>
      <c r="J2839" s="141"/>
      <c r="K2839" s="141"/>
      <c r="L2839" s="141"/>
      <c r="M2839" s="141"/>
      <c r="N2839" s="141"/>
      <c r="O2839" s="141"/>
      <c r="P2839" s="141"/>
      <c r="Q2839" s="141"/>
      <c r="R2839" s="141"/>
      <c r="S2839" s="141"/>
    </row>
    <row r="2840" spans="1:19" ht="14.4" x14ac:dyDescent="0.3">
      <c r="A2840" s="141"/>
      <c r="B2840" s="141"/>
      <c r="C2840" s="141"/>
      <c r="D2840" s="141"/>
      <c r="E2840" s="141"/>
      <c r="F2840" s="141"/>
      <c r="G2840" s="141"/>
      <c r="H2840" s="141"/>
      <c r="I2840" s="141"/>
      <c r="J2840" s="141"/>
      <c r="K2840" s="141"/>
      <c r="L2840" s="141"/>
      <c r="M2840" s="141"/>
      <c r="N2840" s="141"/>
      <c r="O2840" s="141"/>
      <c r="P2840" s="141"/>
      <c r="Q2840" s="141"/>
      <c r="R2840" s="141"/>
      <c r="S2840" s="141"/>
    </row>
    <row r="2841" spans="1:19" ht="14.4" x14ac:dyDescent="0.3">
      <c r="A2841" s="141"/>
      <c r="B2841" s="141"/>
      <c r="C2841" s="141"/>
      <c r="D2841" s="141"/>
      <c r="E2841" s="141"/>
      <c r="F2841" s="141"/>
      <c r="G2841" s="141"/>
      <c r="H2841" s="141"/>
      <c r="I2841" s="141"/>
      <c r="J2841" s="141"/>
      <c r="K2841" s="141"/>
      <c r="L2841" s="141"/>
      <c r="M2841" s="141"/>
      <c r="N2841" s="141"/>
      <c r="O2841" s="141"/>
      <c r="P2841" s="141"/>
      <c r="Q2841" s="141"/>
      <c r="R2841" s="141"/>
      <c r="S2841" s="141"/>
    </row>
    <row r="2842" spans="1:19" ht="14.4" x14ac:dyDescent="0.3">
      <c r="A2842" s="141"/>
      <c r="B2842" s="141"/>
      <c r="C2842" s="141"/>
      <c r="D2842" s="141"/>
      <c r="E2842" s="141"/>
      <c r="F2842" s="141"/>
      <c r="G2842" s="141"/>
      <c r="H2842" s="141"/>
      <c r="I2842" s="141"/>
      <c r="J2842" s="141"/>
      <c r="K2842" s="141"/>
      <c r="L2842" s="141"/>
      <c r="M2842" s="141"/>
      <c r="N2842" s="141"/>
      <c r="O2842" s="141"/>
      <c r="P2842" s="141"/>
      <c r="Q2842" s="141"/>
      <c r="R2842" s="141"/>
      <c r="S2842" s="141"/>
    </row>
    <row r="2843" spans="1:19" ht="14.4" x14ac:dyDescent="0.3">
      <c r="A2843" s="141"/>
      <c r="B2843" s="141"/>
      <c r="C2843" s="141"/>
      <c r="D2843" s="141"/>
      <c r="E2843" s="141"/>
      <c r="F2843" s="141"/>
      <c r="G2843" s="141"/>
      <c r="H2843" s="141"/>
      <c r="I2843" s="141"/>
      <c r="J2843" s="141"/>
      <c r="K2843" s="141"/>
      <c r="L2843" s="141"/>
      <c r="M2843" s="141"/>
      <c r="N2843" s="141"/>
      <c r="O2843" s="141"/>
      <c r="P2843" s="141"/>
      <c r="Q2843" s="141"/>
      <c r="R2843" s="141"/>
      <c r="S2843" s="141"/>
    </row>
    <row r="2844" spans="1:19" ht="14.4" x14ac:dyDescent="0.3">
      <c r="A2844" s="141"/>
      <c r="B2844" s="141"/>
      <c r="C2844" s="141"/>
      <c r="D2844" s="141"/>
      <c r="E2844" s="141"/>
      <c r="F2844" s="141"/>
      <c r="G2844" s="141"/>
      <c r="H2844" s="141"/>
      <c r="I2844" s="141"/>
      <c r="J2844" s="141"/>
      <c r="K2844" s="141"/>
      <c r="L2844" s="141"/>
      <c r="M2844" s="141"/>
      <c r="N2844" s="141"/>
      <c r="O2844" s="141"/>
      <c r="P2844" s="141"/>
      <c r="Q2844" s="141"/>
      <c r="R2844" s="141"/>
      <c r="S2844" s="141"/>
    </row>
    <row r="2845" spans="1:19" ht="14.4" x14ac:dyDescent="0.3">
      <c r="A2845" s="141"/>
      <c r="B2845" s="141"/>
      <c r="C2845" s="141"/>
      <c r="D2845" s="141"/>
      <c r="E2845" s="141"/>
      <c r="F2845" s="141"/>
      <c r="G2845" s="141"/>
      <c r="H2845" s="141"/>
      <c r="I2845" s="141"/>
      <c r="J2845" s="141"/>
      <c r="K2845" s="141"/>
      <c r="L2845" s="141"/>
      <c r="M2845" s="141"/>
      <c r="N2845" s="141"/>
      <c r="O2845" s="141"/>
      <c r="P2845" s="141"/>
      <c r="Q2845" s="141"/>
      <c r="R2845" s="141"/>
      <c r="S2845" s="141"/>
    </row>
    <row r="2846" spans="1:19" ht="14.4" x14ac:dyDescent="0.3">
      <c r="A2846" s="141"/>
      <c r="B2846" s="141"/>
      <c r="C2846" s="141"/>
      <c r="D2846" s="141"/>
      <c r="E2846" s="141"/>
      <c r="F2846" s="141"/>
      <c r="G2846" s="141"/>
      <c r="H2846" s="141"/>
      <c r="I2846" s="141"/>
      <c r="J2846" s="141"/>
      <c r="K2846" s="141"/>
      <c r="L2846" s="141"/>
      <c r="M2846" s="141"/>
      <c r="N2846" s="141"/>
      <c r="O2846" s="141"/>
      <c r="P2846" s="141"/>
      <c r="Q2846" s="141"/>
      <c r="R2846" s="141"/>
      <c r="S2846" s="141"/>
    </row>
    <row r="2847" spans="1:19" ht="14.4" x14ac:dyDescent="0.3">
      <c r="A2847" s="141"/>
      <c r="B2847" s="141"/>
      <c r="C2847" s="141"/>
      <c r="D2847" s="141"/>
      <c r="E2847" s="141"/>
      <c r="F2847" s="141"/>
      <c r="G2847" s="141"/>
      <c r="H2847" s="141"/>
      <c r="I2847" s="141"/>
      <c r="J2847" s="141"/>
      <c r="K2847" s="141"/>
      <c r="L2847" s="141"/>
      <c r="M2847" s="141"/>
      <c r="N2847" s="141"/>
      <c r="O2847" s="141"/>
      <c r="P2847" s="141"/>
      <c r="Q2847" s="141"/>
      <c r="R2847" s="141"/>
      <c r="S2847" s="141"/>
    </row>
    <row r="2848" spans="1:19" ht="14.4" x14ac:dyDescent="0.3">
      <c r="A2848" s="141"/>
      <c r="B2848" s="141"/>
      <c r="C2848" s="141"/>
      <c r="D2848" s="141"/>
      <c r="E2848" s="141"/>
      <c r="F2848" s="141"/>
      <c r="G2848" s="141"/>
      <c r="H2848" s="141"/>
      <c r="I2848" s="141"/>
      <c r="J2848" s="141"/>
      <c r="K2848" s="141"/>
      <c r="L2848" s="141"/>
      <c r="M2848" s="141"/>
      <c r="N2848" s="141"/>
      <c r="O2848" s="141"/>
      <c r="P2848" s="141"/>
      <c r="Q2848" s="141"/>
      <c r="R2848" s="141"/>
      <c r="S2848" s="141"/>
    </row>
    <row r="2849" spans="1:19" ht="14.4" x14ac:dyDescent="0.3">
      <c r="A2849" s="141"/>
      <c r="B2849" s="141"/>
      <c r="C2849" s="141"/>
      <c r="D2849" s="141"/>
      <c r="E2849" s="141"/>
      <c r="F2849" s="141"/>
      <c r="G2849" s="141"/>
      <c r="H2849" s="141"/>
      <c r="I2849" s="141"/>
      <c r="J2849" s="141"/>
      <c r="K2849" s="141"/>
      <c r="L2849" s="141"/>
      <c r="M2849" s="141"/>
      <c r="N2849" s="141"/>
      <c r="O2849" s="141"/>
      <c r="P2849" s="141"/>
      <c r="Q2849" s="141"/>
      <c r="R2849" s="141"/>
      <c r="S2849" s="141"/>
    </row>
    <row r="2850" spans="1:19" ht="14.4" x14ac:dyDescent="0.3">
      <c r="A2850" s="141"/>
      <c r="B2850" s="141"/>
      <c r="C2850" s="141"/>
      <c r="D2850" s="141"/>
      <c r="E2850" s="141"/>
      <c r="F2850" s="141"/>
      <c r="G2850" s="141"/>
      <c r="H2850" s="141"/>
      <c r="I2850" s="141"/>
      <c r="J2850" s="141"/>
      <c r="K2850" s="141"/>
      <c r="L2850" s="141"/>
      <c r="M2850" s="141"/>
      <c r="N2850" s="141"/>
      <c r="O2850" s="141"/>
      <c r="P2850" s="141"/>
      <c r="Q2850" s="141"/>
      <c r="R2850" s="141"/>
      <c r="S2850" s="141"/>
    </row>
    <row r="2851" spans="1:19" ht="14.4" x14ac:dyDescent="0.3">
      <c r="A2851" s="141"/>
      <c r="B2851" s="141"/>
      <c r="C2851" s="141"/>
      <c r="D2851" s="141"/>
      <c r="E2851" s="141"/>
      <c r="F2851" s="141"/>
      <c r="G2851" s="141"/>
      <c r="H2851" s="141"/>
      <c r="I2851" s="141"/>
      <c r="J2851" s="141"/>
      <c r="K2851" s="141"/>
      <c r="L2851" s="141"/>
      <c r="M2851" s="141"/>
      <c r="N2851" s="141"/>
      <c r="O2851" s="141"/>
      <c r="P2851" s="141"/>
      <c r="Q2851" s="141"/>
      <c r="R2851" s="141"/>
      <c r="S2851" s="141"/>
    </row>
    <row r="2852" spans="1:19" ht="14.4" x14ac:dyDescent="0.3">
      <c r="A2852" s="141"/>
      <c r="B2852" s="141"/>
      <c r="C2852" s="141"/>
      <c r="D2852" s="141"/>
      <c r="E2852" s="141"/>
      <c r="F2852" s="141"/>
      <c r="G2852" s="141"/>
      <c r="H2852" s="141"/>
      <c r="I2852" s="141"/>
      <c r="J2852" s="141"/>
      <c r="K2852" s="141"/>
      <c r="L2852" s="141"/>
      <c r="M2852" s="141"/>
      <c r="N2852" s="141"/>
      <c r="O2852" s="141"/>
      <c r="P2852" s="141"/>
      <c r="Q2852" s="141"/>
      <c r="R2852" s="141"/>
      <c r="S2852" s="141"/>
    </row>
    <row r="2853" spans="1:19" ht="14.4" x14ac:dyDescent="0.3">
      <c r="A2853" s="141"/>
      <c r="B2853" s="141"/>
      <c r="C2853" s="141"/>
      <c r="D2853" s="141"/>
      <c r="E2853" s="141"/>
      <c r="F2853" s="141"/>
      <c r="G2853" s="141"/>
      <c r="H2853" s="141"/>
      <c r="I2853" s="141"/>
      <c r="J2853" s="141"/>
      <c r="K2853" s="141"/>
      <c r="L2853" s="141"/>
      <c r="M2853" s="141"/>
      <c r="N2853" s="141"/>
      <c r="O2853" s="141"/>
      <c r="P2853" s="141"/>
      <c r="Q2853" s="141"/>
      <c r="R2853" s="141"/>
      <c r="S2853" s="141"/>
    </row>
    <row r="2854" spans="1:19" ht="14.4" x14ac:dyDescent="0.3">
      <c r="A2854" s="141"/>
      <c r="B2854" s="141"/>
      <c r="C2854" s="141"/>
      <c r="D2854" s="141"/>
      <c r="E2854" s="141"/>
      <c r="F2854" s="141"/>
      <c r="G2854" s="141"/>
      <c r="H2854" s="141"/>
      <c r="I2854" s="141"/>
      <c r="J2854" s="141"/>
      <c r="K2854" s="141"/>
      <c r="L2854" s="141"/>
      <c r="M2854" s="141"/>
      <c r="N2854" s="141"/>
      <c r="O2854" s="141"/>
      <c r="P2854" s="141"/>
      <c r="Q2854" s="141"/>
      <c r="R2854" s="141"/>
      <c r="S2854" s="141"/>
    </row>
    <row r="2855" spans="1:19" ht="14.4" x14ac:dyDescent="0.3">
      <c r="A2855" s="141"/>
      <c r="B2855" s="141"/>
      <c r="C2855" s="141"/>
      <c r="D2855" s="141"/>
      <c r="E2855" s="141"/>
      <c r="F2855" s="141"/>
      <c r="G2855" s="141"/>
      <c r="H2855" s="141"/>
      <c r="I2855" s="141"/>
      <c r="J2855" s="141"/>
      <c r="K2855" s="141"/>
      <c r="L2855" s="141"/>
      <c r="M2855" s="141"/>
      <c r="N2855" s="141"/>
      <c r="O2855" s="141"/>
      <c r="P2855" s="141"/>
      <c r="Q2855" s="141"/>
      <c r="R2855" s="141"/>
      <c r="S2855" s="141"/>
    </row>
    <row r="2856" spans="1:19" ht="14.4" x14ac:dyDescent="0.3">
      <c r="A2856" s="141"/>
      <c r="B2856" s="141"/>
      <c r="C2856" s="141"/>
      <c r="D2856" s="141"/>
      <c r="E2856" s="141"/>
      <c r="F2856" s="141"/>
      <c r="G2856" s="141"/>
      <c r="H2856" s="141"/>
      <c r="I2856" s="141"/>
      <c r="J2856" s="141"/>
      <c r="K2856" s="141"/>
      <c r="L2856" s="141"/>
      <c r="M2856" s="141"/>
      <c r="N2856" s="141"/>
      <c r="O2856" s="141"/>
      <c r="P2856" s="141"/>
      <c r="Q2856" s="141"/>
      <c r="R2856" s="141"/>
      <c r="S2856" s="141"/>
    </row>
    <row r="2857" spans="1:19" ht="14.4" x14ac:dyDescent="0.3">
      <c r="A2857" s="141"/>
      <c r="B2857" s="141"/>
      <c r="C2857" s="141"/>
      <c r="D2857" s="141"/>
      <c r="E2857" s="141"/>
      <c r="F2857" s="141"/>
      <c r="G2857" s="141"/>
      <c r="H2857" s="141"/>
      <c r="I2857" s="141"/>
      <c r="J2857" s="141"/>
      <c r="K2857" s="141"/>
      <c r="L2857" s="141"/>
      <c r="M2857" s="141"/>
      <c r="N2857" s="141"/>
      <c r="O2857" s="141"/>
      <c r="P2857" s="141"/>
      <c r="Q2857" s="141"/>
      <c r="R2857" s="141"/>
      <c r="S2857" s="141"/>
    </row>
    <row r="2858" spans="1:19" ht="14.4" x14ac:dyDescent="0.3">
      <c r="A2858" s="141"/>
      <c r="B2858" s="141"/>
      <c r="C2858" s="141"/>
      <c r="D2858" s="141"/>
      <c r="E2858" s="141"/>
      <c r="F2858" s="141"/>
      <c r="G2858" s="141"/>
      <c r="H2858" s="141"/>
      <c r="I2858" s="141"/>
      <c r="J2858" s="141"/>
      <c r="K2858" s="141"/>
      <c r="L2858" s="141"/>
      <c r="M2858" s="141"/>
      <c r="N2858" s="141"/>
      <c r="O2858" s="141"/>
      <c r="P2858" s="141"/>
      <c r="Q2858" s="141"/>
      <c r="R2858" s="141"/>
      <c r="S2858" s="141"/>
    </row>
    <row r="2859" spans="1:19" ht="14.4" x14ac:dyDescent="0.3">
      <c r="A2859" s="141"/>
      <c r="B2859" s="141"/>
      <c r="C2859" s="141"/>
      <c r="D2859" s="141"/>
      <c r="E2859" s="141"/>
      <c r="F2859" s="141"/>
      <c r="G2859" s="141"/>
      <c r="H2859" s="141"/>
      <c r="I2859" s="141"/>
      <c r="J2859" s="141"/>
      <c r="K2859" s="141"/>
      <c r="L2859" s="141"/>
      <c r="M2859" s="141"/>
      <c r="N2859" s="141"/>
      <c r="O2859" s="141"/>
      <c r="P2859" s="141"/>
      <c r="Q2859" s="141"/>
      <c r="R2859" s="141"/>
      <c r="S2859" s="141"/>
    </row>
    <row r="2860" spans="1:19" ht="14.4" x14ac:dyDescent="0.3">
      <c r="A2860" s="141"/>
      <c r="B2860" s="141"/>
      <c r="C2860" s="141"/>
      <c r="D2860" s="141"/>
      <c r="E2860" s="141"/>
      <c r="F2860" s="141"/>
      <c r="G2860" s="141"/>
      <c r="H2860" s="141"/>
      <c r="I2860" s="141"/>
      <c r="J2860" s="141"/>
      <c r="K2860" s="141"/>
      <c r="L2860" s="141"/>
      <c r="M2860" s="141"/>
      <c r="N2860" s="141"/>
      <c r="O2860" s="141"/>
      <c r="P2860" s="141"/>
      <c r="Q2860" s="141"/>
      <c r="R2860" s="141"/>
      <c r="S2860" s="141"/>
    </row>
    <row r="2861" spans="1:19" ht="14.4" x14ac:dyDescent="0.3">
      <c r="A2861" s="141"/>
      <c r="B2861" s="141"/>
      <c r="C2861" s="141"/>
      <c r="D2861" s="141"/>
      <c r="E2861" s="141"/>
      <c r="F2861" s="141"/>
      <c r="G2861" s="141"/>
      <c r="H2861" s="141"/>
      <c r="I2861" s="141"/>
      <c r="J2861" s="141"/>
      <c r="K2861" s="141"/>
      <c r="L2861" s="141"/>
      <c r="M2861" s="141"/>
      <c r="N2861" s="141"/>
      <c r="O2861" s="141"/>
      <c r="P2861" s="141"/>
      <c r="Q2861" s="141"/>
      <c r="R2861" s="141"/>
      <c r="S2861" s="141"/>
    </row>
    <row r="2862" spans="1:19" ht="14.4" x14ac:dyDescent="0.3">
      <c r="A2862" s="141"/>
      <c r="B2862" s="141"/>
      <c r="C2862" s="141"/>
      <c r="D2862" s="141"/>
      <c r="E2862" s="141"/>
      <c r="F2862" s="141"/>
      <c r="G2862" s="141"/>
      <c r="H2862" s="141"/>
      <c r="I2862" s="141"/>
      <c r="J2862" s="141"/>
      <c r="K2862" s="141"/>
      <c r="L2862" s="141"/>
      <c r="M2862" s="141"/>
      <c r="N2862" s="141"/>
      <c r="O2862" s="141"/>
      <c r="P2862" s="141"/>
      <c r="Q2862" s="141"/>
      <c r="R2862" s="141"/>
      <c r="S2862" s="141"/>
    </row>
    <row r="2863" spans="1:19" ht="14.4" x14ac:dyDescent="0.3">
      <c r="A2863" s="141"/>
      <c r="B2863" s="141"/>
      <c r="C2863" s="141"/>
      <c r="D2863" s="141"/>
      <c r="E2863" s="141"/>
      <c r="F2863" s="141"/>
      <c r="G2863" s="141"/>
      <c r="H2863" s="141"/>
      <c r="I2863" s="141"/>
      <c r="J2863" s="141"/>
      <c r="K2863" s="141"/>
      <c r="L2863" s="141"/>
      <c r="M2863" s="141"/>
      <c r="N2863" s="141"/>
      <c r="O2863" s="141"/>
      <c r="P2863" s="141"/>
      <c r="Q2863" s="141"/>
      <c r="R2863" s="141"/>
      <c r="S2863" s="141"/>
    </row>
    <row r="2864" spans="1:19" ht="14.4" x14ac:dyDescent="0.3">
      <c r="A2864" s="141"/>
      <c r="B2864" s="141"/>
      <c r="C2864" s="141"/>
      <c r="D2864" s="141"/>
      <c r="E2864" s="141"/>
      <c r="F2864" s="141"/>
      <c r="G2864" s="141"/>
      <c r="H2864" s="141"/>
      <c r="I2864" s="141"/>
      <c r="J2864" s="141"/>
      <c r="K2864" s="141"/>
      <c r="L2864" s="141"/>
      <c r="M2864" s="141"/>
      <c r="N2864" s="141"/>
      <c r="O2864" s="141"/>
      <c r="P2864" s="141"/>
      <c r="Q2864" s="141"/>
      <c r="R2864" s="141"/>
      <c r="S2864" s="141"/>
    </row>
    <row r="2865" spans="1:19" ht="14.4" x14ac:dyDescent="0.3">
      <c r="A2865" s="141"/>
      <c r="B2865" s="141"/>
      <c r="C2865" s="141"/>
      <c r="D2865" s="141"/>
      <c r="E2865" s="141"/>
      <c r="F2865" s="141"/>
      <c r="G2865" s="141"/>
      <c r="H2865" s="141"/>
      <c r="I2865" s="141"/>
      <c r="J2865" s="141"/>
      <c r="K2865" s="141"/>
      <c r="L2865" s="141"/>
      <c r="M2865" s="141"/>
      <c r="N2865" s="141"/>
      <c r="O2865" s="141"/>
      <c r="P2865" s="141"/>
      <c r="Q2865" s="141"/>
      <c r="R2865" s="141"/>
      <c r="S2865" s="141"/>
    </row>
    <row r="2866" spans="1:19" ht="14.4" x14ac:dyDescent="0.3">
      <c r="A2866" s="141"/>
      <c r="B2866" s="141"/>
      <c r="C2866" s="141"/>
      <c r="D2866" s="141"/>
      <c r="E2866" s="141"/>
      <c r="F2866" s="141"/>
      <c r="G2866" s="141"/>
      <c r="H2866" s="141"/>
      <c r="I2866" s="141"/>
      <c r="J2866" s="141"/>
      <c r="K2866" s="141"/>
      <c r="L2866" s="141"/>
      <c r="M2866" s="141"/>
      <c r="N2866" s="141"/>
      <c r="O2866" s="141"/>
      <c r="P2866" s="141"/>
      <c r="Q2866" s="141"/>
      <c r="R2866" s="141"/>
      <c r="S2866" s="141"/>
    </row>
    <row r="2867" spans="1:19" ht="14.4" x14ac:dyDescent="0.3">
      <c r="A2867" s="141"/>
      <c r="B2867" s="141"/>
      <c r="C2867" s="141"/>
      <c r="D2867" s="141"/>
      <c r="E2867" s="141"/>
      <c r="F2867" s="141"/>
      <c r="G2867" s="141"/>
      <c r="H2867" s="141"/>
      <c r="I2867" s="141"/>
      <c r="J2867" s="141"/>
      <c r="K2867" s="141"/>
      <c r="L2867" s="141"/>
      <c r="M2867" s="141"/>
      <c r="N2867" s="141"/>
      <c r="O2867" s="141"/>
      <c r="P2867" s="141"/>
      <c r="Q2867" s="141"/>
      <c r="R2867" s="141"/>
      <c r="S2867" s="141"/>
    </row>
    <row r="2868" spans="1:19" ht="14.4" x14ac:dyDescent="0.3">
      <c r="A2868" s="141"/>
      <c r="B2868" s="141"/>
      <c r="C2868" s="141"/>
      <c r="D2868" s="141"/>
      <c r="E2868" s="141"/>
      <c r="F2868" s="141"/>
      <c r="G2868" s="141"/>
      <c r="H2868" s="141"/>
      <c r="I2868" s="141"/>
      <c r="J2868" s="141"/>
      <c r="K2868" s="141"/>
      <c r="L2868" s="141"/>
      <c r="M2868" s="141"/>
      <c r="N2868" s="141"/>
      <c r="O2868" s="141"/>
      <c r="P2868" s="141"/>
      <c r="Q2868" s="141"/>
      <c r="R2868" s="141"/>
      <c r="S2868" s="141"/>
    </row>
    <row r="2869" spans="1:19" ht="14.4" x14ac:dyDescent="0.3">
      <c r="A2869" s="141"/>
      <c r="B2869" s="141"/>
      <c r="C2869" s="141"/>
      <c r="D2869" s="141"/>
      <c r="E2869" s="141"/>
      <c r="F2869" s="141"/>
      <c r="G2869" s="141"/>
      <c r="H2869" s="141"/>
      <c r="I2869" s="141"/>
      <c r="J2869" s="141"/>
      <c r="K2869" s="141"/>
      <c r="L2869" s="141"/>
      <c r="M2869" s="141"/>
      <c r="N2869" s="141"/>
      <c r="O2869" s="141"/>
      <c r="P2869" s="141"/>
      <c r="Q2869" s="141"/>
      <c r="R2869" s="141"/>
      <c r="S2869" s="141"/>
    </row>
    <row r="2870" spans="1:19" ht="14.4" x14ac:dyDescent="0.3">
      <c r="A2870" s="141"/>
      <c r="B2870" s="141"/>
      <c r="C2870" s="141"/>
      <c r="D2870" s="141"/>
      <c r="E2870" s="141"/>
      <c r="F2870" s="141"/>
      <c r="G2870" s="141"/>
      <c r="H2870" s="141"/>
      <c r="I2870" s="141"/>
      <c r="J2870" s="141"/>
      <c r="K2870" s="141"/>
      <c r="L2870" s="141"/>
      <c r="M2870" s="141"/>
      <c r="N2870" s="141"/>
      <c r="O2870" s="141"/>
      <c r="P2870" s="141"/>
      <c r="Q2870" s="141"/>
      <c r="R2870" s="141"/>
      <c r="S2870" s="141"/>
    </row>
    <row r="2871" spans="1:19" ht="14.4" x14ac:dyDescent="0.3">
      <c r="A2871" s="141"/>
      <c r="B2871" s="141"/>
      <c r="C2871" s="141"/>
      <c r="D2871" s="141"/>
      <c r="E2871" s="141"/>
      <c r="F2871" s="141"/>
      <c r="G2871" s="141"/>
      <c r="H2871" s="141"/>
      <c r="I2871" s="141"/>
      <c r="J2871" s="141"/>
      <c r="K2871" s="141"/>
      <c r="L2871" s="141"/>
      <c r="M2871" s="141"/>
      <c r="N2871" s="141"/>
      <c r="O2871" s="141"/>
      <c r="P2871" s="141"/>
      <c r="Q2871" s="141"/>
      <c r="R2871" s="141"/>
      <c r="S2871" s="141"/>
    </row>
    <row r="2872" spans="1:19" ht="14.4" x14ac:dyDescent="0.3">
      <c r="A2872" s="141"/>
      <c r="B2872" s="141"/>
      <c r="C2872" s="141"/>
      <c r="D2872" s="141"/>
      <c r="E2872" s="141"/>
      <c r="F2872" s="141"/>
      <c r="G2872" s="141"/>
      <c r="H2872" s="141"/>
      <c r="I2872" s="141"/>
      <c r="J2872" s="141"/>
      <c r="K2872" s="141"/>
      <c r="L2872" s="141"/>
      <c r="M2872" s="141"/>
      <c r="N2872" s="141"/>
      <c r="O2872" s="141"/>
      <c r="P2872" s="141"/>
      <c r="Q2872" s="141"/>
      <c r="R2872" s="141"/>
      <c r="S2872" s="141"/>
    </row>
    <row r="2873" spans="1:19" ht="14.4" x14ac:dyDescent="0.3">
      <c r="A2873" s="141"/>
      <c r="B2873" s="141"/>
      <c r="C2873" s="141"/>
      <c r="D2873" s="141"/>
      <c r="E2873" s="141"/>
      <c r="F2873" s="141"/>
      <c r="G2873" s="141"/>
      <c r="H2873" s="141"/>
      <c r="I2873" s="141"/>
      <c r="J2873" s="141"/>
      <c r="K2873" s="141"/>
      <c r="L2873" s="141"/>
      <c r="M2873" s="141"/>
      <c r="N2873" s="141"/>
      <c r="O2873" s="141"/>
      <c r="P2873" s="141"/>
      <c r="Q2873" s="141"/>
      <c r="R2873" s="141"/>
      <c r="S2873" s="141"/>
    </row>
    <row r="2874" spans="1:19" ht="14.4" x14ac:dyDescent="0.3">
      <c r="A2874" s="141"/>
      <c r="B2874" s="141"/>
      <c r="C2874" s="141"/>
      <c r="D2874" s="141"/>
      <c r="E2874" s="141"/>
      <c r="F2874" s="141"/>
      <c r="G2874" s="141"/>
      <c r="H2874" s="141"/>
      <c r="I2874" s="141"/>
      <c r="J2874" s="141"/>
      <c r="K2874" s="141"/>
      <c r="L2874" s="141"/>
      <c r="M2874" s="141"/>
      <c r="N2874" s="141"/>
      <c r="O2874" s="141"/>
      <c r="P2874" s="141"/>
      <c r="Q2874" s="141"/>
      <c r="R2874" s="141"/>
      <c r="S2874" s="141"/>
    </row>
    <row r="2875" spans="1:19" ht="14.4" x14ac:dyDescent="0.3">
      <c r="A2875" s="141"/>
      <c r="B2875" s="141"/>
      <c r="C2875" s="141"/>
      <c r="D2875" s="141"/>
      <c r="E2875" s="141"/>
      <c r="F2875" s="141"/>
      <c r="G2875" s="141"/>
      <c r="H2875" s="141"/>
      <c r="I2875" s="141"/>
      <c r="J2875" s="141"/>
      <c r="K2875" s="141"/>
      <c r="L2875" s="141"/>
      <c r="M2875" s="141"/>
      <c r="N2875" s="141"/>
      <c r="O2875" s="141"/>
      <c r="P2875" s="141"/>
      <c r="Q2875" s="141"/>
      <c r="R2875" s="141"/>
      <c r="S2875" s="141"/>
    </row>
    <row r="2876" spans="1:19" ht="14.4" x14ac:dyDescent="0.3">
      <c r="A2876" s="141"/>
      <c r="B2876" s="141"/>
      <c r="C2876" s="141"/>
      <c r="D2876" s="141"/>
      <c r="E2876" s="141"/>
      <c r="F2876" s="141"/>
      <c r="G2876" s="141"/>
      <c r="H2876" s="141"/>
      <c r="I2876" s="141"/>
      <c r="J2876" s="141"/>
      <c r="K2876" s="141"/>
      <c r="L2876" s="141"/>
      <c r="M2876" s="141"/>
      <c r="N2876" s="141"/>
      <c r="O2876" s="141"/>
      <c r="P2876" s="141"/>
      <c r="Q2876" s="141"/>
      <c r="R2876" s="141"/>
      <c r="S2876" s="141"/>
    </row>
    <row r="2877" spans="1:19" ht="14.4" x14ac:dyDescent="0.3">
      <c r="A2877" s="141"/>
      <c r="B2877" s="141"/>
      <c r="C2877" s="141"/>
      <c r="D2877" s="141"/>
      <c r="E2877" s="141"/>
      <c r="F2877" s="141"/>
      <c r="G2877" s="141"/>
      <c r="H2877" s="141"/>
      <c r="I2877" s="141"/>
      <c r="J2877" s="141"/>
      <c r="K2877" s="141"/>
      <c r="L2877" s="141"/>
      <c r="M2877" s="141"/>
      <c r="N2877" s="141"/>
      <c r="O2877" s="141"/>
      <c r="P2877" s="141"/>
      <c r="Q2877" s="141"/>
      <c r="R2877" s="141"/>
      <c r="S2877" s="141"/>
    </row>
    <row r="2878" spans="1:19" ht="14.4" x14ac:dyDescent="0.3">
      <c r="A2878" s="141"/>
      <c r="B2878" s="141"/>
      <c r="C2878" s="141"/>
      <c r="D2878" s="141"/>
      <c r="E2878" s="141"/>
      <c r="F2878" s="141"/>
      <c r="G2878" s="141"/>
      <c r="H2878" s="141"/>
      <c r="I2878" s="141"/>
      <c r="J2878" s="141"/>
      <c r="K2878" s="141"/>
      <c r="L2878" s="141"/>
      <c r="M2878" s="141"/>
      <c r="N2878" s="141"/>
      <c r="O2878" s="141"/>
      <c r="P2878" s="141"/>
      <c r="Q2878" s="141"/>
      <c r="R2878" s="141"/>
      <c r="S2878" s="141"/>
    </row>
    <row r="2879" spans="1:19" ht="14.4" x14ac:dyDescent="0.3">
      <c r="A2879" s="141"/>
      <c r="B2879" s="141"/>
      <c r="C2879" s="141"/>
      <c r="D2879" s="141"/>
      <c r="E2879" s="141"/>
      <c r="F2879" s="141"/>
      <c r="G2879" s="141"/>
      <c r="H2879" s="141"/>
      <c r="I2879" s="141"/>
      <c r="J2879" s="141"/>
      <c r="K2879" s="141"/>
      <c r="L2879" s="141"/>
      <c r="M2879" s="141"/>
      <c r="N2879" s="141"/>
      <c r="O2879" s="141"/>
      <c r="P2879" s="141"/>
      <c r="Q2879" s="141"/>
      <c r="R2879" s="141"/>
      <c r="S2879" s="141"/>
    </row>
    <row r="2880" spans="1:19" ht="14.4" x14ac:dyDescent="0.3">
      <c r="A2880" s="141"/>
      <c r="B2880" s="141"/>
      <c r="C2880" s="141"/>
      <c r="D2880" s="141"/>
      <c r="E2880" s="141"/>
      <c r="F2880" s="141"/>
      <c r="G2880" s="141"/>
      <c r="H2880" s="141"/>
      <c r="I2880" s="141"/>
      <c r="J2880" s="141"/>
      <c r="K2880" s="141"/>
      <c r="L2880" s="141"/>
      <c r="M2880" s="141"/>
      <c r="N2880" s="141"/>
      <c r="O2880" s="141"/>
      <c r="P2880" s="141"/>
      <c r="Q2880" s="141"/>
      <c r="R2880" s="141"/>
      <c r="S2880" s="141"/>
    </row>
    <row r="2881" spans="1:19" ht="14.4" x14ac:dyDescent="0.3">
      <c r="A2881" s="141"/>
      <c r="B2881" s="141"/>
      <c r="C2881" s="141"/>
      <c r="D2881" s="141"/>
      <c r="E2881" s="141"/>
      <c r="F2881" s="141"/>
      <c r="G2881" s="141"/>
      <c r="H2881" s="141"/>
      <c r="I2881" s="141"/>
      <c r="J2881" s="141"/>
      <c r="K2881" s="141"/>
      <c r="L2881" s="141"/>
      <c r="M2881" s="141"/>
      <c r="N2881" s="141"/>
      <c r="O2881" s="141"/>
      <c r="P2881" s="141"/>
      <c r="Q2881" s="141"/>
      <c r="R2881" s="141"/>
      <c r="S2881" s="141"/>
    </row>
    <row r="2882" spans="1:19" ht="14.4" x14ac:dyDescent="0.3">
      <c r="A2882" s="141"/>
      <c r="B2882" s="141"/>
      <c r="C2882" s="141"/>
      <c r="D2882" s="141"/>
      <c r="E2882" s="141"/>
      <c r="F2882" s="141"/>
      <c r="G2882" s="141"/>
      <c r="H2882" s="141"/>
      <c r="I2882" s="141"/>
      <c r="J2882" s="141"/>
      <c r="K2882" s="141"/>
      <c r="L2882" s="141"/>
      <c r="M2882" s="141"/>
      <c r="N2882" s="141"/>
      <c r="O2882" s="141"/>
      <c r="P2882" s="141"/>
      <c r="Q2882" s="141"/>
      <c r="R2882" s="141"/>
      <c r="S2882" s="141"/>
    </row>
    <row r="2883" spans="1:19" ht="14.4" x14ac:dyDescent="0.3">
      <c r="A2883" s="141"/>
      <c r="B2883" s="141"/>
      <c r="C2883" s="141"/>
      <c r="D2883" s="141"/>
      <c r="E2883" s="141"/>
      <c r="F2883" s="141"/>
      <c r="G2883" s="141"/>
      <c r="H2883" s="141"/>
      <c r="I2883" s="141"/>
      <c r="J2883" s="141"/>
      <c r="K2883" s="141"/>
      <c r="L2883" s="141"/>
      <c r="M2883" s="141"/>
      <c r="N2883" s="141"/>
      <c r="O2883" s="141"/>
      <c r="P2883" s="141"/>
      <c r="Q2883" s="141"/>
      <c r="R2883" s="141"/>
      <c r="S2883" s="141"/>
    </row>
    <row r="2884" spans="1:19" ht="14.4" x14ac:dyDescent="0.3">
      <c r="A2884" s="141"/>
      <c r="B2884" s="141"/>
      <c r="C2884" s="141"/>
      <c r="D2884" s="141"/>
      <c r="E2884" s="141"/>
      <c r="F2884" s="141"/>
      <c r="G2884" s="141"/>
      <c r="H2884" s="141"/>
      <c r="I2884" s="141"/>
      <c r="J2884" s="141"/>
      <c r="K2884" s="141"/>
      <c r="L2884" s="141"/>
      <c r="M2884" s="141"/>
      <c r="N2884" s="141"/>
      <c r="O2884" s="141"/>
      <c r="P2884" s="141"/>
      <c r="Q2884" s="141"/>
      <c r="R2884" s="141"/>
      <c r="S2884" s="141"/>
    </row>
    <row r="2885" spans="1:19" ht="14.4" x14ac:dyDescent="0.3">
      <c r="A2885" s="141"/>
      <c r="B2885" s="141"/>
      <c r="C2885" s="141"/>
      <c r="D2885" s="141"/>
      <c r="E2885" s="141"/>
      <c r="F2885" s="141"/>
      <c r="G2885" s="141"/>
      <c r="H2885" s="141"/>
      <c r="I2885" s="141"/>
      <c r="J2885" s="141"/>
      <c r="K2885" s="141"/>
      <c r="L2885" s="141"/>
      <c r="M2885" s="141"/>
      <c r="N2885" s="141"/>
      <c r="O2885" s="141"/>
      <c r="P2885" s="141"/>
      <c r="Q2885" s="141"/>
      <c r="R2885" s="141"/>
      <c r="S2885" s="141"/>
    </row>
    <row r="2886" spans="1:19" ht="14.4" x14ac:dyDescent="0.3">
      <c r="A2886" s="141"/>
      <c r="B2886" s="141"/>
      <c r="C2886" s="141"/>
      <c r="D2886" s="141"/>
      <c r="E2886" s="141"/>
      <c r="F2886" s="141"/>
      <c r="G2886" s="141"/>
      <c r="H2886" s="141"/>
      <c r="I2886" s="141"/>
      <c r="J2886" s="141"/>
      <c r="K2886" s="141"/>
      <c r="L2886" s="141"/>
      <c r="M2886" s="141"/>
      <c r="N2886" s="141"/>
      <c r="O2886" s="141"/>
      <c r="P2886" s="141"/>
      <c r="Q2886" s="141"/>
      <c r="R2886" s="141"/>
      <c r="S2886" s="141"/>
    </row>
    <row r="2887" spans="1:19" ht="14.4" x14ac:dyDescent="0.3">
      <c r="A2887" s="141"/>
      <c r="B2887" s="141"/>
      <c r="C2887" s="141"/>
      <c r="D2887" s="141"/>
      <c r="E2887" s="141"/>
      <c r="F2887" s="141"/>
      <c r="G2887" s="141"/>
      <c r="H2887" s="141"/>
      <c r="I2887" s="141"/>
      <c r="J2887" s="141"/>
      <c r="K2887" s="141"/>
      <c r="L2887" s="141"/>
      <c r="M2887" s="141"/>
      <c r="N2887" s="141"/>
      <c r="O2887" s="141"/>
      <c r="P2887" s="141"/>
      <c r="Q2887" s="141"/>
      <c r="R2887" s="141"/>
      <c r="S2887" s="141"/>
    </row>
    <row r="2888" spans="1:19" ht="14.4" x14ac:dyDescent="0.3">
      <c r="A2888" s="141"/>
      <c r="B2888" s="141"/>
      <c r="C2888" s="141"/>
      <c r="D2888" s="141"/>
      <c r="E2888" s="141"/>
      <c r="F2888" s="141"/>
      <c r="G2888" s="141"/>
      <c r="H2888" s="141"/>
      <c r="I2888" s="141"/>
      <c r="J2888" s="141"/>
      <c r="K2888" s="141"/>
      <c r="L2888" s="141"/>
      <c r="M2888" s="141"/>
      <c r="N2888" s="141"/>
      <c r="O2888" s="141"/>
      <c r="P2888" s="141"/>
      <c r="Q2888" s="141"/>
      <c r="R2888" s="141"/>
      <c r="S2888" s="141"/>
    </row>
    <row r="2889" spans="1:19" ht="14.4" x14ac:dyDescent="0.3">
      <c r="A2889" s="141"/>
      <c r="B2889" s="141"/>
      <c r="C2889" s="141"/>
      <c r="D2889" s="141"/>
      <c r="E2889" s="141"/>
      <c r="F2889" s="141"/>
      <c r="G2889" s="141"/>
      <c r="H2889" s="141"/>
      <c r="I2889" s="141"/>
      <c r="J2889" s="141"/>
      <c r="K2889" s="141"/>
      <c r="L2889" s="141"/>
      <c r="M2889" s="141"/>
      <c r="N2889" s="141"/>
      <c r="O2889" s="141"/>
      <c r="P2889" s="141"/>
      <c r="Q2889" s="141"/>
      <c r="R2889" s="141"/>
      <c r="S2889" s="141"/>
    </row>
    <row r="2890" spans="1:19" ht="14.4" x14ac:dyDescent="0.3">
      <c r="A2890" s="141"/>
      <c r="B2890" s="141"/>
      <c r="C2890" s="141"/>
      <c r="D2890" s="141"/>
      <c r="E2890" s="141"/>
      <c r="F2890" s="141"/>
      <c r="G2890" s="141"/>
      <c r="H2890" s="141"/>
      <c r="I2890" s="141"/>
      <c r="J2890" s="141"/>
      <c r="K2890" s="141"/>
      <c r="L2890" s="141"/>
      <c r="M2890" s="141"/>
      <c r="N2890" s="141"/>
      <c r="O2890" s="141"/>
      <c r="P2890" s="141"/>
      <c r="Q2890" s="141"/>
      <c r="R2890" s="141"/>
      <c r="S2890" s="141"/>
    </row>
    <row r="2891" spans="1:19" ht="14.4" x14ac:dyDescent="0.3">
      <c r="A2891" s="141"/>
      <c r="B2891" s="141"/>
      <c r="C2891" s="141"/>
      <c r="D2891" s="141"/>
      <c r="E2891" s="141"/>
      <c r="F2891" s="141"/>
      <c r="G2891" s="141"/>
      <c r="H2891" s="141"/>
      <c r="I2891" s="141"/>
      <c r="J2891" s="141"/>
      <c r="K2891" s="141"/>
      <c r="L2891" s="141"/>
      <c r="M2891" s="141"/>
      <c r="N2891" s="141"/>
      <c r="O2891" s="141"/>
      <c r="P2891" s="141"/>
      <c r="Q2891" s="141"/>
      <c r="R2891" s="141"/>
      <c r="S2891" s="141"/>
    </row>
    <row r="2892" spans="1:19" ht="14.4" x14ac:dyDescent="0.3">
      <c r="A2892" s="141"/>
      <c r="B2892" s="141"/>
      <c r="C2892" s="141"/>
      <c r="D2892" s="141"/>
      <c r="E2892" s="141"/>
      <c r="F2892" s="141"/>
      <c r="G2892" s="141"/>
      <c r="H2892" s="141"/>
      <c r="I2892" s="141"/>
      <c r="J2892" s="141"/>
      <c r="K2892" s="141"/>
      <c r="L2892" s="141"/>
      <c r="M2892" s="141"/>
      <c r="N2892" s="141"/>
      <c r="O2892" s="141"/>
      <c r="P2892" s="141"/>
      <c r="Q2892" s="141"/>
      <c r="R2892" s="141"/>
      <c r="S2892" s="141"/>
    </row>
    <row r="2893" spans="1:19" ht="14.4" x14ac:dyDescent="0.3">
      <c r="A2893" s="141"/>
      <c r="B2893" s="141"/>
      <c r="C2893" s="141"/>
      <c r="D2893" s="141"/>
      <c r="E2893" s="141"/>
      <c r="F2893" s="141"/>
      <c r="G2893" s="141"/>
      <c r="H2893" s="141"/>
      <c r="I2893" s="141"/>
      <c r="J2893" s="141"/>
      <c r="K2893" s="141"/>
      <c r="L2893" s="141"/>
      <c r="M2893" s="141"/>
      <c r="N2893" s="141"/>
      <c r="O2893" s="141"/>
      <c r="P2893" s="141"/>
      <c r="Q2893" s="141"/>
      <c r="R2893" s="141"/>
      <c r="S2893" s="141"/>
    </row>
    <row r="2894" spans="1:19" ht="14.4" x14ac:dyDescent="0.3">
      <c r="A2894" s="141"/>
      <c r="B2894" s="141"/>
      <c r="C2894" s="141"/>
      <c r="D2894" s="141"/>
      <c r="E2894" s="141"/>
      <c r="F2894" s="141"/>
      <c r="G2894" s="141"/>
      <c r="H2894" s="141"/>
      <c r="I2894" s="141"/>
      <c r="J2894" s="141"/>
      <c r="K2894" s="141"/>
      <c r="L2894" s="141"/>
      <c r="M2894" s="141"/>
      <c r="N2894" s="141"/>
      <c r="O2894" s="141"/>
      <c r="P2894" s="141"/>
      <c r="Q2894" s="141"/>
      <c r="R2894" s="141"/>
      <c r="S2894" s="141"/>
    </row>
    <row r="2895" spans="1:19" ht="14.4" x14ac:dyDescent="0.3">
      <c r="A2895" s="141"/>
      <c r="B2895" s="141"/>
      <c r="C2895" s="141"/>
      <c r="D2895" s="141"/>
      <c r="E2895" s="141"/>
      <c r="F2895" s="141"/>
      <c r="G2895" s="141"/>
      <c r="H2895" s="141"/>
      <c r="I2895" s="141"/>
      <c r="J2895" s="141"/>
      <c r="K2895" s="141"/>
      <c r="L2895" s="141"/>
      <c r="M2895" s="141"/>
      <c r="N2895" s="141"/>
      <c r="O2895" s="141"/>
      <c r="P2895" s="141"/>
      <c r="Q2895" s="141"/>
      <c r="R2895" s="141"/>
      <c r="S2895" s="141"/>
    </row>
    <row r="2896" spans="1:19" ht="14.4" x14ac:dyDescent="0.3">
      <c r="A2896" s="141"/>
      <c r="B2896" s="141"/>
      <c r="C2896" s="141"/>
      <c r="D2896" s="141"/>
      <c r="E2896" s="141"/>
      <c r="F2896" s="141"/>
      <c r="G2896" s="141"/>
      <c r="H2896" s="141"/>
      <c r="I2896" s="141"/>
      <c r="J2896" s="141"/>
      <c r="K2896" s="141"/>
      <c r="L2896" s="141"/>
      <c r="M2896" s="141"/>
      <c r="N2896" s="141"/>
      <c r="O2896" s="141"/>
      <c r="P2896" s="141"/>
      <c r="Q2896" s="141"/>
      <c r="R2896" s="141"/>
      <c r="S2896" s="141"/>
    </row>
    <row r="2897" spans="1:19" ht="14.4" x14ac:dyDescent="0.3">
      <c r="A2897" s="141"/>
      <c r="B2897" s="141"/>
      <c r="C2897" s="141"/>
      <c r="D2897" s="141"/>
      <c r="E2897" s="141"/>
      <c r="F2897" s="141"/>
      <c r="G2897" s="141"/>
      <c r="H2897" s="141"/>
      <c r="I2897" s="141"/>
      <c r="J2897" s="141"/>
      <c r="K2897" s="141"/>
      <c r="L2897" s="141"/>
      <c r="M2897" s="141"/>
      <c r="N2897" s="141"/>
      <c r="O2897" s="141"/>
      <c r="P2897" s="141"/>
      <c r="Q2897" s="141"/>
      <c r="R2897" s="141"/>
      <c r="S2897" s="141"/>
    </row>
    <row r="2898" spans="1:19" ht="14.4" x14ac:dyDescent="0.3">
      <c r="A2898" s="141"/>
      <c r="B2898" s="141"/>
      <c r="C2898" s="141"/>
      <c r="D2898" s="141"/>
      <c r="E2898" s="141"/>
      <c r="F2898" s="141"/>
      <c r="G2898" s="141"/>
      <c r="H2898" s="141"/>
      <c r="I2898" s="141"/>
      <c r="J2898" s="141"/>
      <c r="K2898" s="141"/>
      <c r="L2898" s="141"/>
      <c r="M2898" s="141"/>
      <c r="N2898" s="141"/>
      <c r="O2898" s="141"/>
      <c r="P2898" s="141"/>
      <c r="Q2898" s="141"/>
      <c r="R2898" s="141"/>
      <c r="S2898" s="141"/>
    </row>
    <row r="2899" spans="1:19" ht="14.4" x14ac:dyDescent="0.3">
      <c r="A2899" s="141"/>
      <c r="B2899" s="141"/>
      <c r="C2899" s="141"/>
      <c r="D2899" s="141"/>
      <c r="E2899" s="141"/>
      <c r="F2899" s="141"/>
      <c r="G2899" s="141"/>
      <c r="H2899" s="141"/>
      <c r="I2899" s="141"/>
      <c r="J2899" s="141"/>
      <c r="K2899" s="141"/>
      <c r="L2899" s="141"/>
      <c r="M2899" s="141"/>
      <c r="N2899" s="141"/>
      <c r="O2899" s="141"/>
      <c r="P2899" s="141"/>
      <c r="Q2899" s="141"/>
      <c r="R2899" s="141"/>
      <c r="S2899" s="141"/>
    </row>
    <row r="2900" spans="1:19" ht="14.4" x14ac:dyDescent="0.3">
      <c r="A2900" s="141"/>
      <c r="B2900" s="141"/>
      <c r="C2900" s="141"/>
      <c r="D2900" s="141"/>
      <c r="E2900" s="141"/>
      <c r="F2900" s="141"/>
      <c r="G2900" s="141"/>
      <c r="H2900" s="141"/>
      <c r="I2900" s="141"/>
      <c r="J2900" s="141"/>
      <c r="K2900" s="141"/>
      <c r="L2900" s="141"/>
      <c r="M2900" s="141"/>
      <c r="N2900" s="141"/>
      <c r="O2900" s="141"/>
      <c r="P2900" s="141"/>
      <c r="Q2900" s="141"/>
      <c r="R2900" s="141"/>
      <c r="S2900" s="141"/>
    </row>
    <row r="2901" spans="1:19" ht="14.4" x14ac:dyDescent="0.3">
      <c r="A2901" s="141"/>
      <c r="B2901" s="141"/>
      <c r="C2901" s="141"/>
      <c r="D2901" s="141"/>
      <c r="E2901" s="141"/>
      <c r="F2901" s="141"/>
      <c r="G2901" s="141"/>
      <c r="H2901" s="141"/>
      <c r="I2901" s="141"/>
      <c r="J2901" s="141"/>
      <c r="K2901" s="141"/>
      <c r="L2901" s="141"/>
      <c r="M2901" s="141"/>
      <c r="N2901" s="141"/>
      <c r="O2901" s="141"/>
      <c r="P2901" s="141"/>
      <c r="Q2901" s="141"/>
      <c r="R2901" s="141"/>
      <c r="S2901" s="141"/>
    </row>
    <row r="2902" spans="1:19" ht="14.4" x14ac:dyDescent="0.3">
      <c r="A2902" s="141"/>
      <c r="B2902" s="141"/>
      <c r="C2902" s="141"/>
      <c r="D2902" s="141"/>
      <c r="E2902" s="141"/>
      <c r="F2902" s="141"/>
      <c r="G2902" s="141"/>
      <c r="H2902" s="141"/>
      <c r="I2902" s="141"/>
      <c r="J2902" s="141"/>
      <c r="K2902" s="141"/>
      <c r="L2902" s="141"/>
      <c r="M2902" s="141"/>
      <c r="N2902" s="141"/>
      <c r="O2902" s="141"/>
      <c r="P2902" s="141"/>
      <c r="Q2902" s="141"/>
      <c r="R2902" s="141"/>
      <c r="S2902" s="141"/>
    </row>
    <row r="2903" spans="1:19" ht="14.4" x14ac:dyDescent="0.3">
      <c r="A2903" s="141"/>
      <c r="B2903" s="141"/>
      <c r="C2903" s="141"/>
      <c r="D2903" s="141"/>
      <c r="E2903" s="141"/>
      <c r="F2903" s="141"/>
      <c r="G2903" s="141"/>
      <c r="H2903" s="141"/>
      <c r="I2903" s="141"/>
      <c r="J2903" s="141"/>
      <c r="K2903" s="141"/>
      <c r="L2903" s="141"/>
      <c r="M2903" s="141"/>
      <c r="N2903" s="141"/>
      <c r="O2903" s="141"/>
      <c r="P2903" s="141"/>
      <c r="Q2903" s="141"/>
      <c r="R2903" s="141"/>
      <c r="S2903" s="141"/>
    </row>
    <row r="2904" spans="1:19" ht="14.4" x14ac:dyDescent="0.3">
      <c r="A2904" s="141"/>
      <c r="B2904" s="141"/>
      <c r="C2904" s="141"/>
      <c r="D2904" s="141"/>
      <c r="E2904" s="141"/>
      <c r="F2904" s="141"/>
      <c r="G2904" s="141"/>
      <c r="H2904" s="141"/>
      <c r="I2904" s="141"/>
      <c r="J2904" s="141"/>
      <c r="K2904" s="141"/>
      <c r="L2904" s="141"/>
      <c r="M2904" s="141"/>
      <c r="N2904" s="141"/>
      <c r="O2904" s="141"/>
      <c r="P2904" s="141"/>
      <c r="Q2904" s="141"/>
      <c r="R2904" s="141"/>
      <c r="S2904" s="141"/>
    </row>
    <row r="2905" spans="1:19" ht="14.4" x14ac:dyDescent="0.3">
      <c r="A2905" s="141"/>
      <c r="B2905" s="141"/>
      <c r="C2905" s="141"/>
      <c r="D2905" s="141"/>
      <c r="E2905" s="141"/>
      <c r="F2905" s="141"/>
      <c r="G2905" s="141"/>
      <c r="H2905" s="141"/>
      <c r="I2905" s="141"/>
      <c r="J2905" s="141"/>
      <c r="K2905" s="141"/>
      <c r="L2905" s="141"/>
      <c r="M2905" s="141"/>
      <c r="N2905" s="141"/>
      <c r="O2905" s="141"/>
      <c r="P2905" s="141"/>
      <c r="Q2905" s="141"/>
      <c r="R2905" s="141"/>
      <c r="S2905" s="141"/>
    </row>
    <row r="2906" spans="1:19" ht="14.4" x14ac:dyDescent="0.3">
      <c r="A2906" s="141"/>
      <c r="B2906" s="141"/>
      <c r="C2906" s="141"/>
      <c r="D2906" s="141"/>
      <c r="E2906" s="141"/>
      <c r="F2906" s="141"/>
      <c r="G2906" s="141"/>
      <c r="H2906" s="141"/>
      <c r="I2906" s="141"/>
      <c r="J2906" s="141"/>
      <c r="K2906" s="141"/>
      <c r="L2906" s="141"/>
      <c r="M2906" s="141"/>
      <c r="N2906" s="141"/>
      <c r="O2906" s="141"/>
      <c r="P2906" s="141"/>
      <c r="Q2906" s="141"/>
      <c r="R2906" s="141"/>
      <c r="S2906" s="141"/>
    </row>
    <row r="2907" spans="1:19" ht="14.4" x14ac:dyDescent="0.3">
      <c r="A2907" s="141"/>
      <c r="B2907" s="141"/>
      <c r="C2907" s="141"/>
      <c r="D2907" s="141"/>
      <c r="E2907" s="141"/>
      <c r="F2907" s="141"/>
      <c r="G2907" s="141"/>
      <c r="H2907" s="141"/>
      <c r="I2907" s="141"/>
      <c r="J2907" s="141"/>
      <c r="K2907" s="141"/>
      <c r="L2907" s="141"/>
      <c r="M2907" s="141"/>
      <c r="N2907" s="141"/>
      <c r="O2907" s="141"/>
      <c r="P2907" s="141"/>
      <c r="Q2907" s="141"/>
      <c r="R2907" s="141"/>
      <c r="S2907" s="141"/>
    </row>
    <row r="2908" spans="1:19" ht="14.4" x14ac:dyDescent="0.3">
      <c r="A2908" s="141"/>
      <c r="B2908" s="141"/>
      <c r="C2908" s="141"/>
      <c r="D2908" s="141"/>
      <c r="E2908" s="141"/>
      <c r="F2908" s="141"/>
      <c r="G2908" s="141"/>
      <c r="H2908" s="141"/>
      <c r="I2908" s="141"/>
      <c r="J2908" s="141"/>
      <c r="K2908" s="141"/>
      <c r="L2908" s="141"/>
      <c r="M2908" s="141"/>
      <c r="N2908" s="141"/>
      <c r="O2908" s="141"/>
      <c r="P2908" s="141"/>
      <c r="Q2908" s="141"/>
      <c r="R2908" s="141"/>
      <c r="S2908" s="141"/>
    </row>
    <row r="2909" spans="1:19" ht="14.4" x14ac:dyDescent="0.3">
      <c r="A2909" s="141"/>
      <c r="B2909" s="141"/>
      <c r="C2909" s="141"/>
      <c r="D2909" s="141"/>
      <c r="E2909" s="141"/>
      <c r="F2909" s="141"/>
      <c r="G2909" s="141"/>
      <c r="H2909" s="141"/>
      <c r="I2909" s="141"/>
      <c r="J2909" s="141"/>
      <c r="K2909" s="141"/>
      <c r="L2909" s="141"/>
      <c r="M2909" s="141"/>
      <c r="N2909" s="141"/>
      <c r="O2909" s="141"/>
      <c r="P2909" s="141"/>
      <c r="Q2909" s="141"/>
      <c r="R2909" s="141"/>
      <c r="S2909" s="141"/>
    </row>
    <row r="2910" spans="1:19" ht="14.4" x14ac:dyDescent="0.3">
      <c r="A2910" s="141"/>
      <c r="B2910" s="141"/>
      <c r="C2910" s="141"/>
      <c r="D2910" s="141"/>
      <c r="E2910" s="141"/>
      <c r="F2910" s="141"/>
      <c r="G2910" s="141"/>
      <c r="H2910" s="141"/>
      <c r="I2910" s="141"/>
      <c r="J2910" s="141"/>
      <c r="K2910" s="141"/>
      <c r="L2910" s="141"/>
      <c r="M2910" s="141"/>
      <c r="N2910" s="141"/>
      <c r="O2910" s="141"/>
      <c r="P2910" s="141"/>
      <c r="Q2910" s="141"/>
      <c r="R2910" s="141"/>
      <c r="S2910" s="141"/>
    </row>
    <row r="2911" spans="1:19" ht="14.4" x14ac:dyDescent="0.3">
      <c r="A2911" s="141"/>
      <c r="B2911" s="141"/>
      <c r="C2911" s="141"/>
      <c r="D2911" s="141"/>
      <c r="E2911" s="141"/>
      <c r="F2911" s="141"/>
      <c r="G2911" s="141"/>
      <c r="H2911" s="141"/>
      <c r="I2911" s="141"/>
      <c r="J2911" s="141"/>
      <c r="K2911" s="141"/>
      <c r="L2911" s="141"/>
      <c r="M2911" s="141"/>
      <c r="N2911" s="141"/>
      <c r="O2911" s="141"/>
      <c r="P2911" s="141"/>
      <c r="Q2911" s="141"/>
      <c r="R2911" s="141"/>
      <c r="S2911" s="141"/>
    </row>
    <row r="2912" spans="1:19" ht="14.4" x14ac:dyDescent="0.3">
      <c r="A2912" s="141"/>
      <c r="B2912" s="141"/>
      <c r="C2912" s="141"/>
      <c r="D2912" s="141"/>
      <c r="E2912" s="141"/>
      <c r="F2912" s="141"/>
      <c r="G2912" s="141"/>
      <c r="H2912" s="141"/>
      <c r="I2912" s="141"/>
      <c r="J2912" s="141"/>
      <c r="K2912" s="141"/>
      <c r="L2912" s="141"/>
      <c r="M2912" s="141"/>
      <c r="N2912" s="141"/>
      <c r="O2912" s="141"/>
      <c r="P2912" s="141"/>
      <c r="Q2912" s="141"/>
      <c r="R2912" s="141"/>
      <c r="S2912" s="141"/>
    </row>
    <row r="2913" spans="1:19" ht="14.4" x14ac:dyDescent="0.3">
      <c r="A2913" s="141"/>
      <c r="B2913" s="141"/>
      <c r="C2913" s="141"/>
      <c r="D2913" s="141"/>
      <c r="E2913" s="141"/>
      <c r="F2913" s="141"/>
      <c r="G2913" s="141"/>
      <c r="H2913" s="141"/>
      <c r="I2913" s="141"/>
      <c r="J2913" s="141"/>
      <c r="K2913" s="141"/>
      <c r="L2913" s="141"/>
      <c r="M2913" s="141"/>
      <c r="N2913" s="141"/>
      <c r="O2913" s="141"/>
      <c r="P2913" s="141"/>
      <c r="Q2913" s="141"/>
      <c r="R2913" s="141"/>
      <c r="S2913" s="141"/>
    </row>
    <row r="2914" spans="1:19" ht="14.4" x14ac:dyDescent="0.3">
      <c r="A2914" s="141"/>
      <c r="B2914" s="141"/>
      <c r="C2914" s="141"/>
      <c r="D2914" s="141"/>
      <c r="E2914" s="141"/>
      <c r="F2914" s="141"/>
      <c r="G2914" s="141"/>
      <c r="H2914" s="141"/>
      <c r="I2914" s="141"/>
      <c r="J2914" s="141"/>
      <c r="K2914" s="141"/>
      <c r="L2914" s="141"/>
      <c r="M2914" s="141"/>
      <c r="N2914" s="141"/>
      <c r="O2914" s="141"/>
      <c r="P2914" s="141"/>
      <c r="Q2914" s="141"/>
      <c r="R2914" s="141"/>
      <c r="S2914" s="141"/>
    </row>
    <row r="2915" spans="1:19" ht="14.4" x14ac:dyDescent="0.3">
      <c r="A2915" s="141"/>
      <c r="B2915" s="141"/>
      <c r="C2915" s="141"/>
      <c r="D2915" s="141"/>
      <c r="E2915" s="141"/>
      <c r="F2915" s="141"/>
      <c r="G2915" s="141"/>
      <c r="H2915" s="141"/>
      <c r="I2915" s="141"/>
      <c r="J2915" s="141"/>
      <c r="K2915" s="141"/>
      <c r="L2915" s="141"/>
      <c r="M2915" s="141"/>
      <c r="N2915" s="141"/>
      <c r="O2915" s="141"/>
      <c r="P2915" s="141"/>
      <c r="Q2915" s="141"/>
      <c r="R2915" s="141"/>
      <c r="S2915" s="141"/>
    </row>
    <row r="2916" spans="1:19" ht="14.4" x14ac:dyDescent="0.3">
      <c r="A2916" s="141"/>
      <c r="B2916" s="141"/>
      <c r="C2916" s="141"/>
      <c r="D2916" s="141"/>
      <c r="E2916" s="141"/>
      <c r="F2916" s="141"/>
      <c r="G2916" s="141"/>
      <c r="H2916" s="141"/>
      <c r="I2916" s="141"/>
      <c r="J2916" s="141"/>
      <c r="K2916" s="141"/>
      <c r="L2916" s="141"/>
      <c r="M2916" s="141"/>
      <c r="N2916" s="141"/>
      <c r="O2916" s="141"/>
      <c r="P2916" s="141"/>
      <c r="Q2916" s="141"/>
      <c r="R2916" s="141"/>
      <c r="S2916" s="141"/>
    </row>
    <row r="2917" spans="1:19" ht="14.4" x14ac:dyDescent="0.3">
      <c r="A2917" s="141"/>
      <c r="B2917" s="141"/>
      <c r="C2917" s="141"/>
      <c r="D2917" s="141"/>
      <c r="E2917" s="141"/>
      <c r="F2917" s="141"/>
      <c r="G2917" s="141"/>
      <c r="H2917" s="141"/>
      <c r="I2917" s="141"/>
      <c r="J2917" s="141"/>
      <c r="K2917" s="141"/>
      <c r="L2917" s="141"/>
      <c r="M2917" s="141"/>
      <c r="N2917" s="141"/>
      <c r="O2917" s="141"/>
      <c r="P2917" s="141"/>
      <c r="Q2917" s="141"/>
      <c r="R2917" s="141"/>
      <c r="S2917" s="141"/>
    </row>
    <row r="2918" spans="1:19" ht="14.4" x14ac:dyDescent="0.3">
      <c r="A2918" s="141"/>
      <c r="B2918" s="141"/>
      <c r="C2918" s="141"/>
      <c r="D2918" s="141"/>
      <c r="E2918" s="141"/>
      <c r="F2918" s="141"/>
      <c r="G2918" s="141"/>
      <c r="H2918" s="141"/>
      <c r="I2918" s="141"/>
      <c r="J2918" s="141"/>
      <c r="K2918" s="141"/>
      <c r="L2918" s="141"/>
      <c r="M2918" s="141"/>
      <c r="N2918" s="141"/>
      <c r="O2918" s="141"/>
      <c r="P2918" s="141"/>
      <c r="Q2918" s="141"/>
      <c r="R2918" s="141"/>
      <c r="S2918" s="141"/>
    </row>
    <row r="2919" spans="1:19" ht="14.4" x14ac:dyDescent="0.3">
      <c r="A2919" s="141"/>
      <c r="B2919" s="141"/>
      <c r="C2919" s="141"/>
      <c r="D2919" s="141"/>
      <c r="E2919" s="141"/>
      <c r="F2919" s="141"/>
      <c r="G2919" s="141"/>
      <c r="H2919" s="141"/>
      <c r="I2919" s="141"/>
      <c r="J2919" s="141"/>
      <c r="K2919" s="141"/>
      <c r="L2919" s="141"/>
      <c r="M2919" s="141"/>
      <c r="N2919" s="141"/>
      <c r="O2919" s="141"/>
      <c r="P2919" s="141"/>
      <c r="Q2919" s="141"/>
      <c r="R2919" s="141"/>
      <c r="S2919" s="141"/>
    </row>
    <row r="2920" spans="1:19" ht="14.4" x14ac:dyDescent="0.3">
      <c r="A2920" s="141"/>
      <c r="B2920" s="141"/>
      <c r="C2920" s="141"/>
      <c r="D2920" s="141"/>
      <c r="E2920" s="141"/>
      <c r="F2920" s="141"/>
      <c r="G2920" s="141"/>
      <c r="H2920" s="141"/>
      <c r="I2920" s="141"/>
      <c r="J2920" s="141"/>
      <c r="K2920" s="141"/>
      <c r="L2920" s="141"/>
      <c r="M2920" s="141"/>
      <c r="N2920" s="141"/>
      <c r="O2920" s="141"/>
      <c r="P2920" s="141"/>
      <c r="Q2920" s="141"/>
      <c r="R2920" s="141"/>
      <c r="S2920" s="141"/>
    </row>
    <row r="2921" spans="1:19" ht="14.4" x14ac:dyDescent="0.3">
      <c r="A2921" s="141"/>
      <c r="B2921" s="141"/>
      <c r="C2921" s="141"/>
      <c r="D2921" s="141"/>
      <c r="E2921" s="141"/>
      <c r="F2921" s="141"/>
      <c r="G2921" s="141"/>
      <c r="H2921" s="141"/>
      <c r="I2921" s="141"/>
      <c r="J2921" s="141"/>
      <c r="K2921" s="141"/>
      <c r="L2921" s="141"/>
      <c r="M2921" s="141"/>
      <c r="N2921" s="141"/>
      <c r="O2921" s="141"/>
      <c r="P2921" s="141"/>
      <c r="Q2921" s="141"/>
      <c r="R2921" s="141"/>
      <c r="S2921" s="141"/>
    </row>
    <row r="2922" spans="1:19" ht="14.4" x14ac:dyDescent="0.3">
      <c r="A2922" s="141"/>
      <c r="B2922" s="141"/>
      <c r="C2922" s="141"/>
      <c r="D2922" s="141"/>
      <c r="E2922" s="141"/>
      <c r="F2922" s="141"/>
      <c r="G2922" s="141"/>
      <c r="H2922" s="141"/>
      <c r="I2922" s="141"/>
      <c r="J2922" s="141"/>
      <c r="K2922" s="141"/>
      <c r="L2922" s="141"/>
      <c r="M2922" s="141"/>
      <c r="N2922" s="141"/>
      <c r="O2922" s="141"/>
      <c r="P2922" s="141"/>
      <c r="Q2922" s="141"/>
      <c r="R2922" s="141"/>
      <c r="S2922" s="141"/>
    </row>
    <row r="2923" spans="1:19" ht="14.4" x14ac:dyDescent="0.3">
      <c r="A2923" s="141"/>
      <c r="B2923" s="141"/>
      <c r="C2923" s="141"/>
      <c r="D2923" s="141"/>
      <c r="E2923" s="141"/>
      <c r="F2923" s="141"/>
      <c r="G2923" s="141"/>
      <c r="H2923" s="141"/>
      <c r="I2923" s="141"/>
      <c r="J2923" s="141"/>
      <c r="K2923" s="141"/>
      <c r="L2923" s="141"/>
      <c r="M2923" s="141"/>
      <c r="N2923" s="141"/>
      <c r="O2923" s="141"/>
      <c r="P2923" s="141"/>
      <c r="Q2923" s="141"/>
      <c r="R2923" s="141"/>
      <c r="S2923" s="141"/>
    </row>
    <row r="2924" spans="1:19" ht="14.4" x14ac:dyDescent="0.3">
      <c r="A2924" s="141"/>
      <c r="B2924" s="141"/>
      <c r="C2924" s="141"/>
      <c r="D2924" s="141"/>
      <c r="E2924" s="141"/>
      <c r="F2924" s="141"/>
      <c r="G2924" s="141"/>
      <c r="H2924" s="141"/>
      <c r="I2924" s="141"/>
      <c r="J2924" s="141"/>
      <c r="K2924" s="141"/>
      <c r="L2924" s="141"/>
      <c r="M2924" s="141"/>
      <c r="N2924" s="141"/>
      <c r="O2924" s="141"/>
      <c r="P2924" s="141"/>
      <c r="Q2924" s="141"/>
      <c r="R2924" s="141"/>
      <c r="S2924" s="141"/>
    </row>
    <row r="2925" spans="1:19" ht="14.4" x14ac:dyDescent="0.3">
      <c r="A2925" s="141"/>
      <c r="B2925" s="141"/>
      <c r="C2925" s="141"/>
      <c r="D2925" s="141"/>
      <c r="E2925" s="141"/>
      <c r="F2925" s="141"/>
      <c r="G2925" s="141"/>
      <c r="H2925" s="141"/>
      <c r="I2925" s="141"/>
      <c r="J2925" s="141"/>
      <c r="K2925" s="141"/>
      <c r="L2925" s="141"/>
      <c r="M2925" s="141"/>
      <c r="N2925" s="141"/>
      <c r="O2925" s="141"/>
      <c r="P2925" s="141"/>
      <c r="Q2925" s="141"/>
      <c r="R2925" s="141"/>
      <c r="S2925" s="141"/>
    </row>
  </sheetData>
  <mergeCells count="5">
    <mergeCell ref="AG6:AR6"/>
    <mergeCell ref="AG7:AI7"/>
    <mergeCell ref="AJ7:AL7"/>
    <mergeCell ref="AM7:AO7"/>
    <mergeCell ref="AP7:AR7"/>
  </mergeCells>
  <pageMargins left="0.7" right="0.7" top="0.75" bottom="0.75" header="0.3" footer="0.3"/>
  <pageSetup paperSize="9" orientation="portrait" r:id="rId2"/>
  <customProperties>
    <customPr name="_pios_id" r:id="rId3"/>
  </customProperties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74649-C184-4839-9C48-27C1DACF579F}">
  <sheetPr codeName="Sheet2"/>
  <dimension ref="A1:K175"/>
  <sheetViews>
    <sheetView showGridLines="0" topLeftCell="A157" zoomScale="80" zoomScaleNormal="80" workbookViewId="0">
      <selection activeCell="A174" sqref="A174:C174"/>
    </sheetView>
  </sheetViews>
  <sheetFormatPr defaultColWidth="9.44140625" defaultRowHeight="14.4" x14ac:dyDescent="0.3"/>
  <cols>
    <col min="1" max="1" width="18.44140625" customWidth="1"/>
    <col min="2" max="2" width="13.44140625" style="1" customWidth="1"/>
    <col min="3" max="3" width="14" style="1" customWidth="1"/>
    <col min="4" max="4" width="59.5546875" customWidth="1"/>
    <col min="6" max="7" width="9.44140625" style="1"/>
    <col min="8" max="8" width="7.5546875" style="1" customWidth="1"/>
    <col min="10" max="10" width="35.5546875" bestFit="1" customWidth="1"/>
  </cols>
  <sheetData>
    <row r="1" spans="1:11" x14ac:dyDescent="0.3">
      <c r="D1" s="40"/>
    </row>
    <row r="2" spans="1:11" ht="48.6" customHeight="1" thickBot="1" x14ac:dyDescent="0.35"/>
    <row r="3" spans="1:11" s="2" customFormat="1" ht="45" customHeight="1" thickBot="1" x14ac:dyDescent="0.35">
      <c r="A3" s="23" t="s">
        <v>203</v>
      </c>
      <c r="B3" s="24" t="s">
        <v>0</v>
      </c>
      <c r="C3" s="23" t="s">
        <v>1</v>
      </c>
      <c r="D3" s="23" t="s">
        <v>2</v>
      </c>
      <c r="F3" s="65" t="s">
        <v>489</v>
      </c>
      <c r="G3" s="65" t="s">
        <v>490</v>
      </c>
      <c r="H3" s="65" t="s">
        <v>489</v>
      </c>
      <c r="I3" s="65" t="s">
        <v>490</v>
      </c>
      <c r="J3" s="23" t="s">
        <v>203</v>
      </c>
    </row>
    <row r="4" spans="1:11" x14ac:dyDescent="0.3">
      <c r="A4" s="16" t="s">
        <v>3</v>
      </c>
      <c r="B4" s="3">
        <v>22010602</v>
      </c>
      <c r="C4" s="4">
        <v>22010602</v>
      </c>
      <c r="D4" s="16" t="s">
        <v>4</v>
      </c>
      <c r="F4" s="1">
        <v>18</v>
      </c>
      <c r="G4" s="1" t="s">
        <v>491</v>
      </c>
      <c r="H4" s="66">
        <v>548</v>
      </c>
      <c r="I4" s="1" t="s">
        <v>492</v>
      </c>
      <c r="J4" s="16" t="s">
        <v>3</v>
      </c>
      <c r="K4" t="e">
        <f>VLOOKUP(C4,#REF!,1,0)</f>
        <v>#REF!</v>
      </c>
    </row>
    <row r="5" spans="1:11" x14ac:dyDescent="0.3">
      <c r="A5" s="17" t="s">
        <v>3</v>
      </c>
      <c r="B5" s="6">
        <v>12011702</v>
      </c>
      <c r="C5" s="7">
        <v>12011702</v>
      </c>
      <c r="D5" s="17" t="s">
        <v>5</v>
      </c>
      <c r="F5" s="1">
        <v>18</v>
      </c>
      <c r="G5" s="1" t="s">
        <v>491</v>
      </c>
      <c r="H5" s="66">
        <v>548</v>
      </c>
      <c r="I5" s="1" t="s">
        <v>492</v>
      </c>
      <c r="J5" s="17" t="s">
        <v>3</v>
      </c>
      <c r="K5" t="e">
        <f>VLOOKUP(C5,#REF!,1,0)</f>
        <v>#REF!</v>
      </c>
    </row>
    <row r="6" spans="1:11" x14ac:dyDescent="0.3">
      <c r="A6" s="17" t="s">
        <v>3</v>
      </c>
      <c r="B6" s="6">
        <v>39631001</v>
      </c>
      <c r="C6" s="7">
        <v>39631001</v>
      </c>
      <c r="D6" s="17" t="s">
        <v>6</v>
      </c>
      <c r="F6" s="1">
        <v>18</v>
      </c>
      <c r="G6" s="1" t="s">
        <v>491</v>
      </c>
      <c r="H6" s="66">
        <v>548</v>
      </c>
      <c r="I6" s="1" t="s">
        <v>492</v>
      </c>
      <c r="J6" s="17" t="s">
        <v>3</v>
      </c>
      <c r="K6" t="e">
        <f>VLOOKUP(C6,#REF!,1,0)</f>
        <v>#REF!</v>
      </c>
    </row>
    <row r="7" spans="1:11" x14ac:dyDescent="0.3">
      <c r="A7" s="17" t="s">
        <v>3</v>
      </c>
      <c r="B7" s="6">
        <v>19522701</v>
      </c>
      <c r="C7" s="7">
        <v>19522701</v>
      </c>
      <c r="D7" s="17" t="s">
        <v>596</v>
      </c>
      <c r="F7" s="1">
        <v>12</v>
      </c>
      <c r="G7" s="1" t="s">
        <v>491</v>
      </c>
      <c r="H7" s="66">
        <v>365</v>
      </c>
      <c r="I7" s="1" t="s">
        <v>492</v>
      </c>
      <c r="J7" s="17" t="s">
        <v>3</v>
      </c>
      <c r="K7" t="e">
        <f>VLOOKUP(C7,#REF!,1,0)</f>
        <v>#REF!</v>
      </c>
    </row>
    <row r="8" spans="1:11" x14ac:dyDescent="0.3">
      <c r="A8" s="17" t="s">
        <v>3</v>
      </c>
      <c r="B8" s="6">
        <v>29256601</v>
      </c>
      <c r="C8" s="7">
        <v>29256601</v>
      </c>
      <c r="D8" s="17" t="s">
        <v>8</v>
      </c>
      <c r="F8" s="1">
        <v>15</v>
      </c>
      <c r="G8" s="1" t="s">
        <v>491</v>
      </c>
      <c r="H8" s="66">
        <v>456</v>
      </c>
      <c r="I8" s="1" t="s">
        <v>492</v>
      </c>
      <c r="J8" s="17" t="s">
        <v>3</v>
      </c>
    </row>
    <row r="9" spans="1:11" x14ac:dyDescent="0.3">
      <c r="A9" s="17" t="s">
        <v>3</v>
      </c>
      <c r="B9" s="6">
        <v>68764357</v>
      </c>
      <c r="C9" s="7">
        <v>68764357</v>
      </c>
      <c r="D9" s="17" t="s">
        <v>631</v>
      </c>
      <c r="F9" s="1">
        <v>18</v>
      </c>
      <c r="G9" s="1" t="s">
        <v>491</v>
      </c>
      <c r="H9" s="66">
        <v>548</v>
      </c>
      <c r="I9" s="1" t="s">
        <v>492</v>
      </c>
      <c r="J9" s="17" t="s">
        <v>3</v>
      </c>
      <c r="K9" t="e">
        <f>VLOOKUP(C9,#REF!,1,0)</f>
        <v>#REF!</v>
      </c>
    </row>
    <row r="10" spans="1:11" x14ac:dyDescent="0.3">
      <c r="A10" s="17" t="s">
        <v>3</v>
      </c>
      <c r="B10" s="6">
        <v>12011802</v>
      </c>
      <c r="C10" s="7">
        <v>12011802</v>
      </c>
      <c r="D10" s="17" t="s">
        <v>10</v>
      </c>
      <c r="F10" s="1">
        <v>18</v>
      </c>
      <c r="G10" s="1" t="s">
        <v>491</v>
      </c>
      <c r="H10" s="66">
        <v>548</v>
      </c>
      <c r="I10" s="1" t="s">
        <v>492</v>
      </c>
      <c r="J10" s="17" t="s">
        <v>3</v>
      </c>
      <c r="K10" t="e">
        <f>VLOOKUP(C10,#REF!,1,0)</f>
        <v>#REF!</v>
      </c>
    </row>
    <row r="11" spans="1:11" x14ac:dyDescent="0.3">
      <c r="A11" s="17" t="s">
        <v>3</v>
      </c>
      <c r="B11" s="6">
        <v>19630701</v>
      </c>
      <c r="C11" s="7">
        <v>19630701</v>
      </c>
      <c r="D11" s="17" t="s">
        <v>11</v>
      </c>
      <c r="F11" s="1">
        <v>18</v>
      </c>
      <c r="G11" s="1" t="s">
        <v>491</v>
      </c>
      <c r="H11" s="66">
        <v>548</v>
      </c>
      <c r="I11" s="1" t="s">
        <v>492</v>
      </c>
      <c r="J11" s="17" t="s">
        <v>3</v>
      </c>
      <c r="K11" t="e">
        <f>VLOOKUP(C11,#REF!,1,0)</f>
        <v>#REF!</v>
      </c>
    </row>
    <row r="12" spans="1:11" x14ac:dyDescent="0.3">
      <c r="A12" s="17" t="s">
        <v>3</v>
      </c>
      <c r="B12" s="6">
        <v>19502801</v>
      </c>
      <c r="C12" s="7">
        <v>68448698</v>
      </c>
      <c r="D12" s="17" t="s">
        <v>12</v>
      </c>
      <c r="F12" s="1">
        <v>12</v>
      </c>
      <c r="G12" s="1" t="s">
        <v>491</v>
      </c>
      <c r="H12" s="66">
        <v>365</v>
      </c>
      <c r="I12" s="1" t="s">
        <v>492</v>
      </c>
      <c r="J12" s="17" t="s">
        <v>3</v>
      </c>
      <c r="K12" t="e">
        <f>VLOOKUP(C12,#REF!,1,0)</f>
        <v>#REF!</v>
      </c>
    </row>
    <row r="13" spans="1:11" x14ac:dyDescent="0.3">
      <c r="A13" s="17" t="s">
        <v>3</v>
      </c>
      <c r="B13" s="6">
        <v>22011902</v>
      </c>
      <c r="C13" s="7">
        <v>68760225</v>
      </c>
      <c r="D13" s="17" t="s">
        <v>13</v>
      </c>
      <c r="F13" s="1">
        <v>18</v>
      </c>
      <c r="G13" s="1" t="s">
        <v>491</v>
      </c>
      <c r="H13" s="66">
        <v>548</v>
      </c>
      <c r="I13" s="1" t="s">
        <v>492</v>
      </c>
      <c r="J13" s="17" t="s">
        <v>3</v>
      </c>
      <c r="K13" t="e">
        <f>VLOOKUP(C13,#REF!,1,0)</f>
        <v>#REF!</v>
      </c>
    </row>
    <row r="14" spans="1:11" x14ac:dyDescent="0.3">
      <c r="A14" s="17" t="s">
        <v>3</v>
      </c>
      <c r="B14" s="6">
        <v>68770074</v>
      </c>
      <c r="C14" s="7">
        <v>68770074</v>
      </c>
      <c r="D14" s="100" t="s">
        <v>630</v>
      </c>
      <c r="F14" s="1">
        <v>18</v>
      </c>
      <c r="G14" s="1" t="s">
        <v>491</v>
      </c>
      <c r="H14" s="66">
        <v>548</v>
      </c>
      <c r="I14" s="1" t="s">
        <v>492</v>
      </c>
      <c r="J14" s="17" t="s">
        <v>3</v>
      </c>
      <c r="K14" t="e">
        <f>VLOOKUP(C14,#REF!,1,0)</f>
        <v>#REF!</v>
      </c>
    </row>
    <row r="15" spans="1:11" x14ac:dyDescent="0.3">
      <c r="A15" s="17" t="s">
        <v>3</v>
      </c>
      <c r="B15" s="6">
        <v>68768919</v>
      </c>
      <c r="C15" s="7">
        <v>68768919</v>
      </c>
      <c r="D15" s="17" t="s">
        <v>621</v>
      </c>
      <c r="F15" s="1">
        <v>18</v>
      </c>
      <c r="G15" s="1" t="s">
        <v>491</v>
      </c>
      <c r="H15" s="66">
        <v>548</v>
      </c>
      <c r="I15" s="1" t="s">
        <v>492</v>
      </c>
      <c r="J15" s="17" t="s">
        <v>3</v>
      </c>
      <c r="K15" t="e">
        <f>VLOOKUP(C15,#REF!,1,0)</f>
        <v>#REF!</v>
      </c>
    </row>
    <row r="16" spans="1:11" x14ac:dyDescent="0.3">
      <c r="A16" s="17" t="s">
        <v>3</v>
      </c>
      <c r="B16" s="6">
        <v>19503901</v>
      </c>
      <c r="C16" s="7">
        <v>68448709</v>
      </c>
      <c r="D16" s="17" t="s">
        <v>15</v>
      </c>
      <c r="F16" s="1">
        <v>12</v>
      </c>
      <c r="G16" s="1" t="s">
        <v>491</v>
      </c>
      <c r="H16" s="66">
        <v>365</v>
      </c>
      <c r="I16" s="1" t="s">
        <v>492</v>
      </c>
      <c r="J16" s="17" t="s">
        <v>3</v>
      </c>
      <c r="K16" t="e">
        <f>VLOOKUP(C16,#REF!,1,0)</f>
        <v>#REF!</v>
      </c>
    </row>
    <row r="17" spans="1:11" x14ac:dyDescent="0.3">
      <c r="A17" s="17" t="s">
        <v>3</v>
      </c>
      <c r="B17" s="6">
        <v>11336407</v>
      </c>
      <c r="C17" s="7">
        <v>68729734</v>
      </c>
      <c r="D17" s="17" t="s">
        <v>16</v>
      </c>
      <c r="F17" s="1">
        <v>18</v>
      </c>
      <c r="G17" s="1" t="s">
        <v>491</v>
      </c>
      <c r="H17" s="66">
        <v>548</v>
      </c>
      <c r="I17" s="1" t="s">
        <v>492</v>
      </c>
      <c r="J17" s="17" t="s">
        <v>3</v>
      </c>
      <c r="K17" t="e">
        <f>VLOOKUP(C17,#REF!,1,0)</f>
        <v>#REF!</v>
      </c>
    </row>
    <row r="18" spans="1:11" x14ac:dyDescent="0.3">
      <c r="A18" s="17" t="s">
        <v>3</v>
      </c>
      <c r="B18" s="6">
        <v>17253001</v>
      </c>
      <c r="C18" s="7">
        <v>17253003</v>
      </c>
      <c r="D18" s="17" t="s">
        <v>17</v>
      </c>
      <c r="F18" s="1">
        <v>18</v>
      </c>
      <c r="G18" s="1" t="s">
        <v>491</v>
      </c>
      <c r="H18" s="66">
        <v>548</v>
      </c>
      <c r="I18" s="1" t="s">
        <v>492</v>
      </c>
      <c r="J18" s="17" t="s">
        <v>3</v>
      </c>
      <c r="K18" t="e">
        <f>VLOOKUP(C18,#REF!,1,0)</f>
        <v>#REF!</v>
      </c>
    </row>
    <row r="19" spans="1:11" x14ac:dyDescent="0.3">
      <c r="A19" s="17" t="s">
        <v>3</v>
      </c>
      <c r="B19" s="6">
        <v>29603001</v>
      </c>
      <c r="C19" s="7">
        <v>29603001</v>
      </c>
      <c r="D19" s="17" t="s">
        <v>18</v>
      </c>
      <c r="F19" s="1">
        <v>12</v>
      </c>
      <c r="G19" s="1" t="s">
        <v>491</v>
      </c>
      <c r="H19" s="66">
        <v>365</v>
      </c>
      <c r="I19" s="1" t="s">
        <v>492</v>
      </c>
      <c r="J19" s="17" t="s">
        <v>3</v>
      </c>
      <c r="K19" t="e">
        <f>VLOOKUP(C19,#REF!,1,0)</f>
        <v>#REF!</v>
      </c>
    </row>
    <row r="20" spans="1:11" x14ac:dyDescent="0.3">
      <c r="A20" s="17" t="s">
        <v>3</v>
      </c>
      <c r="B20" s="6">
        <v>67251853</v>
      </c>
      <c r="C20" s="7">
        <v>67251853</v>
      </c>
      <c r="D20" s="17" t="s">
        <v>19</v>
      </c>
      <c r="F20" s="1">
        <v>12</v>
      </c>
      <c r="G20" s="1" t="s">
        <v>491</v>
      </c>
      <c r="H20" s="66">
        <v>365</v>
      </c>
      <c r="I20" s="1" t="s">
        <v>492</v>
      </c>
      <c r="J20" s="17" t="s">
        <v>3</v>
      </c>
    </row>
    <row r="21" spans="1:11" x14ac:dyDescent="0.3">
      <c r="A21" s="17" t="s">
        <v>3</v>
      </c>
      <c r="B21" s="6">
        <v>67251848</v>
      </c>
      <c r="C21" s="7">
        <v>67251848</v>
      </c>
      <c r="D21" s="17" t="s">
        <v>20</v>
      </c>
      <c r="F21" s="1">
        <v>12</v>
      </c>
      <c r="G21" s="1" t="s">
        <v>491</v>
      </c>
      <c r="H21" s="66">
        <v>365</v>
      </c>
      <c r="I21" s="1" t="s">
        <v>492</v>
      </c>
      <c r="J21" s="17" t="s">
        <v>3</v>
      </c>
    </row>
    <row r="22" spans="1:11" x14ac:dyDescent="0.3">
      <c r="A22" s="17" t="s">
        <v>3</v>
      </c>
      <c r="B22" s="6">
        <v>18928001</v>
      </c>
      <c r="C22" s="7">
        <v>68660152</v>
      </c>
      <c r="D22" s="17" t="s">
        <v>21</v>
      </c>
      <c r="F22" s="1">
        <v>15</v>
      </c>
      <c r="G22" s="1" t="s">
        <v>491</v>
      </c>
      <c r="H22" s="66">
        <v>456</v>
      </c>
      <c r="I22" s="1" t="s">
        <v>492</v>
      </c>
      <c r="J22" s="17" t="s">
        <v>3</v>
      </c>
      <c r="K22" t="e">
        <f>VLOOKUP(C22,#REF!,1,0)</f>
        <v>#REF!</v>
      </c>
    </row>
    <row r="23" spans="1:11" ht="15" thickBot="1" x14ac:dyDescent="0.35">
      <c r="A23" s="18" t="s">
        <v>3</v>
      </c>
      <c r="B23" s="6">
        <v>10003604</v>
      </c>
      <c r="C23" s="7">
        <v>68731560</v>
      </c>
      <c r="D23" s="17" t="s">
        <v>22</v>
      </c>
      <c r="F23" s="1">
        <v>18</v>
      </c>
      <c r="G23" s="1" t="s">
        <v>491</v>
      </c>
      <c r="H23" s="66">
        <v>548</v>
      </c>
      <c r="I23" s="1" t="s">
        <v>492</v>
      </c>
      <c r="J23" s="17" t="s">
        <v>3</v>
      </c>
      <c r="K23" t="e">
        <f>VLOOKUP(C23,#REF!,1,0)</f>
        <v>#REF!</v>
      </c>
    </row>
    <row r="24" spans="1:11" ht="15" thickBot="1" x14ac:dyDescent="0.35">
      <c r="A24" s="18" t="s">
        <v>3</v>
      </c>
      <c r="B24" s="6">
        <v>68755990</v>
      </c>
      <c r="C24" s="7">
        <v>68755990</v>
      </c>
      <c r="D24" s="17" t="s">
        <v>620</v>
      </c>
      <c r="F24" s="1">
        <v>15</v>
      </c>
      <c r="G24" s="1" t="s">
        <v>491</v>
      </c>
      <c r="H24" s="66">
        <v>456</v>
      </c>
      <c r="I24" s="1" t="s">
        <v>492</v>
      </c>
      <c r="J24" s="17" t="s">
        <v>3</v>
      </c>
      <c r="K24" t="e">
        <f>VLOOKUP(C24,#REF!,1,0)</f>
        <v>#REF!</v>
      </c>
    </row>
    <row r="25" spans="1:11" ht="15" thickBot="1" x14ac:dyDescent="0.35">
      <c r="A25" s="18" t="s">
        <v>3</v>
      </c>
      <c r="B25" s="6">
        <v>68768919</v>
      </c>
      <c r="C25" s="7">
        <v>68768919</v>
      </c>
      <c r="D25" s="17" t="s">
        <v>621</v>
      </c>
      <c r="F25" s="1">
        <v>18</v>
      </c>
      <c r="G25" s="1" t="s">
        <v>491</v>
      </c>
      <c r="H25" s="66">
        <v>548</v>
      </c>
      <c r="I25" s="1" t="s">
        <v>492</v>
      </c>
      <c r="J25" s="17" t="s">
        <v>3</v>
      </c>
      <c r="K25" t="e">
        <f>VLOOKUP(C25,#REF!,1,0)</f>
        <v>#REF!</v>
      </c>
    </row>
    <row r="26" spans="1:11" ht="15" thickBot="1" x14ac:dyDescent="0.35">
      <c r="A26" s="18" t="s">
        <v>3</v>
      </c>
      <c r="B26" s="6">
        <v>68703091</v>
      </c>
      <c r="C26" s="7">
        <v>68703091</v>
      </c>
      <c r="D26" s="17" t="s">
        <v>622</v>
      </c>
      <c r="F26" s="1">
        <v>18</v>
      </c>
      <c r="G26" s="1" t="s">
        <v>491</v>
      </c>
      <c r="H26" s="66">
        <v>548</v>
      </c>
      <c r="I26" s="1" t="s">
        <v>492</v>
      </c>
      <c r="J26" s="17" t="s">
        <v>3</v>
      </c>
      <c r="K26" t="e">
        <f>VLOOKUP(C26,#REF!,1,0)</f>
        <v>#REF!</v>
      </c>
    </row>
    <row r="27" spans="1:11" ht="15" thickBot="1" x14ac:dyDescent="0.35">
      <c r="A27" s="18" t="s">
        <v>3</v>
      </c>
      <c r="B27" s="6">
        <v>68703091</v>
      </c>
      <c r="C27" s="7">
        <v>68703091</v>
      </c>
      <c r="D27" s="17" t="s">
        <v>622</v>
      </c>
      <c r="F27" s="1">
        <v>18</v>
      </c>
      <c r="G27" s="1" t="s">
        <v>491</v>
      </c>
      <c r="H27" s="66">
        <v>548</v>
      </c>
      <c r="I27" s="1" t="s">
        <v>492</v>
      </c>
      <c r="J27" s="17" t="s">
        <v>3</v>
      </c>
      <c r="K27" t="e">
        <f>VLOOKUP(C27,#REF!,1,0)</f>
        <v>#REF!</v>
      </c>
    </row>
    <row r="28" spans="1:11" ht="15" thickBot="1" x14ac:dyDescent="0.35">
      <c r="A28" s="18" t="s">
        <v>3</v>
      </c>
      <c r="B28" s="8">
        <v>68660152</v>
      </c>
      <c r="C28" s="6">
        <v>68660152</v>
      </c>
      <c r="D28" s="18" t="s">
        <v>623</v>
      </c>
      <c r="F28" s="1">
        <v>15</v>
      </c>
      <c r="G28" s="1" t="s">
        <v>491</v>
      </c>
      <c r="H28" s="66">
        <v>456</v>
      </c>
      <c r="I28" s="1" t="s">
        <v>492</v>
      </c>
      <c r="J28" s="17" t="s">
        <v>3</v>
      </c>
      <c r="K28" t="e">
        <f>VLOOKUP(C28,#REF!,1,0)</f>
        <v>#REF!</v>
      </c>
    </row>
    <row r="29" spans="1:11" x14ac:dyDescent="0.3">
      <c r="A29" s="19" t="s">
        <v>23</v>
      </c>
      <c r="B29" s="10" t="s">
        <v>24</v>
      </c>
      <c r="C29" s="5">
        <v>68448695</v>
      </c>
      <c r="D29" s="19" t="s">
        <v>25</v>
      </c>
      <c r="F29" s="1">
        <v>365</v>
      </c>
      <c r="G29" s="1" t="s">
        <v>492</v>
      </c>
      <c r="H29" s="66">
        <v>365</v>
      </c>
      <c r="I29" s="1" t="s">
        <v>492</v>
      </c>
      <c r="J29" s="19" t="s">
        <v>23</v>
      </c>
      <c r="K29" t="e">
        <f>VLOOKUP(C29,#REF!,1,0)</f>
        <v>#REF!</v>
      </c>
    </row>
    <row r="30" spans="1:11" x14ac:dyDescent="0.3">
      <c r="A30" s="17" t="s">
        <v>23</v>
      </c>
      <c r="B30" s="6" t="s">
        <v>26</v>
      </c>
      <c r="C30" s="7">
        <v>17193301</v>
      </c>
      <c r="D30" s="17" t="s">
        <v>27</v>
      </c>
      <c r="F30" s="1">
        <v>365</v>
      </c>
      <c r="G30" s="1" t="s">
        <v>492</v>
      </c>
      <c r="H30" s="66">
        <v>365</v>
      </c>
      <c r="I30" s="1" t="s">
        <v>492</v>
      </c>
      <c r="J30" s="17" t="s">
        <v>23</v>
      </c>
      <c r="K30" t="e">
        <f>VLOOKUP(C30,#REF!,1,0)</f>
        <v>#REF!</v>
      </c>
    </row>
    <row r="31" spans="1:11" x14ac:dyDescent="0.3">
      <c r="A31" s="17" t="s">
        <v>23</v>
      </c>
      <c r="B31" s="6">
        <v>64303966</v>
      </c>
      <c r="C31" s="7">
        <v>64303966</v>
      </c>
      <c r="D31" s="17" t="s">
        <v>29</v>
      </c>
      <c r="F31" s="1">
        <v>365</v>
      </c>
      <c r="G31" s="1" t="s">
        <v>492</v>
      </c>
      <c r="H31" s="66">
        <v>365</v>
      </c>
      <c r="I31" s="1" t="s">
        <v>492</v>
      </c>
      <c r="J31" s="17" t="s">
        <v>23</v>
      </c>
      <c r="K31" t="e">
        <f>VLOOKUP(C31,#REF!,1,0)</f>
        <v>#REF!</v>
      </c>
    </row>
    <row r="32" spans="1:11" x14ac:dyDescent="0.3">
      <c r="A32" s="17" t="s">
        <v>23</v>
      </c>
      <c r="B32" s="6" t="s">
        <v>30</v>
      </c>
      <c r="C32" s="7">
        <v>17193401</v>
      </c>
      <c r="D32" s="17" t="s">
        <v>31</v>
      </c>
      <c r="F32" s="1">
        <v>365</v>
      </c>
      <c r="G32" s="1" t="s">
        <v>492</v>
      </c>
      <c r="H32" s="66">
        <v>365</v>
      </c>
      <c r="I32" s="1" t="s">
        <v>492</v>
      </c>
      <c r="J32" s="17" t="s">
        <v>23</v>
      </c>
      <c r="K32" t="e">
        <f>VLOOKUP(C32,#REF!,1,0)</f>
        <v>#REF!</v>
      </c>
    </row>
    <row r="33" spans="1:11" x14ac:dyDescent="0.3">
      <c r="A33" s="17" t="s">
        <v>23</v>
      </c>
      <c r="B33" s="6">
        <v>67463898</v>
      </c>
      <c r="C33" s="7">
        <v>64303850</v>
      </c>
      <c r="D33" s="17" t="s">
        <v>739</v>
      </c>
      <c r="F33" s="1">
        <v>365</v>
      </c>
      <c r="G33" s="1" t="s">
        <v>492</v>
      </c>
      <c r="H33" s="66">
        <v>366</v>
      </c>
      <c r="I33" s="1" t="s">
        <v>492</v>
      </c>
      <c r="J33" s="17" t="s">
        <v>23</v>
      </c>
      <c r="K33" t="e">
        <f>VLOOKUP(C33,#REF!,1,0)</f>
        <v>#REF!</v>
      </c>
    </row>
    <row r="34" spans="1:11" x14ac:dyDescent="0.3">
      <c r="A34" s="17" t="s">
        <v>23</v>
      </c>
      <c r="B34" s="6" t="s">
        <v>32</v>
      </c>
      <c r="C34" s="7">
        <v>17193101</v>
      </c>
      <c r="D34" s="17" t="s">
        <v>33</v>
      </c>
      <c r="F34" s="1">
        <v>365</v>
      </c>
      <c r="G34" s="1" t="s">
        <v>492</v>
      </c>
      <c r="H34" s="66">
        <v>365</v>
      </c>
      <c r="I34" s="1" t="s">
        <v>492</v>
      </c>
      <c r="J34" s="17" t="s">
        <v>23</v>
      </c>
      <c r="K34" t="e">
        <f>VLOOKUP(C34,#REF!,1,0)</f>
        <v>#REF!</v>
      </c>
    </row>
    <row r="35" spans="1:11" x14ac:dyDescent="0.3">
      <c r="A35" s="17" t="s">
        <v>23</v>
      </c>
      <c r="B35" s="6">
        <v>13072002</v>
      </c>
      <c r="C35" s="7">
        <v>13072002</v>
      </c>
      <c r="D35" s="17" t="s">
        <v>34</v>
      </c>
      <c r="F35" s="1">
        <v>365</v>
      </c>
      <c r="G35" s="1" t="s">
        <v>492</v>
      </c>
      <c r="H35" s="66">
        <v>365</v>
      </c>
      <c r="I35" s="1" t="s">
        <v>492</v>
      </c>
      <c r="J35" s="17" t="s">
        <v>23</v>
      </c>
    </row>
    <row r="36" spans="1:11" x14ac:dyDescent="0.3">
      <c r="A36" s="17" t="s">
        <v>23</v>
      </c>
      <c r="B36" s="6" t="s">
        <v>35</v>
      </c>
      <c r="C36" s="7">
        <v>17193201</v>
      </c>
      <c r="D36" s="17" t="s">
        <v>36</v>
      </c>
      <c r="F36" s="1">
        <v>365</v>
      </c>
      <c r="G36" s="1" t="s">
        <v>492</v>
      </c>
      <c r="H36" s="66">
        <v>365</v>
      </c>
      <c r="I36" s="1" t="s">
        <v>492</v>
      </c>
      <c r="J36" s="17" t="s">
        <v>23</v>
      </c>
      <c r="K36" t="e">
        <f>VLOOKUP(C36,#REF!,1,0)</f>
        <v>#REF!</v>
      </c>
    </row>
    <row r="37" spans="1:11" x14ac:dyDescent="0.3">
      <c r="A37" s="17" t="s">
        <v>23</v>
      </c>
      <c r="B37" s="6">
        <v>68706527</v>
      </c>
      <c r="C37" s="6">
        <v>68706527</v>
      </c>
      <c r="D37" s="17" t="s">
        <v>37</v>
      </c>
      <c r="F37" s="1">
        <v>365</v>
      </c>
      <c r="G37" s="1" t="s">
        <v>492</v>
      </c>
      <c r="H37" s="66">
        <v>365</v>
      </c>
      <c r="I37" s="1" t="s">
        <v>492</v>
      </c>
      <c r="J37" s="17" t="s">
        <v>23</v>
      </c>
      <c r="K37" t="e">
        <f>VLOOKUP(C37,#REF!,1,0)</f>
        <v>#REF!</v>
      </c>
    </row>
    <row r="38" spans="1:11" x14ac:dyDescent="0.3">
      <c r="A38" s="17" t="s">
        <v>23</v>
      </c>
      <c r="B38" s="6" t="s">
        <v>38</v>
      </c>
      <c r="C38" s="7">
        <v>81334801</v>
      </c>
      <c r="D38" s="17" t="s">
        <v>39</v>
      </c>
      <c r="F38" s="1">
        <v>365</v>
      </c>
      <c r="G38" s="1" t="s">
        <v>492</v>
      </c>
      <c r="H38" s="66">
        <v>365</v>
      </c>
      <c r="I38" s="1" t="s">
        <v>492</v>
      </c>
      <c r="J38" s="17" t="s">
        <v>23</v>
      </c>
      <c r="K38" t="e">
        <f>VLOOKUP(C38,#REF!,1,0)</f>
        <v>#REF!</v>
      </c>
    </row>
    <row r="39" spans="1:11" ht="15" thickBot="1" x14ac:dyDescent="0.35">
      <c r="A39" s="18" t="s">
        <v>23</v>
      </c>
      <c r="B39" s="8">
        <v>19513602</v>
      </c>
      <c r="C39" s="9">
        <v>19513602</v>
      </c>
      <c r="D39" s="18" t="s">
        <v>40</v>
      </c>
      <c r="F39" s="1">
        <v>18</v>
      </c>
      <c r="G39" s="1" t="s">
        <v>491</v>
      </c>
      <c r="H39" s="66">
        <v>548</v>
      </c>
      <c r="I39" s="1" t="s">
        <v>492</v>
      </c>
      <c r="J39" s="18" t="s">
        <v>23</v>
      </c>
      <c r="K39" t="e">
        <f>VLOOKUP(C39,#REF!,1,0)</f>
        <v>#REF!</v>
      </c>
    </row>
    <row r="40" spans="1:11" x14ac:dyDescent="0.3">
      <c r="A40" s="19" t="s">
        <v>41</v>
      </c>
      <c r="B40" s="10">
        <v>16869301</v>
      </c>
      <c r="C40" s="5">
        <v>16869301</v>
      </c>
      <c r="D40" s="19" t="s">
        <v>42</v>
      </c>
      <c r="F40" s="1">
        <v>18</v>
      </c>
      <c r="G40" s="1" t="s">
        <v>491</v>
      </c>
      <c r="H40" s="66">
        <v>548</v>
      </c>
      <c r="I40" s="1" t="s">
        <v>492</v>
      </c>
      <c r="J40" s="19" t="s">
        <v>41</v>
      </c>
      <c r="K40" t="e">
        <f>VLOOKUP(C40,#REF!,1,0)</f>
        <v>#REF!</v>
      </c>
    </row>
    <row r="41" spans="1:11" x14ac:dyDescent="0.3">
      <c r="A41" s="17" t="s">
        <v>41</v>
      </c>
      <c r="B41" s="6">
        <v>6404803</v>
      </c>
      <c r="C41" s="7">
        <v>64882125</v>
      </c>
      <c r="D41" s="17" t="s">
        <v>43</v>
      </c>
      <c r="F41" s="1">
        <v>12</v>
      </c>
      <c r="G41" s="1" t="s">
        <v>491</v>
      </c>
      <c r="H41" s="66">
        <v>365</v>
      </c>
      <c r="I41" s="1" t="s">
        <v>492</v>
      </c>
      <c r="J41" s="17" t="s">
        <v>41</v>
      </c>
      <c r="K41" t="e">
        <f>VLOOKUP(C41,#REF!,1,0)</f>
        <v>#REF!</v>
      </c>
    </row>
    <row r="42" spans="1:11" x14ac:dyDescent="0.3">
      <c r="A42" s="17" t="s">
        <v>41</v>
      </c>
      <c r="B42" s="6">
        <v>16866501</v>
      </c>
      <c r="C42" s="7">
        <v>16866501</v>
      </c>
      <c r="D42" s="17" t="s">
        <v>44</v>
      </c>
      <c r="F42" s="1">
        <v>12</v>
      </c>
      <c r="G42" s="1" t="s">
        <v>491</v>
      </c>
      <c r="H42" s="66">
        <v>365</v>
      </c>
      <c r="I42" s="1" t="s">
        <v>492</v>
      </c>
      <c r="J42" s="17" t="s">
        <v>41</v>
      </c>
      <c r="K42" t="e">
        <f>VLOOKUP(C42,#REF!,1,0)</f>
        <v>#REF!</v>
      </c>
    </row>
    <row r="43" spans="1:11" x14ac:dyDescent="0.3">
      <c r="A43" s="17" t="s">
        <v>41</v>
      </c>
      <c r="B43" s="6">
        <v>27184701</v>
      </c>
      <c r="C43" s="7">
        <v>67738206</v>
      </c>
      <c r="D43" s="17" t="s">
        <v>45</v>
      </c>
      <c r="F43" s="1">
        <v>18</v>
      </c>
      <c r="G43" s="1" t="s">
        <v>491</v>
      </c>
      <c r="H43" s="66">
        <v>548</v>
      </c>
      <c r="I43" s="1" t="s">
        <v>492</v>
      </c>
      <c r="J43" s="17" t="s">
        <v>41</v>
      </c>
      <c r="K43" t="e">
        <f>VLOOKUP(C43,#REF!,1,0)</f>
        <v>#REF!</v>
      </c>
    </row>
    <row r="44" spans="1:11" x14ac:dyDescent="0.3">
      <c r="A44" s="17" t="s">
        <v>41</v>
      </c>
      <c r="B44" s="6">
        <v>27275201</v>
      </c>
      <c r="C44" s="7">
        <v>67738211</v>
      </c>
      <c r="D44" s="17" t="s">
        <v>46</v>
      </c>
      <c r="F44" s="1">
        <v>18</v>
      </c>
      <c r="G44" s="1" t="s">
        <v>491</v>
      </c>
      <c r="H44" s="66">
        <v>548</v>
      </c>
      <c r="I44" s="1" t="s">
        <v>492</v>
      </c>
      <c r="J44" s="17" t="s">
        <v>41</v>
      </c>
      <c r="K44" t="e">
        <f>VLOOKUP(C44,#REF!,1,0)</f>
        <v>#REF!</v>
      </c>
    </row>
    <row r="45" spans="1:11" x14ac:dyDescent="0.3">
      <c r="A45" s="17" t="s">
        <v>41</v>
      </c>
      <c r="B45" s="6">
        <v>68636654</v>
      </c>
      <c r="C45" s="7">
        <v>69996173</v>
      </c>
      <c r="D45" s="17" t="s">
        <v>595</v>
      </c>
      <c r="F45" s="1">
        <v>18</v>
      </c>
      <c r="G45" s="1" t="s">
        <v>491</v>
      </c>
      <c r="H45" s="66">
        <v>548</v>
      </c>
      <c r="I45" s="1" t="s">
        <v>492</v>
      </c>
      <c r="J45" s="17" t="s">
        <v>41</v>
      </c>
      <c r="K45" t="e">
        <f>VLOOKUP(C45,#REF!,1,0)</f>
        <v>#REF!</v>
      </c>
    </row>
    <row r="46" spans="1:11" x14ac:dyDescent="0.3">
      <c r="A46" s="17" t="s">
        <v>41</v>
      </c>
      <c r="B46" s="6">
        <v>24790301</v>
      </c>
      <c r="C46" s="7">
        <v>14790302</v>
      </c>
      <c r="D46" s="17" t="s">
        <v>47</v>
      </c>
      <c r="F46" s="1">
        <v>12</v>
      </c>
      <c r="G46" s="1" t="s">
        <v>491</v>
      </c>
      <c r="H46" s="66">
        <v>365</v>
      </c>
      <c r="I46" s="1" t="s">
        <v>492</v>
      </c>
      <c r="J46" s="17" t="s">
        <v>41</v>
      </c>
      <c r="K46" t="e">
        <f>VLOOKUP(C46,#REF!,1,0)</f>
        <v>#REF!</v>
      </c>
    </row>
    <row r="47" spans="1:11" x14ac:dyDescent="0.3">
      <c r="A47" s="17" t="s">
        <v>41</v>
      </c>
      <c r="B47" s="6">
        <v>16164101</v>
      </c>
      <c r="C47" s="7">
        <v>16164101</v>
      </c>
      <c r="D47" s="17" t="s">
        <v>48</v>
      </c>
      <c r="F47" s="1">
        <v>15</v>
      </c>
      <c r="G47" s="1" t="s">
        <v>491</v>
      </c>
      <c r="H47" s="66">
        <v>456</v>
      </c>
      <c r="I47" s="1" t="s">
        <v>492</v>
      </c>
      <c r="J47" s="17" t="s">
        <v>41</v>
      </c>
      <c r="K47" t="e">
        <f>VLOOKUP(C47,#REF!,1,0)</f>
        <v>#REF!</v>
      </c>
    </row>
    <row r="48" spans="1:11" x14ac:dyDescent="0.3">
      <c r="A48" s="17" t="s">
        <v>41</v>
      </c>
      <c r="B48" s="6">
        <v>26695601</v>
      </c>
      <c r="C48" s="7">
        <v>16695603</v>
      </c>
      <c r="D48" s="17" t="s">
        <v>49</v>
      </c>
      <c r="F48" s="1">
        <v>15</v>
      </c>
      <c r="G48" s="1" t="s">
        <v>491</v>
      </c>
      <c r="H48" s="66">
        <v>456</v>
      </c>
      <c r="I48" s="1" t="s">
        <v>492</v>
      </c>
      <c r="J48" s="17" t="s">
        <v>41</v>
      </c>
      <c r="K48" t="e">
        <f>VLOOKUP(C48,#REF!,1,0)</f>
        <v>#REF!</v>
      </c>
    </row>
    <row r="49" spans="1:11" x14ac:dyDescent="0.3">
      <c r="A49" s="17" t="s">
        <v>41</v>
      </c>
      <c r="B49" s="6">
        <v>16869701</v>
      </c>
      <c r="C49" s="7">
        <v>67751196</v>
      </c>
      <c r="D49" s="17" t="s">
        <v>50</v>
      </c>
      <c r="F49" s="1">
        <v>18</v>
      </c>
      <c r="G49" s="1" t="s">
        <v>491</v>
      </c>
      <c r="H49" s="66">
        <v>548</v>
      </c>
      <c r="I49" s="1" t="s">
        <v>492</v>
      </c>
      <c r="J49" s="17" t="s">
        <v>41</v>
      </c>
      <c r="K49" t="e">
        <f>VLOOKUP(C49,#REF!,1,0)</f>
        <v>#REF!</v>
      </c>
    </row>
    <row r="50" spans="1:11" x14ac:dyDescent="0.3">
      <c r="A50" s="17" t="s">
        <v>41</v>
      </c>
      <c r="B50" s="6">
        <v>25452701</v>
      </c>
      <c r="C50" s="7">
        <v>15452704</v>
      </c>
      <c r="D50" s="17" t="s">
        <v>51</v>
      </c>
      <c r="F50" s="1">
        <v>18</v>
      </c>
      <c r="G50" s="1" t="s">
        <v>491</v>
      </c>
      <c r="H50" s="66">
        <v>548</v>
      </c>
      <c r="I50" s="1" t="s">
        <v>492</v>
      </c>
      <c r="J50" s="17" t="s">
        <v>41</v>
      </c>
    </row>
    <row r="51" spans="1:11" x14ac:dyDescent="0.3">
      <c r="A51" s="17" t="s">
        <v>41</v>
      </c>
      <c r="B51" s="11">
        <v>68718169</v>
      </c>
      <c r="C51" s="12">
        <v>62710832</v>
      </c>
      <c r="D51" s="21" t="s">
        <v>562</v>
      </c>
      <c r="F51" s="1">
        <v>24</v>
      </c>
      <c r="G51" s="1" t="s">
        <v>491</v>
      </c>
      <c r="H51" s="66">
        <v>720</v>
      </c>
      <c r="I51" s="1" t="s">
        <v>492</v>
      </c>
      <c r="J51" s="17" t="s">
        <v>41</v>
      </c>
      <c r="K51" t="e">
        <f>VLOOKUP(C51,#REF!,1,0)</f>
        <v>#REF!</v>
      </c>
    </row>
    <row r="52" spans="1:11" ht="15" thickBot="1" x14ac:dyDescent="0.35">
      <c r="A52" s="18" t="s">
        <v>41</v>
      </c>
      <c r="B52" s="8">
        <v>13091403</v>
      </c>
      <c r="C52" s="9">
        <v>67577421</v>
      </c>
      <c r="D52" s="18" t="s">
        <v>52</v>
      </c>
      <c r="F52" s="1">
        <v>15</v>
      </c>
      <c r="G52" s="1" t="s">
        <v>491</v>
      </c>
      <c r="H52" s="66">
        <v>456</v>
      </c>
      <c r="I52" s="1" t="s">
        <v>492</v>
      </c>
      <c r="J52" s="18" t="s">
        <v>41</v>
      </c>
      <c r="K52" t="e">
        <f>VLOOKUP(C52,#REF!,1,0)</f>
        <v>#REF!</v>
      </c>
    </row>
    <row r="53" spans="1:11" x14ac:dyDescent="0.3">
      <c r="A53" s="19" t="s">
        <v>53</v>
      </c>
      <c r="B53" s="10">
        <v>69577097</v>
      </c>
      <c r="C53" s="5">
        <v>64397176</v>
      </c>
      <c r="D53" s="19" t="s">
        <v>751</v>
      </c>
      <c r="F53" s="1">
        <v>12</v>
      </c>
      <c r="G53" s="1" t="s">
        <v>491</v>
      </c>
      <c r="H53" s="66">
        <v>365</v>
      </c>
      <c r="I53" s="1" t="s">
        <v>492</v>
      </c>
      <c r="J53" s="19" t="s">
        <v>53</v>
      </c>
      <c r="K53" t="e">
        <f>VLOOKUP(C53,#REF!,1,0)</f>
        <v>#REF!</v>
      </c>
    </row>
    <row r="54" spans="1:11" x14ac:dyDescent="0.3">
      <c r="A54" s="17" t="s">
        <v>53</v>
      </c>
      <c r="B54" s="6">
        <v>18536102</v>
      </c>
      <c r="C54" s="7">
        <v>18536102</v>
      </c>
      <c r="D54" s="17" t="s">
        <v>55</v>
      </c>
      <c r="F54" s="1">
        <v>12</v>
      </c>
      <c r="G54" s="1" t="s">
        <v>491</v>
      </c>
      <c r="H54" s="66">
        <v>365</v>
      </c>
      <c r="I54" s="1" t="s">
        <v>492</v>
      </c>
      <c r="J54" s="17" t="s">
        <v>53</v>
      </c>
    </row>
    <row r="55" spans="1:11" x14ac:dyDescent="0.3">
      <c r="A55" s="17" t="s">
        <v>53</v>
      </c>
      <c r="B55" s="6">
        <v>18535102</v>
      </c>
      <c r="C55" s="7">
        <v>18535102</v>
      </c>
      <c r="D55" s="17" t="s">
        <v>56</v>
      </c>
      <c r="F55" s="1">
        <v>12</v>
      </c>
      <c r="G55" s="1" t="s">
        <v>491</v>
      </c>
      <c r="H55" s="66">
        <v>365</v>
      </c>
      <c r="I55" s="1" t="s">
        <v>492</v>
      </c>
      <c r="J55" s="17" t="s">
        <v>53</v>
      </c>
    </row>
    <row r="56" spans="1:11" x14ac:dyDescent="0.3">
      <c r="A56" s="17" t="s">
        <v>53</v>
      </c>
      <c r="B56" s="6">
        <v>18535702</v>
      </c>
      <c r="C56" s="1">
        <v>64326137</v>
      </c>
      <c r="D56" s="17" t="s">
        <v>57</v>
      </c>
      <c r="F56" s="1">
        <v>12</v>
      </c>
      <c r="G56" s="1" t="s">
        <v>491</v>
      </c>
      <c r="H56" s="66">
        <v>365</v>
      </c>
      <c r="I56" s="1" t="s">
        <v>492</v>
      </c>
      <c r="J56" s="17" t="s">
        <v>53</v>
      </c>
      <c r="K56" t="e">
        <f>VLOOKUP(C56,#REF!,1,0)</f>
        <v>#REF!</v>
      </c>
    </row>
    <row r="57" spans="1:11" x14ac:dyDescent="0.3">
      <c r="A57" s="17" t="s">
        <v>53</v>
      </c>
      <c r="B57" s="6">
        <v>64313505</v>
      </c>
      <c r="C57" s="7">
        <v>64766001</v>
      </c>
      <c r="D57" s="17" t="s">
        <v>772</v>
      </c>
      <c r="F57" s="1">
        <v>12</v>
      </c>
      <c r="G57" s="1" t="s">
        <v>491</v>
      </c>
      <c r="H57" s="66">
        <v>365</v>
      </c>
      <c r="I57" s="1" t="s">
        <v>492</v>
      </c>
      <c r="J57" s="17" t="s">
        <v>53</v>
      </c>
      <c r="K57" t="e">
        <f>VLOOKUP(C57,#REF!,1,0)</f>
        <v>#REF!</v>
      </c>
    </row>
    <row r="58" spans="1:11" x14ac:dyDescent="0.3">
      <c r="A58" s="17" t="s">
        <v>53</v>
      </c>
      <c r="B58" s="6" t="s">
        <v>58</v>
      </c>
      <c r="C58" s="7">
        <v>68558207</v>
      </c>
      <c r="D58" s="17" t="s">
        <v>59</v>
      </c>
      <c r="F58" s="1">
        <v>36</v>
      </c>
      <c r="G58" s="1" t="s">
        <v>491</v>
      </c>
      <c r="H58" s="66">
        <v>1095</v>
      </c>
      <c r="I58" s="1" t="s">
        <v>492</v>
      </c>
      <c r="J58" s="17" t="s">
        <v>53</v>
      </c>
      <c r="K58" t="e">
        <f>VLOOKUP(C58,#REF!,1,0)</f>
        <v>#REF!</v>
      </c>
    </row>
    <row r="59" spans="1:11" x14ac:dyDescent="0.3">
      <c r="A59" s="17" t="s">
        <v>53</v>
      </c>
      <c r="B59" s="6">
        <v>67563952</v>
      </c>
      <c r="C59" s="7">
        <v>67563952</v>
      </c>
      <c r="D59" s="17" t="s">
        <v>60</v>
      </c>
      <c r="F59" s="1">
        <v>19</v>
      </c>
      <c r="G59" s="1" t="s">
        <v>491</v>
      </c>
      <c r="H59" s="66">
        <v>578</v>
      </c>
      <c r="I59" s="1" t="s">
        <v>492</v>
      </c>
      <c r="J59" s="17" t="s">
        <v>53</v>
      </c>
      <c r="K59" t="e">
        <f>VLOOKUP(C59,#REF!,1,0)</f>
        <v>#REF!</v>
      </c>
    </row>
    <row r="60" spans="1:11" x14ac:dyDescent="0.3">
      <c r="A60" s="17" t="s">
        <v>61</v>
      </c>
      <c r="B60" s="6">
        <v>14413801</v>
      </c>
      <c r="C60" s="7">
        <v>14413801</v>
      </c>
      <c r="D60" s="17" t="s">
        <v>62</v>
      </c>
      <c r="F60" s="1">
        <v>12</v>
      </c>
      <c r="G60" s="1" t="s">
        <v>491</v>
      </c>
      <c r="H60" s="66">
        <v>365</v>
      </c>
      <c r="I60" s="1" t="s">
        <v>492</v>
      </c>
      <c r="J60" s="17" t="s">
        <v>61</v>
      </c>
      <c r="K60" t="e">
        <f>VLOOKUP(C60,#REF!,1,0)</f>
        <v>#REF!</v>
      </c>
    </row>
    <row r="61" spans="1:11" x14ac:dyDescent="0.3">
      <c r="A61" s="17" t="s">
        <v>61</v>
      </c>
      <c r="B61" s="6">
        <v>14476401</v>
      </c>
      <c r="C61" s="7">
        <v>67296450</v>
      </c>
      <c r="D61" s="17" t="s">
        <v>63</v>
      </c>
      <c r="F61" s="1">
        <v>2</v>
      </c>
      <c r="G61" s="1" t="s">
        <v>493</v>
      </c>
      <c r="H61" s="66">
        <v>730</v>
      </c>
      <c r="I61" s="1" t="s">
        <v>492</v>
      </c>
      <c r="J61" s="17" t="s">
        <v>61</v>
      </c>
    </row>
    <row r="62" spans="1:11" x14ac:dyDescent="0.3">
      <c r="A62" s="17" t="s">
        <v>61</v>
      </c>
      <c r="B62" s="6">
        <v>67169652</v>
      </c>
      <c r="C62" s="7">
        <v>67169652</v>
      </c>
      <c r="D62" s="17" t="s">
        <v>64</v>
      </c>
      <c r="F62" s="1">
        <v>12</v>
      </c>
      <c r="G62" s="1" t="s">
        <v>491</v>
      </c>
      <c r="H62" s="66">
        <v>365</v>
      </c>
      <c r="I62" s="1" t="s">
        <v>492</v>
      </c>
      <c r="J62" s="17" t="s">
        <v>61</v>
      </c>
    </row>
    <row r="63" spans="1:11" x14ac:dyDescent="0.3">
      <c r="A63" s="17" t="s">
        <v>61</v>
      </c>
      <c r="B63" s="6">
        <v>67262251</v>
      </c>
      <c r="C63" s="7">
        <v>67262251</v>
      </c>
      <c r="D63" s="17" t="s">
        <v>65</v>
      </c>
      <c r="F63" s="1">
        <v>12</v>
      </c>
      <c r="G63" s="1" t="s">
        <v>491</v>
      </c>
      <c r="H63" s="66">
        <v>365</v>
      </c>
      <c r="I63" s="1" t="s">
        <v>492</v>
      </c>
      <c r="J63" s="17" t="s">
        <v>61</v>
      </c>
    </row>
    <row r="64" spans="1:11" x14ac:dyDescent="0.3">
      <c r="A64" s="17" t="s">
        <v>61</v>
      </c>
      <c r="B64" s="6">
        <v>67262254</v>
      </c>
      <c r="C64" s="7">
        <v>67262254</v>
      </c>
      <c r="D64" s="17" t="s">
        <v>66</v>
      </c>
      <c r="F64" s="1">
        <v>12</v>
      </c>
      <c r="G64" s="1" t="s">
        <v>491</v>
      </c>
      <c r="H64" s="66">
        <v>365</v>
      </c>
      <c r="I64" s="1" t="s">
        <v>492</v>
      </c>
      <c r="J64" s="17" t="s">
        <v>61</v>
      </c>
      <c r="K64" t="e">
        <f>VLOOKUP(C64,#REF!,1,0)</f>
        <v>#REF!</v>
      </c>
    </row>
    <row r="65" spans="1:11" x14ac:dyDescent="0.3">
      <c r="A65" s="17" t="s">
        <v>61</v>
      </c>
      <c r="B65" s="6">
        <v>67262258</v>
      </c>
      <c r="C65" s="7">
        <v>67262258</v>
      </c>
      <c r="D65" s="17" t="s">
        <v>67</v>
      </c>
      <c r="F65" s="1">
        <v>12</v>
      </c>
      <c r="G65" s="1" t="s">
        <v>491</v>
      </c>
      <c r="H65" s="66">
        <v>365</v>
      </c>
      <c r="I65" s="1" t="s">
        <v>492</v>
      </c>
      <c r="J65" s="17" t="s">
        <v>61</v>
      </c>
      <c r="K65" t="e">
        <f>VLOOKUP(C65,#REF!,1,0)</f>
        <v>#REF!</v>
      </c>
    </row>
    <row r="66" spans="1:11" ht="15" thickBot="1" x14ac:dyDescent="0.35">
      <c r="A66" s="18" t="s">
        <v>61</v>
      </c>
      <c r="B66" s="8">
        <v>67418234</v>
      </c>
      <c r="C66" s="9">
        <v>67418234</v>
      </c>
      <c r="D66" s="18" t="s">
        <v>68</v>
      </c>
      <c r="F66" s="1">
        <v>12</v>
      </c>
      <c r="G66" s="1" t="s">
        <v>491</v>
      </c>
      <c r="H66" s="66">
        <v>365</v>
      </c>
      <c r="I66" s="1" t="s">
        <v>492</v>
      </c>
      <c r="J66" s="18" t="s">
        <v>61</v>
      </c>
      <c r="K66" t="e">
        <f>VLOOKUP(C66,#REF!,1,0)</f>
        <v>#REF!</v>
      </c>
    </row>
    <row r="67" spans="1:11" x14ac:dyDescent="0.3">
      <c r="A67" s="19" t="s">
        <v>69</v>
      </c>
      <c r="B67" s="10">
        <v>15196603</v>
      </c>
      <c r="C67" s="5">
        <v>15196603</v>
      </c>
      <c r="D67" s="19" t="s">
        <v>70</v>
      </c>
      <c r="F67" s="1">
        <v>24</v>
      </c>
      <c r="G67" s="1" t="s">
        <v>491</v>
      </c>
      <c r="H67" s="66">
        <v>730</v>
      </c>
      <c r="I67" s="1" t="s">
        <v>492</v>
      </c>
      <c r="J67" s="19" t="s">
        <v>69</v>
      </c>
      <c r="K67" t="e">
        <f>VLOOKUP(C67,#REF!,1,0)</f>
        <v>#REF!</v>
      </c>
    </row>
    <row r="68" spans="1:11" x14ac:dyDescent="0.3">
      <c r="A68" s="17" t="s">
        <v>69</v>
      </c>
      <c r="B68" s="6">
        <v>15859202</v>
      </c>
      <c r="C68" s="7">
        <v>15859202</v>
      </c>
      <c r="D68" s="17" t="s">
        <v>71</v>
      </c>
      <c r="F68" s="1">
        <v>24</v>
      </c>
      <c r="G68" s="1" t="s">
        <v>491</v>
      </c>
      <c r="H68" s="66">
        <v>730</v>
      </c>
      <c r="I68" s="1" t="s">
        <v>492</v>
      </c>
      <c r="J68" s="17" t="s">
        <v>69</v>
      </c>
      <c r="K68" t="e">
        <f>VLOOKUP(C68,#REF!,1,0)</f>
        <v>#REF!</v>
      </c>
    </row>
    <row r="69" spans="1:11" x14ac:dyDescent="0.3">
      <c r="A69" s="17" t="s">
        <v>69</v>
      </c>
      <c r="B69" s="6">
        <v>18696502</v>
      </c>
      <c r="C69" s="7">
        <v>18696502</v>
      </c>
      <c r="D69" s="17" t="s">
        <v>72</v>
      </c>
      <c r="F69" s="1">
        <v>24</v>
      </c>
      <c r="G69" s="1" t="s">
        <v>491</v>
      </c>
      <c r="H69" s="66">
        <v>730</v>
      </c>
      <c r="I69" s="1" t="s">
        <v>492</v>
      </c>
      <c r="J69" s="17" t="s">
        <v>69</v>
      </c>
      <c r="K69" t="e">
        <f>VLOOKUP(C69,#REF!,1,0)</f>
        <v>#REF!</v>
      </c>
    </row>
    <row r="70" spans="1:11" x14ac:dyDescent="0.3">
      <c r="A70" s="17" t="s">
        <v>69</v>
      </c>
      <c r="B70" s="6">
        <v>11140704</v>
      </c>
      <c r="C70" s="7">
        <v>11140704</v>
      </c>
      <c r="D70" s="17" t="s">
        <v>73</v>
      </c>
      <c r="F70" s="1">
        <v>18</v>
      </c>
      <c r="G70" s="1" t="s">
        <v>491</v>
      </c>
      <c r="H70" s="66">
        <v>548</v>
      </c>
      <c r="I70" s="1" t="s">
        <v>492</v>
      </c>
      <c r="J70" s="17" t="s">
        <v>69</v>
      </c>
      <c r="K70" t="e">
        <f>VLOOKUP(C70,#REF!,1,0)</f>
        <v>#REF!</v>
      </c>
    </row>
    <row r="71" spans="1:11" x14ac:dyDescent="0.3">
      <c r="A71" s="17" t="s">
        <v>69</v>
      </c>
      <c r="B71" s="6">
        <v>28974101</v>
      </c>
      <c r="C71" s="7">
        <v>18974102</v>
      </c>
      <c r="D71" s="17" t="s">
        <v>74</v>
      </c>
      <c r="F71" s="1">
        <v>18</v>
      </c>
      <c r="G71" s="1" t="s">
        <v>491</v>
      </c>
      <c r="H71" s="66">
        <v>548</v>
      </c>
      <c r="I71" s="1" t="s">
        <v>492</v>
      </c>
      <c r="J71" s="17" t="s">
        <v>69</v>
      </c>
    </row>
    <row r="72" spans="1:11" x14ac:dyDescent="0.3">
      <c r="A72" s="17" t="s">
        <v>69</v>
      </c>
      <c r="B72" s="6">
        <v>67950629</v>
      </c>
      <c r="C72" s="7">
        <v>69755942</v>
      </c>
      <c r="D72" s="17" t="s">
        <v>719</v>
      </c>
      <c r="F72" s="1">
        <v>18</v>
      </c>
      <c r="G72" s="1" t="s">
        <v>491</v>
      </c>
      <c r="H72" s="66">
        <v>548</v>
      </c>
      <c r="I72" s="1" t="s">
        <v>492</v>
      </c>
      <c r="J72" s="17" t="s">
        <v>69</v>
      </c>
      <c r="K72" t="e">
        <f>VLOOKUP(C72,#REF!,1,0)</f>
        <v>#REF!</v>
      </c>
    </row>
    <row r="73" spans="1:11" ht="15" thickBot="1" x14ac:dyDescent="0.35">
      <c r="A73" s="18" t="s">
        <v>69</v>
      </c>
      <c r="B73" s="8">
        <v>10808302</v>
      </c>
      <c r="C73" s="9">
        <v>10808302</v>
      </c>
      <c r="D73" s="18" t="s">
        <v>76</v>
      </c>
      <c r="F73" s="1">
        <v>24</v>
      </c>
      <c r="G73" s="1" t="s">
        <v>491</v>
      </c>
      <c r="H73" s="66">
        <v>730</v>
      </c>
      <c r="I73" s="1" t="s">
        <v>492</v>
      </c>
      <c r="J73" s="18" t="s">
        <v>69</v>
      </c>
    </row>
    <row r="74" spans="1:11" x14ac:dyDescent="0.3">
      <c r="A74" s="19" t="s">
        <v>77</v>
      </c>
      <c r="B74" s="10">
        <v>17160701</v>
      </c>
      <c r="C74" s="5">
        <v>17160703</v>
      </c>
      <c r="D74" s="19" t="s">
        <v>78</v>
      </c>
      <c r="F74" s="1">
        <v>330</v>
      </c>
      <c r="G74" s="1" t="s">
        <v>492</v>
      </c>
      <c r="H74" s="66">
        <v>330</v>
      </c>
      <c r="I74" s="1" t="s">
        <v>492</v>
      </c>
      <c r="J74" s="19" t="s">
        <v>77</v>
      </c>
    </row>
    <row r="75" spans="1:11" x14ac:dyDescent="0.3">
      <c r="A75" s="16" t="s">
        <v>77</v>
      </c>
      <c r="B75" s="3">
        <v>68478943</v>
      </c>
      <c r="C75" s="4">
        <v>68478943</v>
      </c>
      <c r="D75" s="16" t="s">
        <v>79</v>
      </c>
      <c r="F75" s="1">
        <v>330</v>
      </c>
      <c r="G75" s="1" t="s">
        <v>492</v>
      </c>
      <c r="H75" s="66">
        <v>330</v>
      </c>
      <c r="I75" s="1" t="s">
        <v>492</v>
      </c>
      <c r="J75" s="16" t="s">
        <v>77</v>
      </c>
    </row>
    <row r="76" spans="1:11" x14ac:dyDescent="0.3">
      <c r="A76" s="16" t="s">
        <v>77</v>
      </c>
      <c r="B76" s="3">
        <v>62751906</v>
      </c>
      <c r="C76" s="4">
        <v>62751906</v>
      </c>
      <c r="D76" s="101" t="s">
        <v>746</v>
      </c>
      <c r="F76" s="1">
        <v>330</v>
      </c>
      <c r="G76" s="1" t="s">
        <v>492</v>
      </c>
      <c r="H76" s="66">
        <v>330</v>
      </c>
      <c r="I76" s="1"/>
      <c r="J76" s="16" t="s">
        <v>77</v>
      </c>
      <c r="K76" t="e">
        <f>VLOOKUP(C76,#REF!,1,0)</f>
        <v>#REF!</v>
      </c>
    </row>
    <row r="77" spans="1:11" x14ac:dyDescent="0.3">
      <c r="A77" s="17" t="s">
        <v>77</v>
      </c>
      <c r="B77" s="6">
        <v>22100403</v>
      </c>
      <c r="C77" s="7">
        <v>64773377</v>
      </c>
      <c r="D77" s="17" t="s">
        <v>80</v>
      </c>
      <c r="F77" s="1">
        <v>8</v>
      </c>
      <c r="G77" s="1" t="s">
        <v>491</v>
      </c>
      <c r="H77" s="66">
        <v>243</v>
      </c>
      <c r="I77" s="1" t="s">
        <v>492</v>
      </c>
      <c r="J77" s="17" t="s">
        <v>77</v>
      </c>
      <c r="K77" t="e">
        <f>VLOOKUP(C77,#REF!,1,0)</f>
        <v>#REF!</v>
      </c>
    </row>
    <row r="78" spans="1:11" x14ac:dyDescent="0.3">
      <c r="A78" s="17" t="s">
        <v>77</v>
      </c>
      <c r="B78" s="6">
        <v>12101903</v>
      </c>
      <c r="C78" s="7">
        <v>12101903</v>
      </c>
      <c r="D78" s="17" t="s">
        <v>81</v>
      </c>
      <c r="F78" s="1">
        <v>8</v>
      </c>
      <c r="G78" s="1" t="s">
        <v>491</v>
      </c>
      <c r="H78" s="66">
        <v>243</v>
      </c>
      <c r="I78" s="1" t="s">
        <v>492</v>
      </c>
      <c r="J78" s="17" t="s">
        <v>77</v>
      </c>
    </row>
    <row r="79" spans="1:11" x14ac:dyDescent="0.3">
      <c r="A79" s="17" t="s">
        <v>77</v>
      </c>
      <c r="B79" s="6">
        <v>12100503</v>
      </c>
      <c r="C79" s="7">
        <v>12100503</v>
      </c>
      <c r="D79" s="17" t="s">
        <v>82</v>
      </c>
      <c r="F79" s="1">
        <v>8</v>
      </c>
      <c r="G79" s="1" t="s">
        <v>491</v>
      </c>
      <c r="H79" s="66">
        <v>243</v>
      </c>
      <c r="I79" s="1" t="s">
        <v>492</v>
      </c>
      <c r="J79" s="17" t="s">
        <v>77</v>
      </c>
      <c r="K79" t="e">
        <f>VLOOKUP(C79,#REF!,1,0)</f>
        <v>#REF!</v>
      </c>
    </row>
    <row r="80" spans="1:11" x14ac:dyDescent="0.3">
      <c r="A80" s="17" t="s">
        <v>77</v>
      </c>
      <c r="B80" s="6">
        <v>68601128</v>
      </c>
      <c r="C80" s="7">
        <v>68601128</v>
      </c>
      <c r="D80" s="17" t="s">
        <v>566</v>
      </c>
      <c r="F80" s="1">
        <v>9</v>
      </c>
      <c r="G80" s="1" t="s">
        <v>491</v>
      </c>
      <c r="H80" s="66">
        <v>274</v>
      </c>
      <c r="I80" s="1" t="s">
        <v>492</v>
      </c>
      <c r="J80" s="17" t="s">
        <v>77</v>
      </c>
    </row>
    <row r="81" spans="1:11" x14ac:dyDescent="0.3">
      <c r="A81" s="17" t="s">
        <v>77</v>
      </c>
      <c r="B81" s="6">
        <v>67807275</v>
      </c>
      <c r="C81" s="7">
        <v>67807275</v>
      </c>
      <c r="D81" s="17" t="s">
        <v>83</v>
      </c>
      <c r="F81" s="1">
        <v>9</v>
      </c>
      <c r="G81" s="1" t="s">
        <v>491</v>
      </c>
      <c r="H81" s="66">
        <v>274</v>
      </c>
      <c r="I81" s="1" t="s">
        <v>492</v>
      </c>
      <c r="J81" s="17" t="s">
        <v>77</v>
      </c>
    </row>
    <row r="82" spans="1:11" x14ac:dyDescent="0.3">
      <c r="A82" s="17" t="s">
        <v>77</v>
      </c>
      <c r="B82" s="6">
        <v>67682357</v>
      </c>
      <c r="C82" s="7">
        <v>67682357</v>
      </c>
      <c r="D82" s="17" t="s">
        <v>84</v>
      </c>
      <c r="F82" s="1">
        <v>270</v>
      </c>
      <c r="G82" s="1" t="s">
        <v>492</v>
      </c>
      <c r="H82" s="66">
        <v>270</v>
      </c>
      <c r="I82" s="1" t="s">
        <v>492</v>
      </c>
      <c r="J82" s="17" t="s">
        <v>77</v>
      </c>
      <c r="K82" t="e">
        <f>VLOOKUP(C82,#REF!,1,0)</f>
        <v>#REF!</v>
      </c>
    </row>
    <row r="83" spans="1:11" x14ac:dyDescent="0.3">
      <c r="A83" s="17" t="s">
        <v>77</v>
      </c>
      <c r="B83" s="6">
        <v>39495401</v>
      </c>
      <c r="C83" s="7">
        <v>64813343</v>
      </c>
      <c r="D83" s="17" t="s">
        <v>85</v>
      </c>
      <c r="F83" s="1">
        <v>12</v>
      </c>
      <c r="G83" s="1" t="s">
        <v>491</v>
      </c>
      <c r="H83" s="66">
        <v>365</v>
      </c>
      <c r="I83" s="1" t="s">
        <v>492</v>
      </c>
      <c r="J83" s="17" t="s">
        <v>77</v>
      </c>
      <c r="K83" t="e">
        <f>VLOOKUP(C83,#REF!,1,0)</f>
        <v>#REF!</v>
      </c>
    </row>
    <row r="84" spans="1:11" x14ac:dyDescent="0.3">
      <c r="A84" s="20" t="s">
        <v>77</v>
      </c>
      <c r="B84" s="6">
        <v>67834890</v>
      </c>
      <c r="C84" s="7">
        <v>67834890</v>
      </c>
      <c r="D84" s="20" t="s">
        <v>86</v>
      </c>
      <c r="F84" s="1">
        <v>12</v>
      </c>
      <c r="G84" s="1" t="s">
        <v>491</v>
      </c>
      <c r="H84" s="66">
        <v>365</v>
      </c>
      <c r="I84" s="1" t="s">
        <v>492</v>
      </c>
      <c r="J84" s="20" t="s">
        <v>77</v>
      </c>
    </row>
    <row r="85" spans="1:11" x14ac:dyDescent="0.3">
      <c r="A85" s="20" t="s">
        <v>77</v>
      </c>
      <c r="B85" s="6">
        <v>67750998</v>
      </c>
      <c r="C85" s="7">
        <v>67750998</v>
      </c>
      <c r="D85" s="20" t="s">
        <v>87</v>
      </c>
      <c r="F85" s="1">
        <v>9</v>
      </c>
      <c r="G85" s="1" t="s">
        <v>491</v>
      </c>
      <c r="H85" s="66">
        <v>274</v>
      </c>
      <c r="I85" s="1" t="s">
        <v>492</v>
      </c>
      <c r="J85" s="20" t="s">
        <v>77</v>
      </c>
      <c r="K85" t="e">
        <f>VLOOKUP(C85,#REF!,1,0)</f>
        <v>#REF!</v>
      </c>
    </row>
    <row r="86" spans="1:11" x14ac:dyDescent="0.3">
      <c r="A86" s="17" t="s">
        <v>77</v>
      </c>
      <c r="B86" s="6">
        <v>64314621</v>
      </c>
      <c r="C86" s="7">
        <v>64314621</v>
      </c>
      <c r="D86" s="17" t="s">
        <v>88</v>
      </c>
      <c r="F86" s="1">
        <v>270</v>
      </c>
      <c r="G86" s="1" t="s">
        <v>492</v>
      </c>
      <c r="H86" s="66">
        <v>270</v>
      </c>
      <c r="I86" s="1" t="s">
        <v>492</v>
      </c>
      <c r="J86" s="17" t="s">
        <v>77</v>
      </c>
      <c r="K86" t="e">
        <f>VLOOKUP(C86,#REF!,1,0)</f>
        <v>#REF!</v>
      </c>
    </row>
    <row r="87" spans="1:11" x14ac:dyDescent="0.3">
      <c r="A87" s="17" t="s">
        <v>77</v>
      </c>
      <c r="B87" s="6">
        <v>64922041</v>
      </c>
      <c r="C87" s="7">
        <v>64922041</v>
      </c>
      <c r="D87" s="107" t="s">
        <v>723</v>
      </c>
      <c r="F87" s="1">
        <v>270</v>
      </c>
      <c r="G87" s="1" t="s">
        <v>492</v>
      </c>
      <c r="H87" s="66">
        <v>270</v>
      </c>
      <c r="I87" s="1" t="s">
        <v>492</v>
      </c>
      <c r="J87" s="17" t="s">
        <v>77</v>
      </c>
      <c r="K87" t="e">
        <f>VLOOKUP(C87,#REF!,1,0)</f>
        <v>#REF!</v>
      </c>
    </row>
    <row r="88" spans="1:11" ht="15" thickBot="1" x14ac:dyDescent="0.35">
      <c r="A88" s="17" t="s">
        <v>77</v>
      </c>
      <c r="B88" s="6">
        <v>64308055</v>
      </c>
      <c r="C88" s="7">
        <v>64308055</v>
      </c>
      <c r="D88" s="17" t="s">
        <v>748</v>
      </c>
      <c r="F88" s="1">
        <v>8</v>
      </c>
      <c r="G88" s="1" t="s">
        <v>491</v>
      </c>
      <c r="H88" s="66">
        <v>243</v>
      </c>
      <c r="I88" s="1" t="s">
        <v>492</v>
      </c>
      <c r="J88" s="17" t="s">
        <v>77</v>
      </c>
      <c r="K88" t="e">
        <f>VLOOKUP(C88,#REF!,1,0)</f>
        <v>#REF!</v>
      </c>
    </row>
    <row r="89" spans="1:11" x14ac:dyDescent="0.3">
      <c r="A89" s="19" t="s">
        <v>90</v>
      </c>
      <c r="B89" s="10" t="s">
        <v>91</v>
      </c>
      <c r="C89" s="5">
        <v>64928335</v>
      </c>
      <c r="D89" s="19" t="s">
        <v>92</v>
      </c>
      <c r="F89" s="1">
        <v>9</v>
      </c>
      <c r="G89" s="1" t="s">
        <v>491</v>
      </c>
      <c r="H89" s="66">
        <v>274</v>
      </c>
      <c r="I89" s="1" t="s">
        <v>492</v>
      </c>
      <c r="J89" s="19" t="s">
        <v>90</v>
      </c>
      <c r="K89" t="e">
        <f>VLOOKUP(C89,#REF!,1,0)</f>
        <v>#REF!</v>
      </c>
    </row>
    <row r="90" spans="1:11" x14ac:dyDescent="0.3">
      <c r="A90" s="17" t="s">
        <v>90</v>
      </c>
      <c r="B90" s="11">
        <v>68601125</v>
      </c>
      <c r="C90" s="12">
        <v>68601125</v>
      </c>
      <c r="D90" s="17" t="s">
        <v>567</v>
      </c>
      <c r="F90" s="1">
        <v>12</v>
      </c>
      <c r="G90" s="1" t="s">
        <v>491</v>
      </c>
      <c r="H90" s="66">
        <v>365</v>
      </c>
      <c r="I90" s="1" t="s">
        <v>492</v>
      </c>
      <c r="J90" s="17" t="s">
        <v>90</v>
      </c>
    </row>
    <row r="91" spans="1:11" x14ac:dyDescent="0.3">
      <c r="A91" s="17" t="s">
        <v>90</v>
      </c>
      <c r="B91" s="11">
        <v>67807262</v>
      </c>
      <c r="C91" s="12">
        <v>67807262</v>
      </c>
      <c r="D91" s="17" t="s">
        <v>93</v>
      </c>
      <c r="F91" s="1">
        <v>360</v>
      </c>
      <c r="G91" s="1" t="s">
        <v>492</v>
      </c>
      <c r="H91" s="66">
        <v>360</v>
      </c>
      <c r="I91" s="1" t="s">
        <v>492</v>
      </c>
      <c r="J91" s="17" t="s">
        <v>90</v>
      </c>
    </row>
    <row r="92" spans="1:11" x14ac:dyDescent="0.3">
      <c r="A92" s="17" t="s">
        <v>90</v>
      </c>
      <c r="B92" s="6">
        <v>67682359</v>
      </c>
      <c r="C92" s="7">
        <v>67682359</v>
      </c>
      <c r="D92" s="17" t="s">
        <v>94</v>
      </c>
      <c r="F92" s="1">
        <v>360</v>
      </c>
      <c r="G92" s="1" t="s">
        <v>492</v>
      </c>
      <c r="H92" s="66">
        <v>360</v>
      </c>
      <c r="I92" s="1" t="s">
        <v>492</v>
      </c>
      <c r="J92" s="17" t="s">
        <v>90</v>
      </c>
      <c r="K92" t="e">
        <f>VLOOKUP(C92,#REF!,1,0)</f>
        <v>#REF!</v>
      </c>
    </row>
    <row r="93" spans="1:11" x14ac:dyDescent="0.3">
      <c r="A93" s="17" t="s">
        <v>90</v>
      </c>
      <c r="B93" s="6">
        <v>19486001</v>
      </c>
      <c r="C93" s="7">
        <v>64813347</v>
      </c>
      <c r="D93" s="17" t="s">
        <v>95</v>
      </c>
      <c r="F93" s="1">
        <v>12</v>
      </c>
      <c r="G93" s="1" t="s">
        <v>491</v>
      </c>
      <c r="H93" s="66">
        <v>365</v>
      </c>
      <c r="I93" s="1" t="s">
        <v>492</v>
      </c>
      <c r="J93" s="17" t="s">
        <v>90</v>
      </c>
      <c r="K93" t="e">
        <f>VLOOKUP(C93,#REF!,1,0)</f>
        <v>#REF!</v>
      </c>
    </row>
    <row r="94" spans="1:11" x14ac:dyDescent="0.3">
      <c r="A94" s="17" t="s">
        <v>90</v>
      </c>
      <c r="B94" s="11">
        <v>67751000</v>
      </c>
      <c r="C94" s="12">
        <v>67751000</v>
      </c>
      <c r="D94" s="17" t="s">
        <v>97</v>
      </c>
      <c r="F94" s="1">
        <v>12</v>
      </c>
      <c r="G94" s="1" t="s">
        <v>491</v>
      </c>
      <c r="H94" s="66">
        <v>365</v>
      </c>
      <c r="I94" s="1" t="s">
        <v>492</v>
      </c>
      <c r="J94" s="17" t="s">
        <v>90</v>
      </c>
      <c r="K94" t="e">
        <f>VLOOKUP(C94,#REF!,1,0)</f>
        <v>#REF!</v>
      </c>
    </row>
    <row r="95" spans="1:11" x14ac:dyDescent="0.3">
      <c r="A95" s="17" t="s">
        <v>90</v>
      </c>
      <c r="B95" s="6" t="s">
        <v>98</v>
      </c>
      <c r="C95" s="7">
        <v>64929594</v>
      </c>
      <c r="D95" s="17" t="s">
        <v>99</v>
      </c>
      <c r="F95" s="1">
        <v>9</v>
      </c>
      <c r="G95" s="1" t="s">
        <v>491</v>
      </c>
      <c r="H95" s="66">
        <v>274</v>
      </c>
      <c r="I95" s="1" t="s">
        <v>492</v>
      </c>
      <c r="J95" s="17" t="s">
        <v>90</v>
      </c>
      <c r="K95" t="e">
        <f>VLOOKUP(C95,#REF!,1,0)</f>
        <v>#REF!</v>
      </c>
    </row>
    <row r="96" spans="1:11" x14ac:dyDescent="0.3">
      <c r="A96" s="17" t="s">
        <v>90</v>
      </c>
      <c r="B96" s="6">
        <v>67751029</v>
      </c>
      <c r="C96" s="7">
        <v>67751029</v>
      </c>
      <c r="D96" s="17" t="s">
        <v>100</v>
      </c>
      <c r="F96" s="1">
        <v>12</v>
      </c>
      <c r="G96" s="1" t="s">
        <v>491</v>
      </c>
      <c r="H96" s="66">
        <v>365</v>
      </c>
      <c r="I96" s="1" t="s">
        <v>492</v>
      </c>
      <c r="J96" s="17" t="s">
        <v>90</v>
      </c>
      <c r="K96" t="e">
        <f>VLOOKUP(C96,#REF!,1,0)</f>
        <v>#REF!</v>
      </c>
    </row>
    <row r="97" spans="1:11" ht="15" thickBot="1" x14ac:dyDescent="0.35">
      <c r="A97" s="21" t="s">
        <v>90</v>
      </c>
      <c r="B97" s="11">
        <v>67969831</v>
      </c>
      <c r="C97" s="12">
        <v>67969831</v>
      </c>
      <c r="D97" s="21" t="s">
        <v>101</v>
      </c>
      <c r="F97" s="1">
        <v>365</v>
      </c>
      <c r="G97" s="1" t="s">
        <v>492</v>
      </c>
      <c r="H97" s="66">
        <v>365</v>
      </c>
      <c r="I97" s="1" t="s">
        <v>492</v>
      </c>
      <c r="J97" s="21" t="s">
        <v>90</v>
      </c>
      <c r="K97" t="e">
        <f>VLOOKUP(C97,#REF!,1,0)</f>
        <v>#REF!</v>
      </c>
    </row>
    <row r="98" spans="1:11" x14ac:dyDescent="0.3">
      <c r="A98" s="25" t="s">
        <v>102</v>
      </c>
      <c r="B98" s="10">
        <v>15940702</v>
      </c>
      <c r="C98" s="7">
        <v>64773378</v>
      </c>
      <c r="D98" s="19" t="s">
        <v>103</v>
      </c>
      <c r="F98" s="1">
        <v>18</v>
      </c>
      <c r="G98" s="1" t="s">
        <v>491</v>
      </c>
      <c r="H98" s="66">
        <v>548</v>
      </c>
      <c r="I98" s="1" t="s">
        <v>492</v>
      </c>
      <c r="J98" s="25" t="s">
        <v>102</v>
      </c>
      <c r="K98" t="e">
        <f>VLOOKUP(C98,#REF!,1,0)</f>
        <v>#REF!</v>
      </c>
    </row>
    <row r="99" spans="1:11" x14ac:dyDescent="0.3">
      <c r="A99" s="14" t="s">
        <v>102</v>
      </c>
      <c r="B99" s="6">
        <v>68601123</v>
      </c>
      <c r="C99" s="7">
        <v>68601123</v>
      </c>
      <c r="D99" s="17" t="s">
        <v>568</v>
      </c>
      <c r="F99" s="1">
        <v>12</v>
      </c>
      <c r="G99" s="1" t="s">
        <v>491</v>
      </c>
      <c r="H99" s="66">
        <v>364</v>
      </c>
      <c r="I99" s="1" t="s">
        <v>492</v>
      </c>
      <c r="J99" s="14" t="s">
        <v>102</v>
      </c>
      <c r="K99" t="e">
        <f>VLOOKUP(C99,#REF!,1,0)</f>
        <v>#REF!</v>
      </c>
    </row>
    <row r="100" spans="1:11" x14ac:dyDescent="0.3">
      <c r="A100" s="14" t="s">
        <v>102</v>
      </c>
      <c r="B100" s="6">
        <v>67807277</v>
      </c>
      <c r="C100" s="7">
        <v>67807277</v>
      </c>
      <c r="D100" s="17" t="s">
        <v>104</v>
      </c>
      <c r="F100" s="1">
        <v>12</v>
      </c>
      <c r="G100" s="1" t="s">
        <v>491</v>
      </c>
      <c r="H100" s="66">
        <v>365</v>
      </c>
      <c r="I100" s="1" t="s">
        <v>492</v>
      </c>
      <c r="J100" s="14" t="s">
        <v>102</v>
      </c>
    </row>
    <row r="101" spans="1:11" x14ac:dyDescent="0.3">
      <c r="A101" s="14" t="s">
        <v>102</v>
      </c>
      <c r="B101" s="6">
        <v>67682348</v>
      </c>
      <c r="C101" s="7">
        <v>67682348</v>
      </c>
      <c r="D101" s="17" t="s">
        <v>105</v>
      </c>
      <c r="F101" s="1">
        <v>270</v>
      </c>
      <c r="G101" s="1" t="s">
        <v>492</v>
      </c>
      <c r="H101" s="66">
        <v>270</v>
      </c>
      <c r="I101" s="1" t="s">
        <v>492</v>
      </c>
      <c r="J101" s="14" t="s">
        <v>102</v>
      </c>
      <c r="K101" t="e">
        <f>VLOOKUP(C101,#REF!,1,0)</f>
        <v>#REF!</v>
      </c>
    </row>
    <row r="102" spans="1:11" x14ac:dyDescent="0.3">
      <c r="A102" s="14" t="s">
        <v>102</v>
      </c>
      <c r="B102" s="6">
        <v>19485901</v>
      </c>
      <c r="C102" s="7">
        <v>64813348</v>
      </c>
      <c r="D102" s="17" t="s">
        <v>106</v>
      </c>
      <c r="F102" s="1">
        <v>12</v>
      </c>
      <c r="G102" s="1" t="s">
        <v>491</v>
      </c>
      <c r="H102" s="66">
        <v>365</v>
      </c>
      <c r="I102" s="1" t="s">
        <v>492</v>
      </c>
      <c r="J102" s="14" t="s">
        <v>102</v>
      </c>
      <c r="K102" t="e">
        <f>VLOOKUP(C102,#REF!,1,0)</f>
        <v>#REF!</v>
      </c>
    </row>
    <row r="103" spans="1:11" ht="15" thickBot="1" x14ac:dyDescent="0.35">
      <c r="A103" s="26" t="s">
        <v>102</v>
      </c>
      <c r="B103" s="8">
        <v>67834894</v>
      </c>
      <c r="C103" s="9">
        <v>67834894</v>
      </c>
      <c r="D103" s="18" t="s">
        <v>107</v>
      </c>
      <c r="F103" s="1">
        <v>12</v>
      </c>
      <c r="G103" s="1" t="s">
        <v>491</v>
      </c>
      <c r="H103" s="66">
        <v>365</v>
      </c>
      <c r="I103" s="1" t="s">
        <v>492</v>
      </c>
      <c r="J103" s="26" t="s">
        <v>102</v>
      </c>
    </row>
    <row r="104" spans="1:11" ht="15" thickBot="1" x14ac:dyDescent="0.35">
      <c r="A104" s="19" t="s">
        <v>108</v>
      </c>
      <c r="B104" s="10">
        <v>12110202</v>
      </c>
      <c r="C104" s="5">
        <v>12110202</v>
      </c>
      <c r="D104" s="19" t="s">
        <v>109</v>
      </c>
      <c r="F104" s="1">
        <v>6</v>
      </c>
      <c r="G104" s="1" t="s">
        <v>491</v>
      </c>
      <c r="H104" s="66">
        <v>183</v>
      </c>
      <c r="I104" s="1" t="s">
        <v>492</v>
      </c>
      <c r="J104" s="19" t="s">
        <v>108</v>
      </c>
    </row>
    <row r="105" spans="1:11" ht="15" thickBot="1" x14ac:dyDescent="0.35">
      <c r="A105" s="19" t="s">
        <v>108</v>
      </c>
      <c r="B105" s="3">
        <v>64324731</v>
      </c>
      <c r="C105" s="4">
        <v>64324731</v>
      </c>
      <c r="D105" s="16" t="s">
        <v>721</v>
      </c>
      <c r="F105" s="1">
        <v>6</v>
      </c>
      <c r="G105" s="1" t="s">
        <v>491</v>
      </c>
      <c r="H105" s="66">
        <v>183</v>
      </c>
      <c r="I105" s="1" t="s">
        <v>492</v>
      </c>
      <c r="J105" s="19" t="s">
        <v>108</v>
      </c>
      <c r="K105" t="e">
        <f>VLOOKUP(C105,#REF!,1,0)</f>
        <v>#REF!</v>
      </c>
    </row>
    <row r="106" spans="1:11" x14ac:dyDescent="0.3">
      <c r="A106" s="19" t="s">
        <v>108</v>
      </c>
      <c r="B106" s="3">
        <v>64315194</v>
      </c>
      <c r="C106" s="4">
        <v>64315194</v>
      </c>
      <c r="D106" s="16" t="s">
        <v>722</v>
      </c>
      <c r="F106" s="1">
        <v>6</v>
      </c>
      <c r="G106" s="1" t="s">
        <v>491</v>
      </c>
      <c r="H106" s="66">
        <v>183</v>
      </c>
      <c r="I106" s="1" t="s">
        <v>492</v>
      </c>
      <c r="J106" s="19" t="s">
        <v>108</v>
      </c>
      <c r="K106" t="e">
        <f>VLOOKUP(C106,#REF!,1,0)</f>
        <v>#REF!</v>
      </c>
    </row>
    <row r="107" spans="1:11" x14ac:dyDescent="0.3">
      <c r="A107" s="17" t="s">
        <v>108</v>
      </c>
      <c r="B107" s="6">
        <v>22110402</v>
      </c>
      <c r="C107" s="7">
        <v>22110402</v>
      </c>
      <c r="D107" s="17" t="s">
        <v>110</v>
      </c>
      <c r="F107" s="1">
        <v>6</v>
      </c>
      <c r="G107" s="1" t="s">
        <v>491</v>
      </c>
      <c r="H107" s="66">
        <v>183</v>
      </c>
      <c r="I107" s="1" t="s">
        <v>492</v>
      </c>
      <c r="J107" s="17" t="s">
        <v>108</v>
      </c>
    </row>
    <row r="108" spans="1:11" x14ac:dyDescent="0.3">
      <c r="A108" s="17" t="s">
        <v>108</v>
      </c>
      <c r="B108" s="6">
        <v>12110903</v>
      </c>
      <c r="C108" s="7">
        <v>12110903</v>
      </c>
      <c r="D108" s="17" t="s">
        <v>111</v>
      </c>
      <c r="F108" s="1">
        <v>6</v>
      </c>
      <c r="G108" s="1" t="s">
        <v>491</v>
      </c>
      <c r="H108" s="66">
        <v>183</v>
      </c>
      <c r="I108" s="1" t="s">
        <v>492</v>
      </c>
      <c r="J108" s="17" t="s">
        <v>108</v>
      </c>
      <c r="K108" t="e">
        <f>VLOOKUP(C108,#REF!,1,0)</f>
        <v>#REF!</v>
      </c>
    </row>
    <row r="109" spans="1:11" x14ac:dyDescent="0.3">
      <c r="A109" s="17" t="s">
        <v>108</v>
      </c>
      <c r="B109" s="6">
        <v>68601121</v>
      </c>
      <c r="C109" s="7">
        <v>68601121</v>
      </c>
      <c r="D109" s="17" t="s">
        <v>569</v>
      </c>
      <c r="F109" s="1">
        <v>9</v>
      </c>
      <c r="G109" s="1" t="s">
        <v>491</v>
      </c>
      <c r="H109" s="66">
        <v>273</v>
      </c>
      <c r="I109" s="1" t="s">
        <v>492</v>
      </c>
      <c r="J109" s="17" t="s">
        <v>108</v>
      </c>
    </row>
    <row r="110" spans="1:11" x14ac:dyDescent="0.3">
      <c r="A110" s="17" t="s">
        <v>108</v>
      </c>
      <c r="B110" s="6">
        <v>64324725</v>
      </c>
      <c r="C110" s="7">
        <v>64324725</v>
      </c>
      <c r="D110" s="17" t="s">
        <v>725</v>
      </c>
      <c r="F110" s="1">
        <v>9</v>
      </c>
      <c r="G110" s="1" t="s">
        <v>491</v>
      </c>
      <c r="H110" s="66">
        <v>274</v>
      </c>
      <c r="I110" s="1" t="s">
        <v>492</v>
      </c>
      <c r="J110" s="17" t="s">
        <v>108</v>
      </c>
      <c r="K110" t="e">
        <f>VLOOKUP(C110,#REF!,1,0)</f>
        <v>#REF!</v>
      </c>
    </row>
    <row r="111" spans="1:11" x14ac:dyDescent="0.3">
      <c r="A111" s="17" t="s">
        <v>108</v>
      </c>
      <c r="B111" s="6" t="s">
        <v>112</v>
      </c>
      <c r="C111" s="7">
        <v>28000701</v>
      </c>
      <c r="D111" s="17" t="s">
        <v>113</v>
      </c>
      <c r="F111" s="1">
        <v>6</v>
      </c>
      <c r="G111" s="1" t="s">
        <v>491</v>
      </c>
      <c r="H111" s="66">
        <v>183</v>
      </c>
      <c r="I111" s="1" t="s">
        <v>492</v>
      </c>
      <c r="J111" s="17" t="s">
        <v>108</v>
      </c>
      <c r="K111" t="e">
        <f>VLOOKUP(C111,#REF!,1,0)</f>
        <v>#REF!</v>
      </c>
    </row>
    <row r="112" spans="1:11" x14ac:dyDescent="0.3">
      <c r="A112" s="17" t="s">
        <v>108</v>
      </c>
      <c r="B112" s="6">
        <v>10865401</v>
      </c>
      <c r="C112">
        <v>68429197</v>
      </c>
      <c r="D112" s="17" t="s">
        <v>114</v>
      </c>
      <c r="F112" s="1">
        <v>270</v>
      </c>
      <c r="G112" s="1" t="s">
        <v>492</v>
      </c>
      <c r="H112" s="66">
        <v>270</v>
      </c>
      <c r="I112" s="1" t="s">
        <v>492</v>
      </c>
      <c r="J112" s="17" t="s">
        <v>108</v>
      </c>
      <c r="K112" t="e">
        <f>VLOOKUP(C112,#REF!,1,0)</f>
        <v>#REF!</v>
      </c>
    </row>
    <row r="113" spans="1:11" x14ac:dyDescent="0.3">
      <c r="A113" s="17" t="s">
        <v>108</v>
      </c>
      <c r="B113" s="6">
        <v>12886101</v>
      </c>
      <c r="C113" s="7">
        <v>12886101</v>
      </c>
      <c r="D113" s="17" t="s">
        <v>116</v>
      </c>
      <c r="F113" s="1">
        <v>270</v>
      </c>
      <c r="G113" s="1" t="s">
        <v>492</v>
      </c>
      <c r="H113" s="66">
        <v>270</v>
      </c>
      <c r="I113" s="1" t="s">
        <v>492</v>
      </c>
      <c r="J113" s="17" t="s">
        <v>108</v>
      </c>
      <c r="K113" t="e">
        <f>VLOOKUP(C113,#REF!,1,0)</f>
        <v>#REF!</v>
      </c>
    </row>
    <row r="114" spans="1:11" x14ac:dyDescent="0.3">
      <c r="A114" s="17" t="s">
        <v>108</v>
      </c>
      <c r="B114" s="6">
        <v>68608109</v>
      </c>
      <c r="C114" s="7">
        <v>68608109</v>
      </c>
      <c r="D114" s="17" t="s">
        <v>117</v>
      </c>
      <c r="F114" s="1">
        <v>270</v>
      </c>
      <c r="G114" s="1" t="s">
        <v>492</v>
      </c>
      <c r="H114" s="66">
        <v>270</v>
      </c>
      <c r="I114" s="1" t="s">
        <v>492</v>
      </c>
      <c r="J114" s="17" t="s">
        <v>108</v>
      </c>
      <c r="K114" t="e">
        <f>VLOOKUP(C114,#REF!,1,0)</f>
        <v>#REF!</v>
      </c>
    </row>
    <row r="115" spans="1:11" x14ac:dyDescent="0.3">
      <c r="A115" s="21" t="s">
        <v>108</v>
      </c>
      <c r="B115" s="11">
        <v>67751002</v>
      </c>
      <c r="C115" s="12">
        <v>64845275</v>
      </c>
      <c r="D115" s="21" t="s">
        <v>118</v>
      </c>
      <c r="F115" s="1">
        <v>12</v>
      </c>
      <c r="G115" s="1" t="s">
        <v>491</v>
      </c>
      <c r="H115" s="66">
        <v>365</v>
      </c>
      <c r="I115" s="1" t="s">
        <v>492</v>
      </c>
      <c r="J115" s="21" t="s">
        <v>108</v>
      </c>
      <c r="K115" t="e">
        <f>VLOOKUP(C115,#REF!,1,0)</f>
        <v>#REF!</v>
      </c>
    </row>
    <row r="116" spans="1:11" ht="15" thickBot="1" x14ac:dyDescent="0.35">
      <c r="A116" s="21" t="s">
        <v>108</v>
      </c>
      <c r="B116" s="11">
        <v>67751022</v>
      </c>
      <c r="C116" s="12">
        <v>67751022</v>
      </c>
      <c r="D116" s="21" t="s">
        <v>119</v>
      </c>
      <c r="F116" s="1">
        <v>9</v>
      </c>
      <c r="G116" s="1" t="s">
        <v>491</v>
      </c>
      <c r="H116" s="66">
        <v>274</v>
      </c>
      <c r="I116" s="1" t="s">
        <v>492</v>
      </c>
      <c r="J116" s="21" t="s">
        <v>108</v>
      </c>
      <c r="K116" t="e">
        <f>VLOOKUP(C116,#REF!,1,0)</f>
        <v>#REF!</v>
      </c>
    </row>
    <row r="117" spans="1:11" x14ac:dyDescent="0.3">
      <c r="A117" s="25" t="s">
        <v>120</v>
      </c>
      <c r="B117" s="10">
        <v>11945301</v>
      </c>
      <c r="C117" s="5">
        <v>11945301</v>
      </c>
      <c r="D117" s="19" t="s">
        <v>121</v>
      </c>
      <c r="F117" s="1">
        <v>9</v>
      </c>
      <c r="G117" s="1" t="s">
        <v>491</v>
      </c>
      <c r="H117" s="66">
        <v>274</v>
      </c>
      <c r="I117" s="1" t="s">
        <v>492</v>
      </c>
      <c r="J117" s="25" t="s">
        <v>120</v>
      </c>
    </row>
    <row r="118" spans="1:11" x14ac:dyDescent="0.3">
      <c r="A118" s="14" t="s">
        <v>120</v>
      </c>
      <c r="B118" s="6">
        <v>11945501</v>
      </c>
      <c r="C118" s="7">
        <v>11945501</v>
      </c>
      <c r="D118" s="17" t="s">
        <v>122</v>
      </c>
      <c r="F118" s="1">
        <v>9</v>
      </c>
      <c r="G118" s="1" t="s">
        <v>491</v>
      </c>
      <c r="H118" s="66">
        <v>274</v>
      </c>
      <c r="I118" s="1" t="s">
        <v>492</v>
      </c>
      <c r="J118" s="14" t="s">
        <v>120</v>
      </c>
    </row>
    <row r="119" spans="1:11" ht="15" thickBot="1" x14ac:dyDescent="0.35">
      <c r="A119" s="26" t="s">
        <v>120</v>
      </c>
      <c r="B119" s="8">
        <v>11949401</v>
      </c>
      <c r="C119" s="9">
        <v>11949401</v>
      </c>
      <c r="D119" s="18" t="s">
        <v>123</v>
      </c>
      <c r="F119" s="1">
        <v>9</v>
      </c>
      <c r="G119" s="1" t="s">
        <v>491</v>
      </c>
      <c r="H119" s="66">
        <v>274</v>
      </c>
      <c r="I119" s="1" t="s">
        <v>492</v>
      </c>
      <c r="J119" s="26" t="s">
        <v>120</v>
      </c>
    </row>
    <row r="120" spans="1:11" x14ac:dyDescent="0.3">
      <c r="A120" s="21" t="s">
        <v>124</v>
      </c>
      <c r="B120" s="11">
        <v>67505008</v>
      </c>
      <c r="C120" s="12">
        <v>67505008</v>
      </c>
      <c r="D120" s="21" t="s">
        <v>125</v>
      </c>
      <c r="F120" s="1">
        <v>18</v>
      </c>
      <c r="G120" s="1" t="s">
        <v>491</v>
      </c>
      <c r="H120" s="66">
        <v>548</v>
      </c>
      <c r="I120" s="1" t="s">
        <v>492</v>
      </c>
      <c r="J120" s="21" t="s">
        <v>124</v>
      </c>
      <c r="K120" t="e">
        <f>VLOOKUP(C120,#REF!,1,0)</f>
        <v>#REF!</v>
      </c>
    </row>
    <row r="121" spans="1:11" x14ac:dyDescent="0.3">
      <c r="A121" s="21" t="s">
        <v>124</v>
      </c>
      <c r="B121" s="11">
        <v>69696158</v>
      </c>
      <c r="C121" s="12">
        <v>69696158</v>
      </c>
      <c r="D121" s="21" t="s">
        <v>126</v>
      </c>
      <c r="F121" s="1">
        <v>16</v>
      </c>
      <c r="G121" s="1" t="s">
        <v>491</v>
      </c>
      <c r="H121" s="66">
        <v>487</v>
      </c>
      <c r="I121" s="1" t="s">
        <v>492</v>
      </c>
      <c r="J121" s="21" t="s">
        <v>124</v>
      </c>
    </row>
    <row r="122" spans="1:11" x14ac:dyDescent="0.3">
      <c r="A122" s="21" t="s">
        <v>124</v>
      </c>
      <c r="B122" s="11">
        <v>6295803</v>
      </c>
      <c r="C122" s="12">
        <v>11247103</v>
      </c>
      <c r="D122" s="21" t="s">
        <v>127</v>
      </c>
      <c r="F122" s="1">
        <v>18</v>
      </c>
      <c r="G122" s="1" t="s">
        <v>491</v>
      </c>
      <c r="H122" s="66">
        <v>548</v>
      </c>
      <c r="I122" s="1" t="s">
        <v>492</v>
      </c>
      <c r="J122" s="21" t="s">
        <v>124</v>
      </c>
      <c r="K122" t="e">
        <f>VLOOKUP(C122,#REF!,1,0)</f>
        <v>#REF!</v>
      </c>
    </row>
    <row r="123" spans="1:11" x14ac:dyDescent="0.3">
      <c r="A123" s="21" t="s">
        <v>124</v>
      </c>
      <c r="B123" s="11">
        <v>67669457</v>
      </c>
      <c r="C123" s="12">
        <v>67669457</v>
      </c>
      <c r="D123" s="21" t="s">
        <v>128</v>
      </c>
      <c r="F123" s="1">
        <v>360</v>
      </c>
      <c r="G123" s="1" t="s">
        <v>492</v>
      </c>
      <c r="H123" s="66">
        <v>360</v>
      </c>
      <c r="I123" s="1" t="s">
        <v>492</v>
      </c>
      <c r="J123" s="21" t="s">
        <v>124</v>
      </c>
    </row>
    <row r="124" spans="1:11" x14ac:dyDescent="0.3">
      <c r="A124" s="21" t="s">
        <v>124</v>
      </c>
      <c r="B124" s="11">
        <v>67669455</v>
      </c>
      <c r="C124" s="12">
        <v>67669455</v>
      </c>
      <c r="D124" s="21" t="s">
        <v>129</v>
      </c>
      <c r="F124" s="1">
        <v>360</v>
      </c>
      <c r="G124" s="1" t="s">
        <v>492</v>
      </c>
      <c r="H124" s="66">
        <v>360</v>
      </c>
      <c r="I124" s="1" t="s">
        <v>492</v>
      </c>
      <c r="J124" s="21" t="s">
        <v>124</v>
      </c>
    </row>
    <row r="125" spans="1:11" ht="15" thickBot="1" x14ac:dyDescent="0.35">
      <c r="A125" s="18" t="s">
        <v>124</v>
      </c>
      <c r="B125" s="8">
        <v>67669453</v>
      </c>
      <c r="C125" s="9">
        <v>67669453</v>
      </c>
      <c r="D125" s="18" t="s">
        <v>130</v>
      </c>
      <c r="F125" s="1">
        <v>360</v>
      </c>
      <c r="G125" s="1" t="s">
        <v>492</v>
      </c>
      <c r="H125" s="66">
        <v>360</v>
      </c>
      <c r="I125" s="1" t="s">
        <v>492</v>
      </c>
      <c r="J125" s="18" t="s">
        <v>124</v>
      </c>
    </row>
    <row r="126" spans="1:11" x14ac:dyDescent="0.3">
      <c r="A126" s="17" t="s">
        <v>131</v>
      </c>
      <c r="B126" s="6">
        <v>64360280</v>
      </c>
      <c r="C126" s="7">
        <v>64360280</v>
      </c>
      <c r="D126" s="107" t="s">
        <v>777</v>
      </c>
      <c r="F126" s="1">
        <v>24</v>
      </c>
      <c r="G126" s="1" t="s">
        <v>491</v>
      </c>
      <c r="H126" s="66">
        <v>730</v>
      </c>
      <c r="I126" s="1" t="s">
        <v>492</v>
      </c>
      <c r="J126" s="17" t="s">
        <v>131</v>
      </c>
      <c r="K126" t="e">
        <f>VLOOKUP(C126,#REF!,1,0)</f>
        <v>#REF!</v>
      </c>
    </row>
    <row r="127" spans="1:11" ht="15" thickBot="1" x14ac:dyDescent="0.35">
      <c r="A127" s="17" t="s">
        <v>131</v>
      </c>
      <c r="B127" s="6">
        <v>15103501</v>
      </c>
      <c r="C127" s="7">
        <v>68761777</v>
      </c>
      <c r="D127" s="17" t="s">
        <v>133</v>
      </c>
      <c r="F127" s="1">
        <v>36</v>
      </c>
      <c r="G127" s="1" t="s">
        <v>491</v>
      </c>
      <c r="H127" s="66">
        <v>1095</v>
      </c>
      <c r="I127" s="1" t="s">
        <v>492</v>
      </c>
      <c r="J127" s="17" t="s">
        <v>131</v>
      </c>
      <c r="K127" t="e">
        <f>VLOOKUP(C127,#REF!,1,0)</f>
        <v>#REF!</v>
      </c>
    </row>
    <row r="128" spans="1:11" x14ac:dyDescent="0.3">
      <c r="A128" s="25" t="s">
        <v>134</v>
      </c>
      <c r="B128" s="10">
        <v>64345464</v>
      </c>
      <c r="C128" s="5">
        <v>64345464</v>
      </c>
      <c r="D128" s="19" t="s">
        <v>135</v>
      </c>
      <c r="F128" s="1">
        <v>24</v>
      </c>
      <c r="G128" s="1" t="s">
        <v>491</v>
      </c>
      <c r="H128" s="66">
        <v>730</v>
      </c>
      <c r="I128" s="1" t="s">
        <v>492</v>
      </c>
      <c r="J128" s="25" t="s">
        <v>134</v>
      </c>
      <c r="K128" t="e">
        <f>VLOOKUP(C128,#REF!,1,0)</f>
        <v>#REF!</v>
      </c>
    </row>
    <row r="129" spans="1:11" x14ac:dyDescent="0.3">
      <c r="A129" s="14" t="s">
        <v>134</v>
      </c>
      <c r="B129" s="6">
        <v>64345480</v>
      </c>
      <c r="C129" s="7">
        <v>64345480</v>
      </c>
      <c r="D129" s="17" t="s">
        <v>136</v>
      </c>
      <c r="F129" s="1">
        <v>18</v>
      </c>
      <c r="G129" s="1" t="s">
        <v>491</v>
      </c>
      <c r="H129" s="66">
        <v>548</v>
      </c>
      <c r="I129" s="1" t="s">
        <v>492</v>
      </c>
      <c r="J129" s="14" t="s">
        <v>134</v>
      </c>
      <c r="K129" t="e">
        <f>VLOOKUP(C129,#REF!,1,0)</f>
        <v>#REF!</v>
      </c>
    </row>
    <row r="130" spans="1:11" x14ac:dyDescent="0.3">
      <c r="A130" s="14" t="s">
        <v>134</v>
      </c>
      <c r="B130" s="6">
        <v>64344801</v>
      </c>
      <c r="C130" s="6">
        <v>64344801</v>
      </c>
      <c r="D130" s="17" t="s">
        <v>137</v>
      </c>
      <c r="F130" s="1">
        <v>24</v>
      </c>
      <c r="G130" s="1" t="s">
        <v>491</v>
      </c>
      <c r="H130" s="66">
        <v>730</v>
      </c>
      <c r="I130" s="1" t="s">
        <v>492</v>
      </c>
      <c r="J130" s="14" t="s">
        <v>134</v>
      </c>
      <c r="K130" t="e">
        <f>VLOOKUP(C130,#REF!,1,0)</f>
        <v>#REF!</v>
      </c>
    </row>
    <row r="131" spans="1:11" x14ac:dyDescent="0.3">
      <c r="A131" s="14" t="s">
        <v>134</v>
      </c>
      <c r="B131" s="103">
        <v>11885801</v>
      </c>
      <c r="C131" s="103">
        <v>64344810</v>
      </c>
      <c r="D131" s="17" t="s">
        <v>138</v>
      </c>
      <c r="F131" s="1">
        <v>18</v>
      </c>
      <c r="G131" s="1" t="s">
        <v>491</v>
      </c>
      <c r="H131" s="66">
        <v>548</v>
      </c>
      <c r="I131" s="1" t="s">
        <v>492</v>
      </c>
      <c r="J131" s="14" t="s">
        <v>134</v>
      </c>
      <c r="K131" t="e">
        <f>VLOOKUP(C131,#REF!,1,0)</f>
        <v>#REF!</v>
      </c>
    </row>
    <row r="132" spans="1:11" x14ac:dyDescent="0.3">
      <c r="A132" s="14" t="s">
        <v>134</v>
      </c>
      <c r="B132" s="6">
        <v>11885401</v>
      </c>
      <c r="C132" s="7">
        <v>11885401</v>
      </c>
      <c r="D132" s="17" t="s">
        <v>139</v>
      </c>
      <c r="F132" s="1">
        <v>24</v>
      </c>
      <c r="G132" s="1" t="s">
        <v>491</v>
      </c>
      <c r="H132" s="66">
        <v>730</v>
      </c>
      <c r="I132" s="1" t="s">
        <v>492</v>
      </c>
      <c r="J132" s="14" t="s">
        <v>134</v>
      </c>
    </row>
    <row r="133" spans="1:11" x14ac:dyDescent="0.3">
      <c r="A133" s="14" t="s">
        <v>134</v>
      </c>
      <c r="B133" s="6">
        <v>11886601</v>
      </c>
      <c r="C133" s="7">
        <v>68535245</v>
      </c>
      <c r="D133" s="17" t="s">
        <v>140</v>
      </c>
      <c r="F133" s="1">
        <v>18</v>
      </c>
      <c r="G133" s="1" t="s">
        <v>491</v>
      </c>
      <c r="H133" s="66">
        <v>548</v>
      </c>
      <c r="I133" s="1" t="s">
        <v>492</v>
      </c>
      <c r="J133" s="14" t="s">
        <v>134</v>
      </c>
    </row>
    <row r="134" spans="1:11" x14ac:dyDescent="0.3">
      <c r="A134" s="14" t="s">
        <v>134</v>
      </c>
      <c r="B134" s="6">
        <v>67965042</v>
      </c>
      <c r="C134" s="7">
        <v>67965042</v>
      </c>
      <c r="D134" s="17" t="s">
        <v>141</v>
      </c>
      <c r="F134" s="1">
        <v>9</v>
      </c>
      <c r="G134" s="1" t="s">
        <v>491</v>
      </c>
      <c r="H134" s="66">
        <v>274</v>
      </c>
      <c r="I134" s="1" t="s">
        <v>492</v>
      </c>
      <c r="J134" s="14" t="s">
        <v>134</v>
      </c>
    </row>
    <row r="135" spans="1:11" ht="15" thickBot="1" x14ac:dyDescent="0.35">
      <c r="A135" s="26" t="s">
        <v>134</v>
      </c>
      <c r="B135" s="8">
        <v>67965036</v>
      </c>
      <c r="C135" s="9">
        <v>67965036</v>
      </c>
      <c r="D135" s="18" t="s">
        <v>142</v>
      </c>
      <c r="F135" s="1">
        <v>9</v>
      </c>
      <c r="G135" s="1" t="s">
        <v>491</v>
      </c>
      <c r="H135" s="66">
        <v>274</v>
      </c>
      <c r="I135" s="1" t="s">
        <v>492</v>
      </c>
      <c r="J135" s="26" t="s">
        <v>134</v>
      </c>
    </row>
    <row r="136" spans="1:11" x14ac:dyDescent="0.3">
      <c r="A136" s="25" t="s">
        <v>143</v>
      </c>
      <c r="B136" s="10">
        <v>28277501</v>
      </c>
      <c r="C136" s="5">
        <v>67326015</v>
      </c>
      <c r="D136" s="19" t="s">
        <v>144</v>
      </c>
      <c r="F136" s="1">
        <v>24</v>
      </c>
      <c r="G136" s="1" t="s">
        <v>491</v>
      </c>
      <c r="H136" s="66">
        <v>730</v>
      </c>
      <c r="I136" s="1" t="s">
        <v>492</v>
      </c>
      <c r="J136" s="25" t="s">
        <v>143</v>
      </c>
    </row>
    <row r="137" spans="1:11" x14ac:dyDescent="0.3">
      <c r="A137" s="14" t="s">
        <v>143</v>
      </c>
      <c r="B137" s="6">
        <v>67322596</v>
      </c>
      <c r="C137" s="7">
        <v>67322596</v>
      </c>
      <c r="D137" s="17" t="s">
        <v>145</v>
      </c>
      <c r="F137" s="1">
        <v>15</v>
      </c>
      <c r="G137" s="1" t="s">
        <v>491</v>
      </c>
      <c r="H137" s="66">
        <v>456</v>
      </c>
      <c r="I137" s="1" t="s">
        <v>492</v>
      </c>
      <c r="J137" s="14" t="s">
        <v>143</v>
      </c>
    </row>
    <row r="138" spans="1:11" x14ac:dyDescent="0.3">
      <c r="A138" s="14" t="s">
        <v>143</v>
      </c>
      <c r="B138" s="6">
        <v>29848501</v>
      </c>
      <c r="C138" s="7">
        <v>67326004</v>
      </c>
      <c r="D138" s="17" t="s">
        <v>146</v>
      </c>
      <c r="F138" s="1">
        <v>12</v>
      </c>
      <c r="G138" s="1" t="s">
        <v>491</v>
      </c>
      <c r="H138" s="66">
        <v>365</v>
      </c>
      <c r="I138" s="1" t="s">
        <v>492</v>
      </c>
      <c r="J138" s="14" t="s">
        <v>143</v>
      </c>
    </row>
    <row r="139" spans="1:11" x14ac:dyDescent="0.3">
      <c r="A139" s="14" t="s">
        <v>143</v>
      </c>
      <c r="B139" s="6">
        <v>6356601</v>
      </c>
      <c r="C139" s="7">
        <v>6356601</v>
      </c>
      <c r="D139" s="17" t="s">
        <v>147</v>
      </c>
      <c r="F139" s="1">
        <v>24</v>
      </c>
      <c r="G139" s="1" t="s">
        <v>491</v>
      </c>
      <c r="H139" s="66">
        <v>730</v>
      </c>
      <c r="I139" s="1" t="s">
        <v>492</v>
      </c>
      <c r="J139" s="14" t="s">
        <v>143</v>
      </c>
    </row>
    <row r="140" spans="1:11" x14ac:dyDescent="0.3">
      <c r="A140" s="14" t="s">
        <v>143</v>
      </c>
      <c r="B140" s="6">
        <v>6153903</v>
      </c>
      <c r="C140" s="7">
        <v>6153903</v>
      </c>
      <c r="D140" s="17" t="s">
        <v>148</v>
      </c>
      <c r="F140" s="1">
        <v>24</v>
      </c>
      <c r="G140" s="1" t="s">
        <v>491</v>
      </c>
      <c r="H140" s="66">
        <v>730</v>
      </c>
      <c r="I140" s="1" t="s">
        <v>492</v>
      </c>
      <c r="J140" s="14" t="s">
        <v>143</v>
      </c>
    </row>
    <row r="141" spans="1:11" ht="15" thickBot="1" x14ac:dyDescent="0.35">
      <c r="A141" s="26" t="s">
        <v>143</v>
      </c>
      <c r="B141" s="8">
        <v>6302303</v>
      </c>
      <c r="C141" s="9">
        <v>6302303</v>
      </c>
      <c r="D141" s="18" t="s">
        <v>149</v>
      </c>
      <c r="F141" s="1">
        <v>24</v>
      </c>
      <c r="G141" s="1" t="s">
        <v>491</v>
      </c>
      <c r="H141" s="66">
        <v>730</v>
      </c>
      <c r="I141" s="1" t="s">
        <v>492</v>
      </c>
      <c r="J141" s="26" t="s">
        <v>143</v>
      </c>
    </row>
    <row r="142" spans="1:11" x14ac:dyDescent="0.3">
      <c r="A142" s="25" t="s">
        <v>150</v>
      </c>
      <c r="B142" s="10">
        <v>67512194</v>
      </c>
      <c r="C142" s="5">
        <v>67512194</v>
      </c>
      <c r="D142" s="19" t="s">
        <v>151</v>
      </c>
      <c r="F142" s="1">
        <v>365</v>
      </c>
      <c r="G142" s="1" t="s">
        <v>492</v>
      </c>
      <c r="H142" s="66">
        <v>365</v>
      </c>
      <c r="I142" s="1" t="s">
        <v>492</v>
      </c>
      <c r="J142" s="25" t="s">
        <v>150</v>
      </c>
      <c r="K142" t="e">
        <f>VLOOKUP(C142,#REF!,1,0)</f>
        <v>#REF!</v>
      </c>
    </row>
    <row r="143" spans="1:11" x14ac:dyDescent="0.3">
      <c r="A143" s="14" t="s">
        <v>150</v>
      </c>
      <c r="B143" s="6">
        <v>67511991</v>
      </c>
      <c r="C143" s="7">
        <v>67511991</v>
      </c>
      <c r="D143" s="17" t="s">
        <v>152</v>
      </c>
      <c r="F143" s="1">
        <v>365</v>
      </c>
      <c r="G143" s="1" t="s">
        <v>492</v>
      </c>
      <c r="H143" s="66">
        <v>365</v>
      </c>
      <c r="I143" s="1" t="s">
        <v>492</v>
      </c>
      <c r="J143" s="14" t="s">
        <v>150</v>
      </c>
    </row>
    <row r="144" spans="1:11" x14ac:dyDescent="0.3">
      <c r="A144" s="14" t="s">
        <v>150</v>
      </c>
      <c r="B144" s="6">
        <v>67512459</v>
      </c>
      <c r="C144" s="7">
        <v>67512459</v>
      </c>
      <c r="D144" s="17" t="s">
        <v>153</v>
      </c>
      <c r="F144" s="1">
        <v>365</v>
      </c>
      <c r="G144" s="1" t="s">
        <v>492</v>
      </c>
      <c r="H144" s="66">
        <v>365</v>
      </c>
      <c r="I144" s="1" t="s">
        <v>492</v>
      </c>
      <c r="J144" s="14" t="s">
        <v>150</v>
      </c>
      <c r="K144" t="e">
        <f>VLOOKUP(C144,#REF!,1,0)</f>
        <v>#REF!</v>
      </c>
    </row>
    <row r="145" spans="1:11" x14ac:dyDescent="0.3">
      <c r="A145" s="14" t="s">
        <v>150</v>
      </c>
      <c r="B145" s="6">
        <v>67512406</v>
      </c>
      <c r="C145" s="7">
        <v>67512406</v>
      </c>
      <c r="D145" s="17" t="s">
        <v>154</v>
      </c>
      <c r="F145" s="1">
        <v>365</v>
      </c>
      <c r="G145" s="1" t="s">
        <v>492</v>
      </c>
      <c r="H145" s="66">
        <v>365</v>
      </c>
      <c r="I145" s="1" t="s">
        <v>492</v>
      </c>
      <c r="J145" s="14" t="s">
        <v>150</v>
      </c>
      <c r="K145" t="e">
        <f>VLOOKUP(C145,#REF!,1,0)</f>
        <v>#REF!</v>
      </c>
    </row>
    <row r="146" spans="1:11" x14ac:dyDescent="0.3">
      <c r="A146" s="14" t="s">
        <v>150</v>
      </c>
      <c r="B146" s="6">
        <v>67512327</v>
      </c>
      <c r="C146" s="7">
        <v>67512327</v>
      </c>
      <c r="D146" s="17" t="s">
        <v>155</v>
      </c>
      <c r="F146" s="1">
        <v>365</v>
      </c>
      <c r="G146" s="1" t="s">
        <v>492</v>
      </c>
      <c r="H146" s="66">
        <v>365</v>
      </c>
      <c r="I146" s="1" t="s">
        <v>492</v>
      </c>
      <c r="J146" s="14" t="s">
        <v>150</v>
      </c>
      <c r="K146" t="e">
        <f>VLOOKUP(C146,#REF!,1,0)</f>
        <v>#REF!</v>
      </c>
    </row>
    <row r="147" spans="1:11" x14ac:dyDescent="0.3">
      <c r="A147" s="14" t="s">
        <v>150</v>
      </c>
      <c r="B147" s="6">
        <v>67511967</v>
      </c>
      <c r="C147" s="7">
        <v>67511967</v>
      </c>
      <c r="D147" s="17" t="s">
        <v>156</v>
      </c>
      <c r="F147" s="1">
        <v>365</v>
      </c>
      <c r="G147" s="1" t="s">
        <v>492</v>
      </c>
      <c r="H147" s="66">
        <v>365</v>
      </c>
      <c r="I147" s="1" t="s">
        <v>492</v>
      </c>
      <c r="J147" s="14" t="s">
        <v>150</v>
      </c>
      <c r="K147" t="e">
        <f>VLOOKUP(C147,#REF!,1,0)</f>
        <v>#REF!</v>
      </c>
    </row>
    <row r="148" spans="1:11" x14ac:dyDescent="0.3">
      <c r="A148" s="13" t="s">
        <v>150</v>
      </c>
      <c r="B148" s="3">
        <v>67830541</v>
      </c>
      <c r="C148" s="4">
        <v>67830541</v>
      </c>
      <c r="D148" s="16" t="s">
        <v>157</v>
      </c>
      <c r="F148" s="1">
        <v>365</v>
      </c>
      <c r="G148" s="1" t="s">
        <v>492</v>
      </c>
      <c r="H148" s="66">
        <v>365</v>
      </c>
      <c r="I148" s="1" t="s">
        <v>492</v>
      </c>
      <c r="J148" s="13" t="s">
        <v>150</v>
      </c>
      <c r="K148" t="e">
        <f>VLOOKUP(C148,#REF!,1,0)</f>
        <v>#REF!</v>
      </c>
    </row>
    <row r="149" spans="1:11" x14ac:dyDescent="0.3">
      <c r="A149" s="14" t="s">
        <v>150</v>
      </c>
      <c r="B149" s="6">
        <v>67830543</v>
      </c>
      <c r="C149" s="7">
        <v>67830543</v>
      </c>
      <c r="D149" s="17" t="s">
        <v>158</v>
      </c>
      <c r="F149" s="1">
        <v>365</v>
      </c>
      <c r="G149" s="1" t="s">
        <v>492</v>
      </c>
      <c r="H149" s="66">
        <v>365</v>
      </c>
      <c r="I149" s="1" t="s">
        <v>492</v>
      </c>
      <c r="J149" s="14" t="s">
        <v>150</v>
      </c>
      <c r="K149" t="e">
        <f>VLOOKUP(C149,#REF!,1,0)</f>
        <v>#REF!</v>
      </c>
    </row>
    <row r="150" spans="1:11" x14ac:dyDescent="0.3">
      <c r="A150" s="14" t="s">
        <v>150</v>
      </c>
      <c r="B150" s="6">
        <v>67830539</v>
      </c>
      <c r="C150" s="7">
        <v>67830539</v>
      </c>
      <c r="D150" s="17" t="s">
        <v>159</v>
      </c>
      <c r="F150" s="1">
        <v>365</v>
      </c>
      <c r="G150" s="1" t="s">
        <v>492</v>
      </c>
      <c r="H150" s="66">
        <v>365</v>
      </c>
      <c r="I150" s="1" t="s">
        <v>492</v>
      </c>
      <c r="J150" s="14" t="s">
        <v>150</v>
      </c>
      <c r="K150" t="e">
        <f>VLOOKUP(C150,#REF!,1,0)</f>
        <v>#REF!</v>
      </c>
    </row>
    <row r="151" spans="1:11" x14ac:dyDescent="0.3">
      <c r="A151" s="14" t="s">
        <v>150</v>
      </c>
      <c r="B151" s="6">
        <v>67830537</v>
      </c>
      <c r="C151" s="7">
        <v>67830537</v>
      </c>
      <c r="D151" s="17" t="s">
        <v>160</v>
      </c>
      <c r="F151" s="1">
        <v>365</v>
      </c>
      <c r="G151" s="1" t="s">
        <v>492</v>
      </c>
      <c r="H151" s="66">
        <v>365</v>
      </c>
      <c r="I151" s="1" t="s">
        <v>492</v>
      </c>
      <c r="J151" s="14" t="s">
        <v>150</v>
      </c>
    </row>
    <row r="152" spans="1:11" x14ac:dyDescent="0.3">
      <c r="A152" s="14" t="s">
        <v>150</v>
      </c>
      <c r="B152" s="6">
        <v>67830533</v>
      </c>
      <c r="C152" s="7">
        <v>67830533</v>
      </c>
      <c r="D152" s="17" t="s">
        <v>161</v>
      </c>
      <c r="F152" s="1">
        <v>365</v>
      </c>
      <c r="G152" s="1" t="s">
        <v>492</v>
      </c>
      <c r="H152" s="66">
        <v>365</v>
      </c>
      <c r="I152" s="1" t="s">
        <v>492</v>
      </c>
      <c r="J152" s="14" t="s">
        <v>150</v>
      </c>
    </row>
    <row r="153" spans="1:11" x14ac:dyDescent="0.3">
      <c r="A153" s="14" t="s">
        <v>150</v>
      </c>
      <c r="B153" s="6">
        <v>67830530</v>
      </c>
      <c r="C153" s="7">
        <v>67830530</v>
      </c>
      <c r="D153" s="17" t="s">
        <v>162</v>
      </c>
      <c r="F153" s="1">
        <v>365</v>
      </c>
      <c r="G153" s="1" t="s">
        <v>492</v>
      </c>
      <c r="H153" s="66">
        <v>365</v>
      </c>
      <c r="I153" s="1" t="s">
        <v>492</v>
      </c>
      <c r="J153" s="14" t="s">
        <v>150</v>
      </c>
    </row>
    <row r="154" spans="1:11" x14ac:dyDescent="0.3">
      <c r="A154" s="15" t="s">
        <v>150</v>
      </c>
      <c r="B154" s="11">
        <v>67830535</v>
      </c>
      <c r="C154" s="12">
        <v>67830535</v>
      </c>
      <c r="D154" s="21" t="s">
        <v>163</v>
      </c>
      <c r="F154" s="1">
        <v>365</v>
      </c>
      <c r="G154" s="1" t="s">
        <v>492</v>
      </c>
      <c r="H154" s="66">
        <v>365</v>
      </c>
      <c r="I154" s="1" t="s">
        <v>492</v>
      </c>
      <c r="J154" s="15" t="s">
        <v>150</v>
      </c>
    </row>
    <row r="155" spans="1:11" x14ac:dyDescent="0.3">
      <c r="A155" s="14" t="s">
        <v>150</v>
      </c>
      <c r="B155" s="6">
        <v>68222641</v>
      </c>
      <c r="C155" s="7">
        <v>68222641</v>
      </c>
      <c r="D155" s="17" t="s">
        <v>164</v>
      </c>
      <c r="F155" s="1">
        <v>365</v>
      </c>
      <c r="G155" s="1" t="s">
        <v>492</v>
      </c>
      <c r="H155" s="66">
        <v>365</v>
      </c>
      <c r="I155" s="1" t="s">
        <v>492</v>
      </c>
      <c r="J155" s="14" t="s">
        <v>150</v>
      </c>
      <c r="K155" t="e">
        <f>VLOOKUP(C155,#REF!,1,0)</f>
        <v>#REF!</v>
      </c>
    </row>
    <row r="156" spans="1:11" ht="15" thickBot="1" x14ac:dyDescent="0.35">
      <c r="A156" s="26" t="s">
        <v>150</v>
      </c>
      <c r="B156" s="8">
        <v>68222639</v>
      </c>
      <c r="C156" s="9">
        <v>68222639</v>
      </c>
      <c r="D156" s="18" t="s">
        <v>165</v>
      </c>
      <c r="F156" s="1">
        <v>365</v>
      </c>
      <c r="G156" s="1" t="s">
        <v>492</v>
      </c>
      <c r="H156" s="66">
        <v>365</v>
      </c>
      <c r="I156" s="1" t="s">
        <v>492</v>
      </c>
      <c r="J156" s="26" t="s">
        <v>150</v>
      </c>
      <c r="K156" t="e">
        <f>VLOOKUP(C156,#REF!,1,0)</f>
        <v>#REF!</v>
      </c>
    </row>
    <row r="157" spans="1:11" x14ac:dyDescent="0.3">
      <c r="A157" s="14" t="s">
        <v>166</v>
      </c>
      <c r="B157" s="6">
        <v>28742201</v>
      </c>
      <c r="C157" s="7">
        <v>28742201</v>
      </c>
      <c r="D157" s="17" t="s">
        <v>167</v>
      </c>
      <c r="F157" s="1">
        <v>18</v>
      </c>
      <c r="G157" s="1" t="s">
        <v>491</v>
      </c>
      <c r="H157" s="66">
        <v>548</v>
      </c>
      <c r="I157" s="1" t="s">
        <v>492</v>
      </c>
      <c r="J157" s="14" t="s">
        <v>166</v>
      </c>
      <c r="K157" t="e">
        <f>VLOOKUP(C157,#REF!,1,0)</f>
        <v>#REF!</v>
      </c>
    </row>
    <row r="158" spans="1:11" x14ac:dyDescent="0.3">
      <c r="A158" s="15" t="s">
        <v>638</v>
      </c>
      <c r="B158" s="11">
        <v>68612590</v>
      </c>
      <c r="C158" s="11">
        <v>68612590</v>
      </c>
      <c r="D158" s="15" t="s">
        <v>633</v>
      </c>
      <c r="H158" s="66"/>
      <c r="I158" s="1"/>
      <c r="J158" s="15" t="s">
        <v>638</v>
      </c>
    </row>
    <row r="159" spans="1:11" x14ac:dyDescent="0.3">
      <c r="A159" s="111" t="s">
        <v>638</v>
      </c>
      <c r="B159" s="11">
        <v>68359537</v>
      </c>
      <c r="C159" s="11">
        <v>68359537</v>
      </c>
      <c r="D159" s="15" t="s">
        <v>634</v>
      </c>
      <c r="H159" s="66"/>
      <c r="I159" s="1"/>
      <c r="J159" s="15" t="s">
        <v>638</v>
      </c>
      <c r="K159" t="e">
        <f>VLOOKUP(C159,#REF!,1,0)</f>
        <v>#REF!</v>
      </c>
    </row>
    <row r="160" spans="1:11" x14ac:dyDescent="0.3">
      <c r="A160" s="111" t="s">
        <v>638</v>
      </c>
      <c r="B160" s="129">
        <v>68741828</v>
      </c>
      <c r="C160" s="11">
        <v>68741828</v>
      </c>
      <c r="D160" s="15" t="s">
        <v>635</v>
      </c>
      <c r="H160" s="66"/>
      <c r="I160" s="1"/>
      <c r="J160" s="15" t="s">
        <v>638</v>
      </c>
      <c r="K160" t="e">
        <f>VLOOKUP(C160,#REF!,1,0)</f>
        <v>#REF!</v>
      </c>
    </row>
    <row r="161" spans="1:11" x14ac:dyDescent="0.3">
      <c r="A161" s="111" t="s">
        <v>638</v>
      </c>
      <c r="B161" s="129">
        <v>68801090</v>
      </c>
      <c r="C161" s="11">
        <v>68801090</v>
      </c>
      <c r="D161" s="15" t="s">
        <v>636</v>
      </c>
      <c r="H161" s="66"/>
      <c r="I161" s="1"/>
      <c r="J161" s="15" t="s">
        <v>638</v>
      </c>
      <c r="K161" t="e">
        <f>VLOOKUP(C161,#REF!,1,0)</f>
        <v>#REF!</v>
      </c>
    </row>
    <row r="162" spans="1:11" ht="15" thickBot="1" x14ac:dyDescent="0.35">
      <c r="A162" s="111" t="s">
        <v>638</v>
      </c>
      <c r="B162" s="129">
        <v>68780998</v>
      </c>
      <c r="C162" s="11">
        <v>68780998</v>
      </c>
      <c r="D162" s="15" t="s">
        <v>637</v>
      </c>
      <c r="H162" s="66"/>
      <c r="I162" s="1"/>
      <c r="J162" s="15" t="s">
        <v>638</v>
      </c>
    </row>
    <row r="163" spans="1:11" ht="15" thickBot="1" x14ac:dyDescent="0.35">
      <c r="A163" s="111" t="s">
        <v>108</v>
      </c>
      <c r="B163" s="130">
        <v>64324731</v>
      </c>
      <c r="C163" s="89">
        <v>64324731</v>
      </c>
      <c r="D163" s="89" t="s">
        <v>721</v>
      </c>
      <c r="J163" s="15" t="s">
        <v>108</v>
      </c>
      <c r="K163" t="e">
        <f>VLOOKUP(C163,#REF!,1,0)</f>
        <v>#REF!</v>
      </c>
    </row>
    <row r="164" spans="1:11" ht="15" thickBot="1" x14ac:dyDescent="0.35">
      <c r="A164" s="111" t="s">
        <v>108</v>
      </c>
      <c r="B164" s="130">
        <v>64315194</v>
      </c>
      <c r="C164" s="89">
        <v>64315194</v>
      </c>
      <c r="D164" s="89" t="s">
        <v>722</v>
      </c>
      <c r="J164" s="15" t="s">
        <v>108</v>
      </c>
      <c r="K164" t="e">
        <f>VLOOKUP(C164,#REF!,1,0)</f>
        <v>#REF!</v>
      </c>
    </row>
    <row r="165" spans="1:11" x14ac:dyDescent="0.3">
      <c r="A165" s="111" t="s">
        <v>53</v>
      </c>
      <c r="B165" s="129">
        <v>64320650</v>
      </c>
      <c r="C165" s="11">
        <v>64320650</v>
      </c>
      <c r="D165" s="15" t="s">
        <v>770</v>
      </c>
      <c r="J165" s="15" t="s">
        <v>53</v>
      </c>
      <c r="K165" t="e">
        <f>VLOOKUP(C165,#REF!,1,0)</f>
        <v>#REF!</v>
      </c>
    </row>
    <row r="166" spans="1:11" x14ac:dyDescent="0.3">
      <c r="A166" s="111" t="s">
        <v>53</v>
      </c>
      <c r="B166" s="129">
        <v>64326137</v>
      </c>
      <c r="C166" s="11">
        <v>64326137</v>
      </c>
      <c r="D166" s="15" t="s">
        <v>771</v>
      </c>
      <c r="J166" s="15" t="s">
        <v>53</v>
      </c>
      <c r="K166" t="e">
        <f>VLOOKUP(C166,#REF!,1,0)</f>
        <v>#REF!</v>
      </c>
    </row>
    <row r="167" spans="1:11" x14ac:dyDescent="0.3">
      <c r="A167" s="111" t="s">
        <v>53</v>
      </c>
      <c r="B167" s="129">
        <v>64313505</v>
      </c>
      <c r="C167" s="11">
        <v>64766001</v>
      </c>
      <c r="D167" s="15" t="s">
        <v>772</v>
      </c>
      <c r="J167" s="15" t="s">
        <v>53</v>
      </c>
      <c r="K167" t="e">
        <f>VLOOKUP(C167,#REF!,1,0)</f>
        <v>#REF!</v>
      </c>
    </row>
    <row r="168" spans="1:11" x14ac:dyDescent="0.3">
      <c r="A168" s="111" t="s">
        <v>131</v>
      </c>
      <c r="B168" s="129">
        <v>64312722</v>
      </c>
      <c r="C168" s="11">
        <v>64886744</v>
      </c>
      <c r="D168" s="15" t="s">
        <v>793</v>
      </c>
      <c r="J168" s="15" t="s">
        <v>2520</v>
      </c>
      <c r="K168" t="e">
        <f>VLOOKUP(C168,#REF!,1,0)</f>
        <v>#REF!</v>
      </c>
    </row>
    <row r="169" spans="1:11" x14ac:dyDescent="0.3">
      <c r="A169" s="111" t="s">
        <v>53</v>
      </c>
      <c r="B169" s="129">
        <v>64332272</v>
      </c>
      <c r="C169" s="11">
        <v>64919936</v>
      </c>
      <c r="D169" s="15" t="s">
        <v>821</v>
      </c>
      <c r="J169" s="15" t="s">
        <v>53</v>
      </c>
      <c r="K169" t="e">
        <f>VLOOKUP(C169,#REF!,1,0)</f>
        <v>#REF!</v>
      </c>
    </row>
    <row r="170" spans="1:11" x14ac:dyDescent="0.3">
      <c r="A170" s="111" t="s">
        <v>53</v>
      </c>
      <c r="B170" s="129">
        <v>64801953</v>
      </c>
      <c r="C170" s="11">
        <v>64919937</v>
      </c>
      <c r="D170" s="15" t="s">
        <v>822</v>
      </c>
      <c r="J170" s="15" t="s">
        <v>53</v>
      </c>
      <c r="K170" t="e">
        <f>VLOOKUP(C170,#REF!,1,0)</f>
        <v>#REF!</v>
      </c>
    </row>
    <row r="171" spans="1:11" x14ac:dyDescent="0.3">
      <c r="A171" s="111" t="s">
        <v>41</v>
      </c>
      <c r="B171" s="129">
        <v>64942694</v>
      </c>
      <c r="C171" s="11">
        <v>64942694</v>
      </c>
      <c r="D171" s="15" t="s">
        <v>2517</v>
      </c>
      <c r="J171" s="15" t="s">
        <v>41</v>
      </c>
    </row>
    <row r="172" spans="1:11" x14ac:dyDescent="0.3">
      <c r="A172" s="111" t="s">
        <v>41</v>
      </c>
      <c r="B172" s="129">
        <v>64889268</v>
      </c>
      <c r="C172" s="11">
        <v>64889268</v>
      </c>
      <c r="D172" s="15" t="s">
        <v>52</v>
      </c>
      <c r="J172" s="15" t="s">
        <v>41</v>
      </c>
    </row>
    <row r="173" spans="1:11" x14ac:dyDescent="0.3">
      <c r="A173" s="111" t="s">
        <v>3</v>
      </c>
      <c r="B173" s="129">
        <v>64989410</v>
      </c>
      <c r="C173" s="11">
        <v>64989410</v>
      </c>
      <c r="D173" s="15" t="s">
        <v>2518</v>
      </c>
      <c r="J173" s="15" t="s">
        <v>3</v>
      </c>
    </row>
    <row r="174" spans="1:11" x14ac:dyDescent="0.3">
      <c r="A174" s="111" t="s">
        <v>3</v>
      </c>
      <c r="B174" s="129">
        <v>64981247</v>
      </c>
      <c r="C174" s="11">
        <v>64981247</v>
      </c>
      <c r="D174" s="15" t="s">
        <v>2519</v>
      </c>
      <c r="J174" s="15" t="s">
        <v>3</v>
      </c>
    </row>
    <row r="175" spans="1:11" x14ac:dyDescent="0.3">
      <c r="J175" s="15"/>
    </row>
  </sheetData>
  <autoFilter ref="A3:I164" xr:uid="{5E1312C4-226B-46BD-AE51-8955CB57C375}"/>
  <pageMargins left="0.7" right="0.7" top="0.75" bottom="0.75" header="0.3" footer="0.3"/>
  <pageSetup paperSize="9" orientation="portrait" r:id="rId1"/>
  <customProperties>
    <customPr name="_pios_id" r:id="rId2"/>
  </customPropertie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6A0DE-A1B6-4CD5-A696-E05C8F50F204}">
  <sheetPr codeName="Sheet3"/>
  <dimension ref="A1:N23"/>
  <sheetViews>
    <sheetView workbookViewId="0">
      <selection activeCell="C6" sqref="C6"/>
    </sheetView>
  </sheetViews>
  <sheetFormatPr defaultRowHeight="14.4" x14ac:dyDescent="0.3"/>
  <cols>
    <col min="1" max="1" width="48.44140625" bestFit="1" customWidth="1"/>
    <col min="2" max="3" width="8.5546875" customWidth="1"/>
    <col min="4" max="4" width="9.5546875" bestFit="1" customWidth="1"/>
    <col min="5" max="16" width="8.5546875" customWidth="1"/>
    <col min="17" max="17" width="9.5546875" bestFit="1" customWidth="1"/>
    <col min="18" max="19" width="8.5546875" customWidth="1"/>
    <col min="20" max="20" width="11.44140625" bestFit="1" customWidth="1"/>
    <col min="21" max="21" width="8.5546875" customWidth="1"/>
    <col min="22" max="22" width="9.5546875" bestFit="1" customWidth="1"/>
    <col min="23" max="27" width="8.5546875" customWidth="1"/>
    <col min="28" max="28" width="11.44140625" bestFit="1" customWidth="1"/>
    <col min="29" max="29" width="9.5546875" bestFit="1" customWidth="1"/>
    <col min="30" max="30" width="11.44140625" bestFit="1" customWidth="1"/>
    <col min="31" max="35" width="9.5546875" bestFit="1" customWidth="1"/>
    <col min="36" max="40" width="8.5546875" bestFit="1" customWidth="1"/>
    <col min="41" max="47" width="9.5546875" bestFit="1" customWidth="1"/>
    <col min="48" max="50" width="8.5546875" bestFit="1" customWidth="1"/>
    <col min="51" max="64" width="9.5546875" bestFit="1" customWidth="1"/>
    <col min="65" max="67" width="8.5546875" bestFit="1" customWidth="1"/>
    <col min="68" max="75" width="9.5546875" bestFit="1" customWidth="1"/>
    <col min="76" max="81" width="8.5546875" bestFit="1" customWidth="1"/>
    <col min="82" max="87" width="9.5546875" bestFit="1" customWidth="1"/>
    <col min="88" max="94" width="8.5546875" bestFit="1" customWidth="1"/>
    <col min="95" max="99" width="9.5546875" bestFit="1" customWidth="1"/>
    <col min="100" max="104" width="8.5546875" bestFit="1" customWidth="1"/>
    <col min="105" max="108" width="9.5546875" bestFit="1" customWidth="1"/>
    <col min="109" max="112" width="8.5546875" bestFit="1" customWidth="1"/>
    <col min="113" max="118" width="9.5546875" bestFit="1" customWidth="1"/>
    <col min="119" max="123" width="8.5546875" bestFit="1" customWidth="1"/>
    <col min="124" max="131" width="9.5546875" bestFit="1" customWidth="1"/>
    <col min="132" max="132" width="10.5546875" bestFit="1" customWidth="1"/>
    <col min="133" max="135" width="9.5546875" bestFit="1" customWidth="1"/>
    <col min="136" max="136" width="10.5546875" bestFit="1" customWidth="1"/>
    <col min="137" max="139" width="9.5546875" bestFit="1" customWidth="1"/>
    <col min="140" max="141" width="10.5546875" bestFit="1" customWidth="1"/>
    <col min="142" max="142" width="8.5546875" bestFit="1" customWidth="1"/>
    <col min="143" max="144" width="9.5546875" bestFit="1" customWidth="1"/>
    <col min="145" max="149" width="8.5546875" bestFit="1" customWidth="1"/>
    <col min="150" max="151" width="9.5546875" bestFit="1" customWidth="1"/>
    <col min="152" max="153" width="8.5546875" bestFit="1" customWidth="1"/>
    <col min="154" max="154" width="11.44140625" bestFit="1" customWidth="1"/>
    <col min="155" max="156" width="9.5546875" bestFit="1" customWidth="1"/>
    <col min="157" max="158" width="8.5546875" bestFit="1" customWidth="1"/>
    <col min="159" max="160" width="11.44140625" bestFit="1" customWidth="1"/>
  </cols>
  <sheetData>
    <row r="1" spans="1:14" x14ac:dyDescent="0.3">
      <c r="A1" s="77" t="s">
        <v>530</v>
      </c>
      <c r="B1" s="77" t="s">
        <v>531</v>
      </c>
    </row>
    <row r="2" spans="1:14" x14ac:dyDescent="0.3">
      <c r="B2" t="s">
        <v>538</v>
      </c>
      <c r="C2" t="s">
        <v>539</v>
      </c>
      <c r="D2" t="s">
        <v>540</v>
      </c>
      <c r="J2" t="s">
        <v>545</v>
      </c>
      <c r="K2" t="s">
        <v>617</v>
      </c>
      <c r="M2" t="s">
        <v>618</v>
      </c>
      <c r="N2" s="84" t="s">
        <v>469</v>
      </c>
    </row>
    <row r="3" spans="1:14" x14ac:dyDescent="0.3">
      <c r="A3" s="77" t="s">
        <v>529</v>
      </c>
      <c r="D3" t="s">
        <v>532</v>
      </c>
      <c r="E3" t="s">
        <v>533</v>
      </c>
      <c r="F3" t="s">
        <v>534</v>
      </c>
      <c r="G3" t="s">
        <v>535</v>
      </c>
      <c r="H3" t="s">
        <v>536</v>
      </c>
      <c r="I3" t="s">
        <v>537</v>
      </c>
      <c r="K3" t="s">
        <v>532</v>
      </c>
      <c r="L3" t="s">
        <v>533</v>
      </c>
      <c r="N3" s="84"/>
    </row>
    <row r="4" spans="1:14" x14ac:dyDescent="0.3">
      <c r="A4" s="64" t="s">
        <v>3</v>
      </c>
      <c r="B4" s="81">
        <v>77.544000000000011</v>
      </c>
      <c r="C4" s="81">
        <v>17485.864457567372</v>
      </c>
      <c r="D4" s="81"/>
      <c r="E4" s="81"/>
      <c r="F4" s="81"/>
      <c r="G4" s="81"/>
      <c r="H4" s="81"/>
      <c r="I4" s="81"/>
      <c r="J4" s="81"/>
      <c r="K4" s="81"/>
      <c r="L4" s="81"/>
      <c r="M4" s="81"/>
      <c r="N4" s="83">
        <v>17563.408457567373</v>
      </c>
    </row>
    <row r="5" spans="1:14" x14ac:dyDescent="0.3">
      <c r="A5" s="64" t="s">
        <v>23</v>
      </c>
      <c r="B5" s="81"/>
      <c r="C5" s="81">
        <v>1771.3642031431152</v>
      </c>
      <c r="D5" s="81"/>
      <c r="E5" s="81"/>
      <c r="F5" s="81"/>
      <c r="G5" s="81"/>
      <c r="H5" s="81"/>
      <c r="I5" s="81"/>
      <c r="J5" s="81"/>
      <c r="K5" s="81"/>
      <c r="L5" s="81"/>
      <c r="M5" s="81"/>
      <c r="N5" s="83">
        <v>1771.3642031431152</v>
      </c>
    </row>
    <row r="6" spans="1:14" x14ac:dyDescent="0.3">
      <c r="A6" s="64" t="s">
        <v>41</v>
      </c>
      <c r="B6" s="81"/>
      <c r="C6" s="81">
        <v>12350.844982175227</v>
      </c>
      <c r="D6" s="81"/>
      <c r="E6" s="81"/>
      <c r="F6" s="81"/>
      <c r="G6" s="81"/>
      <c r="H6" s="81"/>
      <c r="I6" s="81"/>
      <c r="J6" s="81"/>
      <c r="K6" s="81"/>
      <c r="L6" s="81"/>
      <c r="M6" s="81"/>
      <c r="N6" s="83">
        <v>12350.844982175227</v>
      </c>
    </row>
    <row r="7" spans="1:14" x14ac:dyDescent="0.3">
      <c r="A7" s="64" t="s">
        <v>53</v>
      </c>
      <c r="B7" s="81">
        <v>854.87710671506716</v>
      </c>
      <c r="C7" s="81">
        <v>1755.5681215161649</v>
      </c>
      <c r="D7" s="81">
        <v>55.273500000000006</v>
      </c>
      <c r="E7" s="81"/>
      <c r="F7" s="81"/>
      <c r="G7" s="81"/>
      <c r="H7" s="81"/>
      <c r="I7" s="81"/>
      <c r="J7" s="81">
        <v>55.273500000000006</v>
      </c>
      <c r="K7" s="81"/>
      <c r="L7" s="81"/>
      <c r="M7" s="81"/>
      <c r="N7" s="83">
        <v>2665.718728231232</v>
      </c>
    </row>
    <row r="8" spans="1:14" x14ac:dyDescent="0.3">
      <c r="A8" s="64" t="s">
        <v>69</v>
      </c>
      <c r="B8" s="81">
        <v>15.48</v>
      </c>
      <c r="C8" s="81">
        <v>1163.6847244152048</v>
      </c>
      <c r="D8" s="81">
        <v>1377.5024444444446</v>
      </c>
      <c r="E8" s="81"/>
      <c r="F8" s="81">
        <v>347.476</v>
      </c>
      <c r="G8" s="81">
        <v>762.45608333333325</v>
      </c>
      <c r="H8" s="81"/>
      <c r="I8" s="81"/>
      <c r="J8" s="81">
        <v>2487.4345277777775</v>
      </c>
      <c r="K8" s="81"/>
      <c r="L8" s="81"/>
      <c r="M8" s="81"/>
      <c r="N8" s="83">
        <v>3666.5992521929829</v>
      </c>
    </row>
    <row r="9" spans="1:14" x14ac:dyDescent="0.3">
      <c r="A9" s="64" t="s">
        <v>61</v>
      </c>
      <c r="B9" s="81"/>
      <c r="C9" s="81">
        <v>21.33</v>
      </c>
      <c r="D9" s="81"/>
      <c r="E9" s="81"/>
      <c r="F9" s="81"/>
      <c r="G9" s="81"/>
      <c r="H9" s="81"/>
      <c r="I9" s="81"/>
      <c r="J9" s="81"/>
      <c r="K9" s="81"/>
      <c r="L9" s="81"/>
      <c r="M9" s="81"/>
      <c r="N9" s="83">
        <v>21.33</v>
      </c>
    </row>
    <row r="10" spans="1:14" x14ac:dyDescent="0.3">
      <c r="A10" s="64" t="s">
        <v>77</v>
      </c>
      <c r="B10" s="81">
        <v>2238.5067785432157</v>
      </c>
      <c r="C10" s="81">
        <v>729.52764444444313</v>
      </c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3">
        <v>2968.0344229876587</v>
      </c>
    </row>
    <row r="11" spans="1:14" x14ac:dyDescent="0.3">
      <c r="A11" s="64" t="s">
        <v>90</v>
      </c>
      <c r="B11" s="81"/>
      <c r="C11" s="81">
        <v>636.37086606942921</v>
      </c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3">
        <v>636.37086606942921</v>
      </c>
    </row>
    <row r="12" spans="1:14" x14ac:dyDescent="0.3">
      <c r="A12" s="64" t="s">
        <v>102</v>
      </c>
      <c r="B12" s="81"/>
      <c r="C12" s="81">
        <v>307.98876623134328</v>
      </c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3">
        <v>307.98876623134328</v>
      </c>
    </row>
    <row r="13" spans="1:14" x14ac:dyDescent="0.3">
      <c r="A13" s="64" t="s">
        <v>108</v>
      </c>
      <c r="B13" s="81">
        <v>3855.6627328676373</v>
      </c>
      <c r="C13" s="81">
        <v>0</v>
      </c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3">
        <v>3855.6627328676373</v>
      </c>
    </row>
    <row r="14" spans="1:14" x14ac:dyDescent="0.3">
      <c r="A14" s="64" t="s">
        <v>120</v>
      </c>
      <c r="B14" s="81"/>
      <c r="C14" s="81">
        <v>911.50222222222214</v>
      </c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3">
        <v>911.50222222222214</v>
      </c>
    </row>
    <row r="15" spans="1:14" x14ac:dyDescent="0.3">
      <c r="A15" s="64" t="s">
        <v>124</v>
      </c>
      <c r="B15" s="81"/>
      <c r="C15" s="81">
        <v>6981.6756774622663</v>
      </c>
      <c r="D15" s="81"/>
      <c r="E15" s="81"/>
      <c r="F15" s="81">
        <v>3497.0195833333332</v>
      </c>
      <c r="G15" s="81"/>
      <c r="H15" s="81"/>
      <c r="I15" s="81"/>
      <c r="J15" s="81">
        <v>3497.0195833333332</v>
      </c>
      <c r="K15" s="81"/>
      <c r="L15" s="81"/>
      <c r="M15" s="81"/>
      <c r="N15" s="83">
        <v>10478.695260795599</v>
      </c>
    </row>
    <row r="16" spans="1:14" x14ac:dyDescent="0.3">
      <c r="A16" s="64" t="s">
        <v>131</v>
      </c>
      <c r="B16" s="81"/>
      <c r="C16" s="81">
        <v>37.702222222222225</v>
      </c>
      <c r="D16" s="81"/>
      <c r="E16" s="81">
        <v>169.68</v>
      </c>
      <c r="F16" s="81">
        <v>339.36</v>
      </c>
      <c r="G16" s="81"/>
      <c r="H16" s="81"/>
      <c r="I16" s="81"/>
      <c r="J16" s="81">
        <v>509.04</v>
      </c>
      <c r="K16" s="81">
        <v>401.41194444444449</v>
      </c>
      <c r="L16" s="81">
        <v>794.10138888888901</v>
      </c>
      <c r="M16" s="81">
        <v>1195.5133333333335</v>
      </c>
      <c r="N16" s="83">
        <v>1742.2555555555557</v>
      </c>
    </row>
    <row r="17" spans="1:14" x14ac:dyDescent="0.3">
      <c r="A17" s="64" t="s">
        <v>166</v>
      </c>
      <c r="B17" s="81"/>
      <c r="C17" s="81">
        <v>122.35599999999999</v>
      </c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3">
        <v>122.35599999999999</v>
      </c>
    </row>
    <row r="18" spans="1:14" x14ac:dyDescent="0.3">
      <c r="A18" s="64" t="s">
        <v>150</v>
      </c>
      <c r="B18" s="81"/>
      <c r="C18" s="81">
        <v>6959.1161623376638</v>
      </c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3">
        <v>6959.1161623376638</v>
      </c>
    </row>
    <row r="19" spans="1:14" x14ac:dyDescent="0.3">
      <c r="A19" s="64" t="s">
        <v>143</v>
      </c>
      <c r="B19" s="81">
        <v>1063.94</v>
      </c>
      <c r="C19" s="81">
        <v>2899.2450555555552</v>
      </c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3">
        <v>3963.1850555555552</v>
      </c>
    </row>
    <row r="20" spans="1:14" x14ac:dyDescent="0.3">
      <c r="A20" s="64" t="s">
        <v>134</v>
      </c>
      <c r="B20" s="81"/>
      <c r="C20" s="81">
        <v>2269.2676999999999</v>
      </c>
      <c r="D20" s="81"/>
      <c r="E20" s="81">
        <v>496.14840000000004</v>
      </c>
      <c r="F20" s="81"/>
      <c r="G20" s="81"/>
      <c r="H20" s="81"/>
      <c r="I20" s="81"/>
      <c r="J20" s="81">
        <v>496.14840000000004</v>
      </c>
      <c r="K20" s="81"/>
      <c r="L20" s="81"/>
      <c r="M20" s="81"/>
      <c r="N20" s="83">
        <v>2765.4160999999999</v>
      </c>
    </row>
    <row r="21" spans="1:14" x14ac:dyDescent="0.3">
      <c r="A21" s="64" t="s">
        <v>168</v>
      </c>
      <c r="B21" s="81">
        <v>0</v>
      </c>
      <c r="C21" s="81">
        <v>178.75166666666667</v>
      </c>
      <c r="D21" s="81">
        <v>73.858535353535359</v>
      </c>
      <c r="E21" s="81">
        <v>523.19623253289933</v>
      </c>
      <c r="F21" s="81">
        <v>420.45171075837766</v>
      </c>
      <c r="G21" s="81"/>
      <c r="H21" s="81">
        <v>3.3398148148148143</v>
      </c>
      <c r="I21" s="81">
        <v>343.97074074074072</v>
      </c>
      <c r="J21" s="81">
        <v>1364.8170342003677</v>
      </c>
      <c r="K21" s="81"/>
      <c r="L21" s="81"/>
      <c r="M21" s="81"/>
      <c r="N21" s="83">
        <v>1543.5687008670345</v>
      </c>
    </row>
    <row r="22" spans="1:14" x14ac:dyDescent="0.3">
      <c r="A22" s="64" t="s">
        <v>184</v>
      </c>
      <c r="B22" s="81">
        <v>0</v>
      </c>
      <c r="C22" s="81">
        <v>231.55237288135592</v>
      </c>
      <c r="D22" s="81">
        <v>183.27285714285716</v>
      </c>
      <c r="E22" s="81"/>
      <c r="F22" s="81"/>
      <c r="G22" s="81"/>
      <c r="H22" s="81"/>
      <c r="I22" s="81"/>
      <c r="J22" s="81">
        <v>183.27285714285716</v>
      </c>
      <c r="K22" s="81"/>
      <c r="L22" s="81"/>
      <c r="M22" s="81"/>
      <c r="N22" s="83">
        <v>414.82523002421306</v>
      </c>
    </row>
    <row r="23" spans="1:14" x14ac:dyDescent="0.3">
      <c r="A23" s="82" t="s">
        <v>469</v>
      </c>
      <c r="B23" s="83">
        <v>8106.0106181259198</v>
      </c>
      <c r="C23" s="83">
        <v>56813.712844910246</v>
      </c>
      <c r="D23" s="83">
        <v>1689.9073369408372</v>
      </c>
      <c r="E23" s="83">
        <v>1189.0246325328994</v>
      </c>
      <c r="F23" s="83">
        <v>4604.3072940917109</v>
      </c>
      <c r="G23" s="83">
        <v>762.45608333333325</v>
      </c>
      <c r="H23" s="83">
        <v>3.3398148148148143</v>
      </c>
      <c r="I23" s="83">
        <v>343.97074074074072</v>
      </c>
      <c r="J23" s="83">
        <v>8593.0059024543352</v>
      </c>
      <c r="K23" s="83">
        <v>401.41194444444449</v>
      </c>
      <c r="L23" s="83">
        <v>794.10138888888901</v>
      </c>
      <c r="M23" s="83">
        <v>1195.5133333333335</v>
      </c>
      <c r="N23" s="83">
        <v>74708.242698823859</v>
      </c>
    </row>
  </sheetData>
  <conditionalFormatting sqref="A1:T2 A3:A25">
    <cfRule type="cellIs" dxfId="165" priority="2" operator="equal">
      <formula>0</formula>
    </cfRule>
  </conditionalFormatting>
  <conditionalFormatting pivot="1" sqref="B4:N23">
    <cfRule type="cellIs" dxfId="164" priority="1" operator="equal">
      <formula>0</formula>
    </cfRule>
  </conditionalFormatting>
  <pageMargins left="0.7" right="0.7" top="0.75" bottom="0.75" header="0.3" footer="0.3"/>
  <customProperties>
    <customPr name="_pios_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0CD33-8A2C-468B-8852-306AF20AAF2C}">
  <sheetPr codeName="Sheet4"/>
  <dimension ref="A1:H1083"/>
  <sheetViews>
    <sheetView showGridLines="0"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126" sqref="B126"/>
      <pivotSelection showHeader="1" extendable="1" axis="axisRow" dimension="1" start="122" min="111" max="131" activeRow="125" activeCol="1" previousRow="125" previousCol="1" click="1" r:id="rId1">
        <pivotArea dataOnly="0" outline="0" fieldPosition="0">
          <references count="1">
            <reference field="4" count="1">
              <x v="119"/>
            </reference>
          </references>
        </pivotArea>
      </pivotSelection>
    </sheetView>
  </sheetViews>
  <sheetFormatPr defaultRowHeight="14.4" x14ac:dyDescent="0.3"/>
  <cols>
    <col min="1" max="1" width="47.5546875" customWidth="1"/>
    <col min="2" max="2" width="53.44140625" customWidth="1"/>
    <col min="3" max="3" width="11.5546875" style="79" bestFit="1" customWidth="1"/>
    <col min="4" max="4" width="17" style="1" bestFit="1" customWidth="1"/>
    <col min="5" max="5" width="10.44140625" style="1" bestFit="1" customWidth="1"/>
    <col min="6" max="6" width="11.44140625" style="1" bestFit="1" customWidth="1"/>
    <col min="7" max="7" width="23.5546875" bestFit="1" customWidth="1"/>
    <col min="8" max="8" width="26.44140625" bestFit="1" customWidth="1"/>
    <col min="9" max="9" width="26.5546875" bestFit="1" customWidth="1"/>
    <col min="10" max="10" width="13.44140625" bestFit="1" customWidth="1"/>
  </cols>
  <sheetData>
    <row r="1" spans="1:8" x14ac:dyDescent="0.3">
      <c r="A1" s="77" t="s">
        <v>207</v>
      </c>
      <c r="B1" t="s">
        <v>519</v>
      </c>
    </row>
    <row r="2" spans="1:8" x14ac:dyDescent="0.3">
      <c r="C2"/>
      <c r="D2"/>
      <c r="E2"/>
      <c r="F2"/>
    </row>
    <row r="3" spans="1:8" x14ac:dyDescent="0.3">
      <c r="A3" s="77" t="s">
        <v>349</v>
      </c>
      <c r="B3" s="77" t="s">
        <v>208</v>
      </c>
      <c r="C3" s="77" t="s">
        <v>211</v>
      </c>
      <c r="D3" s="1" t="s">
        <v>516</v>
      </c>
      <c r="E3" s="1" t="s">
        <v>518</v>
      </c>
      <c r="F3" s="1" t="s">
        <v>517</v>
      </c>
      <c r="G3" t="s">
        <v>544</v>
      </c>
      <c r="H3" t="s">
        <v>523</v>
      </c>
    </row>
    <row r="4" spans="1:8" x14ac:dyDescent="0.3">
      <c r="A4" t="s">
        <v>3</v>
      </c>
      <c r="B4" s="78" t="s">
        <v>494</v>
      </c>
      <c r="C4"/>
      <c r="D4" s="80">
        <v>98</v>
      </c>
      <c r="E4" s="80">
        <v>98</v>
      </c>
      <c r="F4" s="80">
        <v>744</v>
      </c>
      <c r="G4" s="39">
        <v>33</v>
      </c>
      <c r="H4" s="80">
        <v>1032.8399999999999</v>
      </c>
    </row>
    <row r="5" spans="1:8" x14ac:dyDescent="0.3">
      <c r="B5" s="78" t="s">
        <v>275</v>
      </c>
      <c r="C5"/>
      <c r="D5" s="80">
        <v>382</v>
      </c>
      <c r="E5" s="80">
        <v>75</v>
      </c>
      <c r="F5" s="80">
        <v>2704</v>
      </c>
      <c r="G5" s="39">
        <v>61</v>
      </c>
      <c r="H5" s="80">
        <v>454.03462606837604</v>
      </c>
    </row>
    <row r="6" spans="1:8" x14ac:dyDescent="0.3">
      <c r="B6" s="78" t="s">
        <v>245</v>
      </c>
      <c r="C6"/>
      <c r="D6" s="80">
        <v>10</v>
      </c>
      <c r="E6" s="80">
        <v>10</v>
      </c>
      <c r="F6" s="80">
        <v>348</v>
      </c>
      <c r="G6" s="39">
        <v>0</v>
      </c>
      <c r="H6" s="80">
        <v>0</v>
      </c>
    </row>
    <row r="7" spans="1:8" x14ac:dyDescent="0.3">
      <c r="B7" s="78" t="s">
        <v>507</v>
      </c>
      <c r="C7"/>
      <c r="D7" s="80">
        <v>83</v>
      </c>
      <c r="E7" s="80">
        <v>21</v>
      </c>
      <c r="F7" s="80">
        <v>1995</v>
      </c>
      <c r="G7" s="39">
        <v>13</v>
      </c>
      <c r="H7" s="80">
        <v>138.01794117647057</v>
      </c>
    </row>
    <row r="8" spans="1:8" x14ac:dyDescent="0.3">
      <c r="B8" s="78" t="s">
        <v>301</v>
      </c>
      <c r="C8"/>
      <c r="D8" s="80">
        <v>129</v>
      </c>
      <c r="E8" s="80">
        <v>43</v>
      </c>
      <c r="F8" s="80">
        <v>1348</v>
      </c>
      <c r="G8" s="39">
        <v>36</v>
      </c>
      <c r="H8" s="80">
        <v>732.4799999999999</v>
      </c>
    </row>
    <row r="9" spans="1:8" x14ac:dyDescent="0.3">
      <c r="B9" s="78" t="s">
        <v>284</v>
      </c>
      <c r="C9"/>
      <c r="D9" s="80">
        <v>0</v>
      </c>
      <c r="E9" s="80">
        <v>0</v>
      </c>
      <c r="F9" s="80">
        <v>450</v>
      </c>
      <c r="G9" s="39">
        <v>0</v>
      </c>
      <c r="H9" s="80">
        <v>0</v>
      </c>
    </row>
    <row r="10" spans="1:8" x14ac:dyDescent="0.3">
      <c r="B10" s="78" t="s">
        <v>290</v>
      </c>
      <c r="C10"/>
      <c r="D10" s="80">
        <v>1003</v>
      </c>
      <c r="E10" s="80">
        <v>55</v>
      </c>
      <c r="F10" s="80">
        <v>5091</v>
      </c>
      <c r="G10" s="39">
        <v>51</v>
      </c>
      <c r="H10" s="80">
        <v>313.59364738335859</v>
      </c>
    </row>
    <row r="11" spans="1:8" x14ac:dyDescent="0.3">
      <c r="B11" s="78" t="s">
        <v>255</v>
      </c>
      <c r="C11"/>
      <c r="D11" s="80">
        <v>502</v>
      </c>
      <c r="E11" s="80">
        <v>33</v>
      </c>
      <c r="F11" s="80">
        <v>3701</v>
      </c>
      <c r="G11" s="39">
        <v>30</v>
      </c>
      <c r="H11" s="80">
        <v>337.20308212560388</v>
      </c>
    </row>
    <row r="12" spans="1:8" x14ac:dyDescent="0.3">
      <c r="B12" s="78" t="s">
        <v>289</v>
      </c>
      <c r="C12"/>
      <c r="D12" s="80">
        <v>173</v>
      </c>
      <c r="E12" s="80">
        <v>173</v>
      </c>
      <c r="F12" s="80">
        <v>2186</v>
      </c>
      <c r="G12" s="39">
        <v>128</v>
      </c>
      <c r="H12" s="80">
        <v>2649.7726666666663</v>
      </c>
    </row>
    <row r="13" spans="1:8" x14ac:dyDescent="0.3">
      <c r="B13" s="78" t="s">
        <v>254</v>
      </c>
      <c r="C13"/>
      <c r="D13" s="80">
        <v>2274</v>
      </c>
      <c r="E13" s="80">
        <v>76</v>
      </c>
      <c r="F13" s="80">
        <v>12858</v>
      </c>
      <c r="G13" s="39">
        <v>72</v>
      </c>
      <c r="H13" s="80">
        <v>421.77021229236846</v>
      </c>
    </row>
    <row r="14" spans="1:8" x14ac:dyDescent="0.3">
      <c r="B14" s="78" t="s">
        <v>303</v>
      </c>
      <c r="C14"/>
      <c r="D14" s="80">
        <v>313</v>
      </c>
      <c r="E14" s="80">
        <v>56</v>
      </c>
      <c r="F14" s="80">
        <v>3870</v>
      </c>
      <c r="G14" s="39">
        <v>53</v>
      </c>
      <c r="H14" s="80">
        <v>582.10422222222223</v>
      </c>
    </row>
    <row r="15" spans="1:8" x14ac:dyDescent="0.3">
      <c r="B15" s="78" t="s">
        <v>292</v>
      </c>
      <c r="C15"/>
      <c r="D15" s="80">
        <v>1999</v>
      </c>
      <c r="E15" s="80">
        <v>45</v>
      </c>
      <c r="F15" s="80">
        <v>10320</v>
      </c>
      <c r="G15" s="39">
        <v>43</v>
      </c>
      <c r="H15" s="80">
        <v>310.986409035409</v>
      </c>
    </row>
    <row r="16" spans="1:8" x14ac:dyDescent="0.3">
      <c r="B16" s="78" t="s">
        <v>288</v>
      </c>
      <c r="C16"/>
      <c r="D16" s="80">
        <v>663</v>
      </c>
      <c r="E16" s="80">
        <v>162</v>
      </c>
      <c r="F16" s="80">
        <v>7349</v>
      </c>
      <c r="G16" s="39">
        <v>151</v>
      </c>
      <c r="H16" s="80">
        <v>2546.665466063348</v>
      </c>
    </row>
    <row r="17" spans="1:8" x14ac:dyDescent="0.3">
      <c r="B17" s="78" t="s">
        <v>248</v>
      </c>
      <c r="C17"/>
      <c r="D17" s="80">
        <v>98</v>
      </c>
      <c r="E17" s="80">
        <v>14</v>
      </c>
      <c r="F17" s="80">
        <v>816</v>
      </c>
      <c r="G17" s="39">
        <v>2</v>
      </c>
      <c r="H17" s="80">
        <v>19.79</v>
      </c>
    </row>
    <row r="18" spans="1:8" x14ac:dyDescent="0.3">
      <c r="B18" s="78" t="s">
        <v>527</v>
      </c>
      <c r="C18"/>
      <c r="D18" s="80">
        <v>1278</v>
      </c>
      <c r="E18" s="80">
        <v>58</v>
      </c>
      <c r="F18" s="80">
        <v>8970</v>
      </c>
      <c r="G18" s="39">
        <v>53</v>
      </c>
      <c r="H18" s="80">
        <v>456.07385761047459</v>
      </c>
    </row>
    <row r="19" spans="1:8" x14ac:dyDescent="0.3">
      <c r="B19" t="s">
        <v>542</v>
      </c>
      <c r="C19" t="s">
        <v>559</v>
      </c>
      <c r="D19" s="80">
        <v>40</v>
      </c>
      <c r="E19" s="80">
        <v>40</v>
      </c>
      <c r="F19" s="80">
        <v>429</v>
      </c>
      <c r="G19" s="39">
        <v>2</v>
      </c>
      <c r="H19" s="80">
        <v>77.544000000000011</v>
      </c>
    </row>
    <row r="20" spans="1:8" x14ac:dyDescent="0.3">
      <c r="B20" t="s">
        <v>556</v>
      </c>
      <c r="C20" t="s">
        <v>606</v>
      </c>
      <c r="D20" s="80">
        <v>6</v>
      </c>
      <c r="E20" s="80">
        <v>6</v>
      </c>
      <c r="F20" s="80">
        <v>203</v>
      </c>
      <c r="G20" s="39">
        <v>0</v>
      </c>
      <c r="H20" s="80">
        <v>0</v>
      </c>
    </row>
    <row r="21" spans="1:8" x14ac:dyDescent="0.3">
      <c r="C21" t="s">
        <v>583</v>
      </c>
      <c r="D21" s="80">
        <v>14</v>
      </c>
      <c r="E21" s="80">
        <v>14</v>
      </c>
      <c r="F21" s="80">
        <v>500</v>
      </c>
      <c r="G21" s="39">
        <v>10</v>
      </c>
      <c r="H21" s="80">
        <v>298.52800000000002</v>
      </c>
    </row>
    <row r="22" spans="1:8" x14ac:dyDescent="0.3">
      <c r="B22" t="s">
        <v>557</v>
      </c>
      <c r="C22" t="s">
        <v>584</v>
      </c>
      <c r="D22" s="80">
        <v>22</v>
      </c>
      <c r="E22" s="80">
        <v>22</v>
      </c>
      <c r="F22" s="80">
        <v>157</v>
      </c>
      <c r="G22" s="39">
        <v>0</v>
      </c>
      <c r="H22" s="80">
        <v>0</v>
      </c>
    </row>
    <row r="23" spans="1:8" x14ac:dyDescent="0.3">
      <c r="C23" t="s">
        <v>607</v>
      </c>
      <c r="D23" s="80">
        <v>20</v>
      </c>
      <c r="E23" s="80">
        <v>20</v>
      </c>
      <c r="F23" s="80">
        <v>185</v>
      </c>
      <c r="G23" s="39">
        <v>20</v>
      </c>
      <c r="H23" s="80">
        <v>605.47</v>
      </c>
    </row>
    <row r="24" spans="1:8" x14ac:dyDescent="0.3">
      <c r="C24" t="s">
        <v>608</v>
      </c>
      <c r="D24" s="80">
        <v>10</v>
      </c>
      <c r="E24" s="80">
        <v>10</v>
      </c>
      <c r="F24" s="80">
        <v>206</v>
      </c>
      <c r="G24" s="39">
        <v>10</v>
      </c>
      <c r="H24" s="80">
        <v>302.74</v>
      </c>
    </row>
    <row r="25" spans="1:8" x14ac:dyDescent="0.3">
      <c r="B25" t="s">
        <v>603</v>
      </c>
      <c r="C25" t="s">
        <v>604</v>
      </c>
      <c r="D25" s="80">
        <v>0</v>
      </c>
      <c r="E25" s="80">
        <v>0</v>
      </c>
      <c r="F25" s="80">
        <v>265</v>
      </c>
      <c r="G25" s="39">
        <v>0</v>
      </c>
      <c r="H25" s="80">
        <v>0</v>
      </c>
    </row>
    <row r="26" spans="1:8" x14ac:dyDescent="0.3">
      <c r="C26" t="s">
        <v>605</v>
      </c>
      <c r="D26" s="80">
        <v>517</v>
      </c>
      <c r="E26" s="80">
        <v>517</v>
      </c>
      <c r="F26" s="80">
        <v>530</v>
      </c>
      <c r="G26" s="39">
        <v>252</v>
      </c>
      <c r="H26" s="80">
        <v>2815.4612500000003</v>
      </c>
    </row>
    <row r="27" spans="1:8" x14ac:dyDescent="0.3">
      <c r="B27" t="s">
        <v>291</v>
      </c>
      <c r="C27" t="s">
        <v>602</v>
      </c>
      <c r="D27" s="80">
        <v>224</v>
      </c>
      <c r="E27" s="80">
        <v>224</v>
      </c>
      <c r="F27" s="80">
        <v>1856</v>
      </c>
      <c r="G27" s="39">
        <v>180</v>
      </c>
      <c r="H27" s="80">
        <v>3105.9730769230764</v>
      </c>
    </row>
    <row r="28" spans="1:8" x14ac:dyDescent="0.3">
      <c r="C28" t="s">
        <v>593</v>
      </c>
      <c r="D28" s="80">
        <v>44</v>
      </c>
      <c r="E28" s="80">
        <v>44</v>
      </c>
      <c r="F28" s="80">
        <v>888</v>
      </c>
      <c r="G28" s="39">
        <v>21</v>
      </c>
      <c r="H28" s="80">
        <v>362.36</v>
      </c>
    </row>
    <row r="29" spans="1:8" x14ac:dyDescent="0.3">
      <c r="A29" t="s">
        <v>166</v>
      </c>
      <c r="B29" s="78" t="s">
        <v>300</v>
      </c>
      <c r="C29"/>
      <c r="D29" s="80">
        <v>421</v>
      </c>
      <c r="E29" s="80">
        <v>13</v>
      </c>
      <c r="F29" s="80">
        <v>3912</v>
      </c>
      <c r="G29" s="39">
        <v>13</v>
      </c>
      <c r="H29" s="80">
        <v>122.35599999999999</v>
      </c>
    </row>
    <row r="30" spans="1:8" x14ac:dyDescent="0.3">
      <c r="A30" t="s">
        <v>23</v>
      </c>
      <c r="B30" s="78" t="s">
        <v>287</v>
      </c>
      <c r="C30"/>
      <c r="D30" s="80">
        <v>743</v>
      </c>
      <c r="E30" s="80">
        <v>60</v>
      </c>
      <c r="F30" s="80">
        <v>4656</v>
      </c>
      <c r="G30" s="39">
        <v>57</v>
      </c>
      <c r="H30" s="80">
        <v>484.64121212121211</v>
      </c>
    </row>
    <row r="31" spans="1:8" x14ac:dyDescent="0.3">
      <c r="B31" s="78" t="s">
        <v>283</v>
      </c>
      <c r="C31"/>
      <c r="D31" s="80">
        <v>456</v>
      </c>
      <c r="E31" s="80">
        <v>16</v>
      </c>
      <c r="F31" s="80">
        <v>1225</v>
      </c>
      <c r="G31" s="39">
        <v>15</v>
      </c>
      <c r="H31" s="80">
        <v>50.955800000000004</v>
      </c>
    </row>
    <row r="32" spans="1:8" x14ac:dyDescent="0.3">
      <c r="B32" s="78" t="s">
        <v>281</v>
      </c>
      <c r="C32"/>
      <c r="D32" s="80">
        <v>1066</v>
      </c>
      <c r="E32" s="80">
        <v>213</v>
      </c>
      <c r="F32" s="80">
        <v>920</v>
      </c>
      <c r="G32" s="39">
        <v>137</v>
      </c>
      <c r="H32" s="80">
        <v>438.75733080110496</v>
      </c>
    </row>
    <row r="33" spans="1:8" x14ac:dyDescent="0.3">
      <c r="B33" s="78" t="s">
        <v>278</v>
      </c>
      <c r="C33"/>
      <c r="D33" s="80">
        <v>457</v>
      </c>
      <c r="E33" s="80">
        <v>114</v>
      </c>
      <c r="F33" s="80">
        <v>528</v>
      </c>
      <c r="G33" s="39">
        <v>18</v>
      </c>
      <c r="H33" s="80">
        <v>89.127187500000005</v>
      </c>
    </row>
    <row r="34" spans="1:8" x14ac:dyDescent="0.3">
      <c r="B34" s="78" t="s">
        <v>280</v>
      </c>
      <c r="C34"/>
      <c r="D34" s="80">
        <v>630</v>
      </c>
      <c r="E34" s="80">
        <v>316</v>
      </c>
      <c r="F34" s="80">
        <v>915</v>
      </c>
      <c r="G34" s="39">
        <v>142</v>
      </c>
      <c r="H34" s="80">
        <v>590.63413105413099</v>
      </c>
    </row>
    <row r="35" spans="1:8" x14ac:dyDescent="0.3">
      <c r="B35" s="78" t="s">
        <v>282</v>
      </c>
      <c r="C35"/>
      <c r="D35" s="80">
        <v>696</v>
      </c>
      <c r="E35" s="80">
        <v>37</v>
      </c>
      <c r="F35" s="80">
        <v>1225</v>
      </c>
      <c r="G35" s="39">
        <v>25</v>
      </c>
      <c r="H35" s="80">
        <v>117.24854166666667</v>
      </c>
    </row>
    <row r="36" spans="1:8" x14ac:dyDescent="0.3">
      <c r="A36" t="s">
        <v>134</v>
      </c>
      <c r="B36" s="78" t="s">
        <v>252</v>
      </c>
      <c r="C36"/>
      <c r="D36" s="80">
        <v>251</v>
      </c>
      <c r="E36" s="80">
        <v>251</v>
      </c>
      <c r="F36" s="80">
        <v>938</v>
      </c>
      <c r="G36" s="39">
        <v>151</v>
      </c>
      <c r="H36" s="80">
        <v>1890.4747</v>
      </c>
    </row>
    <row r="37" spans="1:8" x14ac:dyDescent="0.3">
      <c r="B37" s="78" t="s">
        <v>253</v>
      </c>
      <c r="C37"/>
      <c r="D37" s="80">
        <v>151</v>
      </c>
      <c r="E37" s="80">
        <v>76</v>
      </c>
      <c r="F37" s="80">
        <v>766</v>
      </c>
      <c r="G37" s="39">
        <v>26</v>
      </c>
      <c r="H37" s="80">
        <v>315.00299999999999</v>
      </c>
    </row>
    <row r="38" spans="1:8" x14ac:dyDescent="0.3">
      <c r="B38" s="78" t="s">
        <v>251</v>
      </c>
      <c r="C38"/>
      <c r="D38" s="80">
        <v>58</v>
      </c>
      <c r="E38" s="80">
        <v>10</v>
      </c>
      <c r="F38" s="80">
        <v>1548</v>
      </c>
      <c r="G38" s="39">
        <v>7</v>
      </c>
      <c r="H38" s="80">
        <v>63.79</v>
      </c>
    </row>
    <row r="39" spans="1:8" x14ac:dyDescent="0.3">
      <c r="B39" s="78" t="s">
        <v>250</v>
      </c>
      <c r="C39"/>
      <c r="D39" s="80">
        <v>254</v>
      </c>
      <c r="E39" s="80">
        <v>84</v>
      </c>
      <c r="F39" s="80">
        <v>1707</v>
      </c>
      <c r="G39" s="39">
        <v>51</v>
      </c>
      <c r="H39" s="80">
        <v>496.14840000000004</v>
      </c>
    </row>
    <row r="40" spans="1:8" x14ac:dyDescent="0.3">
      <c r="B40" t="s">
        <v>560</v>
      </c>
      <c r="C40" t="s">
        <v>597</v>
      </c>
      <c r="D40" s="80">
        <v>30</v>
      </c>
      <c r="E40" s="80">
        <v>30</v>
      </c>
      <c r="F40" s="80">
        <v>515</v>
      </c>
      <c r="G40" s="39">
        <v>0</v>
      </c>
      <c r="H40" s="80">
        <v>0</v>
      </c>
    </row>
    <row r="41" spans="1:8" x14ac:dyDescent="0.3">
      <c r="A41" t="s">
        <v>41</v>
      </c>
      <c r="B41" s="78" t="s">
        <v>328</v>
      </c>
      <c r="C41"/>
      <c r="D41" s="80">
        <v>493</v>
      </c>
      <c r="E41" s="80">
        <v>250</v>
      </c>
      <c r="F41" s="80">
        <v>4230</v>
      </c>
      <c r="G41" s="39">
        <v>224</v>
      </c>
      <c r="H41" s="80">
        <v>5066.2055067155061</v>
      </c>
    </row>
    <row r="42" spans="1:8" x14ac:dyDescent="0.3">
      <c r="B42" s="78" t="s">
        <v>276</v>
      </c>
      <c r="C42"/>
      <c r="D42" s="80">
        <v>42</v>
      </c>
      <c r="E42" s="80">
        <v>42</v>
      </c>
      <c r="F42" s="80">
        <v>490</v>
      </c>
      <c r="G42" s="39">
        <v>3</v>
      </c>
      <c r="H42" s="80">
        <v>106.85999999999999</v>
      </c>
    </row>
    <row r="43" spans="1:8" x14ac:dyDescent="0.3">
      <c r="B43" s="78" t="s">
        <v>274</v>
      </c>
      <c r="C43"/>
      <c r="D43" s="80">
        <v>285</v>
      </c>
      <c r="E43" s="80">
        <v>148</v>
      </c>
      <c r="F43" s="80">
        <v>3528</v>
      </c>
      <c r="G43" s="39">
        <v>123</v>
      </c>
      <c r="H43" s="80">
        <v>3743.3425925925931</v>
      </c>
    </row>
    <row r="44" spans="1:8" x14ac:dyDescent="0.3">
      <c r="B44" s="78" t="s">
        <v>316</v>
      </c>
      <c r="C44"/>
      <c r="D44" s="80">
        <v>90</v>
      </c>
      <c r="E44" s="80">
        <v>46</v>
      </c>
      <c r="F44" s="80">
        <v>2545</v>
      </c>
      <c r="G44" s="39">
        <v>41</v>
      </c>
      <c r="H44" s="80">
        <v>2212.9713636363635</v>
      </c>
    </row>
    <row r="45" spans="1:8" x14ac:dyDescent="0.3">
      <c r="B45" s="78" t="s">
        <v>331</v>
      </c>
      <c r="C45"/>
      <c r="D45" s="80">
        <v>69</v>
      </c>
      <c r="E45" s="80">
        <v>69</v>
      </c>
      <c r="F45" s="80">
        <v>736</v>
      </c>
      <c r="G45" s="39">
        <v>19</v>
      </c>
      <c r="H45" s="80">
        <v>588.98</v>
      </c>
    </row>
    <row r="46" spans="1:8" x14ac:dyDescent="0.3">
      <c r="B46" s="78" t="s">
        <v>277</v>
      </c>
      <c r="C46"/>
      <c r="D46" s="80">
        <v>45</v>
      </c>
      <c r="E46" s="80">
        <v>45</v>
      </c>
      <c r="F46" s="80">
        <v>459</v>
      </c>
      <c r="G46" s="39">
        <v>0</v>
      </c>
      <c r="H46" s="80">
        <v>0</v>
      </c>
    </row>
    <row r="47" spans="1:8" x14ac:dyDescent="0.3">
      <c r="B47" s="78" t="s">
        <v>329</v>
      </c>
      <c r="C47"/>
      <c r="D47" s="80">
        <v>1158</v>
      </c>
      <c r="E47" s="80">
        <v>54</v>
      </c>
      <c r="F47" s="80">
        <v>8740</v>
      </c>
      <c r="G47" s="39">
        <v>52</v>
      </c>
      <c r="H47" s="80">
        <v>585.0155192307692</v>
      </c>
    </row>
    <row r="48" spans="1:8" x14ac:dyDescent="0.3">
      <c r="B48" t="s">
        <v>558</v>
      </c>
      <c r="C48" t="s">
        <v>579</v>
      </c>
      <c r="D48" s="80">
        <v>3</v>
      </c>
      <c r="E48" s="80">
        <v>3</v>
      </c>
      <c r="F48" s="80">
        <v>184</v>
      </c>
      <c r="G48" s="39">
        <v>0</v>
      </c>
      <c r="H48" s="80">
        <v>0</v>
      </c>
    </row>
    <row r="49" spans="1:8" x14ac:dyDescent="0.3">
      <c r="B49" t="s">
        <v>574</v>
      </c>
      <c r="C49" t="s">
        <v>599</v>
      </c>
      <c r="D49" s="80">
        <v>65</v>
      </c>
      <c r="E49" s="80">
        <v>65</v>
      </c>
      <c r="F49" s="80">
        <v>672</v>
      </c>
      <c r="G49" s="39">
        <v>2</v>
      </c>
      <c r="H49" s="80">
        <v>47.47</v>
      </c>
    </row>
    <row r="50" spans="1:8" x14ac:dyDescent="0.3">
      <c r="A50" t="s">
        <v>53</v>
      </c>
      <c r="B50" s="78" t="s">
        <v>315</v>
      </c>
      <c r="C50"/>
      <c r="D50" s="80">
        <v>102</v>
      </c>
      <c r="E50" s="80">
        <v>8</v>
      </c>
      <c r="F50" s="80">
        <v>3240</v>
      </c>
      <c r="G50" s="39">
        <v>4</v>
      </c>
      <c r="H50" s="80">
        <v>55.273500000000006</v>
      </c>
    </row>
    <row r="51" spans="1:8" x14ac:dyDescent="0.3">
      <c r="B51" s="78" t="s">
        <v>304</v>
      </c>
      <c r="C51"/>
      <c r="D51" s="80">
        <v>77</v>
      </c>
      <c r="E51" s="80">
        <v>77</v>
      </c>
      <c r="F51" s="80">
        <v>386</v>
      </c>
      <c r="G51" s="39">
        <v>30</v>
      </c>
      <c r="H51" s="80">
        <v>898.11</v>
      </c>
    </row>
    <row r="52" spans="1:8" x14ac:dyDescent="0.3">
      <c r="B52" t="s">
        <v>547</v>
      </c>
      <c r="C52" t="s">
        <v>611</v>
      </c>
      <c r="D52" s="80">
        <v>210</v>
      </c>
      <c r="E52" s="80">
        <v>10</v>
      </c>
      <c r="F52" s="80">
        <v>1070</v>
      </c>
      <c r="G52" s="39">
        <v>10</v>
      </c>
      <c r="H52" s="80">
        <v>84.960608695652155</v>
      </c>
    </row>
    <row r="53" spans="1:8" x14ac:dyDescent="0.3">
      <c r="C53" t="s">
        <v>589</v>
      </c>
      <c r="D53" s="80">
        <v>132</v>
      </c>
      <c r="E53" s="80">
        <v>7</v>
      </c>
      <c r="F53" s="80">
        <v>430</v>
      </c>
      <c r="G53" s="39">
        <v>2</v>
      </c>
      <c r="H53" s="80">
        <v>16.989999999999998</v>
      </c>
    </row>
    <row r="54" spans="1:8" x14ac:dyDescent="0.3">
      <c r="C54" t="s">
        <v>612</v>
      </c>
      <c r="D54" s="80">
        <v>1040</v>
      </c>
      <c r="E54" s="80">
        <v>56</v>
      </c>
      <c r="F54" s="80">
        <v>1960</v>
      </c>
      <c r="G54" s="39">
        <v>49</v>
      </c>
      <c r="H54" s="80">
        <v>416.30399999999997</v>
      </c>
    </row>
    <row r="55" spans="1:8" x14ac:dyDescent="0.3">
      <c r="B55" t="s">
        <v>548</v>
      </c>
      <c r="C55" t="s">
        <v>572</v>
      </c>
      <c r="D55" s="80">
        <v>46</v>
      </c>
      <c r="E55" s="80">
        <v>12</v>
      </c>
      <c r="F55" s="80">
        <v>208</v>
      </c>
      <c r="G55" s="39">
        <v>6</v>
      </c>
      <c r="H55" s="80">
        <v>60.11</v>
      </c>
    </row>
    <row r="56" spans="1:8" x14ac:dyDescent="0.3">
      <c r="C56" t="s">
        <v>573</v>
      </c>
      <c r="D56" s="80">
        <v>101</v>
      </c>
      <c r="E56" s="80">
        <v>25</v>
      </c>
      <c r="F56" s="80">
        <v>105</v>
      </c>
      <c r="G56" s="39">
        <v>2</v>
      </c>
      <c r="H56" s="80">
        <v>20.038019801980198</v>
      </c>
    </row>
    <row r="57" spans="1:8" x14ac:dyDescent="0.3">
      <c r="B57" t="s">
        <v>550</v>
      </c>
      <c r="C57" t="s">
        <v>576</v>
      </c>
      <c r="D57" s="80">
        <v>207</v>
      </c>
      <c r="E57" s="80">
        <v>104</v>
      </c>
      <c r="F57" s="80">
        <v>86</v>
      </c>
      <c r="G57" s="39">
        <v>87</v>
      </c>
      <c r="H57" s="80">
        <v>774.72908691308692</v>
      </c>
    </row>
    <row r="58" spans="1:8" x14ac:dyDescent="0.3">
      <c r="B58" t="s">
        <v>549</v>
      </c>
      <c r="C58" t="s">
        <v>609</v>
      </c>
      <c r="D58" s="80">
        <v>309</v>
      </c>
      <c r="E58" s="80">
        <v>38</v>
      </c>
      <c r="F58" s="80">
        <v>885</v>
      </c>
      <c r="G58" s="39">
        <v>23</v>
      </c>
      <c r="H58" s="80">
        <v>200.0441282051282</v>
      </c>
    </row>
    <row r="59" spans="1:8" x14ac:dyDescent="0.3">
      <c r="C59" t="s">
        <v>610</v>
      </c>
      <c r="D59" s="80">
        <v>260</v>
      </c>
      <c r="E59" s="80">
        <v>32</v>
      </c>
      <c r="F59" s="80">
        <v>428</v>
      </c>
      <c r="G59" s="39">
        <v>16</v>
      </c>
      <c r="H59" s="80">
        <v>139.15938461538462</v>
      </c>
    </row>
    <row r="60" spans="1:8" x14ac:dyDescent="0.3">
      <c r="A60" t="s">
        <v>69</v>
      </c>
      <c r="B60" s="78" t="s">
        <v>285</v>
      </c>
      <c r="C60"/>
      <c r="D60" s="80">
        <v>118</v>
      </c>
      <c r="E60" s="80">
        <v>61</v>
      </c>
      <c r="F60" s="80">
        <v>3055</v>
      </c>
      <c r="G60" s="39">
        <v>48</v>
      </c>
      <c r="H60" s="80">
        <v>762.45608333333325</v>
      </c>
    </row>
    <row r="61" spans="1:8" x14ac:dyDescent="0.3">
      <c r="B61" s="78" t="s">
        <v>264</v>
      </c>
      <c r="C61"/>
      <c r="D61" s="80">
        <v>421</v>
      </c>
      <c r="E61" s="80">
        <v>103</v>
      </c>
      <c r="F61" s="80">
        <v>5322</v>
      </c>
      <c r="G61" s="39">
        <v>90</v>
      </c>
      <c r="H61" s="80">
        <v>1392.9824444444446</v>
      </c>
    </row>
    <row r="62" spans="1:8" x14ac:dyDescent="0.3">
      <c r="B62" s="78" t="s">
        <v>246</v>
      </c>
      <c r="C62"/>
      <c r="D62" s="80">
        <v>116</v>
      </c>
      <c r="E62" s="80">
        <v>38</v>
      </c>
      <c r="F62" s="80">
        <v>1756</v>
      </c>
      <c r="G62" s="39">
        <v>32</v>
      </c>
      <c r="H62" s="80">
        <v>450.20909941520472</v>
      </c>
    </row>
    <row r="63" spans="1:8" x14ac:dyDescent="0.3">
      <c r="B63" s="78" t="s">
        <v>265</v>
      </c>
      <c r="C63"/>
      <c r="D63" s="80">
        <v>77</v>
      </c>
      <c r="E63" s="80">
        <v>26</v>
      </c>
      <c r="F63" s="80">
        <v>1740</v>
      </c>
      <c r="G63" s="39">
        <v>19</v>
      </c>
      <c r="H63" s="80">
        <v>347.476</v>
      </c>
    </row>
    <row r="64" spans="1:8" x14ac:dyDescent="0.3">
      <c r="B64" s="78" t="s">
        <v>266</v>
      </c>
      <c r="C64"/>
      <c r="D64" s="80">
        <v>101</v>
      </c>
      <c r="E64" s="80">
        <v>33</v>
      </c>
      <c r="F64" s="80">
        <v>1716</v>
      </c>
      <c r="G64" s="39">
        <v>19</v>
      </c>
      <c r="H64" s="80">
        <v>470.25</v>
      </c>
    </row>
    <row r="65" spans="1:8" x14ac:dyDescent="0.3">
      <c r="B65" s="78" t="s">
        <v>286</v>
      </c>
      <c r="C65"/>
      <c r="D65" s="80">
        <v>98</v>
      </c>
      <c r="E65" s="80">
        <v>33</v>
      </c>
      <c r="F65" s="80">
        <v>2057</v>
      </c>
      <c r="G65" s="39">
        <v>17</v>
      </c>
      <c r="H65" s="80">
        <v>243.22562499999998</v>
      </c>
    </row>
    <row r="66" spans="1:8" x14ac:dyDescent="0.3">
      <c r="A66" t="s">
        <v>61</v>
      </c>
      <c r="B66" s="78" t="s">
        <v>305</v>
      </c>
      <c r="C66"/>
      <c r="D66" s="80">
        <v>54</v>
      </c>
      <c r="E66" s="80">
        <v>54</v>
      </c>
      <c r="F66" s="80">
        <v>258</v>
      </c>
      <c r="G66" s="39">
        <v>0</v>
      </c>
      <c r="H66" s="80">
        <v>0</v>
      </c>
    </row>
    <row r="67" spans="1:8" x14ac:dyDescent="0.3">
      <c r="B67" s="78" t="s">
        <v>308</v>
      </c>
      <c r="C67"/>
      <c r="D67" s="80">
        <v>7</v>
      </c>
      <c r="E67" s="80">
        <v>7</v>
      </c>
      <c r="F67" s="80">
        <v>418</v>
      </c>
      <c r="G67" s="39">
        <v>1</v>
      </c>
      <c r="H67" s="80">
        <v>21.33</v>
      </c>
    </row>
    <row r="68" spans="1:8" x14ac:dyDescent="0.3">
      <c r="B68" t="s">
        <v>541</v>
      </c>
      <c r="C68" t="s">
        <v>590</v>
      </c>
      <c r="D68" s="80">
        <v>61</v>
      </c>
      <c r="E68" s="80">
        <v>61</v>
      </c>
      <c r="F68" s="80">
        <v>209</v>
      </c>
      <c r="G68" s="39">
        <v>0</v>
      </c>
      <c r="H68" s="80">
        <v>0</v>
      </c>
    </row>
    <row r="69" spans="1:8" x14ac:dyDescent="0.3">
      <c r="A69" t="s">
        <v>77</v>
      </c>
      <c r="B69" s="78" t="s">
        <v>279</v>
      </c>
      <c r="C69"/>
      <c r="D69" s="80">
        <v>555</v>
      </c>
      <c r="E69" s="80">
        <v>98</v>
      </c>
      <c r="F69" s="80">
        <v>1590</v>
      </c>
      <c r="G69" s="39">
        <v>98</v>
      </c>
      <c r="H69" s="80">
        <v>1872.4468596491224</v>
      </c>
    </row>
    <row r="70" spans="1:8" x14ac:dyDescent="0.3">
      <c r="B70" s="78" t="s">
        <v>261</v>
      </c>
      <c r="C70"/>
      <c r="D70" s="80">
        <v>4214</v>
      </c>
      <c r="E70" s="80">
        <v>30</v>
      </c>
      <c r="F70" s="80">
        <v>4455</v>
      </c>
      <c r="G70" s="39">
        <v>30</v>
      </c>
      <c r="H70" s="80">
        <v>145.11211850649357</v>
      </c>
    </row>
    <row r="71" spans="1:8" x14ac:dyDescent="0.3">
      <c r="B71" s="78" t="s">
        <v>293</v>
      </c>
      <c r="C71"/>
      <c r="D71" s="80">
        <v>13463</v>
      </c>
      <c r="E71" s="80">
        <v>95</v>
      </c>
      <c r="F71" s="80">
        <v>15559</v>
      </c>
      <c r="G71" s="39">
        <v>94</v>
      </c>
      <c r="H71" s="80">
        <v>692.30322895902441</v>
      </c>
    </row>
    <row r="72" spans="1:8" x14ac:dyDescent="0.3">
      <c r="B72" s="78" t="s">
        <v>511</v>
      </c>
      <c r="C72"/>
      <c r="D72" s="80">
        <v>2207</v>
      </c>
      <c r="E72" s="80">
        <v>33</v>
      </c>
      <c r="F72" s="80">
        <v>2997</v>
      </c>
      <c r="G72" s="39">
        <v>31</v>
      </c>
      <c r="H72" s="80">
        <v>258.17221587301594</v>
      </c>
    </row>
    <row r="73" spans="1:8" x14ac:dyDescent="0.3">
      <c r="B73" s="78" t="s">
        <v>256</v>
      </c>
      <c r="C73"/>
      <c r="D73" s="80">
        <v>4288</v>
      </c>
      <c r="E73" s="80">
        <v>0</v>
      </c>
      <c r="F73" s="80">
        <v>11609</v>
      </c>
      <c r="G73" s="39">
        <v>0</v>
      </c>
      <c r="H73" s="80">
        <v>0</v>
      </c>
    </row>
    <row r="74" spans="1:8" x14ac:dyDescent="0.3">
      <c r="A74" t="s">
        <v>90</v>
      </c>
      <c r="B74" s="78" t="s">
        <v>306</v>
      </c>
      <c r="C74"/>
      <c r="D74" s="80">
        <v>516</v>
      </c>
      <c r="E74" s="80">
        <v>19</v>
      </c>
      <c r="F74" s="80">
        <v>2185</v>
      </c>
      <c r="G74" s="39">
        <v>18</v>
      </c>
      <c r="H74" s="80">
        <v>217.9932660694289</v>
      </c>
    </row>
    <row r="75" spans="1:8" x14ac:dyDescent="0.3">
      <c r="B75" s="78" t="s">
        <v>302</v>
      </c>
      <c r="C75"/>
      <c r="D75" s="80">
        <v>1754</v>
      </c>
      <c r="E75" s="80">
        <v>35</v>
      </c>
      <c r="F75" s="80">
        <v>6982</v>
      </c>
      <c r="G75" s="39">
        <v>34</v>
      </c>
      <c r="H75" s="80">
        <v>418.37760000000026</v>
      </c>
    </row>
    <row r="76" spans="1:8" x14ac:dyDescent="0.3">
      <c r="A76" t="s">
        <v>143</v>
      </c>
      <c r="B76" t="s">
        <v>237</v>
      </c>
      <c r="C76"/>
      <c r="D76" s="80">
        <v>14</v>
      </c>
      <c r="E76" s="80">
        <v>14</v>
      </c>
      <c r="F76" s="80">
        <v>85</v>
      </c>
      <c r="G76" s="39">
        <v>0</v>
      </c>
      <c r="H76" s="80">
        <v>0</v>
      </c>
    </row>
    <row r="77" spans="1:8" x14ac:dyDescent="0.3">
      <c r="B77" s="78" t="s">
        <v>307</v>
      </c>
      <c r="C77"/>
      <c r="D77" s="80">
        <v>13</v>
      </c>
      <c r="E77" s="80">
        <v>13</v>
      </c>
      <c r="F77" s="80">
        <v>290</v>
      </c>
      <c r="G77" s="39">
        <v>0</v>
      </c>
      <c r="H77" s="80">
        <v>0</v>
      </c>
    </row>
    <row r="78" spans="1:8" x14ac:dyDescent="0.3">
      <c r="B78" s="78" t="s">
        <v>244</v>
      </c>
      <c r="C78"/>
      <c r="D78" s="80">
        <v>217</v>
      </c>
      <c r="E78" s="80">
        <v>217</v>
      </c>
      <c r="F78" s="80">
        <v>2372</v>
      </c>
      <c r="G78" s="39">
        <v>149</v>
      </c>
      <c r="H78" s="80">
        <v>3963.1850555555557</v>
      </c>
    </row>
    <row r="79" spans="1:8" x14ac:dyDescent="0.3">
      <c r="A79" t="s">
        <v>102</v>
      </c>
      <c r="B79" s="78" t="s">
        <v>326</v>
      </c>
      <c r="C79"/>
      <c r="D79" s="80">
        <v>1538</v>
      </c>
      <c r="E79" s="80">
        <v>72</v>
      </c>
      <c r="F79" s="80">
        <v>1719</v>
      </c>
      <c r="G79" s="39">
        <v>56</v>
      </c>
      <c r="H79" s="80">
        <v>190.16781250000003</v>
      </c>
    </row>
    <row r="80" spans="1:8" x14ac:dyDescent="0.3">
      <c r="B80" s="78" t="s">
        <v>273</v>
      </c>
      <c r="C80"/>
      <c r="D80" s="80">
        <v>3394</v>
      </c>
      <c r="E80" s="80">
        <v>24</v>
      </c>
      <c r="F80" s="80">
        <v>12900</v>
      </c>
      <c r="G80" s="39">
        <v>24</v>
      </c>
      <c r="H80" s="80">
        <v>117.82095373134327</v>
      </c>
    </row>
    <row r="81" spans="1:8" x14ac:dyDescent="0.3">
      <c r="A81" t="s">
        <v>108</v>
      </c>
      <c r="B81" s="78" t="s">
        <v>257</v>
      </c>
      <c r="C81"/>
      <c r="D81" s="80">
        <v>1025</v>
      </c>
      <c r="E81" s="80">
        <v>30</v>
      </c>
      <c r="F81" s="80">
        <v>868</v>
      </c>
      <c r="G81" s="39">
        <v>27</v>
      </c>
      <c r="H81" s="80">
        <v>145.84961403508771</v>
      </c>
    </row>
    <row r="82" spans="1:8" x14ac:dyDescent="0.3">
      <c r="B82" s="78" t="s">
        <v>505</v>
      </c>
      <c r="C82"/>
      <c r="D82" s="80">
        <v>1</v>
      </c>
      <c r="E82" s="80">
        <v>1</v>
      </c>
      <c r="F82" s="80">
        <v>215</v>
      </c>
      <c r="G82" s="39">
        <v>0</v>
      </c>
      <c r="H82" s="80">
        <v>0</v>
      </c>
    </row>
    <row r="83" spans="1:8" x14ac:dyDescent="0.3">
      <c r="B83" s="78" t="s">
        <v>258</v>
      </c>
      <c r="C83"/>
      <c r="D83" s="80">
        <v>818</v>
      </c>
      <c r="E83" s="80">
        <v>48</v>
      </c>
      <c r="F83" s="80">
        <v>680</v>
      </c>
      <c r="G83" s="39">
        <v>34</v>
      </c>
      <c r="H83" s="80">
        <v>183.39233333333331</v>
      </c>
    </row>
    <row r="84" spans="1:8" x14ac:dyDescent="0.3">
      <c r="B84" s="78" t="s">
        <v>299</v>
      </c>
      <c r="C84"/>
      <c r="D84" s="80">
        <v>4852</v>
      </c>
      <c r="E84" s="80">
        <v>74</v>
      </c>
      <c r="F84" s="80">
        <v>9012</v>
      </c>
      <c r="G84" s="39">
        <v>73</v>
      </c>
      <c r="H84" s="80">
        <v>1109.9992500000005</v>
      </c>
    </row>
    <row r="85" spans="1:8" x14ac:dyDescent="0.3">
      <c r="B85" s="78" t="s">
        <v>260</v>
      </c>
      <c r="C85"/>
      <c r="D85" s="80">
        <v>425</v>
      </c>
      <c r="E85" s="80">
        <v>32</v>
      </c>
      <c r="F85" s="80">
        <v>1368</v>
      </c>
      <c r="G85" s="39">
        <v>27</v>
      </c>
      <c r="H85" s="80">
        <v>429.26593750000006</v>
      </c>
    </row>
    <row r="86" spans="1:8" x14ac:dyDescent="0.3">
      <c r="B86" s="78" t="s">
        <v>509</v>
      </c>
      <c r="C86"/>
      <c r="D86" s="80">
        <v>1457</v>
      </c>
      <c r="E86" s="80">
        <v>98</v>
      </c>
      <c r="F86" s="80">
        <v>884</v>
      </c>
      <c r="G86" s="39">
        <v>91</v>
      </c>
      <c r="H86" s="80">
        <v>598.93872299922293</v>
      </c>
    </row>
    <row r="87" spans="1:8" x14ac:dyDescent="0.3">
      <c r="B87" t="s">
        <v>330</v>
      </c>
      <c r="C87" t="s">
        <v>588</v>
      </c>
      <c r="D87" s="80">
        <v>35</v>
      </c>
      <c r="E87" s="80">
        <v>35</v>
      </c>
      <c r="F87" s="80">
        <v>110</v>
      </c>
      <c r="G87" s="39">
        <v>0</v>
      </c>
      <c r="H87" s="80">
        <v>0</v>
      </c>
    </row>
    <row r="88" spans="1:8" x14ac:dyDescent="0.3">
      <c r="B88" t="s">
        <v>259</v>
      </c>
      <c r="C88" t="s">
        <v>571</v>
      </c>
      <c r="D88" s="80">
        <v>21</v>
      </c>
      <c r="E88" s="80">
        <v>21</v>
      </c>
      <c r="F88" s="80">
        <v>184</v>
      </c>
      <c r="G88" s="39">
        <v>4</v>
      </c>
      <c r="H88" s="80">
        <v>73.064999999999998</v>
      </c>
    </row>
    <row r="89" spans="1:8" x14ac:dyDescent="0.3">
      <c r="C89" t="s">
        <v>582</v>
      </c>
      <c r="D89" s="80">
        <v>134</v>
      </c>
      <c r="E89" s="80">
        <v>134</v>
      </c>
      <c r="F89" s="80">
        <v>390</v>
      </c>
      <c r="G89" s="39">
        <v>72</v>
      </c>
      <c r="H89" s="80">
        <v>1315.1518749999998</v>
      </c>
    </row>
    <row r="90" spans="1:8" x14ac:dyDescent="0.3">
      <c r="A90" t="s">
        <v>120</v>
      </c>
      <c r="B90" t="s">
        <v>510</v>
      </c>
      <c r="C90" t="s">
        <v>598</v>
      </c>
      <c r="D90" s="80">
        <v>350</v>
      </c>
      <c r="E90" s="80">
        <v>177</v>
      </c>
      <c r="F90" s="80">
        <v>736</v>
      </c>
      <c r="G90" s="39">
        <v>136</v>
      </c>
      <c r="H90" s="80">
        <v>911.50222222222214</v>
      </c>
    </row>
    <row r="91" spans="1:8" x14ac:dyDescent="0.3">
      <c r="A91" t="s">
        <v>124</v>
      </c>
      <c r="B91" s="78" t="s">
        <v>247</v>
      </c>
      <c r="C91"/>
      <c r="D91" s="80">
        <v>431</v>
      </c>
      <c r="E91" s="80">
        <v>107</v>
      </c>
      <c r="F91" s="80">
        <v>4894</v>
      </c>
      <c r="G91" s="39">
        <v>101</v>
      </c>
      <c r="H91" s="80">
        <v>1499.0845029239765</v>
      </c>
    </row>
    <row r="92" spans="1:8" x14ac:dyDescent="0.3">
      <c r="B92" s="78" t="s">
        <v>325</v>
      </c>
      <c r="C92"/>
      <c r="D92" s="80">
        <v>636</v>
      </c>
      <c r="E92" s="80">
        <v>318</v>
      </c>
      <c r="F92" s="80">
        <v>2334</v>
      </c>
      <c r="G92" s="39">
        <v>204</v>
      </c>
      <c r="H92" s="80">
        <v>3835.4367261904758</v>
      </c>
    </row>
    <row r="93" spans="1:8" x14ac:dyDescent="0.3">
      <c r="B93" s="78" t="s">
        <v>324</v>
      </c>
      <c r="C93"/>
      <c r="D93" s="80">
        <v>132</v>
      </c>
      <c r="E93" s="80">
        <v>66</v>
      </c>
      <c r="F93" s="80">
        <v>589</v>
      </c>
      <c r="G93" s="39">
        <v>0</v>
      </c>
      <c r="H93" s="80">
        <v>0</v>
      </c>
    </row>
    <row r="94" spans="1:8" x14ac:dyDescent="0.3">
      <c r="B94" s="78" t="s">
        <v>314</v>
      </c>
      <c r="C94"/>
      <c r="D94" s="80">
        <v>185</v>
      </c>
      <c r="E94" s="80">
        <v>185</v>
      </c>
      <c r="F94" s="80">
        <v>2292</v>
      </c>
      <c r="G94" s="39">
        <v>152</v>
      </c>
      <c r="H94" s="80">
        <v>4582.1551515151514</v>
      </c>
    </row>
    <row r="95" spans="1:8" x14ac:dyDescent="0.3">
      <c r="B95" s="78" t="s">
        <v>309</v>
      </c>
      <c r="C95"/>
      <c r="D95" s="80">
        <v>894</v>
      </c>
      <c r="E95" s="80">
        <v>102</v>
      </c>
      <c r="F95" s="80">
        <v>4544</v>
      </c>
      <c r="G95" s="39">
        <v>89</v>
      </c>
      <c r="H95" s="80">
        <v>562.01888016599639</v>
      </c>
    </row>
    <row r="96" spans="1:8" x14ac:dyDescent="0.3">
      <c r="B96" t="s">
        <v>546</v>
      </c>
      <c r="C96" t="s">
        <v>594</v>
      </c>
      <c r="D96" s="80">
        <v>54</v>
      </c>
      <c r="E96" s="80">
        <v>54</v>
      </c>
      <c r="F96" s="80">
        <v>224</v>
      </c>
      <c r="G96" s="39">
        <v>0</v>
      </c>
      <c r="H96" s="80">
        <v>0</v>
      </c>
    </row>
    <row r="97" spans="1:8" x14ac:dyDescent="0.3">
      <c r="A97" t="s">
        <v>131</v>
      </c>
      <c r="B97" s="78" t="s">
        <v>249</v>
      </c>
      <c r="C97"/>
      <c r="D97" s="80">
        <v>631</v>
      </c>
      <c r="E97" s="80">
        <v>104</v>
      </c>
      <c r="F97" s="80">
        <v>8131</v>
      </c>
      <c r="G97" s="39">
        <v>87</v>
      </c>
      <c r="H97" s="80">
        <v>546.74222222222215</v>
      </c>
    </row>
    <row r="98" spans="1:8" x14ac:dyDescent="0.3">
      <c r="B98" s="78" t="s">
        <v>263</v>
      </c>
      <c r="C98"/>
      <c r="D98" s="80">
        <v>1021</v>
      </c>
      <c r="E98" s="80">
        <v>142</v>
      </c>
      <c r="F98" s="80">
        <v>27769</v>
      </c>
      <c r="G98" s="39">
        <v>137</v>
      </c>
      <c r="H98" s="80">
        <v>1195.5133333333331</v>
      </c>
    </row>
    <row r="99" spans="1:8" x14ac:dyDescent="0.3">
      <c r="A99" t="s">
        <v>150</v>
      </c>
      <c r="B99" s="78" t="s">
        <v>313</v>
      </c>
      <c r="C99"/>
      <c r="D99" s="80">
        <v>58</v>
      </c>
      <c r="E99" s="80">
        <v>20</v>
      </c>
      <c r="F99" s="80">
        <v>499</v>
      </c>
      <c r="G99" s="39">
        <v>5</v>
      </c>
      <c r="H99" s="80">
        <v>174.5</v>
      </c>
    </row>
    <row r="100" spans="1:8" x14ac:dyDescent="0.3">
      <c r="B100" s="78" t="s">
        <v>332</v>
      </c>
      <c r="C100"/>
      <c r="D100" s="80">
        <v>187</v>
      </c>
      <c r="E100" s="80">
        <v>95</v>
      </c>
      <c r="F100" s="80">
        <v>1036</v>
      </c>
      <c r="G100" s="39">
        <v>67</v>
      </c>
      <c r="H100" s="80">
        <v>622.95381818181818</v>
      </c>
    </row>
    <row r="101" spans="1:8" x14ac:dyDescent="0.3">
      <c r="B101" s="78" t="s">
        <v>334</v>
      </c>
      <c r="C101"/>
      <c r="D101" s="80">
        <v>28</v>
      </c>
      <c r="E101" s="80">
        <v>28</v>
      </c>
      <c r="F101" s="80">
        <v>253</v>
      </c>
      <c r="G101" s="39">
        <v>0</v>
      </c>
      <c r="H101" s="80">
        <v>0</v>
      </c>
    </row>
    <row r="102" spans="1:8" x14ac:dyDescent="0.3">
      <c r="B102" s="78" t="s">
        <v>310</v>
      </c>
      <c r="C102"/>
      <c r="D102" s="80">
        <v>34</v>
      </c>
      <c r="E102" s="80">
        <v>11</v>
      </c>
      <c r="F102" s="80">
        <v>254</v>
      </c>
      <c r="G102" s="39">
        <v>0</v>
      </c>
      <c r="H102" s="80">
        <v>0</v>
      </c>
    </row>
    <row r="103" spans="1:8" x14ac:dyDescent="0.3">
      <c r="B103" s="78" t="s">
        <v>311</v>
      </c>
      <c r="C103"/>
      <c r="D103" s="80">
        <v>170</v>
      </c>
      <c r="E103" s="80">
        <v>170</v>
      </c>
      <c r="F103" s="80">
        <v>1170</v>
      </c>
      <c r="G103" s="39">
        <v>126</v>
      </c>
      <c r="H103" s="80">
        <v>3772.7018181818185</v>
      </c>
    </row>
    <row r="104" spans="1:8" x14ac:dyDescent="0.3">
      <c r="B104" s="78" t="s">
        <v>333</v>
      </c>
      <c r="C104"/>
      <c r="D104" s="80">
        <v>23</v>
      </c>
      <c r="E104" s="80">
        <v>12</v>
      </c>
      <c r="F104" s="80">
        <v>229</v>
      </c>
      <c r="G104" s="39">
        <v>0</v>
      </c>
      <c r="H104" s="80">
        <v>0</v>
      </c>
    </row>
    <row r="105" spans="1:8" x14ac:dyDescent="0.3">
      <c r="B105" t="s">
        <v>525</v>
      </c>
      <c r="C105" t="s">
        <v>591</v>
      </c>
      <c r="D105" s="80">
        <v>19</v>
      </c>
      <c r="E105" s="80">
        <v>6</v>
      </c>
      <c r="F105" s="80">
        <v>227</v>
      </c>
      <c r="G105" s="39">
        <v>0</v>
      </c>
      <c r="H105" s="80">
        <v>0</v>
      </c>
    </row>
    <row r="106" spans="1:8" x14ac:dyDescent="0.3">
      <c r="C106" t="s">
        <v>601</v>
      </c>
      <c r="D106" s="80">
        <v>88</v>
      </c>
      <c r="E106" s="80">
        <v>30</v>
      </c>
      <c r="F106" s="80">
        <v>502</v>
      </c>
      <c r="G106" s="39">
        <v>21</v>
      </c>
      <c r="H106" s="80">
        <v>624.30613636363637</v>
      </c>
    </row>
    <row r="107" spans="1:8" x14ac:dyDescent="0.3">
      <c r="C107" t="s">
        <v>613</v>
      </c>
      <c r="D107" s="80">
        <v>44</v>
      </c>
      <c r="E107" s="80">
        <v>15</v>
      </c>
      <c r="F107" s="80">
        <v>258</v>
      </c>
      <c r="G107" s="39">
        <v>15</v>
      </c>
      <c r="H107" s="80">
        <v>445.93295454545449</v>
      </c>
    </row>
    <row r="108" spans="1:8" x14ac:dyDescent="0.3">
      <c r="B108" t="s">
        <v>564</v>
      </c>
      <c r="C108" t="s">
        <v>614</v>
      </c>
      <c r="D108" s="80">
        <v>62</v>
      </c>
      <c r="E108" s="80">
        <v>21</v>
      </c>
      <c r="F108" s="80">
        <v>1060</v>
      </c>
      <c r="G108" s="39">
        <v>4</v>
      </c>
      <c r="H108" s="80">
        <v>57.62081818181818</v>
      </c>
    </row>
    <row r="109" spans="1:8" x14ac:dyDescent="0.3">
      <c r="B109" t="s">
        <v>561</v>
      </c>
      <c r="C109" t="s">
        <v>615</v>
      </c>
      <c r="D109" s="80">
        <v>120</v>
      </c>
      <c r="E109" s="80">
        <v>40</v>
      </c>
      <c r="F109" s="80">
        <v>1325</v>
      </c>
      <c r="G109" s="39">
        <v>24</v>
      </c>
      <c r="H109" s="80">
        <v>345.81454545454551</v>
      </c>
    </row>
    <row r="110" spans="1:8" x14ac:dyDescent="0.3">
      <c r="B110" t="s">
        <v>565</v>
      </c>
      <c r="C110" t="s">
        <v>616</v>
      </c>
      <c r="D110" s="80">
        <v>55</v>
      </c>
      <c r="E110" s="80">
        <v>55</v>
      </c>
      <c r="F110" s="80">
        <v>801</v>
      </c>
      <c r="G110" s="39">
        <v>4</v>
      </c>
      <c r="H110" s="80">
        <v>53.52</v>
      </c>
    </row>
    <row r="111" spans="1:8" x14ac:dyDescent="0.3">
      <c r="B111" t="s">
        <v>312</v>
      </c>
      <c r="C111" t="s">
        <v>585</v>
      </c>
      <c r="D111" s="80">
        <v>43</v>
      </c>
      <c r="E111" s="80">
        <v>43</v>
      </c>
      <c r="F111" s="80">
        <v>216</v>
      </c>
      <c r="G111" s="39">
        <v>0</v>
      </c>
      <c r="H111" s="80">
        <v>0</v>
      </c>
    </row>
    <row r="112" spans="1:8" x14ac:dyDescent="0.3">
      <c r="C112" t="s">
        <v>600</v>
      </c>
      <c r="D112" s="80">
        <v>56</v>
      </c>
      <c r="E112" s="80">
        <v>56</v>
      </c>
      <c r="F112" s="80">
        <v>251</v>
      </c>
      <c r="G112" s="39">
        <v>43</v>
      </c>
      <c r="H112" s="80">
        <v>861.76607142857142</v>
      </c>
    </row>
    <row r="113" spans="1:8" x14ac:dyDescent="0.3">
      <c r="B113" t="s">
        <v>577</v>
      </c>
      <c r="C113" t="s">
        <v>586</v>
      </c>
      <c r="D113" s="80">
        <v>36</v>
      </c>
      <c r="E113" s="80">
        <v>36</v>
      </c>
      <c r="F113" s="80">
        <v>217</v>
      </c>
      <c r="G113" s="39">
        <v>0</v>
      </c>
      <c r="H113" s="80">
        <v>0</v>
      </c>
    </row>
    <row r="114" spans="1:8" x14ac:dyDescent="0.3">
      <c r="B114" t="s">
        <v>570</v>
      </c>
      <c r="C114" t="s">
        <v>578</v>
      </c>
      <c r="D114" s="80">
        <v>22</v>
      </c>
      <c r="E114" s="80">
        <v>22</v>
      </c>
      <c r="F114" s="80">
        <v>178</v>
      </c>
      <c r="G114" s="39">
        <v>0</v>
      </c>
      <c r="H114" s="80">
        <v>0</v>
      </c>
    </row>
    <row r="115" spans="1:8" x14ac:dyDescent="0.3">
      <c r="A115" t="s">
        <v>168</v>
      </c>
      <c r="B115" s="78" t="s">
        <v>270</v>
      </c>
      <c r="C115"/>
      <c r="D115" s="80">
        <v>79</v>
      </c>
      <c r="E115" s="80">
        <v>20</v>
      </c>
      <c r="F115" s="80">
        <v>560</v>
      </c>
      <c r="G115" s="39">
        <v>0</v>
      </c>
      <c r="H115" s="80">
        <v>0</v>
      </c>
    </row>
    <row r="116" spans="1:8" x14ac:dyDescent="0.3">
      <c r="B116" s="78" t="s">
        <v>323</v>
      </c>
      <c r="C116"/>
      <c r="D116" s="80">
        <v>17</v>
      </c>
      <c r="E116" s="80">
        <v>17</v>
      </c>
      <c r="F116" s="80">
        <v>1342</v>
      </c>
      <c r="G116" s="39">
        <v>1</v>
      </c>
      <c r="H116" s="80">
        <v>19.809999999999999</v>
      </c>
    </row>
    <row r="117" spans="1:8" x14ac:dyDescent="0.3">
      <c r="B117" s="78" t="s">
        <v>321</v>
      </c>
      <c r="C117"/>
      <c r="D117" s="80">
        <v>71</v>
      </c>
      <c r="E117" s="80">
        <v>71</v>
      </c>
      <c r="F117" s="80">
        <v>287</v>
      </c>
      <c r="G117" s="39">
        <v>0</v>
      </c>
      <c r="H117" s="80">
        <v>0</v>
      </c>
    </row>
    <row r="118" spans="1:8" x14ac:dyDescent="0.3">
      <c r="B118" s="78" t="s">
        <v>320</v>
      </c>
      <c r="C118"/>
      <c r="D118" s="80">
        <v>74</v>
      </c>
      <c r="E118" s="80">
        <v>38</v>
      </c>
      <c r="F118" s="80">
        <v>1000</v>
      </c>
      <c r="G118" s="39">
        <v>1</v>
      </c>
      <c r="H118" s="80">
        <v>4.0999999999999996</v>
      </c>
    </row>
    <row r="119" spans="1:8" x14ac:dyDescent="0.3">
      <c r="B119" s="78" t="s">
        <v>322</v>
      </c>
      <c r="C119"/>
      <c r="D119" s="80">
        <v>470</v>
      </c>
      <c r="E119" s="80">
        <v>119</v>
      </c>
      <c r="F119" s="80">
        <v>1982</v>
      </c>
      <c r="G119" s="39">
        <v>78</v>
      </c>
      <c r="H119" s="80">
        <v>244.00518518518516</v>
      </c>
    </row>
    <row r="120" spans="1:8" x14ac:dyDescent="0.3">
      <c r="B120" s="78" t="s">
        <v>319</v>
      </c>
      <c r="C120"/>
      <c r="D120" s="80">
        <v>295</v>
      </c>
      <c r="E120" s="80">
        <v>12</v>
      </c>
      <c r="F120" s="80">
        <v>8720</v>
      </c>
      <c r="G120" s="39">
        <v>11</v>
      </c>
      <c r="H120" s="80">
        <v>179.13499999999999</v>
      </c>
    </row>
    <row r="121" spans="1:8" x14ac:dyDescent="0.3">
      <c r="B121" s="78" t="s">
        <v>318</v>
      </c>
      <c r="C121"/>
      <c r="D121" s="80">
        <v>84</v>
      </c>
      <c r="E121" s="80">
        <v>28</v>
      </c>
      <c r="F121" s="80">
        <v>1378</v>
      </c>
      <c r="G121" s="39">
        <v>16</v>
      </c>
      <c r="H121" s="80">
        <v>167.97166666666666</v>
      </c>
    </row>
    <row r="122" spans="1:8" x14ac:dyDescent="0.3">
      <c r="B122" s="78" t="s">
        <v>269</v>
      </c>
      <c r="C122"/>
      <c r="D122" s="80">
        <v>352</v>
      </c>
      <c r="E122" s="80">
        <v>59</v>
      </c>
      <c r="F122" s="80">
        <v>1284</v>
      </c>
      <c r="G122" s="39">
        <v>32</v>
      </c>
      <c r="H122" s="80">
        <v>93.303703703703704</v>
      </c>
    </row>
    <row r="123" spans="1:8" x14ac:dyDescent="0.3">
      <c r="B123" s="78" t="s">
        <v>262</v>
      </c>
      <c r="C123"/>
      <c r="D123" s="80">
        <v>163</v>
      </c>
      <c r="E123" s="80">
        <v>12</v>
      </c>
      <c r="F123" s="80">
        <v>1120</v>
      </c>
      <c r="G123" s="39">
        <v>4</v>
      </c>
      <c r="H123" s="80">
        <v>11.56</v>
      </c>
    </row>
    <row r="124" spans="1:8" x14ac:dyDescent="0.3">
      <c r="B124" s="78" t="s">
        <v>272</v>
      </c>
      <c r="C124"/>
      <c r="D124" s="80">
        <v>1062</v>
      </c>
      <c r="E124" s="80">
        <v>33</v>
      </c>
      <c r="F124" s="80">
        <v>4044</v>
      </c>
      <c r="G124" s="39">
        <v>28</v>
      </c>
      <c r="H124" s="80">
        <v>64.436296296296291</v>
      </c>
    </row>
    <row r="125" spans="1:8" x14ac:dyDescent="0.3">
      <c r="B125" s="78" t="s">
        <v>294</v>
      </c>
      <c r="C125"/>
      <c r="D125" s="80">
        <v>337</v>
      </c>
      <c r="E125" s="80">
        <v>13</v>
      </c>
      <c r="F125" s="80">
        <v>1742</v>
      </c>
      <c r="G125" s="39">
        <v>9</v>
      </c>
      <c r="H125" s="80">
        <v>26.37325396825397</v>
      </c>
    </row>
    <row r="126" spans="1:8" x14ac:dyDescent="0.3">
      <c r="B126" s="78" t="s">
        <v>268</v>
      </c>
      <c r="C126"/>
      <c r="D126" s="80">
        <v>391</v>
      </c>
      <c r="E126" s="80">
        <v>22</v>
      </c>
      <c r="F126" s="80">
        <v>1680</v>
      </c>
      <c r="G126" s="39">
        <v>13</v>
      </c>
      <c r="H126" s="80">
        <v>41.14981481481481</v>
      </c>
    </row>
    <row r="127" spans="1:8" x14ac:dyDescent="0.3">
      <c r="B127" s="78" t="s">
        <v>298</v>
      </c>
      <c r="C127"/>
      <c r="D127" s="80">
        <v>625</v>
      </c>
      <c r="E127" s="80">
        <v>35</v>
      </c>
      <c r="F127" s="80">
        <v>2800</v>
      </c>
      <c r="G127" s="39">
        <v>34</v>
      </c>
      <c r="H127" s="80">
        <v>106.00676163342831</v>
      </c>
    </row>
    <row r="128" spans="1:8" x14ac:dyDescent="0.3">
      <c r="B128" s="78" t="s">
        <v>297</v>
      </c>
      <c r="C128"/>
      <c r="D128" s="80">
        <v>3612</v>
      </c>
      <c r="E128" s="80">
        <v>89</v>
      </c>
      <c r="F128" s="80">
        <v>13384</v>
      </c>
      <c r="G128" s="39">
        <v>85</v>
      </c>
      <c r="H128" s="80">
        <v>231.18483164983175</v>
      </c>
    </row>
    <row r="129" spans="1:8" x14ac:dyDescent="0.3">
      <c r="B129" s="78" t="s">
        <v>296</v>
      </c>
      <c r="C129"/>
      <c r="D129" s="80">
        <v>846</v>
      </c>
      <c r="E129" s="80">
        <v>37</v>
      </c>
      <c r="F129" s="80">
        <v>3360</v>
      </c>
      <c r="G129" s="39">
        <v>30</v>
      </c>
      <c r="H129" s="80">
        <v>79.938888888888897</v>
      </c>
    </row>
    <row r="130" spans="1:8" x14ac:dyDescent="0.3">
      <c r="B130" s="78" t="s">
        <v>271</v>
      </c>
      <c r="C130"/>
      <c r="D130" s="80">
        <v>591</v>
      </c>
      <c r="E130" s="80">
        <v>18</v>
      </c>
      <c r="F130" s="80">
        <v>3207</v>
      </c>
      <c r="G130" s="39">
        <v>11</v>
      </c>
      <c r="H130" s="80">
        <v>27.621111111111112</v>
      </c>
    </row>
    <row r="131" spans="1:8" x14ac:dyDescent="0.3">
      <c r="B131" s="78" t="s">
        <v>295</v>
      </c>
      <c r="C131"/>
      <c r="D131" s="80">
        <v>701</v>
      </c>
      <c r="E131" s="80">
        <v>35</v>
      </c>
      <c r="F131" s="80">
        <v>3295</v>
      </c>
      <c r="G131" s="39">
        <v>27</v>
      </c>
      <c r="H131" s="80">
        <v>90.175370370370359</v>
      </c>
    </row>
    <row r="132" spans="1:8" x14ac:dyDescent="0.3">
      <c r="B132" s="78" t="s">
        <v>267</v>
      </c>
      <c r="C132"/>
      <c r="D132" s="80">
        <v>278</v>
      </c>
      <c r="E132" s="80">
        <v>40</v>
      </c>
      <c r="F132" s="80">
        <v>909</v>
      </c>
      <c r="G132" s="39">
        <v>17</v>
      </c>
      <c r="H132" s="80">
        <v>48.381790123456788</v>
      </c>
    </row>
    <row r="133" spans="1:8" x14ac:dyDescent="0.3">
      <c r="B133" s="78" t="s">
        <v>317</v>
      </c>
      <c r="C133"/>
      <c r="D133" s="80">
        <v>500</v>
      </c>
      <c r="E133" s="80">
        <v>46</v>
      </c>
      <c r="F133" s="80">
        <v>2210</v>
      </c>
      <c r="G133" s="39">
        <v>41</v>
      </c>
      <c r="H133" s="80">
        <v>108.41502645502646</v>
      </c>
    </row>
    <row r="134" spans="1:8" x14ac:dyDescent="0.3">
      <c r="B134" t="s">
        <v>587</v>
      </c>
      <c r="C134" t="s">
        <v>592</v>
      </c>
      <c r="D134" s="80">
        <v>31</v>
      </c>
      <c r="E134" s="80">
        <v>31</v>
      </c>
      <c r="F134" s="80">
        <v>104</v>
      </c>
      <c r="G134" s="39">
        <v>0</v>
      </c>
      <c r="H134" s="80">
        <v>0</v>
      </c>
    </row>
    <row r="135" spans="1:8" x14ac:dyDescent="0.3">
      <c r="A135" t="s">
        <v>184</v>
      </c>
      <c r="B135" s="78" t="s">
        <v>339</v>
      </c>
      <c r="C135"/>
      <c r="D135" s="80">
        <v>19</v>
      </c>
      <c r="E135" s="80">
        <v>19</v>
      </c>
      <c r="F135" s="80">
        <v>636</v>
      </c>
      <c r="G135" s="39">
        <v>1</v>
      </c>
      <c r="H135" s="80">
        <v>4.78</v>
      </c>
    </row>
    <row r="136" spans="1:8" x14ac:dyDescent="0.3">
      <c r="B136" s="78" t="s">
        <v>337</v>
      </c>
      <c r="C136"/>
      <c r="D136" s="80">
        <v>96</v>
      </c>
      <c r="E136" s="80">
        <v>96</v>
      </c>
      <c r="F136" s="80">
        <v>360</v>
      </c>
      <c r="G136" s="39">
        <v>37</v>
      </c>
      <c r="H136" s="80">
        <v>226.77237288135592</v>
      </c>
    </row>
    <row r="137" spans="1:8" x14ac:dyDescent="0.3">
      <c r="B137" s="78" t="s">
        <v>336</v>
      </c>
      <c r="C137"/>
      <c r="D137" s="80">
        <v>69</v>
      </c>
      <c r="E137" s="80">
        <v>69</v>
      </c>
      <c r="F137" s="80">
        <v>379</v>
      </c>
      <c r="G137" s="39">
        <v>0</v>
      </c>
      <c r="H137" s="80">
        <v>0</v>
      </c>
    </row>
    <row r="138" spans="1:8" x14ac:dyDescent="0.3">
      <c r="B138" s="78" t="s">
        <v>335</v>
      </c>
      <c r="C138"/>
      <c r="D138" s="80">
        <v>70</v>
      </c>
      <c r="E138" s="80">
        <v>70</v>
      </c>
      <c r="F138" s="80">
        <v>287</v>
      </c>
      <c r="G138" s="39">
        <v>0</v>
      </c>
      <c r="H138" s="80">
        <v>0</v>
      </c>
    </row>
    <row r="139" spans="1:8" x14ac:dyDescent="0.3">
      <c r="B139" s="78" t="s">
        <v>338</v>
      </c>
      <c r="C139"/>
      <c r="D139" s="80">
        <v>63</v>
      </c>
      <c r="E139" s="80">
        <v>63</v>
      </c>
      <c r="F139" s="80">
        <v>104</v>
      </c>
      <c r="G139" s="39">
        <v>0</v>
      </c>
      <c r="H139" s="80">
        <v>0</v>
      </c>
    </row>
    <row r="140" spans="1:8" x14ac:dyDescent="0.3">
      <c r="B140" s="78" t="s">
        <v>528</v>
      </c>
      <c r="C140"/>
      <c r="D140" s="80">
        <v>110</v>
      </c>
      <c r="E140" s="80">
        <v>110</v>
      </c>
      <c r="F140" s="80">
        <v>1105</v>
      </c>
      <c r="G140" s="39">
        <v>40</v>
      </c>
      <c r="H140" s="80">
        <v>183.27285714285716</v>
      </c>
    </row>
    <row r="141" spans="1:8" x14ac:dyDescent="0.3">
      <c r="A141" s="79" t="s">
        <v>469</v>
      </c>
      <c r="B141" s="79"/>
      <c r="D141" s="80">
        <v>78228</v>
      </c>
      <c r="E141" s="80">
        <v>8783</v>
      </c>
      <c r="F141" s="80">
        <v>327459</v>
      </c>
      <c r="G141" s="39">
        <v>5375</v>
      </c>
      <c r="H141" s="80">
        <v>74708.242698823888</v>
      </c>
    </row>
    <row r="142" spans="1:8" x14ac:dyDescent="0.3">
      <c r="C142"/>
      <c r="D142"/>
      <c r="E142"/>
      <c r="F142"/>
    </row>
    <row r="143" spans="1:8" x14ac:dyDescent="0.3">
      <c r="C143"/>
      <c r="D143"/>
      <c r="E143"/>
      <c r="F143"/>
    </row>
    <row r="144" spans="1:8" x14ac:dyDescent="0.3">
      <c r="C144"/>
      <c r="D144"/>
      <c r="E144"/>
      <c r="F144"/>
    </row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spans="3:6" x14ac:dyDescent="0.3">
      <c r="C545"/>
      <c r="D545"/>
      <c r="E545"/>
      <c r="F545"/>
    </row>
    <row r="546" spans="3:6" x14ac:dyDescent="0.3">
      <c r="C546"/>
      <c r="D546"/>
      <c r="E546"/>
      <c r="F546"/>
    </row>
    <row r="547" spans="3:6" x14ac:dyDescent="0.3">
      <c r="C547" s="1"/>
      <c r="E547"/>
      <c r="F547"/>
    </row>
    <row r="548" spans="3:6" x14ac:dyDescent="0.3">
      <c r="C548" s="1"/>
      <c r="E548"/>
      <c r="F548"/>
    </row>
    <row r="549" spans="3:6" x14ac:dyDescent="0.3">
      <c r="C549" s="1"/>
      <c r="E549"/>
      <c r="F549"/>
    </row>
    <row r="550" spans="3:6" x14ac:dyDescent="0.3">
      <c r="C550" s="1"/>
      <c r="E550"/>
      <c r="F550"/>
    </row>
    <row r="551" spans="3:6" x14ac:dyDescent="0.3">
      <c r="C551" s="1"/>
      <c r="E551"/>
      <c r="F551"/>
    </row>
    <row r="552" spans="3:6" x14ac:dyDescent="0.3">
      <c r="C552" s="1"/>
      <c r="E552"/>
      <c r="F552"/>
    </row>
    <row r="553" spans="3:6" x14ac:dyDescent="0.3">
      <c r="C553" s="1"/>
      <c r="E553"/>
      <c r="F553"/>
    </row>
    <row r="554" spans="3:6" x14ac:dyDescent="0.3">
      <c r="C554" s="1"/>
      <c r="E554"/>
      <c r="F554"/>
    </row>
    <row r="555" spans="3:6" x14ac:dyDescent="0.3">
      <c r="C555" s="1"/>
      <c r="E555"/>
      <c r="F555"/>
    </row>
    <row r="556" spans="3:6" x14ac:dyDescent="0.3">
      <c r="C556" s="1"/>
      <c r="E556"/>
      <c r="F556"/>
    </row>
    <row r="557" spans="3:6" x14ac:dyDescent="0.3">
      <c r="C557" s="1"/>
      <c r="E557"/>
      <c r="F557"/>
    </row>
    <row r="558" spans="3:6" x14ac:dyDescent="0.3">
      <c r="C558" s="1"/>
      <c r="E558"/>
      <c r="F558"/>
    </row>
    <row r="559" spans="3:6" x14ac:dyDescent="0.3">
      <c r="C559" s="1"/>
      <c r="E559"/>
      <c r="F559"/>
    </row>
    <row r="560" spans="3:6" x14ac:dyDescent="0.3">
      <c r="C560" s="1"/>
      <c r="E560"/>
      <c r="F560"/>
    </row>
    <row r="561" spans="3:6" x14ac:dyDescent="0.3">
      <c r="C561" s="1"/>
      <c r="E561"/>
      <c r="F561"/>
    </row>
    <row r="562" spans="3:6" x14ac:dyDescent="0.3">
      <c r="C562" s="1"/>
      <c r="E562"/>
      <c r="F562"/>
    </row>
    <row r="563" spans="3:6" x14ac:dyDescent="0.3">
      <c r="C563" s="1"/>
      <c r="E563"/>
      <c r="F563"/>
    </row>
    <row r="564" spans="3:6" x14ac:dyDescent="0.3">
      <c r="C564" s="1"/>
      <c r="E564"/>
      <c r="F564"/>
    </row>
    <row r="565" spans="3:6" x14ac:dyDescent="0.3">
      <c r="C565" s="1"/>
      <c r="E565"/>
      <c r="F565"/>
    </row>
    <row r="566" spans="3:6" x14ac:dyDescent="0.3">
      <c r="C566" s="1"/>
      <c r="E566"/>
      <c r="F566"/>
    </row>
    <row r="567" spans="3:6" x14ac:dyDescent="0.3">
      <c r="C567" s="1"/>
      <c r="E567"/>
      <c r="F567"/>
    </row>
    <row r="568" spans="3:6" x14ac:dyDescent="0.3">
      <c r="C568" s="1"/>
      <c r="E568"/>
      <c r="F568"/>
    </row>
    <row r="569" spans="3:6" x14ac:dyDescent="0.3">
      <c r="C569" s="1"/>
      <c r="E569"/>
      <c r="F569"/>
    </row>
    <row r="570" spans="3:6" x14ac:dyDescent="0.3">
      <c r="C570" s="1"/>
      <c r="E570"/>
      <c r="F570"/>
    </row>
    <row r="571" spans="3:6" x14ac:dyDescent="0.3">
      <c r="C571" s="1"/>
      <c r="E571"/>
      <c r="F571"/>
    </row>
    <row r="572" spans="3:6" x14ac:dyDescent="0.3">
      <c r="C572" s="1"/>
      <c r="E572"/>
      <c r="F572"/>
    </row>
    <row r="573" spans="3:6" x14ac:dyDescent="0.3">
      <c r="C573" s="1"/>
      <c r="E573"/>
      <c r="F573"/>
    </row>
    <row r="574" spans="3:6" x14ac:dyDescent="0.3">
      <c r="C574" s="1"/>
      <c r="E574"/>
      <c r="F574"/>
    </row>
    <row r="575" spans="3:6" x14ac:dyDescent="0.3">
      <c r="C575" s="1"/>
      <c r="E575"/>
      <c r="F575"/>
    </row>
    <row r="576" spans="3:6" x14ac:dyDescent="0.3">
      <c r="C576" s="1"/>
      <c r="E576"/>
      <c r="F576"/>
    </row>
    <row r="577" spans="3:6" x14ac:dyDescent="0.3">
      <c r="C577" s="1"/>
      <c r="E577"/>
      <c r="F577"/>
    </row>
    <row r="578" spans="3:6" x14ac:dyDescent="0.3">
      <c r="C578" s="1"/>
      <c r="E578"/>
      <c r="F578"/>
    </row>
    <row r="579" spans="3:6" x14ac:dyDescent="0.3">
      <c r="C579" s="1"/>
      <c r="E579"/>
      <c r="F579"/>
    </row>
    <row r="580" spans="3:6" x14ac:dyDescent="0.3">
      <c r="C580" s="1"/>
      <c r="E580"/>
      <c r="F580"/>
    </row>
    <row r="581" spans="3:6" x14ac:dyDescent="0.3">
      <c r="C581" s="1"/>
      <c r="E581"/>
      <c r="F581"/>
    </row>
    <row r="582" spans="3:6" x14ac:dyDescent="0.3">
      <c r="C582" s="1"/>
      <c r="E582"/>
      <c r="F582"/>
    </row>
    <row r="583" spans="3:6" x14ac:dyDescent="0.3">
      <c r="C583" s="1"/>
      <c r="E583"/>
      <c r="F583"/>
    </row>
    <row r="584" spans="3:6" x14ac:dyDescent="0.3">
      <c r="C584" s="1"/>
      <c r="E584"/>
      <c r="F584"/>
    </row>
    <row r="585" spans="3:6" x14ac:dyDescent="0.3">
      <c r="C585" s="1"/>
      <c r="E585"/>
      <c r="F585"/>
    </row>
    <row r="586" spans="3:6" x14ac:dyDescent="0.3">
      <c r="C586" s="1"/>
      <c r="E586"/>
      <c r="F586"/>
    </row>
    <row r="587" spans="3:6" x14ac:dyDescent="0.3">
      <c r="C587" s="1"/>
      <c r="E587"/>
      <c r="F587"/>
    </row>
    <row r="588" spans="3:6" x14ac:dyDescent="0.3">
      <c r="C588" s="1"/>
      <c r="E588"/>
      <c r="F588"/>
    </row>
    <row r="589" spans="3:6" x14ac:dyDescent="0.3">
      <c r="C589" s="1"/>
      <c r="E589"/>
      <c r="F589"/>
    </row>
    <row r="590" spans="3:6" x14ac:dyDescent="0.3">
      <c r="C590" s="1"/>
      <c r="E590"/>
      <c r="F590"/>
    </row>
    <row r="591" spans="3:6" x14ac:dyDescent="0.3">
      <c r="C591" s="1"/>
      <c r="E591"/>
      <c r="F591"/>
    </row>
    <row r="592" spans="3:6" x14ac:dyDescent="0.3">
      <c r="C592" s="1"/>
      <c r="E592"/>
      <c r="F592"/>
    </row>
    <row r="593" spans="3:6" x14ac:dyDescent="0.3">
      <c r="C593" s="1"/>
      <c r="E593"/>
      <c r="F593"/>
    </row>
    <row r="594" spans="3:6" x14ac:dyDescent="0.3">
      <c r="C594" s="1"/>
      <c r="E594"/>
      <c r="F594"/>
    </row>
    <row r="595" spans="3:6" x14ac:dyDescent="0.3">
      <c r="C595" s="1"/>
      <c r="E595"/>
      <c r="F595"/>
    </row>
    <row r="596" spans="3:6" x14ac:dyDescent="0.3">
      <c r="C596" s="1"/>
      <c r="E596"/>
      <c r="F596"/>
    </row>
    <row r="597" spans="3:6" x14ac:dyDescent="0.3">
      <c r="C597" s="1"/>
      <c r="E597"/>
      <c r="F597"/>
    </row>
    <row r="598" spans="3:6" x14ac:dyDescent="0.3">
      <c r="C598" s="1"/>
      <c r="E598"/>
      <c r="F598"/>
    </row>
    <row r="599" spans="3:6" x14ac:dyDescent="0.3">
      <c r="C599" s="1"/>
      <c r="E599"/>
      <c r="F599"/>
    </row>
    <row r="600" spans="3:6" x14ac:dyDescent="0.3">
      <c r="C600" s="1"/>
      <c r="E600"/>
      <c r="F600"/>
    </row>
    <row r="601" spans="3:6" x14ac:dyDescent="0.3">
      <c r="C601" s="1"/>
      <c r="E601"/>
      <c r="F601"/>
    </row>
    <row r="602" spans="3:6" x14ac:dyDescent="0.3">
      <c r="C602" s="1"/>
      <c r="E602"/>
      <c r="F602"/>
    </row>
    <row r="603" spans="3:6" x14ac:dyDescent="0.3">
      <c r="C603" s="1"/>
      <c r="E603"/>
      <c r="F603"/>
    </row>
    <row r="604" spans="3:6" x14ac:dyDescent="0.3">
      <c r="C604" s="1"/>
      <c r="E604"/>
      <c r="F604"/>
    </row>
    <row r="605" spans="3:6" x14ac:dyDescent="0.3">
      <c r="C605" s="1"/>
      <c r="E605"/>
      <c r="F605"/>
    </row>
    <row r="606" spans="3:6" x14ac:dyDescent="0.3">
      <c r="C606" s="1"/>
      <c r="E606"/>
      <c r="F606"/>
    </row>
    <row r="607" spans="3:6" x14ac:dyDescent="0.3">
      <c r="C607" s="1"/>
      <c r="E607"/>
      <c r="F607"/>
    </row>
    <row r="608" spans="3:6" x14ac:dyDescent="0.3">
      <c r="C608" s="1"/>
      <c r="E608"/>
      <c r="F608"/>
    </row>
    <row r="609" spans="3:6" x14ac:dyDescent="0.3">
      <c r="C609" s="1"/>
      <c r="E609"/>
      <c r="F609"/>
    </row>
    <row r="610" spans="3:6" x14ac:dyDescent="0.3">
      <c r="C610" s="1"/>
      <c r="E610"/>
      <c r="F610"/>
    </row>
    <row r="611" spans="3:6" x14ac:dyDescent="0.3">
      <c r="C611" s="1"/>
      <c r="E611"/>
      <c r="F611"/>
    </row>
    <row r="612" spans="3:6" x14ac:dyDescent="0.3">
      <c r="C612" s="1"/>
      <c r="E612"/>
      <c r="F612"/>
    </row>
    <row r="613" spans="3:6" x14ac:dyDescent="0.3">
      <c r="C613" s="1"/>
      <c r="E613"/>
      <c r="F613"/>
    </row>
    <row r="614" spans="3:6" x14ac:dyDescent="0.3">
      <c r="C614" s="1"/>
      <c r="E614"/>
      <c r="F614"/>
    </row>
    <row r="615" spans="3:6" x14ac:dyDescent="0.3">
      <c r="C615" s="1"/>
      <c r="E615"/>
      <c r="F615"/>
    </row>
    <row r="616" spans="3:6" x14ac:dyDescent="0.3">
      <c r="C616" s="1"/>
      <c r="E616"/>
      <c r="F616"/>
    </row>
    <row r="617" spans="3:6" x14ac:dyDescent="0.3">
      <c r="C617" s="1"/>
      <c r="E617"/>
      <c r="F617"/>
    </row>
    <row r="618" spans="3:6" x14ac:dyDescent="0.3">
      <c r="C618" s="1"/>
      <c r="E618"/>
      <c r="F618"/>
    </row>
    <row r="619" spans="3:6" x14ac:dyDescent="0.3">
      <c r="C619" s="1"/>
      <c r="E619"/>
      <c r="F619"/>
    </row>
    <row r="620" spans="3:6" x14ac:dyDescent="0.3">
      <c r="C620" s="1"/>
      <c r="E620"/>
      <c r="F620"/>
    </row>
    <row r="621" spans="3:6" x14ac:dyDescent="0.3">
      <c r="C621" s="1"/>
      <c r="E621"/>
      <c r="F621"/>
    </row>
    <row r="622" spans="3:6" x14ac:dyDescent="0.3">
      <c r="C622" s="1"/>
      <c r="E622"/>
      <c r="F622"/>
    </row>
    <row r="623" spans="3:6" x14ac:dyDescent="0.3">
      <c r="C623" s="1"/>
      <c r="E623"/>
      <c r="F623"/>
    </row>
    <row r="624" spans="3:6" x14ac:dyDescent="0.3">
      <c r="C624" s="1"/>
      <c r="E624"/>
      <c r="F624"/>
    </row>
    <row r="625" spans="3:6" x14ac:dyDescent="0.3">
      <c r="C625" s="1"/>
      <c r="E625"/>
      <c r="F625"/>
    </row>
    <row r="626" spans="3:6" x14ac:dyDescent="0.3">
      <c r="C626" s="1"/>
      <c r="E626"/>
      <c r="F626"/>
    </row>
    <row r="627" spans="3:6" x14ac:dyDescent="0.3">
      <c r="C627" s="1"/>
      <c r="E627"/>
      <c r="F627"/>
    </row>
    <row r="628" spans="3:6" x14ac:dyDescent="0.3">
      <c r="C628" s="1"/>
      <c r="E628"/>
      <c r="F628"/>
    </row>
    <row r="629" spans="3:6" x14ac:dyDescent="0.3">
      <c r="C629" s="1"/>
      <c r="E629"/>
      <c r="F629"/>
    </row>
    <row r="630" spans="3:6" x14ac:dyDescent="0.3">
      <c r="C630" s="1"/>
      <c r="E630"/>
      <c r="F630"/>
    </row>
    <row r="631" spans="3:6" x14ac:dyDescent="0.3">
      <c r="C631" s="1"/>
      <c r="E631"/>
      <c r="F631"/>
    </row>
    <row r="632" spans="3:6" x14ac:dyDescent="0.3">
      <c r="C632" s="1"/>
      <c r="E632"/>
      <c r="F632"/>
    </row>
    <row r="633" spans="3:6" x14ac:dyDescent="0.3">
      <c r="C633" s="1"/>
      <c r="E633"/>
      <c r="F633"/>
    </row>
    <row r="634" spans="3:6" x14ac:dyDescent="0.3">
      <c r="C634" s="1"/>
      <c r="E634"/>
      <c r="F634"/>
    </row>
    <row r="635" spans="3:6" x14ac:dyDescent="0.3">
      <c r="C635" s="1"/>
      <c r="E635"/>
      <c r="F635"/>
    </row>
    <row r="636" spans="3:6" x14ac:dyDescent="0.3">
      <c r="C636" s="1"/>
      <c r="E636"/>
      <c r="F636"/>
    </row>
    <row r="637" spans="3:6" x14ac:dyDescent="0.3">
      <c r="C637" s="1"/>
      <c r="E637"/>
      <c r="F637"/>
    </row>
    <row r="638" spans="3:6" x14ac:dyDescent="0.3">
      <c r="C638" s="1"/>
      <c r="E638"/>
      <c r="F638"/>
    </row>
    <row r="639" spans="3:6" x14ac:dyDescent="0.3">
      <c r="C639" s="1"/>
      <c r="E639"/>
      <c r="F639"/>
    </row>
    <row r="640" spans="3:6" x14ac:dyDescent="0.3">
      <c r="C640" s="1"/>
      <c r="E640"/>
      <c r="F640"/>
    </row>
    <row r="641" spans="3:6" x14ac:dyDescent="0.3">
      <c r="C641" s="1"/>
      <c r="E641"/>
      <c r="F641"/>
    </row>
    <row r="642" spans="3:6" x14ac:dyDescent="0.3">
      <c r="C642" s="1"/>
      <c r="E642"/>
      <c r="F642"/>
    </row>
    <row r="643" spans="3:6" x14ac:dyDescent="0.3">
      <c r="C643" s="1"/>
      <c r="E643"/>
      <c r="F643"/>
    </row>
    <row r="644" spans="3:6" x14ac:dyDescent="0.3">
      <c r="C644" s="1"/>
      <c r="E644"/>
      <c r="F644"/>
    </row>
    <row r="645" spans="3:6" x14ac:dyDescent="0.3">
      <c r="C645" s="1"/>
      <c r="E645"/>
      <c r="F645"/>
    </row>
    <row r="646" spans="3:6" x14ac:dyDescent="0.3">
      <c r="C646" s="1"/>
      <c r="E646"/>
      <c r="F646"/>
    </row>
    <row r="647" spans="3:6" x14ac:dyDescent="0.3">
      <c r="C647" s="1"/>
      <c r="E647"/>
      <c r="F647"/>
    </row>
    <row r="648" spans="3:6" x14ac:dyDescent="0.3">
      <c r="C648" s="1"/>
      <c r="E648"/>
      <c r="F648"/>
    </row>
    <row r="649" spans="3:6" x14ac:dyDescent="0.3">
      <c r="C649" s="1"/>
      <c r="E649"/>
      <c r="F649"/>
    </row>
    <row r="650" spans="3:6" x14ac:dyDescent="0.3">
      <c r="C650" s="1"/>
      <c r="E650"/>
      <c r="F650"/>
    </row>
    <row r="651" spans="3:6" x14ac:dyDescent="0.3">
      <c r="C651" s="1"/>
      <c r="E651"/>
      <c r="F651"/>
    </row>
    <row r="652" spans="3:6" x14ac:dyDescent="0.3">
      <c r="C652" s="1"/>
      <c r="E652"/>
      <c r="F652"/>
    </row>
    <row r="653" spans="3:6" x14ac:dyDescent="0.3">
      <c r="C653" s="1"/>
      <c r="E653"/>
      <c r="F653"/>
    </row>
    <row r="654" spans="3:6" x14ac:dyDescent="0.3">
      <c r="C654" s="1"/>
      <c r="E654"/>
      <c r="F654"/>
    </row>
    <row r="655" spans="3:6" x14ac:dyDescent="0.3">
      <c r="C655" s="1"/>
      <c r="E655"/>
      <c r="F655"/>
    </row>
    <row r="656" spans="3:6" x14ac:dyDescent="0.3">
      <c r="C656" s="1"/>
      <c r="E656"/>
      <c r="F656"/>
    </row>
    <row r="657" spans="3:6" x14ac:dyDescent="0.3">
      <c r="C657" s="1"/>
      <c r="E657"/>
      <c r="F657"/>
    </row>
    <row r="658" spans="3:6" x14ac:dyDescent="0.3">
      <c r="C658" s="1"/>
      <c r="E658"/>
      <c r="F658"/>
    </row>
    <row r="659" spans="3:6" x14ac:dyDescent="0.3">
      <c r="C659" s="1"/>
      <c r="E659"/>
      <c r="F659"/>
    </row>
    <row r="660" spans="3:6" x14ac:dyDescent="0.3">
      <c r="C660" s="1"/>
      <c r="E660"/>
      <c r="F660"/>
    </row>
    <row r="661" spans="3:6" x14ac:dyDescent="0.3">
      <c r="C661" s="1"/>
      <c r="E661"/>
      <c r="F661"/>
    </row>
    <row r="662" spans="3:6" x14ac:dyDescent="0.3">
      <c r="C662" s="1"/>
      <c r="E662"/>
      <c r="F662"/>
    </row>
    <row r="663" spans="3:6" x14ac:dyDescent="0.3">
      <c r="C663" s="1"/>
      <c r="E663"/>
      <c r="F663"/>
    </row>
    <row r="664" spans="3:6" x14ac:dyDescent="0.3">
      <c r="C664" s="1"/>
      <c r="E664"/>
      <c r="F664"/>
    </row>
    <row r="665" spans="3:6" x14ac:dyDescent="0.3">
      <c r="C665" s="1"/>
      <c r="E665"/>
      <c r="F665"/>
    </row>
    <row r="666" spans="3:6" x14ac:dyDescent="0.3">
      <c r="C666" s="1"/>
      <c r="E666"/>
      <c r="F666"/>
    </row>
    <row r="667" spans="3:6" x14ac:dyDescent="0.3">
      <c r="C667" s="1"/>
      <c r="E667"/>
      <c r="F667"/>
    </row>
    <row r="668" spans="3:6" x14ac:dyDescent="0.3">
      <c r="C668" s="1"/>
      <c r="E668"/>
      <c r="F668"/>
    </row>
    <row r="669" spans="3:6" x14ac:dyDescent="0.3">
      <c r="C669" s="1"/>
      <c r="E669"/>
      <c r="F669"/>
    </row>
    <row r="670" spans="3:6" x14ac:dyDescent="0.3">
      <c r="C670" s="1"/>
      <c r="E670"/>
      <c r="F670"/>
    </row>
    <row r="671" spans="3:6" x14ac:dyDescent="0.3">
      <c r="C671" s="1"/>
      <c r="E671"/>
      <c r="F671"/>
    </row>
    <row r="672" spans="3:6" x14ac:dyDescent="0.3">
      <c r="C672" s="1"/>
      <c r="E672"/>
      <c r="F672"/>
    </row>
    <row r="673" spans="3:6" x14ac:dyDescent="0.3">
      <c r="C673" s="1"/>
      <c r="E673"/>
      <c r="F673"/>
    </row>
    <row r="674" spans="3:6" x14ac:dyDescent="0.3">
      <c r="C674" s="1"/>
      <c r="E674"/>
      <c r="F674"/>
    </row>
    <row r="675" spans="3:6" x14ac:dyDescent="0.3">
      <c r="C675" s="1"/>
      <c r="E675"/>
      <c r="F675"/>
    </row>
    <row r="676" spans="3:6" x14ac:dyDescent="0.3">
      <c r="C676" s="1"/>
      <c r="E676"/>
      <c r="F676"/>
    </row>
    <row r="677" spans="3:6" x14ac:dyDescent="0.3">
      <c r="C677" s="1"/>
      <c r="E677"/>
      <c r="F677"/>
    </row>
    <row r="678" spans="3:6" x14ac:dyDescent="0.3">
      <c r="C678" s="1"/>
      <c r="E678"/>
      <c r="F678"/>
    </row>
    <row r="679" spans="3:6" x14ac:dyDescent="0.3">
      <c r="C679" s="1"/>
      <c r="E679"/>
      <c r="F679"/>
    </row>
    <row r="680" spans="3:6" x14ac:dyDescent="0.3">
      <c r="C680" s="1"/>
      <c r="E680"/>
      <c r="F680"/>
    </row>
    <row r="681" spans="3:6" x14ac:dyDescent="0.3">
      <c r="C681" s="1"/>
      <c r="E681"/>
      <c r="F681"/>
    </row>
    <row r="682" spans="3:6" x14ac:dyDescent="0.3">
      <c r="C682" s="1"/>
      <c r="E682"/>
      <c r="F682"/>
    </row>
    <row r="683" spans="3:6" x14ac:dyDescent="0.3">
      <c r="C683" s="1"/>
      <c r="E683"/>
      <c r="F683"/>
    </row>
    <row r="684" spans="3:6" x14ac:dyDescent="0.3">
      <c r="C684" s="1"/>
      <c r="E684"/>
      <c r="F684"/>
    </row>
    <row r="685" spans="3:6" x14ac:dyDescent="0.3">
      <c r="C685" s="1"/>
      <c r="E685"/>
      <c r="F685"/>
    </row>
    <row r="686" spans="3:6" x14ac:dyDescent="0.3">
      <c r="C686" s="1"/>
      <c r="E686"/>
      <c r="F686"/>
    </row>
    <row r="687" spans="3:6" x14ac:dyDescent="0.3">
      <c r="C687" s="1"/>
      <c r="E687"/>
      <c r="F687"/>
    </row>
    <row r="688" spans="3:6" x14ac:dyDescent="0.3">
      <c r="C688" s="1"/>
      <c r="E688"/>
      <c r="F688"/>
    </row>
    <row r="689" spans="3:6" x14ac:dyDescent="0.3">
      <c r="C689" s="1"/>
      <c r="E689"/>
      <c r="F689"/>
    </row>
    <row r="690" spans="3:6" x14ac:dyDescent="0.3">
      <c r="C690" s="1"/>
      <c r="E690"/>
      <c r="F690"/>
    </row>
    <row r="691" spans="3:6" x14ac:dyDescent="0.3">
      <c r="C691" s="1"/>
      <c r="E691"/>
      <c r="F691"/>
    </row>
    <row r="692" spans="3:6" x14ac:dyDescent="0.3">
      <c r="C692" s="1"/>
      <c r="E692"/>
      <c r="F692"/>
    </row>
    <row r="693" spans="3:6" x14ac:dyDescent="0.3">
      <c r="C693" s="1"/>
      <c r="E693"/>
      <c r="F693"/>
    </row>
    <row r="694" spans="3:6" x14ac:dyDescent="0.3">
      <c r="C694" s="1"/>
      <c r="E694"/>
      <c r="F694"/>
    </row>
    <row r="695" spans="3:6" x14ac:dyDescent="0.3">
      <c r="C695" s="1"/>
      <c r="E695"/>
      <c r="F695"/>
    </row>
    <row r="696" spans="3:6" x14ac:dyDescent="0.3">
      <c r="C696" s="1"/>
      <c r="E696"/>
      <c r="F696"/>
    </row>
    <row r="697" spans="3:6" x14ac:dyDescent="0.3">
      <c r="C697" s="1"/>
      <c r="E697"/>
      <c r="F697"/>
    </row>
    <row r="698" spans="3:6" x14ac:dyDescent="0.3">
      <c r="C698" s="1"/>
      <c r="E698"/>
      <c r="F698"/>
    </row>
    <row r="699" spans="3:6" x14ac:dyDescent="0.3">
      <c r="C699" s="1"/>
      <c r="E699"/>
      <c r="F699"/>
    </row>
    <row r="700" spans="3:6" x14ac:dyDescent="0.3">
      <c r="C700" s="1"/>
      <c r="E700"/>
      <c r="F700"/>
    </row>
    <row r="701" spans="3:6" x14ac:dyDescent="0.3">
      <c r="C701" s="1"/>
      <c r="E701"/>
      <c r="F701"/>
    </row>
    <row r="702" spans="3:6" x14ac:dyDescent="0.3">
      <c r="C702" s="1"/>
      <c r="E702"/>
      <c r="F702"/>
    </row>
    <row r="703" spans="3:6" x14ac:dyDescent="0.3">
      <c r="C703" s="1"/>
      <c r="E703"/>
      <c r="F703"/>
    </row>
    <row r="704" spans="3:6" x14ac:dyDescent="0.3">
      <c r="C704" s="1"/>
      <c r="E704"/>
      <c r="F704"/>
    </row>
    <row r="705" spans="3:6" x14ac:dyDescent="0.3">
      <c r="C705" s="1"/>
      <c r="E705"/>
      <c r="F705"/>
    </row>
    <row r="706" spans="3:6" x14ac:dyDescent="0.3">
      <c r="C706" s="1"/>
      <c r="E706"/>
      <c r="F706"/>
    </row>
    <row r="707" spans="3:6" x14ac:dyDescent="0.3">
      <c r="C707" s="1"/>
      <c r="E707"/>
      <c r="F707"/>
    </row>
    <row r="708" spans="3:6" x14ac:dyDescent="0.3">
      <c r="C708" s="1"/>
      <c r="E708"/>
      <c r="F708"/>
    </row>
    <row r="709" spans="3:6" x14ac:dyDescent="0.3">
      <c r="C709" s="1"/>
      <c r="E709"/>
      <c r="F709"/>
    </row>
    <row r="710" spans="3:6" x14ac:dyDescent="0.3">
      <c r="C710" s="1"/>
      <c r="E710"/>
      <c r="F710"/>
    </row>
    <row r="711" spans="3:6" x14ac:dyDescent="0.3">
      <c r="C711" s="1"/>
      <c r="E711"/>
      <c r="F711"/>
    </row>
    <row r="712" spans="3:6" x14ac:dyDescent="0.3">
      <c r="C712" s="1"/>
      <c r="E712"/>
      <c r="F712"/>
    </row>
    <row r="713" spans="3:6" x14ac:dyDescent="0.3">
      <c r="C713" s="1"/>
      <c r="E713"/>
      <c r="F713"/>
    </row>
    <row r="714" spans="3:6" x14ac:dyDescent="0.3">
      <c r="C714" s="1"/>
      <c r="E714"/>
      <c r="F714"/>
    </row>
    <row r="715" spans="3:6" x14ac:dyDescent="0.3">
      <c r="C715" s="1"/>
      <c r="E715"/>
      <c r="F715"/>
    </row>
    <row r="716" spans="3:6" x14ac:dyDescent="0.3">
      <c r="C716" s="1"/>
      <c r="E716"/>
      <c r="F716"/>
    </row>
    <row r="717" spans="3:6" x14ac:dyDescent="0.3">
      <c r="C717" s="1"/>
      <c r="E717"/>
      <c r="F717"/>
    </row>
    <row r="718" spans="3:6" x14ac:dyDescent="0.3">
      <c r="C718" s="1"/>
      <c r="E718"/>
      <c r="F718"/>
    </row>
    <row r="719" spans="3:6" x14ac:dyDescent="0.3">
      <c r="C719" s="1"/>
      <c r="E719"/>
      <c r="F719"/>
    </row>
    <row r="720" spans="3:6" x14ac:dyDescent="0.3">
      <c r="C720" s="1"/>
      <c r="E720"/>
      <c r="F720"/>
    </row>
    <row r="721" spans="3:6" x14ac:dyDescent="0.3">
      <c r="C721" s="1"/>
      <c r="E721"/>
      <c r="F721"/>
    </row>
    <row r="722" spans="3:6" x14ac:dyDescent="0.3">
      <c r="C722" s="1"/>
      <c r="E722"/>
      <c r="F722"/>
    </row>
    <row r="723" spans="3:6" x14ac:dyDescent="0.3">
      <c r="C723" s="1"/>
      <c r="E723"/>
      <c r="F723"/>
    </row>
    <row r="724" spans="3:6" x14ac:dyDescent="0.3">
      <c r="C724" s="1"/>
      <c r="E724"/>
      <c r="F724"/>
    </row>
    <row r="725" spans="3:6" x14ac:dyDescent="0.3">
      <c r="C725" s="1"/>
      <c r="E725"/>
      <c r="F725"/>
    </row>
    <row r="726" spans="3:6" x14ac:dyDescent="0.3">
      <c r="C726" s="1"/>
      <c r="E726"/>
      <c r="F726"/>
    </row>
    <row r="727" spans="3:6" x14ac:dyDescent="0.3">
      <c r="C727" s="1"/>
      <c r="E727"/>
      <c r="F727"/>
    </row>
    <row r="728" spans="3:6" x14ac:dyDescent="0.3">
      <c r="C728" s="1"/>
      <c r="E728"/>
      <c r="F728"/>
    </row>
    <row r="729" spans="3:6" x14ac:dyDescent="0.3">
      <c r="C729" s="1"/>
      <c r="E729"/>
      <c r="F729"/>
    </row>
    <row r="730" spans="3:6" x14ac:dyDescent="0.3">
      <c r="C730" s="1"/>
      <c r="E730"/>
      <c r="F730"/>
    </row>
    <row r="731" spans="3:6" x14ac:dyDescent="0.3">
      <c r="C731" s="1"/>
      <c r="E731"/>
      <c r="F731"/>
    </row>
    <row r="732" spans="3:6" x14ac:dyDescent="0.3">
      <c r="C732" s="1"/>
      <c r="E732"/>
      <c r="F732"/>
    </row>
    <row r="733" spans="3:6" x14ac:dyDescent="0.3">
      <c r="C733" s="1"/>
      <c r="E733"/>
      <c r="F733"/>
    </row>
    <row r="734" spans="3:6" x14ac:dyDescent="0.3">
      <c r="C734" s="1"/>
      <c r="E734"/>
      <c r="F734"/>
    </row>
    <row r="735" spans="3:6" x14ac:dyDescent="0.3">
      <c r="C735" s="1"/>
      <c r="E735"/>
      <c r="F735"/>
    </row>
    <row r="736" spans="3:6" x14ac:dyDescent="0.3">
      <c r="C736" s="1"/>
      <c r="E736"/>
      <c r="F736"/>
    </row>
    <row r="737" spans="3:6" x14ac:dyDescent="0.3">
      <c r="C737" s="1"/>
      <c r="E737"/>
      <c r="F737"/>
    </row>
    <row r="738" spans="3:6" x14ac:dyDescent="0.3">
      <c r="C738" s="1"/>
      <c r="E738"/>
      <c r="F738"/>
    </row>
    <row r="739" spans="3:6" x14ac:dyDescent="0.3">
      <c r="C739" s="1"/>
      <c r="E739"/>
      <c r="F739"/>
    </row>
    <row r="740" spans="3:6" x14ac:dyDescent="0.3">
      <c r="C740" s="1"/>
      <c r="E740"/>
      <c r="F740"/>
    </row>
    <row r="741" spans="3:6" x14ac:dyDescent="0.3">
      <c r="C741" s="1"/>
      <c r="E741"/>
      <c r="F741"/>
    </row>
    <row r="742" spans="3:6" x14ac:dyDescent="0.3">
      <c r="C742" s="1"/>
      <c r="E742"/>
      <c r="F742"/>
    </row>
    <row r="743" spans="3:6" x14ac:dyDescent="0.3">
      <c r="C743" s="1"/>
      <c r="E743"/>
      <c r="F743"/>
    </row>
    <row r="744" spans="3:6" x14ac:dyDescent="0.3">
      <c r="C744" s="1"/>
      <c r="E744"/>
      <c r="F744"/>
    </row>
    <row r="745" spans="3:6" x14ac:dyDescent="0.3">
      <c r="C745" s="1"/>
      <c r="E745"/>
      <c r="F745"/>
    </row>
    <row r="746" spans="3:6" x14ac:dyDescent="0.3">
      <c r="C746" s="1"/>
      <c r="E746"/>
      <c r="F746"/>
    </row>
    <row r="747" spans="3:6" x14ac:dyDescent="0.3">
      <c r="C747" s="1"/>
      <c r="E747"/>
      <c r="F747"/>
    </row>
    <row r="748" spans="3:6" x14ac:dyDescent="0.3">
      <c r="C748" s="1"/>
      <c r="E748"/>
      <c r="F748"/>
    </row>
    <row r="749" spans="3:6" x14ac:dyDescent="0.3">
      <c r="C749" s="1"/>
      <c r="E749"/>
      <c r="F749"/>
    </row>
    <row r="750" spans="3:6" x14ac:dyDescent="0.3">
      <c r="C750" s="1"/>
      <c r="E750"/>
      <c r="F750"/>
    </row>
    <row r="751" spans="3:6" x14ac:dyDescent="0.3">
      <c r="C751" s="1"/>
      <c r="E751"/>
      <c r="F751"/>
    </row>
    <row r="752" spans="3:6" x14ac:dyDescent="0.3">
      <c r="C752" s="1"/>
      <c r="E752"/>
      <c r="F752"/>
    </row>
    <row r="753" spans="3:6" x14ac:dyDescent="0.3">
      <c r="C753" s="1"/>
      <c r="E753"/>
      <c r="F753"/>
    </row>
    <row r="754" spans="3:6" x14ac:dyDescent="0.3">
      <c r="C754" s="1"/>
      <c r="E754"/>
      <c r="F754"/>
    </row>
    <row r="755" spans="3:6" x14ac:dyDescent="0.3">
      <c r="C755" s="1"/>
      <c r="E755"/>
      <c r="F755"/>
    </row>
    <row r="756" spans="3:6" x14ac:dyDescent="0.3">
      <c r="C756" s="1"/>
      <c r="E756"/>
      <c r="F756"/>
    </row>
    <row r="757" spans="3:6" x14ac:dyDescent="0.3">
      <c r="C757" s="1"/>
      <c r="E757"/>
      <c r="F757"/>
    </row>
    <row r="758" spans="3:6" x14ac:dyDescent="0.3">
      <c r="C758" s="1"/>
      <c r="E758"/>
      <c r="F758"/>
    </row>
    <row r="759" spans="3:6" x14ac:dyDescent="0.3">
      <c r="C759" s="1"/>
      <c r="E759"/>
      <c r="F759"/>
    </row>
    <row r="760" spans="3:6" x14ac:dyDescent="0.3">
      <c r="C760" s="1"/>
      <c r="E760"/>
      <c r="F760"/>
    </row>
    <row r="761" spans="3:6" x14ac:dyDescent="0.3">
      <c r="C761" s="1"/>
      <c r="E761"/>
      <c r="F761"/>
    </row>
    <row r="762" spans="3:6" x14ac:dyDescent="0.3">
      <c r="C762" s="1"/>
      <c r="E762"/>
      <c r="F762"/>
    </row>
    <row r="763" spans="3:6" x14ac:dyDescent="0.3">
      <c r="C763" s="1"/>
      <c r="E763"/>
      <c r="F763"/>
    </row>
    <row r="764" spans="3:6" x14ac:dyDescent="0.3">
      <c r="C764" s="1"/>
      <c r="E764"/>
      <c r="F764"/>
    </row>
    <row r="765" spans="3:6" x14ac:dyDescent="0.3">
      <c r="C765" s="1"/>
      <c r="E765"/>
      <c r="F765"/>
    </row>
    <row r="766" spans="3:6" x14ac:dyDescent="0.3">
      <c r="C766" s="1"/>
      <c r="E766"/>
      <c r="F766"/>
    </row>
    <row r="767" spans="3:6" x14ac:dyDescent="0.3">
      <c r="C767" s="1"/>
      <c r="E767"/>
      <c r="F767"/>
    </row>
    <row r="768" spans="3:6" x14ac:dyDescent="0.3">
      <c r="C768" s="1"/>
      <c r="E768"/>
      <c r="F768"/>
    </row>
    <row r="769" spans="3:6" x14ac:dyDescent="0.3">
      <c r="C769" s="1"/>
      <c r="E769"/>
      <c r="F769"/>
    </row>
    <row r="770" spans="3:6" x14ac:dyDescent="0.3">
      <c r="C770" s="1"/>
      <c r="E770"/>
      <c r="F770"/>
    </row>
    <row r="771" spans="3:6" x14ac:dyDescent="0.3">
      <c r="C771" s="1"/>
      <c r="E771"/>
      <c r="F771"/>
    </row>
    <row r="772" spans="3:6" x14ac:dyDescent="0.3">
      <c r="C772" s="1"/>
      <c r="E772"/>
      <c r="F772"/>
    </row>
    <row r="773" spans="3:6" x14ac:dyDescent="0.3">
      <c r="C773" s="1"/>
      <c r="E773"/>
      <c r="F773"/>
    </row>
    <row r="774" spans="3:6" x14ac:dyDescent="0.3">
      <c r="C774" s="1"/>
      <c r="E774"/>
      <c r="F774"/>
    </row>
    <row r="775" spans="3:6" x14ac:dyDescent="0.3">
      <c r="C775" s="1"/>
      <c r="E775"/>
      <c r="F775"/>
    </row>
    <row r="776" spans="3:6" x14ac:dyDescent="0.3">
      <c r="C776" s="1"/>
      <c r="E776"/>
      <c r="F776"/>
    </row>
    <row r="777" spans="3:6" x14ac:dyDescent="0.3">
      <c r="C777" s="1"/>
      <c r="E777"/>
      <c r="F777"/>
    </row>
    <row r="778" spans="3:6" x14ac:dyDescent="0.3">
      <c r="C778" s="1"/>
      <c r="E778"/>
      <c r="F778"/>
    </row>
    <row r="779" spans="3:6" x14ac:dyDescent="0.3">
      <c r="C779" s="1"/>
      <c r="E779"/>
      <c r="F779"/>
    </row>
    <row r="780" spans="3:6" x14ac:dyDescent="0.3">
      <c r="C780" s="1"/>
      <c r="E780"/>
      <c r="F780"/>
    </row>
    <row r="781" spans="3:6" x14ac:dyDescent="0.3">
      <c r="C781" s="1"/>
      <c r="E781"/>
      <c r="F781"/>
    </row>
    <row r="782" spans="3:6" x14ac:dyDescent="0.3">
      <c r="C782" s="1"/>
      <c r="E782"/>
      <c r="F782"/>
    </row>
    <row r="783" spans="3:6" x14ac:dyDescent="0.3">
      <c r="C783" s="1"/>
      <c r="E783"/>
      <c r="F783"/>
    </row>
    <row r="784" spans="3:6" x14ac:dyDescent="0.3">
      <c r="C784" s="1"/>
      <c r="E784"/>
      <c r="F784"/>
    </row>
    <row r="785" spans="3:6" x14ac:dyDescent="0.3">
      <c r="C785" s="1"/>
      <c r="E785"/>
      <c r="F785"/>
    </row>
    <row r="786" spans="3:6" x14ac:dyDescent="0.3">
      <c r="C786" s="1"/>
      <c r="E786"/>
      <c r="F786"/>
    </row>
    <row r="787" spans="3:6" x14ac:dyDescent="0.3">
      <c r="C787" s="1"/>
      <c r="E787"/>
      <c r="F787"/>
    </row>
    <row r="788" spans="3:6" x14ac:dyDescent="0.3">
      <c r="C788" s="1"/>
      <c r="E788"/>
      <c r="F788"/>
    </row>
    <row r="789" spans="3:6" x14ac:dyDescent="0.3">
      <c r="C789" s="1"/>
      <c r="E789"/>
      <c r="F789"/>
    </row>
    <row r="790" spans="3:6" x14ac:dyDescent="0.3">
      <c r="C790" s="1"/>
      <c r="E790"/>
      <c r="F790"/>
    </row>
    <row r="791" spans="3:6" x14ac:dyDescent="0.3">
      <c r="C791" s="1"/>
      <c r="E791"/>
      <c r="F791"/>
    </row>
    <row r="792" spans="3:6" x14ac:dyDescent="0.3">
      <c r="C792" s="1"/>
      <c r="E792"/>
      <c r="F792"/>
    </row>
    <row r="793" spans="3:6" x14ac:dyDescent="0.3">
      <c r="C793" s="1"/>
      <c r="E793"/>
      <c r="F793"/>
    </row>
    <row r="794" spans="3:6" x14ac:dyDescent="0.3">
      <c r="C794" s="1"/>
      <c r="E794"/>
      <c r="F794"/>
    </row>
    <row r="795" spans="3:6" x14ac:dyDescent="0.3">
      <c r="C795" s="1"/>
      <c r="E795"/>
      <c r="F795"/>
    </row>
    <row r="796" spans="3:6" x14ac:dyDescent="0.3">
      <c r="C796" s="1"/>
      <c r="E796"/>
      <c r="F796"/>
    </row>
    <row r="797" spans="3:6" x14ac:dyDescent="0.3">
      <c r="C797" s="1"/>
      <c r="E797"/>
      <c r="F797"/>
    </row>
    <row r="798" spans="3:6" x14ac:dyDescent="0.3">
      <c r="C798" s="1"/>
      <c r="E798"/>
      <c r="F798"/>
    </row>
    <row r="799" spans="3:6" x14ac:dyDescent="0.3">
      <c r="C799" s="1"/>
      <c r="E799"/>
      <c r="F799"/>
    </row>
    <row r="800" spans="3:6" x14ac:dyDescent="0.3">
      <c r="C800" s="1"/>
      <c r="E800"/>
      <c r="F800"/>
    </row>
    <row r="801" spans="3:6" x14ac:dyDescent="0.3">
      <c r="C801" s="1"/>
      <c r="E801"/>
      <c r="F801"/>
    </row>
    <row r="802" spans="3:6" x14ac:dyDescent="0.3">
      <c r="C802" s="1"/>
      <c r="E802"/>
      <c r="F802"/>
    </row>
    <row r="803" spans="3:6" x14ac:dyDescent="0.3">
      <c r="C803" s="1"/>
      <c r="E803"/>
      <c r="F803"/>
    </row>
    <row r="804" spans="3:6" x14ac:dyDescent="0.3">
      <c r="C804" s="1"/>
      <c r="E804"/>
      <c r="F804"/>
    </row>
    <row r="805" spans="3:6" x14ac:dyDescent="0.3">
      <c r="C805" s="1"/>
      <c r="E805"/>
      <c r="F805"/>
    </row>
    <row r="806" spans="3:6" x14ac:dyDescent="0.3">
      <c r="C806" s="1"/>
      <c r="E806"/>
      <c r="F806"/>
    </row>
    <row r="807" spans="3:6" x14ac:dyDescent="0.3">
      <c r="C807" s="1"/>
      <c r="E807"/>
      <c r="F807"/>
    </row>
    <row r="808" spans="3:6" x14ac:dyDescent="0.3">
      <c r="C808" s="1"/>
      <c r="E808"/>
      <c r="F808"/>
    </row>
    <row r="809" spans="3:6" x14ac:dyDescent="0.3">
      <c r="C809" s="1"/>
      <c r="E809"/>
      <c r="F809"/>
    </row>
    <row r="810" spans="3:6" x14ac:dyDescent="0.3">
      <c r="C810" s="1"/>
      <c r="E810"/>
      <c r="F810"/>
    </row>
    <row r="811" spans="3:6" x14ac:dyDescent="0.3">
      <c r="C811" s="1"/>
      <c r="E811"/>
      <c r="F811"/>
    </row>
    <row r="812" spans="3:6" x14ac:dyDescent="0.3">
      <c r="C812" s="1"/>
      <c r="E812"/>
      <c r="F812"/>
    </row>
    <row r="813" spans="3:6" x14ac:dyDescent="0.3">
      <c r="C813" s="1"/>
      <c r="E813"/>
      <c r="F813"/>
    </row>
    <row r="814" spans="3:6" x14ac:dyDescent="0.3">
      <c r="C814" s="1"/>
      <c r="E814"/>
      <c r="F814"/>
    </row>
    <row r="815" spans="3:6" x14ac:dyDescent="0.3">
      <c r="C815" s="1"/>
      <c r="E815"/>
      <c r="F815"/>
    </row>
    <row r="816" spans="3:6" x14ac:dyDescent="0.3">
      <c r="C816" s="1"/>
      <c r="E816"/>
      <c r="F816"/>
    </row>
    <row r="817" spans="3:6" x14ac:dyDescent="0.3">
      <c r="C817" s="1"/>
      <c r="E817"/>
      <c r="F817"/>
    </row>
    <row r="818" spans="3:6" x14ac:dyDescent="0.3">
      <c r="C818" s="1"/>
      <c r="E818"/>
      <c r="F818"/>
    </row>
    <row r="819" spans="3:6" x14ac:dyDescent="0.3">
      <c r="C819" s="1"/>
      <c r="E819"/>
      <c r="F819"/>
    </row>
    <row r="820" spans="3:6" x14ac:dyDescent="0.3">
      <c r="C820" s="1"/>
      <c r="E820"/>
      <c r="F820"/>
    </row>
    <row r="821" spans="3:6" x14ac:dyDescent="0.3">
      <c r="C821" s="1"/>
      <c r="E821"/>
      <c r="F821"/>
    </row>
    <row r="822" spans="3:6" x14ac:dyDescent="0.3">
      <c r="C822" s="1"/>
      <c r="E822"/>
      <c r="F822"/>
    </row>
    <row r="823" spans="3:6" x14ac:dyDescent="0.3">
      <c r="C823" s="1"/>
      <c r="E823"/>
      <c r="F823"/>
    </row>
    <row r="824" spans="3:6" x14ac:dyDescent="0.3">
      <c r="C824" s="1"/>
      <c r="E824"/>
      <c r="F824"/>
    </row>
    <row r="825" spans="3:6" x14ac:dyDescent="0.3">
      <c r="C825" s="1"/>
      <c r="E825"/>
      <c r="F825"/>
    </row>
    <row r="826" spans="3:6" x14ac:dyDescent="0.3">
      <c r="C826" s="1"/>
      <c r="E826"/>
      <c r="F826"/>
    </row>
    <row r="827" spans="3:6" x14ac:dyDescent="0.3">
      <c r="C827" s="1"/>
      <c r="E827"/>
      <c r="F827"/>
    </row>
    <row r="828" spans="3:6" x14ac:dyDescent="0.3">
      <c r="C828" s="1"/>
      <c r="E828"/>
      <c r="F828"/>
    </row>
    <row r="829" spans="3:6" x14ac:dyDescent="0.3">
      <c r="C829" s="1"/>
      <c r="E829"/>
      <c r="F829"/>
    </row>
    <row r="830" spans="3:6" x14ac:dyDescent="0.3">
      <c r="C830" s="1"/>
      <c r="E830"/>
      <c r="F830"/>
    </row>
    <row r="831" spans="3:6" x14ac:dyDescent="0.3">
      <c r="C831" s="1"/>
      <c r="E831"/>
      <c r="F831"/>
    </row>
    <row r="832" spans="3:6" x14ac:dyDescent="0.3">
      <c r="C832" s="1"/>
      <c r="E832"/>
      <c r="F832"/>
    </row>
    <row r="833" spans="3:6" x14ac:dyDescent="0.3">
      <c r="C833" s="1"/>
      <c r="E833"/>
      <c r="F833"/>
    </row>
    <row r="834" spans="3:6" x14ac:dyDescent="0.3">
      <c r="C834" s="1"/>
      <c r="E834"/>
      <c r="F834"/>
    </row>
    <row r="835" spans="3:6" x14ac:dyDescent="0.3">
      <c r="C835" s="1"/>
      <c r="E835"/>
      <c r="F835"/>
    </row>
    <row r="836" spans="3:6" x14ac:dyDescent="0.3">
      <c r="C836" s="1"/>
      <c r="E836"/>
      <c r="F836"/>
    </row>
    <row r="837" spans="3:6" x14ac:dyDescent="0.3">
      <c r="C837" s="1"/>
      <c r="E837"/>
      <c r="F837"/>
    </row>
    <row r="838" spans="3:6" x14ac:dyDescent="0.3">
      <c r="C838" s="1"/>
      <c r="E838"/>
      <c r="F838"/>
    </row>
    <row r="839" spans="3:6" x14ac:dyDescent="0.3">
      <c r="C839" s="1"/>
      <c r="E839"/>
      <c r="F839"/>
    </row>
    <row r="840" spans="3:6" x14ac:dyDescent="0.3">
      <c r="C840" s="1"/>
      <c r="E840"/>
      <c r="F840"/>
    </row>
    <row r="841" spans="3:6" x14ac:dyDescent="0.3">
      <c r="C841" s="1"/>
      <c r="E841"/>
      <c r="F841"/>
    </row>
    <row r="842" spans="3:6" x14ac:dyDescent="0.3">
      <c r="C842" s="1"/>
      <c r="E842"/>
      <c r="F842"/>
    </row>
    <row r="843" spans="3:6" x14ac:dyDescent="0.3">
      <c r="C843" s="1"/>
      <c r="E843"/>
      <c r="F843"/>
    </row>
    <row r="844" spans="3:6" x14ac:dyDescent="0.3">
      <c r="C844" s="1"/>
      <c r="E844"/>
      <c r="F844"/>
    </row>
    <row r="845" spans="3:6" x14ac:dyDescent="0.3">
      <c r="C845" s="1"/>
      <c r="E845"/>
      <c r="F845"/>
    </row>
    <row r="846" spans="3:6" x14ac:dyDescent="0.3">
      <c r="C846" s="1"/>
      <c r="E846"/>
      <c r="F846"/>
    </row>
    <row r="847" spans="3:6" x14ac:dyDescent="0.3">
      <c r="C847" s="1"/>
      <c r="E847"/>
      <c r="F847"/>
    </row>
    <row r="848" spans="3:6" x14ac:dyDescent="0.3">
      <c r="C848" s="1"/>
      <c r="E848"/>
      <c r="F848"/>
    </row>
    <row r="849" spans="3:6" x14ac:dyDescent="0.3">
      <c r="C849" s="1"/>
      <c r="E849"/>
      <c r="F849"/>
    </row>
    <row r="850" spans="3:6" x14ac:dyDescent="0.3">
      <c r="C850" s="1"/>
      <c r="E850"/>
      <c r="F850"/>
    </row>
    <row r="851" spans="3:6" x14ac:dyDescent="0.3">
      <c r="C851" s="1"/>
      <c r="E851"/>
      <c r="F851"/>
    </row>
    <row r="852" spans="3:6" x14ac:dyDescent="0.3">
      <c r="C852" s="1"/>
      <c r="E852"/>
      <c r="F852"/>
    </row>
    <row r="853" spans="3:6" x14ac:dyDescent="0.3">
      <c r="C853" s="1"/>
      <c r="E853"/>
      <c r="F853"/>
    </row>
    <row r="854" spans="3:6" x14ac:dyDescent="0.3">
      <c r="C854" s="1"/>
      <c r="E854"/>
      <c r="F854"/>
    </row>
    <row r="855" spans="3:6" x14ac:dyDescent="0.3">
      <c r="C855" s="1"/>
      <c r="E855"/>
      <c r="F855"/>
    </row>
    <row r="856" spans="3:6" x14ac:dyDescent="0.3">
      <c r="C856" s="1"/>
      <c r="E856"/>
      <c r="F856"/>
    </row>
    <row r="857" spans="3:6" x14ac:dyDescent="0.3">
      <c r="C857" s="1"/>
      <c r="E857"/>
      <c r="F857"/>
    </row>
    <row r="858" spans="3:6" x14ac:dyDescent="0.3">
      <c r="C858" s="1"/>
      <c r="E858"/>
      <c r="F858"/>
    </row>
    <row r="859" spans="3:6" x14ac:dyDescent="0.3">
      <c r="C859" s="1"/>
      <c r="E859"/>
      <c r="F859"/>
    </row>
    <row r="860" spans="3:6" x14ac:dyDescent="0.3">
      <c r="C860" s="1"/>
      <c r="E860"/>
      <c r="F860"/>
    </row>
    <row r="861" spans="3:6" x14ac:dyDescent="0.3">
      <c r="C861" s="1"/>
      <c r="E861"/>
      <c r="F861"/>
    </row>
    <row r="862" spans="3:6" x14ac:dyDescent="0.3">
      <c r="C862" s="1"/>
      <c r="E862"/>
      <c r="F862"/>
    </row>
    <row r="863" spans="3:6" x14ac:dyDescent="0.3">
      <c r="C863" s="1"/>
      <c r="E863"/>
      <c r="F863"/>
    </row>
    <row r="864" spans="3:6" x14ac:dyDescent="0.3">
      <c r="C864" s="1"/>
      <c r="E864"/>
      <c r="F864"/>
    </row>
    <row r="865" spans="3:6" x14ac:dyDescent="0.3">
      <c r="C865" s="1"/>
      <c r="E865"/>
      <c r="F865"/>
    </row>
    <row r="866" spans="3:6" x14ac:dyDescent="0.3">
      <c r="C866" s="1"/>
      <c r="E866"/>
      <c r="F866"/>
    </row>
    <row r="867" spans="3:6" x14ac:dyDescent="0.3">
      <c r="C867" s="1"/>
      <c r="E867"/>
      <c r="F867"/>
    </row>
    <row r="868" spans="3:6" x14ac:dyDescent="0.3">
      <c r="C868" s="1"/>
      <c r="E868"/>
      <c r="F868"/>
    </row>
    <row r="869" spans="3:6" x14ac:dyDescent="0.3">
      <c r="C869" s="1"/>
      <c r="E869"/>
      <c r="F869"/>
    </row>
    <row r="870" spans="3:6" x14ac:dyDescent="0.3">
      <c r="C870" s="1"/>
      <c r="E870"/>
      <c r="F870"/>
    </row>
    <row r="871" spans="3:6" x14ac:dyDescent="0.3">
      <c r="C871" s="1"/>
      <c r="E871"/>
      <c r="F871"/>
    </row>
    <row r="872" spans="3:6" x14ac:dyDescent="0.3">
      <c r="C872" s="1"/>
      <c r="E872"/>
      <c r="F872"/>
    </row>
    <row r="873" spans="3:6" x14ac:dyDescent="0.3">
      <c r="C873" s="1"/>
      <c r="E873"/>
      <c r="F873"/>
    </row>
    <row r="874" spans="3:6" x14ac:dyDescent="0.3">
      <c r="C874" s="1"/>
      <c r="E874"/>
      <c r="F874"/>
    </row>
    <row r="875" spans="3:6" x14ac:dyDescent="0.3">
      <c r="C875" s="1"/>
      <c r="E875"/>
      <c r="F875"/>
    </row>
    <row r="876" spans="3:6" x14ac:dyDescent="0.3">
      <c r="C876" s="1"/>
      <c r="E876"/>
      <c r="F876"/>
    </row>
    <row r="877" spans="3:6" x14ac:dyDescent="0.3">
      <c r="C877" s="1"/>
      <c r="E877"/>
      <c r="F877"/>
    </row>
    <row r="878" spans="3:6" x14ac:dyDescent="0.3">
      <c r="C878" s="1"/>
      <c r="E878"/>
      <c r="F878"/>
    </row>
    <row r="879" spans="3:6" x14ac:dyDescent="0.3">
      <c r="C879" s="1"/>
      <c r="E879"/>
      <c r="F879"/>
    </row>
    <row r="880" spans="3:6" x14ac:dyDescent="0.3">
      <c r="C880" s="1"/>
      <c r="E880"/>
      <c r="F880"/>
    </row>
    <row r="881" spans="3:6" x14ac:dyDescent="0.3">
      <c r="C881" s="1"/>
      <c r="E881"/>
      <c r="F881"/>
    </row>
    <row r="882" spans="3:6" x14ac:dyDescent="0.3">
      <c r="C882" s="1"/>
      <c r="E882"/>
      <c r="F882"/>
    </row>
    <row r="883" spans="3:6" x14ac:dyDescent="0.3">
      <c r="C883" s="1"/>
      <c r="E883"/>
      <c r="F883"/>
    </row>
    <row r="884" spans="3:6" x14ac:dyDescent="0.3">
      <c r="C884" s="1"/>
      <c r="E884"/>
      <c r="F884"/>
    </row>
    <row r="885" spans="3:6" x14ac:dyDescent="0.3">
      <c r="C885" s="1"/>
      <c r="E885"/>
      <c r="F885"/>
    </row>
    <row r="886" spans="3:6" x14ac:dyDescent="0.3">
      <c r="C886" s="1"/>
      <c r="E886"/>
      <c r="F886"/>
    </row>
    <row r="887" spans="3:6" x14ac:dyDescent="0.3">
      <c r="C887" s="1"/>
      <c r="E887"/>
      <c r="F887"/>
    </row>
    <row r="888" spans="3:6" x14ac:dyDescent="0.3">
      <c r="C888" s="1"/>
      <c r="E888"/>
      <c r="F888"/>
    </row>
    <row r="889" spans="3:6" x14ac:dyDescent="0.3">
      <c r="C889" s="1"/>
      <c r="E889"/>
      <c r="F889"/>
    </row>
    <row r="890" spans="3:6" x14ac:dyDescent="0.3">
      <c r="C890" s="1"/>
      <c r="E890"/>
      <c r="F890"/>
    </row>
    <row r="891" spans="3:6" x14ac:dyDescent="0.3">
      <c r="C891" s="1"/>
      <c r="E891"/>
      <c r="F891"/>
    </row>
    <row r="892" spans="3:6" x14ac:dyDescent="0.3">
      <c r="C892" s="1"/>
      <c r="E892"/>
      <c r="F892"/>
    </row>
    <row r="893" spans="3:6" x14ac:dyDescent="0.3">
      <c r="C893" s="1"/>
      <c r="E893"/>
      <c r="F893"/>
    </row>
    <row r="894" spans="3:6" x14ac:dyDescent="0.3">
      <c r="C894" s="1"/>
      <c r="E894"/>
      <c r="F894"/>
    </row>
    <row r="895" spans="3:6" x14ac:dyDescent="0.3">
      <c r="C895" s="1"/>
      <c r="E895"/>
      <c r="F895"/>
    </row>
    <row r="896" spans="3:6" x14ac:dyDescent="0.3">
      <c r="C896" s="1"/>
      <c r="E896"/>
      <c r="F896"/>
    </row>
    <row r="897" spans="3:6" x14ac:dyDescent="0.3">
      <c r="C897" s="1"/>
      <c r="E897"/>
      <c r="F897"/>
    </row>
    <row r="898" spans="3:6" x14ac:dyDescent="0.3">
      <c r="C898" s="1"/>
      <c r="E898"/>
      <c r="F898"/>
    </row>
    <row r="899" spans="3:6" x14ac:dyDescent="0.3">
      <c r="C899" s="1"/>
      <c r="E899"/>
      <c r="F899"/>
    </row>
    <row r="900" spans="3:6" x14ac:dyDescent="0.3">
      <c r="C900" s="1"/>
      <c r="E900"/>
      <c r="F900"/>
    </row>
    <row r="901" spans="3:6" x14ac:dyDescent="0.3">
      <c r="C901" s="1"/>
      <c r="E901"/>
      <c r="F901"/>
    </row>
    <row r="902" spans="3:6" x14ac:dyDescent="0.3">
      <c r="C902" s="1"/>
      <c r="E902"/>
      <c r="F902"/>
    </row>
    <row r="903" spans="3:6" x14ac:dyDescent="0.3">
      <c r="C903" s="1"/>
      <c r="E903"/>
      <c r="F903"/>
    </row>
    <row r="904" spans="3:6" x14ac:dyDescent="0.3">
      <c r="C904" s="1"/>
      <c r="E904"/>
      <c r="F904"/>
    </row>
    <row r="905" spans="3:6" x14ac:dyDescent="0.3">
      <c r="C905" s="1"/>
      <c r="E905"/>
      <c r="F905"/>
    </row>
    <row r="906" spans="3:6" x14ac:dyDescent="0.3">
      <c r="C906" s="1"/>
      <c r="E906"/>
      <c r="F906"/>
    </row>
    <row r="907" spans="3:6" x14ac:dyDescent="0.3">
      <c r="C907" s="1"/>
      <c r="E907"/>
      <c r="F907"/>
    </row>
    <row r="908" spans="3:6" x14ac:dyDescent="0.3">
      <c r="C908" s="1"/>
      <c r="E908"/>
      <c r="F908"/>
    </row>
    <row r="909" spans="3:6" x14ac:dyDescent="0.3">
      <c r="C909" s="1"/>
      <c r="E909"/>
      <c r="F909"/>
    </row>
    <row r="910" spans="3:6" x14ac:dyDescent="0.3">
      <c r="C910" s="1"/>
      <c r="E910"/>
      <c r="F910"/>
    </row>
    <row r="911" spans="3:6" x14ac:dyDescent="0.3">
      <c r="C911" s="1"/>
      <c r="E911"/>
      <c r="F911"/>
    </row>
    <row r="912" spans="3:6" x14ac:dyDescent="0.3">
      <c r="C912" s="1"/>
      <c r="E912"/>
      <c r="F912"/>
    </row>
    <row r="913" spans="3:6" x14ac:dyDescent="0.3">
      <c r="C913" s="1"/>
      <c r="E913"/>
      <c r="F913"/>
    </row>
    <row r="914" spans="3:6" x14ac:dyDescent="0.3">
      <c r="C914" s="1"/>
      <c r="E914"/>
      <c r="F914"/>
    </row>
    <row r="915" spans="3:6" x14ac:dyDescent="0.3">
      <c r="C915" s="1"/>
      <c r="E915"/>
      <c r="F915"/>
    </row>
    <row r="916" spans="3:6" x14ac:dyDescent="0.3">
      <c r="C916" s="1"/>
      <c r="E916"/>
      <c r="F916"/>
    </row>
    <row r="917" spans="3:6" x14ac:dyDescent="0.3">
      <c r="C917" s="1"/>
      <c r="E917"/>
      <c r="F917"/>
    </row>
    <row r="918" spans="3:6" x14ac:dyDescent="0.3">
      <c r="C918" s="1"/>
      <c r="E918"/>
      <c r="F918"/>
    </row>
    <row r="919" spans="3:6" x14ac:dyDescent="0.3">
      <c r="C919" s="1"/>
      <c r="E919"/>
      <c r="F919"/>
    </row>
    <row r="920" spans="3:6" x14ac:dyDescent="0.3">
      <c r="C920" s="1"/>
      <c r="E920"/>
      <c r="F920"/>
    </row>
    <row r="921" spans="3:6" x14ac:dyDescent="0.3">
      <c r="C921" s="1"/>
      <c r="E921"/>
      <c r="F921"/>
    </row>
    <row r="922" spans="3:6" x14ac:dyDescent="0.3">
      <c r="C922" s="1"/>
      <c r="E922"/>
      <c r="F922"/>
    </row>
    <row r="923" spans="3:6" x14ac:dyDescent="0.3">
      <c r="C923" s="1"/>
      <c r="E923"/>
      <c r="F923"/>
    </row>
    <row r="924" spans="3:6" x14ac:dyDescent="0.3">
      <c r="C924" s="1"/>
      <c r="E924"/>
      <c r="F924"/>
    </row>
    <row r="925" spans="3:6" x14ac:dyDescent="0.3">
      <c r="C925" s="1"/>
      <c r="E925"/>
      <c r="F925"/>
    </row>
    <row r="926" spans="3:6" x14ac:dyDescent="0.3">
      <c r="C926" s="1"/>
      <c r="E926"/>
      <c r="F926"/>
    </row>
    <row r="927" spans="3:6" x14ac:dyDescent="0.3">
      <c r="C927" s="1"/>
      <c r="E927"/>
      <c r="F927"/>
    </row>
    <row r="928" spans="3:6" x14ac:dyDescent="0.3">
      <c r="C928" s="1"/>
      <c r="E928"/>
      <c r="F928"/>
    </row>
    <row r="929" spans="3:6" x14ac:dyDescent="0.3">
      <c r="C929" s="1"/>
      <c r="E929"/>
      <c r="F929"/>
    </row>
    <row r="930" spans="3:6" x14ac:dyDescent="0.3">
      <c r="C930" s="1"/>
      <c r="E930"/>
      <c r="F930"/>
    </row>
    <row r="931" spans="3:6" x14ac:dyDescent="0.3">
      <c r="C931" s="1"/>
      <c r="E931"/>
      <c r="F931"/>
    </row>
    <row r="932" spans="3:6" x14ac:dyDescent="0.3">
      <c r="C932" s="1"/>
      <c r="E932"/>
      <c r="F932"/>
    </row>
    <row r="933" spans="3:6" x14ac:dyDescent="0.3">
      <c r="C933" s="1"/>
      <c r="E933"/>
      <c r="F933"/>
    </row>
    <row r="934" spans="3:6" x14ac:dyDescent="0.3">
      <c r="C934" s="1"/>
      <c r="E934"/>
      <c r="F934"/>
    </row>
    <row r="935" spans="3:6" x14ac:dyDescent="0.3">
      <c r="C935" s="1"/>
      <c r="E935"/>
      <c r="F935"/>
    </row>
    <row r="936" spans="3:6" x14ac:dyDescent="0.3">
      <c r="C936" s="1"/>
      <c r="E936"/>
      <c r="F936"/>
    </row>
    <row r="937" spans="3:6" x14ac:dyDescent="0.3">
      <c r="C937" s="1"/>
      <c r="E937"/>
      <c r="F937"/>
    </row>
    <row r="938" spans="3:6" x14ac:dyDescent="0.3">
      <c r="C938" s="1"/>
      <c r="E938"/>
      <c r="F938"/>
    </row>
    <row r="939" spans="3:6" x14ac:dyDescent="0.3">
      <c r="C939" s="1"/>
      <c r="E939"/>
      <c r="F939"/>
    </row>
    <row r="940" spans="3:6" x14ac:dyDescent="0.3">
      <c r="C940" s="1"/>
      <c r="E940"/>
      <c r="F940"/>
    </row>
    <row r="941" spans="3:6" x14ac:dyDescent="0.3">
      <c r="C941" s="1"/>
      <c r="E941"/>
      <c r="F941"/>
    </row>
    <row r="942" spans="3:6" x14ac:dyDescent="0.3">
      <c r="C942" s="1"/>
      <c r="E942"/>
      <c r="F942"/>
    </row>
    <row r="943" spans="3:6" x14ac:dyDescent="0.3">
      <c r="C943" s="1"/>
      <c r="E943"/>
      <c r="F943"/>
    </row>
    <row r="944" spans="3:6" x14ac:dyDescent="0.3">
      <c r="C944" s="1"/>
      <c r="E944"/>
      <c r="F944"/>
    </row>
    <row r="945" spans="3:6" x14ac:dyDescent="0.3">
      <c r="C945" s="1"/>
      <c r="E945"/>
      <c r="F945"/>
    </row>
    <row r="946" spans="3:6" x14ac:dyDescent="0.3">
      <c r="C946" s="1"/>
      <c r="E946"/>
      <c r="F946"/>
    </row>
    <row r="947" spans="3:6" x14ac:dyDescent="0.3">
      <c r="C947" s="1"/>
      <c r="E947"/>
      <c r="F947"/>
    </row>
    <row r="948" spans="3:6" x14ac:dyDescent="0.3">
      <c r="C948" s="1"/>
      <c r="E948"/>
      <c r="F948"/>
    </row>
    <row r="949" spans="3:6" x14ac:dyDescent="0.3">
      <c r="C949" s="1"/>
      <c r="E949"/>
      <c r="F949"/>
    </row>
    <row r="950" spans="3:6" x14ac:dyDescent="0.3">
      <c r="C950" s="1"/>
      <c r="E950"/>
      <c r="F950"/>
    </row>
    <row r="951" spans="3:6" x14ac:dyDescent="0.3">
      <c r="C951" s="1"/>
      <c r="E951"/>
      <c r="F951"/>
    </row>
    <row r="952" spans="3:6" x14ac:dyDescent="0.3">
      <c r="C952" s="1"/>
      <c r="E952"/>
      <c r="F952"/>
    </row>
    <row r="953" spans="3:6" x14ac:dyDescent="0.3">
      <c r="C953" s="1"/>
      <c r="E953"/>
      <c r="F953"/>
    </row>
    <row r="954" spans="3:6" x14ac:dyDescent="0.3">
      <c r="C954" s="1"/>
      <c r="E954"/>
      <c r="F954"/>
    </row>
    <row r="955" spans="3:6" x14ac:dyDescent="0.3">
      <c r="C955" s="1"/>
      <c r="E955"/>
      <c r="F955"/>
    </row>
    <row r="956" spans="3:6" x14ac:dyDescent="0.3">
      <c r="C956" s="1"/>
      <c r="E956"/>
      <c r="F956"/>
    </row>
    <row r="957" spans="3:6" x14ac:dyDescent="0.3">
      <c r="C957" s="1"/>
      <c r="E957"/>
      <c r="F957"/>
    </row>
    <row r="958" spans="3:6" x14ac:dyDescent="0.3">
      <c r="C958" s="1"/>
      <c r="E958"/>
      <c r="F958"/>
    </row>
    <row r="959" spans="3:6" x14ac:dyDescent="0.3">
      <c r="C959" s="1"/>
      <c r="E959"/>
      <c r="F959"/>
    </row>
    <row r="960" spans="3:6" x14ac:dyDescent="0.3">
      <c r="C960" s="1"/>
      <c r="E960"/>
      <c r="F960"/>
    </row>
    <row r="961" spans="3:6" x14ac:dyDescent="0.3">
      <c r="C961" s="1"/>
      <c r="E961"/>
      <c r="F961"/>
    </row>
    <row r="962" spans="3:6" x14ac:dyDescent="0.3">
      <c r="C962" s="1"/>
      <c r="E962"/>
      <c r="F962"/>
    </row>
    <row r="963" spans="3:6" x14ac:dyDescent="0.3">
      <c r="C963" s="1"/>
      <c r="E963"/>
      <c r="F963"/>
    </row>
    <row r="964" spans="3:6" x14ac:dyDescent="0.3">
      <c r="C964" s="1"/>
      <c r="E964"/>
      <c r="F964"/>
    </row>
    <row r="965" spans="3:6" x14ac:dyDescent="0.3">
      <c r="C965" s="1"/>
      <c r="E965"/>
      <c r="F965"/>
    </row>
    <row r="966" spans="3:6" x14ac:dyDescent="0.3">
      <c r="C966" s="1"/>
      <c r="E966"/>
      <c r="F966"/>
    </row>
    <row r="967" spans="3:6" x14ac:dyDescent="0.3">
      <c r="C967" s="1"/>
      <c r="E967"/>
      <c r="F967"/>
    </row>
    <row r="968" spans="3:6" x14ac:dyDescent="0.3">
      <c r="C968" s="1"/>
      <c r="E968"/>
      <c r="F968"/>
    </row>
    <row r="969" spans="3:6" x14ac:dyDescent="0.3">
      <c r="C969" s="1"/>
      <c r="E969"/>
      <c r="F969"/>
    </row>
    <row r="970" spans="3:6" x14ac:dyDescent="0.3">
      <c r="C970" s="1"/>
      <c r="E970"/>
      <c r="F970"/>
    </row>
    <row r="971" spans="3:6" x14ac:dyDescent="0.3">
      <c r="C971" s="1"/>
      <c r="E971"/>
      <c r="F971"/>
    </row>
    <row r="972" spans="3:6" x14ac:dyDescent="0.3">
      <c r="C972" s="1"/>
      <c r="E972"/>
      <c r="F972"/>
    </row>
    <row r="973" spans="3:6" x14ac:dyDescent="0.3">
      <c r="C973" s="1"/>
      <c r="E973"/>
      <c r="F973"/>
    </row>
    <row r="974" spans="3:6" x14ac:dyDescent="0.3">
      <c r="C974" s="1"/>
      <c r="E974"/>
      <c r="F974"/>
    </row>
    <row r="975" spans="3:6" x14ac:dyDescent="0.3">
      <c r="C975" s="1"/>
      <c r="E975"/>
      <c r="F975"/>
    </row>
    <row r="976" spans="3:6" x14ac:dyDescent="0.3">
      <c r="C976" s="1"/>
      <c r="E976"/>
      <c r="F976"/>
    </row>
    <row r="977" spans="3:6" x14ac:dyDescent="0.3">
      <c r="C977" s="1"/>
      <c r="E977"/>
      <c r="F977"/>
    </row>
    <row r="978" spans="3:6" x14ac:dyDescent="0.3">
      <c r="C978" s="1"/>
      <c r="E978"/>
      <c r="F978"/>
    </row>
    <row r="979" spans="3:6" x14ac:dyDescent="0.3">
      <c r="C979" s="1"/>
      <c r="E979"/>
      <c r="F979"/>
    </row>
    <row r="980" spans="3:6" x14ac:dyDescent="0.3">
      <c r="C980" s="1"/>
      <c r="E980"/>
      <c r="F980"/>
    </row>
    <row r="981" spans="3:6" x14ac:dyDescent="0.3">
      <c r="C981" s="1"/>
      <c r="E981"/>
      <c r="F981"/>
    </row>
    <row r="982" spans="3:6" x14ac:dyDescent="0.3">
      <c r="C982" s="1"/>
      <c r="E982"/>
      <c r="F982"/>
    </row>
    <row r="983" spans="3:6" x14ac:dyDescent="0.3">
      <c r="C983" s="1"/>
      <c r="E983"/>
      <c r="F983"/>
    </row>
    <row r="984" spans="3:6" x14ac:dyDescent="0.3">
      <c r="C984" s="1"/>
      <c r="E984"/>
      <c r="F984"/>
    </row>
    <row r="985" spans="3:6" x14ac:dyDescent="0.3">
      <c r="C985" s="1"/>
      <c r="E985"/>
      <c r="F985"/>
    </row>
    <row r="986" spans="3:6" x14ac:dyDescent="0.3">
      <c r="C986" s="1"/>
      <c r="E986"/>
      <c r="F986"/>
    </row>
    <row r="987" spans="3:6" x14ac:dyDescent="0.3">
      <c r="C987" s="1"/>
      <c r="E987"/>
      <c r="F987"/>
    </row>
    <row r="988" spans="3:6" x14ac:dyDescent="0.3">
      <c r="C988" s="1"/>
      <c r="E988"/>
      <c r="F988"/>
    </row>
    <row r="989" spans="3:6" x14ac:dyDescent="0.3">
      <c r="C989" s="1"/>
      <c r="E989"/>
      <c r="F989"/>
    </row>
    <row r="990" spans="3:6" x14ac:dyDescent="0.3">
      <c r="C990" s="1"/>
      <c r="E990"/>
      <c r="F990"/>
    </row>
    <row r="991" spans="3:6" x14ac:dyDescent="0.3">
      <c r="C991" s="1"/>
      <c r="E991"/>
      <c r="F991"/>
    </row>
    <row r="992" spans="3:6" x14ac:dyDescent="0.3">
      <c r="C992" s="1"/>
      <c r="E992"/>
      <c r="F992"/>
    </row>
    <row r="993" spans="3:6" x14ac:dyDescent="0.3">
      <c r="C993" s="1"/>
      <c r="E993"/>
      <c r="F993"/>
    </row>
    <row r="994" spans="3:6" x14ac:dyDescent="0.3">
      <c r="C994" s="1"/>
      <c r="E994"/>
      <c r="F994"/>
    </row>
    <row r="995" spans="3:6" x14ac:dyDescent="0.3">
      <c r="C995" s="1"/>
      <c r="E995"/>
      <c r="F995"/>
    </row>
    <row r="996" spans="3:6" x14ac:dyDescent="0.3">
      <c r="C996" s="1"/>
      <c r="E996"/>
      <c r="F996"/>
    </row>
    <row r="997" spans="3:6" x14ac:dyDescent="0.3">
      <c r="C997" s="1"/>
      <c r="E997"/>
      <c r="F997"/>
    </row>
    <row r="998" spans="3:6" x14ac:dyDescent="0.3">
      <c r="C998" s="1"/>
      <c r="E998"/>
      <c r="F998"/>
    </row>
    <row r="999" spans="3:6" x14ac:dyDescent="0.3">
      <c r="C999" s="1"/>
      <c r="E999"/>
      <c r="F999"/>
    </row>
    <row r="1000" spans="3:6" x14ac:dyDescent="0.3">
      <c r="C1000" s="1"/>
      <c r="E1000"/>
      <c r="F1000"/>
    </row>
    <row r="1001" spans="3:6" x14ac:dyDescent="0.3">
      <c r="C1001" s="1"/>
      <c r="E1001"/>
      <c r="F1001"/>
    </row>
    <row r="1002" spans="3:6" x14ac:dyDescent="0.3">
      <c r="C1002" s="1"/>
      <c r="E1002"/>
      <c r="F1002"/>
    </row>
    <row r="1003" spans="3:6" x14ac:dyDescent="0.3">
      <c r="C1003" s="1"/>
      <c r="E1003"/>
      <c r="F1003"/>
    </row>
    <row r="1004" spans="3:6" x14ac:dyDescent="0.3">
      <c r="C1004" s="1"/>
      <c r="E1004"/>
      <c r="F1004"/>
    </row>
    <row r="1005" spans="3:6" x14ac:dyDescent="0.3">
      <c r="C1005" s="1"/>
      <c r="E1005"/>
      <c r="F1005"/>
    </row>
    <row r="1006" spans="3:6" x14ac:dyDescent="0.3">
      <c r="C1006" s="1"/>
      <c r="E1006"/>
      <c r="F1006"/>
    </row>
    <row r="1007" spans="3:6" x14ac:dyDescent="0.3">
      <c r="C1007" s="1"/>
      <c r="E1007"/>
      <c r="F1007"/>
    </row>
    <row r="1008" spans="3:6" x14ac:dyDescent="0.3">
      <c r="C1008" s="1"/>
      <c r="E1008"/>
      <c r="F1008"/>
    </row>
    <row r="1009" spans="3:6" x14ac:dyDescent="0.3">
      <c r="C1009" s="1"/>
      <c r="E1009"/>
      <c r="F1009"/>
    </row>
    <row r="1010" spans="3:6" x14ac:dyDescent="0.3">
      <c r="C1010" s="1"/>
      <c r="E1010"/>
      <c r="F1010"/>
    </row>
    <row r="1011" spans="3:6" x14ac:dyDescent="0.3">
      <c r="C1011" s="1"/>
      <c r="E1011"/>
      <c r="F1011"/>
    </row>
    <row r="1012" spans="3:6" x14ac:dyDescent="0.3">
      <c r="C1012" s="1"/>
      <c r="E1012"/>
      <c r="F1012"/>
    </row>
    <row r="1013" spans="3:6" x14ac:dyDescent="0.3">
      <c r="C1013" s="1"/>
      <c r="E1013"/>
      <c r="F1013"/>
    </row>
    <row r="1014" spans="3:6" x14ac:dyDescent="0.3">
      <c r="C1014" s="1"/>
      <c r="E1014"/>
      <c r="F1014"/>
    </row>
    <row r="1015" spans="3:6" x14ac:dyDescent="0.3">
      <c r="C1015" s="1"/>
      <c r="E1015"/>
      <c r="F1015"/>
    </row>
    <row r="1016" spans="3:6" x14ac:dyDescent="0.3">
      <c r="C1016" s="1"/>
      <c r="E1016"/>
      <c r="F1016"/>
    </row>
    <row r="1017" spans="3:6" x14ac:dyDescent="0.3">
      <c r="C1017" s="1"/>
      <c r="E1017"/>
      <c r="F1017"/>
    </row>
    <row r="1018" spans="3:6" x14ac:dyDescent="0.3">
      <c r="C1018" s="1"/>
      <c r="E1018"/>
      <c r="F1018"/>
    </row>
    <row r="1019" spans="3:6" x14ac:dyDescent="0.3">
      <c r="C1019" s="1"/>
      <c r="E1019"/>
      <c r="F1019"/>
    </row>
    <row r="1020" spans="3:6" x14ac:dyDescent="0.3">
      <c r="C1020" s="1"/>
      <c r="E1020"/>
      <c r="F1020"/>
    </row>
    <row r="1021" spans="3:6" x14ac:dyDescent="0.3">
      <c r="C1021" s="1"/>
      <c r="E1021"/>
      <c r="F1021"/>
    </row>
    <row r="1022" spans="3:6" x14ac:dyDescent="0.3">
      <c r="C1022" s="1"/>
      <c r="E1022"/>
      <c r="F1022"/>
    </row>
    <row r="1023" spans="3:6" x14ac:dyDescent="0.3">
      <c r="C1023" s="1"/>
      <c r="E1023"/>
      <c r="F1023"/>
    </row>
    <row r="1024" spans="3:6" x14ac:dyDescent="0.3">
      <c r="C1024" s="1"/>
      <c r="E1024"/>
      <c r="F1024"/>
    </row>
    <row r="1025" spans="3:6" x14ac:dyDescent="0.3">
      <c r="C1025" s="1"/>
      <c r="E1025"/>
      <c r="F1025"/>
    </row>
    <row r="1026" spans="3:6" x14ac:dyDescent="0.3">
      <c r="C1026" s="1"/>
      <c r="E1026"/>
      <c r="F1026"/>
    </row>
    <row r="1027" spans="3:6" x14ac:dyDescent="0.3">
      <c r="C1027" s="1"/>
      <c r="E1027"/>
      <c r="F1027"/>
    </row>
    <row r="1028" spans="3:6" x14ac:dyDescent="0.3">
      <c r="C1028" s="1"/>
      <c r="E1028"/>
      <c r="F1028"/>
    </row>
    <row r="1029" spans="3:6" x14ac:dyDescent="0.3">
      <c r="C1029" s="1"/>
      <c r="E1029"/>
      <c r="F1029"/>
    </row>
    <row r="1030" spans="3:6" x14ac:dyDescent="0.3">
      <c r="C1030" s="1"/>
      <c r="E1030"/>
      <c r="F1030"/>
    </row>
    <row r="1031" spans="3:6" x14ac:dyDescent="0.3">
      <c r="C1031" s="1"/>
      <c r="E1031"/>
      <c r="F1031"/>
    </row>
    <row r="1032" spans="3:6" x14ac:dyDescent="0.3">
      <c r="C1032" s="1"/>
      <c r="E1032"/>
      <c r="F1032"/>
    </row>
    <row r="1033" spans="3:6" x14ac:dyDescent="0.3">
      <c r="C1033" s="1"/>
      <c r="E1033"/>
      <c r="F1033"/>
    </row>
    <row r="1034" spans="3:6" x14ac:dyDescent="0.3">
      <c r="C1034" s="1"/>
      <c r="E1034"/>
      <c r="F1034"/>
    </row>
    <row r="1035" spans="3:6" x14ac:dyDescent="0.3">
      <c r="C1035" s="1"/>
      <c r="E1035"/>
      <c r="F1035"/>
    </row>
    <row r="1036" spans="3:6" x14ac:dyDescent="0.3">
      <c r="C1036" s="1"/>
      <c r="E1036"/>
      <c r="F1036"/>
    </row>
    <row r="1037" spans="3:6" x14ac:dyDescent="0.3">
      <c r="C1037" s="1"/>
      <c r="E1037"/>
      <c r="F1037"/>
    </row>
    <row r="1038" spans="3:6" x14ac:dyDescent="0.3">
      <c r="C1038" s="1"/>
      <c r="E1038"/>
      <c r="F1038"/>
    </row>
    <row r="1039" spans="3:6" x14ac:dyDescent="0.3">
      <c r="C1039" s="1"/>
      <c r="E1039"/>
      <c r="F1039"/>
    </row>
    <row r="1040" spans="3:6" x14ac:dyDescent="0.3">
      <c r="C1040" s="1"/>
      <c r="E1040"/>
      <c r="F1040"/>
    </row>
    <row r="1041" spans="3:6" x14ac:dyDescent="0.3">
      <c r="C1041" s="1"/>
      <c r="E1041"/>
      <c r="F1041"/>
    </row>
    <row r="1042" spans="3:6" x14ac:dyDescent="0.3">
      <c r="C1042" s="1"/>
      <c r="E1042"/>
      <c r="F1042"/>
    </row>
    <row r="1043" spans="3:6" x14ac:dyDescent="0.3">
      <c r="C1043" s="1"/>
      <c r="E1043"/>
      <c r="F1043"/>
    </row>
    <row r="1044" spans="3:6" x14ac:dyDescent="0.3">
      <c r="C1044" s="1"/>
      <c r="E1044"/>
      <c r="F1044"/>
    </row>
    <row r="1045" spans="3:6" x14ac:dyDescent="0.3">
      <c r="C1045" s="1"/>
      <c r="E1045"/>
      <c r="F1045"/>
    </row>
    <row r="1046" spans="3:6" x14ac:dyDescent="0.3">
      <c r="C1046" s="1"/>
      <c r="E1046"/>
      <c r="F1046"/>
    </row>
    <row r="1047" spans="3:6" x14ac:dyDescent="0.3">
      <c r="C1047" s="1"/>
      <c r="E1047"/>
      <c r="F1047"/>
    </row>
    <row r="1048" spans="3:6" x14ac:dyDescent="0.3">
      <c r="C1048" s="1"/>
      <c r="E1048"/>
      <c r="F1048"/>
    </row>
    <row r="1049" spans="3:6" x14ac:dyDescent="0.3">
      <c r="C1049" s="1"/>
      <c r="E1049"/>
      <c r="F1049"/>
    </row>
    <row r="1050" spans="3:6" x14ac:dyDescent="0.3">
      <c r="C1050" s="1"/>
      <c r="E1050"/>
      <c r="F1050"/>
    </row>
    <row r="1051" spans="3:6" x14ac:dyDescent="0.3">
      <c r="C1051" s="1"/>
      <c r="E1051"/>
      <c r="F1051"/>
    </row>
    <row r="1052" spans="3:6" x14ac:dyDescent="0.3">
      <c r="C1052" s="1"/>
      <c r="E1052"/>
      <c r="F1052"/>
    </row>
    <row r="1053" spans="3:6" x14ac:dyDescent="0.3">
      <c r="C1053" s="1"/>
      <c r="E1053"/>
      <c r="F1053"/>
    </row>
    <row r="1054" spans="3:6" x14ac:dyDescent="0.3">
      <c r="C1054" s="1"/>
      <c r="E1054"/>
      <c r="F1054"/>
    </row>
    <row r="1055" spans="3:6" x14ac:dyDescent="0.3">
      <c r="C1055" s="1"/>
      <c r="E1055"/>
      <c r="F1055"/>
    </row>
    <row r="1056" spans="3:6" x14ac:dyDescent="0.3">
      <c r="C1056" s="1"/>
      <c r="E1056"/>
      <c r="F1056"/>
    </row>
    <row r="1057" spans="3:6" x14ac:dyDescent="0.3">
      <c r="C1057" s="1"/>
      <c r="E1057"/>
      <c r="F1057"/>
    </row>
    <row r="1058" spans="3:6" x14ac:dyDescent="0.3">
      <c r="C1058" s="1"/>
      <c r="E1058"/>
      <c r="F1058"/>
    </row>
    <row r="1059" spans="3:6" x14ac:dyDescent="0.3">
      <c r="C1059" s="1"/>
      <c r="E1059"/>
      <c r="F1059"/>
    </row>
    <row r="1060" spans="3:6" x14ac:dyDescent="0.3">
      <c r="C1060" s="1"/>
      <c r="E1060"/>
      <c r="F1060"/>
    </row>
    <row r="1061" spans="3:6" x14ac:dyDescent="0.3">
      <c r="C1061" s="1"/>
      <c r="E1061"/>
      <c r="F1061"/>
    </row>
    <row r="1062" spans="3:6" x14ac:dyDescent="0.3">
      <c r="C1062" s="1"/>
      <c r="E1062"/>
      <c r="F1062"/>
    </row>
    <row r="1063" spans="3:6" x14ac:dyDescent="0.3">
      <c r="C1063" s="1"/>
      <c r="E1063"/>
      <c r="F1063"/>
    </row>
    <row r="1064" spans="3:6" x14ac:dyDescent="0.3">
      <c r="C1064" s="1"/>
      <c r="E1064"/>
      <c r="F1064"/>
    </row>
    <row r="1065" spans="3:6" x14ac:dyDescent="0.3">
      <c r="C1065" s="1"/>
      <c r="E1065"/>
      <c r="F1065"/>
    </row>
    <row r="1066" spans="3:6" x14ac:dyDescent="0.3">
      <c r="C1066" s="1"/>
      <c r="E1066"/>
      <c r="F1066"/>
    </row>
    <row r="1067" spans="3:6" x14ac:dyDescent="0.3">
      <c r="C1067" s="1"/>
      <c r="E1067"/>
      <c r="F1067"/>
    </row>
    <row r="1068" spans="3:6" x14ac:dyDescent="0.3">
      <c r="C1068" s="1"/>
      <c r="E1068"/>
      <c r="F1068"/>
    </row>
    <row r="1069" spans="3:6" x14ac:dyDescent="0.3">
      <c r="C1069" s="1"/>
      <c r="E1069"/>
      <c r="F1069"/>
    </row>
    <row r="1070" spans="3:6" x14ac:dyDescent="0.3">
      <c r="C1070" s="1"/>
      <c r="E1070"/>
      <c r="F1070"/>
    </row>
    <row r="1071" spans="3:6" x14ac:dyDescent="0.3">
      <c r="C1071" s="1"/>
      <c r="E1071"/>
      <c r="F1071"/>
    </row>
    <row r="1072" spans="3:6" x14ac:dyDescent="0.3">
      <c r="C1072" s="1"/>
      <c r="E1072"/>
      <c r="F1072"/>
    </row>
    <row r="1073" spans="3:6" x14ac:dyDescent="0.3">
      <c r="C1073" s="1"/>
      <c r="E1073"/>
      <c r="F1073"/>
    </row>
    <row r="1074" spans="3:6" x14ac:dyDescent="0.3">
      <c r="C1074" s="1"/>
      <c r="E1074"/>
      <c r="F1074"/>
    </row>
    <row r="1075" spans="3:6" x14ac:dyDescent="0.3">
      <c r="C1075" s="1"/>
      <c r="E1075"/>
      <c r="F1075"/>
    </row>
    <row r="1076" spans="3:6" x14ac:dyDescent="0.3">
      <c r="C1076" s="1"/>
      <c r="E1076"/>
      <c r="F1076"/>
    </row>
    <row r="1077" spans="3:6" x14ac:dyDescent="0.3">
      <c r="C1077" s="1"/>
      <c r="E1077"/>
      <c r="F1077"/>
    </row>
    <row r="1078" spans="3:6" x14ac:dyDescent="0.3">
      <c r="C1078" s="1"/>
      <c r="E1078"/>
      <c r="F1078"/>
    </row>
    <row r="1079" spans="3:6" x14ac:dyDescent="0.3">
      <c r="C1079" s="1"/>
      <c r="E1079"/>
      <c r="F1079"/>
    </row>
    <row r="1080" spans="3:6" x14ac:dyDescent="0.3">
      <c r="C1080" s="1"/>
      <c r="E1080"/>
      <c r="F1080"/>
    </row>
    <row r="1081" spans="3:6" x14ac:dyDescent="0.3">
      <c r="C1081" s="1"/>
      <c r="E1081"/>
      <c r="F1081"/>
    </row>
    <row r="1082" spans="3:6" x14ac:dyDescent="0.3">
      <c r="C1082" s="1"/>
      <c r="E1082"/>
      <c r="F1082"/>
    </row>
    <row r="1083" spans="3:6" x14ac:dyDescent="0.3">
      <c r="C1083" s="1"/>
      <c r="E1083"/>
      <c r="F1083"/>
    </row>
  </sheetData>
  <pageMargins left="0.7" right="0.7" top="0.75" bottom="0.75" header="0.3" footer="0.3"/>
  <pageSetup paperSize="9" orientation="portrait" r:id="rId2"/>
  <customProperties>
    <customPr name="_pios_id" r:id="rId3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30A19-DB3B-4967-9F4A-CDBC22A18C6E}">
  <sheetPr codeName="Sheet5"/>
  <dimension ref="A1:J143"/>
  <sheetViews>
    <sheetView topLeftCell="B1" zoomScale="85" zoomScaleNormal="85" workbookViewId="0">
      <selection sqref="A1:J1048576"/>
    </sheetView>
  </sheetViews>
  <sheetFormatPr defaultColWidth="8.5546875" defaultRowHeight="14.4" x14ac:dyDescent="0.3"/>
  <cols>
    <col min="1" max="1" width="16.88671875" style="29" customWidth="1"/>
    <col min="2" max="2" width="19.44140625" style="29" customWidth="1"/>
    <col min="3" max="3" width="54.109375" style="29" customWidth="1"/>
    <col min="4" max="4" width="17.109375" style="29" customWidth="1"/>
    <col min="5" max="5" width="22.5546875" style="29" customWidth="1"/>
    <col min="6" max="6" width="16.44140625" style="29" customWidth="1"/>
    <col min="7" max="7" width="20.44140625" style="29" customWidth="1"/>
    <col min="8" max="10" width="54.109375" style="29" customWidth="1"/>
    <col min="11" max="16384" width="8.5546875" style="29"/>
  </cols>
  <sheetData>
    <row r="1" spans="1:10" ht="28.8" x14ac:dyDescent="0.3">
      <c r="A1" s="28" t="s">
        <v>526</v>
      </c>
      <c r="B1" s="27" t="s">
        <v>496</v>
      </c>
      <c r="C1" s="27" t="s">
        <v>497</v>
      </c>
      <c r="D1" s="28" t="s">
        <v>498</v>
      </c>
      <c r="E1" s="28" t="s">
        <v>499</v>
      </c>
      <c r="F1" s="28" t="s">
        <v>500</v>
      </c>
      <c r="G1" s="28" t="s">
        <v>501</v>
      </c>
      <c r="H1" s="28" t="s">
        <v>502</v>
      </c>
      <c r="I1" s="28" t="s">
        <v>503</v>
      </c>
      <c r="J1" s="28" t="s">
        <v>504</v>
      </c>
    </row>
    <row r="2" spans="1:10" ht="14.1" customHeight="1" x14ac:dyDescent="0.3">
      <c r="A2" s="99" t="s">
        <v>240</v>
      </c>
      <c r="B2" s="29">
        <v>64897767</v>
      </c>
      <c r="C2" s="29" t="s">
        <v>849</v>
      </c>
      <c r="D2" s="32">
        <v>107</v>
      </c>
      <c r="E2" s="32">
        <v>0</v>
      </c>
      <c r="F2" s="32">
        <v>1</v>
      </c>
      <c r="G2" s="32">
        <v>106</v>
      </c>
      <c r="H2" s="32">
        <v>0</v>
      </c>
      <c r="I2" s="31">
        <v>0</v>
      </c>
      <c r="J2" s="32">
        <v>0</v>
      </c>
    </row>
    <row r="3" spans="1:10" ht="14.1" customHeight="1" x14ac:dyDescent="0.3">
      <c r="A3" s="99" t="s">
        <v>240</v>
      </c>
      <c r="B3" s="29">
        <v>64902224</v>
      </c>
      <c r="C3" s="29" t="s">
        <v>850</v>
      </c>
      <c r="D3" s="32">
        <v>129</v>
      </c>
      <c r="E3" s="32">
        <v>0</v>
      </c>
      <c r="F3" s="32">
        <v>1</v>
      </c>
      <c r="G3" s="32">
        <v>128</v>
      </c>
      <c r="H3" s="32">
        <v>0</v>
      </c>
      <c r="I3" s="31">
        <v>0</v>
      </c>
      <c r="J3" s="32">
        <v>0</v>
      </c>
    </row>
    <row r="4" spans="1:10" ht="14.1" customHeight="1" x14ac:dyDescent="0.3">
      <c r="A4" s="99" t="s">
        <v>240</v>
      </c>
      <c r="B4" s="29">
        <v>31132401</v>
      </c>
      <c r="C4" s="29" t="s">
        <v>845</v>
      </c>
      <c r="D4" s="32">
        <v>1176</v>
      </c>
      <c r="E4" s="32">
        <v>4</v>
      </c>
      <c r="F4" s="32">
        <v>86</v>
      </c>
      <c r="G4" s="32">
        <v>1086</v>
      </c>
      <c r="H4" s="32">
        <v>0</v>
      </c>
      <c r="I4" s="31">
        <v>35</v>
      </c>
      <c r="J4" s="32">
        <v>432</v>
      </c>
    </row>
    <row r="5" spans="1:10" ht="14.1" customHeight="1" x14ac:dyDescent="0.3">
      <c r="A5" s="99" t="s">
        <v>240</v>
      </c>
      <c r="B5" s="29">
        <v>69732307</v>
      </c>
      <c r="C5" s="29" t="s">
        <v>853</v>
      </c>
      <c r="D5" s="32">
        <v>2690</v>
      </c>
      <c r="E5" s="32">
        <v>0</v>
      </c>
      <c r="F5" s="32">
        <v>32</v>
      </c>
      <c r="G5" s="32">
        <v>2658</v>
      </c>
      <c r="H5" s="32">
        <v>0</v>
      </c>
      <c r="I5" s="31">
        <v>32</v>
      </c>
      <c r="J5" s="32">
        <v>0</v>
      </c>
    </row>
    <row r="6" spans="1:10" ht="14.1" customHeight="1" x14ac:dyDescent="0.3">
      <c r="A6" s="99" t="s">
        <v>240</v>
      </c>
      <c r="B6" s="29">
        <v>12100503</v>
      </c>
      <c r="C6" s="29" t="s">
        <v>256</v>
      </c>
      <c r="D6" s="32">
        <v>12420</v>
      </c>
      <c r="E6" s="32">
        <v>606</v>
      </c>
      <c r="F6" s="32">
        <v>423</v>
      </c>
      <c r="G6" s="32">
        <v>11391</v>
      </c>
      <c r="H6" s="32">
        <v>0</v>
      </c>
      <c r="I6" s="31">
        <v>736</v>
      </c>
      <c r="J6" s="32">
        <v>720</v>
      </c>
    </row>
    <row r="7" spans="1:10" ht="14.1" customHeight="1" x14ac:dyDescent="0.3">
      <c r="A7" s="99" t="s">
        <v>240</v>
      </c>
      <c r="B7" s="29">
        <v>12110903</v>
      </c>
      <c r="C7" s="29" t="s">
        <v>258</v>
      </c>
      <c r="D7" s="32">
        <v>1035</v>
      </c>
      <c r="E7" s="32">
        <v>4</v>
      </c>
      <c r="F7" s="32">
        <v>5</v>
      </c>
      <c r="G7" s="32">
        <v>1026</v>
      </c>
      <c r="H7" s="32">
        <v>0</v>
      </c>
      <c r="I7" s="31">
        <v>9</v>
      </c>
      <c r="J7" s="32">
        <v>0</v>
      </c>
    </row>
    <row r="8" spans="1:10" ht="14.1" customHeight="1" x14ac:dyDescent="0.3">
      <c r="A8" s="99" t="s">
        <v>240</v>
      </c>
      <c r="B8" s="29">
        <v>12886101</v>
      </c>
      <c r="C8" s="29" t="s">
        <v>678</v>
      </c>
      <c r="D8" s="32">
        <v>2190</v>
      </c>
      <c r="E8" s="32">
        <v>289</v>
      </c>
      <c r="F8" s="32">
        <v>38</v>
      </c>
      <c r="G8" s="32">
        <v>1863</v>
      </c>
      <c r="H8" s="32">
        <v>0</v>
      </c>
      <c r="I8" s="31">
        <v>296</v>
      </c>
      <c r="J8" s="32">
        <v>1152</v>
      </c>
    </row>
    <row r="9" spans="1:10" ht="14.1" customHeight="1" x14ac:dyDescent="0.3">
      <c r="A9" s="99" t="s">
        <v>240</v>
      </c>
      <c r="B9" s="29">
        <v>28000701</v>
      </c>
      <c r="C9" s="29" t="s">
        <v>299</v>
      </c>
      <c r="D9" s="32">
        <v>5121</v>
      </c>
      <c r="E9" s="32">
        <v>246</v>
      </c>
      <c r="F9" s="32">
        <v>298</v>
      </c>
      <c r="G9" s="32">
        <v>4577</v>
      </c>
      <c r="H9" s="32">
        <v>0</v>
      </c>
      <c r="I9" s="31">
        <v>282</v>
      </c>
      <c r="J9" s="32">
        <v>252</v>
      </c>
    </row>
    <row r="10" spans="1:10" ht="14.1" customHeight="1" x14ac:dyDescent="0.3">
      <c r="A10" s="99" t="s">
        <v>240</v>
      </c>
      <c r="B10" s="29">
        <v>36010201</v>
      </c>
      <c r="C10" s="29" t="s">
        <v>302</v>
      </c>
      <c r="D10" s="32">
        <v>4539</v>
      </c>
      <c r="E10" s="32">
        <v>55</v>
      </c>
      <c r="F10" s="32">
        <v>183</v>
      </c>
      <c r="G10" s="32">
        <v>4301</v>
      </c>
      <c r="H10" s="32">
        <v>0</v>
      </c>
      <c r="I10" s="31">
        <v>169</v>
      </c>
      <c r="J10" s="32">
        <v>0</v>
      </c>
    </row>
    <row r="11" spans="1:10" ht="14.1" customHeight="1" x14ac:dyDescent="0.3">
      <c r="A11" s="99" t="s">
        <v>240</v>
      </c>
      <c r="B11" s="29">
        <v>62748741</v>
      </c>
      <c r="C11" s="29" t="s">
        <v>720</v>
      </c>
      <c r="D11" s="32">
        <v>3843</v>
      </c>
      <c r="E11" s="32">
        <v>0</v>
      </c>
      <c r="F11" s="32">
        <v>35</v>
      </c>
      <c r="G11" s="32">
        <v>3808</v>
      </c>
      <c r="H11" s="32">
        <v>0</v>
      </c>
      <c r="I11" s="31">
        <v>230</v>
      </c>
      <c r="J11" s="32">
        <v>0</v>
      </c>
    </row>
    <row r="12" spans="1:10" ht="14.1" customHeight="1" x14ac:dyDescent="0.3">
      <c r="A12" s="99" t="s">
        <v>240</v>
      </c>
      <c r="B12" s="29">
        <v>62751906</v>
      </c>
      <c r="C12" s="29" t="s">
        <v>747</v>
      </c>
      <c r="D12" s="32">
        <v>3670</v>
      </c>
      <c r="E12" s="32">
        <v>32</v>
      </c>
      <c r="F12" s="32">
        <v>62</v>
      </c>
      <c r="G12" s="32">
        <v>3576</v>
      </c>
      <c r="H12" s="32">
        <v>0</v>
      </c>
      <c r="I12" s="31">
        <v>32</v>
      </c>
      <c r="J12" s="32">
        <v>0</v>
      </c>
    </row>
    <row r="13" spans="1:10" ht="14.1" customHeight="1" x14ac:dyDescent="0.3">
      <c r="A13" s="99" t="s">
        <v>240</v>
      </c>
      <c r="B13" s="29">
        <v>64308055</v>
      </c>
      <c r="C13" s="29" t="s">
        <v>745</v>
      </c>
      <c r="D13" s="32">
        <v>3885</v>
      </c>
      <c r="E13" s="32">
        <v>4</v>
      </c>
      <c r="F13" s="32">
        <v>46</v>
      </c>
      <c r="G13" s="32">
        <v>3835</v>
      </c>
      <c r="H13" s="32">
        <v>0</v>
      </c>
      <c r="I13" s="31">
        <v>34</v>
      </c>
      <c r="J13" s="32">
        <v>0</v>
      </c>
    </row>
    <row r="14" spans="1:10" ht="14.1" customHeight="1" x14ac:dyDescent="0.3">
      <c r="A14" s="99" t="s">
        <v>240</v>
      </c>
      <c r="B14" s="29">
        <v>64313588</v>
      </c>
      <c r="C14" s="29" t="s">
        <v>810</v>
      </c>
      <c r="D14" s="32">
        <v>46</v>
      </c>
      <c r="E14" s="32">
        <v>1</v>
      </c>
      <c r="F14" s="32">
        <v>14</v>
      </c>
      <c r="G14" s="32">
        <v>31</v>
      </c>
      <c r="H14" s="32">
        <v>0</v>
      </c>
      <c r="I14" s="31">
        <v>3</v>
      </c>
      <c r="J14" s="32">
        <v>936</v>
      </c>
    </row>
    <row r="15" spans="1:10" ht="14.1" customHeight="1" x14ac:dyDescent="0.3">
      <c r="A15" s="99" t="s">
        <v>240</v>
      </c>
      <c r="B15" s="29">
        <v>64314621</v>
      </c>
      <c r="C15" s="29" t="s">
        <v>790</v>
      </c>
      <c r="D15" s="32">
        <v>7224</v>
      </c>
      <c r="E15" s="32">
        <v>112</v>
      </c>
      <c r="F15" s="32">
        <v>400</v>
      </c>
      <c r="G15" s="32">
        <v>6712</v>
      </c>
      <c r="H15" s="32">
        <v>0</v>
      </c>
      <c r="I15" s="31">
        <v>142</v>
      </c>
      <c r="J15" s="32">
        <v>4340</v>
      </c>
    </row>
    <row r="16" spans="1:10" ht="14.1" customHeight="1" x14ac:dyDescent="0.3">
      <c r="A16" s="99" t="s">
        <v>240</v>
      </c>
      <c r="B16" s="29">
        <v>64315194</v>
      </c>
      <c r="C16" s="29" t="s">
        <v>724</v>
      </c>
      <c r="D16" s="32">
        <v>407</v>
      </c>
      <c r="E16" s="32">
        <v>0</v>
      </c>
      <c r="F16" s="32">
        <v>2</v>
      </c>
      <c r="G16" s="32">
        <v>405</v>
      </c>
      <c r="H16" s="32">
        <v>0</v>
      </c>
      <c r="I16" s="31">
        <v>0</v>
      </c>
      <c r="J16" s="32">
        <v>0</v>
      </c>
    </row>
    <row r="17" spans="1:10" ht="14.1" customHeight="1" x14ac:dyDescent="0.3">
      <c r="A17" s="99" t="s">
        <v>240</v>
      </c>
      <c r="B17" s="29">
        <v>64324725</v>
      </c>
      <c r="C17" s="29" t="s">
        <v>744</v>
      </c>
      <c r="D17" s="32">
        <v>958</v>
      </c>
      <c r="E17" s="32">
        <v>0</v>
      </c>
      <c r="F17" s="32">
        <v>51</v>
      </c>
      <c r="G17" s="32">
        <v>907</v>
      </c>
      <c r="H17" s="32">
        <v>0</v>
      </c>
      <c r="I17" s="31">
        <v>2</v>
      </c>
      <c r="J17" s="32">
        <v>0</v>
      </c>
    </row>
    <row r="18" spans="1:10" ht="14.1" customHeight="1" x14ac:dyDescent="0.3">
      <c r="A18" s="99" t="s">
        <v>240</v>
      </c>
      <c r="B18" s="29">
        <v>64764703</v>
      </c>
      <c r="C18" s="29" t="s">
        <v>827</v>
      </c>
      <c r="D18" s="32">
        <v>1515</v>
      </c>
      <c r="E18" s="32">
        <v>28</v>
      </c>
      <c r="F18" s="32">
        <v>51</v>
      </c>
      <c r="G18" s="32">
        <v>1436</v>
      </c>
      <c r="H18" s="32">
        <v>0</v>
      </c>
      <c r="I18" s="31">
        <v>93</v>
      </c>
      <c r="J18" s="32">
        <v>0</v>
      </c>
    </row>
    <row r="19" spans="1:10" ht="14.1" customHeight="1" x14ac:dyDescent="0.3">
      <c r="A19" s="99" t="s">
        <v>240</v>
      </c>
      <c r="B19" s="29">
        <v>64773377</v>
      </c>
      <c r="C19" s="29" t="s">
        <v>753</v>
      </c>
      <c r="D19" s="32">
        <v>20734</v>
      </c>
      <c r="E19" s="32">
        <v>514</v>
      </c>
      <c r="F19" s="32">
        <v>905</v>
      </c>
      <c r="G19" s="32">
        <v>19315</v>
      </c>
      <c r="H19" s="32">
        <v>0</v>
      </c>
      <c r="I19" s="31">
        <v>764</v>
      </c>
      <c r="J19" s="32">
        <v>0</v>
      </c>
    </row>
    <row r="20" spans="1:10" ht="14.1" customHeight="1" x14ac:dyDescent="0.3">
      <c r="A20" s="99" t="s">
        <v>240</v>
      </c>
      <c r="B20" s="29">
        <v>64773378</v>
      </c>
      <c r="C20" s="29" t="s">
        <v>756</v>
      </c>
      <c r="D20" s="32">
        <v>3939</v>
      </c>
      <c r="E20" s="32">
        <v>32</v>
      </c>
      <c r="F20" s="32">
        <v>244</v>
      </c>
      <c r="G20" s="32">
        <v>3663</v>
      </c>
      <c r="H20" s="32">
        <v>0</v>
      </c>
      <c r="I20" s="31">
        <v>232</v>
      </c>
      <c r="J20" s="32">
        <v>0</v>
      </c>
    </row>
    <row r="21" spans="1:10" ht="14.1" customHeight="1" x14ac:dyDescent="0.3">
      <c r="A21" s="99" t="s">
        <v>240</v>
      </c>
      <c r="B21" s="29">
        <v>64813343</v>
      </c>
      <c r="C21" s="29" t="s">
        <v>580</v>
      </c>
      <c r="D21" s="32">
        <v>372</v>
      </c>
      <c r="E21" s="32">
        <v>0</v>
      </c>
      <c r="F21" s="32">
        <v>5</v>
      </c>
      <c r="G21" s="32">
        <v>367</v>
      </c>
      <c r="H21" s="32">
        <v>0</v>
      </c>
      <c r="I21" s="31">
        <v>30</v>
      </c>
      <c r="J21" s="32">
        <v>0</v>
      </c>
    </row>
    <row r="22" spans="1:10" ht="14.1" customHeight="1" x14ac:dyDescent="0.3">
      <c r="A22" s="99" t="s">
        <v>240</v>
      </c>
      <c r="B22" s="29">
        <v>64845275</v>
      </c>
      <c r="C22" s="29" t="s">
        <v>848</v>
      </c>
      <c r="D22" s="32">
        <v>249</v>
      </c>
      <c r="E22" s="32">
        <v>0</v>
      </c>
      <c r="F22" s="32">
        <v>1</v>
      </c>
      <c r="G22" s="32">
        <v>248</v>
      </c>
      <c r="H22" s="32">
        <v>0</v>
      </c>
      <c r="I22" s="31">
        <v>0</v>
      </c>
      <c r="J22" s="32">
        <v>0</v>
      </c>
    </row>
    <row r="23" spans="1:10" ht="14.1" customHeight="1" x14ac:dyDescent="0.3">
      <c r="A23" s="99" t="s">
        <v>240</v>
      </c>
      <c r="B23" s="29">
        <v>67291280</v>
      </c>
      <c r="C23" s="29" t="s">
        <v>306</v>
      </c>
      <c r="D23" s="32">
        <v>1963</v>
      </c>
      <c r="E23" s="32">
        <v>3</v>
      </c>
      <c r="F23" s="32">
        <v>156</v>
      </c>
      <c r="G23" s="32">
        <v>1804</v>
      </c>
      <c r="H23" s="32">
        <v>0</v>
      </c>
      <c r="I23" s="31">
        <v>23</v>
      </c>
      <c r="J23" s="32">
        <v>0</v>
      </c>
    </row>
    <row r="24" spans="1:10" ht="14.1" customHeight="1" x14ac:dyDescent="0.3">
      <c r="A24" s="99" t="s">
        <v>240</v>
      </c>
      <c r="B24" s="29">
        <v>67682348</v>
      </c>
      <c r="C24" s="29" t="s">
        <v>326</v>
      </c>
      <c r="D24" s="32">
        <v>4385</v>
      </c>
      <c r="E24" s="32">
        <v>0</v>
      </c>
      <c r="F24" s="32">
        <v>93</v>
      </c>
      <c r="G24" s="32">
        <v>4292</v>
      </c>
      <c r="H24" s="32">
        <v>0</v>
      </c>
      <c r="I24" s="31">
        <v>85</v>
      </c>
      <c r="J24" s="32">
        <v>0</v>
      </c>
    </row>
    <row r="25" spans="1:10" ht="14.1" customHeight="1" x14ac:dyDescent="0.3">
      <c r="A25" s="99" t="s">
        <v>240</v>
      </c>
      <c r="B25" s="29">
        <v>67682357</v>
      </c>
      <c r="C25" s="29" t="s">
        <v>524</v>
      </c>
      <c r="D25" s="32">
        <v>13197</v>
      </c>
      <c r="E25" s="32">
        <v>586</v>
      </c>
      <c r="F25" s="32">
        <v>449</v>
      </c>
      <c r="G25" s="32">
        <v>12162</v>
      </c>
      <c r="H25" s="32">
        <v>0</v>
      </c>
      <c r="I25" s="31">
        <v>761</v>
      </c>
      <c r="J25" s="32">
        <v>0</v>
      </c>
    </row>
    <row r="26" spans="1:10" ht="14.1" customHeight="1" x14ac:dyDescent="0.3">
      <c r="A26" s="99" t="s">
        <v>240</v>
      </c>
      <c r="B26" s="29">
        <v>67682359</v>
      </c>
      <c r="C26" s="29" t="s">
        <v>327</v>
      </c>
      <c r="D26" s="32">
        <v>17795</v>
      </c>
      <c r="E26" s="32">
        <v>207</v>
      </c>
      <c r="F26" s="32">
        <v>311</v>
      </c>
      <c r="G26" s="32">
        <v>17277</v>
      </c>
      <c r="H26" s="32">
        <v>0</v>
      </c>
      <c r="I26" s="31">
        <v>418</v>
      </c>
      <c r="J26" s="32">
        <v>0</v>
      </c>
    </row>
    <row r="27" spans="1:10" ht="14.1" customHeight="1" x14ac:dyDescent="0.3">
      <c r="A27" s="99" t="s">
        <v>240</v>
      </c>
      <c r="B27" s="29">
        <v>67750998</v>
      </c>
      <c r="C27" s="29" t="s">
        <v>774</v>
      </c>
      <c r="D27" s="32">
        <v>99</v>
      </c>
      <c r="E27" s="32">
        <v>0</v>
      </c>
      <c r="F27" s="32">
        <v>31</v>
      </c>
      <c r="G27" s="32">
        <v>68</v>
      </c>
      <c r="H27" s="32">
        <v>0</v>
      </c>
      <c r="I27" s="31">
        <v>0</v>
      </c>
      <c r="J27" s="32">
        <v>0</v>
      </c>
    </row>
    <row r="28" spans="1:10" ht="14.1" customHeight="1" x14ac:dyDescent="0.3">
      <c r="A28" s="99" t="s">
        <v>240</v>
      </c>
      <c r="B28" s="29">
        <v>67751000</v>
      </c>
      <c r="C28" s="29" t="s">
        <v>757</v>
      </c>
      <c r="D28" s="32">
        <v>288</v>
      </c>
      <c r="E28" s="32">
        <v>0</v>
      </c>
      <c r="F28" s="32">
        <v>22</v>
      </c>
      <c r="G28" s="32">
        <v>266</v>
      </c>
      <c r="H28" s="32">
        <v>0</v>
      </c>
      <c r="I28" s="31">
        <v>0</v>
      </c>
      <c r="J28" s="32">
        <v>0</v>
      </c>
    </row>
    <row r="29" spans="1:10" ht="14.1" customHeight="1" x14ac:dyDescent="0.3">
      <c r="A29" s="99" t="s">
        <v>240</v>
      </c>
      <c r="B29" s="29">
        <v>67751002</v>
      </c>
      <c r="C29" s="29" t="s">
        <v>505</v>
      </c>
      <c r="D29" s="32">
        <v>299</v>
      </c>
      <c r="E29" s="32">
        <v>0</v>
      </c>
      <c r="F29" s="32">
        <v>8</v>
      </c>
      <c r="G29" s="32">
        <v>291</v>
      </c>
      <c r="H29" s="32">
        <v>0</v>
      </c>
      <c r="I29" s="31">
        <v>0</v>
      </c>
      <c r="J29" s="32">
        <v>0</v>
      </c>
    </row>
    <row r="30" spans="1:10" ht="14.1" customHeight="1" x14ac:dyDescent="0.3">
      <c r="A30" s="99" t="s">
        <v>240</v>
      </c>
      <c r="B30" s="29">
        <v>67751022</v>
      </c>
      <c r="C30" s="29" t="s">
        <v>330</v>
      </c>
      <c r="D30" s="32">
        <v>248</v>
      </c>
      <c r="E30" s="32">
        <v>25</v>
      </c>
      <c r="F30" s="32">
        <v>8</v>
      </c>
      <c r="G30" s="32">
        <v>215</v>
      </c>
      <c r="H30" s="32">
        <v>0</v>
      </c>
      <c r="I30" s="31">
        <v>25</v>
      </c>
      <c r="J30" s="32">
        <v>0</v>
      </c>
    </row>
    <row r="31" spans="1:10" ht="14.1" customHeight="1" x14ac:dyDescent="0.3">
      <c r="A31" s="99" t="s">
        <v>240</v>
      </c>
      <c r="B31" s="29">
        <v>67751029</v>
      </c>
      <c r="C31" s="29" t="s">
        <v>789</v>
      </c>
      <c r="D31" s="32">
        <v>644</v>
      </c>
      <c r="E31" s="32">
        <v>0</v>
      </c>
      <c r="F31" s="32">
        <v>13</v>
      </c>
      <c r="G31" s="32">
        <v>631</v>
      </c>
      <c r="H31" s="32">
        <v>0</v>
      </c>
      <c r="I31" s="31">
        <v>0</v>
      </c>
      <c r="J31" s="32">
        <v>0</v>
      </c>
    </row>
    <row r="32" spans="1:10" ht="14.1" customHeight="1" x14ac:dyDescent="0.3">
      <c r="A32" s="99" t="s">
        <v>240</v>
      </c>
      <c r="B32" s="29">
        <v>67969831</v>
      </c>
      <c r="C32" s="29" t="s">
        <v>677</v>
      </c>
      <c r="D32" s="32">
        <v>2440</v>
      </c>
      <c r="E32" s="32">
        <v>1172</v>
      </c>
      <c r="F32" s="32">
        <v>14</v>
      </c>
      <c r="G32" s="32">
        <v>1254</v>
      </c>
      <c r="H32" s="32">
        <v>0</v>
      </c>
      <c r="I32" s="31">
        <v>1183</v>
      </c>
      <c r="J32" s="32">
        <v>36</v>
      </c>
    </row>
    <row r="33" spans="1:10" ht="14.1" customHeight="1" x14ac:dyDescent="0.3">
      <c r="A33" s="99" t="s">
        <v>240</v>
      </c>
      <c r="B33" s="29">
        <v>68429197</v>
      </c>
      <c r="C33" s="29" t="s">
        <v>679</v>
      </c>
      <c r="D33" s="32">
        <v>3877</v>
      </c>
      <c r="E33" s="32">
        <v>7</v>
      </c>
      <c r="F33" s="32">
        <v>121</v>
      </c>
      <c r="G33" s="32">
        <v>3749</v>
      </c>
      <c r="H33" s="32">
        <v>0</v>
      </c>
      <c r="I33" s="31">
        <v>12</v>
      </c>
      <c r="J33" s="32">
        <v>500</v>
      </c>
    </row>
    <row r="34" spans="1:10" ht="14.1" customHeight="1" x14ac:dyDescent="0.3">
      <c r="A34" s="99" t="s">
        <v>240</v>
      </c>
      <c r="B34" s="29">
        <v>68601123</v>
      </c>
      <c r="C34" s="29" t="s">
        <v>563</v>
      </c>
      <c r="D34" s="32">
        <v>200</v>
      </c>
      <c r="E34" s="32">
        <v>0</v>
      </c>
      <c r="F34" s="32">
        <v>10</v>
      </c>
      <c r="G34" s="32">
        <v>190</v>
      </c>
      <c r="H34" s="32">
        <v>0</v>
      </c>
      <c r="I34" s="31">
        <v>10</v>
      </c>
      <c r="J34" s="32">
        <v>0</v>
      </c>
    </row>
    <row r="35" spans="1:10" ht="14.1" customHeight="1" x14ac:dyDescent="0.3">
      <c r="A35" s="99" t="s">
        <v>240</v>
      </c>
      <c r="B35" s="29">
        <v>68608109</v>
      </c>
      <c r="C35" s="29" t="s">
        <v>259</v>
      </c>
      <c r="D35" s="32">
        <v>241</v>
      </c>
      <c r="E35" s="32">
        <v>0</v>
      </c>
      <c r="F35" s="32">
        <v>0</v>
      </c>
      <c r="G35" s="32">
        <v>241</v>
      </c>
      <c r="H35" s="32">
        <v>0</v>
      </c>
      <c r="I35" s="31">
        <v>0</v>
      </c>
      <c r="J35" s="32">
        <v>128</v>
      </c>
    </row>
    <row r="36" spans="1:10" ht="14.1" customHeight="1" x14ac:dyDescent="0.3">
      <c r="A36" s="99" t="s">
        <v>240</v>
      </c>
      <c r="B36" s="29">
        <v>64344801</v>
      </c>
      <c r="C36" s="29" t="s">
        <v>755</v>
      </c>
      <c r="D36" s="32">
        <v>445</v>
      </c>
      <c r="E36" s="32">
        <v>1</v>
      </c>
      <c r="F36" s="32">
        <v>7</v>
      </c>
      <c r="G36" s="32">
        <v>437</v>
      </c>
      <c r="H36" s="32">
        <v>0</v>
      </c>
      <c r="I36" s="31">
        <v>5</v>
      </c>
      <c r="J36" s="32">
        <v>83</v>
      </c>
    </row>
    <row r="37" spans="1:10" ht="14.1" customHeight="1" x14ac:dyDescent="0.3">
      <c r="A37" s="99" t="s">
        <v>240</v>
      </c>
      <c r="B37" s="29">
        <v>64344810</v>
      </c>
      <c r="C37" s="29" t="s">
        <v>796</v>
      </c>
      <c r="D37" s="32">
        <v>19</v>
      </c>
      <c r="E37" s="32">
        <v>0</v>
      </c>
      <c r="F37" s="32">
        <v>7</v>
      </c>
      <c r="G37" s="32">
        <v>12</v>
      </c>
      <c r="H37" s="32">
        <v>0</v>
      </c>
      <c r="I37" s="31">
        <v>0</v>
      </c>
      <c r="J37" s="32">
        <v>100</v>
      </c>
    </row>
    <row r="38" spans="1:10" ht="14.1" customHeight="1" x14ac:dyDescent="0.3">
      <c r="A38" s="99" t="s">
        <v>240</v>
      </c>
      <c r="B38" s="29">
        <v>64345464</v>
      </c>
      <c r="C38" s="29" t="s">
        <v>775</v>
      </c>
      <c r="D38" s="32">
        <v>365</v>
      </c>
      <c r="E38" s="32">
        <v>2</v>
      </c>
      <c r="F38" s="32">
        <v>10</v>
      </c>
      <c r="G38" s="32">
        <v>353</v>
      </c>
      <c r="H38" s="32">
        <v>0</v>
      </c>
      <c r="I38" s="31">
        <v>9</v>
      </c>
      <c r="J38" s="32">
        <v>0</v>
      </c>
    </row>
    <row r="39" spans="1:10" ht="14.1" customHeight="1" x14ac:dyDescent="0.3">
      <c r="A39" s="99" t="s">
        <v>240</v>
      </c>
      <c r="B39" s="29">
        <v>64345480</v>
      </c>
      <c r="C39" s="29" t="s">
        <v>776</v>
      </c>
      <c r="D39" s="32">
        <v>83</v>
      </c>
      <c r="E39" s="32">
        <v>0</v>
      </c>
      <c r="F39" s="32">
        <v>1</v>
      </c>
      <c r="G39" s="32">
        <v>82</v>
      </c>
      <c r="H39" s="32">
        <v>0</v>
      </c>
      <c r="I39" s="31">
        <v>0</v>
      </c>
      <c r="J39" s="32">
        <v>300</v>
      </c>
    </row>
    <row r="40" spans="1:10" ht="14.1" customHeight="1" x14ac:dyDescent="0.3">
      <c r="A40" s="99" t="s">
        <v>240</v>
      </c>
      <c r="B40" s="29">
        <v>68222641</v>
      </c>
      <c r="C40" s="29" t="s">
        <v>758</v>
      </c>
      <c r="D40" s="32">
        <v>144</v>
      </c>
      <c r="E40" s="32">
        <v>0</v>
      </c>
      <c r="F40" s="32">
        <v>1</v>
      </c>
      <c r="G40" s="32">
        <v>143</v>
      </c>
      <c r="H40" s="32">
        <v>0</v>
      </c>
      <c r="I40" s="31">
        <v>0</v>
      </c>
      <c r="J40" s="32">
        <v>0</v>
      </c>
    </row>
    <row r="41" spans="1:10" ht="14.1" customHeight="1" x14ac:dyDescent="0.3">
      <c r="A41" s="99" t="s">
        <v>240</v>
      </c>
      <c r="B41" s="29">
        <v>12011702</v>
      </c>
      <c r="C41" s="29" t="s">
        <v>254</v>
      </c>
      <c r="D41" s="32">
        <v>4644</v>
      </c>
      <c r="E41" s="32">
        <v>4</v>
      </c>
      <c r="F41" s="32">
        <v>11</v>
      </c>
      <c r="G41" s="32">
        <v>4629</v>
      </c>
      <c r="H41" s="32">
        <v>0</v>
      </c>
      <c r="I41" s="31">
        <v>30</v>
      </c>
      <c r="J41" s="32">
        <v>11803</v>
      </c>
    </row>
    <row r="42" spans="1:10" ht="14.1" customHeight="1" x14ac:dyDescent="0.3">
      <c r="A42" s="99" t="s">
        <v>240</v>
      </c>
      <c r="B42" s="29">
        <v>12011802</v>
      </c>
      <c r="C42" s="29" t="s">
        <v>255</v>
      </c>
      <c r="D42" s="32">
        <v>1345</v>
      </c>
      <c r="E42" s="32">
        <v>0</v>
      </c>
      <c r="F42" s="32">
        <v>11</v>
      </c>
      <c r="G42" s="32">
        <v>1334</v>
      </c>
      <c r="H42" s="32">
        <v>0</v>
      </c>
      <c r="I42" s="31">
        <v>3</v>
      </c>
      <c r="J42" s="32">
        <v>1879</v>
      </c>
    </row>
    <row r="43" spans="1:10" ht="14.1" customHeight="1" x14ac:dyDescent="0.3">
      <c r="A43" s="99" t="s">
        <v>240</v>
      </c>
      <c r="B43" s="29">
        <v>14413801</v>
      </c>
      <c r="C43" s="29" t="s">
        <v>800</v>
      </c>
      <c r="D43" s="32">
        <v>27</v>
      </c>
      <c r="E43" s="32">
        <v>0</v>
      </c>
      <c r="F43" s="32">
        <v>5</v>
      </c>
      <c r="G43" s="32">
        <v>22</v>
      </c>
      <c r="H43" s="32">
        <v>0</v>
      </c>
      <c r="I43" s="31">
        <v>2</v>
      </c>
      <c r="J43" s="32">
        <v>80</v>
      </c>
    </row>
    <row r="44" spans="1:10" ht="14.1" customHeight="1" x14ac:dyDescent="0.3">
      <c r="A44" s="99" t="s">
        <v>240</v>
      </c>
      <c r="B44" s="29">
        <v>15196603</v>
      </c>
      <c r="C44" s="29" t="s">
        <v>264</v>
      </c>
      <c r="D44" s="32">
        <v>237</v>
      </c>
      <c r="E44" s="32">
        <v>0</v>
      </c>
      <c r="F44" s="32">
        <v>1</v>
      </c>
      <c r="G44" s="32">
        <v>236</v>
      </c>
      <c r="H44" s="32">
        <v>0</v>
      </c>
      <c r="I44" s="31">
        <v>3</v>
      </c>
      <c r="J44" s="32">
        <v>0</v>
      </c>
    </row>
    <row r="45" spans="1:10" ht="14.1" customHeight="1" x14ac:dyDescent="0.3">
      <c r="A45" s="99" t="s">
        <v>240</v>
      </c>
      <c r="B45" s="29">
        <v>15859202</v>
      </c>
      <c r="C45" s="29" t="s">
        <v>265</v>
      </c>
      <c r="D45" s="32">
        <v>160</v>
      </c>
      <c r="E45" s="32">
        <v>0</v>
      </c>
      <c r="F45" s="32">
        <v>0</v>
      </c>
      <c r="G45" s="32">
        <v>160</v>
      </c>
      <c r="H45" s="32">
        <v>0</v>
      </c>
      <c r="I45" s="31">
        <v>4</v>
      </c>
      <c r="J45" s="32">
        <v>180</v>
      </c>
    </row>
    <row r="46" spans="1:10" ht="14.1" customHeight="1" x14ac:dyDescent="0.3">
      <c r="A46" s="99" t="s">
        <v>240</v>
      </c>
      <c r="B46" s="29">
        <v>16164101</v>
      </c>
      <c r="C46" s="29" t="s">
        <v>274</v>
      </c>
      <c r="D46" s="32">
        <v>217</v>
      </c>
      <c r="E46" s="32">
        <v>1</v>
      </c>
      <c r="F46" s="32">
        <v>9</v>
      </c>
      <c r="G46" s="32">
        <v>207</v>
      </c>
      <c r="H46" s="32">
        <v>0</v>
      </c>
      <c r="I46" s="31">
        <v>2</v>
      </c>
      <c r="J46" s="32">
        <v>0</v>
      </c>
    </row>
    <row r="47" spans="1:10" ht="14.1" customHeight="1" x14ac:dyDescent="0.3">
      <c r="A47" s="99" t="s">
        <v>240</v>
      </c>
      <c r="B47" s="29">
        <v>16866501</v>
      </c>
      <c r="C47" s="29" t="s">
        <v>574</v>
      </c>
      <c r="D47" s="32">
        <v>85</v>
      </c>
      <c r="E47" s="32">
        <v>0</v>
      </c>
      <c r="F47" s="32">
        <v>1</v>
      </c>
      <c r="G47" s="32">
        <v>84</v>
      </c>
      <c r="H47" s="32">
        <v>0</v>
      </c>
      <c r="I47" s="31">
        <v>0</v>
      </c>
      <c r="J47" s="32">
        <v>0</v>
      </c>
    </row>
    <row r="48" spans="1:10" ht="14.1" customHeight="1" x14ac:dyDescent="0.3">
      <c r="A48" s="99" t="s">
        <v>240</v>
      </c>
      <c r="B48" s="29">
        <v>17193101</v>
      </c>
      <c r="C48" s="29" t="s">
        <v>280</v>
      </c>
      <c r="D48" s="32">
        <v>747</v>
      </c>
      <c r="E48" s="32">
        <v>0</v>
      </c>
      <c r="F48" s="32">
        <v>12</v>
      </c>
      <c r="G48" s="32">
        <v>735</v>
      </c>
      <c r="H48" s="32">
        <v>0</v>
      </c>
      <c r="I48" s="31">
        <v>20</v>
      </c>
      <c r="J48" s="32">
        <v>0</v>
      </c>
    </row>
    <row r="49" spans="1:10" ht="14.1" customHeight="1" x14ac:dyDescent="0.3">
      <c r="A49" s="99" t="s">
        <v>240</v>
      </c>
      <c r="B49" s="29">
        <v>17193201</v>
      </c>
      <c r="C49" s="29" t="s">
        <v>281</v>
      </c>
      <c r="D49" s="32">
        <v>847</v>
      </c>
      <c r="E49" s="32">
        <v>15</v>
      </c>
      <c r="F49" s="32">
        <v>11</v>
      </c>
      <c r="G49" s="32">
        <v>821</v>
      </c>
      <c r="H49" s="32">
        <v>0</v>
      </c>
      <c r="I49" s="31">
        <v>42</v>
      </c>
      <c r="J49" s="32">
        <v>0</v>
      </c>
    </row>
    <row r="50" spans="1:10" ht="14.1" customHeight="1" x14ac:dyDescent="0.3">
      <c r="A50" s="99" t="s">
        <v>240</v>
      </c>
      <c r="B50" s="29">
        <v>17193301</v>
      </c>
      <c r="C50" s="29" t="s">
        <v>282</v>
      </c>
      <c r="D50" s="32">
        <v>3943</v>
      </c>
      <c r="E50" s="32">
        <v>58</v>
      </c>
      <c r="F50" s="32">
        <v>71</v>
      </c>
      <c r="G50" s="32">
        <v>3814</v>
      </c>
      <c r="H50" s="32">
        <v>0</v>
      </c>
      <c r="I50" s="31">
        <v>95</v>
      </c>
      <c r="J50" s="32">
        <v>0</v>
      </c>
    </row>
    <row r="51" spans="1:10" ht="14.1" customHeight="1" x14ac:dyDescent="0.3">
      <c r="A51" s="99" t="s">
        <v>240</v>
      </c>
      <c r="B51" s="29">
        <v>17193401</v>
      </c>
      <c r="C51" s="29" t="s">
        <v>283</v>
      </c>
      <c r="D51" s="32">
        <v>3378</v>
      </c>
      <c r="E51" s="32">
        <v>3</v>
      </c>
      <c r="F51" s="32">
        <v>122</v>
      </c>
      <c r="G51" s="32">
        <v>3253</v>
      </c>
      <c r="H51" s="32">
        <v>0</v>
      </c>
      <c r="I51" s="31">
        <v>678</v>
      </c>
      <c r="J51" s="32">
        <v>0</v>
      </c>
    </row>
    <row r="52" spans="1:10" ht="14.1" customHeight="1" x14ac:dyDescent="0.3">
      <c r="A52" s="99" t="s">
        <v>240</v>
      </c>
      <c r="B52" s="29">
        <v>17253003</v>
      </c>
      <c r="C52" s="29" t="s">
        <v>284</v>
      </c>
      <c r="D52" s="32">
        <v>615</v>
      </c>
      <c r="E52" s="32">
        <v>7</v>
      </c>
      <c r="F52" s="32">
        <v>25</v>
      </c>
      <c r="G52" s="32">
        <v>583</v>
      </c>
      <c r="H52" s="32">
        <v>0</v>
      </c>
      <c r="I52" s="31">
        <v>12</v>
      </c>
      <c r="J52" s="32">
        <v>227</v>
      </c>
    </row>
    <row r="53" spans="1:10" ht="14.1" customHeight="1" x14ac:dyDescent="0.3">
      <c r="A53" s="99" t="s">
        <v>240</v>
      </c>
      <c r="B53" s="29">
        <v>18696502</v>
      </c>
      <c r="C53" s="29" t="s">
        <v>285</v>
      </c>
      <c r="D53" s="32">
        <v>60</v>
      </c>
      <c r="E53" s="32">
        <v>0</v>
      </c>
      <c r="F53" s="32">
        <v>1</v>
      </c>
      <c r="G53" s="32">
        <v>59</v>
      </c>
      <c r="H53" s="32">
        <v>0</v>
      </c>
      <c r="I53" s="31">
        <v>0</v>
      </c>
      <c r="J53" s="32">
        <v>90</v>
      </c>
    </row>
    <row r="54" spans="1:10" ht="14.1" customHeight="1" x14ac:dyDescent="0.3">
      <c r="A54" s="99" t="s">
        <v>240</v>
      </c>
      <c r="B54" s="29">
        <v>19513602</v>
      </c>
      <c r="C54" s="29" t="s">
        <v>287</v>
      </c>
      <c r="D54" s="32">
        <v>940</v>
      </c>
      <c r="E54" s="32">
        <v>1</v>
      </c>
      <c r="F54" s="32">
        <v>111</v>
      </c>
      <c r="G54" s="32">
        <v>828</v>
      </c>
      <c r="H54" s="32">
        <v>0</v>
      </c>
      <c r="I54" s="31">
        <v>1</v>
      </c>
      <c r="J54" s="32">
        <v>918</v>
      </c>
    </row>
    <row r="55" spans="1:10" ht="14.1" customHeight="1" x14ac:dyDescent="0.3">
      <c r="A55" s="99" t="s">
        <v>240</v>
      </c>
      <c r="B55" s="29">
        <v>19522701</v>
      </c>
      <c r="C55" s="29" t="s">
        <v>603</v>
      </c>
      <c r="D55" s="32">
        <v>186</v>
      </c>
      <c r="E55" s="32">
        <v>157</v>
      </c>
      <c r="F55" s="32">
        <v>14</v>
      </c>
      <c r="G55" s="32">
        <v>15</v>
      </c>
      <c r="H55" s="32">
        <v>0</v>
      </c>
      <c r="I55" s="31">
        <v>162</v>
      </c>
      <c r="J55" s="32">
        <v>0</v>
      </c>
    </row>
    <row r="56" spans="1:10" ht="14.1" customHeight="1" x14ac:dyDescent="0.3">
      <c r="A56" s="99" t="s">
        <v>240</v>
      </c>
      <c r="B56" s="29">
        <v>19630701</v>
      </c>
      <c r="C56" s="29" t="s">
        <v>289</v>
      </c>
      <c r="D56" s="32">
        <v>285</v>
      </c>
      <c r="E56" s="32">
        <v>0</v>
      </c>
      <c r="F56" s="32">
        <v>3</v>
      </c>
      <c r="G56" s="32">
        <v>282</v>
      </c>
      <c r="H56" s="32">
        <v>0</v>
      </c>
      <c r="I56" s="31">
        <v>2</v>
      </c>
      <c r="J56" s="32">
        <v>1024</v>
      </c>
    </row>
    <row r="57" spans="1:10" ht="14.1" customHeight="1" x14ac:dyDescent="0.3">
      <c r="A57" s="99" t="s">
        <v>240</v>
      </c>
      <c r="B57" s="29">
        <v>22010602</v>
      </c>
      <c r="C57" s="29" t="s">
        <v>527</v>
      </c>
      <c r="D57" s="32">
        <v>3399</v>
      </c>
      <c r="E57" s="32">
        <v>0</v>
      </c>
      <c r="F57" s="32">
        <v>326</v>
      </c>
      <c r="G57" s="32">
        <v>3073</v>
      </c>
      <c r="H57" s="32">
        <v>0</v>
      </c>
      <c r="I57" s="31">
        <v>0</v>
      </c>
      <c r="J57" s="32">
        <v>5497</v>
      </c>
    </row>
    <row r="58" spans="1:10" ht="14.1" customHeight="1" x14ac:dyDescent="0.3">
      <c r="A58" s="99" t="s">
        <v>240</v>
      </c>
      <c r="B58" s="29">
        <v>28742201</v>
      </c>
      <c r="C58" s="29" t="s">
        <v>300</v>
      </c>
      <c r="D58" s="32">
        <v>2043</v>
      </c>
      <c r="E58" s="32">
        <v>9</v>
      </c>
      <c r="F58" s="32">
        <v>51</v>
      </c>
      <c r="G58" s="32">
        <v>1983</v>
      </c>
      <c r="H58" s="32">
        <v>0</v>
      </c>
      <c r="I58" s="31">
        <v>9</v>
      </c>
      <c r="J58" s="32">
        <v>0</v>
      </c>
    </row>
    <row r="59" spans="1:10" ht="14.1" customHeight="1" x14ac:dyDescent="0.3">
      <c r="A59" s="99" t="s">
        <v>240</v>
      </c>
      <c r="B59" s="29">
        <v>29603001</v>
      </c>
      <c r="C59" s="29" t="s">
        <v>494</v>
      </c>
      <c r="D59" s="32">
        <v>145</v>
      </c>
      <c r="E59" s="32">
        <v>0</v>
      </c>
      <c r="F59" s="32">
        <v>8</v>
      </c>
      <c r="G59" s="32">
        <v>137</v>
      </c>
      <c r="H59" s="32">
        <v>0</v>
      </c>
      <c r="I59" s="31">
        <v>6</v>
      </c>
      <c r="J59" s="32">
        <v>240</v>
      </c>
    </row>
    <row r="60" spans="1:10" ht="14.1" customHeight="1" x14ac:dyDescent="0.3">
      <c r="A60" s="99" t="s">
        <v>240</v>
      </c>
      <c r="B60" s="29">
        <v>39631001</v>
      </c>
      <c r="C60" s="29" t="s">
        <v>303</v>
      </c>
      <c r="D60" s="32">
        <v>1412</v>
      </c>
      <c r="E60" s="32">
        <v>2</v>
      </c>
      <c r="F60" s="32">
        <v>18</v>
      </c>
      <c r="G60" s="32">
        <v>1392</v>
      </c>
      <c r="H60" s="32">
        <v>0</v>
      </c>
      <c r="I60" s="31">
        <v>4</v>
      </c>
      <c r="J60" s="32">
        <v>1071</v>
      </c>
    </row>
    <row r="61" spans="1:10" ht="14.1" customHeight="1" x14ac:dyDescent="0.3">
      <c r="A61" s="99" t="s">
        <v>240</v>
      </c>
      <c r="B61" s="29">
        <v>62710832</v>
      </c>
      <c r="C61" s="29" t="s">
        <v>710</v>
      </c>
      <c r="D61" s="32">
        <v>3650</v>
      </c>
      <c r="E61" s="32">
        <v>0</v>
      </c>
      <c r="F61" s="32">
        <v>19</v>
      </c>
      <c r="G61" s="32">
        <v>3631</v>
      </c>
      <c r="H61" s="32">
        <v>0</v>
      </c>
      <c r="I61" s="31">
        <v>0</v>
      </c>
      <c r="J61" s="32">
        <v>0</v>
      </c>
    </row>
    <row r="62" spans="1:10" ht="14.1" customHeight="1" x14ac:dyDescent="0.3">
      <c r="A62" s="99" t="s">
        <v>240</v>
      </c>
      <c r="B62" s="29">
        <v>64303966</v>
      </c>
      <c r="C62" s="29" t="s">
        <v>794</v>
      </c>
      <c r="D62" s="32">
        <v>670</v>
      </c>
      <c r="E62" s="32">
        <v>20</v>
      </c>
      <c r="F62" s="32">
        <v>0</v>
      </c>
      <c r="G62" s="32">
        <v>650</v>
      </c>
      <c r="H62" s="32">
        <v>735</v>
      </c>
      <c r="I62" s="31">
        <v>25</v>
      </c>
      <c r="J62" s="32">
        <v>0</v>
      </c>
    </row>
    <row r="63" spans="1:10" ht="14.1" customHeight="1" x14ac:dyDescent="0.3">
      <c r="A63" s="99" t="s">
        <v>240</v>
      </c>
      <c r="B63" s="29">
        <v>64326137</v>
      </c>
      <c r="C63" s="29" t="s">
        <v>773</v>
      </c>
      <c r="D63" s="32">
        <v>38</v>
      </c>
      <c r="E63" s="32">
        <v>0</v>
      </c>
      <c r="F63" s="32">
        <v>11</v>
      </c>
      <c r="G63" s="32">
        <v>27</v>
      </c>
      <c r="H63" s="32">
        <v>0</v>
      </c>
      <c r="I63" s="31">
        <v>31</v>
      </c>
      <c r="J63" s="32">
        <v>267</v>
      </c>
    </row>
    <row r="64" spans="1:10" ht="14.1" customHeight="1" x14ac:dyDescent="0.3">
      <c r="A64" s="99" t="s">
        <v>240</v>
      </c>
      <c r="B64" s="29">
        <v>64360280</v>
      </c>
      <c r="C64" s="29" t="s">
        <v>778</v>
      </c>
      <c r="D64" s="32">
        <v>315</v>
      </c>
      <c r="E64" s="32">
        <v>0</v>
      </c>
      <c r="F64" s="32">
        <v>14</v>
      </c>
      <c r="G64" s="32">
        <v>301</v>
      </c>
      <c r="H64" s="32">
        <v>0</v>
      </c>
      <c r="I64" s="31">
        <v>2</v>
      </c>
      <c r="J64" s="32">
        <v>0</v>
      </c>
    </row>
    <row r="65" spans="1:10" ht="14.1" customHeight="1" x14ac:dyDescent="0.3">
      <c r="A65" s="99" t="s">
        <v>240</v>
      </c>
      <c r="B65" s="29">
        <v>64919934</v>
      </c>
      <c r="C65" s="29" t="s">
        <v>840</v>
      </c>
      <c r="D65" s="32">
        <v>221</v>
      </c>
      <c r="E65" s="32">
        <v>1</v>
      </c>
      <c r="F65" s="32">
        <v>0</v>
      </c>
      <c r="G65" s="32">
        <v>220</v>
      </c>
      <c r="H65" s="32">
        <v>0</v>
      </c>
      <c r="I65" s="31">
        <v>1</v>
      </c>
      <c r="J65" s="32">
        <v>0</v>
      </c>
    </row>
    <row r="66" spans="1:10" ht="14.1" customHeight="1" x14ac:dyDescent="0.3">
      <c r="A66" s="99" t="s">
        <v>240</v>
      </c>
      <c r="B66" s="29">
        <v>64919936</v>
      </c>
      <c r="C66" s="29" t="s">
        <v>819</v>
      </c>
      <c r="D66" s="32">
        <v>97</v>
      </c>
      <c r="E66" s="32">
        <v>2</v>
      </c>
      <c r="F66" s="32">
        <v>1</v>
      </c>
      <c r="G66" s="32">
        <v>94</v>
      </c>
      <c r="H66" s="32">
        <v>0</v>
      </c>
      <c r="I66" s="31">
        <v>2</v>
      </c>
      <c r="J66" s="32">
        <v>0</v>
      </c>
    </row>
    <row r="67" spans="1:10" ht="14.1" customHeight="1" x14ac:dyDescent="0.3">
      <c r="A67" s="99" t="s">
        <v>240</v>
      </c>
      <c r="B67" s="29">
        <v>64919937</v>
      </c>
      <c r="C67" s="29" t="s">
        <v>820</v>
      </c>
      <c r="D67" s="32">
        <v>210</v>
      </c>
      <c r="E67" s="32">
        <v>2</v>
      </c>
      <c r="F67" s="32">
        <v>4</v>
      </c>
      <c r="G67" s="32">
        <v>204</v>
      </c>
      <c r="H67" s="32">
        <v>0</v>
      </c>
      <c r="I67" s="31">
        <v>2</v>
      </c>
      <c r="J67" s="32">
        <v>0</v>
      </c>
    </row>
    <row r="68" spans="1:10" ht="14.1" customHeight="1" x14ac:dyDescent="0.3">
      <c r="A68" s="99" t="s">
        <v>240</v>
      </c>
      <c r="B68" s="29">
        <v>67262258</v>
      </c>
      <c r="C68" s="29" t="s">
        <v>541</v>
      </c>
      <c r="D68" s="32">
        <v>19</v>
      </c>
      <c r="E68" s="32">
        <v>2</v>
      </c>
      <c r="F68" s="32">
        <v>1</v>
      </c>
      <c r="G68" s="32">
        <v>16</v>
      </c>
      <c r="H68" s="32">
        <v>0</v>
      </c>
      <c r="I68" s="31">
        <v>2</v>
      </c>
      <c r="J68" s="32">
        <v>0</v>
      </c>
    </row>
    <row r="69" spans="1:10" ht="14.1" customHeight="1" x14ac:dyDescent="0.3">
      <c r="A69" s="99" t="s">
        <v>240</v>
      </c>
      <c r="B69" s="29">
        <v>67418234</v>
      </c>
      <c r="C69" s="29" t="s">
        <v>308</v>
      </c>
      <c r="D69" s="32">
        <v>0</v>
      </c>
      <c r="E69" s="32">
        <v>5</v>
      </c>
      <c r="F69" s="32">
        <v>0</v>
      </c>
      <c r="G69" s="32">
        <v>-5</v>
      </c>
      <c r="H69" s="32">
        <v>0</v>
      </c>
      <c r="I69" s="31">
        <v>11</v>
      </c>
      <c r="J69" s="32">
        <v>80</v>
      </c>
    </row>
    <row r="70" spans="1:10" ht="14.1" customHeight="1" x14ac:dyDescent="0.3">
      <c r="A70" s="99" t="s">
        <v>240</v>
      </c>
      <c r="B70" s="29">
        <v>67505008</v>
      </c>
      <c r="C70" s="29" t="s">
        <v>309</v>
      </c>
      <c r="D70" s="32">
        <v>1112</v>
      </c>
      <c r="E70" s="32">
        <v>0</v>
      </c>
      <c r="F70" s="32">
        <v>22</v>
      </c>
      <c r="G70" s="32">
        <v>1090</v>
      </c>
      <c r="H70" s="32">
        <v>0</v>
      </c>
      <c r="I70" s="31">
        <v>18</v>
      </c>
      <c r="J70" s="32">
        <v>0</v>
      </c>
    </row>
    <row r="71" spans="1:10" ht="14.1" customHeight="1" x14ac:dyDescent="0.3">
      <c r="A71" s="99" t="s">
        <v>240</v>
      </c>
      <c r="B71" s="29">
        <v>67563952</v>
      </c>
      <c r="C71" s="29" t="s">
        <v>315</v>
      </c>
      <c r="D71" s="32">
        <v>2194</v>
      </c>
      <c r="E71" s="32">
        <v>2</v>
      </c>
      <c r="F71" s="32">
        <v>48</v>
      </c>
      <c r="G71" s="32">
        <v>2144</v>
      </c>
      <c r="H71" s="32">
        <v>0</v>
      </c>
      <c r="I71" s="31">
        <v>70</v>
      </c>
      <c r="J71" s="32">
        <v>4473</v>
      </c>
    </row>
    <row r="72" spans="1:10" ht="14.1" customHeight="1" x14ac:dyDescent="0.3">
      <c r="A72" s="99" t="s">
        <v>240</v>
      </c>
      <c r="B72" s="29">
        <v>67577421</v>
      </c>
      <c r="C72" s="29" t="s">
        <v>316</v>
      </c>
      <c r="D72" s="32">
        <v>113</v>
      </c>
      <c r="E72" s="32">
        <v>0</v>
      </c>
      <c r="F72" s="32">
        <v>4</v>
      </c>
      <c r="G72" s="32">
        <v>109</v>
      </c>
      <c r="H72" s="32">
        <v>0</v>
      </c>
      <c r="I72" s="31">
        <v>5</v>
      </c>
      <c r="J72" s="32">
        <v>0</v>
      </c>
    </row>
    <row r="73" spans="1:10" ht="14.1" customHeight="1" x14ac:dyDescent="0.3">
      <c r="A73" s="99" t="s">
        <v>240</v>
      </c>
      <c r="B73" s="29">
        <v>67738206</v>
      </c>
      <c r="C73" s="29" t="s">
        <v>328</v>
      </c>
      <c r="D73" s="32">
        <v>573</v>
      </c>
      <c r="E73" s="32">
        <v>0</v>
      </c>
      <c r="F73" s="32">
        <v>8</v>
      </c>
      <c r="G73" s="32">
        <v>565</v>
      </c>
      <c r="H73" s="32">
        <v>0</v>
      </c>
      <c r="I73" s="31">
        <v>5</v>
      </c>
      <c r="J73" s="32">
        <v>0</v>
      </c>
    </row>
    <row r="74" spans="1:10" ht="14.1" customHeight="1" x14ac:dyDescent="0.3">
      <c r="A74" s="99" t="s">
        <v>240</v>
      </c>
      <c r="B74" s="29">
        <v>67738211</v>
      </c>
      <c r="C74" s="29" t="s">
        <v>329</v>
      </c>
      <c r="D74" s="32">
        <v>1690</v>
      </c>
      <c r="E74" s="32">
        <v>0</v>
      </c>
      <c r="F74" s="32">
        <v>195</v>
      </c>
      <c r="G74" s="32">
        <v>1495</v>
      </c>
      <c r="H74" s="32">
        <v>0</v>
      </c>
      <c r="I74" s="31">
        <v>2</v>
      </c>
      <c r="J74" s="32">
        <v>0</v>
      </c>
    </row>
    <row r="75" spans="1:10" ht="14.1" customHeight="1" x14ac:dyDescent="0.3">
      <c r="A75" s="99" t="s">
        <v>240</v>
      </c>
      <c r="B75" s="29">
        <v>67751196</v>
      </c>
      <c r="C75" s="29" t="s">
        <v>331</v>
      </c>
      <c r="D75" s="32">
        <v>25</v>
      </c>
      <c r="E75" s="32">
        <v>0</v>
      </c>
      <c r="F75" s="32">
        <v>1</v>
      </c>
      <c r="G75" s="32">
        <v>24</v>
      </c>
      <c r="H75" s="32">
        <v>0</v>
      </c>
      <c r="I75" s="31">
        <v>0</v>
      </c>
      <c r="J75" s="32">
        <v>64</v>
      </c>
    </row>
    <row r="76" spans="1:10" ht="14.1" customHeight="1" x14ac:dyDescent="0.3">
      <c r="A76" s="99" t="s">
        <v>240</v>
      </c>
      <c r="B76" s="29">
        <v>68448698</v>
      </c>
      <c r="C76" s="29" t="s">
        <v>581</v>
      </c>
      <c r="D76" s="32">
        <v>313</v>
      </c>
      <c r="E76" s="32">
        <v>0</v>
      </c>
      <c r="F76" s="32">
        <v>2</v>
      </c>
      <c r="G76" s="32">
        <v>311</v>
      </c>
      <c r="H76" s="32">
        <v>0</v>
      </c>
      <c r="I76" s="31">
        <v>3</v>
      </c>
      <c r="J76" s="32">
        <v>313</v>
      </c>
    </row>
    <row r="77" spans="1:10" ht="14.1" customHeight="1" x14ac:dyDescent="0.3">
      <c r="A77" s="99" t="s">
        <v>240</v>
      </c>
      <c r="B77" s="29">
        <v>68448706</v>
      </c>
      <c r="C77" s="29" t="s">
        <v>508</v>
      </c>
      <c r="D77" s="32">
        <v>174</v>
      </c>
      <c r="E77" s="32">
        <v>3</v>
      </c>
      <c r="F77" s="32">
        <v>4</v>
      </c>
      <c r="G77" s="32">
        <v>167</v>
      </c>
      <c r="H77" s="32">
        <v>0</v>
      </c>
      <c r="I77" s="31">
        <v>6</v>
      </c>
      <c r="J77" s="32">
        <v>0</v>
      </c>
    </row>
    <row r="78" spans="1:10" ht="14.1" customHeight="1" x14ac:dyDescent="0.3">
      <c r="A78" s="99" t="s">
        <v>240</v>
      </c>
      <c r="B78" s="29">
        <v>68448709</v>
      </c>
      <c r="C78" s="29" t="s">
        <v>750</v>
      </c>
      <c r="D78" s="32">
        <v>200</v>
      </c>
      <c r="E78" s="32">
        <v>0</v>
      </c>
      <c r="F78" s="32">
        <v>1</v>
      </c>
      <c r="G78" s="32">
        <v>199</v>
      </c>
      <c r="H78" s="32">
        <v>0</v>
      </c>
      <c r="I78" s="31">
        <v>2</v>
      </c>
      <c r="J78" s="32">
        <v>0</v>
      </c>
    </row>
    <row r="79" spans="1:10" ht="14.1" customHeight="1" x14ac:dyDescent="0.3">
      <c r="A79" s="99" t="s">
        <v>240</v>
      </c>
      <c r="B79" s="29">
        <v>68558207</v>
      </c>
      <c r="C79" s="29" t="s">
        <v>680</v>
      </c>
      <c r="D79" s="32">
        <v>170</v>
      </c>
      <c r="E79" s="32">
        <v>0</v>
      </c>
      <c r="F79" s="32">
        <v>6</v>
      </c>
      <c r="G79" s="32">
        <v>164</v>
      </c>
      <c r="H79" s="32">
        <v>0</v>
      </c>
      <c r="I79" s="31">
        <v>3</v>
      </c>
      <c r="J79" s="32">
        <v>0</v>
      </c>
    </row>
    <row r="80" spans="1:10" ht="14.1" customHeight="1" x14ac:dyDescent="0.3">
      <c r="A80" s="99" t="s">
        <v>240</v>
      </c>
      <c r="B80" s="29">
        <v>68660152</v>
      </c>
      <c r="C80" s="29" t="s">
        <v>718</v>
      </c>
      <c r="D80" s="32">
        <v>1999</v>
      </c>
      <c r="E80" s="32">
        <v>0</v>
      </c>
      <c r="F80" s="32">
        <v>5</v>
      </c>
      <c r="G80" s="32">
        <v>1994</v>
      </c>
      <c r="H80" s="32">
        <v>0</v>
      </c>
      <c r="I80" s="31">
        <v>17</v>
      </c>
      <c r="J80" s="32">
        <v>0</v>
      </c>
    </row>
    <row r="81" spans="1:10" ht="14.1" customHeight="1" x14ac:dyDescent="0.3">
      <c r="A81" s="99" t="s">
        <v>240</v>
      </c>
      <c r="B81" s="29">
        <v>68706527</v>
      </c>
      <c r="C81" s="29" t="s">
        <v>752</v>
      </c>
      <c r="D81" s="32">
        <v>487</v>
      </c>
      <c r="E81" s="32">
        <v>0</v>
      </c>
      <c r="F81" s="32">
        <v>11</v>
      </c>
      <c r="G81" s="32">
        <v>476</v>
      </c>
      <c r="H81" s="32">
        <v>0</v>
      </c>
      <c r="I81" s="31">
        <v>7</v>
      </c>
      <c r="J81" s="32">
        <v>0</v>
      </c>
    </row>
    <row r="82" spans="1:10" ht="14.1" customHeight="1" x14ac:dyDescent="0.3">
      <c r="A82" s="99" t="s">
        <v>240</v>
      </c>
      <c r="B82" s="29">
        <v>68729734</v>
      </c>
      <c r="C82" s="29" t="s">
        <v>632</v>
      </c>
      <c r="D82" s="32">
        <v>494</v>
      </c>
      <c r="E82" s="32">
        <v>0</v>
      </c>
      <c r="F82" s="32">
        <v>12</v>
      </c>
      <c r="G82" s="32">
        <v>482</v>
      </c>
      <c r="H82" s="32">
        <v>0</v>
      </c>
      <c r="I82" s="31">
        <v>3</v>
      </c>
      <c r="J82" s="32">
        <v>1750</v>
      </c>
    </row>
    <row r="83" spans="1:10" ht="14.1" customHeight="1" x14ac:dyDescent="0.3">
      <c r="A83" s="99" t="s">
        <v>240</v>
      </c>
      <c r="B83" s="29">
        <v>68731560</v>
      </c>
      <c r="C83" s="29" t="s">
        <v>676</v>
      </c>
      <c r="D83" s="32">
        <v>273</v>
      </c>
      <c r="E83" s="32">
        <v>0</v>
      </c>
      <c r="F83" s="32">
        <v>2</v>
      </c>
      <c r="G83" s="32">
        <v>271</v>
      </c>
      <c r="H83" s="32">
        <v>0</v>
      </c>
      <c r="I83" s="31">
        <v>2</v>
      </c>
      <c r="J83" s="32">
        <v>0</v>
      </c>
    </row>
    <row r="84" spans="1:10" ht="14.1" customHeight="1" x14ac:dyDescent="0.3">
      <c r="A84" s="99" t="s">
        <v>240</v>
      </c>
      <c r="B84" s="29">
        <v>68755990</v>
      </c>
      <c r="C84" s="29" t="s">
        <v>627</v>
      </c>
      <c r="D84" s="32">
        <v>257</v>
      </c>
      <c r="E84" s="32">
        <v>0</v>
      </c>
      <c r="F84" s="32">
        <v>7</v>
      </c>
      <c r="G84" s="32">
        <v>250</v>
      </c>
      <c r="H84" s="32">
        <v>0</v>
      </c>
      <c r="I84" s="31">
        <v>2</v>
      </c>
      <c r="J84" s="32">
        <v>0</v>
      </c>
    </row>
    <row r="85" spans="1:10" ht="14.1" customHeight="1" x14ac:dyDescent="0.3">
      <c r="A85" s="99" t="s">
        <v>240</v>
      </c>
      <c r="B85" s="29">
        <v>68760225</v>
      </c>
      <c r="C85" s="29" t="s">
        <v>626</v>
      </c>
      <c r="D85" s="32">
        <v>8088</v>
      </c>
      <c r="E85" s="32">
        <v>20</v>
      </c>
      <c r="F85" s="32">
        <v>752</v>
      </c>
      <c r="G85" s="32">
        <v>7316</v>
      </c>
      <c r="H85" s="32">
        <v>0</v>
      </c>
      <c r="I85" s="31">
        <v>46</v>
      </c>
      <c r="J85" s="32">
        <v>26203</v>
      </c>
    </row>
    <row r="86" spans="1:10" ht="14.1" customHeight="1" x14ac:dyDescent="0.3">
      <c r="A86" s="99" t="s">
        <v>240</v>
      </c>
      <c r="B86" s="29">
        <v>68761777</v>
      </c>
      <c r="C86" s="29" t="s">
        <v>263</v>
      </c>
      <c r="D86" s="32">
        <v>755</v>
      </c>
      <c r="E86" s="32">
        <v>0</v>
      </c>
      <c r="F86" s="32">
        <v>46</v>
      </c>
      <c r="G86" s="32">
        <v>709</v>
      </c>
      <c r="H86" s="32">
        <v>0</v>
      </c>
      <c r="I86" s="31">
        <v>4</v>
      </c>
      <c r="J86" s="32">
        <v>1188</v>
      </c>
    </row>
    <row r="87" spans="1:10" ht="14.1" customHeight="1" x14ac:dyDescent="0.3">
      <c r="A87" s="99" t="s">
        <v>240</v>
      </c>
      <c r="B87" s="29">
        <v>68764357</v>
      </c>
      <c r="C87" s="29" t="s">
        <v>629</v>
      </c>
      <c r="D87" s="32">
        <v>681</v>
      </c>
      <c r="E87" s="32">
        <v>0</v>
      </c>
      <c r="F87" s="32">
        <v>65</v>
      </c>
      <c r="G87" s="32">
        <v>616</v>
      </c>
      <c r="H87" s="32">
        <v>0</v>
      </c>
      <c r="I87" s="31">
        <v>0</v>
      </c>
      <c r="J87" s="32">
        <v>430</v>
      </c>
    </row>
    <row r="88" spans="1:10" ht="14.1" customHeight="1" x14ac:dyDescent="0.3">
      <c r="A88" s="99" t="s">
        <v>240</v>
      </c>
      <c r="B88" s="29">
        <v>68768919</v>
      </c>
      <c r="C88" s="29" t="s">
        <v>625</v>
      </c>
      <c r="D88" s="32">
        <v>314</v>
      </c>
      <c r="E88" s="32">
        <v>0</v>
      </c>
      <c r="F88" s="32">
        <v>14</v>
      </c>
      <c r="G88" s="32">
        <v>300</v>
      </c>
      <c r="H88" s="32">
        <v>0</v>
      </c>
      <c r="I88" s="31">
        <v>6</v>
      </c>
      <c r="J88" s="32">
        <v>945</v>
      </c>
    </row>
    <row r="89" spans="1:10" ht="14.1" customHeight="1" x14ac:dyDescent="0.3">
      <c r="A89" s="99" t="s">
        <v>240</v>
      </c>
      <c r="B89" s="29">
        <v>68770074</v>
      </c>
      <c r="C89" s="29" t="s">
        <v>628</v>
      </c>
      <c r="D89" s="32">
        <v>742</v>
      </c>
      <c r="E89" s="32">
        <v>6</v>
      </c>
      <c r="F89" s="32">
        <v>23</v>
      </c>
      <c r="G89" s="32">
        <v>713</v>
      </c>
      <c r="H89" s="32">
        <v>0</v>
      </c>
      <c r="I89" s="31">
        <v>9</v>
      </c>
      <c r="J89" s="32">
        <v>1058</v>
      </c>
    </row>
    <row r="90" spans="1:10" x14ac:dyDescent="0.3">
      <c r="A90" s="99" t="s">
        <v>240</v>
      </c>
      <c r="B90" s="29">
        <v>69755942</v>
      </c>
      <c r="C90" s="29" t="s">
        <v>749</v>
      </c>
      <c r="D90" s="32">
        <v>69</v>
      </c>
      <c r="E90" s="32">
        <v>0</v>
      </c>
      <c r="F90" s="32">
        <v>32</v>
      </c>
      <c r="G90" s="32">
        <v>37</v>
      </c>
      <c r="H90" s="32">
        <v>0</v>
      </c>
      <c r="I90" s="31">
        <v>0</v>
      </c>
      <c r="J90" s="32">
        <v>0</v>
      </c>
    </row>
    <row r="91" spans="1:10" x14ac:dyDescent="0.3">
      <c r="A91" s="99" t="s">
        <v>240</v>
      </c>
      <c r="B91" s="29">
        <v>81334801</v>
      </c>
      <c r="C91" s="29" t="s">
        <v>575</v>
      </c>
      <c r="D91" s="32">
        <v>1108</v>
      </c>
      <c r="E91" s="32">
        <v>0</v>
      </c>
      <c r="F91" s="32">
        <v>2</v>
      </c>
      <c r="G91" s="32">
        <v>1106</v>
      </c>
      <c r="H91" s="32">
        <v>0</v>
      </c>
      <c r="I91" s="31">
        <v>0</v>
      </c>
      <c r="J91" s="32">
        <v>0</v>
      </c>
    </row>
    <row r="92" spans="1:10" x14ac:dyDescent="0.3">
      <c r="A92" s="99"/>
      <c r="D92" s="32"/>
      <c r="E92" s="32"/>
      <c r="F92" s="32"/>
      <c r="G92" s="32"/>
      <c r="H92" s="32"/>
      <c r="I92" s="31"/>
      <c r="J92" s="32"/>
    </row>
    <row r="93" spans="1:10" x14ac:dyDescent="0.3">
      <c r="A93" s="99"/>
      <c r="D93" s="32"/>
      <c r="E93" s="32"/>
      <c r="F93" s="32"/>
      <c r="G93" s="32"/>
      <c r="H93" s="32"/>
      <c r="I93" s="31"/>
      <c r="J93" s="32"/>
    </row>
    <row r="94" spans="1:10" x14ac:dyDescent="0.3">
      <c r="A94" s="99"/>
      <c r="D94" s="32"/>
      <c r="E94" s="32"/>
      <c r="F94" s="32"/>
      <c r="G94" s="32"/>
      <c r="H94" s="32"/>
      <c r="I94" s="31"/>
      <c r="J94" s="32"/>
    </row>
    <row r="95" spans="1:10" x14ac:dyDescent="0.3">
      <c r="A95" s="99"/>
      <c r="D95" s="32"/>
      <c r="E95" s="32"/>
      <c r="F95" s="32"/>
      <c r="G95" s="32"/>
      <c r="H95" s="32"/>
      <c r="I95" s="31"/>
      <c r="J95" s="32"/>
    </row>
    <row r="96" spans="1:10" x14ac:dyDescent="0.3">
      <c r="A96" s="99"/>
      <c r="D96" s="32"/>
      <c r="E96" s="32"/>
      <c r="F96" s="32"/>
      <c r="G96" s="32"/>
      <c r="H96" s="32"/>
      <c r="I96" s="31"/>
      <c r="J96" s="32"/>
    </row>
    <row r="97" spans="1:10" x14ac:dyDescent="0.3">
      <c r="A97" s="99"/>
      <c r="D97" s="32"/>
      <c r="E97" s="32"/>
      <c r="F97" s="32"/>
      <c r="G97" s="32"/>
      <c r="H97" s="32"/>
      <c r="I97" s="31"/>
      <c r="J97" s="32"/>
    </row>
    <row r="98" spans="1:10" x14ac:dyDescent="0.3">
      <c r="A98" s="99"/>
      <c r="D98" s="32"/>
      <c r="E98" s="32"/>
      <c r="F98" s="32"/>
      <c r="G98" s="32"/>
      <c r="H98" s="32"/>
      <c r="I98" s="31"/>
      <c r="J98" s="32"/>
    </row>
    <row r="99" spans="1:10" x14ac:dyDescent="0.3">
      <c r="A99" s="99"/>
      <c r="D99" s="32"/>
      <c r="E99" s="32"/>
      <c r="F99" s="32"/>
      <c r="G99" s="32"/>
      <c r="H99" s="32"/>
      <c r="I99" s="31"/>
      <c r="J99" s="32"/>
    </row>
    <row r="100" spans="1:10" x14ac:dyDescent="0.3">
      <c r="A100" s="99"/>
      <c r="D100" s="32"/>
      <c r="E100" s="32"/>
      <c r="F100" s="32"/>
      <c r="G100" s="32"/>
      <c r="H100" s="32"/>
      <c r="I100" s="31"/>
      <c r="J100" s="32"/>
    </row>
    <row r="101" spans="1:10" x14ac:dyDescent="0.3">
      <c r="A101" s="99"/>
      <c r="D101" s="32"/>
      <c r="E101" s="32"/>
      <c r="F101" s="32"/>
      <c r="G101" s="32"/>
      <c r="H101" s="32"/>
      <c r="I101" s="31"/>
      <c r="J101" s="32"/>
    </row>
    <row r="102" spans="1:10" x14ac:dyDescent="0.3">
      <c r="A102" s="99"/>
      <c r="D102" s="32"/>
      <c r="E102" s="32"/>
      <c r="F102" s="32"/>
      <c r="G102" s="32"/>
      <c r="H102" s="32"/>
      <c r="I102" s="31"/>
      <c r="J102" s="32"/>
    </row>
    <row r="103" spans="1:10" x14ac:dyDescent="0.3">
      <c r="A103" s="99"/>
      <c r="D103" s="32"/>
      <c r="E103" s="32"/>
      <c r="F103" s="32"/>
      <c r="G103" s="32"/>
      <c r="H103" s="32"/>
      <c r="I103" s="31"/>
      <c r="J103" s="32"/>
    </row>
    <row r="104" spans="1:10" x14ac:dyDescent="0.3">
      <c r="A104" s="99"/>
      <c r="D104" s="32"/>
      <c r="E104" s="32"/>
      <c r="F104" s="32"/>
      <c r="G104" s="32"/>
      <c r="H104" s="32"/>
      <c r="I104" s="31"/>
      <c r="J104" s="32"/>
    </row>
    <row r="105" spans="1:10" x14ac:dyDescent="0.3">
      <c r="A105" s="99"/>
      <c r="D105" s="32"/>
      <c r="E105" s="32"/>
      <c r="F105" s="32"/>
      <c r="G105" s="32"/>
      <c r="H105" s="32"/>
      <c r="I105" s="31"/>
      <c r="J105" s="32"/>
    </row>
    <row r="106" spans="1:10" x14ac:dyDescent="0.3">
      <c r="A106" s="99"/>
      <c r="D106" s="32"/>
      <c r="E106" s="32"/>
      <c r="F106" s="32"/>
      <c r="G106" s="32"/>
      <c r="H106" s="32"/>
      <c r="I106" s="31"/>
      <c r="J106" s="32"/>
    </row>
    <row r="107" spans="1:10" x14ac:dyDescent="0.3">
      <c r="A107" s="99"/>
      <c r="D107" s="32"/>
      <c r="E107" s="32"/>
      <c r="F107" s="32"/>
      <c r="G107" s="32"/>
      <c r="H107" s="32"/>
      <c r="I107" s="31"/>
      <c r="J107" s="32"/>
    </row>
    <row r="108" spans="1:10" x14ac:dyDescent="0.3">
      <c r="A108" s="99"/>
      <c r="D108" s="32"/>
      <c r="E108" s="32"/>
      <c r="F108" s="32"/>
      <c r="G108" s="32"/>
      <c r="H108" s="32"/>
      <c r="I108" s="31"/>
      <c r="J108" s="32"/>
    </row>
    <row r="113" ht="14.1" customHeight="1" x14ac:dyDescent="0.3"/>
    <row r="114" ht="14.1" customHeight="1" x14ac:dyDescent="0.3"/>
    <row r="115" ht="14.1" customHeight="1" x14ac:dyDescent="0.3"/>
    <row r="116" ht="14.1" customHeight="1" x14ac:dyDescent="0.3"/>
    <row r="117" ht="14.1" customHeight="1" x14ac:dyDescent="0.3"/>
    <row r="118" ht="14.1" customHeight="1" x14ac:dyDescent="0.3"/>
    <row r="119" ht="14.1" customHeight="1" x14ac:dyDescent="0.3"/>
    <row r="120" ht="14.1" customHeight="1" x14ac:dyDescent="0.3"/>
    <row r="121" ht="14.1" customHeight="1" x14ac:dyDescent="0.3"/>
    <row r="122" ht="14.1" customHeight="1" x14ac:dyDescent="0.3"/>
    <row r="123" ht="14.1" customHeight="1" x14ac:dyDescent="0.3"/>
    <row r="124" ht="14.1" customHeight="1" x14ac:dyDescent="0.3"/>
    <row r="125" ht="14.1" customHeight="1" x14ac:dyDescent="0.3"/>
    <row r="126" ht="14.1" customHeight="1" x14ac:dyDescent="0.3"/>
    <row r="127" ht="14.1" customHeight="1" x14ac:dyDescent="0.3"/>
    <row r="128" ht="14.1" customHeight="1" x14ac:dyDescent="0.3"/>
    <row r="129" ht="14.1" customHeight="1" x14ac:dyDescent="0.3"/>
    <row r="130" ht="14.1" customHeight="1" x14ac:dyDescent="0.3"/>
    <row r="131" ht="14.1" customHeight="1" x14ac:dyDescent="0.3"/>
    <row r="132" ht="14.1" customHeight="1" x14ac:dyDescent="0.3"/>
    <row r="133" ht="14.1" customHeight="1" x14ac:dyDescent="0.3"/>
    <row r="134" ht="14.1" customHeight="1" x14ac:dyDescent="0.3"/>
    <row r="135" ht="14.1" customHeight="1" x14ac:dyDescent="0.3"/>
    <row r="136" ht="14.1" customHeight="1" x14ac:dyDescent="0.3"/>
    <row r="137" ht="14.1" customHeight="1" x14ac:dyDescent="0.3"/>
    <row r="138" ht="14.1" customHeight="1" x14ac:dyDescent="0.3"/>
    <row r="139" ht="14.1" customHeight="1" x14ac:dyDescent="0.3"/>
    <row r="140" ht="14.1" customHeight="1" x14ac:dyDescent="0.3"/>
    <row r="141" ht="14.1" customHeight="1" x14ac:dyDescent="0.3"/>
    <row r="142" ht="14.1" customHeight="1" x14ac:dyDescent="0.3"/>
    <row r="143" ht="14.1" customHeight="1" x14ac:dyDescent="0.3"/>
  </sheetData>
  <autoFilter ref="A1:J143" xr:uid="{EB030A19-DB3B-4967-9F4A-CDBC22A18C6E}"/>
  <pageMargins left="0.7" right="0.7" top="0.75" bottom="0.75" header="0.3" footer="0.3"/>
  <customProperties>
    <customPr name="_pios_id" r:id="rId1"/>
  </customPropertie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BD7FB-C70A-4DC6-B332-62BB27760391}">
  <sheetPr codeName="Sheet6"/>
  <dimension ref="A1:AN1127"/>
  <sheetViews>
    <sheetView showGridLines="0" zoomScale="80" zoomScaleNormal="80" workbookViewId="0">
      <pane xSplit="9" ySplit="1" topLeftCell="J2" activePane="bottomRight" state="frozen"/>
      <selection pane="topRight" activeCell="K1" sqref="K1"/>
      <selection pane="bottomLeft" activeCell="A2" sqref="A2"/>
      <selection pane="bottomRight" activeCell="D1" sqref="D1:D1048576"/>
    </sheetView>
  </sheetViews>
  <sheetFormatPr defaultColWidth="8.5546875" defaultRowHeight="14.4" x14ac:dyDescent="0.3"/>
  <cols>
    <col min="1" max="1" width="8.5546875" style="73"/>
    <col min="2" max="2" width="13.44140625" style="29" customWidth="1"/>
    <col min="3" max="3" width="13" style="29" bestFit="1" customWidth="1"/>
    <col min="4" max="4" width="10" style="29" bestFit="1" customWidth="1"/>
    <col min="5" max="5" width="42" style="29" bestFit="1" customWidth="1"/>
    <col min="6" max="6" width="7" style="29" bestFit="1" customWidth="1"/>
    <col min="7" max="7" width="9.44140625" style="29" bestFit="1" customWidth="1"/>
    <col min="8" max="8" width="12" style="29" bestFit="1" customWidth="1"/>
    <col min="9" max="9" width="20" style="29" bestFit="1" customWidth="1"/>
    <col min="10" max="10" width="18" style="29" bestFit="1" customWidth="1"/>
    <col min="11" max="11" width="15" style="29" bestFit="1" customWidth="1"/>
    <col min="12" max="12" width="9" style="29" bestFit="1" customWidth="1"/>
    <col min="13" max="13" width="11" style="29" bestFit="1" customWidth="1"/>
    <col min="14" max="14" width="13" style="132" bestFit="1" customWidth="1"/>
    <col min="15" max="15" width="13" style="29" bestFit="1" customWidth="1"/>
    <col min="16" max="16" width="8" style="29" bestFit="1" customWidth="1"/>
    <col min="17" max="17" width="15" style="29" bestFit="1" customWidth="1"/>
    <col min="18" max="19" width="20" style="29" bestFit="1" customWidth="1"/>
    <col min="20" max="20" width="13" style="29" bestFit="1" customWidth="1"/>
    <col min="21" max="21" width="23" style="29" bestFit="1" customWidth="1"/>
    <col min="22" max="22" width="16" style="29" bestFit="1" customWidth="1"/>
    <col min="23" max="23" width="13" style="29" bestFit="1" customWidth="1"/>
    <col min="24" max="25" width="15" style="29" bestFit="1" customWidth="1"/>
    <col min="26" max="26" width="12" style="29" bestFit="1" customWidth="1"/>
    <col min="27" max="27" width="17" style="29" bestFit="1" customWidth="1"/>
    <col min="28" max="28" width="13" style="29" bestFit="1" customWidth="1"/>
    <col min="29" max="29" width="8" style="29" bestFit="1" customWidth="1"/>
    <col min="30" max="30" width="9" style="29" bestFit="1" customWidth="1"/>
    <col min="31" max="31" width="15" style="29" bestFit="1" customWidth="1"/>
    <col min="32" max="32" width="17" style="29" bestFit="1" customWidth="1"/>
    <col min="33" max="33" width="20" style="29" bestFit="1" customWidth="1"/>
    <col min="34" max="34" width="9.6640625" style="73" customWidth="1"/>
    <col min="35" max="39" width="8.5546875" style="73"/>
    <col min="40" max="40" width="12.44140625" style="29" customWidth="1"/>
    <col min="41" max="16384" width="8.5546875" style="29"/>
  </cols>
  <sheetData>
    <row r="1" spans="1:40" ht="57.6" x14ac:dyDescent="0.3">
      <c r="A1" s="76" t="s">
        <v>513</v>
      </c>
      <c r="B1" s="76" t="s">
        <v>512</v>
      </c>
      <c r="C1" s="27" t="s">
        <v>206</v>
      </c>
      <c r="D1" s="27" t="s">
        <v>207</v>
      </c>
      <c r="E1" s="27" t="s">
        <v>208</v>
      </c>
      <c r="F1" s="27" t="s">
        <v>209</v>
      </c>
      <c r="G1" s="28" t="s">
        <v>210</v>
      </c>
      <c r="H1" s="27" t="s">
        <v>211</v>
      </c>
      <c r="I1" s="27" t="s">
        <v>212</v>
      </c>
      <c r="J1" s="29" t="s">
        <v>213</v>
      </c>
      <c r="K1" s="29" t="s">
        <v>214</v>
      </c>
      <c r="L1" s="29" t="s">
        <v>215</v>
      </c>
      <c r="M1" s="28" t="s">
        <v>216</v>
      </c>
      <c r="N1" s="133" t="s">
        <v>217</v>
      </c>
      <c r="O1" s="28" t="s">
        <v>218</v>
      </c>
      <c r="P1" s="28" t="s">
        <v>219</v>
      </c>
      <c r="Q1" s="27" t="s">
        <v>220</v>
      </c>
      <c r="R1" s="27" t="s">
        <v>221</v>
      </c>
      <c r="S1" s="27" t="s">
        <v>222</v>
      </c>
      <c r="T1" s="27" t="s">
        <v>223</v>
      </c>
      <c r="U1" s="27" t="s">
        <v>224</v>
      </c>
      <c r="V1" s="27" t="s">
        <v>225</v>
      </c>
      <c r="W1" s="27" t="s">
        <v>226</v>
      </c>
      <c r="X1" s="27" t="s">
        <v>227</v>
      </c>
      <c r="Y1" s="27" t="s">
        <v>228</v>
      </c>
      <c r="Z1" s="27" t="s">
        <v>229</v>
      </c>
      <c r="AA1" s="28" t="s">
        <v>230</v>
      </c>
      <c r="AB1" s="28" t="s">
        <v>231</v>
      </c>
      <c r="AC1" s="28" t="s">
        <v>232</v>
      </c>
      <c r="AD1" s="28" t="s">
        <v>233</v>
      </c>
      <c r="AE1" s="27" t="s">
        <v>234</v>
      </c>
      <c r="AF1" s="27" t="s">
        <v>235</v>
      </c>
      <c r="AG1" s="27" t="s">
        <v>236</v>
      </c>
      <c r="AH1" s="76" t="s">
        <v>926</v>
      </c>
      <c r="AI1" s="76" t="s">
        <v>205</v>
      </c>
      <c r="AJ1" s="76" t="s">
        <v>514</v>
      </c>
      <c r="AK1" s="76" t="s">
        <v>515</v>
      </c>
      <c r="AL1" s="76" t="s">
        <v>543</v>
      </c>
      <c r="AM1" s="76" t="s">
        <v>522</v>
      </c>
      <c r="AN1" s="76" t="s">
        <v>349</v>
      </c>
    </row>
    <row r="2" spans="1:40" x14ac:dyDescent="0.3">
      <c r="A2" s="74" cm="1">
        <f t="array" ref="A2">1+SUMPRODUCT(--(D2&gt;$D$2:$D$826))</f>
        <v>1</v>
      </c>
      <c r="B2" s="72" t="str">
        <f t="shared" ref="B2:B65" si="0">D2&amp;A2</f>
        <v>111407041</v>
      </c>
      <c r="C2" s="30">
        <v>46008</v>
      </c>
      <c r="D2" s="29">
        <v>11140704</v>
      </c>
      <c r="E2" s="29" t="s">
        <v>246</v>
      </c>
      <c r="F2" s="29" t="s">
        <v>624</v>
      </c>
      <c r="G2" s="29" t="s">
        <v>238</v>
      </c>
      <c r="H2" s="29" t="s">
        <v>1580</v>
      </c>
      <c r="I2" s="29">
        <v>20</v>
      </c>
      <c r="J2" s="29">
        <v>0</v>
      </c>
      <c r="K2" s="29">
        <v>0</v>
      </c>
      <c r="L2" s="29">
        <v>0</v>
      </c>
      <c r="M2" s="29" t="s">
        <v>239</v>
      </c>
      <c r="N2" s="30">
        <v>46507</v>
      </c>
      <c r="O2" s="30">
        <v>46427</v>
      </c>
      <c r="P2" s="29">
        <v>499</v>
      </c>
      <c r="Q2" s="29">
        <v>419</v>
      </c>
      <c r="R2" s="29" t="s">
        <v>1581</v>
      </c>
      <c r="S2" s="30">
        <v>45945</v>
      </c>
      <c r="T2" s="29" t="s">
        <v>240</v>
      </c>
      <c r="U2" s="29" t="s">
        <v>240</v>
      </c>
      <c r="V2" s="29">
        <v>20</v>
      </c>
      <c r="W2" s="29">
        <v>311.02999999999997</v>
      </c>
      <c r="X2" s="29">
        <v>0.44400000000000001</v>
      </c>
      <c r="Y2" s="29" t="s">
        <v>241</v>
      </c>
      <c r="Z2" s="29" t="s">
        <v>2245</v>
      </c>
      <c r="AA2" s="29" t="s">
        <v>242</v>
      </c>
      <c r="AB2" s="29" t="s">
        <v>242</v>
      </c>
      <c r="AC2" s="29" t="s">
        <v>242</v>
      </c>
      <c r="AD2" s="29" t="s">
        <v>243</v>
      </c>
      <c r="AE2" s="29" t="s">
        <v>240</v>
      </c>
      <c r="AF2" s="30">
        <v>45945</v>
      </c>
      <c r="AH2" s="74">
        <f>_xlfn.IFNA(IF(VLOOKUP(D2,'Cases2021 2022 FC'!AC:AE,3,0)=0,"1",VLOOKUP(D2,'Cases2021 2022 FC'!AC:AE,3,0)),"1")</f>
        <v>2</v>
      </c>
      <c r="AI2" s="74">
        <f t="shared" ref="AI2:AI65" si="1">ROUND(I2/AH2,0)</f>
        <v>10</v>
      </c>
      <c r="AJ2" s="74">
        <f t="shared" ref="AJ2:AJ65" si="2">IF(Q2-AI2&lt;0,Q2-AI2,0)</f>
        <v>0</v>
      </c>
      <c r="AK2" s="74">
        <f t="shared" ref="AK2:AK65" si="3">IF((AI2&gt;Q2),(K2/AH2)-Q2,0)+IFERROR(IF(B2=B1,AI1,0),0)</f>
        <v>0</v>
      </c>
      <c r="AL2" s="74">
        <f t="shared" ref="AL2:AL65" si="4">IF(AK2&gt;K2,I2,AK2)</f>
        <v>0</v>
      </c>
      <c r="AM2" s="75">
        <f t="shared" ref="AM2:AM65" si="5">IFERROR((W2/K2)*AL2,0)</f>
        <v>0</v>
      </c>
      <c r="AN2" s="72" t="str">
        <f>VLOOKUP(D2,SOP!C:R,16,0)</f>
        <v xml:space="preserve">ΣΟΥΠΕΣ </v>
      </c>
    </row>
    <row r="3" spans="1:40" x14ac:dyDescent="0.3">
      <c r="A3" s="74" cm="1">
        <f t="array" ref="A3">1+SUMPRODUCT(--(D3&gt;$D$2:$D$826))</f>
        <v>1</v>
      </c>
      <c r="B3" s="72" t="str">
        <f t="shared" si="0"/>
        <v>111407041</v>
      </c>
      <c r="C3" s="30">
        <v>46008</v>
      </c>
      <c r="D3" s="29">
        <v>11140704</v>
      </c>
      <c r="E3" s="29" t="s">
        <v>246</v>
      </c>
      <c r="F3" s="29" t="s">
        <v>624</v>
      </c>
      <c r="G3" s="29" t="s">
        <v>238</v>
      </c>
      <c r="H3" s="29" t="s">
        <v>1580</v>
      </c>
      <c r="I3" s="29">
        <v>45</v>
      </c>
      <c r="J3" s="29">
        <v>0</v>
      </c>
      <c r="K3" s="29">
        <v>0</v>
      </c>
      <c r="L3" s="29">
        <v>0</v>
      </c>
      <c r="M3" s="29" t="s">
        <v>239</v>
      </c>
      <c r="N3" s="30">
        <v>46507</v>
      </c>
      <c r="O3" s="30">
        <v>46427</v>
      </c>
      <c r="P3" s="29">
        <v>499</v>
      </c>
      <c r="Q3" s="29">
        <v>419</v>
      </c>
      <c r="R3" s="29" t="s">
        <v>1582</v>
      </c>
      <c r="S3" s="30">
        <v>45945</v>
      </c>
      <c r="T3" s="29" t="s">
        <v>240</v>
      </c>
      <c r="U3" s="29" t="s">
        <v>240</v>
      </c>
      <c r="V3" s="29">
        <v>45</v>
      </c>
      <c r="W3" s="29">
        <v>699.81</v>
      </c>
      <c r="X3" s="29">
        <v>1</v>
      </c>
      <c r="Y3" s="29" t="s">
        <v>241</v>
      </c>
      <c r="Z3" s="29" t="s">
        <v>2245</v>
      </c>
      <c r="AA3" s="29" t="s">
        <v>242</v>
      </c>
      <c r="AB3" s="29" t="s">
        <v>242</v>
      </c>
      <c r="AC3" s="29" t="s">
        <v>242</v>
      </c>
      <c r="AD3" s="29" t="s">
        <v>243</v>
      </c>
      <c r="AE3" s="29" t="s">
        <v>240</v>
      </c>
      <c r="AF3" s="30">
        <v>45945</v>
      </c>
      <c r="AH3" s="74">
        <f>_xlfn.IFNA(IF(VLOOKUP(D3,'Cases2021 2022 FC'!AC:AE,3,0)=0,"1",VLOOKUP(D3,'Cases2021 2022 FC'!AC:AE,3,0)),"1")</f>
        <v>2</v>
      </c>
      <c r="AI3" s="74">
        <f t="shared" si="1"/>
        <v>23</v>
      </c>
      <c r="AJ3" s="74">
        <f t="shared" si="2"/>
        <v>0</v>
      </c>
      <c r="AK3" s="74">
        <f t="shared" si="3"/>
        <v>10</v>
      </c>
      <c r="AL3" s="74">
        <f t="shared" si="4"/>
        <v>45</v>
      </c>
      <c r="AM3" s="75">
        <f t="shared" si="5"/>
        <v>0</v>
      </c>
      <c r="AN3" s="72" t="str">
        <f>VLOOKUP(D3,SOP!C:R,16,0)</f>
        <v xml:space="preserve">ΣΟΥΠΕΣ </v>
      </c>
    </row>
    <row r="4" spans="1:40" x14ac:dyDescent="0.3">
      <c r="A4" s="74" cm="1">
        <f t="array" ref="A4">1+SUMPRODUCT(--(D4&gt;$D$2:$D$826))</f>
        <v>1</v>
      </c>
      <c r="B4" s="72" t="str">
        <f t="shared" si="0"/>
        <v>111407041</v>
      </c>
      <c r="C4" s="30">
        <v>46008</v>
      </c>
      <c r="D4" s="29">
        <v>11140704</v>
      </c>
      <c r="E4" s="29" t="s">
        <v>246</v>
      </c>
      <c r="F4" s="29" t="s">
        <v>624</v>
      </c>
      <c r="G4" s="29" t="s">
        <v>238</v>
      </c>
      <c r="H4" s="29" t="s">
        <v>1580</v>
      </c>
      <c r="I4" s="29">
        <v>45</v>
      </c>
      <c r="J4" s="29">
        <v>0</v>
      </c>
      <c r="K4" s="29">
        <v>0</v>
      </c>
      <c r="L4" s="29">
        <v>0</v>
      </c>
      <c r="M4" s="29" t="s">
        <v>239</v>
      </c>
      <c r="N4" s="30">
        <v>46507</v>
      </c>
      <c r="O4" s="30">
        <v>46427</v>
      </c>
      <c r="P4" s="29">
        <v>499</v>
      </c>
      <c r="Q4" s="29">
        <v>419</v>
      </c>
      <c r="R4" s="29" t="s">
        <v>1583</v>
      </c>
      <c r="S4" s="30">
        <v>45945</v>
      </c>
      <c r="T4" s="29" t="s">
        <v>240</v>
      </c>
      <c r="U4" s="29" t="s">
        <v>240</v>
      </c>
      <c r="V4" s="29">
        <v>45</v>
      </c>
      <c r="W4" s="29">
        <v>699.81</v>
      </c>
      <c r="X4" s="29">
        <v>1</v>
      </c>
      <c r="Y4" s="29" t="s">
        <v>241</v>
      </c>
      <c r="Z4" s="29" t="s">
        <v>2245</v>
      </c>
      <c r="AA4" s="29" t="s">
        <v>242</v>
      </c>
      <c r="AB4" s="29" t="s">
        <v>242</v>
      </c>
      <c r="AC4" s="29" t="s">
        <v>242</v>
      </c>
      <c r="AD4" s="29" t="s">
        <v>243</v>
      </c>
      <c r="AE4" s="29" t="s">
        <v>240</v>
      </c>
      <c r="AF4" s="30">
        <v>45945</v>
      </c>
      <c r="AH4" s="74">
        <f>_xlfn.IFNA(IF(VLOOKUP(D4,'Cases2021 2022 FC'!AC:AE,3,0)=0,"1",VLOOKUP(D4,'Cases2021 2022 FC'!AC:AE,3,0)),"1")</f>
        <v>2</v>
      </c>
      <c r="AI4" s="74">
        <f t="shared" si="1"/>
        <v>23</v>
      </c>
      <c r="AJ4" s="74">
        <f t="shared" si="2"/>
        <v>0</v>
      </c>
      <c r="AK4" s="74">
        <f t="shared" si="3"/>
        <v>23</v>
      </c>
      <c r="AL4" s="74">
        <f t="shared" si="4"/>
        <v>45</v>
      </c>
      <c r="AM4" s="75">
        <f t="shared" si="5"/>
        <v>0</v>
      </c>
      <c r="AN4" s="72" t="str">
        <f>VLOOKUP(D4,SOP!C:R,16,0)</f>
        <v xml:space="preserve">ΣΟΥΠΕΣ </v>
      </c>
    </row>
    <row r="5" spans="1:40" x14ac:dyDescent="0.3">
      <c r="A5" s="74" cm="1">
        <f t="array" ref="A5">1+SUMPRODUCT(--(D5&gt;$D$2:$D$826))</f>
        <v>1</v>
      </c>
      <c r="B5" s="72" t="str">
        <f t="shared" si="0"/>
        <v>111407041</v>
      </c>
      <c r="C5" s="30">
        <v>46008</v>
      </c>
      <c r="D5" s="29">
        <v>11140704</v>
      </c>
      <c r="E5" s="29" t="s">
        <v>246</v>
      </c>
      <c r="F5" s="29" t="s">
        <v>624</v>
      </c>
      <c r="G5" s="29" t="s">
        <v>238</v>
      </c>
      <c r="H5" s="29" t="s">
        <v>1580</v>
      </c>
      <c r="I5" s="29">
        <v>45</v>
      </c>
      <c r="J5" s="29">
        <v>0</v>
      </c>
      <c r="K5" s="29">
        <v>0</v>
      </c>
      <c r="L5" s="29">
        <v>0</v>
      </c>
      <c r="M5" s="29" t="s">
        <v>239</v>
      </c>
      <c r="N5" s="132">
        <v>46507</v>
      </c>
      <c r="O5" s="30">
        <v>46427</v>
      </c>
      <c r="P5" s="29">
        <v>499</v>
      </c>
      <c r="Q5" s="29">
        <v>419</v>
      </c>
      <c r="R5" s="29" t="s">
        <v>1584</v>
      </c>
      <c r="S5" s="29">
        <v>45945</v>
      </c>
      <c r="T5" s="29" t="s">
        <v>240</v>
      </c>
      <c r="U5" s="29" t="s">
        <v>240</v>
      </c>
      <c r="V5" s="29">
        <v>45</v>
      </c>
      <c r="W5" s="29">
        <v>699.81</v>
      </c>
      <c r="X5" s="29">
        <v>1</v>
      </c>
      <c r="Y5" s="29" t="s">
        <v>241</v>
      </c>
      <c r="Z5" s="29" t="s">
        <v>2245</v>
      </c>
      <c r="AA5" s="29" t="s">
        <v>242</v>
      </c>
      <c r="AB5" s="29" t="s">
        <v>242</v>
      </c>
      <c r="AC5" s="29" t="s">
        <v>242</v>
      </c>
      <c r="AD5" s="29" t="s">
        <v>243</v>
      </c>
      <c r="AE5" s="29" t="s">
        <v>240</v>
      </c>
      <c r="AF5" s="30">
        <v>45945</v>
      </c>
      <c r="AH5" s="74">
        <f>_xlfn.IFNA(IF(VLOOKUP(D5,'Cases2021 2022 FC'!AC:AE,3,0)=0,"1",VLOOKUP(D5,'Cases2021 2022 FC'!AC:AE,3,0)),"1")</f>
        <v>2</v>
      </c>
      <c r="AI5" s="74">
        <f t="shared" si="1"/>
        <v>23</v>
      </c>
      <c r="AJ5" s="74">
        <f t="shared" si="2"/>
        <v>0</v>
      </c>
      <c r="AK5" s="74">
        <f t="shared" si="3"/>
        <v>23</v>
      </c>
      <c r="AL5" s="74">
        <f t="shared" si="4"/>
        <v>45</v>
      </c>
      <c r="AM5" s="75">
        <f t="shared" si="5"/>
        <v>0</v>
      </c>
      <c r="AN5" s="72" t="str">
        <f>VLOOKUP(D5,SOP!C:R,16,0)</f>
        <v xml:space="preserve">ΣΟΥΠΕΣ </v>
      </c>
    </row>
    <row r="6" spans="1:40" x14ac:dyDescent="0.3">
      <c r="A6" s="74" cm="1">
        <f t="array" ref="A6">1+SUMPRODUCT(--(D6&gt;$D$2:$D$826))</f>
        <v>5</v>
      </c>
      <c r="B6" s="72" t="str">
        <f t="shared" si="0"/>
        <v>112471035</v>
      </c>
      <c r="C6" s="30">
        <v>46008</v>
      </c>
      <c r="D6" s="29">
        <v>11247103</v>
      </c>
      <c r="E6" s="29" t="s">
        <v>247</v>
      </c>
      <c r="F6" s="29" t="s">
        <v>624</v>
      </c>
      <c r="G6" s="29" t="s">
        <v>238</v>
      </c>
      <c r="H6" s="29" t="s">
        <v>854</v>
      </c>
      <c r="I6" s="29">
        <v>45</v>
      </c>
      <c r="J6" s="29">
        <v>0</v>
      </c>
      <c r="K6" s="29">
        <v>0</v>
      </c>
      <c r="L6" s="29">
        <v>0</v>
      </c>
      <c r="M6" s="29" t="s">
        <v>239</v>
      </c>
      <c r="N6" s="132">
        <v>46356</v>
      </c>
      <c r="O6" s="30">
        <v>46296</v>
      </c>
      <c r="P6" s="29">
        <v>348</v>
      </c>
      <c r="Q6" s="29">
        <v>288</v>
      </c>
      <c r="R6" s="29" t="s">
        <v>893</v>
      </c>
      <c r="S6" s="29">
        <v>45811</v>
      </c>
      <c r="T6" s="29" t="s">
        <v>240</v>
      </c>
      <c r="U6" s="29" t="s">
        <v>240</v>
      </c>
      <c r="V6" s="29">
        <v>45</v>
      </c>
      <c r="W6" s="29">
        <v>895.82</v>
      </c>
      <c r="X6" s="29">
        <v>1</v>
      </c>
      <c r="Y6" s="29" t="s">
        <v>241</v>
      </c>
      <c r="Z6" s="29" t="s">
        <v>2245</v>
      </c>
      <c r="AA6" s="29" t="s">
        <v>242</v>
      </c>
      <c r="AB6" s="29" t="s">
        <v>242</v>
      </c>
      <c r="AC6" s="29" t="s">
        <v>242</v>
      </c>
      <c r="AD6" s="29" t="s">
        <v>243</v>
      </c>
      <c r="AE6" s="29" t="s">
        <v>240</v>
      </c>
      <c r="AF6" s="30">
        <v>45781</v>
      </c>
      <c r="AH6" s="74">
        <f>_xlfn.IFNA(IF(VLOOKUP(D6,'Cases2021 2022 FC'!AC:AE,3,0)=0,"1",VLOOKUP(D6,'Cases2021 2022 FC'!AC:AE,3,0)),"1")</f>
        <v>2</v>
      </c>
      <c r="AI6" s="74">
        <f t="shared" si="1"/>
        <v>23</v>
      </c>
      <c r="AJ6" s="74">
        <f t="shared" si="2"/>
        <v>0</v>
      </c>
      <c r="AK6" s="74">
        <f t="shared" si="3"/>
        <v>0</v>
      </c>
      <c r="AL6" s="74">
        <f t="shared" si="4"/>
        <v>0</v>
      </c>
      <c r="AM6" s="75">
        <f t="shared" si="5"/>
        <v>0</v>
      </c>
      <c r="AN6" s="72" t="str">
        <f>VLOOKUP(D6,SOP!C:R,16,0)</f>
        <v>ΓΑΡΝΙΤΟΥΡΕΣ</v>
      </c>
    </row>
    <row r="7" spans="1:40" x14ac:dyDescent="0.3">
      <c r="A7" s="74" cm="1">
        <f t="array" ref="A7">1+SUMPRODUCT(--(D7&gt;$D$2:$D$826))</f>
        <v>5</v>
      </c>
      <c r="B7" s="72" t="str">
        <f t="shared" si="0"/>
        <v>112471035</v>
      </c>
      <c r="C7" s="30">
        <v>46008</v>
      </c>
      <c r="D7" s="29">
        <v>11247103</v>
      </c>
      <c r="E7" s="29" t="s">
        <v>247</v>
      </c>
      <c r="F7" s="29" t="s">
        <v>624</v>
      </c>
      <c r="G7" s="29" t="s">
        <v>238</v>
      </c>
      <c r="H7" s="29" t="s">
        <v>854</v>
      </c>
      <c r="I7" s="29">
        <v>29</v>
      </c>
      <c r="J7" s="29">
        <v>0</v>
      </c>
      <c r="K7" s="29">
        <v>0</v>
      </c>
      <c r="L7" s="29">
        <v>0</v>
      </c>
      <c r="M7" s="29" t="s">
        <v>239</v>
      </c>
      <c r="N7" s="132">
        <v>46356</v>
      </c>
      <c r="O7" s="30">
        <v>46296</v>
      </c>
      <c r="P7" s="29">
        <v>348</v>
      </c>
      <c r="Q7" s="29">
        <v>288</v>
      </c>
      <c r="R7" s="29" t="s">
        <v>855</v>
      </c>
      <c r="S7" s="29">
        <v>45811</v>
      </c>
      <c r="T7" s="29" t="s">
        <v>240</v>
      </c>
      <c r="U7" s="29" t="s">
        <v>240</v>
      </c>
      <c r="V7" s="29">
        <v>29</v>
      </c>
      <c r="W7" s="29">
        <v>577.30999999999995</v>
      </c>
      <c r="X7" s="29">
        <v>0.64400000000000002</v>
      </c>
      <c r="Y7" s="29" t="s">
        <v>241</v>
      </c>
      <c r="Z7" s="29" t="s">
        <v>2245</v>
      </c>
      <c r="AA7" s="29" t="s">
        <v>242</v>
      </c>
      <c r="AB7" s="29" t="s">
        <v>242</v>
      </c>
      <c r="AC7" s="29" t="s">
        <v>242</v>
      </c>
      <c r="AD7" s="29" t="s">
        <v>243</v>
      </c>
      <c r="AE7" s="29" t="s">
        <v>240</v>
      </c>
      <c r="AF7" s="30">
        <v>45781</v>
      </c>
      <c r="AH7" s="74">
        <f>_xlfn.IFNA(IF(VLOOKUP(D7,'Cases2021 2022 FC'!AC:AE,3,0)=0,"1",VLOOKUP(D7,'Cases2021 2022 FC'!AC:AE,3,0)),"1")</f>
        <v>2</v>
      </c>
      <c r="AI7" s="74">
        <f t="shared" si="1"/>
        <v>15</v>
      </c>
      <c r="AJ7" s="74">
        <f t="shared" si="2"/>
        <v>0</v>
      </c>
      <c r="AK7" s="74">
        <f t="shared" si="3"/>
        <v>23</v>
      </c>
      <c r="AL7" s="74">
        <f t="shared" si="4"/>
        <v>29</v>
      </c>
      <c r="AM7" s="75">
        <f t="shared" si="5"/>
        <v>0</v>
      </c>
      <c r="AN7" s="72" t="str">
        <f>VLOOKUP(D7,SOP!C:R,16,0)</f>
        <v>ΓΑΡΝΙΤΟΥΡΕΣ</v>
      </c>
    </row>
    <row r="8" spans="1:40" x14ac:dyDescent="0.3">
      <c r="A8" s="74" cm="1">
        <f t="array" ref="A8">1+SUMPRODUCT(--(D8&gt;$D$2:$D$826))</f>
        <v>5</v>
      </c>
      <c r="B8" s="72" t="str">
        <f t="shared" si="0"/>
        <v>112471035</v>
      </c>
      <c r="C8" s="30">
        <v>46008</v>
      </c>
      <c r="D8" s="29">
        <v>11247103</v>
      </c>
      <c r="E8" s="29" t="s">
        <v>247</v>
      </c>
      <c r="F8" s="29" t="s">
        <v>624</v>
      </c>
      <c r="G8" s="29" t="s">
        <v>238</v>
      </c>
      <c r="H8" s="29" t="s">
        <v>854</v>
      </c>
      <c r="I8" s="29">
        <v>45</v>
      </c>
      <c r="J8" s="29">
        <v>0</v>
      </c>
      <c r="K8" s="29">
        <v>0</v>
      </c>
      <c r="L8" s="29">
        <v>0</v>
      </c>
      <c r="M8" s="29" t="s">
        <v>239</v>
      </c>
      <c r="N8" s="132">
        <v>46356</v>
      </c>
      <c r="O8" s="30">
        <v>46296</v>
      </c>
      <c r="P8" s="29">
        <v>348</v>
      </c>
      <c r="Q8" s="29">
        <v>288</v>
      </c>
      <c r="R8" s="29" t="s">
        <v>856</v>
      </c>
      <c r="S8" s="29">
        <v>45811</v>
      </c>
      <c r="T8" s="29" t="s">
        <v>240</v>
      </c>
      <c r="U8" s="29" t="s">
        <v>240</v>
      </c>
      <c r="V8" s="29">
        <v>45</v>
      </c>
      <c r="W8" s="29">
        <v>895.82</v>
      </c>
      <c r="X8" s="29">
        <v>1</v>
      </c>
      <c r="Y8" s="29" t="s">
        <v>241</v>
      </c>
      <c r="Z8" s="29" t="s">
        <v>2245</v>
      </c>
      <c r="AA8" s="29" t="s">
        <v>242</v>
      </c>
      <c r="AB8" s="29" t="s">
        <v>242</v>
      </c>
      <c r="AC8" s="29" t="s">
        <v>242</v>
      </c>
      <c r="AD8" s="29" t="s">
        <v>243</v>
      </c>
      <c r="AE8" s="29" t="s">
        <v>240</v>
      </c>
      <c r="AF8" s="30">
        <v>45781</v>
      </c>
      <c r="AH8" s="74">
        <f>_xlfn.IFNA(IF(VLOOKUP(D8,'Cases2021 2022 FC'!AC:AE,3,0)=0,"1",VLOOKUP(D8,'Cases2021 2022 FC'!AC:AE,3,0)),"1")</f>
        <v>2</v>
      </c>
      <c r="AI8" s="74">
        <f t="shared" si="1"/>
        <v>23</v>
      </c>
      <c r="AJ8" s="74">
        <f t="shared" si="2"/>
        <v>0</v>
      </c>
      <c r="AK8" s="74">
        <f t="shared" si="3"/>
        <v>15</v>
      </c>
      <c r="AL8" s="74">
        <f t="shared" si="4"/>
        <v>45</v>
      </c>
      <c r="AM8" s="75">
        <f t="shared" si="5"/>
        <v>0</v>
      </c>
      <c r="AN8" s="72" t="str">
        <f>VLOOKUP(D8,SOP!C:R,16,0)</f>
        <v>ΓΑΡΝΙΤΟΥΡΕΣ</v>
      </c>
    </row>
    <row r="9" spans="1:40" x14ac:dyDescent="0.3">
      <c r="A9" s="74" cm="1">
        <f t="array" ref="A9">1+SUMPRODUCT(--(D9&gt;$D$2:$D$826))</f>
        <v>5</v>
      </c>
      <c r="B9" s="72" t="str">
        <f t="shared" si="0"/>
        <v>112471035</v>
      </c>
      <c r="C9" s="30">
        <v>46008</v>
      </c>
      <c r="D9" s="29">
        <v>11247103</v>
      </c>
      <c r="E9" s="29" t="s">
        <v>247</v>
      </c>
      <c r="F9" s="29" t="s">
        <v>624</v>
      </c>
      <c r="G9" s="29" t="s">
        <v>238</v>
      </c>
      <c r="H9" s="29" t="s">
        <v>854</v>
      </c>
      <c r="I9" s="29">
        <v>45</v>
      </c>
      <c r="J9" s="29">
        <v>0</v>
      </c>
      <c r="K9" s="29">
        <v>0</v>
      </c>
      <c r="L9" s="29">
        <v>0</v>
      </c>
      <c r="M9" s="29" t="s">
        <v>239</v>
      </c>
      <c r="N9" s="132">
        <v>46356</v>
      </c>
      <c r="O9" s="30">
        <v>46296</v>
      </c>
      <c r="P9" s="29">
        <v>348</v>
      </c>
      <c r="Q9" s="29">
        <v>288</v>
      </c>
      <c r="R9" s="29" t="s">
        <v>857</v>
      </c>
      <c r="S9" s="29">
        <v>45811</v>
      </c>
      <c r="T9" s="29" t="s">
        <v>240</v>
      </c>
      <c r="U9" s="29" t="s">
        <v>240</v>
      </c>
      <c r="V9" s="29">
        <v>45</v>
      </c>
      <c r="W9" s="29">
        <v>895.82</v>
      </c>
      <c r="X9" s="29">
        <v>1</v>
      </c>
      <c r="Y9" s="29" t="s">
        <v>241</v>
      </c>
      <c r="Z9" s="29" t="s">
        <v>2245</v>
      </c>
      <c r="AA9" s="29" t="s">
        <v>242</v>
      </c>
      <c r="AB9" s="29" t="s">
        <v>242</v>
      </c>
      <c r="AC9" s="29" t="s">
        <v>242</v>
      </c>
      <c r="AD9" s="29" t="s">
        <v>243</v>
      </c>
      <c r="AE9" s="29" t="s">
        <v>240</v>
      </c>
      <c r="AF9" s="30">
        <v>45781</v>
      </c>
      <c r="AH9" s="74">
        <f>_xlfn.IFNA(IF(VLOOKUP(D9,'Cases2021 2022 FC'!AC:AE,3,0)=0,"1",VLOOKUP(D9,'Cases2021 2022 FC'!AC:AE,3,0)),"1")</f>
        <v>2</v>
      </c>
      <c r="AI9" s="74">
        <f t="shared" si="1"/>
        <v>23</v>
      </c>
      <c r="AJ9" s="74">
        <f t="shared" si="2"/>
        <v>0</v>
      </c>
      <c r="AK9" s="74">
        <f t="shared" si="3"/>
        <v>23</v>
      </c>
      <c r="AL9" s="74">
        <f t="shared" si="4"/>
        <v>45</v>
      </c>
      <c r="AM9" s="75">
        <f t="shared" si="5"/>
        <v>0</v>
      </c>
      <c r="AN9" s="72" t="str">
        <f>VLOOKUP(D9,SOP!C:R,16,0)</f>
        <v>ΓΑΡΝΙΤΟΥΡΕΣ</v>
      </c>
    </row>
    <row r="10" spans="1:40" x14ac:dyDescent="0.3">
      <c r="A10" s="74" cm="1">
        <f t="array" ref="A10">1+SUMPRODUCT(--(D10&gt;$D$2:$D$826))</f>
        <v>5</v>
      </c>
      <c r="B10" s="72" t="str">
        <f t="shared" si="0"/>
        <v>112471035</v>
      </c>
      <c r="C10" s="30">
        <v>46008</v>
      </c>
      <c r="D10" s="29">
        <v>11247103</v>
      </c>
      <c r="E10" s="29" t="s">
        <v>247</v>
      </c>
      <c r="F10" s="29" t="s">
        <v>624</v>
      </c>
      <c r="G10" s="29" t="s">
        <v>238</v>
      </c>
      <c r="H10" s="29" t="s">
        <v>854</v>
      </c>
      <c r="I10" s="29">
        <v>45</v>
      </c>
      <c r="J10" s="29">
        <v>0</v>
      </c>
      <c r="K10" s="29">
        <v>0</v>
      </c>
      <c r="L10" s="29">
        <v>0</v>
      </c>
      <c r="M10" s="29" t="s">
        <v>239</v>
      </c>
      <c r="N10" s="132">
        <v>46356</v>
      </c>
      <c r="O10" s="30">
        <v>46296</v>
      </c>
      <c r="P10" s="29">
        <v>348</v>
      </c>
      <c r="Q10" s="29">
        <v>288</v>
      </c>
      <c r="R10" s="29" t="s">
        <v>858</v>
      </c>
      <c r="S10" s="29">
        <v>45811</v>
      </c>
      <c r="T10" s="29" t="s">
        <v>240</v>
      </c>
      <c r="U10" s="29" t="s">
        <v>240</v>
      </c>
      <c r="V10" s="29">
        <v>45</v>
      </c>
      <c r="W10" s="29">
        <v>895.82</v>
      </c>
      <c r="X10" s="29">
        <v>1</v>
      </c>
      <c r="Y10" s="29" t="s">
        <v>241</v>
      </c>
      <c r="Z10" s="29" t="s">
        <v>2245</v>
      </c>
      <c r="AA10" s="29" t="s">
        <v>242</v>
      </c>
      <c r="AB10" s="29" t="s">
        <v>242</v>
      </c>
      <c r="AC10" s="29" t="s">
        <v>242</v>
      </c>
      <c r="AD10" s="29" t="s">
        <v>243</v>
      </c>
      <c r="AE10" s="29" t="s">
        <v>240</v>
      </c>
      <c r="AF10" s="30">
        <v>45781</v>
      </c>
      <c r="AH10" s="74">
        <f>_xlfn.IFNA(IF(VLOOKUP(D10,'Cases2021 2022 FC'!AC:AE,3,0)=0,"1",VLOOKUP(D10,'Cases2021 2022 FC'!AC:AE,3,0)),"1")</f>
        <v>2</v>
      </c>
      <c r="AI10" s="74">
        <f t="shared" si="1"/>
        <v>23</v>
      </c>
      <c r="AJ10" s="74">
        <f t="shared" si="2"/>
        <v>0</v>
      </c>
      <c r="AK10" s="74">
        <f t="shared" si="3"/>
        <v>23</v>
      </c>
      <c r="AL10" s="74">
        <f t="shared" si="4"/>
        <v>45</v>
      </c>
      <c r="AM10" s="75">
        <f t="shared" si="5"/>
        <v>0</v>
      </c>
      <c r="AN10" s="72" t="str">
        <f>VLOOKUP(D10,SOP!C:R,16,0)</f>
        <v>ΓΑΡΝΙΤΟΥΡΕΣ</v>
      </c>
    </row>
    <row r="11" spans="1:40" x14ac:dyDescent="0.3">
      <c r="A11" s="74" cm="1">
        <f t="array" ref="A11">1+SUMPRODUCT(--(D11&gt;$D$2:$D$826))</f>
        <v>5</v>
      </c>
      <c r="B11" s="72" t="str">
        <f t="shared" si="0"/>
        <v>112471035</v>
      </c>
      <c r="C11" s="30">
        <v>46008</v>
      </c>
      <c r="D11" s="29">
        <v>11247103</v>
      </c>
      <c r="E11" s="29" t="s">
        <v>247</v>
      </c>
      <c r="F11" s="29" t="s">
        <v>624</v>
      </c>
      <c r="G11" s="29" t="s">
        <v>238</v>
      </c>
      <c r="H11" s="29" t="s">
        <v>854</v>
      </c>
      <c r="I11" s="29">
        <v>45</v>
      </c>
      <c r="J11" s="29">
        <v>0</v>
      </c>
      <c r="K11" s="29">
        <v>0</v>
      </c>
      <c r="L11" s="29">
        <v>0</v>
      </c>
      <c r="M11" s="29" t="s">
        <v>239</v>
      </c>
      <c r="N11" s="132">
        <v>46356</v>
      </c>
      <c r="O11" s="30">
        <v>46296</v>
      </c>
      <c r="P11" s="29">
        <v>348</v>
      </c>
      <c r="Q11" s="29">
        <v>288</v>
      </c>
      <c r="R11" s="29" t="s">
        <v>859</v>
      </c>
      <c r="S11" s="29">
        <v>45811</v>
      </c>
      <c r="T11" s="29" t="s">
        <v>240</v>
      </c>
      <c r="U11" s="29" t="s">
        <v>240</v>
      </c>
      <c r="V11" s="29">
        <v>45</v>
      </c>
      <c r="W11" s="29">
        <v>895.82</v>
      </c>
      <c r="X11" s="29">
        <v>1</v>
      </c>
      <c r="Y11" s="29" t="s">
        <v>241</v>
      </c>
      <c r="Z11" s="29" t="s">
        <v>2245</v>
      </c>
      <c r="AA11" s="29" t="s">
        <v>242</v>
      </c>
      <c r="AB11" s="29" t="s">
        <v>242</v>
      </c>
      <c r="AC11" s="29" t="s">
        <v>242</v>
      </c>
      <c r="AD11" s="29" t="s">
        <v>243</v>
      </c>
      <c r="AE11" s="29" t="s">
        <v>240</v>
      </c>
      <c r="AF11" s="30">
        <v>45781</v>
      </c>
      <c r="AH11" s="74">
        <f>_xlfn.IFNA(IF(VLOOKUP(D11,'Cases2021 2022 FC'!AC:AE,3,0)=0,"1",VLOOKUP(D11,'Cases2021 2022 FC'!AC:AE,3,0)),"1")</f>
        <v>2</v>
      </c>
      <c r="AI11" s="74">
        <f t="shared" si="1"/>
        <v>23</v>
      </c>
      <c r="AJ11" s="74">
        <f t="shared" si="2"/>
        <v>0</v>
      </c>
      <c r="AK11" s="74">
        <f t="shared" si="3"/>
        <v>23</v>
      </c>
      <c r="AL11" s="74">
        <f t="shared" si="4"/>
        <v>45</v>
      </c>
      <c r="AM11" s="75">
        <f t="shared" si="5"/>
        <v>0</v>
      </c>
      <c r="AN11" s="72" t="str">
        <f>VLOOKUP(D11,SOP!C:R,16,0)</f>
        <v>ΓΑΡΝΙΤΟΥΡΕΣ</v>
      </c>
    </row>
    <row r="12" spans="1:40" x14ac:dyDescent="0.3">
      <c r="A12" s="74" cm="1">
        <f t="array" ref="A12">1+SUMPRODUCT(--(D12&gt;$D$2:$D$826))</f>
        <v>5</v>
      </c>
      <c r="B12" s="72" t="str">
        <f t="shared" si="0"/>
        <v>112471035</v>
      </c>
      <c r="C12" s="30">
        <v>46008</v>
      </c>
      <c r="D12" s="29">
        <v>11247103</v>
      </c>
      <c r="E12" s="29" t="s">
        <v>247</v>
      </c>
      <c r="F12" s="29" t="s">
        <v>624</v>
      </c>
      <c r="G12" s="29" t="s">
        <v>238</v>
      </c>
      <c r="H12" s="29" t="s">
        <v>854</v>
      </c>
      <c r="I12" s="29">
        <v>45</v>
      </c>
      <c r="J12" s="29">
        <v>0</v>
      </c>
      <c r="K12" s="29">
        <v>0</v>
      </c>
      <c r="L12" s="29">
        <v>0</v>
      </c>
      <c r="M12" s="29" t="s">
        <v>239</v>
      </c>
      <c r="N12" s="132">
        <v>46356</v>
      </c>
      <c r="O12" s="30">
        <v>46296</v>
      </c>
      <c r="P12" s="29">
        <v>348</v>
      </c>
      <c r="Q12" s="29">
        <v>288</v>
      </c>
      <c r="R12" s="29" t="s">
        <v>860</v>
      </c>
      <c r="S12" s="29">
        <v>45811</v>
      </c>
      <c r="T12" s="29" t="s">
        <v>240</v>
      </c>
      <c r="U12" s="29" t="s">
        <v>240</v>
      </c>
      <c r="V12" s="29">
        <v>45</v>
      </c>
      <c r="W12" s="29">
        <v>895.82</v>
      </c>
      <c r="X12" s="29">
        <v>1</v>
      </c>
      <c r="Y12" s="29" t="s">
        <v>241</v>
      </c>
      <c r="Z12" s="29" t="s">
        <v>2245</v>
      </c>
      <c r="AA12" s="29" t="s">
        <v>242</v>
      </c>
      <c r="AB12" s="29" t="s">
        <v>242</v>
      </c>
      <c r="AC12" s="29" t="s">
        <v>242</v>
      </c>
      <c r="AD12" s="29" t="s">
        <v>243</v>
      </c>
      <c r="AE12" s="29" t="s">
        <v>240</v>
      </c>
      <c r="AF12" s="30">
        <v>45781</v>
      </c>
      <c r="AH12" s="74">
        <f>_xlfn.IFNA(IF(VLOOKUP(D12,'Cases2021 2022 FC'!AC:AE,3,0)=0,"1",VLOOKUP(D12,'Cases2021 2022 FC'!AC:AE,3,0)),"1")</f>
        <v>2</v>
      </c>
      <c r="AI12" s="74">
        <f t="shared" si="1"/>
        <v>23</v>
      </c>
      <c r="AJ12" s="74">
        <f t="shared" si="2"/>
        <v>0</v>
      </c>
      <c r="AK12" s="74">
        <f t="shared" si="3"/>
        <v>23</v>
      </c>
      <c r="AL12" s="74">
        <f t="shared" si="4"/>
        <v>45</v>
      </c>
      <c r="AM12" s="75">
        <f t="shared" si="5"/>
        <v>0</v>
      </c>
      <c r="AN12" s="72" t="str">
        <f>VLOOKUP(D12,SOP!C:R,16,0)</f>
        <v>ΓΑΡΝΙΤΟΥΡΕΣ</v>
      </c>
    </row>
    <row r="13" spans="1:40" x14ac:dyDescent="0.3">
      <c r="A13" s="74" cm="1">
        <f t="array" ref="A13">1+SUMPRODUCT(--(D13&gt;$D$2:$D$826))</f>
        <v>5</v>
      </c>
      <c r="B13" s="72" t="str">
        <f t="shared" si="0"/>
        <v>112471035</v>
      </c>
      <c r="C13" s="30">
        <v>46008</v>
      </c>
      <c r="D13" s="29">
        <v>11247103</v>
      </c>
      <c r="E13" s="29" t="s">
        <v>247</v>
      </c>
      <c r="F13" s="29" t="s">
        <v>624</v>
      </c>
      <c r="G13" s="29" t="s">
        <v>238</v>
      </c>
      <c r="H13" s="29" t="s">
        <v>854</v>
      </c>
      <c r="I13" s="29">
        <v>45</v>
      </c>
      <c r="J13" s="29">
        <v>0</v>
      </c>
      <c r="K13" s="29">
        <v>0</v>
      </c>
      <c r="L13" s="29">
        <v>0</v>
      </c>
      <c r="M13" s="29" t="s">
        <v>239</v>
      </c>
      <c r="N13" s="132">
        <v>46356</v>
      </c>
      <c r="O13" s="30">
        <v>46296</v>
      </c>
      <c r="P13" s="29">
        <v>348</v>
      </c>
      <c r="Q13" s="29">
        <v>288</v>
      </c>
      <c r="R13" s="29" t="s">
        <v>861</v>
      </c>
      <c r="S13" s="29">
        <v>45811</v>
      </c>
      <c r="T13" s="29" t="s">
        <v>240</v>
      </c>
      <c r="U13" s="29" t="s">
        <v>240</v>
      </c>
      <c r="V13" s="29">
        <v>45</v>
      </c>
      <c r="W13" s="29">
        <v>895.82</v>
      </c>
      <c r="X13" s="29">
        <v>1</v>
      </c>
      <c r="Y13" s="29" t="s">
        <v>241</v>
      </c>
      <c r="Z13" s="29" t="s">
        <v>2245</v>
      </c>
      <c r="AA13" s="29" t="s">
        <v>242</v>
      </c>
      <c r="AB13" s="29" t="s">
        <v>242</v>
      </c>
      <c r="AC13" s="29" t="s">
        <v>242</v>
      </c>
      <c r="AD13" s="29" t="s">
        <v>243</v>
      </c>
      <c r="AE13" s="29" t="s">
        <v>240</v>
      </c>
      <c r="AF13" s="30">
        <v>45781</v>
      </c>
      <c r="AH13" s="74">
        <f>_xlfn.IFNA(IF(VLOOKUP(D13,'Cases2021 2022 FC'!AC:AE,3,0)=0,"1",VLOOKUP(D13,'Cases2021 2022 FC'!AC:AE,3,0)),"1")</f>
        <v>2</v>
      </c>
      <c r="AI13" s="74">
        <f t="shared" si="1"/>
        <v>23</v>
      </c>
      <c r="AJ13" s="74">
        <f t="shared" si="2"/>
        <v>0</v>
      </c>
      <c r="AK13" s="74">
        <f t="shared" si="3"/>
        <v>23</v>
      </c>
      <c r="AL13" s="74">
        <f t="shared" si="4"/>
        <v>45</v>
      </c>
      <c r="AM13" s="75">
        <f t="shared" si="5"/>
        <v>0</v>
      </c>
      <c r="AN13" s="72" t="str">
        <f>VLOOKUP(D13,SOP!C:R,16,0)</f>
        <v>ΓΑΡΝΙΤΟΥΡΕΣ</v>
      </c>
    </row>
    <row r="14" spans="1:40" x14ac:dyDescent="0.3">
      <c r="A14" s="74" cm="1">
        <f t="array" ref="A14">1+SUMPRODUCT(--(D14&gt;$D$2:$D$826))</f>
        <v>5</v>
      </c>
      <c r="B14" s="72" t="str">
        <f t="shared" si="0"/>
        <v>112471035</v>
      </c>
      <c r="C14" s="30">
        <v>46008</v>
      </c>
      <c r="D14" s="29">
        <v>11247103</v>
      </c>
      <c r="E14" s="29" t="s">
        <v>247</v>
      </c>
      <c r="F14" s="29" t="s">
        <v>624</v>
      </c>
      <c r="G14" s="29" t="s">
        <v>238</v>
      </c>
      <c r="H14" s="29" t="s">
        <v>854</v>
      </c>
      <c r="I14" s="29">
        <v>45</v>
      </c>
      <c r="J14" s="29">
        <v>0</v>
      </c>
      <c r="K14" s="29">
        <v>0</v>
      </c>
      <c r="L14" s="29">
        <v>0</v>
      </c>
      <c r="M14" s="29" t="s">
        <v>239</v>
      </c>
      <c r="N14" s="132">
        <v>46356</v>
      </c>
      <c r="O14" s="30">
        <v>46296</v>
      </c>
      <c r="P14" s="29">
        <v>348</v>
      </c>
      <c r="Q14" s="29">
        <v>288</v>
      </c>
      <c r="R14" s="29" t="s">
        <v>862</v>
      </c>
      <c r="S14" s="29">
        <v>45811</v>
      </c>
      <c r="T14" s="29" t="s">
        <v>240</v>
      </c>
      <c r="U14" s="29" t="s">
        <v>240</v>
      </c>
      <c r="V14" s="29">
        <v>45</v>
      </c>
      <c r="W14" s="29">
        <v>895.82</v>
      </c>
      <c r="X14" s="29">
        <v>1</v>
      </c>
      <c r="Y14" s="29" t="s">
        <v>241</v>
      </c>
      <c r="Z14" s="29" t="s">
        <v>2245</v>
      </c>
      <c r="AA14" s="29" t="s">
        <v>242</v>
      </c>
      <c r="AB14" s="29" t="s">
        <v>242</v>
      </c>
      <c r="AC14" s="29" t="s">
        <v>242</v>
      </c>
      <c r="AD14" s="29" t="s">
        <v>243</v>
      </c>
      <c r="AE14" s="29" t="s">
        <v>240</v>
      </c>
      <c r="AF14" s="30">
        <v>45781</v>
      </c>
      <c r="AH14" s="74">
        <f>_xlfn.IFNA(IF(VLOOKUP(D14,'Cases2021 2022 FC'!AC:AE,3,0)=0,"1",VLOOKUP(D14,'Cases2021 2022 FC'!AC:AE,3,0)),"1")</f>
        <v>2</v>
      </c>
      <c r="AI14" s="74">
        <f t="shared" si="1"/>
        <v>23</v>
      </c>
      <c r="AJ14" s="74">
        <f t="shared" si="2"/>
        <v>0</v>
      </c>
      <c r="AK14" s="74">
        <f t="shared" si="3"/>
        <v>23</v>
      </c>
      <c r="AL14" s="74">
        <f t="shared" si="4"/>
        <v>45</v>
      </c>
      <c r="AM14" s="75">
        <f t="shared" si="5"/>
        <v>0</v>
      </c>
      <c r="AN14" s="72" t="str">
        <f>VLOOKUP(D14,SOP!C:R,16,0)</f>
        <v>ΓΑΡΝΙΤΟΥΡΕΣ</v>
      </c>
    </row>
    <row r="15" spans="1:40" x14ac:dyDescent="0.3">
      <c r="A15" s="74" cm="1">
        <f t="array" ref="A15">1+SUMPRODUCT(--(D15&gt;$D$2:$D$826))</f>
        <v>5</v>
      </c>
      <c r="B15" s="72" t="str">
        <f t="shared" si="0"/>
        <v>112471035</v>
      </c>
      <c r="C15" s="30">
        <v>46008</v>
      </c>
      <c r="D15" s="29">
        <v>11247103</v>
      </c>
      <c r="E15" s="29" t="s">
        <v>247</v>
      </c>
      <c r="F15" s="29" t="s">
        <v>624</v>
      </c>
      <c r="G15" s="29" t="s">
        <v>238</v>
      </c>
      <c r="H15" s="29" t="s">
        <v>854</v>
      </c>
      <c r="I15" s="29">
        <v>45</v>
      </c>
      <c r="J15" s="29">
        <v>0</v>
      </c>
      <c r="K15" s="29">
        <v>0</v>
      </c>
      <c r="L15" s="29">
        <v>0</v>
      </c>
      <c r="M15" s="29" t="s">
        <v>239</v>
      </c>
      <c r="N15" s="132">
        <v>46356</v>
      </c>
      <c r="O15" s="30">
        <v>46296</v>
      </c>
      <c r="P15" s="29">
        <v>348</v>
      </c>
      <c r="Q15" s="29">
        <v>288</v>
      </c>
      <c r="R15" s="29" t="s">
        <v>863</v>
      </c>
      <c r="S15" s="29">
        <v>45811</v>
      </c>
      <c r="T15" s="29" t="s">
        <v>240</v>
      </c>
      <c r="U15" s="29" t="s">
        <v>240</v>
      </c>
      <c r="V15" s="29">
        <v>45</v>
      </c>
      <c r="W15" s="29">
        <v>895.82</v>
      </c>
      <c r="X15" s="29">
        <v>1</v>
      </c>
      <c r="Y15" s="29" t="s">
        <v>241</v>
      </c>
      <c r="Z15" s="29" t="s">
        <v>2245</v>
      </c>
      <c r="AA15" s="29" t="s">
        <v>242</v>
      </c>
      <c r="AB15" s="29" t="s">
        <v>242</v>
      </c>
      <c r="AC15" s="29" t="s">
        <v>242</v>
      </c>
      <c r="AD15" s="29" t="s">
        <v>243</v>
      </c>
      <c r="AE15" s="29" t="s">
        <v>240</v>
      </c>
      <c r="AF15" s="30">
        <v>45781</v>
      </c>
      <c r="AH15" s="74">
        <f>_xlfn.IFNA(IF(VLOOKUP(D15,'Cases2021 2022 FC'!AC:AE,3,0)=0,"1",VLOOKUP(D15,'Cases2021 2022 FC'!AC:AE,3,0)),"1")</f>
        <v>2</v>
      </c>
      <c r="AI15" s="74">
        <f t="shared" si="1"/>
        <v>23</v>
      </c>
      <c r="AJ15" s="74">
        <f t="shared" si="2"/>
        <v>0</v>
      </c>
      <c r="AK15" s="74">
        <f t="shared" si="3"/>
        <v>23</v>
      </c>
      <c r="AL15" s="74">
        <f t="shared" si="4"/>
        <v>45</v>
      </c>
      <c r="AM15" s="75">
        <f t="shared" si="5"/>
        <v>0</v>
      </c>
      <c r="AN15" s="72" t="str">
        <f>VLOOKUP(D15,SOP!C:R,16,0)</f>
        <v>ΓΑΡΝΙΤΟΥΡΕΣ</v>
      </c>
    </row>
    <row r="16" spans="1:40" x14ac:dyDescent="0.3">
      <c r="A16" s="74" cm="1">
        <f t="array" ref="A16">1+SUMPRODUCT(--(D16&gt;$D$2:$D$826))</f>
        <v>5</v>
      </c>
      <c r="B16" s="72" t="str">
        <f t="shared" si="0"/>
        <v>112471035</v>
      </c>
      <c r="C16" s="30">
        <v>46008</v>
      </c>
      <c r="D16" s="29">
        <v>11247103</v>
      </c>
      <c r="E16" s="29" t="s">
        <v>247</v>
      </c>
      <c r="F16" s="29" t="s">
        <v>624</v>
      </c>
      <c r="G16" s="29" t="s">
        <v>238</v>
      </c>
      <c r="H16" s="29" t="s">
        <v>960</v>
      </c>
      <c r="I16" s="29">
        <v>45</v>
      </c>
      <c r="J16" s="29">
        <v>0</v>
      </c>
      <c r="K16" s="29">
        <v>0</v>
      </c>
      <c r="L16" s="29">
        <v>0</v>
      </c>
      <c r="M16" s="29" t="s">
        <v>239</v>
      </c>
      <c r="N16" s="132">
        <v>46446</v>
      </c>
      <c r="O16" s="30">
        <v>46386</v>
      </c>
      <c r="P16" s="29">
        <v>438</v>
      </c>
      <c r="Q16" s="29">
        <v>378</v>
      </c>
      <c r="R16" s="29" t="s">
        <v>961</v>
      </c>
      <c r="S16" s="29">
        <v>45871</v>
      </c>
      <c r="T16" s="29" t="s">
        <v>240</v>
      </c>
      <c r="U16" s="29" t="s">
        <v>240</v>
      </c>
      <c r="V16" s="29">
        <v>45</v>
      </c>
      <c r="W16" s="29">
        <v>895.82</v>
      </c>
      <c r="X16" s="29">
        <v>1</v>
      </c>
      <c r="Y16" s="29" t="s">
        <v>241</v>
      </c>
      <c r="Z16" s="29" t="s">
        <v>2245</v>
      </c>
      <c r="AA16" s="29" t="s">
        <v>242</v>
      </c>
      <c r="AB16" s="29" t="s">
        <v>242</v>
      </c>
      <c r="AC16" s="29" t="s">
        <v>242</v>
      </c>
      <c r="AD16" s="29" t="s">
        <v>243</v>
      </c>
      <c r="AE16" s="29" t="s">
        <v>240</v>
      </c>
      <c r="AF16" s="30">
        <v>45870</v>
      </c>
      <c r="AH16" s="74">
        <f>_xlfn.IFNA(IF(VLOOKUP(D16,'Cases2021 2022 FC'!AC:AE,3,0)=0,"1",VLOOKUP(D16,'Cases2021 2022 FC'!AC:AE,3,0)),"1")</f>
        <v>2</v>
      </c>
      <c r="AI16" s="74">
        <f t="shared" si="1"/>
        <v>23</v>
      </c>
      <c r="AJ16" s="74">
        <f t="shared" si="2"/>
        <v>0</v>
      </c>
      <c r="AK16" s="74">
        <f t="shared" si="3"/>
        <v>23</v>
      </c>
      <c r="AL16" s="74">
        <f t="shared" si="4"/>
        <v>45</v>
      </c>
      <c r="AM16" s="75">
        <f t="shared" si="5"/>
        <v>0</v>
      </c>
      <c r="AN16" s="72" t="str">
        <f>VLOOKUP(D16,SOP!C:R,16,0)</f>
        <v>ΓΑΡΝΙΤΟΥΡΕΣ</v>
      </c>
    </row>
    <row r="17" spans="1:40" x14ac:dyDescent="0.3">
      <c r="A17" s="74" cm="1">
        <f t="array" ref="A17">1+SUMPRODUCT(--(D17&gt;$D$2:$D$826))</f>
        <v>5</v>
      </c>
      <c r="B17" s="72" t="str">
        <f t="shared" si="0"/>
        <v>112471035</v>
      </c>
      <c r="C17" s="30">
        <v>46008</v>
      </c>
      <c r="D17" s="29">
        <v>11247103</v>
      </c>
      <c r="E17" s="29" t="s">
        <v>247</v>
      </c>
      <c r="F17" s="29" t="s">
        <v>624</v>
      </c>
      <c r="G17" s="29" t="s">
        <v>238</v>
      </c>
      <c r="H17" s="29" t="s">
        <v>960</v>
      </c>
      <c r="I17" s="29">
        <v>11</v>
      </c>
      <c r="J17" s="29">
        <v>0</v>
      </c>
      <c r="K17" s="29">
        <v>0</v>
      </c>
      <c r="L17" s="29">
        <v>0</v>
      </c>
      <c r="M17" s="29" t="s">
        <v>239</v>
      </c>
      <c r="N17" s="132">
        <v>46446</v>
      </c>
      <c r="O17" s="30">
        <v>46386</v>
      </c>
      <c r="P17" s="29">
        <v>438</v>
      </c>
      <c r="Q17" s="29">
        <v>378</v>
      </c>
      <c r="R17" s="29" t="s">
        <v>962</v>
      </c>
      <c r="S17" s="29">
        <v>45871</v>
      </c>
      <c r="T17" s="29" t="s">
        <v>240</v>
      </c>
      <c r="U17" s="29" t="s">
        <v>240</v>
      </c>
      <c r="V17" s="29">
        <v>11</v>
      </c>
      <c r="W17" s="29">
        <v>218.98</v>
      </c>
      <c r="X17" s="29">
        <v>0.24399999999999999</v>
      </c>
      <c r="Y17" s="29" t="s">
        <v>241</v>
      </c>
      <c r="Z17" s="29" t="s">
        <v>2245</v>
      </c>
      <c r="AA17" s="29" t="s">
        <v>242</v>
      </c>
      <c r="AB17" s="29" t="s">
        <v>242</v>
      </c>
      <c r="AC17" s="29" t="s">
        <v>242</v>
      </c>
      <c r="AD17" s="29" t="s">
        <v>243</v>
      </c>
      <c r="AE17" s="29" t="s">
        <v>240</v>
      </c>
      <c r="AF17" s="30">
        <v>45870</v>
      </c>
      <c r="AH17" s="74">
        <f>_xlfn.IFNA(IF(VLOOKUP(D17,'Cases2021 2022 FC'!AC:AE,3,0)=0,"1",VLOOKUP(D17,'Cases2021 2022 FC'!AC:AE,3,0)),"1")</f>
        <v>2</v>
      </c>
      <c r="AI17" s="74">
        <f t="shared" si="1"/>
        <v>6</v>
      </c>
      <c r="AJ17" s="74">
        <f t="shared" si="2"/>
        <v>0</v>
      </c>
      <c r="AK17" s="74">
        <f t="shared" si="3"/>
        <v>23</v>
      </c>
      <c r="AL17" s="74">
        <f t="shared" si="4"/>
        <v>11</v>
      </c>
      <c r="AM17" s="75">
        <f t="shared" si="5"/>
        <v>0</v>
      </c>
      <c r="AN17" s="72" t="str">
        <f>VLOOKUP(D17,SOP!C:R,16,0)</f>
        <v>ΓΑΡΝΙΤΟΥΡΕΣ</v>
      </c>
    </row>
    <row r="18" spans="1:40" x14ac:dyDescent="0.3">
      <c r="A18" s="74" cm="1">
        <f t="array" ref="A18">1+SUMPRODUCT(--(D18&gt;$D$2:$D$826))</f>
        <v>17</v>
      </c>
      <c r="B18" s="72" t="str">
        <f t="shared" si="0"/>
        <v>1201170217</v>
      </c>
      <c r="C18" s="30">
        <v>46008</v>
      </c>
      <c r="D18" s="29">
        <v>12011702</v>
      </c>
      <c r="E18" s="29" t="s">
        <v>254</v>
      </c>
      <c r="F18" s="29" t="s">
        <v>624</v>
      </c>
      <c r="G18" s="29" t="s">
        <v>238</v>
      </c>
      <c r="H18" s="29" t="s">
        <v>1431</v>
      </c>
      <c r="I18" s="29">
        <v>65</v>
      </c>
      <c r="J18" s="29">
        <v>0</v>
      </c>
      <c r="K18" s="29">
        <v>0</v>
      </c>
      <c r="L18" s="29">
        <v>0</v>
      </c>
      <c r="M18" s="29" t="s">
        <v>239</v>
      </c>
      <c r="N18" s="132">
        <v>46477</v>
      </c>
      <c r="O18" s="30">
        <v>46367</v>
      </c>
      <c r="P18" s="29">
        <v>469</v>
      </c>
      <c r="Q18" s="29">
        <v>359</v>
      </c>
      <c r="R18" s="29" t="s">
        <v>1432</v>
      </c>
      <c r="S18" s="29">
        <v>45916</v>
      </c>
      <c r="T18" s="29" t="s">
        <v>240</v>
      </c>
      <c r="U18" s="29" t="s">
        <v>240</v>
      </c>
      <c r="V18" s="29">
        <v>65</v>
      </c>
      <c r="W18" s="29">
        <v>737.91</v>
      </c>
      <c r="X18" s="29">
        <v>0.72199999999999998</v>
      </c>
      <c r="Y18" s="29" t="s">
        <v>241</v>
      </c>
      <c r="Z18" s="29" t="s">
        <v>2245</v>
      </c>
      <c r="AA18" s="29" t="s">
        <v>242</v>
      </c>
      <c r="AB18" s="29" t="s">
        <v>242</v>
      </c>
      <c r="AC18" s="29" t="s">
        <v>242</v>
      </c>
      <c r="AD18" s="29" t="s">
        <v>243</v>
      </c>
      <c r="AE18" s="29" t="s">
        <v>240</v>
      </c>
      <c r="AF18" s="30">
        <v>45904</v>
      </c>
      <c r="AH18" s="74">
        <f>_xlfn.IFNA(IF(VLOOKUP(D18,'Cases2021 2022 FC'!AC:AE,3,0)=0,"1",VLOOKUP(D18,'Cases2021 2022 FC'!AC:AE,3,0)),"1")</f>
        <v>42</v>
      </c>
      <c r="AI18" s="74">
        <f t="shared" si="1"/>
        <v>2</v>
      </c>
      <c r="AJ18" s="74">
        <f t="shared" si="2"/>
        <v>0</v>
      </c>
      <c r="AK18" s="74">
        <f t="shared" si="3"/>
        <v>0</v>
      </c>
      <c r="AL18" s="74">
        <f t="shared" si="4"/>
        <v>0</v>
      </c>
      <c r="AM18" s="75">
        <f t="shared" si="5"/>
        <v>0</v>
      </c>
      <c r="AN18" s="72" t="str">
        <f>VLOOKUP(D18,SOP!C:R,16,0)</f>
        <v>ΖΩΜΟΙ</v>
      </c>
    </row>
    <row r="19" spans="1:40" x14ac:dyDescent="0.3">
      <c r="A19" s="74" cm="1">
        <f t="array" ref="A19">1+SUMPRODUCT(--(D19&gt;$D$2:$D$826))</f>
        <v>17</v>
      </c>
      <c r="B19" s="72" t="str">
        <f t="shared" si="0"/>
        <v>1201170217</v>
      </c>
      <c r="C19" s="30">
        <v>46008</v>
      </c>
      <c r="D19" s="29">
        <v>12011702</v>
      </c>
      <c r="E19" s="29" t="s">
        <v>254</v>
      </c>
      <c r="F19" s="29" t="s">
        <v>624</v>
      </c>
      <c r="G19" s="29" t="s">
        <v>238</v>
      </c>
      <c r="H19" s="29" t="s">
        <v>1431</v>
      </c>
      <c r="I19" s="29">
        <v>1</v>
      </c>
      <c r="J19" s="29">
        <v>0</v>
      </c>
      <c r="K19" s="29">
        <v>0</v>
      </c>
      <c r="L19" s="29">
        <v>0</v>
      </c>
      <c r="M19" s="29" t="s">
        <v>239</v>
      </c>
      <c r="N19" s="132">
        <v>46477</v>
      </c>
      <c r="O19" s="30">
        <v>46367</v>
      </c>
      <c r="P19" s="29">
        <v>469</v>
      </c>
      <c r="Q19" s="29">
        <v>359</v>
      </c>
      <c r="R19" s="29" t="s">
        <v>2259</v>
      </c>
      <c r="S19" s="29">
        <v>45916</v>
      </c>
      <c r="T19" s="29" t="s">
        <v>240</v>
      </c>
      <c r="U19" s="29" t="s">
        <v>240</v>
      </c>
      <c r="V19" s="29">
        <v>1</v>
      </c>
      <c r="W19" s="29">
        <v>11.35</v>
      </c>
      <c r="X19" s="29">
        <v>1.0999999999999999E-2</v>
      </c>
      <c r="Y19" s="29" t="s">
        <v>241</v>
      </c>
      <c r="Z19" s="29" t="s">
        <v>2245</v>
      </c>
      <c r="AA19" s="29" t="s">
        <v>242</v>
      </c>
      <c r="AB19" s="29" t="s">
        <v>242</v>
      </c>
      <c r="AC19" s="29" t="s">
        <v>242</v>
      </c>
      <c r="AD19" s="29" t="s">
        <v>243</v>
      </c>
      <c r="AE19" s="29" t="s">
        <v>240</v>
      </c>
      <c r="AF19" s="30">
        <v>45904</v>
      </c>
      <c r="AH19" s="74">
        <f>_xlfn.IFNA(IF(VLOOKUP(D19,'Cases2021 2022 FC'!AC:AE,3,0)=0,"1",VLOOKUP(D19,'Cases2021 2022 FC'!AC:AE,3,0)),"1")</f>
        <v>42</v>
      </c>
      <c r="AI19" s="74">
        <f t="shared" si="1"/>
        <v>0</v>
      </c>
      <c r="AJ19" s="74">
        <f t="shared" si="2"/>
        <v>0</v>
      </c>
      <c r="AK19" s="74">
        <f t="shared" si="3"/>
        <v>2</v>
      </c>
      <c r="AL19" s="74">
        <f t="shared" si="4"/>
        <v>1</v>
      </c>
      <c r="AM19" s="75">
        <f t="shared" si="5"/>
        <v>0</v>
      </c>
      <c r="AN19" s="72" t="str">
        <f>VLOOKUP(D19,SOP!C:R,16,0)</f>
        <v>ΖΩΜΟΙ</v>
      </c>
    </row>
    <row r="20" spans="1:40" x14ac:dyDescent="0.3">
      <c r="A20" s="74" cm="1">
        <f t="array" ref="A20">1+SUMPRODUCT(--(D20&gt;$D$2:$D$826))</f>
        <v>17</v>
      </c>
      <c r="B20" s="72" t="str">
        <f t="shared" si="0"/>
        <v>1201170217</v>
      </c>
      <c r="C20" s="30">
        <v>46008</v>
      </c>
      <c r="D20" s="29">
        <v>12011702</v>
      </c>
      <c r="E20" s="29" t="s">
        <v>254</v>
      </c>
      <c r="F20" s="29" t="s">
        <v>624</v>
      </c>
      <c r="G20" s="29" t="s">
        <v>238</v>
      </c>
      <c r="H20" s="29" t="s">
        <v>1433</v>
      </c>
      <c r="I20" s="29">
        <v>90</v>
      </c>
      <c r="J20" s="29">
        <v>0</v>
      </c>
      <c r="K20" s="29">
        <v>0</v>
      </c>
      <c r="L20" s="29">
        <v>0</v>
      </c>
      <c r="M20" s="29" t="s">
        <v>239</v>
      </c>
      <c r="N20" s="30">
        <v>46477</v>
      </c>
      <c r="O20" s="30">
        <v>46367</v>
      </c>
      <c r="P20" s="32">
        <v>469</v>
      </c>
      <c r="Q20" s="32">
        <v>359</v>
      </c>
      <c r="R20" s="29" t="s">
        <v>1434</v>
      </c>
      <c r="S20" s="30">
        <v>45929</v>
      </c>
      <c r="T20" s="29" t="s">
        <v>240</v>
      </c>
      <c r="U20" s="29" t="s">
        <v>240</v>
      </c>
      <c r="V20" s="32">
        <v>90</v>
      </c>
      <c r="W20" s="33">
        <v>1021.73</v>
      </c>
      <c r="X20" s="32">
        <v>1</v>
      </c>
      <c r="Y20" s="29" t="s">
        <v>241</v>
      </c>
      <c r="Z20" s="29" t="s">
        <v>2245</v>
      </c>
      <c r="AA20" s="29" t="s">
        <v>242</v>
      </c>
      <c r="AB20" s="29" t="s">
        <v>242</v>
      </c>
      <c r="AC20" s="29" t="s">
        <v>242</v>
      </c>
      <c r="AD20" s="29" t="s">
        <v>243</v>
      </c>
      <c r="AE20" s="29" t="s">
        <v>240</v>
      </c>
      <c r="AF20" s="30">
        <v>45905</v>
      </c>
      <c r="AG20" s="30"/>
      <c r="AH20" s="74">
        <f>_xlfn.IFNA(IF(VLOOKUP(D20,'Cases2021 2022 FC'!AC:AE,3,0)=0,"1",VLOOKUP(D20,'Cases2021 2022 FC'!AC:AE,3,0)),"1")</f>
        <v>42</v>
      </c>
      <c r="AI20" s="74">
        <f t="shared" si="1"/>
        <v>2</v>
      </c>
      <c r="AJ20" s="74">
        <f t="shared" si="2"/>
        <v>0</v>
      </c>
      <c r="AK20" s="74">
        <f t="shared" si="3"/>
        <v>0</v>
      </c>
      <c r="AL20" s="74">
        <f t="shared" si="4"/>
        <v>0</v>
      </c>
      <c r="AM20" s="75">
        <f t="shared" si="5"/>
        <v>0</v>
      </c>
      <c r="AN20" s="72" t="str">
        <f>VLOOKUP(D20,SOP!C:R,16,0)</f>
        <v>ΖΩΜΟΙ</v>
      </c>
    </row>
    <row r="21" spans="1:40" x14ac:dyDescent="0.3">
      <c r="A21" s="74" cm="1">
        <f t="array" ref="A21">1+SUMPRODUCT(--(D21&gt;$D$2:$D$826))</f>
        <v>17</v>
      </c>
      <c r="B21" s="72" t="str">
        <f t="shared" si="0"/>
        <v>1201170217</v>
      </c>
      <c r="C21" s="30">
        <v>46008</v>
      </c>
      <c r="D21" s="29">
        <v>12011702</v>
      </c>
      <c r="E21" s="29" t="s">
        <v>254</v>
      </c>
      <c r="F21" s="29" t="s">
        <v>624</v>
      </c>
      <c r="G21" s="29" t="s">
        <v>238</v>
      </c>
      <c r="H21" s="29" t="s">
        <v>1433</v>
      </c>
      <c r="I21" s="29">
        <v>90</v>
      </c>
      <c r="J21" s="29">
        <v>0</v>
      </c>
      <c r="K21" s="29">
        <v>0</v>
      </c>
      <c r="L21" s="29">
        <v>0</v>
      </c>
      <c r="M21" s="29" t="s">
        <v>239</v>
      </c>
      <c r="N21" s="30">
        <v>46477</v>
      </c>
      <c r="O21" s="30">
        <v>46367</v>
      </c>
      <c r="P21" s="29">
        <v>469</v>
      </c>
      <c r="Q21" s="29">
        <v>359</v>
      </c>
      <c r="R21" s="29" t="s">
        <v>1435</v>
      </c>
      <c r="S21" s="30">
        <v>45929</v>
      </c>
      <c r="T21" s="29" t="s">
        <v>240</v>
      </c>
      <c r="U21" s="29" t="s">
        <v>240</v>
      </c>
      <c r="V21" s="29">
        <v>90</v>
      </c>
      <c r="W21" s="29">
        <v>1021.73</v>
      </c>
      <c r="X21" s="29">
        <v>1</v>
      </c>
      <c r="Y21" s="29" t="s">
        <v>241</v>
      </c>
      <c r="Z21" s="29" t="s">
        <v>2245</v>
      </c>
      <c r="AA21" s="29" t="s">
        <v>242</v>
      </c>
      <c r="AB21" s="29" t="s">
        <v>242</v>
      </c>
      <c r="AC21" s="29" t="s">
        <v>242</v>
      </c>
      <c r="AD21" s="29" t="s">
        <v>243</v>
      </c>
      <c r="AE21" s="29" t="s">
        <v>240</v>
      </c>
      <c r="AF21" s="30">
        <v>45905</v>
      </c>
      <c r="AH21" s="74">
        <f>_xlfn.IFNA(IF(VLOOKUP(D21,'Cases2021 2022 FC'!AC:AE,3,0)=0,"1",VLOOKUP(D21,'Cases2021 2022 FC'!AC:AE,3,0)),"1")</f>
        <v>42</v>
      </c>
      <c r="AI21" s="74">
        <f t="shared" si="1"/>
        <v>2</v>
      </c>
      <c r="AJ21" s="74">
        <f t="shared" si="2"/>
        <v>0</v>
      </c>
      <c r="AK21" s="74">
        <f t="shared" si="3"/>
        <v>2</v>
      </c>
      <c r="AL21" s="74">
        <f t="shared" si="4"/>
        <v>90</v>
      </c>
      <c r="AM21" s="75">
        <f t="shared" si="5"/>
        <v>0</v>
      </c>
      <c r="AN21" s="72" t="str">
        <f>VLOOKUP(D21,SOP!C:R,16,0)</f>
        <v>ΖΩΜΟΙ</v>
      </c>
    </row>
    <row r="22" spans="1:40" x14ac:dyDescent="0.3">
      <c r="A22" s="74" cm="1">
        <f t="array" ref="A22">1+SUMPRODUCT(--(D22&gt;$D$2:$D$826))</f>
        <v>17</v>
      </c>
      <c r="B22" s="72" t="str">
        <f t="shared" si="0"/>
        <v>1201170217</v>
      </c>
      <c r="C22" s="30">
        <v>46008</v>
      </c>
      <c r="D22" s="29">
        <v>12011702</v>
      </c>
      <c r="E22" s="29" t="s">
        <v>254</v>
      </c>
      <c r="F22" s="29" t="s">
        <v>624</v>
      </c>
      <c r="G22" s="29" t="s">
        <v>238</v>
      </c>
      <c r="H22" s="29" t="s">
        <v>1433</v>
      </c>
      <c r="I22" s="29">
        <v>90</v>
      </c>
      <c r="J22" s="29">
        <v>0</v>
      </c>
      <c r="K22" s="29">
        <v>0</v>
      </c>
      <c r="L22" s="29">
        <v>0</v>
      </c>
      <c r="M22" s="29" t="s">
        <v>239</v>
      </c>
      <c r="N22" s="30">
        <v>46477</v>
      </c>
      <c r="O22" s="30">
        <v>46367</v>
      </c>
      <c r="P22" s="29">
        <v>469</v>
      </c>
      <c r="Q22" s="29">
        <v>359</v>
      </c>
      <c r="R22" s="29" t="s">
        <v>1471</v>
      </c>
      <c r="S22" s="30">
        <v>45929</v>
      </c>
      <c r="T22" s="29" t="s">
        <v>240</v>
      </c>
      <c r="U22" s="29" t="s">
        <v>240</v>
      </c>
      <c r="V22" s="29">
        <v>90</v>
      </c>
      <c r="W22" s="29">
        <v>1021.73</v>
      </c>
      <c r="X22" s="29">
        <v>1</v>
      </c>
      <c r="Y22" s="29" t="s">
        <v>241</v>
      </c>
      <c r="Z22" s="29" t="s">
        <v>2245</v>
      </c>
      <c r="AA22" s="29" t="s">
        <v>242</v>
      </c>
      <c r="AB22" s="29" t="s">
        <v>242</v>
      </c>
      <c r="AC22" s="29" t="s">
        <v>242</v>
      </c>
      <c r="AD22" s="29" t="s">
        <v>243</v>
      </c>
      <c r="AE22" s="29" t="s">
        <v>240</v>
      </c>
      <c r="AF22" s="30">
        <v>45905</v>
      </c>
      <c r="AH22" s="74">
        <f>_xlfn.IFNA(IF(VLOOKUP(D22,'Cases2021 2022 FC'!AC:AE,3,0)=0,"1",VLOOKUP(D22,'Cases2021 2022 FC'!AC:AE,3,0)),"1")</f>
        <v>42</v>
      </c>
      <c r="AI22" s="74">
        <f t="shared" si="1"/>
        <v>2</v>
      </c>
      <c r="AJ22" s="74">
        <f t="shared" si="2"/>
        <v>0</v>
      </c>
      <c r="AK22" s="74">
        <f t="shared" si="3"/>
        <v>2</v>
      </c>
      <c r="AL22" s="74">
        <f t="shared" si="4"/>
        <v>90</v>
      </c>
      <c r="AM22" s="75">
        <f t="shared" si="5"/>
        <v>0</v>
      </c>
      <c r="AN22" s="72" t="str">
        <f>VLOOKUP(D22,SOP!C:R,16,0)</f>
        <v>ΖΩΜΟΙ</v>
      </c>
    </row>
    <row r="23" spans="1:40" x14ac:dyDescent="0.3">
      <c r="A23" s="74" cm="1">
        <f t="array" ref="A23">1+SUMPRODUCT(--(D23&gt;$D$2:$D$826))</f>
        <v>17</v>
      </c>
      <c r="B23" s="72" t="str">
        <f t="shared" si="0"/>
        <v>1201170217</v>
      </c>
      <c r="C23" s="30">
        <v>46008</v>
      </c>
      <c r="D23" s="29">
        <v>12011702</v>
      </c>
      <c r="E23" s="29" t="s">
        <v>254</v>
      </c>
      <c r="F23" s="29" t="s">
        <v>624</v>
      </c>
      <c r="G23" s="29" t="s">
        <v>238</v>
      </c>
      <c r="H23" s="29" t="s">
        <v>1433</v>
      </c>
      <c r="I23" s="29">
        <v>90</v>
      </c>
      <c r="J23" s="29">
        <v>0</v>
      </c>
      <c r="K23" s="29">
        <v>0</v>
      </c>
      <c r="L23" s="29">
        <v>0</v>
      </c>
      <c r="M23" s="29" t="s">
        <v>239</v>
      </c>
      <c r="N23" s="132">
        <v>46477</v>
      </c>
      <c r="O23" s="30">
        <v>46367</v>
      </c>
      <c r="P23" s="29">
        <v>469</v>
      </c>
      <c r="Q23" s="29">
        <v>359</v>
      </c>
      <c r="R23" s="29" t="s">
        <v>1472</v>
      </c>
      <c r="S23" s="29">
        <v>45929</v>
      </c>
      <c r="T23" s="29" t="s">
        <v>240</v>
      </c>
      <c r="U23" s="29" t="s">
        <v>240</v>
      </c>
      <c r="V23" s="29">
        <v>90</v>
      </c>
      <c r="W23" s="29">
        <v>1021.73</v>
      </c>
      <c r="X23" s="29">
        <v>1</v>
      </c>
      <c r="Y23" s="29" t="s">
        <v>241</v>
      </c>
      <c r="Z23" s="29" t="s">
        <v>2245</v>
      </c>
      <c r="AA23" s="29" t="s">
        <v>242</v>
      </c>
      <c r="AB23" s="29" t="s">
        <v>242</v>
      </c>
      <c r="AC23" s="29" t="s">
        <v>242</v>
      </c>
      <c r="AD23" s="29" t="s">
        <v>243</v>
      </c>
      <c r="AE23" s="29" t="s">
        <v>240</v>
      </c>
      <c r="AF23" s="30">
        <v>45905</v>
      </c>
      <c r="AH23" s="74">
        <f>_xlfn.IFNA(IF(VLOOKUP(D23,'Cases2021 2022 FC'!AC:AE,3,0)=0,"1",VLOOKUP(D23,'Cases2021 2022 FC'!AC:AE,3,0)),"1")</f>
        <v>42</v>
      </c>
      <c r="AI23" s="74">
        <f t="shared" si="1"/>
        <v>2</v>
      </c>
      <c r="AJ23" s="74">
        <f t="shared" si="2"/>
        <v>0</v>
      </c>
      <c r="AK23" s="74">
        <f t="shared" si="3"/>
        <v>2</v>
      </c>
      <c r="AL23" s="74">
        <f t="shared" si="4"/>
        <v>90</v>
      </c>
      <c r="AM23" s="75">
        <f t="shared" si="5"/>
        <v>0</v>
      </c>
      <c r="AN23" s="72" t="str">
        <f>VLOOKUP(D23,SOP!C:R,16,0)</f>
        <v>ΖΩΜΟΙ</v>
      </c>
    </row>
    <row r="24" spans="1:40" x14ac:dyDescent="0.3">
      <c r="A24" s="74" cm="1">
        <f t="array" ref="A24">1+SUMPRODUCT(--(D24&gt;$D$2:$D$826))</f>
        <v>17</v>
      </c>
      <c r="B24" s="72" t="str">
        <f t="shared" si="0"/>
        <v>1201170217</v>
      </c>
      <c r="C24" s="30">
        <v>46008</v>
      </c>
      <c r="D24" s="29">
        <v>12011702</v>
      </c>
      <c r="E24" s="29" t="s">
        <v>254</v>
      </c>
      <c r="F24" s="29" t="s">
        <v>624</v>
      </c>
      <c r="G24" s="29" t="s">
        <v>238</v>
      </c>
      <c r="H24" s="29" t="s">
        <v>1433</v>
      </c>
      <c r="I24" s="29">
        <v>90</v>
      </c>
      <c r="J24" s="29">
        <v>0</v>
      </c>
      <c r="K24" s="29">
        <v>0</v>
      </c>
      <c r="L24" s="29">
        <v>0</v>
      </c>
      <c r="M24" s="29" t="s">
        <v>239</v>
      </c>
      <c r="N24" s="30">
        <v>46477</v>
      </c>
      <c r="O24" s="30">
        <v>46367</v>
      </c>
      <c r="P24" s="32">
        <v>469</v>
      </c>
      <c r="Q24" s="32">
        <v>359</v>
      </c>
      <c r="R24" s="29" t="s">
        <v>1473</v>
      </c>
      <c r="S24" s="30">
        <v>45929</v>
      </c>
      <c r="T24" s="29" t="s">
        <v>240</v>
      </c>
      <c r="U24" s="29" t="s">
        <v>240</v>
      </c>
      <c r="V24" s="32">
        <v>90</v>
      </c>
      <c r="W24" s="33">
        <v>1021.73</v>
      </c>
      <c r="X24" s="31">
        <v>1</v>
      </c>
      <c r="Y24" s="29" t="s">
        <v>241</v>
      </c>
      <c r="Z24" s="29" t="s">
        <v>2245</v>
      </c>
      <c r="AA24" s="29" t="s">
        <v>242</v>
      </c>
      <c r="AB24" s="29" t="s">
        <v>242</v>
      </c>
      <c r="AC24" s="29" t="s">
        <v>242</v>
      </c>
      <c r="AD24" s="29" t="s">
        <v>243</v>
      </c>
      <c r="AE24" s="29" t="s">
        <v>240</v>
      </c>
      <c r="AF24" s="30">
        <v>45905</v>
      </c>
      <c r="AG24" s="30"/>
      <c r="AH24" s="74">
        <f>_xlfn.IFNA(IF(VLOOKUP(D24,'Cases2021 2022 FC'!AC:AE,3,0)=0,"1",VLOOKUP(D24,'Cases2021 2022 FC'!AC:AE,3,0)),"1")</f>
        <v>42</v>
      </c>
      <c r="AI24" s="74">
        <f t="shared" si="1"/>
        <v>2</v>
      </c>
      <c r="AJ24" s="74">
        <f t="shared" si="2"/>
        <v>0</v>
      </c>
      <c r="AK24" s="74">
        <f t="shared" si="3"/>
        <v>2</v>
      </c>
      <c r="AL24" s="74">
        <f t="shared" si="4"/>
        <v>90</v>
      </c>
      <c r="AM24" s="75">
        <f t="shared" si="5"/>
        <v>0</v>
      </c>
      <c r="AN24" s="72" t="str">
        <f>VLOOKUP(D24,SOP!C:R,16,0)</f>
        <v>ΖΩΜΟΙ</v>
      </c>
    </row>
    <row r="25" spans="1:40" x14ac:dyDescent="0.3">
      <c r="A25" s="74" cm="1">
        <f t="array" ref="A25">1+SUMPRODUCT(--(D25&gt;$D$2:$D$826))</f>
        <v>17</v>
      </c>
      <c r="B25" s="72" t="str">
        <f t="shared" si="0"/>
        <v>1201170217</v>
      </c>
      <c r="C25" s="30">
        <v>46008</v>
      </c>
      <c r="D25" s="29">
        <v>12011702</v>
      </c>
      <c r="E25" s="29" t="s">
        <v>254</v>
      </c>
      <c r="F25" s="29" t="s">
        <v>624</v>
      </c>
      <c r="G25" s="29" t="s">
        <v>238</v>
      </c>
      <c r="H25" s="29" t="s">
        <v>1433</v>
      </c>
      <c r="I25" s="29">
        <v>90</v>
      </c>
      <c r="J25" s="29">
        <v>0</v>
      </c>
      <c r="K25" s="29">
        <v>0</v>
      </c>
      <c r="L25" s="29">
        <v>0</v>
      </c>
      <c r="M25" s="29" t="s">
        <v>239</v>
      </c>
      <c r="N25" s="132">
        <v>46477</v>
      </c>
      <c r="O25" s="29">
        <v>46367</v>
      </c>
      <c r="P25" s="29">
        <v>469</v>
      </c>
      <c r="Q25" s="29">
        <v>359</v>
      </c>
      <c r="R25" s="29" t="s">
        <v>1474</v>
      </c>
      <c r="S25" s="29">
        <v>45929</v>
      </c>
      <c r="T25" s="29" t="s">
        <v>240</v>
      </c>
      <c r="U25" s="29" t="s">
        <v>240</v>
      </c>
      <c r="V25" s="29">
        <v>90</v>
      </c>
      <c r="W25" s="29">
        <v>1021.73</v>
      </c>
      <c r="X25" s="29">
        <v>1</v>
      </c>
      <c r="Y25" s="29" t="s">
        <v>241</v>
      </c>
      <c r="Z25" s="29" t="s">
        <v>2245</v>
      </c>
      <c r="AA25" s="29" t="s">
        <v>242</v>
      </c>
      <c r="AB25" s="29" t="s">
        <v>242</v>
      </c>
      <c r="AC25" s="29" t="s">
        <v>242</v>
      </c>
      <c r="AD25" s="29" t="s">
        <v>243</v>
      </c>
      <c r="AE25" s="29" t="s">
        <v>240</v>
      </c>
      <c r="AF25" s="30">
        <v>45905</v>
      </c>
      <c r="AH25" s="74">
        <f>_xlfn.IFNA(IF(VLOOKUP(D25,'Cases2021 2022 FC'!AC:AE,3,0)=0,"1",VLOOKUP(D25,'Cases2021 2022 FC'!AC:AE,3,0)),"1")</f>
        <v>42</v>
      </c>
      <c r="AI25" s="74">
        <f t="shared" si="1"/>
        <v>2</v>
      </c>
      <c r="AJ25" s="74">
        <f t="shared" si="2"/>
        <v>0</v>
      </c>
      <c r="AK25" s="74">
        <f t="shared" si="3"/>
        <v>2</v>
      </c>
      <c r="AL25" s="74">
        <f t="shared" si="4"/>
        <v>90</v>
      </c>
      <c r="AM25" s="75">
        <f t="shared" si="5"/>
        <v>0</v>
      </c>
      <c r="AN25" s="72" t="str">
        <f>VLOOKUP(D25,SOP!C:R,16,0)</f>
        <v>ΖΩΜΟΙ</v>
      </c>
    </row>
    <row r="26" spans="1:40" x14ac:dyDescent="0.3">
      <c r="A26" s="74" cm="1">
        <f t="array" ref="A26">1+SUMPRODUCT(--(D26&gt;$D$2:$D$826))</f>
        <v>17</v>
      </c>
      <c r="B26" s="72" t="str">
        <f t="shared" si="0"/>
        <v>1201170217</v>
      </c>
      <c r="C26" s="30">
        <v>46008</v>
      </c>
      <c r="D26" s="29">
        <v>12011702</v>
      </c>
      <c r="E26" s="29" t="s">
        <v>254</v>
      </c>
      <c r="F26" s="29" t="s">
        <v>624</v>
      </c>
      <c r="G26" s="29" t="s">
        <v>238</v>
      </c>
      <c r="H26" s="29" t="s">
        <v>1433</v>
      </c>
      <c r="I26" s="29">
        <v>16</v>
      </c>
      <c r="J26" s="29">
        <v>0</v>
      </c>
      <c r="K26" s="29">
        <v>0</v>
      </c>
      <c r="L26" s="29">
        <v>0</v>
      </c>
      <c r="M26" s="29" t="s">
        <v>239</v>
      </c>
      <c r="N26" s="132">
        <v>46477</v>
      </c>
      <c r="O26" s="30">
        <v>46367</v>
      </c>
      <c r="P26" s="29">
        <v>469</v>
      </c>
      <c r="Q26" s="29">
        <v>359</v>
      </c>
      <c r="R26" s="29" t="s">
        <v>1475</v>
      </c>
      <c r="S26" s="29">
        <v>45929</v>
      </c>
      <c r="T26" s="29" t="s">
        <v>240</v>
      </c>
      <c r="U26" s="29" t="s">
        <v>240</v>
      </c>
      <c r="V26" s="29">
        <v>16</v>
      </c>
      <c r="W26" s="29">
        <v>181.64</v>
      </c>
      <c r="X26" s="29">
        <v>0.17799999999999999</v>
      </c>
      <c r="Y26" s="29" t="s">
        <v>241</v>
      </c>
      <c r="Z26" s="29" t="s">
        <v>2245</v>
      </c>
      <c r="AA26" s="29" t="s">
        <v>242</v>
      </c>
      <c r="AB26" s="29" t="s">
        <v>242</v>
      </c>
      <c r="AC26" s="29" t="s">
        <v>242</v>
      </c>
      <c r="AD26" s="29" t="s">
        <v>243</v>
      </c>
      <c r="AE26" s="29" t="s">
        <v>240</v>
      </c>
      <c r="AF26" s="30">
        <v>45905</v>
      </c>
      <c r="AH26" s="74">
        <f>_xlfn.IFNA(IF(VLOOKUP(D26,'Cases2021 2022 FC'!AC:AE,3,0)=0,"1",VLOOKUP(D26,'Cases2021 2022 FC'!AC:AE,3,0)),"1")</f>
        <v>42</v>
      </c>
      <c r="AI26" s="74">
        <f t="shared" si="1"/>
        <v>0</v>
      </c>
      <c r="AJ26" s="74">
        <f t="shared" si="2"/>
        <v>0</v>
      </c>
      <c r="AK26" s="74">
        <f t="shared" si="3"/>
        <v>2</v>
      </c>
      <c r="AL26" s="74">
        <f t="shared" si="4"/>
        <v>16</v>
      </c>
      <c r="AM26" s="75">
        <f t="shared" si="5"/>
        <v>0</v>
      </c>
      <c r="AN26" s="72" t="str">
        <f>VLOOKUP(D26,SOP!C:R,16,0)</f>
        <v>ΖΩΜΟΙ</v>
      </c>
    </row>
    <row r="27" spans="1:40" x14ac:dyDescent="0.3">
      <c r="A27" s="74" cm="1">
        <f t="array" ref="A27">1+SUMPRODUCT(--(D27&gt;$D$2:$D$826))</f>
        <v>17</v>
      </c>
      <c r="B27" s="72" t="str">
        <f t="shared" si="0"/>
        <v>1201170217</v>
      </c>
      <c r="C27" s="30">
        <v>46008</v>
      </c>
      <c r="D27" s="29">
        <v>12011702</v>
      </c>
      <c r="E27" s="29" t="s">
        <v>254</v>
      </c>
      <c r="F27" s="29" t="s">
        <v>624</v>
      </c>
      <c r="G27" s="29" t="s">
        <v>238</v>
      </c>
      <c r="H27" s="29" t="s">
        <v>2086</v>
      </c>
      <c r="I27" s="29">
        <v>90</v>
      </c>
      <c r="J27" s="29">
        <v>0</v>
      </c>
      <c r="K27" s="29">
        <v>0</v>
      </c>
      <c r="L27" s="29">
        <v>0</v>
      </c>
      <c r="M27" s="29" t="s">
        <v>239</v>
      </c>
      <c r="N27" s="132">
        <v>46538</v>
      </c>
      <c r="O27" s="30">
        <v>46428</v>
      </c>
      <c r="P27" s="29">
        <v>530</v>
      </c>
      <c r="Q27" s="29">
        <v>420</v>
      </c>
      <c r="R27" s="29" t="s">
        <v>2087</v>
      </c>
      <c r="S27" s="29">
        <v>45987</v>
      </c>
      <c r="T27" s="29" t="s">
        <v>240</v>
      </c>
      <c r="U27" s="29" t="s">
        <v>240</v>
      </c>
      <c r="V27" s="29">
        <v>90</v>
      </c>
      <c r="W27" s="29">
        <v>1021.73</v>
      </c>
      <c r="X27" s="29">
        <v>1</v>
      </c>
      <c r="Y27" s="29" t="s">
        <v>241</v>
      </c>
      <c r="Z27" s="29" t="s">
        <v>2245</v>
      </c>
      <c r="AA27" s="29" t="s">
        <v>242</v>
      </c>
      <c r="AB27" s="29" t="s">
        <v>242</v>
      </c>
      <c r="AC27" s="29" t="s">
        <v>242</v>
      </c>
      <c r="AD27" s="29" t="s">
        <v>243</v>
      </c>
      <c r="AE27" s="29" t="s">
        <v>240</v>
      </c>
      <c r="AF27" s="30">
        <v>45979</v>
      </c>
      <c r="AH27" s="74">
        <f>_xlfn.IFNA(IF(VLOOKUP(D27,'Cases2021 2022 FC'!AC:AE,3,0)=0,"1",VLOOKUP(D27,'Cases2021 2022 FC'!AC:AE,3,0)),"1")</f>
        <v>42</v>
      </c>
      <c r="AI27" s="74">
        <f t="shared" si="1"/>
        <v>2</v>
      </c>
      <c r="AJ27" s="74">
        <f t="shared" si="2"/>
        <v>0</v>
      </c>
      <c r="AK27" s="74">
        <f t="shared" si="3"/>
        <v>0</v>
      </c>
      <c r="AL27" s="74">
        <f t="shared" si="4"/>
        <v>0</v>
      </c>
      <c r="AM27" s="75">
        <f t="shared" si="5"/>
        <v>0</v>
      </c>
      <c r="AN27" s="72" t="str">
        <f>VLOOKUP(D27,SOP!C:R,16,0)</f>
        <v>ΖΩΜΟΙ</v>
      </c>
    </row>
    <row r="28" spans="1:40" x14ac:dyDescent="0.3">
      <c r="A28" s="74" cm="1">
        <f t="array" ref="A28">1+SUMPRODUCT(--(D28&gt;$D$2:$D$826))</f>
        <v>17</v>
      </c>
      <c r="B28" s="72" t="str">
        <f t="shared" si="0"/>
        <v>1201170217</v>
      </c>
      <c r="C28" s="30">
        <v>46008</v>
      </c>
      <c r="D28" s="29">
        <v>12011702</v>
      </c>
      <c r="E28" s="29" t="s">
        <v>254</v>
      </c>
      <c r="F28" s="29" t="s">
        <v>624</v>
      </c>
      <c r="G28" s="29" t="s">
        <v>238</v>
      </c>
      <c r="H28" s="29" t="s">
        <v>2086</v>
      </c>
      <c r="I28" s="29">
        <v>90</v>
      </c>
      <c r="J28" s="29">
        <v>0</v>
      </c>
      <c r="K28" s="29">
        <v>0</v>
      </c>
      <c r="L28" s="29">
        <v>0</v>
      </c>
      <c r="M28" s="29" t="s">
        <v>239</v>
      </c>
      <c r="N28" s="132">
        <v>46538</v>
      </c>
      <c r="O28" s="29">
        <v>46428</v>
      </c>
      <c r="P28" s="29">
        <v>530</v>
      </c>
      <c r="Q28" s="29">
        <v>420</v>
      </c>
      <c r="R28" s="29" t="s">
        <v>2088</v>
      </c>
      <c r="S28" s="29">
        <v>45987</v>
      </c>
      <c r="T28" s="29" t="s">
        <v>240</v>
      </c>
      <c r="U28" s="29" t="s">
        <v>240</v>
      </c>
      <c r="V28" s="29">
        <v>90</v>
      </c>
      <c r="W28" s="29">
        <v>1021.73</v>
      </c>
      <c r="X28" s="29">
        <v>1</v>
      </c>
      <c r="Y28" s="29" t="s">
        <v>241</v>
      </c>
      <c r="Z28" s="29" t="s">
        <v>2245</v>
      </c>
      <c r="AA28" s="29" t="s">
        <v>242</v>
      </c>
      <c r="AB28" s="29" t="s">
        <v>242</v>
      </c>
      <c r="AC28" s="29" t="s">
        <v>242</v>
      </c>
      <c r="AD28" s="29" t="s">
        <v>243</v>
      </c>
      <c r="AE28" s="29" t="s">
        <v>240</v>
      </c>
      <c r="AF28" s="30">
        <v>45979</v>
      </c>
      <c r="AH28" s="74">
        <f>_xlfn.IFNA(IF(VLOOKUP(D28,'Cases2021 2022 FC'!AC:AE,3,0)=0,"1",VLOOKUP(D28,'Cases2021 2022 FC'!AC:AE,3,0)),"1")</f>
        <v>42</v>
      </c>
      <c r="AI28" s="74">
        <f t="shared" si="1"/>
        <v>2</v>
      </c>
      <c r="AJ28" s="74">
        <f t="shared" si="2"/>
        <v>0</v>
      </c>
      <c r="AK28" s="74">
        <f t="shared" si="3"/>
        <v>2</v>
      </c>
      <c r="AL28" s="74">
        <f t="shared" si="4"/>
        <v>90</v>
      </c>
      <c r="AM28" s="75">
        <f t="shared" si="5"/>
        <v>0</v>
      </c>
      <c r="AN28" s="72" t="str">
        <f>VLOOKUP(D28,SOP!C:R,16,0)</f>
        <v>ΖΩΜΟΙ</v>
      </c>
    </row>
    <row r="29" spans="1:40" x14ac:dyDescent="0.3">
      <c r="A29" s="74" cm="1">
        <f t="array" ref="A29">1+SUMPRODUCT(--(D29&gt;$D$2:$D$826))</f>
        <v>17</v>
      </c>
      <c r="B29" s="72" t="str">
        <f t="shared" si="0"/>
        <v>1201170217</v>
      </c>
      <c r="C29" s="30">
        <v>46008</v>
      </c>
      <c r="D29" s="29">
        <v>12011702</v>
      </c>
      <c r="E29" s="29" t="s">
        <v>254</v>
      </c>
      <c r="F29" s="29" t="s">
        <v>624</v>
      </c>
      <c r="G29" s="29" t="s">
        <v>238</v>
      </c>
      <c r="H29" s="29" t="s">
        <v>2086</v>
      </c>
      <c r="I29" s="29">
        <v>90</v>
      </c>
      <c r="J29" s="29">
        <v>0</v>
      </c>
      <c r="K29" s="29">
        <v>0</v>
      </c>
      <c r="L29" s="29">
        <v>0</v>
      </c>
      <c r="M29" s="29" t="s">
        <v>239</v>
      </c>
      <c r="N29" s="132">
        <v>46538</v>
      </c>
      <c r="O29" s="30">
        <v>46428</v>
      </c>
      <c r="P29" s="29">
        <v>530</v>
      </c>
      <c r="Q29" s="29">
        <v>420</v>
      </c>
      <c r="R29" s="29" t="s">
        <v>2089</v>
      </c>
      <c r="S29" s="29">
        <v>45987</v>
      </c>
      <c r="T29" s="29" t="s">
        <v>240</v>
      </c>
      <c r="U29" s="29" t="s">
        <v>240</v>
      </c>
      <c r="V29" s="29">
        <v>90</v>
      </c>
      <c r="W29" s="29">
        <v>1021.73</v>
      </c>
      <c r="X29" s="29">
        <v>1</v>
      </c>
      <c r="Y29" s="29" t="s">
        <v>241</v>
      </c>
      <c r="Z29" s="29" t="s">
        <v>2245</v>
      </c>
      <c r="AA29" s="29" t="s">
        <v>242</v>
      </c>
      <c r="AB29" s="29" t="s">
        <v>242</v>
      </c>
      <c r="AC29" s="29" t="s">
        <v>242</v>
      </c>
      <c r="AD29" s="29" t="s">
        <v>243</v>
      </c>
      <c r="AE29" s="29" t="s">
        <v>240</v>
      </c>
      <c r="AF29" s="30">
        <v>45979</v>
      </c>
      <c r="AH29" s="74">
        <f>_xlfn.IFNA(IF(VLOOKUP(D29,'Cases2021 2022 FC'!AC:AE,3,0)=0,"1",VLOOKUP(D29,'Cases2021 2022 FC'!AC:AE,3,0)),"1")</f>
        <v>42</v>
      </c>
      <c r="AI29" s="74">
        <f t="shared" si="1"/>
        <v>2</v>
      </c>
      <c r="AJ29" s="74">
        <f t="shared" si="2"/>
        <v>0</v>
      </c>
      <c r="AK29" s="74">
        <f t="shared" si="3"/>
        <v>2</v>
      </c>
      <c r="AL29" s="74">
        <f t="shared" si="4"/>
        <v>90</v>
      </c>
      <c r="AM29" s="75">
        <f t="shared" si="5"/>
        <v>0</v>
      </c>
      <c r="AN29" s="72" t="str">
        <f>VLOOKUP(D29,SOP!C:R,16,0)</f>
        <v>ΖΩΜΟΙ</v>
      </c>
    </row>
    <row r="30" spans="1:40" x14ac:dyDescent="0.3">
      <c r="A30" s="74" cm="1">
        <f t="array" ref="A30">1+SUMPRODUCT(--(D30&gt;$D$2:$D$826))</f>
        <v>17</v>
      </c>
      <c r="B30" s="72" t="str">
        <f t="shared" si="0"/>
        <v>1201170217</v>
      </c>
      <c r="C30" s="30">
        <v>46008</v>
      </c>
      <c r="D30" s="29">
        <v>12011702</v>
      </c>
      <c r="E30" s="29" t="s">
        <v>254</v>
      </c>
      <c r="F30" s="29" t="s">
        <v>624</v>
      </c>
      <c r="G30" s="29" t="s">
        <v>238</v>
      </c>
      <c r="H30" s="29" t="s">
        <v>2090</v>
      </c>
      <c r="I30" s="29">
        <v>90</v>
      </c>
      <c r="J30" s="29">
        <v>0</v>
      </c>
      <c r="K30" s="29">
        <v>0</v>
      </c>
      <c r="L30" s="29">
        <v>0</v>
      </c>
      <c r="M30" s="29" t="s">
        <v>239</v>
      </c>
      <c r="N30" s="132">
        <v>46538</v>
      </c>
      <c r="O30" s="30">
        <v>46428</v>
      </c>
      <c r="P30" s="29">
        <v>530</v>
      </c>
      <c r="Q30" s="29">
        <v>420</v>
      </c>
      <c r="R30" s="29" t="s">
        <v>2091</v>
      </c>
      <c r="S30" s="29">
        <v>45993</v>
      </c>
      <c r="T30" s="29" t="s">
        <v>240</v>
      </c>
      <c r="U30" s="29" t="s">
        <v>240</v>
      </c>
      <c r="V30" s="29">
        <v>90</v>
      </c>
      <c r="W30" s="29">
        <v>1021.73</v>
      </c>
      <c r="X30" s="29">
        <v>1</v>
      </c>
      <c r="Y30" s="29" t="s">
        <v>241</v>
      </c>
      <c r="Z30" s="29" t="s">
        <v>2245</v>
      </c>
      <c r="AA30" s="29" t="s">
        <v>242</v>
      </c>
      <c r="AB30" s="29" t="s">
        <v>242</v>
      </c>
      <c r="AC30" s="29" t="s">
        <v>242</v>
      </c>
      <c r="AD30" s="29" t="s">
        <v>243</v>
      </c>
      <c r="AE30" s="29" t="s">
        <v>240</v>
      </c>
      <c r="AF30" s="30">
        <v>45980</v>
      </c>
      <c r="AH30" s="74">
        <f>_xlfn.IFNA(IF(VLOOKUP(D30,'Cases2021 2022 FC'!AC:AE,3,0)=0,"1",VLOOKUP(D30,'Cases2021 2022 FC'!AC:AE,3,0)),"1")</f>
        <v>42</v>
      </c>
      <c r="AI30" s="74">
        <f t="shared" si="1"/>
        <v>2</v>
      </c>
      <c r="AJ30" s="74">
        <f t="shared" si="2"/>
        <v>0</v>
      </c>
      <c r="AK30" s="74">
        <f t="shared" si="3"/>
        <v>2</v>
      </c>
      <c r="AL30" s="74">
        <f t="shared" si="4"/>
        <v>90</v>
      </c>
      <c r="AM30" s="75">
        <f t="shared" si="5"/>
        <v>0</v>
      </c>
      <c r="AN30" s="72" t="str">
        <f>VLOOKUP(D30,SOP!C:R,16,0)</f>
        <v>ΖΩΜΟΙ</v>
      </c>
    </row>
    <row r="31" spans="1:40" x14ac:dyDescent="0.3">
      <c r="A31" s="74" cm="1">
        <f t="array" ref="A31">1+SUMPRODUCT(--(D31&gt;$D$2:$D$826))</f>
        <v>17</v>
      </c>
      <c r="B31" s="72" t="str">
        <f t="shared" si="0"/>
        <v>1201170217</v>
      </c>
      <c r="C31" s="30">
        <v>46008</v>
      </c>
      <c r="D31" s="29">
        <v>12011702</v>
      </c>
      <c r="E31" s="29" t="s">
        <v>254</v>
      </c>
      <c r="F31" s="29" t="s">
        <v>624</v>
      </c>
      <c r="G31" s="29" t="s">
        <v>238</v>
      </c>
      <c r="H31" s="29" t="s">
        <v>2090</v>
      </c>
      <c r="I31" s="29">
        <v>90</v>
      </c>
      <c r="J31" s="29">
        <v>0</v>
      </c>
      <c r="K31" s="29">
        <v>0</v>
      </c>
      <c r="L31" s="29">
        <v>0</v>
      </c>
      <c r="M31" s="29" t="s">
        <v>239</v>
      </c>
      <c r="N31" s="132">
        <v>46538</v>
      </c>
      <c r="O31" s="30">
        <v>46428</v>
      </c>
      <c r="P31" s="29">
        <v>530</v>
      </c>
      <c r="Q31" s="29">
        <v>420</v>
      </c>
      <c r="R31" s="29" t="s">
        <v>2092</v>
      </c>
      <c r="S31" s="29">
        <v>45993</v>
      </c>
      <c r="T31" s="29" t="s">
        <v>240</v>
      </c>
      <c r="U31" s="29" t="s">
        <v>240</v>
      </c>
      <c r="V31" s="29">
        <v>90</v>
      </c>
      <c r="W31" s="29">
        <v>1021.73</v>
      </c>
      <c r="X31" s="29">
        <v>1</v>
      </c>
      <c r="Y31" s="29" t="s">
        <v>241</v>
      </c>
      <c r="Z31" s="29" t="s">
        <v>2245</v>
      </c>
      <c r="AA31" s="29" t="s">
        <v>242</v>
      </c>
      <c r="AB31" s="29" t="s">
        <v>242</v>
      </c>
      <c r="AC31" s="29" t="s">
        <v>242</v>
      </c>
      <c r="AD31" s="29" t="s">
        <v>243</v>
      </c>
      <c r="AE31" s="29" t="s">
        <v>240</v>
      </c>
      <c r="AF31" s="30">
        <v>45980</v>
      </c>
      <c r="AH31" s="74">
        <f>_xlfn.IFNA(IF(VLOOKUP(D31,'Cases2021 2022 FC'!AC:AE,3,0)=0,"1",VLOOKUP(D31,'Cases2021 2022 FC'!AC:AE,3,0)),"1")</f>
        <v>42</v>
      </c>
      <c r="AI31" s="74">
        <f t="shared" si="1"/>
        <v>2</v>
      </c>
      <c r="AJ31" s="74">
        <f t="shared" si="2"/>
        <v>0</v>
      </c>
      <c r="AK31" s="74">
        <f t="shared" si="3"/>
        <v>2</v>
      </c>
      <c r="AL31" s="74">
        <f t="shared" si="4"/>
        <v>90</v>
      </c>
      <c r="AM31" s="75">
        <f t="shared" si="5"/>
        <v>0</v>
      </c>
      <c r="AN31" s="72" t="str">
        <f>VLOOKUP(D31,SOP!C:R,16,0)</f>
        <v>ΖΩΜΟΙ</v>
      </c>
    </row>
    <row r="32" spans="1:40" x14ac:dyDescent="0.3">
      <c r="A32" s="74" cm="1">
        <f t="array" ref="A32">1+SUMPRODUCT(--(D32&gt;$D$2:$D$826))</f>
        <v>17</v>
      </c>
      <c r="B32" s="72" t="str">
        <f t="shared" si="0"/>
        <v>1201170217</v>
      </c>
      <c r="C32" s="30">
        <v>46008</v>
      </c>
      <c r="D32" s="29">
        <v>12011702</v>
      </c>
      <c r="E32" s="29" t="s">
        <v>254</v>
      </c>
      <c r="F32" s="29" t="s">
        <v>624</v>
      </c>
      <c r="G32" s="29" t="s">
        <v>238</v>
      </c>
      <c r="H32" s="29" t="s">
        <v>2090</v>
      </c>
      <c r="I32" s="29">
        <v>90</v>
      </c>
      <c r="J32" s="29">
        <v>0</v>
      </c>
      <c r="K32" s="29">
        <v>0</v>
      </c>
      <c r="L32" s="29">
        <v>0</v>
      </c>
      <c r="M32" s="29" t="s">
        <v>239</v>
      </c>
      <c r="N32" s="132">
        <v>46538</v>
      </c>
      <c r="O32" s="30">
        <v>46428</v>
      </c>
      <c r="P32" s="29">
        <v>530</v>
      </c>
      <c r="Q32" s="29">
        <v>420</v>
      </c>
      <c r="R32" s="29" t="s">
        <v>2093</v>
      </c>
      <c r="S32" s="29">
        <v>45993</v>
      </c>
      <c r="T32" s="29" t="s">
        <v>240</v>
      </c>
      <c r="U32" s="29" t="s">
        <v>240</v>
      </c>
      <c r="V32" s="29">
        <v>90</v>
      </c>
      <c r="W32" s="29">
        <v>1021.73</v>
      </c>
      <c r="X32" s="29">
        <v>1</v>
      </c>
      <c r="Y32" s="29" t="s">
        <v>241</v>
      </c>
      <c r="Z32" s="29" t="s">
        <v>2245</v>
      </c>
      <c r="AA32" s="29" t="s">
        <v>242</v>
      </c>
      <c r="AB32" s="29" t="s">
        <v>242</v>
      </c>
      <c r="AC32" s="29" t="s">
        <v>242</v>
      </c>
      <c r="AD32" s="29" t="s">
        <v>243</v>
      </c>
      <c r="AE32" s="29" t="s">
        <v>240</v>
      </c>
      <c r="AF32" s="30">
        <v>45980</v>
      </c>
      <c r="AH32" s="74">
        <f>_xlfn.IFNA(IF(VLOOKUP(D32,'Cases2021 2022 FC'!AC:AE,3,0)=0,"1",VLOOKUP(D32,'Cases2021 2022 FC'!AC:AE,3,0)),"1")</f>
        <v>42</v>
      </c>
      <c r="AI32" s="74">
        <f t="shared" si="1"/>
        <v>2</v>
      </c>
      <c r="AJ32" s="74">
        <f t="shared" si="2"/>
        <v>0</v>
      </c>
      <c r="AK32" s="74">
        <f t="shared" si="3"/>
        <v>2</v>
      </c>
      <c r="AL32" s="74">
        <f t="shared" si="4"/>
        <v>90</v>
      </c>
      <c r="AM32" s="75">
        <f t="shared" si="5"/>
        <v>0</v>
      </c>
      <c r="AN32" s="72" t="str">
        <f>VLOOKUP(D32,SOP!C:R,16,0)</f>
        <v>ΖΩΜΟΙ</v>
      </c>
    </row>
    <row r="33" spans="1:40" x14ac:dyDescent="0.3">
      <c r="A33" s="74" cm="1">
        <f t="array" ref="A33">1+SUMPRODUCT(--(D33&gt;$D$2:$D$826))</f>
        <v>17</v>
      </c>
      <c r="B33" s="72" t="str">
        <f t="shared" si="0"/>
        <v>1201170217</v>
      </c>
      <c r="C33" s="30">
        <v>46008</v>
      </c>
      <c r="D33" s="29">
        <v>12011702</v>
      </c>
      <c r="E33" s="29" t="s">
        <v>254</v>
      </c>
      <c r="F33" s="29" t="s">
        <v>624</v>
      </c>
      <c r="G33" s="29" t="s">
        <v>238</v>
      </c>
      <c r="H33" s="29" t="s">
        <v>2090</v>
      </c>
      <c r="I33" s="29">
        <v>90</v>
      </c>
      <c r="J33" s="29">
        <v>0</v>
      </c>
      <c r="K33" s="29">
        <v>0</v>
      </c>
      <c r="L33" s="29">
        <v>0</v>
      </c>
      <c r="M33" s="29" t="s">
        <v>239</v>
      </c>
      <c r="N33" s="132">
        <v>46538</v>
      </c>
      <c r="O33" s="30">
        <v>46428</v>
      </c>
      <c r="P33" s="29">
        <v>530</v>
      </c>
      <c r="Q33" s="29">
        <v>420</v>
      </c>
      <c r="R33" s="29" t="s">
        <v>2094</v>
      </c>
      <c r="S33" s="29">
        <v>45993</v>
      </c>
      <c r="T33" s="29" t="s">
        <v>240</v>
      </c>
      <c r="U33" s="29" t="s">
        <v>240</v>
      </c>
      <c r="V33" s="29">
        <v>90</v>
      </c>
      <c r="W33" s="29">
        <v>1021.73</v>
      </c>
      <c r="X33" s="29">
        <v>1</v>
      </c>
      <c r="Y33" s="29" t="s">
        <v>241</v>
      </c>
      <c r="Z33" s="29" t="s">
        <v>2245</v>
      </c>
      <c r="AA33" s="29" t="s">
        <v>242</v>
      </c>
      <c r="AB33" s="29" t="s">
        <v>242</v>
      </c>
      <c r="AC33" s="29" t="s">
        <v>242</v>
      </c>
      <c r="AD33" s="29" t="s">
        <v>243</v>
      </c>
      <c r="AE33" s="29" t="s">
        <v>240</v>
      </c>
      <c r="AF33" s="30">
        <v>45980</v>
      </c>
      <c r="AH33" s="74">
        <f>_xlfn.IFNA(IF(VLOOKUP(D33,'Cases2021 2022 FC'!AC:AE,3,0)=0,"1",VLOOKUP(D33,'Cases2021 2022 FC'!AC:AE,3,0)),"1")</f>
        <v>42</v>
      </c>
      <c r="AI33" s="74">
        <f t="shared" si="1"/>
        <v>2</v>
      </c>
      <c r="AJ33" s="74">
        <f t="shared" si="2"/>
        <v>0</v>
      </c>
      <c r="AK33" s="74">
        <f t="shared" si="3"/>
        <v>2</v>
      </c>
      <c r="AL33" s="74">
        <f t="shared" si="4"/>
        <v>90</v>
      </c>
      <c r="AM33" s="75">
        <f t="shared" si="5"/>
        <v>0</v>
      </c>
      <c r="AN33" s="72" t="str">
        <f>VLOOKUP(D33,SOP!C:R,16,0)</f>
        <v>ΖΩΜΟΙ</v>
      </c>
    </row>
    <row r="34" spans="1:40" x14ac:dyDescent="0.3">
      <c r="A34" s="74" cm="1">
        <f t="array" ref="A34">1+SUMPRODUCT(--(D34&gt;$D$2:$D$826))</f>
        <v>17</v>
      </c>
      <c r="B34" s="72" t="str">
        <f t="shared" si="0"/>
        <v>1201170217</v>
      </c>
      <c r="C34" s="30">
        <v>46008</v>
      </c>
      <c r="D34" s="29">
        <v>12011702</v>
      </c>
      <c r="E34" s="29" t="s">
        <v>254</v>
      </c>
      <c r="F34" s="29" t="s">
        <v>624</v>
      </c>
      <c r="G34" s="29" t="s">
        <v>238</v>
      </c>
      <c r="H34" s="29" t="s">
        <v>2090</v>
      </c>
      <c r="I34" s="29">
        <v>90</v>
      </c>
      <c r="J34" s="29">
        <v>0</v>
      </c>
      <c r="K34" s="29">
        <v>0</v>
      </c>
      <c r="L34" s="29">
        <v>0</v>
      </c>
      <c r="M34" s="29" t="s">
        <v>239</v>
      </c>
      <c r="N34" s="132">
        <v>46538</v>
      </c>
      <c r="O34" s="30">
        <v>46428</v>
      </c>
      <c r="P34" s="29">
        <v>530</v>
      </c>
      <c r="Q34" s="29">
        <v>420</v>
      </c>
      <c r="R34" s="29" t="s">
        <v>2095</v>
      </c>
      <c r="S34" s="29">
        <v>45993</v>
      </c>
      <c r="T34" s="29" t="s">
        <v>240</v>
      </c>
      <c r="U34" s="29" t="s">
        <v>240</v>
      </c>
      <c r="V34" s="29">
        <v>90</v>
      </c>
      <c r="W34" s="29">
        <v>1021.73</v>
      </c>
      <c r="X34" s="29">
        <v>1</v>
      </c>
      <c r="Y34" s="29" t="s">
        <v>241</v>
      </c>
      <c r="Z34" s="29" t="s">
        <v>2245</v>
      </c>
      <c r="AA34" s="29" t="s">
        <v>242</v>
      </c>
      <c r="AB34" s="29" t="s">
        <v>242</v>
      </c>
      <c r="AC34" s="29" t="s">
        <v>242</v>
      </c>
      <c r="AD34" s="29" t="s">
        <v>243</v>
      </c>
      <c r="AE34" s="29" t="s">
        <v>240</v>
      </c>
      <c r="AF34" s="30">
        <v>45980</v>
      </c>
      <c r="AH34" s="74">
        <f>_xlfn.IFNA(IF(VLOOKUP(D34,'Cases2021 2022 FC'!AC:AE,3,0)=0,"1",VLOOKUP(D34,'Cases2021 2022 FC'!AC:AE,3,0)),"1")</f>
        <v>42</v>
      </c>
      <c r="AI34" s="74">
        <f t="shared" si="1"/>
        <v>2</v>
      </c>
      <c r="AJ34" s="74">
        <f t="shared" si="2"/>
        <v>0</v>
      </c>
      <c r="AK34" s="74">
        <f t="shared" si="3"/>
        <v>2</v>
      </c>
      <c r="AL34" s="74">
        <f t="shared" si="4"/>
        <v>90</v>
      </c>
      <c r="AM34" s="75">
        <f t="shared" si="5"/>
        <v>0</v>
      </c>
      <c r="AN34" s="72" t="str">
        <f>VLOOKUP(D34,SOP!C:R,16,0)</f>
        <v>ΖΩΜΟΙ</v>
      </c>
    </row>
    <row r="35" spans="1:40" x14ac:dyDescent="0.3">
      <c r="A35" s="74" cm="1">
        <f t="array" ref="A35">1+SUMPRODUCT(--(D35&gt;$D$2:$D$826))</f>
        <v>17</v>
      </c>
      <c r="B35" s="72" t="str">
        <f t="shared" si="0"/>
        <v>1201170217</v>
      </c>
      <c r="C35" s="30">
        <v>46008</v>
      </c>
      <c r="D35" s="29">
        <v>12011702</v>
      </c>
      <c r="E35" s="29" t="s">
        <v>254</v>
      </c>
      <c r="F35" s="29" t="s">
        <v>624</v>
      </c>
      <c r="G35" s="29" t="s">
        <v>238</v>
      </c>
      <c r="H35" s="29" t="s">
        <v>2090</v>
      </c>
      <c r="I35" s="29">
        <v>90</v>
      </c>
      <c r="J35" s="29">
        <v>0</v>
      </c>
      <c r="K35" s="29">
        <v>0</v>
      </c>
      <c r="L35" s="29">
        <v>0</v>
      </c>
      <c r="M35" s="29" t="s">
        <v>239</v>
      </c>
      <c r="N35" s="132">
        <v>46538</v>
      </c>
      <c r="O35" s="30">
        <v>46428</v>
      </c>
      <c r="P35" s="29">
        <v>530</v>
      </c>
      <c r="Q35" s="29">
        <v>420</v>
      </c>
      <c r="R35" s="29" t="s">
        <v>2096</v>
      </c>
      <c r="S35" s="29">
        <v>45993</v>
      </c>
      <c r="T35" s="29" t="s">
        <v>240</v>
      </c>
      <c r="U35" s="29" t="s">
        <v>240</v>
      </c>
      <c r="V35" s="29">
        <v>90</v>
      </c>
      <c r="W35" s="29">
        <v>1021.73</v>
      </c>
      <c r="X35" s="29">
        <v>1</v>
      </c>
      <c r="Y35" s="29" t="s">
        <v>241</v>
      </c>
      <c r="Z35" s="29" t="s">
        <v>2245</v>
      </c>
      <c r="AA35" s="29" t="s">
        <v>242</v>
      </c>
      <c r="AB35" s="29" t="s">
        <v>242</v>
      </c>
      <c r="AC35" s="29" t="s">
        <v>242</v>
      </c>
      <c r="AD35" s="29" t="s">
        <v>243</v>
      </c>
      <c r="AE35" s="29" t="s">
        <v>240</v>
      </c>
      <c r="AF35" s="30">
        <v>45980</v>
      </c>
      <c r="AH35" s="74">
        <f>_xlfn.IFNA(IF(VLOOKUP(D35,'Cases2021 2022 FC'!AC:AE,3,0)=0,"1",VLOOKUP(D35,'Cases2021 2022 FC'!AC:AE,3,0)),"1")</f>
        <v>42</v>
      </c>
      <c r="AI35" s="74">
        <f t="shared" si="1"/>
        <v>2</v>
      </c>
      <c r="AJ35" s="74">
        <f t="shared" si="2"/>
        <v>0</v>
      </c>
      <c r="AK35" s="74">
        <f t="shared" si="3"/>
        <v>2</v>
      </c>
      <c r="AL35" s="74">
        <f t="shared" si="4"/>
        <v>90</v>
      </c>
      <c r="AM35" s="75">
        <f t="shared" si="5"/>
        <v>0</v>
      </c>
      <c r="AN35" s="72" t="str">
        <f>VLOOKUP(D35,SOP!C:R,16,0)</f>
        <v>ΖΩΜΟΙ</v>
      </c>
    </row>
    <row r="36" spans="1:40" x14ac:dyDescent="0.3">
      <c r="A36" s="74" cm="1">
        <f t="array" ref="A36">1+SUMPRODUCT(--(D36&gt;$D$2:$D$826))</f>
        <v>17</v>
      </c>
      <c r="B36" s="72" t="str">
        <f t="shared" si="0"/>
        <v>1201170217</v>
      </c>
      <c r="C36" s="30">
        <v>46008</v>
      </c>
      <c r="D36" s="29">
        <v>12011702</v>
      </c>
      <c r="E36" s="29" t="s">
        <v>254</v>
      </c>
      <c r="F36" s="29" t="s">
        <v>624</v>
      </c>
      <c r="G36" s="29" t="s">
        <v>238</v>
      </c>
      <c r="H36" s="29" t="s">
        <v>2090</v>
      </c>
      <c r="I36" s="29">
        <v>90</v>
      </c>
      <c r="J36" s="29">
        <v>0</v>
      </c>
      <c r="K36" s="29">
        <v>0</v>
      </c>
      <c r="L36" s="29">
        <v>0</v>
      </c>
      <c r="M36" s="29" t="s">
        <v>239</v>
      </c>
      <c r="N36" s="132">
        <v>46538</v>
      </c>
      <c r="O36" s="30">
        <v>46428</v>
      </c>
      <c r="P36" s="29">
        <v>530</v>
      </c>
      <c r="Q36" s="29">
        <v>420</v>
      </c>
      <c r="R36" s="29" t="s">
        <v>2097</v>
      </c>
      <c r="S36" s="29">
        <v>45993</v>
      </c>
      <c r="T36" s="29" t="s">
        <v>240</v>
      </c>
      <c r="U36" s="29" t="s">
        <v>240</v>
      </c>
      <c r="V36" s="29">
        <v>90</v>
      </c>
      <c r="W36" s="29">
        <v>1021.73</v>
      </c>
      <c r="X36" s="29">
        <v>1</v>
      </c>
      <c r="Y36" s="29" t="s">
        <v>241</v>
      </c>
      <c r="Z36" s="29" t="s">
        <v>2245</v>
      </c>
      <c r="AA36" s="29" t="s">
        <v>242</v>
      </c>
      <c r="AB36" s="29" t="s">
        <v>242</v>
      </c>
      <c r="AC36" s="29" t="s">
        <v>242</v>
      </c>
      <c r="AD36" s="29" t="s">
        <v>243</v>
      </c>
      <c r="AE36" s="29" t="s">
        <v>240</v>
      </c>
      <c r="AF36" s="30">
        <v>45980</v>
      </c>
      <c r="AH36" s="74">
        <f>_xlfn.IFNA(IF(VLOOKUP(D36,'Cases2021 2022 FC'!AC:AE,3,0)=0,"1",VLOOKUP(D36,'Cases2021 2022 FC'!AC:AE,3,0)),"1")</f>
        <v>42</v>
      </c>
      <c r="AI36" s="74">
        <f t="shared" si="1"/>
        <v>2</v>
      </c>
      <c r="AJ36" s="74">
        <f t="shared" si="2"/>
        <v>0</v>
      </c>
      <c r="AK36" s="74">
        <f t="shared" si="3"/>
        <v>2</v>
      </c>
      <c r="AL36" s="74">
        <f t="shared" si="4"/>
        <v>90</v>
      </c>
      <c r="AM36" s="75">
        <f t="shared" si="5"/>
        <v>0</v>
      </c>
      <c r="AN36" s="72" t="str">
        <f>VLOOKUP(D36,SOP!C:R,16,0)</f>
        <v>ΖΩΜΟΙ</v>
      </c>
    </row>
    <row r="37" spans="1:40" x14ac:dyDescent="0.3">
      <c r="A37" s="74" cm="1">
        <f t="array" ref="A37">1+SUMPRODUCT(--(D37&gt;$D$2:$D$826))</f>
        <v>17</v>
      </c>
      <c r="B37" s="72" t="str">
        <f t="shared" si="0"/>
        <v>1201170217</v>
      </c>
      <c r="C37" s="30">
        <v>46008</v>
      </c>
      <c r="D37" s="29">
        <v>12011702</v>
      </c>
      <c r="E37" s="29" t="s">
        <v>254</v>
      </c>
      <c r="F37" s="29" t="s">
        <v>624</v>
      </c>
      <c r="G37" s="29" t="s">
        <v>238</v>
      </c>
      <c r="H37" s="29" t="s">
        <v>2090</v>
      </c>
      <c r="I37" s="29">
        <v>90</v>
      </c>
      <c r="J37" s="29">
        <v>0</v>
      </c>
      <c r="K37" s="29">
        <v>0</v>
      </c>
      <c r="L37" s="29">
        <v>0</v>
      </c>
      <c r="M37" s="29" t="s">
        <v>239</v>
      </c>
      <c r="N37" s="132">
        <v>46538</v>
      </c>
      <c r="O37" s="30">
        <v>46428</v>
      </c>
      <c r="P37" s="29">
        <v>530</v>
      </c>
      <c r="Q37" s="29">
        <v>420</v>
      </c>
      <c r="R37" s="29" t="s">
        <v>2098</v>
      </c>
      <c r="S37" s="29">
        <v>45993</v>
      </c>
      <c r="T37" s="29" t="s">
        <v>240</v>
      </c>
      <c r="U37" s="29" t="s">
        <v>240</v>
      </c>
      <c r="V37" s="29">
        <v>90</v>
      </c>
      <c r="W37" s="29">
        <v>1021.73</v>
      </c>
      <c r="X37" s="29">
        <v>1</v>
      </c>
      <c r="Y37" s="29" t="s">
        <v>241</v>
      </c>
      <c r="Z37" s="29" t="s">
        <v>2245</v>
      </c>
      <c r="AA37" s="29" t="s">
        <v>242</v>
      </c>
      <c r="AB37" s="29" t="s">
        <v>242</v>
      </c>
      <c r="AC37" s="29" t="s">
        <v>242</v>
      </c>
      <c r="AD37" s="29" t="s">
        <v>243</v>
      </c>
      <c r="AE37" s="29" t="s">
        <v>240</v>
      </c>
      <c r="AF37" s="30">
        <v>45980</v>
      </c>
      <c r="AH37" s="74">
        <f>_xlfn.IFNA(IF(VLOOKUP(D37,'Cases2021 2022 FC'!AC:AE,3,0)=0,"1",VLOOKUP(D37,'Cases2021 2022 FC'!AC:AE,3,0)),"1")</f>
        <v>42</v>
      </c>
      <c r="AI37" s="74">
        <f t="shared" si="1"/>
        <v>2</v>
      </c>
      <c r="AJ37" s="74">
        <f t="shared" si="2"/>
        <v>0</v>
      </c>
      <c r="AK37" s="74">
        <f t="shared" si="3"/>
        <v>2</v>
      </c>
      <c r="AL37" s="74">
        <f t="shared" si="4"/>
        <v>90</v>
      </c>
      <c r="AM37" s="75">
        <f t="shared" si="5"/>
        <v>0</v>
      </c>
      <c r="AN37" s="72" t="str">
        <f>VLOOKUP(D37,SOP!C:R,16,0)</f>
        <v>ΖΩΜΟΙ</v>
      </c>
    </row>
    <row r="38" spans="1:40" x14ac:dyDescent="0.3">
      <c r="A38" s="74" cm="1">
        <f t="array" ref="A38">1+SUMPRODUCT(--(D38&gt;$D$2:$D$826))</f>
        <v>17</v>
      </c>
      <c r="B38" s="72" t="str">
        <f t="shared" si="0"/>
        <v>1201170217</v>
      </c>
      <c r="C38" s="30">
        <v>46008</v>
      </c>
      <c r="D38" s="29">
        <v>12011702</v>
      </c>
      <c r="E38" s="29" t="s">
        <v>254</v>
      </c>
      <c r="F38" s="29" t="s">
        <v>624</v>
      </c>
      <c r="G38" s="29" t="s">
        <v>238</v>
      </c>
      <c r="H38" s="29" t="s">
        <v>2090</v>
      </c>
      <c r="I38" s="29">
        <v>90</v>
      </c>
      <c r="J38" s="29">
        <v>0</v>
      </c>
      <c r="K38" s="29">
        <v>0</v>
      </c>
      <c r="L38" s="29">
        <v>0</v>
      </c>
      <c r="M38" s="29" t="s">
        <v>239</v>
      </c>
      <c r="N38" s="132">
        <v>46538</v>
      </c>
      <c r="O38" s="30">
        <v>46428</v>
      </c>
      <c r="P38" s="29">
        <v>530</v>
      </c>
      <c r="Q38" s="29">
        <v>420</v>
      </c>
      <c r="R38" s="29" t="s">
        <v>2099</v>
      </c>
      <c r="S38" s="29">
        <v>45993</v>
      </c>
      <c r="T38" s="29" t="s">
        <v>240</v>
      </c>
      <c r="U38" s="29" t="s">
        <v>240</v>
      </c>
      <c r="V38" s="29">
        <v>90</v>
      </c>
      <c r="W38" s="29">
        <v>1021.73</v>
      </c>
      <c r="X38" s="29">
        <v>1</v>
      </c>
      <c r="Y38" s="29" t="s">
        <v>241</v>
      </c>
      <c r="Z38" s="29" t="s">
        <v>2245</v>
      </c>
      <c r="AA38" s="29" t="s">
        <v>242</v>
      </c>
      <c r="AB38" s="29" t="s">
        <v>242</v>
      </c>
      <c r="AC38" s="29" t="s">
        <v>242</v>
      </c>
      <c r="AD38" s="29" t="s">
        <v>243</v>
      </c>
      <c r="AE38" s="29" t="s">
        <v>240</v>
      </c>
      <c r="AF38" s="30">
        <v>45980</v>
      </c>
      <c r="AH38" s="74">
        <f>_xlfn.IFNA(IF(VLOOKUP(D38,'Cases2021 2022 FC'!AC:AE,3,0)=0,"1",VLOOKUP(D38,'Cases2021 2022 FC'!AC:AE,3,0)),"1")</f>
        <v>42</v>
      </c>
      <c r="AI38" s="74">
        <f t="shared" si="1"/>
        <v>2</v>
      </c>
      <c r="AJ38" s="74">
        <f t="shared" si="2"/>
        <v>0</v>
      </c>
      <c r="AK38" s="74">
        <f t="shared" si="3"/>
        <v>2</v>
      </c>
      <c r="AL38" s="74">
        <f t="shared" si="4"/>
        <v>90</v>
      </c>
      <c r="AM38" s="75">
        <f t="shared" si="5"/>
        <v>0</v>
      </c>
      <c r="AN38" s="72" t="str">
        <f>VLOOKUP(D38,SOP!C:R,16,0)</f>
        <v>ΖΩΜΟΙ</v>
      </c>
    </row>
    <row r="39" spans="1:40" x14ac:dyDescent="0.3">
      <c r="A39" s="74" cm="1">
        <f t="array" ref="A39">1+SUMPRODUCT(--(D39&gt;$D$2:$D$826))</f>
        <v>17</v>
      </c>
      <c r="B39" s="72" t="str">
        <f t="shared" si="0"/>
        <v>1201170217</v>
      </c>
      <c r="C39" s="30">
        <v>46008</v>
      </c>
      <c r="D39" s="29">
        <v>12011702</v>
      </c>
      <c r="E39" s="29" t="s">
        <v>254</v>
      </c>
      <c r="F39" s="29" t="s">
        <v>624</v>
      </c>
      <c r="G39" s="29" t="s">
        <v>238</v>
      </c>
      <c r="H39" s="29" t="s">
        <v>2090</v>
      </c>
      <c r="I39" s="29">
        <v>90</v>
      </c>
      <c r="J39" s="29">
        <v>0</v>
      </c>
      <c r="K39" s="29">
        <v>0</v>
      </c>
      <c r="L39" s="29">
        <v>0</v>
      </c>
      <c r="M39" s="29" t="s">
        <v>239</v>
      </c>
      <c r="N39" s="132">
        <v>46538</v>
      </c>
      <c r="O39" s="30">
        <v>46428</v>
      </c>
      <c r="P39" s="29">
        <v>530</v>
      </c>
      <c r="Q39" s="29">
        <v>420</v>
      </c>
      <c r="R39" s="29" t="s">
        <v>2221</v>
      </c>
      <c r="S39" s="29">
        <v>45993</v>
      </c>
      <c r="T39" s="29" t="s">
        <v>240</v>
      </c>
      <c r="U39" s="29" t="s">
        <v>240</v>
      </c>
      <c r="V39" s="29">
        <v>90</v>
      </c>
      <c r="W39" s="29">
        <v>1021.73</v>
      </c>
      <c r="X39" s="29">
        <v>1</v>
      </c>
      <c r="Y39" s="29" t="s">
        <v>241</v>
      </c>
      <c r="Z39" s="29" t="s">
        <v>2245</v>
      </c>
      <c r="AA39" s="29" t="s">
        <v>242</v>
      </c>
      <c r="AB39" s="29" t="s">
        <v>242</v>
      </c>
      <c r="AC39" s="29" t="s">
        <v>242</v>
      </c>
      <c r="AD39" s="29" t="s">
        <v>243</v>
      </c>
      <c r="AE39" s="29" t="s">
        <v>240</v>
      </c>
      <c r="AF39" s="30">
        <v>45980</v>
      </c>
      <c r="AH39" s="74">
        <f>_xlfn.IFNA(IF(VLOOKUP(D39,'Cases2021 2022 FC'!AC:AE,3,0)=0,"1",VLOOKUP(D39,'Cases2021 2022 FC'!AC:AE,3,0)),"1")</f>
        <v>42</v>
      </c>
      <c r="AI39" s="74">
        <f t="shared" si="1"/>
        <v>2</v>
      </c>
      <c r="AJ39" s="74">
        <f t="shared" si="2"/>
        <v>0</v>
      </c>
      <c r="AK39" s="74">
        <f t="shared" si="3"/>
        <v>2</v>
      </c>
      <c r="AL39" s="74">
        <f t="shared" si="4"/>
        <v>90</v>
      </c>
      <c r="AM39" s="75">
        <f t="shared" si="5"/>
        <v>0</v>
      </c>
      <c r="AN39" s="72" t="str">
        <f>VLOOKUP(D39,SOP!C:R,16,0)</f>
        <v>ΖΩΜΟΙ</v>
      </c>
    </row>
    <row r="40" spans="1:40" x14ac:dyDescent="0.3">
      <c r="A40" s="74" cm="1">
        <f t="array" ref="A40">1+SUMPRODUCT(--(D40&gt;$D$2:$D$826))</f>
        <v>17</v>
      </c>
      <c r="B40" s="72" t="str">
        <f t="shared" si="0"/>
        <v>1201170217</v>
      </c>
      <c r="C40" s="30">
        <v>46008</v>
      </c>
      <c r="D40" s="29">
        <v>12011702</v>
      </c>
      <c r="E40" s="29" t="s">
        <v>254</v>
      </c>
      <c r="F40" s="29" t="s">
        <v>624</v>
      </c>
      <c r="G40" s="29" t="s">
        <v>238</v>
      </c>
      <c r="H40" s="29" t="s">
        <v>2090</v>
      </c>
      <c r="I40" s="29">
        <v>53</v>
      </c>
      <c r="J40" s="29">
        <v>0</v>
      </c>
      <c r="K40" s="29">
        <v>0</v>
      </c>
      <c r="L40" s="29">
        <v>0</v>
      </c>
      <c r="M40" s="29" t="s">
        <v>239</v>
      </c>
      <c r="N40" s="132">
        <v>46538</v>
      </c>
      <c r="O40" s="30">
        <v>46428</v>
      </c>
      <c r="P40" s="29">
        <v>530</v>
      </c>
      <c r="Q40" s="29">
        <v>420</v>
      </c>
      <c r="R40" s="29" t="s">
        <v>2100</v>
      </c>
      <c r="S40" s="29">
        <v>45993</v>
      </c>
      <c r="T40" s="29" t="s">
        <v>240</v>
      </c>
      <c r="U40" s="29" t="s">
        <v>240</v>
      </c>
      <c r="V40" s="29">
        <v>53</v>
      </c>
      <c r="W40" s="29">
        <v>601.67999999999995</v>
      </c>
      <c r="X40" s="29">
        <v>0.58899999999999997</v>
      </c>
      <c r="Y40" s="29" t="s">
        <v>241</v>
      </c>
      <c r="Z40" s="29" t="s">
        <v>2245</v>
      </c>
      <c r="AA40" s="29" t="s">
        <v>242</v>
      </c>
      <c r="AB40" s="29" t="s">
        <v>242</v>
      </c>
      <c r="AC40" s="29" t="s">
        <v>242</v>
      </c>
      <c r="AD40" s="29" t="s">
        <v>243</v>
      </c>
      <c r="AE40" s="29" t="s">
        <v>240</v>
      </c>
      <c r="AF40" s="30">
        <v>45980</v>
      </c>
      <c r="AH40" s="74">
        <f>_xlfn.IFNA(IF(VLOOKUP(D40,'Cases2021 2022 FC'!AC:AE,3,0)=0,"1",VLOOKUP(D40,'Cases2021 2022 FC'!AC:AE,3,0)),"1")</f>
        <v>42</v>
      </c>
      <c r="AI40" s="74">
        <f t="shared" si="1"/>
        <v>1</v>
      </c>
      <c r="AJ40" s="74">
        <f t="shared" si="2"/>
        <v>0</v>
      </c>
      <c r="AK40" s="74">
        <f t="shared" si="3"/>
        <v>2</v>
      </c>
      <c r="AL40" s="74">
        <f t="shared" si="4"/>
        <v>53</v>
      </c>
      <c r="AM40" s="75">
        <f t="shared" si="5"/>
        <v>0</v>
      </c>
      <c r="AN40" s="72" t="str">
        <f>VLOOKUP(D40,SOP!C:R,16,0)</f>
        <v>ΖΩΜΟΙ</v>
      </c>
    </row>
    <row r="41" spans="1:40" x14ac:dyDescent="0.3">
      <c r="A41" s="74" cm="1">
        <f t="array" ref="A41">1+SUMPRODUCT(--(D41&gt;$D$2:$D$826))</f>
        <v>40</v>
      </c>
      <c r="B41" s="72" t="str">
        <f t="shared" si="0"/>
        <v>1201180240</v>
      </c>
      <c r="C41" s="30">
        <v>46008</v>
      </c>
      <c r="D41" s="29">
        <v>12011802</v>
      </c>
      <c r="E41" s="29" t="s">
        <v>255</v>
      </c>
      <c r="F41" s="29" t="s">
        <v>624</v>
      </c>
      <c r="G41" s="29" t="s">
        <v>238</v>
      </c>
      <c r="H41" s="29" t="s">
        <v>1156</v>
      </c>
      <c r="I41" s="29">
        <v>46</v>
      </c>
      <c r="J41" s="29">
        <v>0</v>
      </c>
      <c r="K41" s="29">
        <v>0</v>
      </c>
      <c r="L41" s="29">
        <v>0</v>
      </c>
      <c r="M41" s="29" t="s">
        <v>239</v>
      </c>
      <c r="N41" s="132">
        <v>46418</v>
      </c>
      <c r="O41" s="29">
        <v>46308</v>
      </c>
      <c r="P41" s="29">
        <v>410</v>
      </c>
      <c r="Q41" s="29">
        <v>300</v>
      </c>
      <c r="R41" s="29" t="s">
        <v>1157</v>
      </c>
      <c r="S41" s="29">
        <v>45895</v>
      </c>
      <c r="T41" s="29" t="s">
        <v>240</v>
      </c>
      <c r="U41" s="29" t="s">
        <v>240</v>
      </c>
      <c r="V41" s="29">
        <v>46</v>
      </c>
      <c r="W41" s="29">
        <v>924.25</v>
      </c>
      <c r="X41" s="29">
        <v>0.51100000000000001</v>
      </c>
      <c r="Y41" s="29" t="s">
        <v>241</v>
      </c>
      <c r="Z41" s="29" t="s">
        <v>2245</v>
      </c>
      <c r="AA41" s="29" t="s">
        <v>242</v>
      </c>
      <c r="AB41" s="29" t="s">
        <v>242</v>
      </c>
      <c r="AC41" s="29" t="s">
        <v>242</v>
      </c>
      <c r="AD41" s="29" t="s">
        <v>243</v>
      </c>
      <c r="AE41" s="29" t="s">
        <v>240</v>
      </c>
      <c r="AF41" s="30">
        <v>45862</v>
      </c>
      <c r="AH41" s="74">
        <f>_xlfn.IFNA(IF(VLOOKUP(D41,'Cases2021 2022 FC'!AC:AE,3,0)=0,"1",VLOOKUP(D41,'Cases2021 2022 FC'!AC:AE,3,0)),"1")</f>
        <v>11</v>
      </c>
      <c r="AI41" s="74">
        <f t="shared" si="1"/>
        <v>4</v>
      </c>
      <c r="AJ41" s="74">
        <f t="shared" si="2"/>
        <v>0</v>
      </c>
      <c r="AK41" s="74">
        <f t="shared" si="3"/>
        <v>0</v>
      </c>
      <c r="AL41" s="74">
        <f t="shared" si="4"/>
        <v>0</v>
      </c>
      <c r="AM41" s="75">
        <f t="shared" si="5"/>
        <v>0</v>
      </c>
      <c r="AN41" s="72" t="str">
        <f>VLOOKUP(D41,SOP!C:R,16,0)</f>
        <v>ΖΩΜΟΙ</v>
      </c>
    </row>
    <row r="42" spans="1:40" x14ac:dyDescent="0.3">
      <c r="A42" s="74" cm="1">
        <f t="array" ref="A42">1+SUMPRODUCT(--(D42&gt;$D$2:$D$826))</f>
        <v>41</v>
      </c>
      <c r="B42" s="72" t="str">
        <f t="shared" si="0"/>
        <v>1210050341</v>
      </c>
      <c r="C42" s="30">
        <v>46008</v>
      </c>
      <c r="D42" s="29">
        <v>12100503</v>
      </c>
      <c r="E42" s="29" t="s">
        <v>256</v>
      </c>
      <c r="F42" s="29" t="s">
        <v>624</v>
      </c>
      <c r="G42" s="29" t="s">
        <v>238</v>
      </c>
      <c r="H42" s="29" t="s">
        <v>1637</v>
      </c>
      <c r="I42" s="29">
        <v>60</v>
      </c>
      <c r="J42" s="29">
        <v>0</v>
      </c>
      <c r="K42" s="29">
        <v>0</v>
      </c>
      <c r="L42" s="29">
        <v>0</v>
      </c>
      <c r="M42" s="29" t="s">
        <v>239</v>
      </c>
      <c r="N42" s="132">
        <v>46234</v>
      </c>
      <c r="O42" s="29">
        <v>46159</v>
      </c>
      <c r="P42" s="29">
        <v>226</v>
      </c>
      <c r="Q42" s="29">
        <v>151</v>
      </c>
      <c r="R42" s="29" t="s">
        <v>1674</v>
      </c>
      <c r="S42" s="29">
        <v>45968</v>
      </c>
      <c r="T42" s="29" t="s">
        <v>240</v>
      </c>
      <c r="U42" s="29" t="s">
        <v>240</v>
      </c>
      <c r="V42" s="29">
        <v>60</v>
      </c>
      <c r="W42" s="29">
        <v>1034.5999999999999</v>
      </c>
      <c r="X42" s="29">
        <v>1</v>
      </c>
      <c r="Y42" s="29" t="s">
        <v>241</v>
      </c>
      <c r="Z42" s="29" t="s">
        <v>2245</v>
      </c>
      <c r="AA42" s="29" t="s">
        <v>242</v>
      </c>
      <c r="AB42" s="29" t="s">
        <v>242</v>
      </c>
      <c r="AC42" s="29" t="s">
        <v>242</v>
      </c>
      <c r="AD42" s="29" t="s">
        <v>243</v>
      </c>
      <c r="AE42" s="29" t="s">
        <v>240</v>
      </c>
      <c r="AF42" s="30">
        <v>45966</v>
      </c>
      <c r="AH42" s="74">
        <f>_xlfn.IFNA(IF(VLOOKUP(D42,'Cases2021 2022 FC'!AC:AE,3,0)=0,"1",VLOOKUP(D42,'Cases2021 2022 FC'!AC:AE,3,0)),"1")</f>
        <v>434</v>
      </c>
      <c r="AI42" s="74">
        <f t="shared" si="1"/>
        <v>0</v>
      </c>
      <c r="AJ42" s="74">
        <f t="shared" si="2"/>
        <v>0</v>
      </c>
      <c r="AK42" s="74">
        <f t="shared" si="3"/>
        <v>0</v>
      </c>
      <c r="AL42" s="74">
        <f t="shared" si="4"/>
        <v>0</v>
      </c>
      <c r="AM42" s="75">
        <f t="shared" si="5"/>
        <v>0</v>
      </c>
      <c r="AN42" s="72" t="str">
        <f>VLOOKUP(D42,SOP!C:R,16,0)</f>
        <v>ΜΑΓΙΟΝΕΖΑ</v>
      </c>
    </row>
    <row r="43" spans="1:40" x14ac:dyDescent="0.3">
      <c r="A43" s="74" cm="1">
        <f t="array" ref="A43">1+SUMPRODUCT(--(D43&gt;$D$2:$D$826))</f>
        <v>41</v>
      </c>
      <c r="B43" s="72" t="str">
        <f t="shared" si="0"/>
        <v>1210050341</v>
      </c>
      <c r="C43" s="30">
        <v>46008</v>
      </c>
      <c r="D43" s="29">
        <v>12100503</v>
      </c>
      <c r="E43" s="29" t="s">
        <v>256</v>
      </c>
      <c r="F43" s="29" t="s">
        <v>624</v>
      </c>
      <c r="G43" s="29" t="s">
        <v>238</v>
      </c>
      <c r="H43" s="29" t="s">
        <v>1637</v>
      </c>
      <c r="I43" s="29">
        <v>60</v>
      </c>
      <c r="J43" s="29">
        <v>0</v>
      </c>
      <c r="K43" s="29">
        <v>0</v>
      </c>
      <c r="L43" s="29">
        <v>0</v>
      </c>
      <c r="M43" s="29" t="s">
        <v>239</v>
      </c>
      <c r="N43" s="132">
        <v>46234</v>
      </c>
      <c r="O43" s="29">
        <v>46159</v>
      </c>
      <c r="P43" s="29">
        <v>226</v>
      </c>
      <c r="Q43" s="29">
        <v>151</v>
      </c>
      <c r="R43" s="29" t="s">
        <v>1675</v>
      </c>
      <c r="S43" s="29">
        <v>45968</v>
      </c>
      <c r="T43" s="29" t="s">
        <v>240</v>
      </c>
      <c r="U43" s="29" t="s">
        <v>240</v>
      </c>
      <c r="V43" s="29">
        <v>60</v>
      </c>
      <c r="W43" s="29">
        <v>1034.5999999999999</v>
      </c>
      <c r="X43" s="29">
        <v>1</v>
      </c>
      <c r="Y43" s="29" t="s">
        <v>241</v>
      </c>
      <c r="Z43" s="29" t="s">
        <v>2245</v>
      </c>
      <c r="AA43" s="29" t="s">
        <v>242</v>
      </c>
      <c r="AB43" s="29" t="s">
        <v>242</v>
      </c>
      <c r="AC43" s="29" t="s">
        <v>242</v>
      </c>
      <c r="AD43" s="29" t="s">
        <v>243</v>
      </c>
      <c r="AE43" s="29" t="s">
        <v>240</v>
      </c>
      <c r="AF43" s="30">
        <v>45966</v>
      </c>
      <c r="AH43" s="74">
        <f>_xlfn.IFNA(IF(VLOOKUP(D43,'Cases2021 2022 FC'!AC:AE,3,0)=0,"1",VLOOKUP(D43,'Cases2021 2022 FC'!AC:AE,3,0)),"1")</f>
        <v>434</v>
      </c>
      <c r="AI43" s="74">
        <f t="shared" si="1"/>
        <v>0</v>
      </c>
      <c r="AJ43" s="74">
        <f t="shared" si="2"/>
        <v>0</v>
      </c>
      <c r="AK43" s="74">
        <f t="shared" si="3"/>
        <v>0</v>
      </c>
      <c r="AL43" s="74">
        <f t="shared" si="4"/>
        <v>0</v>
      </c>
      <c r="AM43" s="75">
        <f t="shared" si="5"/>
        <v>0</v>
      </c>
      <c r="AN43" s="72" t="str">
        <f>VLOOKUP(D43,SOP!C:R,16,0)</f>
        <v>ΜΑΓΙΟΝΕΖΑ</v>
      </c>
    </row>
    <row r="44" spans="1:40" x14ac:dyDescent="0.3">
      <c r="A44" s="74" cm="1">
        <f t="array" ref="A44">1+SUMPRODUCT(--(D44&gt;$D$2:$D$826))</f>
        <v>41</v>
      </c>
      <c r="B44" s="72" t="str">
        <f t="shared" si="0"/>
        <v>1210050341</v>
      </c>
      <c r="C44" s="30">
        <v>46008</v>
      </c>
      <c r="D44" s="29">
        <v>12100503</v>
      </c>
      <c r="E44" s="29" t="s">
        <v>256</v>
      </c>
      <c r="F44" s="29" t="s">
        <v>624</v>
      </c>
      <c r="G44" s="29" t="s">
        <v>238</v>
      </c>
      <c r="H44" s="29" t="s">
        <v>1637</v>
      </c>
      <c r="I44" s="29">
        <v>60</v>
      </c>
      <c r="J44" s="29">
        <v>0</v>
      </c>
      <c r="K44" s="29">
        <v>0</v>
      </c>
      <c r="L44" s="29">
        <v>0</v>
      </c>
      <c r="M44" s="29" t="s">
        <v>239</v>
      </c>
      <c r="N44" s="30">
        <v>46234</v>
      </c>
      <c r="O44" s="30">
        <v>46159</v>
      </c>
      <c r="P44" s="29">
        <v>226</v>
      </c>
      <c r="Q44" s="29">
        <v>151</v>
      </c>
      <c r="R44" s="29" t="s">
        <v>1676</v>
      </c>
      <c r="S44" s="30">
        <v>45968</v>
      </c>
      <c r="T44" s="29" t="s">
        <v>240</v>
      </c>
      <c r="U44" s="29" t="s">
        <v>240</v>
      </c>
      <c r="V44" s="29">
        <v>60</v>
      </c>
      <c r="W44" s="29">
        <v>1034.5999999999999</v>
      </c>
      <c r="X44" s="29">
        <v>1</v>
      </c>
      <c r="Y44" s="29" t="s">
        <v>241</v>
      </c>
      <c r="Z44" s="29" t="s">
        <v>2245</v>
      </c>
      <c r="AA44" s="29" t="s">
        <v>242</v>
      </c>
      <c r="AB44" s="29" t="s">
        <v>242</v>
      </c>
      <c r="AC44" s="29" t="s">
        <v>242</v>
      </c>
      <c r="AD44" s="29" t="s">
        <v>243</v>
      </c>
      <c r="AE44" s="29" t="s">
        <v>240</v>
      </c>
      <c r="AF44" s="30">
        <v>45966</v>
      </c>
      <c r="AH44" s="74">
        <f>_xlfn.IFNA(IF(VLOOKUP(D44,'Cases2021 2022 FC'!AC:AE,3,0)=0,"1",VLOOKUP(D44,'Cases2021 2022 FC'!AC:AE,3,0)),"1")</f>
        <v>434</v>
      </c>
      <c r="AI44" s="74">
        <f t="shared" si="1"/>
        <v>0</v>
      </c>
      <c r="AJ44" s="74">
        <f t="shared" si="2"/>
        <v>0</v>
      </c>
      <c r="AK44" s="74">
        <f t="shared" si="3"/>
        <v>0</v>
      </c>
      <c r="AL44" s="74">
        <f t="shared" si="4"/>
        <v>0</v>
      </c>
      <c r="AM44" s="75">
        <f t="shared" si="5"/>
        <v>0</v>
      </c>
      <c r="AN44" s="72" t="str">
        <f>VLOOKUP(D44,SOP!C:R,16,0)</f>
        <v>ΜΑΓΙΟΝΕΖΑ</v>
      </c>
    </row>
    <row r="45" spans="1:40" x14ac:dyDescent="0.3">
      <c r="A45" s="74" cm="1">
        <f t="array" ref="A45">1+SUMPRODUCT(--(D45&gt;$D$2:$D$826))</f>
        <v>41</v>
      </c>
      <c r="B45" s="72" t="str">
        <f t="shared" si="0"/>
        <v>1210050341</v>
      </c>
      <c r="C45" s="30">
        <v>46008</v>
      </c>
      <c r="D45" s="29">
        <v>12100503</v>
      </c>
      <c r="E45" s="29" t="s">
        <v>256</v>
      </c>
      <c r="F45" s="29" t="s">
        <v>624</v>
      </c>
      <c r="G45" s="29" t="s">
        <v>238</v>
      </c>
      <c r="H45" s="29" t="s">
        <v>1637</v>
      </c>
      <c r="I45" s="29">
        <v>60</v>
      </c>
      <c r="J45" s="29">
        <v>0</v>
      </c>
      <c r="K45" s="29">
        <v>0</v>
      </c>
      <c r="L45" s="29">
        <v>0</v>
      </c>
      <c r="M45" s="29" t="s">
        <v>239</v>
      </c>
      <c r="N45" s="30">
        <v>46234</v>
      </c>
      <c r="O45" s="30">
        <v>46159</v>
      </c>
      <c r="P45" s="32">
        <v>226</v>
      </c>
      <c r="Q45" s="32">
        <v>151</v>
      </c>
      <c r="R45" s="29" t="s">
        <v>1677</v>
      </c>
      <c r="S45" s="30">
        <v>45968</v>
      </c>
      <c r="T45" s="29" t="s">
        <v>240</v>
      </c>
      <c r="U45" s="29" t="s">
        <v>240</v>
      </c>
      <c r="V45" s="32">
        <v>60</v>
      </c>
      <c r="W45" s="33">
        <v>1034.5999999999999</v>
      </c>
      <c r="X45" s="32">
        <v>1</v>
      </c>
      <c r="Y45" s="29" t="s">
        <v>241</v>
      </c>
      <c r="Z45" s="29" t="s">
        <v>2245</v>
      </c>
      <c r="AA45" s="29" t="s">
        <v>242</v>
      </c>
      <c r="AB45" s="29" t="s">
        <v>242</v>
      </c>
      <c r="AC45" s="29" t="s">
        <v>242</v>
      </c>
      <c r="AD45" s="29" t="s">
        <v>243</v>
      </c>
      <c r="AE45" s="29" t="s">
        <v>240</v>
      </c>
      <c r="AF45" s="30">
        <v>45966</v>
      </c>
      <c r="AG45" s="30"/>
      <c r="AH45" s="74">
        <f>_xlfn.IFNA(IF(VLOOKUP(D45,'Cases2021 2022 FC'!AC:AE,3,0)=0,"1",VLOOKUP(D45,'Cases2021 2022 FC'!AC:AE,3,0)),"1")</f>
        <v>434</v>
      </c>
      <c r="AI45" s="74">
        <f t="shared" si="1"/>
        <v>0</v>
      </c>
      <c r="AJ45" s="74">
        <f t="shared" si="2"/>
        <v>0</v>
      </c>
      <c r="AK45" s="74">
        <f t="shared" si="3"/>
        <v>0</v>
      </c>
      <c r="AL45" s="74">
        <f t="shared" si="4"/>
        <v>0</v>
      </c>
      <c r="AM45" s="75">
        <f t="shared" si="5"/>
        <v>0</v>
      </c>
      <c r="AN45" s="72" t="str">
        <f>VLOOKUP(D45,SOP!C:R,16,0)</f>
        <v>ΜΑΓΙΟΝΕΖΑ</v>
      </c>
    </row>
    <row r="46" spans="1:40" x14ac:dyDescent="0.3">
      <c r="A46" s="74" cm="1">
        <f t="array" ref="A46">1+SUMPRODUCT(--(D46&gt;$D$2:$D$826))</f>
        <v>41</v>
      </c>
      <c r="B46" s="72" t="str">
        <f t="shared" si="0"/>
        <v>1210050341</v>
      </c>
      <c r="C46" s="30">
        <v>46008</v>
      </c>
      <c r="D46" s="29">
        <v>12100503</v>
      </c>
      <c r="E46" s="29" t="s">
        <v>256</v>
      </c>
      <c r="F46" s="29" t="s">
        <v>624</v>
      </c>
      <c r="G46" s="29" t="s">
        <v>238</v>
      </c>
      <c r="H46" s="29" t="s">
        <v>1637</v>
      </c>
      <c r="I46" s="29">
        <v>60</v>
      </c>
      <c r="J46" s="29">
        <v>0</v>
      </c>
      <c r="K46" s="29">
        <v>0</v>
      </c>
      <c r="L46" s="29">
        <v>0</v>
      </c>
      <c r="M46" s="29" t="s">
        <v>239</v>
      </c>
      <c r="N46" s="132">
        <v>46234</v>
      </c>
      <c r="O46" s="30">
        <v>46159</v>
      </c>
      <c r="P46" s="29">
        <v>226</v>
      </c>
      <c r="Q46" s="29">
        <v>151</v>
      </c>
      <c r="R46" s="29" t="s">
        <v>1678</v>
      </c>
      <c r="S46" s="29">
        <v>45968</v>
      </c>
      <c r="T46" s="29" t="s">
        <v>240</v>
      </c>
      <c r="U46" s="29" t="s">
        <v>240</v>
      </c>
      <c r="V46" s="29">
        <v>60</v>
      </c>
      <c r="W46" s="29">
        <v>1034.5999999999999</v>
      </c>
      <c r="X46" s="29">
        <v>1</v>
      </c>
      <c r="Y46" s="29" t="s">
        <v>241</v>
      </c>
      <c r="Z46" s="29" t="s">
        <v>2245</v>
      </c>
      <c r="AA46" s="29" t="s">
        <v>242</v>
      </c>
      <c r="AB46" s="29" t="s">
        <v>242</v>
      </c>
      <c r="AC46" s="29" t="s">
        <v>242</v>
      </c>
      <c r="AD46" s="29" t="s">
        <v>243</v>
      </c>
      <c r="AE46" s="29" t="s">
        <v>240</v>
      </c>
      <c r="AF46" s="30">
        <v>45966</v>
      </c>
      <c r="AH46" s="74">
        <f>_xlfn.IFNA(IF(VLOOKUP(D46,'Cases2021 2022 FC'!AC:AE,3,0)=0,"1",VLOOKUP(D46,'Cases2021 2022 FC'!AC:AE,3,0)),"1")</f>
        <v>434</v>
      </c>
      <c r="AI46" s="74">
        <f t="shared" si="1"/>
        <v>0</v>
      </c>
      <c r="AJ46" s="74">
        <f t="shared" si="2"/>
        <v>0</v>
      </c>
      <c r="AK46" s="74">
        <f t="shared" si="3"/>
        <v>0</v>
      </c>
      <c r="AL46" s="74">
        <f t="shared" si="4"/>
        <v>0</v>
      </c>
      <c r="AM46" s="75">
        <f t="shared" si="5"/>
        <v>0</v>
      </c>
      <c r="AN46" s="72" t="str">
        <f>VLOOKUP(D46,SOP!C:R,16,0)</f>
        <v>ΜΑΓΙΟΝΕΖΑ</v>
      </c>
    </row>
    <row r="47" spans="1:40" x14ac:dyDescent="0.3">
      <c r="A47" s="74" cm="1">
        <f t="array" ref="A47">1+SUMPRODUCT(--(D47&gt;$D$2:$D$826))</f>
        <v>41</v>
      </c>
      <c r="B47" s="72" t="str">
        <f t="shared" si="0"/>
        <v>1210050341</v>
      </c>
      <c r="C47" s="30">
        <v>46008</v>
      </c>
      <c r="D47" s="29">
        <v>12100503</v>
      </c>
      <c r="E47" s="29" t="s">
        <v>256</v>
      </c>
      <c r="F47" s="29" t="s">
        <v>624</v>
      </c>
      <c r="G47" s="29" t="s">
        <v>238</v>
      </c>
      <c r="H47" s="29" t="s">
        <v>1637</v>
      </c>
      <c r="I47" s="29">
        <v>60</v>
      </c>
      <c r="J47" s="29">
        <v>0</v>
      </c>
      <c r="K47" s="29">
        <v>0</v>
      </c>
      <c r="L47" s="29">
        <v>0</v>
      </c>
      <c r="M47" s="29" t="s">
        <v>239</v>
      </c>
      <c r="N47" s="132">
        <v>46234</v>
      </c>
      <c r="O47" s="30">
        <v>46159</v>
      </c>
      <c r="P47" s="29">
        <v>226</v>
      </c>
      <c r="Q47" s="29">
        <v>151</v>
      </c>
      <c r="R47" s="29" t="s">
        <v>1679</v>
      </c>
      <c r="S47" s="29">
        <v>45968</v>
      </c>
      <c r="T47" s="29" t="s">
        <v>240</v>
      </c>
      <c r="U47" s="29" t="s">
        <v>240</v>
      </c>
      <c r="V47" s="29">
        <v>60</v>
      </c>
      <c r="W47" s="29">
        <v>1034.5999999999999</v>
      </c>
      <c r="X47" s="29">
        <v>1</v>
      </c>
      <c r="Y47" s="29" t="s">
        <v>241</v>
      </c>
      <c r="Z47" s="29" t="s">
        <v>2245</v>
      </c>
      <c r="AA47" s="29" t="s">
        <v>242</v>
      </c>
      <c r="AB47" s="29" t="s">
        <v>242</v>
      </c>
      <c r="AC47" s="29" t="s">
        <v>242</v>
      </c>
      <c r="AD47" s="29" t="s">
        <v>243</v>
      </c>
      <c r="AE47" s="29" t="s">
        <v>240</v>
      </c>
      <c r="AF47" s="30">
        <v>45966</v>
      </c>
      <c r="AH47" s="74">
        <f>_xlfn.IFNA(IF(VLOOKUP(D47,'Cases2021 2022 FC'!AC:AE,3,0)=0,"1",VLOOKUP(D47,'Cases2021 2022 FC'!AC:AE,3,0)),"1")</f>
        <v>434</v>
      </c>
      <c r="AI47" s="74">
        <f t="shared" si="1"/>
        <v>0</v>
      </c>
      <c r="AJ47" s="74">
        <f t="shared" si="2"/>
        <v>0</v>
      </c>
      <c r="AK47" s="74">
        <f t="shared" si="3"/>
        <v>0</v>
      </c>
      <c r="AL47" s="74">
        <f t="shared" si="4"/>
        <v>0</v>
      </c>
      <c r="AM47" s="75">
        <f t="shared" si="5"/>
        <v>0</v>
      </c>
      <c r="AN47" s="72" t="str">
        <f>VLOOKUP(D47,SOP!C:R,16,0)</f>
        <v>ΜΑΓΙΟΝΕΖΑ</v>
      </c>
    </row>
    <row r="48" spans="1:40" x14ac:dyDescent="0.3">
      <c r="A48" s="74" cm="1">
        <f t="array" ref="A48">1+SUMPRODUCT(--(D48&gt;$D$2:$D$826))</f>
        <v>41</v>
      </c>
      <c r="B48" s="72" t="str">
        <f t="shared" si="0"/>
        <v>1210050341</v>
      </c>
      <c r="C48" s="30">
        <v>46008</v>
      </c>
      <c r="D48" s="29">
        <v>12100503</v>
      </c>
      <c r="E48" s="29" t="s">
        <v>256</v>
      </c>
      <c r="F48" s="29" t="s">
        <v>624</v>
      </c>
      <c r="G48" s="29" t="s">
        <v>238</v>
      </c>
      <c r="H48" s="29" t="s">
        <v>1637</v>
      </c>
      <c r="I48" s="29">
        <v>60</v>
      </c>
      <c r="J48" s="29">
        <v>0</v>
      </c>
      <c r="K48" s="29">
        <v>0</v>
      </c>
      <c r="L48" s="29">
        <v>0</v>
      </c>
      <c r="M48" s="29" t="s">
        <v>239</v>
      </c>
      <c r="N48" s="132">
        <v>46234</v>
      </c>
      <c r="O48" s="30">
        <v>46159</v>
      </c>
      <c r="P48" s="29">
        <v>226</v>
      </c>
      <c r="Q48" s="29">
        <v>151</v>
      </c>
      <c r="R48" s="29" t="s">
        <v>1680</v>
      </c>
      <c r="S48" s="29">
        <v>45968</v>
      </c>
      <c r="T48" s="29" t="s">
        <v>240</v>
      </c>
      <c r="U48" s="29" t="s">
        <v>240</v>
      </c>
      <c r="V48" s="29">
        <v>60</v>
      </c>
      <c r="W48" s="29">
        <v>1034.5999999999999</v>
      </c>
      <c r="X48" s="29">
        <v>1</v>
      </c>
      <c r="Y48" s="29" t="s">
        <v>241</v>
      </c>
      <c r="Z48" s="29" t="s">
        <v>2245</v>
      </c>
      <c r="AA48" s="29" t="s">
        <v>242</v>
      </c>
      <c r="AB48" s="29" t="s">
        <v>242</v>
      </c>
      <c r="AC48" s="29" t="s">
        <v>242</v>
      </c>
      <c r="AD48" s="29" t="s">
        <v>243</v>
      </c>
      <c r="AE48" s="29" t="s">
        <v>240</v>
      </c>
      <c r="AF48" s="30">
        <v>45966</v>
      </c>
      <c r="AH48" s="74">
        <f>_xlfn.IFNA(IF(VLOOKUP(D48,'Cases2021 2022 FC'!AC:AE,3,0)=0,"1",VLOOKUP(D48,'Cases2021 2022 FC'!AC:AE,3,0)),"1")</f>
        <v>434</v>
      </c>
      <c r="AI48" s="74">
        <f t="shared" si="1"/>
        <v>0</v>
      </c>
      <c r="AJ48" s="74">
        <f t="shared" si="2"/>
        <v>0</v>
      </c>
      <c r="AK48" s="74">
        <f t="shared" si="3"/>
        <v>0</v>
      </c>
      <c r="AL48" s="74">
        <f t="shared" si="4"/>
        <v>0</v>
      </c>
      <c r="AM48" s="75">
        <f t="shared" si="5"/>
        <v>0</v>
      </c>
      <c r="AN48" s="72" t="str">
        <f>VLOOKUP(D48,SOP!C:R,16,0)</f>
        <v>ΜΑΓΙΟΝΕΖΑ</v>
      </c>
    </row>
    <row r="49" spans="1:40" x14ac:dyDescent="0.3">
      <c r="A49" s="74" cm="1">
        <f t="array" ref="A49">1+SUMPRODUCT(--(D49&gt;$D$2:$D$826))</f>
        <v>41</v>
      </c>
      <c r="B49" s="72" t="str">
        <f t="shared" si="0"/>
        <v>1210050341</v>
      </c>
      <c r="C49" s="30">
        <v>46008</v>
      </c>
      <c r="D49" s="29">
        <v>12100503</v>
      </c>
      <c r="E49" s="29" t="s">
        <v>256</v>
      </c>
      <c r="F49" s="29" t="s">
        <v>624</v>
      </c>
      <c r="G49" s="29" t="s">
        <v>238</v>
      </c>
      <c r="H49" s="29" t="s">
        <v>1637</v>
      </c>
      <c r="I49" s="29">
        <v>60</v>
      </c>
      <c r="J49" s="29">
        <v>0</v>
      </c>
      <c r="K49" s="29">
        <v>0</v>
      </c>
      <c r="L49" s="29">
        <v>0</v>
      </c>
      <c r="M49" s="29" t="s">
        <v>239</v>
      </c>
      <c r="N49" s="132">
        <v>46234</v>
      </c>
      <c r="O49" s="30">
        <v>46159</v>
      </c>
      <c r="P49" s="29">
        <v>226</v>
      </c>
      <c r="Q49" s="29">
        <v>151</v>
      </c>
      <c r="R49" s="29" t="s">
        <v>1681</v>
      </c>
      <c r="S49" s="29">
        <v>45968</v>
      </c>
      <c r="T49" s="29" t="s">
        <v>240</v>
      </c>
      <c r="U49" s="29" t="s">
        <v>240</v>
      </c>
      <c r="V49" s="29">
        <v>60</v>
      </c>
      <c r="W49" s="29">
        <v>1034.5999999999999</v>
      </c>
      <c r="X49" s="29">
        <v>1</v>
      </c>
      <c r="Y49" s="29" t="s">
        <v>241</v>
      </c>
      <c r="Z49" s="29" t="s">
        <v>2245</v>
      </c>
      <c r="AA49" s="29" t="s">
        <v>242</v>
      </c>
      <c r="AB49" s="29" t="s">
        <v>242</v>
      </c>
      <c r="AC49" s="29" t="s">
        <v>242</v>
      </c>
      <c r="AD49" s="29" t="s">
        <v>243</v>
      </c>
      <c r="AE49" s="29" t="s">
        <v>240</v>
      </c>
      <c r="AF49" s="30">
        <v>45966</v>
      </c>
      <c r="AH49" s="74">
        <f>_xlfn.IFNA(IF(VLOOKUP(D49,'Cases2021 2022 FC'!AC:AE,3,0)=0,"1",VLOOKUP(D49,'Cases2021 2022 FC'!AC:AE,3,0)),"1")</f>
        <v>434</v>
      </c>
      <c r="AI49" s="74">
        <f t="shared" si="1"/>
        <v>0</v>
      </c>
      <c r="AJ49" s="74">
        <f t="shared" si="2"/>
        <v>0</v>
      </c>
      <c r="AK49" s="74">
        <f t="shared" si="3"/>
        <v>0</v>
      </c>
      <c r="AL49" s="74">
        <f t="shared" si="4"/>
        <v>0</v>
      </c>
      <c r="AM49" s="75">
        <f t="shared" si="5"/>
        <v>0</v>
      </c>
      <c r="AN49" s="72" t="str">
        <f>VLOOKUP(D49,SOP!C:R,16,0)</f>
        <v>ΜΑΓΙΟΝΕΖΑ</v>
      </c>
    </row>
    <row r="50" spans="1:40" x14ac:dyDescent="0.3">
      <c r="A50" s="74" cm="1">
        <f t="array" ref="A50">1+SUMPRODUCT(--(D50&gt;$D$2:$D$826))</f>
        <v>41</v>
      </c>
      <c r="B50" s="72" t="str">
        <f t="shared" si="0"/>
        <v>1210050341</v>
      </c>
      <c r="C50" s="30">
        <v>46008</v>
      </c>
      <c r="D50" s="29">
        <v>12100503</v>
      </c>
      <c r="E50" s="29" t="s">
        <v>256</v>
      </c>
      <c r="F50" s="29" t="s">
        <v>624</v>
      </c>
      <c r="G50" s="29" t="s">
        <v>238</v>
      </c>
      <c r="H50" s="29" t="s">
        <v>1637</v>
      </c>
      <c r="I50" s="29">
        <v>60</v>
      </c>
      <c r="J50" s="29">
        <v>0</v>
      </c>
      <c r="K50" s="29">
        <v>0</v>
      </c>
      <c r="L50" s="29">
        <v>0</v>
      </c>
      <c r="M50" s="29" t="s">
        <v>239</v>
      </c>
      <c r="N50" s="132">
        <v>46234</v>
      </c>
      <c r="O50" s="30">
        <v>46159</v>
      </c>
      <c r="P50" s="29">
        <v>226</v>
      </c>
      <c r="Q50" s="29">
        <v>151</v>
      </c>
      <c r="R50" s="29" t="s">
        <v>1682</v>
      </c>
      <c r="S50" s="29">
        <v>45968</v>
      </c>
      <c r="T50" s="29" t="s">
        <v>240</v>
      </c>
      <c r="U50" s="29" t="s">
        <v>240</v>
      </c>
      <c r="V50" s="29">
        <v>60</v>
      </c>
      <c r="W50" s="29">
        <v>1034.5999999999999</v>
      </c>
      <c r="X50" s="29">
        <v>1</v>
      </c>
      <c r="Y50" s="29" t="s">
        <v>241</v>
      </c>
      <c r="Z50" s="29" t="s">
        <v>2245</v>
      </c>
      <c r="AA50" s="29" t="s">
        <v>242</v>
      </c>
      <c r="AB50" s="29" t="s">
        <v>242</v>
      </c>
      <c r="AC50" s="29" t="s">
        <v>242</v>
      </c>
      <c r="AD50" s="29" t="s">
        <v>243</v>
      </c>
      <c r="AE50" s="29" t="s">
        <v>240</v>
      </c>
      <c r="AF50" s="30">
        <v>45966</v>
      </c>
      <c r="AH50" s="74">
        <f>_xlfn.IFNA(IF(VLOOKUP(D50,'Cases2021 2022 FC'!AC:AE,3,0)=0,"1",VLOOKUP(D50,'Cases2021 2022 FC'!AC:AE,3,0)),"1")</f>
        <v>434</v>
      </c>
      <c r="AI50" s="74">
        <f t="shared" si="1"/>
        <v>0</v>
      </c>
      <c r="AJ50" s="74">
        <f t="shared" si="2"/>
        <v>0</v>
      </c>
      <c r="AK50" s="74">
        <f t="shared" si="3"/>
        <v>0</v>
      </c>
      <c r="AL50" s="74">
        <f t="shared" si="4"/>
        <v>0</v>
      </c>
      <c r="AM50" s="75">
        <f t="shared" si="5"/>
        <v>0</v>
      </c>
      <c r="AN50" s="72" t="str">
        <f>VLOOKUP(D50,SOP!C:R,16,0)</f>
        <v>ΜΑΓΙΟΝΕΖΑ</v>
      </c>
    </row>
    <row r="51" spans="1:40" x14ac:dyDescent="0.3">
      <c r="A51" s="74" cm="1">
        <f t="array" ref="A51">1+SUMPRODUCT(--(D51&gt;$D$2:$D$826))</f>
        <v>41</v>
      </c>
      <c r="B51" s="72" t="str">
        <f t="shared" si="0"/>
        <v>1210050341</v>
      </c>
      <c r="C51" s="30">
        <v>46008</v>
      </c>
      <c r="D51" s="29">
        <v>12100503</v>
      </c>
      <c r="E51" s="29" t="s">
        <v>256</v>
      </c>
      <c r="F51" s="29" t="s">
        <v>624</v>
      </c>
      <c r="G51" s="29" t="s">
        <v>238</v>
      </c>
      <c r="H51" s="29" t="s">
        <v>1637</v>
      </c>
      <c r="I51" s="29">
        <v>60</v>
      </c>
      <c r="J51" s="29">
        <v>0</v>
      </c>
      <c r="K51" s="29">
        <v>0</v>
      </c>
      <c r="L51" s="29">
        <v>0</v>
      </c>
      <c r="M51" s="29" t="s">
        <v>239</v>
      </c>
      <c r="N51" s="30">
        <v>46234</v>
      </c>
      <c r="O51" s="30">
        <v>46159</v>
      </c>
      <c r="P51" s="32">
        <v>226</v>
      </c>
      <c r="Q51" s="32">
        <v>151</v>
      </c>
      <c r="R51" s="29" t="s">
        <v>1683</v>
      </c>
      <c r="S51" s="30">
        <v>45968</v>
      </c>
      <c r="T51" s="29" t="s">
        <v>240</v>
      </c>
      <c r="U51" s="29" t="s">
        <v>240</v>
      </c>
      <c r="V51" s="32">
        <v>60</v>
      </c>
      <c r="W51" s="33">
        <v>1034.5999999999999</v>
      </c>
      <c r="X51" s="32">
        <v>1</v>
      </c>
      <c r="Y51" s="29" t="s">
        <v>241</v>
      </c>
      <c r="Z51" s="29" t="s">
        <v>2245</v>
      </c>
      <c r="AA51" s="29" t="s">
        <v>242</v>
      </c>
      <c r="AB51" s="29" t="s">
        <v>242</v>
      </c>
      <c r="AC51" s="29" t="s">
        <v>242</v>
      </c>
      <c r="AD51" s="29" t="s">
        <v>243</v>
      </c>
      <c r="AE51" s="29" t="s">
        <v>240</v>
      </c>
      <c r="AF51" s="30">
        <v>45966</v>
      </c>
      <c r="AG51" s="30"/>
      <c r="AH51" s="74">
        <f>_xlfn.IFNA(IF(VLOOKUP(D51,'Cases2021 2022 FC'!AC:AE,3,0)=0,"1",VLOOKUP(D51,'Cases2021 2022 FC'!AC:AE,3,0)),"1")</f>
        <v>434</v>
      </c>
      <c r="AI51" s="74">
        <f t="shared" si="1"/>
        <v>0</v>
      </c>
      <c r="AJ51" s="74">
        <f t="shared" si="2"/>
        <v>0</v>
      </c>
      <c r="AK51" s="74">
        <f t="shared" si="3"/>
        <v>0</v>
      </c>
      <c r="AL51" s="74">
        <f t="shared" si="4"/>
        <v>0</v>
      </c>
      <c r="AM51" s="75">
        <f t="shared" si="5"/>
        <v>0</v>
      </c>
      <c r="AN51" s="72" t="str">
        <f>VLOOKUP(D51,SOP!C:R,16,0)</f>
        <v>ΜΑΓΙΟΝΕΖΑ</v>
      </c>
    </row>
    <row r="52" spans="1:40" x14ac:dyDescent="0.3">
      <c r="A52" s="74" cm="1">
        <f t="array" ref="A52">1+SUMPRODUCT(--(D52&gt;$D$2:$D$826))</f>
        <v>41</v>
      </c>
      <c r="B52" s="72" t="str">
        <f t="shared" si="0"/>
        <v>1210050341</v>
      </c>
      <c r="C52" s="30">
        <v>46008</v>
      </c>
      <c r="D52" s="29">
        <v>12100503</v>
      </c>
      <c r="E52" s="29" t="s">
        <v>256</v>
      </c>
      <c r="F52" s="29" t="s">
        <v>624</v>
      </c>
      <c r="G52" s="29" t="s">
        <v>238</v>
      </c>
      <c r="H52" s="29" t="s">
        <v>1637</v>
      </c>
      <c r="I52" s="29">
        <v>60</v>
      </c>
      <c r="J52" s="29">
        <v>0</v>
      </c>
      <c r="K52" s="29">
        <v>0</v>
      </c>
      <c r="L52" s="29">
        <v>0</v>
      </c>
      <c r="M52" s="29" t="s">
        <v>239</v>
      </c>
      <c r="N52" s="132">
        <v>46234</v>
      </c>
      <c r="O52" s="30">
        <v>46159</v>
      </c>
      <c r="P52" s="29">
        <v>226</v>
      </c>
      <c r="Q52" s="29">
        <v>151</v>
      </c>
      <c r="R52" s="29" t="s">
        <v>1684</v>
      </c>
      <c r="S52" s="29">
        <v>45968</v>
      </c>
      <c r="T52" s="29" t="s">
        <v>240</v>
      </c>
      <c r="U52" s="29" t="s">
        <v>240</v>
      </c>
      <c r="V52" s="29">
        <v>60</v>
      </c>
      <c r="W52" s="29">
        <v>1034.5999999999999</v>
      </c>
      <c r="X52" s="29">
        <v>1</v>
      </c>
      <c r="Y52" s="29" t="s">
        <v>241</v>
      </c>
      <c r="Z52" s="29" t="s">
        <v>2245</v>
      </c>
      <c r="AA52" s="29" t="s">
        <v>242</v>
      </c>
      <c r="AB52" s="29" t="s">
        <v>242</v>
      </c>
      <c r="AC52" s="29" t="s">
        <v>242</v>
      </c>
      <c r="AD52" s="29" t="s">
        <v>243</v>
      </c>
      <c r="AE52" s="29" t="s">
        <v>240</v>
      </c>
      <c r="AF52" s="30">
        <v>45966</v>
      </c>
      <c r="AH52" s="74">
        <f>_xlfn.IFNA(IF(VLOOKUP(D52,'Cases2021 2022 FC'!AC:AE,3,0)=0,"1",VLOOKUP(D52,'Cases2021 2022 FC'!AC:AE,3,0)),"1")</f>
        <v>434</v>
      </c>
      <c r="AI52" s="74">
        <f t="shared" si="1"/>
        <v>0</v>
      </c>
      <c r="AJ52" s="74">
        <f t="shared" si="2"/>
        <v>0</v>
      </c>
      <c r="AK52" s="74">
        <f t="shared" si="3"/>
        <v>0</v>
      </c>
      <c r="AL52" s="74">
        <f t="shared" si="4"/>
        <v>0</v>
      </c>
      <c r="AM52" s="75">
        <f t="shared" si="5"/>
        <v>0</v>
      </c>
      <c r="AN52" s="72" t="str">
        <f>VLOOKUP(D52,SOP!C:R,16,0)</f>
        <v>ΜΑΓΙΟΝΕΖΑ</v>
      </c>
    </row>
    <row r="53" spans="1:40" x14ac:dyDescent="0.3">
      <c r="A53" s="74" cm="1">
        <f t="array" ref="A53">1+SUMPRODUCT(--(D53&gt;$D$2:$D$826))</f>
        <v>41</v>
      </c>
      <c r="B53" s="72" t="str">
        <f t="shared" si="0"/>
        <v>1210050341</v>
      </c>
      <c r="C53" s="30">
        <v>46008</v>
      </c>
      <c r="D53" s="29">
        <v>12100503</v>
      </c>
      <c r="E53" s="29" t="s">
        <v>256</v>
      </c>
      <c r="F53" s="29" t="s">
        <v>624</v>
      </c>
      <c r="G53" s="29" t="s">
        <v>238</v>
      </c>
      <c r="H53" s="29" t="s">
        <v>1637</v>
      </c>
      <c r="I53" s="29">
        <v>60</v>
      </c>
      <c r="J53" s="29">
        <v>0</v>
      </c>
      <c r="K53" s="29">
        <v>0</v>
      </c>
      <c r="L53" s="29">
        <v>0</v>
      </c>
      <c r="M53" s="29" t="s">
        <v>239</v>
      </c>
      <c r="N53" s="132">
        <v>46234</v>
      </c>
      <c r="O53" s="30">
        <v>46159</v>
      </c>
      <c r="P53" s="29">
        <v>226</v>
      </c>
      <c r="Q53" s="29">
        <v>151</v>
      </c>
      <c r="R53" s="29" t="s">
        <v>1685</v>
      </c>
      <c r="S53" s="29">
        <v>45968</v>
      </c>
      <c r="T53" s="29" t="s">
        <v>240</v>
      </c>
      <c r="U53" s="29" t="s">
        <v>240</v>
      </c>
      <c r="V53" s="29">
        <v>60</v>
      </c>
      <c r="W53" s="29">
        <v>1034.5999999999999</v>
      </c>
      <c r="X53" s="29">
        <v>1</v>
      </c>
      <c r="Y53" s="29" t="s">
        <v>241</v>
      </c>
      <c r="Z53" s="29" t="s">
        <v>2245</v>
      </c>
      <c r="AA53" s="29" t="s">
        <v>242</v>
      </c>
      <c r="AB53" s="29" t="s">
        <v>242</v>
      </c>
      <c r="AC53" s="29" t="s">
        <v>242</v>
      </c>
      <c r="AD53" s="29" t="s">
        <v>243</v>
      </c>
      <c r="AE53" s="29" t="s">
        <v>240</v>
      </c>
      <c r="AF53" s="30">
        <v>45966</v>
      </c>
      <c r="AH53" s="74">
        <f>_xlfn.IFNA(IF(VLOOKUP(D53,'Cases2021 2022 FC'!AC:AE,3,0)=0,"1",VLOOKUP(D53,'Cases2021 2022 FC'!AC:AE,3,0)),"1")</f>
        <v>434</v>
      </c>
      <c r="AI53" s="74">
        <f t="shared" si="1"/>
        <v>0</v>
      </c>
      <c r="AJ53" s="74">
        <f t="shared" si="2"/>
        <v>0</v>
      </c>
      <c r="AK53" s="74">
        <f t="shared" si="3"/>
        <v>0</v>
      </c>
      <c r="AL53" s="74">
        <f t="shared" si="4"/>
        <v>0</v>
      </c>
      <c r="AM53" s="75">
        <f t="shared" si="5"/>
        <v>0</v>
      </c>
      <c r="AN53" s="72" t="str">
        <f>VLOOKUP(D53,SOP!C:R,16,0)</f>
        <v>ΜΑΓΙΟΝΕΖΑ</v>
      </c>
    </row>
    <row r="54" spans="1:40" x14ac:dyDescent="0.3">
      <c r="A54" s="74" cm="1">
        <f t="array" ref="A54">1+SUMPRODUCT(--(D54&gt;$D$2:$D$826))</f>
        <v>41</v>
      </c>
      <c r="B54" s="72" t="str">
        <f t="shared" si="0"/>
        <v>1210050341</v>
      </c>
      <c r="C54" s="30">
        <v>46008</v>
      </c>
      <c r="D54" s="29">
        <v>12100503</v>
      </c>
      <c r="E54" s="29" t="s">
        <v>256</v>
      </c>
      <c r="F54" s="29" t="s">
        <v>624</v>
      </c>
      <c r="G54" s="29" t="s">
        <v>238</v>
      </c>
      <c r="H54" s="29" t="s">
        <v>1656</v>
      </c>
      <c r="I54" s="29">
        <v>60</v>
      </c>
      <c r="J54" s="29">
        <v>0</v>
      </c>
      <c r="K54" s="29">
        <v>0</v>
      </c>
      <c r="L54" s="29">
        <v>0</v>
      </c>
      <c r="M54" s="29" t="s">
        <v>239</v>
      </c>
      <c r="N54" s="132">
        <v>46234</v>
      </c>
      <c r="O54" s="30">
        <v>46159</v>
      </c>
      <c r="P54" s="29">
        <v>226</v>
      </c>
      <c r="Q54" s="29">
        <v>151</v>
      </c>
      <c r="R54" s="29" t="s">
        <v>1686</v>
      </c>
      <c r="S54" s="29">
        <v>45968</v>
      </c>
      <c r="T54" s="29" t="s">
        <v>240</v>
      </c>
      <c r="U54" s="29" t="s">
        <v>240</v>
      </c>
      <c r="V54" s="29">
        <v>60</v>
      </c>
      <c r="W54" s="29">
        <v>1034.5999999999999</v>
      </c>
      <c r="X54" s="29">
        <v>1</v>
      </c>
      <c r="Y54" s="29" t="s">
        <v>241</v>
      </c>
      <c r="Z54" s="29" t="s">
        <v>2245</v>
      </c>
      <c r="AA54" s="29" t="s">
        <v>242</v>
      </c>
      <c r="AB54" s="29" t="s">
        <v>242</v>
      </c>
      <c r="AC54" s="29" t="s">
        <v>242</v>
      </c>
      <c r="AD54" s="29" t="s">
        <v>243</v>
      </c>
      <c r="AE54" s="29" t="s">
        <v>240</v>
      </c>
      <c r="AF54" s="30">
        <v>45967</v>
      </c>
      <c r="AH54" s="74">
        <f>_xlfn.IFNA(IF(VLOOKUP(D54,'Cases2021 2022 FC'!AC:AE,3,0)=0,"1",VLOOKUP(D54,'Cases2021 2022 FC'!AC:AE,3,0)),"1")</f>
        <v>434</v>
      </c>
      <c r="AI54" s="74">
        <f t="shared" si="1"/>
        <v>0</v>
      </c>
      <c r="AJ54" s="74">
        <f t="shared" si="2"/>
        <v>0</v>
      </c>
      <c r="AK54" s="74">
        <f t="shared" si="3"/>
        <v>0</v>
      </c>
      <c r="AL54" s="74">
        <f t="shared" si="4"/>
        <v>0</v>
      </c>
      <c r="AM54" s="75">
        <f t="shared" si="5"/>
        <v>0</v>
      </c>
      <c r="AN54" s="72" t="str">
        <f>VLOOKUP(D54,SOP!C:R,16,0)</f>
        <v>ΜΑΓΙΟΝΕΖΑ</v>
      </c>
    </row>
    <row r="55" spans="1:40" x14ac:dyDescent="0.3">
      <c r="A55" s="74" cm="1">
        <f t="array" ref="A55">1+SUMPRODUCT(--(D55&gt;$D$2:$D$826))</f>
        <v>41</v>
      </c>
      <c r="B55" s="72" t="str">
        <f t="shared" si="0"/>
        <v>1210050341</v>
      </c>
      <c r="C55" s="30">
        <v>46008</v>
      </c>
      <c r="D55" s="29">
        <v>12100503</v>
      </c>
      <c r="E55" s="29" t="s">
        <v>256</v>
      </c>
      <c r="F55" s="29" t="s">
        <v>624</v>
      </c>
      <c r="G55" s="29" t="s">
        <v>238</v>
      </c>
      <c r="H55" s="29" t="s">
        <v>1656</v>
      </c>
      <c r="I55" s="29">
        <v>8</v>
      </c>
      <c r="J55" s="29">
        <v>0</v>
      </c>
      <c r="K55" s="29">
        <v>0</v>
      </c>
      <c r="L55" s="29">
        <v>0</v>
      </c>
      <c r="M55" s="29" t="s">
        <v>239</v>
      </c>
      <c r="N55" s="132">
        <v>46234</v>
      </c>
      <c r="O55" s="30">
        <v>46159</v>
      </c>
      <c r="P55" s="29">
        <v>226</v>
      </c>
      <c r="Q55" s="29">
        <v>151</v>
      </c>
      <c r="R55" s="29" t="s">
        <v>1687</v>
      </c>
      <c r="S55" s="29">
        <v>45968</v>
      </c>
      <c r="T55" s="29" t="s">
        <v>240</v>
      </c>
      <c r="U55" s="29" t="s">
        <v>240</v>
      </c>
      <c r="V55" s="29">
        <v>8</v>
      </c>
      <c r="W55" s="29">
        <v>137.94999999999999</v>
      </c>
      <c r="X55" s="29">
        <v>0.13300000000000001</v>
      </c>
      <c r="Y55" s="29" t="s">
        <v>241</v>
      </c>
      <c r="Z55" s="29" t="s">
        <v>2245</v>
      </c>
      <c r="AA55" s="29" t="s">
        <v>242</v>
      </c>
      <c r="AB55" s="29" t="s">
        <v>242</v>
      </c>
      <c r="AC55" s="29" t="s">
        <v>242</v>
      </c>
      <c r="AD55" s="29" t="s">
        <v>243</v>
      </c>
      <c r="AE55" s="29" t="s">
        <v>240</v>
      </c>
      <c r="AF55" s="30">
        <v>45967</v>
      </c>
      <c r="AH55" s="74">
        <f>_xlfn.IFNA(IF(VLOOKUP(D55,'Cases2021 2022 FC'!AC:AE,3,0)=0,"1",VLOOKUP(D55,'Cases2021 2022 FC'!AC:AE,3,0)),"1")</f>
        <v>434</v>
      </c>
      <c r="AI55" s="74">
        <f t="shared" si="1"/>
        <v>0</v>
      </c>
      <c r="AJ55" s="74">
        <f t="shared" si="2"/>
        <v>0</v>
      </c>
      <c r="AK55" s="74">
        <f t="shared" si="3"/>
        <v>0</v>
      </c>
      <c r="AL55" s="74">
        <f t="shared" si="4"/>
        <v>0</v>
      </c>
      <c r="AM55" s="75">
        <f t="shared" si="5"/>
        <v>0</v>
      </c>
      <c r="AN55" s="72" t="str">
        <f>VLOOKUP(D55,SOP!C:R,16,0)</f>
        <v>ΜΑΓΙΟΝΕΖΑ</v>
      </c>
    </row>
    <row r="56" spans="1:40" x14ac:dyDescent="0.3">
      <c r="A56" s="74" cm="1">
        <f t="array" ref="A56">1+SUMPRODUCT(--(D56&gt;$D$2:$D$826))</f>
        <v>41</v>
      </c>
      <c r="B56" s="72" t="str">
        <f t="shared" si="0"/>
        <v>1210050341</v>
      </c>
      <c r="C56" s="30">
        <v>46008</v>
      </c>
      <c r="D56" s="29">
        <v>12100503</v>
      </c>
      <c r="E56" s="29" t="s">
        <v>256</v>
      </c>
      <c r="F56" s="29" t="s">
        <v>624</v>
      </c>
      <c r="G56" s="29" t="s">
        <v>238</v>
      </c>
      <c r="H56" s="29" t="s">
        <v>1656</v>
      </c>
      <c r="I56" s="29">
        <v>60</v>
      </c>
      <c r="J56" s="29">
        <v>0</v>
      </c>
      <c r="K56" s="29">
        <v>0</v>
      </c>
      <c r="L56" s="29">
        <v>0</v>
      </c>
      <c r="M56" s="29" t="s">
        <v>239</v>
      </c>
      <c r="N56" s="132">
        <v>46234</v>
      </c>
      <c r="O56" s="30">
        <v>46159</v>
      </c>
      <c r="P56" s="29">
        <v>226</v>
      </c>
      <c r="Q56" s="29">
        <v>151</v>
      </c>
      <c r="R56" s="29" t="s">
        <v>1688</v>
      </c>
      <c r="S56" s="29">
        <v>45968</v>
      </c>
      <c r="T56" s="29" t="s">
        <v>240</v>
      </c>
      <c r="U56" s="29" t="s">
        <v>240</v>
      </c>
      <c r="V56" s="29">
        <v>60</v>
      </c>
      <c r="W56" s="29">
        <v>1034.5999999999999</v>
      </c>
      <c r="X56" s="29">
        <v>1</v>
      </c>
      <c r="Y56" s="29" t="s">
        <v>241</v>
      </c>
      <c r="Z56" s="29" t="s">
        <v>2245</v>
      </c>
      <c r="AA56" s="29" t="s">
        <v>242</v>
      </c>
      <c r="AB56" s="29" t="s">
        <v>242</v>
      </c>
      <c r="AC56" s="29" t="s">
        <v>242</v>
      </c>
      <c r="AD56" s="29" t="s">
        <v>243</v>
      </c>
      <c r="AE56" s="29" t="s">
        <v>240</v>
      </c>
      <c r="AF56" s="30">
        <v>45967</v>
      </c>
      <c r="AH56" s="74">
        <f>_xlfn.IFNA(IF(VLOOKUP(D56,'Cases2021 2022 FC'!AC:AE,3,0)=0,"1",VLOOKUP(D56,'Cases2021 2022 FC'!AC:AE,3,0)),"1")</f>
        <v>434</v>
      </c>
      <c r="AI56" s="74">
        <f t="shared" si="1"/>
        <v>0</v>
      </c>
      <c r="AJ56" s="74">
        <f t="shared" si="2"/>
        <v>0</v>
      </c>
      <c r="AK56" s="74">
        <f t="shared" si="3"/>
        <v>0</v>
      </c>
      <c r="AL56" s="74">
        <f t="shared" si="4"/>
        <v>0</v>
      </c>
      <c r="AM56" s="75">
        <f t="shared" si="5"/>
        <v>0</v>
      </c>
      <c r="AN56" s="72" t="str">
        <f>VLOOKUP(D56,SOP!C:R,16,0)</f>
        <v>ΜΑΓΙΟΝΕΖΑ</v>
      </c>
    </row>
    <row r="57" spans="1:40" x14ac:dyDescent="0.3">
      <c r="A57" s="74" cm="1">
        <f t="array" ref="A57">1+SUMPRODUCT(--(D57&gt;$D$2:$D$826))</f>
        <v>41</v>
      </c>
      <c r="B57" s="72" t="str">
        <f t="shared" si="0"/>
        <v>1210050341</v>
      </c>
      <c r="C57" s="30">
        <v>46008</v>
      </c>
      <c r="D57" s="29">
        <v>12100503</v>
      </c>
      <c r="E57" s="29" t="s">
        <v>256</v>
      </c>
      <c r="F57" s="29" t="s">
        <v>624</v>
      </c>
      <c r="G57" s="29" t="s">
        <v>238</v>
      </c>
      <c r="H57" s="29" t="s">
        <v>1656</v>
      </c>
      <c r="I57" s="29">
        <v>60</v>
      </c>
      <c r="J57" s="29">
        <v>0</v>
      </c>
      <c r="K57" s="29">
        <v>0</v>
      </c>
      <c r="L57" s="29">
        <v>0</v>
      </c>
      <c r="M57" s="29" t="s">
        <v>239</v>
      </c>
      <c r="N57" s="30">
        <v>46234</v>
      </c>
      <c r="O57" s="30">
        <v>46159</v>
      </c>
      <c r="P57" s="29">
        <v>226</v>
      </c>
      <c r="Q57" s="29">
        <v>151</v>
      </c>
      <c r="R57" s="29" t="s">
        <v>1689</v>
      </c>
      <c r="S57" s="30">
        <v>45968</v>
      </c>
      <c r="T57" s="29" t="s">
        <v>240</v>
      </c>
      <c r="U57" s="29" t="s">
        <v>240</v>
      </c>
      <c r="V57" s="32">
        <v>60</v>
      </c>
      <c r="W57" s="29">
        <v>1034.5999999999999</v>
      </c>
      <c r="X57" s="29">
        <v>1</v>
      </c>
      <c r="Y57" s="29" t="s">
        <v>241</v>
      </c>
      <c r="Z57" s="29" t="s">
        <v>2245</v>
      </c>
      <c r="AA57" s="29" t="s">
        <v>242</v>
      </c>
      <c r="AB57" s="29" t="s">
        <v>242</v>
      </c>
      <c r="AC57" s="29" t="s">
        <v>242</v>
      </c>
      <c r="AD57" s="29" t="s">
        <v>243</v>
      </c>
      <c r="AE57" s="29" t="s">
        <v>240</v>
      </c>
      <c r="AF57" s="30">
        <v>45967</v>
      </c>
      <c r="AH57" s="74">
        <f>_xlfn.IFNA(IF(VLOOKUP(D57,'Cases2021 2022 FC'!AC:AE,3,0)=0,"1",VLOOKUP(D57,'Cases2021 2022 FC'!AC:AE,3,0)),"1")</f>
        <v>434</v>
      </c>
      <c r="AI57" s="74">
        <f t="shared" si="1"/>
        <v>0</v>
      </c>
      <c r="AJ57" s="74">
        <f t="shared" si="2"/>
        <v>0</v>
      </c>
      <c r="AK57" s="74">
        <f t="shared" si="3"/>
        <v>0</v>
      </c>
      <c r="AL57" s="74">
        <f t="shared" si="4"/>
        <v>0</v>
      </c>
      <c r="AM57" s="75">
        <f t="shared" si="5"/>
        <v>0</v>
      </c>
      <c r="AN57" s="72" t="str">
        <f>VLOOKUP(D57,SOP!C:R,16,0)</f>
        <v>ΜΑΓΙΟΝΕΖΑ</v>
      </c>
    </row>
    <row r="58" spans="1:40" x14ac:dyDescent="0.3">
      <c r="A58" s="74" cm="1">
        <f t="array" ref="A58">1+SUMPRODUCT(--(D58&gt;$D$2:$D$826))</f>
        <v>41</v>
      </c>
      <c r="B58" s="72" t="str">
        <f t="shared" si="0"/>
        <v>1210050341</v>
      </c>
      <c r="C58" s="30">
        <v>46008</v>
      </c>
      <c r="D58" s="29">
        <v>12100503</v>
      </c>
      <c r="E58" s="29" t="s">
        <v>256</v>
      </c>
      <c r="F58" s="29" t="s">
        <v>624</v>
      </c>
      <c r="G58" s="29" t="s">
        <v>238</v>
      </c>
      <c r="H58" s="29" t="s">
        <v>1656</v>
      </c>
      <c r="I58" s="29">
        <v>60</v>
      </c>
      <c r="J58" s="29">
        <v>0</v>
      </c>
      <c r="K58" s="29">
        <v>0</v>
      </c>
      <c r="L58" s="29">
        <v>0</v>
      </c>
      <c r="M58" s="29" t="s">
        <v>239</v>
      </c>
      <c r="N58" s="132">
        <v>46234</v>
      </c>
      <c r="O58" s="29">
        <v>46159</v>
      </c>
      <c r="P58" s="29">
        <v>226</v>
      </c>
      <c r="Q58" s="29">
        <v>151</v>
      </c>
      <c r="R58" s="29" t="s">
        <v>1690</v>
      </c>
      <c r="S58" s="29">
        <v>45968</v>
      </c>
      <c r="T58" s="29" t="s">
        <v>240</v>
      </c>
      <c r="U58" s="29" t="s">
        <v>240</v>
      </c>
      <c r="V58" s="29">
        <v>60</v>
      </c>
      <c r="W58" s="29">
        <v>1034.5999999999999</v>
      </c>
      <c r="X58" s="29">
        <v>1</v>
      </c>
      <c r="Y58" s="29" t="s">
        <v>241</v>
      </c>
      <c r="Z58" s="29" t="s">
        <v>2245</v>
      </c>
      <c r="AA58" s="29" t="s">
        <v>242</v>
      </c>
      <c r="AB58" s="29" t="s">
        <v>242</v>
      </c>
      <c r="AC58" s="29" t="s">
        <v>242</v>
      </c>
      <c r="AD58" s="29" t="s">
        <v>243</v>
      </c>
      <c r="AE58" s="29" t="s">
        <v>240</v>
      </c>
      <c r="AF58" s="30">
        <v>45967</v>
      </c>
      <c r="AH58" s="74">
        <f>_xlfn.IFNA(IF(VLOOKUP(D58,'Cases2021 2022 FC'!AC:AE,3,0)=0,"1",VLOOKUP(D58,'Cases2021 2022 FC'!AC:AE,3,0)),"1")</f>
        <v>434</v>
      </c>
      <c r="AI58" s="74">
        <f t="shared" si="1"/>
        <v>0</v>
      </c>
      <c r="AJ58" s="74">
        <f t="shared" si="2"/>
        <v>0</v>
      </c>
      <c r="AK58" s="74">
        <f t="shared" si="3"/>
        <v>0</v>
      </c>
      <c r="AL58" s="74">
        <f t="shared" si="4"/>
        <v>0</v>
      </c>
      <c r="AM58" s="75">
        <f t="shared" si="5"/>
        <v>0</v>
      </c>
      <c r="AN58" s="72" t="str">
        <f>VLOOKUP(D58,SOP!C:R,16,0)</f>
        <v>ΜΑΓΙΟΝΕΖΑ</v>
      </c>
    </row>
    <row r="59" spans="1:40" x14ac:dyDescent="0.3">
      <c r="A59" s="74" cm="1">
        <f t="array" ref="A59">1+SUMPRODUCT(--(D59&gt;$D$2:$D$826))</f>
        <v>41</v>
      </c>
      <c r="B59" s="72" t="str">
        <f t="shared" si="0"/>
        <v>1210050341</v>
      </c>
      <c r="C59" s="30">
        <v>46008</v>
      </c>
      <c r="D59" s="29">
        <v>12100503</v>
      </c>
      <c r="E59" s="29" t="s">
        <v>256</v>
      </c>
      <c r="F59" s="29" t="s">
        <v>624</v>
      </c>
      <c r="G59" s="29" t="s">
        <v>238</v>
      </c>
      <c r="H59" s="29" t="s">
        <v>1656</v>
      </c>
      <c r="I59" s="29">
        <v>60</v>
      </c>
      <c r="J59" s="29">
        <v>0</v>
      </c>
      <c r="K59" s="29">
        <v>0</v>
      </c>
      <c r="L59" s="29">
        <v>0</v>
      </c>
      <c r="M59" s="29" t="s">
        <v>239</v>
      </c>
      <c r="N59" s="132">
        <v>46234</v>
      </c>
      <c r="O59" s="29">
        <v>46159</v>
      </c>
      <c r="P59" s="29">
        <v>226</v>
      </c>
      <c r="Q59" s="29">
        <v>151</v>
      </c>
      <c r="R59" s="29" t="s">
        <v>1691</v>
      </c>
      <c r="S59" s="29">
        <v>45968</v>
      </c>
      <c r="T59" s="29" t="s">
        <v>240</v>
      </c>
      <c r="U59" s="29" t="s">
        <v>240</v>
      </c>
      <c r="V59" s="29">
        <v>60</v>
      </c>
      <c r="W59" s="29">
        <v>1034.5999999999999</v>
      </c>
      <c r="X59" s="29">
        <v>1</v>
      </c>
      <c r="Y59" s="29" t="s">
        <v>241</v>
      </c>
      <c r="Z59" s="29" t="s">
        <v>2245</v>
      </c>
      <c r="AA59" s="29" t="s">
        <v>242</v>
      </c>
      <c r="AB59" s="29" t="s">
        <v>242</v>
      </c>
      <c r="AC59" s="29" t="s">
        <v>242</v>
      </c>
      <c r="AD59" s="29" t="s">
        <v>243</v>
      </c>
      <c r="AE59" s="29" t="s">
        <v>240</v>
      </c>
      <c r="AF59" s="30">
        <v>45967</v>
      </c>
      <c r="AH59" s="74">
        <f>_xlfn.IFNA(IF(VLOOKUP(D59,'Cases2021 2022 FC'!AC:AE,3,0)=0,"1",VLOOKUP(D59,'Cases2021 2022 FC'!AC:AE,3,0)),"1")</f>
        <v>434</v>
      </c>
      <c r="AI59" s="74">
        <f t="shared" si="1"/>
        <v>0</v>
      </c>
      <c r="AJ59" s="74">
        <f t="shared" si="2"/>
        <v>0</v>
      </c>
      <c r="AK59" s="74">
        <f t="shared" si="3"/>
        <v>0</v>
      </c>
      <c r="AL59" s="74">
        <f t="shared" si="4"/>
        <v>0</v>
      </c>
      <c r="AM59" s="75">
        <f t="shared" si="5"/>
        <v>0</v>
      </c>
      <c r="AN59" s="72" t="str">
        <f>VLOOKUP(D59,SOP!C:R,16,0)</f>
        <v>ΜΑΓΙΟΝΕΖΑ</v>
      </c>
    </row>
    <row r="60" spans="1:40" x14ac:dyDescent="0.3">
      <c r="A60" s="74" cm="1">
        <f t="array" ref="A60">1+SUMPRODUCT(--(D60&gt;$D$2:$D$826))</f>
        <v>41</v>
      </c>
      <c r="B60" s="72" t="str">
        <f t="shared" si="0"/>
        <v>1210050341</v>
      </c>
      <c r="C60" s="30">
        <v>46008</v>
      </c>
      <c r="D60" s="29">
        <v>12100503</v>
      </c>
      <c r="E60" s="29" t="s">
        <v>256</v>
      </c>
      <c r="F60" s="29" t="s">
        <v>624</v>
      </c>
      <c r="G60" s="29" t="s">
        <v>238</v>
      </c>
      <c r="H60" s="29" t="s">
        <v>1656</v>
      </c>
      <c r="I60" s="29">
        <v>60</v>
      </c>
      <c r="J60" s="29">
        <v>0</v>
      </c>
      <c r="K60" s="29">
        <v>0</v>
      </c>
      <c r="L60" s="29">
        <v>0</v>
      </c>
      <c r="M60" s="29" t="s">
        <v>239</v>
      </c>
      <c r="N60" s="132">
        <v>46234</v>
      </c>
      <c r="O60" s="29">
        <v>46159</v>
      </c>
      <c r="P60" s="29">
        <v>226</v>
      </c>
      <c r="Q60" s="29">
        <v>151</v>
      </c>
      <c r="R60" s="29" t="s">
        <v>1692</v>
      </c>
      <c r="S60" s="29">
        <v>45968</v>
      </c>
      <c r="T60" s="29" t="s">
        <v>240</v>
      </c>
      <c r="U60" s="29" t="s">
        <v>240</v>
      </c>
      <c r="V60" s="29">
        <v>60</v>
      </c>
      <c r="W60" s="29">
        <v>1034.5999999999999</v>
      </c>
      <c r="X60" s="29">
        <v>1</v>
      </c>
      <c r="Y60" s="29" t="s">
        <v>241</v>
      </c>
      <c r="Z60" s="29" t="s">
        <v>2245</v>
      </c>
      <c r="AA60" s="29" t="s">
        <v>242</v>
      </c>
      <c r="AB60" s="29" t="s">
        <v>242</v>
      </c>
      <c r="AC60" s="29" t="s">
        <v>242</v>
      </c>
      <c r="AD60" s="29" t="s">
        <v>243</v>
      </c>
      <c r="AE60" s="29" t="s">
        <v>240</v>
      </c>
      <c r="AF60" s="30">
        <v>45967</v>
      </c>
      <c r="AH60" s="74">
        <f>_xlfn.IFNA(IF(VLOOKUP(D60,'Cases2021 2022 FC'!AC:AE,3,0)=0,"1",VLOOKUP(D60,'Cases2021 2022 FC'!AC:AE,3,0)),"1")</f>
        <v>434</v>
      </c>
      <c r="AI60" s="74">
        <f t="shared" si="1"/>
        <v>0</v>
      </c>
      <c r="AJ60" s="74">
        <f t="shared" si="2"/>
        <v>0</v>
      </c>
      <c r="AK60" s="74">
        <f t="shared" si="3"/>
        <v>0</v>
      </c>
      <c r="AL60" s="74">
        <f t="shared" si="4"/>
        <v>0</v>
      </c>
      <c r="AM60" s="75">
        <f t="shared" si="5"/>
        <v>0</v>
      </c>
      <c r="AN60" s="72" t="str">
        <f>VLOOKUP(D60,SOP!C:R,16,0)</f>
        <v>ΜΑΓΙΟΝΕΖΑ</v>
      </c>
    </row>
    <row r="61" spans="1:40" x14ac:dyDescent="0.3">
      <c r="A61" s="74" cm="1">
        <f t="array" ref="A61">1+SUMPRODUCT(--(D61&gt;$D$2:$D$826))</f>
        <v>41</v>
      </c>
      <c r="B61" s="72" t="str">
        <f t="shared" si="0"/>
        <v>1210050341</v>
      </c>
      <c r="C61" s="30">
        <v>46008</v>
      </c>
      <c r="D61" s="29">
        <v>12100503</v>
      </c>
      <c r="E61" s="29" t="s">
        <v>256</v>
      </c>
      <c r="F61" s="29" t="s">
        <v>624</v>
      </c>
      <c r="G61" s="29" t="s">
        <v>238</v>
      </c>
      <c r="H61" s="29" t="s">
        <v>1656</v>
      </c>
      <c r="I61" s="29">
        <v>60</v>
      </c>
      <c r="J61" s="29">
        <v>0</v>
      </c>
      <c r="K61" s="29">
        <v>0</v>
      </c>
      <c r="L61" s="29">
        <v>0</v>
      </c>
      <c r="M61" s="29" t="s">
        <v>239</v>
      </c>
      <c r="N61" s="132">
        <v>46234</v>
      </c>
      <c r="O61" s="29">
        <v>46159</v>
      </c>
      <c r="P61" s="29">
        <v>226</v>
      </c>
      <c r="Q61" s="29">
        <v>151</v>
      </c>
      <c r="R61" s="29" t="s">
        <v>1693</v>
      </c>
      <c r="S61" s="29">
        <v>45968</v>
      </c>
      <c r="T61" s="29" t="s">
        <v>240</v>
      </c>
      <c r="U61" s="29" t="s">
        <v>240</v>
      </c>
      <c r="V61" s="29">
        <v>60</v>
      </c>
      <c r="W61" s="29">
        <v>1034.5999999999999</v>
      </c>
      <c r="X61" s="29">
        <v>1</v>
      </c>
      <c r="Y61" s="29" t="s">
        <v>241</v>
      </c>
      <c r="Z61" s="29" t="s">
        <v>2245</v>
      </c>
      <c r="AA61" s="29" t="s">
        <v>242</v>
      </c>
      <c r="AB61" s="29" t="s">
        <v>242</v>
      </c>
      <c r="AC61" s="29" t="s">
        <v>242</v>
      </c>
      <c r="AD61" s="29" t="s">
        <v>243</v>
      </c>
      <c r="AE61" s="29" t="s">
        <v>240</v>
      </c>
      <c r="AF61" s="30">
        <v>45967</v>
      </c>
      <c r="AH61" s="74">
        <f>_xlfn.IFNA(IF(VLOOKUP(D61,'Cases2021 2022 FC'!AC:AE,3,0)=0,"1",VLOOKUP(D61,'Cases2021 2022 FC'!AC:AE,3,0)),"1")</f>
        <v>434</v>
      </c>
      <c r="AI61" s="74">
        <f t="shared" si="1"/>
        <v>0</v>
      </c>
      <c r="AJ61" s="74">
        <f t="shared" si="2"/>
        <v>0</v>
      </c>
      <c r="AK61" s="74">
        <f t="shared" si="3"/>
        <v>0</v>
      </c>
      <c r="AL61" s="74">
        <f t="shared" si="4"/>
        <v>0</v>
      </c>
      <c r="AM61" s="75">
        <f t="shared" si="5"/>
        <v>0</v>
      </c>
      <c r="AN61" s="72" t="str">
        <f>VLOOKUP(D61,SOP!C:R,16,0)</f>
        <v>ΜΑΓΙΟΝΕΖΑ</v>
      </c>
    </row>
    <row r="62" spans="1:40" x14ac:dyDescent="0.3">
      <c r="A62" s="74" cm="1">
        <f t="array" ref="A62">1+SUMPRODUCT(--(D62&gt;$D$2:$D$826))</f>
        <v>41</v>
      </c>
      <c r="B62" s="72" t="str">
        <f t="shared" si="0"/>
        <v>1210050341</v>
      </c>
      <c r="C62" s="30">
        <v>46008</v>
      </c>
      <c r="D62" s="29">
        <v>12100503</v>
      </c>
      <c r="E62" s="29" t="s">
        <v>256</v>
      </c>
      <c r="F62" s="29" t="s">
        <v>624</v>
      </c>
      <c r="G62" s="29" t="s">
        <v>238</v>
      </c>
      <c r="H62" s="29" t="s">
        <v>1656</v>
      </c>
      <c r="I62" s="29">
        <v>60</v>
      </c>
      <c r="J62" s="29">
        <v>0</v>
      </c>
      <c r="K62" s="29">
        <v>0</v>
      </c>
      <c r="L62" s="29">
        <v>0</v>
      </c>
      <c r="M62" s="29" t="s">
        <v>239</v>
      </c>
      <c r="N62" s="30">
        <v>46234</v>
      </c>
      <c r="O62" s="30">
        <v>46159</v>
      </c>
      <c r="P62" s="29">
        <v>226</v>
      </c>
      <c r="Q62" s="29">
        <v>151</v>
      </c>
      <c r="R62" s="29" t="s">
        <v>1694</v>
      </c>
      <c r="S62" s="30">
        <v>45968</v>
      </c>
      <c r="T62" s="29" t="s">
        <v>240</v>
      </c>
      <c r="U62" s="29" t="s">
        <v>240</v>
      </c>
      <c r="V62" s="29">
        <v>60</v>
      </c>
      <c r="W62" s="29">
        <v>1034.5999999999999</v>
      </c>
      <c r="X62" s="29">
        <v>1</v>
      </c>
      <c r="Y62" s="29" t="s">
        <v>241</v>
      </c>
      <c r="Z62" s="29" t="s">
        <v>2245</v>
      </c>
      <c r="AA62" s="29" t="s">
        <v>242</v>
      </c>
      <c r="AB62" s="29" t="s">
        <v>242</v>
      </c>
      <c r="AC62" s="29" t="s">
        <v>242</v>
      </c>
      <c r="AD62" s="29" t="s">
        <v>243</v>
      </c>
      <c r="AE62" s="29" t="s">
        <v>240</v>
      </c>
      <c r="AF62" s="30">
        <v>45967</v>
      </c>
      <c r="AH62" s="74">
        <f>_xlfn.IFNA(IF(VLOOKUP(D62,'Cases2021 2022 FC'!AC:AE,3,0)=0,"1",VLOOKUP(D62,'Cases2021 2022 FC'!AC:AE,3,0)),"1")</f>
        <v>434</v>
      </c>
      <c r="AI62" s="74">
        <f t="shared" si="1"/>
        <v>0</v>
      </c>
      <c r="AJ62" s="74">
        <f t="shared" si="2"/>
        <v>0</v>
      </c>
      <c r="AK62" s="74">
        <f t="shared" si="3"/>
        <v>0</v>
      </c>
      <c r="AL62" s="74">
        <f t="shared" si="4"/>
        <v>0</v>
      </c>
      <c r="AM62" s="75">
        <f t="shared" si="5"/>
        <v>0</v>
      </c>
      <c r="AN62" s="72" t="str">
        <f>VLOOKUP(D62,SOP!C:R,16,0)</f>
        <v>ΜΑΓΙΟΝΕΖΑ</v>
      </c>
    </row>
    <row r="63" spans="1:40" x14ac:dyDescent="0.3">
      <c r="A63" s="74" cm="1">
        <f t="array" ref="A63">1+SUMPRODUCT(--(D63&gt;$D$2:$D$826))</f>
        <v>41</v>
      </c>
      <c r="B63" s="72" t="str">
        <f t="shared" si="0"/>
        <v>1210050341</v>
      </c>
      <c r="C63" s="30">
        <v>46008</v>
      </c>
      <c r="D63" s="29">
        <v>12100503</v>
      </c>
      <c r="E63" s="29" t="s">
        <v>256</v>
      </c>
      <c r="F63" s="29" t="s">
        <v>624</v>
      </c>
      <c r="G63" s="29" t="s">
        <v>238</v>
      </c>
      <c r="H63" s="29" t="s">
        <v>1656</v>
      </c>
      <c r="I63" s="29">
        <v>60</v>
      </c>
      <c r="J63" s="29">
        <v>0</v>
      </c>
      <c r="K63" s="29">
        <v>0</v>
      </c>
      <c r="L63" s="29">
        <v>0</v>
      </c>
      <c r="M63" s="29" t="s">
        <v>239</v>
      </c>
      <c r="N63" s="30">
        <v>46234</v>
      </c>
      <c r="O63" s="30">
        <v>46159</v>
      </c>
      <c r="P63" s="29">
        <v>226</v>
      </c>
      <c r="Q63" s="29">
        <v>151</v>
      </c>
      <c r="R63" s="29" t="s">
        <v>1695</v>
      </c>
      <c r="S63" s="30">
        <v>45968</v>
      </c>
      <c r="T63" s="29" t="s">
        <v>240</v>
      </c>
      <c r="U63" s="29" t="s">
        <v>240</v>
      </c>
      <c r="V63" s="32">
        <v>60</v>
      </c>
      <c r="W63" s="29">
        <v>1034.5999999999999</v>
      </c>
      <c r="X63" s="29">
        <v>1</v>
      </c>
      <c r="Y63" s="29" t="s">
        <v>241</v>
      </c>
      <c r="Z63" s="29" t="s">
        <v>2245</v>
      </c>
      <c r="AA63" s="29" t="s">
        <v>242</v>
      </c>
      <c r="AB63" s="29" t="s">
        <v>242</v>
      </c>
      <c r="AC63" s="29" t="s">
        <v>242</v>
      </c>
      <c r="AD63" s="29" t="s">
        <v>243</v>
      </c>
      <c r="AE63" s="29" t="s">
        <v>240</v>
      </c>
      <c r="AF63" s="30">
        <v>45967</v>
      </c>
      <c r="AH63" s="74">
        <f>_xlfn.IFNA(IF(VLOOKUP(D63,'Cases2021 2022 FC'!AC:AE,3,0)=0,"1",VLOOKUP(D63,'Cases2021 2022 FC'!AC:AE,3,0)),"1")</f>
        <v>434</v>
      </c>
      <c r="AI63" s="74">
        <f t="shared" si="1"/>
        <v>0</v>
      </c>
      <c r="AJ63" s="74">
        <f t="shared" si="2"/>
        <v>0</v>
      </c>
      <c r="AK63" s="74">
        <f t="shared" si="3"/>
        <v>0</v>
      </c>
      <c r="AL63" s="74">
        <f t="shared" si="4"/>
        <v>0</v>
      </c>
      <c r="AM63" s="75">
        <f t="shared" si="5"/>
        <v>0</v>
      </c>
      <c r="AN63" s="72" t="str">
        <f>VLOOKUP(D63,SOP!C:R,16,0)</f>
        <v>ΜΑΓΙΟΝΕΖΑ</v>
      </c>
    </row>
    <row r="64" spans="1:40" x14ac:dyDescent="0.3">
      <c r="A64" s="74" cm="1">
        <f t="array" ref="A64">1+SUMPRODUCT(--(D64&gt;$D$2:$D$826))</f>
        <v>41</v>
      </c>
      <c r="B64" s="72" t="str">
        <f t="shared" si="0"/>
        <v>1210050341</v>
      </c>
      <c r="C64" s="30">
        <v>46008</v>
      </c>
      <c r="D64" s="29">
        <v>12100503</v>
      </c>
      <c r="E64" s="29" t="s">
        <v>256</v>
      </c>
      <c r="F64" s="29" t="s">
        <v>624</v>
      </c>
      <c r="G64" s="29" t="s">
        <v>238</v>
      </c>
      <c r="H64" s="29" t="s">
        <v>1656</v>
      </c>
      <c r="I64" s="29">
        <v>60</v>
      </c>
      <c r="J64" s="29">
        <v>0</v>
      </c>
      <c r="K64" s="29">
        <v>0</v>
      </c>
      <c r="L64" s="29">
        <v>0</v>
      </c>
      <c r="M64" s="29" t="s">
        <v>239</v>
      </c>
      <c r="N64" s="30">
        <v>46234</v>
      </c>
      <c r="O64" s="30">
        <v>46159</v>
      </c>
      <c r="P64" s="29">
        <v>226</v>
      </c>
      <c r="Q64" s="29">
        <v>151</v>
      </c>
      <c r="R64" s="29" t="s">
        <v>1696</v>
      </c>
      <c r="S64" s="30">
        <v>45968</v>
      </c>
      <c r="T64" s="29" t="s">
        <v>240</v>
      </c>
      <c r="U64" s="29" t="s">
        <v>240</v>
      </c>
      <c r="V64" s="29">
        <v>60</v>
      </c>
      <c r="W64" s="29">
        <v>1034.5999999999999</v>
      </c>
      <c r="X64" s="29">
        <v>1</v>
      </c>
      <c r="Y64" s="29" t="s">
        <v>241</v>
      </c>
      <c r="Z64" s="29" t="s">
        <v>2245</v>
      </c>
      <c r="AA64" s="29" t="s">
        <v>242</v>
      </c>
      <c r="AB64" s="29" t="s">
        <v>242</v>
      </c>
      <c r="AC64" s="29" t="s">
        <v>242</v>
      </c>
      <c r="AD64" s="29" t="s">
        <v>243</v>
      </c>
      <c r="AE64" s="29" t="s">
        <v>240</v>
      </c>
      <c r="AF64" s="30">
        <v>45967</v>
      </c>
      <c r="AH64" s="74">
        <f>_xlfn.IFNA(IF(VLOOKUP(D64,'Cases2021 2022 FC'!AC:AE,3,0)=0,"1",VLOOKUP(D64,'Cases2021 2022 FC'!AC:AE,3,0)),"1")</f>
        <v>434</v>
      </c>
      <c r="AI64" s="74">
        <f t="shared" si="1"/>
        <v>0</v>
      </c>
      <c r="AJ64" s="74">
        <f t="shared" si="2"/>
        <v>0</v>
      </c>
      <c r="AK64" s="74">
        <f t="shared" si="3"/>
        <v>0</v>
      </c>
      <c r="AL64" s="74">
        <f t="shared" si="4"/>
        <v>0</v>
      </c>
      <c r="AM64" s="75">
        <f t="shared" si="5"/>
        <v>0</v>
      </c>
      <c r="AN64" s="72" t="str">
        <f>VLOOKUP(D64,SOP!C:R,16,0)</f>
        <v>ΜΑΓΙΟΝΕΖΑ</v>
      </c>
    </row>
    <row r="65" spans="1:40" x14ac:dyDescent="0.3">
      <c r="A65" s="74" cm="1">
        <f t="array" ref="A65">1+SUMPRODUCT(--(D65&gt;$D$2:$D$826))</f>
        <v>41</v>
      </c>
      <c r="B65" s="72" t="str">
        <f t="shared" si="0"/>
        <v>1210050341</v>
      </c>
      <c r="C65" s="30">
        <v>46008</v>
      </c>
      <c r="D65" s="29">
        <v>12100503</v>
      </c>
      <c r="E65" s="29" t="s">
        <v>256</v>
      </c>
      <c r="F65" s="29" t="s">
        <v>624</v>
      </c>
      <c r="G65" s="29" t="s">
        <v>238</v>
      </c>
      <c r="H65" s="29" t="s">
        <v>1656</v>
      </c>
      <c r="I65" s="29">
        <v>60</v>
      </c>
      <c r="J65" s="29">
        <v>0</v>
      </c>
      <c r="K65" s="29">
        <v>0</v>
      </c>
      <c r="L65" s="29">
        <v>0</v>
      </c>
      <c r="M65" s="29" t="s">
        <v>239</v>
      </c>
      <c r="N65" s="132">
        <v>46234</v>
      </c>
      <c r="O65" s="30">
        <v>46159</v>
      </c>
      <c r="P65" s="29">
        <v>226</v>
      </c>
      <c r="Q65" s="29">
        <v>151</v>
      </c>
      <c r="R65" s="29" t="s">
        <v>1697</v>
      </c>
      <c r="S65" s="29">
        <v>45968</v>
      </c>
      <c r="T65" s="29" t="s">
        <v>240</v>
      </c>
      <c r="U65" s="29" t="s">
        <v>240</v>
      </c>
      <c r="V65" s="29">
        <v>60</v>
      </c>
      <c r="W65" s="29">
        <v>1034.5999999999999</v>
      </c>
      <c r="X65" s="29">
        <v>1</v>
      </c>
      <c r="Y65" s="29" t="s">
        <v>241</v>
      </c>
      <c r="Z65" s="29" t="s">
        <v>2245</v>
      </c>
      <c r="AA65" s="29" t="s">
        <v>242</v>
      </c>
      <c r="AB65" s="29" t="s">
        <v>242</v>
      </c>
      <c r="AC65" s="29" t="s">
        <v>242</v>
      </c>
      <c r="AD65" s="29" t="s">
        <v>243</v>
      </c>
      <c r="AE65" s="29" t="s">
        <v>240</v>
      </c>
      <c r="AF65" s="30">
        <v>45967</v>
      </c>
      <c r="AH65" s="74">
        <f>_xlfn.IFNA(IF(VLOOKUP(D65,'Cases2021 2022 FC'!AC:AE,3,0)=0,"1",VLOOKUP(D65,'Cases2021 2022 FC'!AC:AE,3,0)),"1")</f>
        <v>434</v>
      </c>
      <c r="AI65" s="74">
        <f t="shared" si="1"/>
        <v>0</v>
      </c>
      <c r="AJ65" s="74">
        <f t="shared" si="2"/>
        <v>0</v>
      </c>
      <c r="AK65" s="74">
        <f t="shared" si="3"/>
        <v>0</v>
      </c>
      <c r="AL65" s="74">
        <f t="shared" si="4"/>
        <v>0</v>
      </c>
      <c r="AM65" s="75">
        <f t="shared" si="5"/>
        <v>0</v>
      </c>
      <c r="AN65" s="72" t="str">
        <f>VLOOKUP(D65,SOP!C:R,16,0)</f>
        <v>ΜΑΓΙΟΝΕΖΑ</v>
      </c>
    </row>
    <row r="66" spans="1:40" x14ac:dyDescent="0.3">
      <c r="A66" s="74" cm="1">
        <f t="array" ref="A66">1+SUMPRODUCT(--(D66&gt;$D$2:$D$826))</f>
        <v>41</v>
      </c>
      <c r="B66" s="72" t="str">
        <f t="shared" ref="B66:B129" si="6">D66&amp;A66</f>
        <v>1210050341</v>
      </c>
      <c r="C66" s="30">
        <v>46008</v>
      </c>
      <c r="D66" s="29">
        <v>12100503</v>
      </c>
      <c r="E66" s="29" t="s">
        <v>256</v>
      </c>
      <c r="F66" s="29" t="s">
        <v>624</v>
      </c>
      <c r="G66" s="29" t="s">
        <v>238</v>
      </c>
      <c r="H66" s="29" t="s">
        <v>1656</v>
      </c>
      <c r="I66" s="29">
        <v>60</v>
      </c>
      <c r="J66" s="29">
        <v>0</v>
      </c>
      <c r="K66" s="29">
        <v>0</v>
      </c>
      <c r="L66" s="29">
        <v>0</v>
      </c>
      <c r="M66" s="29" t="s">
        <v>239</v>
      </c>
      <c r="N66" s="132">
        <v>46234</v>
      </c>
      <c r="O66" s="30">
        <v>46159</v>
      </c>
      <c r="P66" s="29">
        <v>226</v>
      </c>
      <c r="Q66" s="29">
        <v>151</v>
      </c>
      <c r="R66" s="29" t="s">
        <v>1698</v>
      </c>
      <c r="S66" s="29">
        <v>45968</v>
      </c>
      <c r="T66" s="29" t="s">
        <v>240</v>
      </c>
      <c r="U66" s="29" t="s">
        <v>240</v>
      </c>
      <c r="V66" s="29">
        <v>60</v>
      </c>
      <c r="W66" s="29">
        <v>1034.5999999999999</v>
      </c>
      <c r="X66" s="29">
        <v>1</v>
      </c>
      <c r="Y66" s="29" t="s">
        <v>241</v>
      </c>
      <c r="Z66" s="29" t="s">
        <v>2245</v>
      </c>
      <c r="AA66" s="29" t="s">
        <v>242</v>
      </c>
      <c r="AB66" s="29" t="s">
        <v>242</v>
      </c>
      <c r="AC66" s="29" t="s">
        <v>242</v>
      </c>
      <c r="AD66" s="29" t="s">
        <v>243</v>
      </c>
      <c r="AE66" s="29" t="s">
        <v>240</v>
      </c>
      <c r="AF66" s="30">
        <v>45967</v>
      </c>
      <c r="AH66" s="74">
        <f>_xlfn.IFNA(IF(VLOOKUP(D66,'Cases2021 2022 FC'!AC:AE,3,0)=0,"1",VLOOKUP(D66,'Cases2021 2022 FC'!AC:AE,3,0)),"1")</f>
        <v>434</v>
      </c>
      <c r="AI66" s="74">
        <f t="shared" ref="AI66:AI129" si="7">ROUND(I66/AH66,0)</f>
        <v>0</v>
      </c>
      <c r="AJ66" s="74">
        <f t="shared" ref="AJ66:AJ129" si="8">IF(Q66-AI66&lt;0,Q66-AI66,0)</f>
        <v>0</v>
      </c>
      <c r="AK66" s="74">
        <f t="shared" ref="AK66:AK129" si="9">IF((AI66&gt;Q66),(K66/AH66)-Q66,0)+IFERROR(IF(B66=B65,AI65,0),0)</f>
        <v>0</v>
      </c>
      <c r="AL66" s="74">
        <f t="shared" ref="AL66:AL129" si="10">IF(AK66&gt;K66,I66,AK66)</f>
        <v>0</v>
      </c>
      <c r="AM66" s="75">
        <f t="shared" ref="AM66:AM129" si="11">IFERROR((W66/K66)*AL66,0)</f>
        <v>0</v>
      </c>
      <c r="AN66" s="72" t="str">
        <f>VLOOKUP(D66,SOP!C:R,16,0)</f>
        <v>ΜΑΓΙΟΝΕΖΑ</v>
      </c>
    </row>
    <row r="67" spans="1:40" x14ac:dyDescent="0.3">
      <c r="A67" s="74" cm="1">
        <f t="array" ref="A67">1+SUMPRODUCT(--(D67&gt;$D$2:$D$826))</f>
        <v>41</v>
      </c>
      <c r="B67" s="72" t="str">
        <f t="shared" si="6"/>
        <v>1210050341</v>
      </c>
      <c r="C67" s="30">
        <v>46008</v>
      </c>
      <c r="D67" s="29">
        <v>12100503</v>
      </c>
      <c r="E67" s="29" t="s">
        <v>256</v>
      </c>
      <c r="F67" s="29" t="s">
        <v>624</v>
      </c>
      <c r="G67" s="29" t="s">
        <v>238</v>
      </c>
      <c r="H67" s="29" t="s">
        <v>1656</v>
      </c>
      <c r="I67" s="29">
        <v>60</v>
      </c>
      <c r="J67" s="29">
        <v>0</v>
      </c>
      <c r="K67" s="29">
        <v>0</v>
      </c>
      <c r="L67" s="29">
        <v>0</v>
      </c>
      <c r="M67" s="29" t="s">
        <v>239</v>
      </c>
      <c r="N67" s="30">
        <v>46234</v>
      </c>
      <c r="O67" s="30">
        <v>46159</v>
      </c>
      <c r="P67" s="29">
        <v>226</v>
      </c>
      <c r="Q67" s="29">
        <v>151</v>
      </c>
      <c r="R67" s="29" t="s">
        <v>1699</v>
      </c>
      <c r="S67" s="30">
        <v>45968</v>
      </c>
      <c r="T67" s="29" t="s">
        <v>240</v>
      </c>
      <c r="U67" s="29" t="s">
        <v>240</v>
      </c>
      <c r="V67" s="29">
        <v>60</v>
      </c>
      <c r="W67" s="29">
        <v>1034.5999999999999</v>
      </c>
      <c r="X67" s="29">
        <v>1</v>
      </c>
      <c r="Y67" s="29" t="s">
        <v>241</v>
      </c>
      <c r="Z67" s="29" t="s">
        <v>2245</v>
      </c>
      <c r="AA67" s="29" t="s">
        <v>242</v>
      </c>
      <c r="AB67" s="29" t="s">
        <v>242</v>
      </c>
      <c r="AC67" s="29" t="s">
        <v>242</v>
      </c>
      <c r="AD67" s="29" t="s">
        <v>243</v>
      </c>
      <c r="AE67" s="29" t="s">
        <v>240</v>
      </c>
      <c r="AF67" s="30">
        <v>45967</v>
      </c>
      <c r="AH67" s="74">
        <f>_xlfn.IFNA(IF(VLOOKUP(D67,'Cases2021 2022 FC'!AC:AE,3,0)=0,"1",VLOOKUP(D67,'Cases2021 2022 FC'!AC:AE,3,0)),"1")</f>
        <v>434</v>
      </c>
      <c r="AI67" s="74">
        <f t="shared" si="7"/>
        <v>0</v>
      </c>
      <c r="AJ67" s="74">
        <f t="shared" si="8"/>
        <v>0</v>
      </c>
      <c r="AK67" s="74">
        <f t="shared" si="9"/>
        <v>0</v>
      </c>
      <c r="AL67" s="74">
        <f t="shared" si="10"/>
        <v>0</v>
      </c>
      <c r="AM67" s="75">
        <f t="shared" si="11"/>
        <v>0</v>
      </c>
      <c r="AN67" s="72" t="str">
        <f>VLOOKUP(D67,SOP!C:R,16,0)</f>
        <v>ΜΑΓΙΟΝΕΖΑ</v>
      </c>
    </row>
    <row r="68" spans="1:40" x14ac:dyDescent="0.3">
      <c r="A68" s="74" cm="1">
        <f t="array" ref="A68">1+SUMPRODUCT(--(D68&gt;$D$2:$D$826))</f>
        <v>41</v>
      </c>
      <c r="B68" s="72" t="str">
        <f t="shared" si="6"/>
        <v>1210050341</v>
      </c>
      <c r="C68" s="30">
        <v>46008</v>
      </c>
      <c r="D68" s="29">
        <v>12100503</v>
      </c>
      <c r="E68" s="29" t="s">
        <v>256</v>
      </c>
      <c r="F68" s="29" t="s">
        <v>624</v>
      </c>
      <c r="G68" s="29" t="s">
        <v>238</v>
      </c>
      <c r="H68" s="29" t="s">
        <v>1656</v>
      </c>
      <c r="I68" s="29">
        <v>60</v>
      </c>
      <c r="J68" s="29">
        <v>0</v>
      </c>
      <c r="K68" s="29">
        <v>0</v>
      </c>
      <c r="L68" s="29">
        <v>0</v>
      </c>
      <c r="M68" s="29" t="s">
        <v>239</v>
      </c>
      <c r="N68" s="30">
        <v>46234</v>
      </c>
      <c r="O68" s="30">
        <v>46159</v>
      </c>
      <c r="P68" s="29">
        <v>226</v>
      </c>
      <c r="Q68" s="29">
        <v>151</v>
      </c>
      <c r="R68" s="29" t="s">
        <v>1700</v>
      </c>
      <c r="S68" s="30">
        <v>45968</v>
      </c>
      <c r="T68" s="29" t="s">
        <v>240</v>
      </c>
      <c r="U68" s="29" t="s">
        <v>240</v>
      </c>
      <c r="V68" s="32">
        <v>60</v>
      </c>
      <c r="W68" s="29">
        <v>1034.5999999999999</v>
      </c>
      <c r="X68" s="29">
        <v>1</v>
      </c>
      <c r="Y68" s="29" t="s">
        <v>241</v>
      </c>
      <c r="Z68" s="29" t="s">
        <v>2245</v>
      </c>
      <c r="AA68" s="29" t="s">
        <v>242</v>
      </c>
      <c r="AB68" s="29" t="s">
        <v>242</v>
      </c>
      <c r="AC68" s="29" t="s">
        <v>242</v>
      </c>
      <c r="AD68" s="29" t="s">
        <v>243</v>
      </c>
      <c r="AE68" s="29" t="s">
        <v>240</v>
      </c>
      <c r="AF68" s="30">
        <v>45967</v>
      </c>
      <c r="AH68" s="74">
        <f>_xlfn.IFNA(IF(VLOOKUP(D68,'Cases2021 2022 FC'!AC:AE,3,0)=0,"1",VLOOKUP(D68,'Cases2021 2022 FC'!AC:AE,3,0)),"1")</f>
        <v>434</v>
      </c>
      <c r="AI68" s="74">
        <f t="shared" si="7"/>
        <v>0</v>
      </c>
      <c r="AJ68" s="74">
        <f t="shared" si="8"/>
        <v>0</v>
      </c>
      <c r="AK68" s="74">
        <f t="shared" si="9"/>
        <v>0</v>
      </c>
      <c r="AL68" s="74">
        <f t="shared" si="10"/>
        <v>0</v>
      </c>
      <c r="AM68" s="75">
        <f t="shared" si="11"/>
        <v>0</v>
      </c>
      <c r="AN68" s="72" t="str">
        <f>VLOOKUP(D68,SOP!C:R,16,0)</f>
        <v>ΜΑΓΙΟΝΕΖΑ</v>
      </c>
    </row>
    <row r="69" spans="1:40" x14ac:dyDescent="0.3">
      <c r="A69" s="74" cm="1">
        <f t="array" ref="A69">1+SUMPRODUCT(--(D69&gt;$D$2:$D$826))</f>
        <v>41</v>
      </c>
      <c r="B69" s="72" t="str">
        <f t="shared" si="6"/>
        <v>1210050341</v>
      </c>
      <c r="C69" s="30">
        <v>46008</v>
      </c>
      <c r="D69" s="29">
        <v>12100503</v>
      </c>
      <c r="E69" s="29" t="s">
        <v>256</v>
      </c>
      <c r="F69" s="29" t="s">
        <v>624</v>
      </c>
      <c r="G69" s="29" t="s">
        <v>238</v>
      </c>
      <c r="H69" s="29" t="s">
        <v>1656</v>
      </c>
      <c r="I69" s="29">
        <v>60</v>
      </c>
      <c r="J69" s="29">
        <v>0</v>
      </c>
      <c r="K69" s="29">
        <v>0</v>
      </c>
      <c r="L69" s="29">
        <v>0</v>
      </c>
      <c r="M69" s="29" t="s">
        <v>239</v>
      </c>
      <c r="N69" s="132">
        <v>46234</v>
      </c>
      <c r="O69" s="30">
        <v>46159</v>
      </c>
      <c r="P69" s="29">
        <v>226</v>
      </c>
      <c r="Q69" s="29">
        <v>151</v>
      </c>
      <c r="R69" s="29" t="s">
        <v>1701</v>
      </c>
      <c r="S69" s="29">
        <v>45968</v>
      </c>
      <c r="T69" s="29" t="s">
        <v>240</v>
      </c>
      <c r="U69" s="29" t="s">
        <v>240</v>
      </c>
      <c r="V69" s="29">
        <v>60</v>
      </c>
      <c r="W69" s="29">
        <v>1034.5999999999999</v>
      </c>
      <c r="X69" s="29">
        <v>1</v>
      </c>
      <c r="Y69" s="29" t="s">
        <v>241</v>
      </c>
      <c r="Z69" s="29" t="s">
        <v>2245</v>
      </c>
      <c r="AA69" s="29" t="s">
        <v>242</v>
      </c>
      <c r="AB69" s="29" t="s">
        <v>242</v>
      </c>
      <c r="AC69" s="29" t="s">
        <v>242</v>
      </c>
      <c r="AD69" s="29" t="s">
        <v>243</v>
      </c>
      <c r="AE69" s="29" t="s">
        <v>240</v>
      </c>
      <c r="AF69" s="30">
        <v>45967</v>
      </c>
      <c r="AH69" s="74">
        <f>_xlfn.IFNA(IF(VLOOKUP(D69,'Cases2021 2022 FC'!AC:AE,3,0)=0,"1",VLOOKUP(D69,'Cases2021 2022 FC'!AC:AE,3,0)),"1")</f>
        <v>434</v>
      </c>
      <c r="AI69" s="74">
        <f t="shared" si="7"/>
        <v>0</v>
      </c>
      <c r="AJ69" s="74">
        <f t="shared" si="8"/>
        <v>0</v>
      </c>
      <c r="AK69" s="74">
        <f t="shared" si="9"/>
        <v>0</v>
      </c>
      <c r="AL69" s="74">
        <f t="shared" si="10"/>
        <v>0</v>
      </c>
      <c r="AM69" s="75">
        <f t="shared" si="11"/>
        <v>0</v>
      </c>
      <c r="AN69" s="72" t="str">
        <f>VLOOKUP(D69,SOP!C:R,16,0)</f>
        <v>ΜΑΓΙΟΝΕΖΑ</v>
      </c>
    </row>
    <row r="70" spans="1:40" x14ac:dyDescent="0.3">
      <c r="A70" s="74" cm="1">
        <f t="array" ref="A70">1+SUMPRODUCT(--(D70&gt;$D$2:$D$826))</f>
        <v>41</v>
      </c>
      <c r="B70" s="72" t="str">
        <f t="shared" si="6"/>
        <v>1210050341</v>
      </c>
      <c r="C70" s="30">
        <v>46008</v>
      </c>
      <c r="D70" s="29">
        <v>12100503</v>
      </c>
      <c r="E70" s="29" t="s">
        <v>256</v>
      </c>
      <c r="F70" s="29" t="s">
        <v>624</v>
      </c>
      <c r="G70" s="29" t="s">
        <v>238</v>
      </c>
      <c r="H70" s="29" t="s">
        <v>1656</v>
      </c>
      <c r="I70" s="29">
        <v>60</v>
      </c>
      <c r="J70" s="29">
        <v>0</v>
      </c>
      <c r="K70" s="29">
        <v>0</v>
      </c>
      <c r="L70" s="29">
        <v>0</v>
      </c>
      <c r="M70" s="29" t="s">
        <v>239</v>
      </c>
      <c r="N70" s="132">
        <v>46234</v>
      </c>
      <c r="O70" s="30">
        <v>46159</v>
      </c>
      <c r="P70" s="29">
        <v>226</v>
      </c>
      <c r="Q70" s="29">
        <v>151</v>
      </c>
      <c r="R70" s="29" t="s">
        <v>1702</v>
      </c>
      <c r="S70" s="29">
        <v>45968</v>
      </c>
      <c r="T70" s="29" t="s">
        <v>240</v>
      </c>
      <c r="U70" s="29" t="s">
        <v>240</v>
      </c>
      <c r="V70" s="29">
        <v>60</v>
      </c>
      <c r="W70" s="29">
        <v>1034.5999999999999</v>
      </c>
      <c r="X70" s="29">
        <v>1</v>
      </c>
      <c r="Y70" s="29" t="s">
        <v>241</v>
      </c>
      <c r="Z70" s="29" t="s">
        <v>2245</v>
      </c>
      <c r="AA70" s="29" t="s">
        <v>242</v>
      </c>
      <c r="AB70" s="29" t="s">
        <v>242</v>
      </c>
      <c r="AC70" s="29" t="s">
        <v>242</v>
      </c>
      <c r="AD70" s="29" t="s">
        <v>243</v>
      </c>
      <c r="AE70" s="29" t="s">
        <v>240</v>
      </c>
      <c r="AF70" s="30">
        <v>45967</v>
      </c>
      <c r="AH70" s="74">
        <f>_xlfn.IFNA(IF(VLOOKUP(D70,'Cases2021 2022 FC'!AC:AE,3,0)=0,"1",VLOOKUP(D70,'Cases2021 2022 FC'!AC:AE,3,0)),"1")</f>
        <v>434</v>
      </c>
      <c r="AI70" s="74">
        <f t="shared" si="7"/>
        <v>0</v>
      </c>
      <c r="AJ70" s="74">
        <f t="shared" si="8"/>
        <v>0</v>
      </c>
      <c r="AK70" s="74">
        <f t="shared" si="9"/>
        <v>0</v>
      </c>
      <c r="AL70" s="74">
        <f t="shared" si="10"/>
        <v>0</v>
      </c>
      <c r="AM70" s="75">
        <f t="shared" si="11"/>
        <v>0</v>
      </c>
      <c r="AN70" s="72" t="str">
        <f>VLOOKUP(D70,SOP!C:R,16,0)</f>
        <v>ΜΑΓΙΟΝΕΖΑ</v>
      </c>
    </row>
    <row r="71" spans="1:40" x14ac:dyDescent="0.3">
      <c r="A71" s="74" cm="1">
        <f t="array" ref="A71">1+SUMPRODUCT(--(D71&gt;$D$2:$D$826))</f>
        <v>41</v>
      </c>
      <c r="B71" s="72" t="str">
        <f t="shared" si="6"/>
        <v>1210050341</v>
      </c>
      <c r="C71" s="30">
        <v>46008</v>
      </c>
      <c r="D71" s="29">
        <v>12100503</v>
      </c>
      <c r="E71" s="29" t="s">
        <v>256</v>
      </c>
      <c r="F71" s="29" t="s">
        <v>624</v>
      </c>
      <c r="G71" s="29" t="s">
        <v>238</v>
      </c>
      <c r="H71" s="29" t="s">
        <v>1656</v>
      </c>
      <c r="I71" s="29">
        <v>60</v>
      </c>
      <c r="J71" s="29">
        <v>0</v>
      </c>
      <c r="K71" s="29">
        <v>0</v>
      </c>
      <c r="L71" s="29">
        <v>0</v>
      </c>
      <c r="M71" s="29" t="s">
        <v>239</v>
      </c>
      <c r="N71" s="30">
        <v>46234</v>
      </c>
      <c r="O71" s="30">
        <v>46159</v>
      </c>
      <c r="P71" s="29">
        <v>226</v>
      </c>
      <c r="Q71" s="29">
        <v>151</v>
      </c>
      <c r="R71" s="29" t="s">
        <v>1703</v>
      </c>
      <c r="S71" s="30">
        <v>45968</v>
      </c>
      <c r="T71" s="29" t="s">
        <v>240</v>
      </c>
      <c r="U71" s="29" t="s">
        <v>240</v>
      </c>
      <c r="V71" s="32">
        <v>60</v>
      </c>
      <c r="W71" s="29">
        <v>1034.5999999999999</v>
      </c>
      <c r="X71" s="29">
        <v>1</v>
      </c>
      <c r="Y71" s="29" t="s">
        <v>241</v>
      </c>
      <c r="Z71" s="29" t="s">
        <v>2245</v>
      </c>
      <c r="AA71" s="29" t="s">
        <v>242</v>
      </c>
      <c r="AB71" s="29" t="s">
        <v>242</v>
      </c>
      <c r="AC71" s="29" t="s">
        <v>242</v>
      </c>
      <c r="AD71" s="29" t="s">
        <v>243</v>
      </c>
      <c r="AE71" s="29" t="s">
        <v>240</v>
      </c>
      <c r="AF71" s="30">
        <v>45967</v>
      </c>
      <c r="AH71" s="74">
        <f>_xlfn.IFNA(IF(VLOOKUP(D71,'Cases2021 2022 FC'!AC:AE,3,0)=0,"1",VLOOKUP(D71,'Cases2021 2022 FC'!AC:AE,3,0)),"1")</f>
        <v>434</v>
      </c>
      <c r="AI71" s="74">
        <f t="shared" si="7"/>
        <v>0</v>
      </c>
      <c r="AJ71" s="74">
        <f t="shared" si="8"/>
        <v>0</v>
      </c>
      <c r="AK71" s="74">
        <f t="shared" si="9"/>
        <v>0</v>
      </c>
      <c r="AL71" s="74">
        <f t="shared" si="10"/>
        <v>0</v>
      </c>
      <c r="AM71" s="75">
        <f t="shared" si="11"/>
        <v>0</v>
      </c>
      <c r="AN71" s="72" t="str">
        <f>VLOOKUP(D71,SOP!C:R,16,0)</f>
        <v>ΜΑΓΙΟΝΕΖΑ</v>
      </c>
    </row>
    <row r="72" spans="1:40" x14ac:dyDescent="0.3">
      <c r="A72" s="74" cm="1">
        <f t="array" ref="A72">1+SUMPRODUCT(--(D72&gt;$D$2:$D$826))</f>
        <v>41</v>
      </c>
      <c r="B72" s="72" t="str">
        <f t="shared" si="6"/>
        <v>1210050341</v>
      </c>
      <c r="C72" s="30">
        <v>46008</v>
      </c>
      <c r="D72" s="29">
        <v>12100503</v>
      </c>
      <c r="E72" s="29" t="s">
        <v>256</v>
      </c>
      <c r="F72" s="29" t="s">
        <v>624</v>
      </c>
      <c r="G72" s="29" t="s">
        <v>238</v>
      </c>
      <c r="H72" s="29" t="s">
        <v>1656</v>
      </c>
      <c r="I72" s="29">
        <v>60</v>
      </c>
      <c r="J72" s="29">
        <v>0</v>
      </c>
      <c r="K72" s="29">
        <v>0</v>
      </c>
      <c r="L72" s="29">
        <v>0</v>
      </c>
      <c r="M72" s="29" t="s">
        <v>239</v>
      </c>
      <c r="N72" s="30">
        <v>46234</v>
      </c>
      <c r="O72" s="30">
        <v>46159</v>
      </c>
      <c r="P72" s="29">
        <v>226</v>
      </c>
      <c r="Q72" s="29">
        <v>151</v>
      </c>
      <c r="R72" s="29" t="s">
        <v>1704</v>
      </c>
      <c r="S72" s="30">
        <v>45968</v>
      </c>
      <c r="T72" s="29" t="s">
        <v>240</v>
      </c>
      <c r="U72" s="29" t="s">
        <v>240</v>
      </c>
      <c r="V72" s="29">
        <v>60</v>
      </c>
      <c r="W72" s="29">
        <v>1034.5999999999999</v>
      </c>
      <c r="X72" s="29">
        <v>1</v>
      </c>
      <c r="Y72" s="29" t="s">
        <v>241</v>
      </c>
      <c r="Z72" s="29" t="s">
        <v>2245</v>
      </c>
      <c r="AA72" s="29" t="s">
        <v>242</v>
      </c>
      <c r="AB72" s="29" t="s">
        <v>242</v>
      </c>
      <c r="AC72" s="29" t="s">
        <v>242</v>
      </c>
      <c r="AD72" s="29" t="s">
        <v>243</v>
      </c>
      <c r="AE72" s="29" t="s">
        <v>240</v>
      </c>
      <c r="AF72" s="30">
        <v>45967</v>
      </c>
      <c r="AH72" s="74">
        <f>_xlfn.IFNA(IF(VLOOKUP(D72,'Cases2021 2022 FC'!AC:AE,3,0)=0,"1",VLOOKUP(D72,'Cases2021 2022 FC'!AC:AE,3,0)),"1")</f>
        <v>434</v>
      </c>
      <c r="AI72" s="74">
        <f t="shared" si="7"/>
        <v>0</v>
      </c>
      <c r="AJ72" s="74">
        <f t="shared" si="8"/>
        <v>0</v>
      </c>
      <c r="AK72" s="74">
        <f t="shared" si="9"/>
        <v>0</v>
      </c>
      <c r="AL72" s="74">
        <f t="shared" si="10"/>
        <v>0</v>
      </c>
      <c r="AM72" s="75">
        <f t="shared" si="11"/>
        <v>0</v>
      </c>
      <c r="AN72" s="72" t="str">
        <f>VLOOKUP(D72,SOP!C:R,16,0)</f>
        <v>ΜΑΓΙΟΝΕΖΑ</v>
      </c>
    </row>
    <row r="73" spans="1:40" x14ac:dyDescent="0.3">
      <c r="A73" s="74" cm="1">
        <f t="array" ref="A73">1+SUMPRODUCT(--(D73&gt;$D$2:$D$826))</f>
        <v>41</v>
      </c>
      <c r="B73" s="72" t="str">
        <f t="shared" si="6"/>
        <v>1210050341</v>
      </c>
      <c r="C73" s="30">
        <v>46008</v>
      </c>
      <c r="D73" s="29">
        <v>12100503</v>
      </c>
      <c r="E73" s="29" t="s">
        <v>256</v>
      </c>
      <c r="F73" s="29" t="s">
        <v>624</v>
      </c>
      <c r="G73" s="29" t="s">
        <v>238</v>
      </c>
      <c r="H73" s="29" t="s">
        <v>1656</v>
      </c>
      <c r="I73" s="29">
        <v>60</v>
      </c>
      <c r="J73" s="29">
        <v>0</v>
      </c>
      <c r="K73" s="29">
        <v>0</v>
      </c>
      <c r="L73" s="29">
        <v>0</v>
      </c>
      <c r="M73" s="29" t="s">
        <v>239</v>
      </c>
      <c r="N73" s="132">
        <v>46234</v>
      </c>
      <c r="O73" s="30">
        <v>46159</v>
      </c>
      <c r="P73" s="29">
        <v>226</v>
      </c>
      <c r="Q73" s="29">
        <v>151</v>
      </c>
      <c r="R73" s="29" t="s">
        <v>1705</v>
      </c>
      <c r="S73" s="29">
        <v>45968</v>
      </c>
      <c r="T73" s="29" t="s">
        <v>240</v>
      </c>
      <c r="U73" s="29" t="s">
        <v>240</v>
      </c>
      <c r="V73" s="29">
        <v>60</v>
      </c>
      <c r="W73" s="29">
        <v>1034.5999999999999</v>
      </c>
      <c r="X73" s="29">
        <v>1</v>
      </c>
      <c r="Y73" s="29" t="s">
        <v>241</v>
      </c>
      <c r="Z73" s="29" t="s">
        <v>2245</v>
      </c>
      <c r="AA73" s="29" t="s">
        <v>242</v>
      </c>
      <c r="AB73" s="29" t="s">
        <v>242</v>
      </c>
      <c r="AC73" s="29" t="s">
        <v>242</v>
      </c>
      <c r="AD73" s="29" t="s">
        <v>243</v>
      </c>
      <c r="AE73" s="29" t="s">
        <v>240</v>
      </c>
      <c r="AF73" s="30">
        <v>45967</v>
      </c>
      <c r="AH73" s="74">
        <f>_xlfn.IFNA(IF(VLOOKUP(D73,'Cases2021 2022 FC'!AC:AE,3,0)=0,"1",VLOOKUP(D73,'Cases2021 2022 FC'!AC:AE,3,0)),"1")</f>
        <v>434</v>
      </c>
      <c r="AI73" s="74">
        <f t="shared" si="7"/>
        <v>0</v>
      </c>
      <c r="AJ73" s="74">
        <f t="shared" si="8"/>
        <v>0</v>
      </c>
      <c r="AK73" s="74">
        <f t="shared" si="9"/>
        <v>0</v>
      </c>
      <c r="AL73" s="74">
        <f t="shared" si="10"/>
        <v>0</v>
      </c>
      <c r="AM73" s="75">
        <f t="shared" si="11"/>
        <v>0</v>
      </c>
      <c r="AN73" s="72" t="str">
        <f>VLOOKUP(D73,SOP!C:R,16,0)</f>
        <v>ΜΑΓΙΟΝΕΖΑ</v>
      </c>
    </row>
    <row r="74" spans="1:40" x14ac:dyDescent="0.3">
      <c r="A74" s="74" cm="1">
        <f t="array" ref="A74">1+SUMPRODUCT(--(D74&gt;$D$2:$D$826))</f>
        <v>41</v>
      </c>
      <c r="B74" s="72" t="str">
        <f t="shared" si="6"/>
        <v>1210050341</v>
      </c>
      <c r="C74" s="30">
        <v>46008</v>
      </c>
      <c r="D74" s="29">
        <v>12100503</v>
      </c>
      <c r="E74" s="29" t="s">
        <v>256</v>
      </c>
      <c r="F74" s="29" t="s">
        <v>624</v>
      </c>
      <c r="G74" s="29" t="s">
        <v>238</v>
      </c>
      <c r="H74" s="29" t="s">
        <v>1656</v>
      </c>
      <c r="I74" s="29">
        <v>60</v>
      </c>
      <c r="J74" s="29">
        <v>0</v>
      </c>
      <c r="K74" s="29">
        <v>0</v>
      </c>
      <c r="L74" s="29">
        <v>0</v>
      </c>
      <c r="M74" s="29" t="s">
        <v>239</v>
      </c>
      <c r="N74" s="132">
        <v>46234</v>
      </c>
      <c r="O74" s="30">
        <v>46159</v>
      </c>
      <c r="P74" s="29">
        <v>226</v>
      </c>
      <c r="Q74" s="29">
        <v>151</v>
      </c>
      <c r="R74" s="29" t="s">
        <v>1706</v>
      </c>
      <c r="S74" s="29">
        <v>45968</v>
      </c>
      <c r="T74" s="29" t="s">
        <v>240</v>
      </c>
      <c r="U74" s="29" t="s">
        <v>240</v>
      </c>
      <c r="V74" s="29">
        <v>60</v>
      </c>
      <c r="W74" s="29">
        <v>1034.5999999999999</v>
      </c>
      <c r="X74" s="29">
        <v>1</v>
      </c>
      <c r="Y74" s="29" t="s">
        <v>241</v>
      </c>
      <c r="Z74" s="29" t="s">
        <v>2245</v>
      </c>
      <c r="AA74" s="29" t="s">
        <v>242</v>
      </c>
      <c r="AB74" s="29" t="s">
        <v>242</v>
      </c>
      <c r="AC74" s="29" t="s">
        <v>242</v>
      </c>
      <c r="AD74" s="29" t="s">
        <v>243</v>
      </c>
      <c r="AE74" s="29" t="s">
        <v>240</v>
      </c>
      <c r="AF74" s="30">
        <v>45967</v>
      </c>
      <c r="AH74" s="74">
        <f>_xlfn.IFNA(IF(VLOOKUP(D74,'Cases2021 2022 FC'!AC:AE,3,0)=0,"1",VLOOKUP(D74,'Cases2021 2022 FC'!AC:AE,3,0)),"1")</f>
        <v>434</v>
      </c>
      <c r="AI74" s="74">
        <f t="shared" si="7"/>
        <v>0</v>
      </c>
      <c r="AJ74" s="74">
        <f t="shared" si="8"/>
        <v>0</v>
      </c>
      <c r="AK74" s="74">
        <f t="shared" si="9"/>
        <v>0</v>
      </c>
      <c r="AL74" s="74">
        <f t="shared" si="10"/>
        <v>0</v>
      </c>
      <c r="AM74" s="75">
        <f t="shared" si="11"/>
        <v>0</v>
      </c>
      <c r="AN74" s="72" t="str">
        <f>VLOOKUP(D74,SOP!C:R,16,0)</f>
        <v>ΜΑΓΙΟΝΕΖΑ</v>
      </c>
    </row>
    <row r="75" spans="1:40" x14ac:dyDescent="0.3">
      <c r="A75" s="74" cm="1">
        <f t="array" ref="A75">1+SUMPRODUCT(--(D75&gt;$D$2:$D$826))</f>
        <v>41</v>
      </c>
      <c r="B75" s="72" t="str">
        <f t="shared" si="6"/>
        <v>1210050341</v>
      </c>
      <c r="C75" s="30">
        <v>46008</v>
      </c>
      <c r="D75" s="29">
        <v>12100503</v>
      </c>
      <c r="E75" s="29" t="s">
        <v>256</v>
      </c>
      <c r="F75" s="29" t="s">
        <v>624</v>
      </c>
      <c r="G75" s="29" t="s">
        <v>238</v>
      </c>
      <c r="H75" s="29" t="s">
        <v>1656</v>
      </c>
      <c r="I75" s="29">
        <v>60</v>
      </c>
      <c r="J75" s="29">
        <v>0</v>
      </c>
      <c r="K75" s="29">
        <v>0</v>
      </c>
      <c r="L75" s="29">
        <v>0</v>
      </c>
      <c r="M75" s="29" t="s">
        <v>239</v>
      </c>
      <c r="N75" s="30">
        <v>46234</v>
      </c>
      <c r="O75" s="30">
        <v>46159</v>
      </c>
      <c r="P75" s="29">
        <v>226</v>
      </c>
      <c r="Q75" s="29">
        <v>151</v>
      </c>
      <c r="R75" s="29" t="s">
        <v>1707</v>
      </c>
      <c r="S75" s="30">
        <v>45968</v>
      </c>
      <c r="T75" s="29" t="s">
        <v>240</v>
      </c>
      <c r="U75" s="29" t="s">
        <v>240</v>
      </c>
      <c r="V75" s="32">
        <v>60</v>
      </c>
      <c r="W75" s="29">
        <v>1034.5999999999999</v>
      </c>
      <c r="X75" s="29">
        <v>1</v>
      </c>
      <c r="Y75" s="29" t="s">
        <v>241</v>
      </c>
      <c r="Z75" s="29" t="s">
        <v>2245</v>
      </c>
      <c r="AA75" s="29" t="s">
        <v>242</v>
      </c>
      <c r="AB75" s="29" t="s">
        <v>242</v>
      </c>
      <c r="AC75" s="29" t="s">
        <v>242</v>
      </c>
      <c r="AD75" s="29" t="s">
        <v>243</v>
      </c>
      <c r="AE75" s="29" t="s">
        <v>240</v>
      </c>
      <c r="AF75" s="30">
        <v>45967</v>
      </c>
      <c r="AH75" s="74">
        <f>_xlfn.IFNA(IF(VLOOKUP(D75,'Cases2021 2022 FC'!AC:AE,3,0)=0,"1",VLOOKUP(D75,'Cases2021 2022 FC'!AC:AE,3,0)),"1")</f>
        <v>434</v>
      </c>
      <c r="AI75" s="74">
        <f t="shared" si="7"/>
        <v>0</v>
      </c>
      <c r="AJ75" s="74">
        <f t="shared" si="8"/>
        <v>0</v>
      </c>
      <c r="AK75" s="74">
        <f t="shared" si="9"/>
        <v>0</v>
      </c>
      <c r="AL75" s="74">
        <f t="shared" si="10"/>
        <v>0</v>
      </c>
      <c r="AM75" s="75">
        <f t="shared" si="11"/>
        <v>0</v>
      </c>
      <c r="AN75" s="72" t="str">
        <f>VLOOKUP(D75,SOP!C:R,16,0)</f>
        <v>ΜΑΓΙΟΝΕΖΑ</v>
      </c>
    </row>
    <row r="76" spans="1:40" x14ac:dyDescent="0.3">
      <c r="A76" s="74" cm="1">
        <f t="array" ref="A76">1+SUMPRODUCT(--(D76&gt;$D$2:$D$826))</f>
        <v>41</v>
      </c>
      <c r="B76" s="72" t="str">
        <f t="shared" si="6"/>
        <v>1210050341</v>
      </c>
      <c r="C76" s="30">
        <v>46008</v>
      </c>
      <c r="D76" s="29">
        <v>12100503</v>
      </c>
      <c r="E76" s="29" t="s">
        <v>256</v>
      </c>
      <c r="F76" s="29" t="s">
        <v>624</v>
      </c>
      <c r="G76" s="29" t="s">
        <v>238</v>
      </c>
      <c r="H76" s="29" t="s">
        <v>1656</v>
      </c>
      <c r="I76" s="29">
        <v>60</v>
      </c>
      <c r="J76" s="29">
        <v>0</v>
      </c>
      <c r="K76" s="29">
        <v>0</v>
      </c>
      <c r="L76" s="29">
        <v>0</v>
      </c>
      <c r="M76" s="29" t="s">
        <v>239</v>
      </c>
      <c r="N76" s="132">
        <v>46234</v>
      </c>
      <c r="O76" s="30">
        <v>46159</v>
      </c>
      <c r="P76" s="29">
        <v>226</v>
      </c>
      <c r="Q76" s="29">
        <v>151</v>
      </c>
      <c r="R76" s="29" t="s">
        <v>1708</v>
      </c>
      <c r="S76" s="29">
        <v>45968</v>
      </c>
      <c r="T76" s="29" t="s">
        <v>240</v>
      </c>
      <c r="U76" s="29" t="s">
        <v>240</v>
      </c>
      <c r="V76" s="29">
        <v>60</v>
      </c>
      <c r="W76" s="29">
        <v>1034.5999999999999</v>
      </c>
      <c r="X76" s="29">
        <v>1</v>
      </c>
      <c r="Y76" s="29" t="s">
        <v>241</v>
      </c>
      <c r="Z76" s="29" t="s">
        <v>2245</v>
      </c>
      <c r="AA76" s="29" t="s">
        <v>242</v>
      </c>
      <c r="AB76" s="29" t="s">
        <v>242</v>
      </c>
      <c r="AC76" s="29" t="s">
        <v>242</v>
      </c>
      <c r="AD76" s="29" t="s">
        <v>243</v>
      </c>
      <c r="AE76" s="29" t="s">
        <v>240</v>
      </c>
      <c r="AF76" s="30">
        <v>45967</v>
      </c>
      <c r="AH76" s="74">
        <f>_xlfn.IFNA(IF(VLOOKUP(D76,'Cases2021 2022 FC'!AC:AE,3,0)=0,"1",VLOOKUP(D76,'Cases2021 2022 FC'!AC:AE,3,0)),"1")</f>
        <v>434</v>
      </c>
      <c r="AI76" s="74">
        <f t="shared" si="7"/>
        <v>0</v>
      </c>
      <c r="AJ76" s="74">
        <f t="shared" si="8"/>
        <v>0</v>
      </c>
      <c r="AK76" s="74">
        <f t="shared" si="9"/>
        <v>0</v>
      </c>
      <c r="AL76" s="74">
        <f t="shared" si="10"/>
        <v>0</v>
      </c>
      <c r="AM76" s="75">
        <f t="shared" si="11"/>
        <v>0</v>
      </c>
      <c r="AN76" s="72" t="str">
        <f>VLOOKUP(D76,SOP!C:R,16,0)</f>
        <v>ΜΑΓΙΟΝΕΖΑ</v>
      </c>
    </row>
    <row r="77" spans="1:40" x14ac:dyDescent="0.3">
      <c r="A77" s="74" cm="1">
        <f t="array" ref="A77">1+SUMPRODUCT(--(D77&gt;$D$2:$D$826))</f>
        <v>41</v>
      </c>
      <c r="B77" s="72" t="str">
        <f t="shared" si="6"/>
        <v>1210050341</v>
      </c>
      <c r="C77" s="30">
        <v>46008</v>
      </c>
      <c r="D77" s="29">
        <v>12100503</v>
      </c>
      <c r="E77" s="29" t="s">
        <v>256</v>
      </c>
      <c r="F77" s="29" t="s">
        <v>624</v>
      </c>
      <c r="G77" s="29" t="s">
        <v>238</v>
      </c>
      <c r="H77" s="29" t="s">
        <v>1656</v>
      </c>
      <c r="I77" s="29">
        <v>60</v>
      </c>
      <c r="J77" s="29">
        <v>0</v>
      </c>
      <c r="K77" s="29">
        <v>0</v>
      </c>
      <c r="L77" s="29">
        <v>0</v>
      </c>
      <c r="M77" s="29" t="s">
        <v>239</v>
      </c>
      <c r="N77" s="132">
        <v>46234</v>
      </c>
      <c r="O77" s="30">
        <v>46159</v>
      </c>
      <c r="P77" s="29">
        <v>226</v>
      </c>
      <c r="Q77" s="29">
        <v>151</v>
      </c>
      <c r="R77" s="29" t="s">
        <v>1709</v>
      </c>
      <c r="S77" s="29">
        <v>45968</v>
      </c>
      <c r="T77" s="29" t="s">
        <v>240</v>
      </c>
      <c r="U77" s="29" t="s">
        <v>240</v>
      </c>
      <c r="V77" s="29">
        <v>60</v>
      </c>
      <c r="W77" s="29">
        <v>1034.5999999999999</v>
      </c>
      <c r="X77" s="29">
        <v>1</v>
      </c>
      <c r="Y77" s="29" t="s">
        <v>241</v>
      </c>
      <c r="Z77" s="29" t="s">
        <v>2245</v>
      </c>
      <c r="AA77" s="29" t="s">
        <v>242</v>
      </c>
      <c r="AB77" s="29" t="s">
        <v>242</v>
      </c>
      <c r="AC77" s="29" t="s">
        <v>242</v>
      </c>
      <c r="AD77" s="29" t="s">
        <v>243</v>
      </c>
      <c r="AE77" s="29" t="s">
        <v>240</v>
      </c>
      <c r="AF77" s="30">
        <v>45967</v>
      </c>
      <c r="AH77" s="74">
        <f>_xlfn.IFNA(IF(VLOOKUP(D77,'Cases2021 2022 FC'!AC:AE,3,0)=0,"1",VLOOKUP(D77,'Cases2021 2022 FC'!AC:AE,3,0)),"1")</f>
        <v>434</v>
      </c>
      <c r="AI77" s="74">
        <f t="shared" si="7"/>
        <v>0</v>
      </c>
      <c r="AJ77" s="74">
        <f t="shared" si="8"/>
        <v>0</v>
      </c>
      <c r="AK77" s="74">
        <f t="shared" si="9"/>
        <v>0</v>
      </c>
      <c r="AL77" s="74">
        <f t="shared" si="10"/>
        <v>0</v>
      </c>
      <c r="AM77" s="75">
        <f t="shared" si="11"/>
        <v>0</v>
      </c>
      <c r="AN77" s="72" t="str">
        <f>VLOOKUP(D77,SOP!C:R,16,0)</f>
        <v>ΜΑΓΙΟΝΕΖΑ</v>
      </c>
    </row>
    <row r="78" spans="1:40" x14ac:dyDescent="0.3">
      <c r="A78" s="74" cm="1">
        <f t="array" ref="A78">1+SUMPRODUCT(--(D78&gt;$D$2:$D$826))</f>
        <v>41</v>
      </c>
      <c r="B78" s="72" t="str">
        <f t="shared" si="6"/>
        <v>1210050341</v>
      </c>
      <c r="C78" s="30">
        <v>46008</v>
      </c>
      <c r="D78" s="29">
        <v>12100503</v>
      </c>
      <c r="E78" s="29" t="s">
        <v>256</v>
      </c>
      <c r="F78" s="29" t="s">
        <v>624</v>
      </c>
      <c r="G78" s="29" t="s">
        <v>238</v>
      </c>
      <c r="H78" s="29" t="s">
        <v>1656</v>
      </c>
      <c r="I78" s="29">
        <v>60</v>
      </c>
      <c r="J78" s="29">
        <v>0</v>
      </c>
      <c r="K78" s="29">
        <v>0</v>
      </c>
      <c r="L78" s="29">
        <v>0</v>
      </c>
      <c r="M78" s="29" t="s">
        <v>239</v>
      </c>
      <c r="N78" s="132">
        <v>46234</v>
      </c>
      <c r="O78" s="30">
        <v>46159</v>
      </c>
      <c r="P78" s="29">
        <v>226</v>
      </c>
      <c r="Q78" s="29">
        <v>151</v>
      </c>
      <c r="R78" s="29" t="s">
        <v>1710</v>
      </c>
      <c r="S78" s="29">
        <v>45968</v>
      </c>
      <c r="T78" s="29" t="s">
        <v>240</v>
      </c>
      <c r="U78" s="29" t="s">
        <v>240</v>
      </c>
      <c r="V78" s="29">
        <v>60</v>
      </c>
      <c r="W78" s="29">
        <v>1034.5999999999999</v>
      </c>
      <c r="X78" s="29">
        <v>1</v>
      </c>
      <c r="Y78" s="29" t="s">
        <v>241</v>
      </c>
      <c r="Z78" s="29" t="s">
        <v>2245</v>
      </c>
      <c r="AA78" s="29" t="s">
        <v>242</v>
      </c>
      <c r="AB78" s="29" t="s">
        <v>242</v>
      </c>
      <c r="AC78" s="29" t="s">
        <v>242</v>
      </c>
      <c r="AD78" s="29" t="s">
        <v>243</v>
      </c>
      <c r="AE78" s="29" t="s">
        <v>240</v>
      </c>
      <c r="AF78" s="30">
        <v>45967</v>
      </c>
      <c r="AH78" s="74">
        <f>_xlfn.IFNA(IF(VLOOKUP(D78,'Cases2021 2022 FC'!AC:AE,3,0)=0,"1",VLOOKUP(D78,'Cases2021 2022 FC'!AC:AE,3,0)),"1")</f>
        <v>434</v>
      </c>
      <c r="AI78" s="74">
        <f t="shared" si="7"/>
        <v>0</v>
      </c>
      <c r="AJ78" s="74">
        <f t="shared" si="8"/>
        <v>0</v>
      </c>
      <c r="AK78" s="74">
        <f t="shared" si="9"/>
        <v>0</v>
      </c>
      <c r="AL78" s="74">
        <f t="shared" si="10"/>
        <v>0</v>
      </c>
      <c r="AM78" s="75">
        <f t="shared" si="11"/>
        <v>0</v>
      </c>
      <c r="AN78" s="72" t="str">
        <f>VLOOKUP(D78,SOP!C:R,16,0)</f>
        <v>ΜΑΓΙΟΝΕΖΑ</v>
      </c>
    </row>
    <row r="79" spans="1:40" x14ac:dyDescent="0.3">
      <c r="A79" s="74" cm="1">
        <f t="array" ref="A79">1+SUMPRODUCT(--(D79&gt;$D$2:$D$826))</f>
        <v>41</v>
      </c>
      <c r="B79" s="72" t="str">
        <f t="shared" si="6"/>
        <v>1210050341</v>
      </c>
      <c r="C79" s="30">
        <v>46008</v>
      </c>
      <c r="D79" s="29">
        <v>12100503</v>
      </c>
      <c r="E79" s="29" t="s">
        <v>256</v>
      </c>
      <c r="F79" s="29" t="s">
        <v>624</v>
      </c>
      <c r="G79" s="29" t="s">
        <v>238</v>
      </c>
      <c r="H79" s="29" t="s">
        <v>1656</v>
      </c>
      <c r="I79" s="29">
        <v>36</v>
      </c>
      <c r="J79" s="29">
        <v>0</v>
      </c>
      <c r="K79" s="29">
        <v>0</v>
      </c>
      <c r="L79" s="29">
        <v>0</v>
      </c>
      <c r="M79" s="29" t="s">
        <v>239</v>
      </c>
      <c r="N79" s="30">
        <v>46234</v>
      </c>
      <c r="O79" s="30">
        <v>46159</v>
      </c>
      <c r="P79" s="32">
        <v>226</v>
      </c>
      <c r="Q79" s="32">
        <v>151</v>
      </c>
      <c r="R79" s="29" t="s">
        <v>2361</v>
      </c>
      <c r="S79" s="30">
        <v>45968</v>
      </c>
      <c r="T79" s="29" t="s">
        <v>240</v>
      </c>
      <c r="U79" s="29" t="s">
        <v>240</v>
      </c>
      <c r="V79" s="32">
        <v>36</v>
      </c>
      <c r="W79" s="33">
        <v>620.76</v>
      </c>
      <c r="X79" s="32">
        <v>0.6</v>
      </c>
      <c r="Y79" s="29" t="s">
        <v>241</v>
      </c>
      <c r="Z79" s="29" t="s">
        <v>2245</v>
      </c>
      <c r="AA79" s="29" t="s">
        <v>242</v>
      </c>
      <c r="AB79" s="29" t="s">
        <v>242</v>
      </c>
      <c r="AC79" s="29" t="s">
        <v>242</v>
      </c>
      <c r="AD79" s="29" t="s">
        <v>243</v>
      </c>
      <c r="AE79" s="29" t="s">
        <v>240</v>
      </c>
      <c r="AF79" s="30">
        <v>45967</v>
      </c>
      <c r="AG79" s="30"/>
      <c r="AH79" s="74">
        <f>_xlfn.IFNA(IF(VLOOKUP(D79,'Cases2021 2022 FC'!AC:AE,3,0)=0,"1",VLOOKUP(D79,'Cases2021 2022 FC'!AC:AE,3,0)),"1")</f>
        <v>434</v>
      </c>
      <c r="AI79" s="74">
        <f t="shared" si="7"/>
        <v>0</v>
      </c>
      <c r="AJ79" s="74">
        <f t="shared" si="8"/>
        <v>0</v>
      </c>
      <c r="AK79" s="74">
        <f t="shared" si="9"/>
        <v>0</v>
      </c>
      <c r="AL79" s="74">
        <f t="shared" si="10"/>
        <v>0</v>
      </c>
      <c r="AM79" s="75">
        <f t="shared" si="11"/>
        <v>0</v>
      </c>
      <c r="AN79" s="72" t="str">
        <f>VLOOKUP(D79,SOP!C:R,16,0)</f>
        <v>ΜΑΓΙΟΝΕΖΑ</v>
      </c>
    </row>
    <row r="80" spans="1:40" x14ac:dyDescent="0.3">
      <c r="A80" s="74" cm="1">
        <f t="array" ref="A80">1+SUMPRODUCT(--(D80&gt;$D$2:$D$826))</f>
        <v>41</v>
      </c>
      <c r="B80" s="72" t="str">
        <f t="shared" si="6"/>
        <v>1210050341</v>
      </c>
      <c r="C80" s="30">
        <v>46008</v>
      </c>
      <c r="D80" s="29">
        <v>12100503</v>
      </c>
      <c r="E80" s="29" t="s">
        <v>256</v>
      </c>
      <c r="F80" s="29" t="s">
        <v>624</v>
      </c>
      <c r="G80" s="29" t="s">
        <v>238</v>
      </c>
      <c r="H80" s="29" t="s">
        <v>1656</v>
      </c>
      <c r="I80" s="29">
        <v>40</v>
      </c>
      <c r="J80" s="29">
        <v>0</v>
      </c>
      <c r="K80" s="29">
        <v>0</v>
      </c>
      <c r="L80" s="29">
        <v>0</v>
      </c>
      <c r="M80" s="29" t="s">
        <v>239</v>
      </c>
      <c r="N80" s="30">
        <v>46234</v>
      </c>
      <c r="O80" s="30">
        <v>46159</v>
      </c>
      <c r="P80" s="29">
        <v>226</v>
      </c>
      <c r="Q80" s="29">
        <v>151</v>
      </c>
      <c r="R80" s="29" t="s">
        <v>2261</v>
      </c>
      <c r="S80" s="30">
        <v>45968</v>
      </c>
      <c r="T80" s="29" t="s">
        <v>240</v>
      </c>
      <c r="U80" s="29" t="s">
        <v>240</v>
      </c>
      <c r="V80" s="32">
        <v>40</v>
      </c>
      <c r="W80" s="29">
        <v>689.73</v>
      </c>
      <c r="X80" s="29">
        <v>0.66700000000000004</v>
      </c>
      <c r="Y80" s="29" t="s">
        <v>241</v>
      </c>
      <c r="Z80" s="29" t="s">
        <v>2245</v>
      </c>
      <c r="AA80" s="29" t="s">
        <v>242</v>
      </c>
      <c r="AB80" s="29" t="s">
        <v>242</v>
      </c>
      <c r="AC80" s="29" t="s">
        <v>242</v>
      </c>
      <c r="AD80" s="29" t="s">
        <v>243</v>
      </c>
      <c r="AE80" s="29" t="s">
        <v>240</v>
      </c>
      <c r="AF80" s="30">
        <v>45967</v>
      </c>
      <c r="AH80" s="74">
        <f>_xlfn.IFNA(IF(VLOOKUP(D80,'Cases2021 2022 FC'!AC:AE,3,0)=0,"1",VLOOKUP(D80,'Cases2021 2022 FC'!AC:AE,3,0)),"1")</f>
        <v>434</v>
      </c>
      <c r="AI80" s="74">
        <f t="shared" si="7"/>
        <v>0</v>
      </c>
      <c r="AJ80" s="74">
        <f t="shared" si="8"/>
        <v>0</v>
      </c>
      <c r="AK80" s="74">
        <f t="shared" si="9"/>
        <v>0</v>
      </c>
      <c r="AL80" s="74">
        <f t="shared" si="10"/>
        <v>0</v>
      </c>
      <c r="AM80" s="75">
        <f t="shared" si="11"/>
        <v>0</v>
      </c>
      <c r="AN80" s="72" t="str">
        <f>VLOOKUP(D80,SOP!C:R,16,0)</f>
        <v>ΜΑΓΙΟΝΕΖΑ</v>
      </c>
    </row>
    <row r="81" spans="1:40" x14ac:dyDescent="0.3">
      <c r="A81" s="74" cm="1">
        <f t="array" ref="A81">1+SUMPRODUCT(--(D81&gt;$D$2:$D$826))</f>
        <v>41</v>
      </c>
      <c r="B81" s="72" t="str">
        <f t="shared" si="6"/>
        <v>1210050341</v>
      </c>
      <c r="C81" s="30">
        <v>46008</v>
      </c>
      <c r="D81" s="29">
        <v>12100503</v>
      </c>
      <c r="E81" s="29" t="s">
        <v>256</v>
      </c>
      <c r="F81" s="29" t="s">
        <v>624</v>
      </c>
      <c r="G81" s="29" t="s">
        <v>238</v>
      </c>
      <c r="H81" s="29" t="s">
        <v>1656</v>
      </c>
      <c r="I81" s="29">
        <v>40</v>
      </c>
      <c r="J81" s="29">
        <v>0</v>
      </c>
      <c r="K81" s="29">
        <v>0</v>
      </c>
      <c r="L81" s="29">
        <v>0</v>
      </c>
      <c r="M81" s="29" t="s">
        <v>239</v>
      </c>
      <c r="N81" s="30">
        <v>46234</v>
      </c>
      <c r="O81" s="30">
        <v>46159</v>
      </c>
      <c r="P81" s="32">
        <v>226</v>
      </c>
      <c r="Q81" s="32">
        <v>151</v>
      </c>
      <c r="R81" s="29" t="s">
        <v>2418</v>
      </c>
      <c r="S81" s="30">
        <v>45968</v>
      </c>
      <c r="T81" s="29" t="s">
        <v>240</v>
      </c>
      <c r="U81" s="29" t="s">
        <v>240</v>
      </c>
      <c r="V81" s="32">
        <v>40</v>
      </c>
      <c r="W81" s="33">
        <v>689.73</v>
      </c>
      <c r="X81" s="32">
        <v>0.66700000000000004</v>
      </c>
      <c r="Y81" s="29" t="s">
        <v>241</v>
      </c>
      <c r="Z81" s="29" t="s">
        <v>2245</v>
      </c>
      <c r="AA81" s="29" t="s">
        <v>242</v>
      </c>
      <c r="AB81" s="29" t="s">
        <v>242</v>
      </c>
      <c r="AC81" s="29" t="s">
        <v>242</v>
      </c>
      <c r="AD81" s="29" t="s">
        <v>243</v>
      </c>
      <c r="AE81" s="29" t="s">
        <v>240</v>
      </c>
      <c r="AF81" s="30">
        <v>45967</v>
      </c>
      <c r="AG81" s="30"/>
      <c r="AH81" s="74">
        <f>_xlfn.IFNA(IF(VLOOKUP(D81,'Cases2021 2022 FC'!AC:AE,3,0)=0,"1",VLOOKUP(D81,'Cases2021 2022 FC'!AC:AE,3,0)),"1")</f>
        <v>434</v>
      </c>
      <c r="AI81" s="74">
        <f t="shared" si="7"/>
        <v>0</v>
      </c>
      <c r="AJ81" s="74">
        <f t="shared" si="8"/>
        <v>0</v>
      </c>
      <c r="AK81" s="74">
        <f t="shared" si="9"/>
        <v>0</v>
      </c>
      <c r="AL81" s="74">
        <f t="shared" si="10"/>
        <v>0</v>
      </c>
      <c r="AM81" s="75">
        <f t="shared" si="11"/>
        <v>0</v>
      </c>
      <c r="AN81" s="72" t="str">
        <f>VLOOKUP(D81,SOP!C:R,16,0)</f>
        <v>ΜΑΓΙΟΝΕΖΑ</v>
      </c>
    </row>
    <row r="82" spans="1:40" x14ac:dyDescent="0.3">
      <c r="A82" s="74" cm="1">
        <f t="array" ref="A82">1+SUMPRODUCT(--(D82&gt;$D$2:$D$826))</f>
        <v>41</v>
      </c>
      <c r="B82" s="72" t="str">
        <f t="shared" si="6"/>
        <v>1210050341</v>
      </c>
      <c r="C82" s="30">
        <v>46008</v>
      </c>
      <c r="D82" s="29">
        <v>12100503</v>
      </c>
      <c r="E82" s="29" t="s">
        <v>256</v>
      </c>
      <c r="F82" s="29" t="s">
        <v>624</v>
      </c>
      <c r="G82" s="29" t="s">
        <v>238</v>
      </c>
      <c r="H82" s="29" t="s">
        <v>1656</v>
      </c>
      <c r="I82" s="29">
        <v>30</v>
      </c>
      <c r="J82" s="29">
        <v>0</v>
      </c>
      <c r="K82" s="29">
        <v>0</v>
      </c>
      <c r="L82" s="29">
        <v>0</v>
      </c>
      <c r="M82" s="29" t="s">
        <v>239</v>
      </c>
      <c r="N82" s="30">
        <v>46234</v>
      </c>
      <c r="O82" s="30">
        <v>46159</v>
      </c>
      <c r="P82" s="29">
        <v>226</v>
      </c>
      <c r="Q82" s="29">
        <v>151</v>
      </c>
      <c r="R82" s="29" t="s">
        <v>2419</v>
      </c>
      <c r="S82" s="30">
        <v>45968</v>
      </c>
      <c r="T82" s="29" t="s">
        <v>240</v>
      </c>
      <c r="U82" s="29" t="s">
        <v>240</v>
      </c>
      <c r="V82" s="29">
        <v>30</v>
      </c>
      <c r="W82" s="29">
        <v>517.29999999999995</v>
      </c>
      <c r="X82" s="29">
        <v>0.5</v>
      </c>
      <c r="Y82" s="29" t="s">
        <v>241</v>
      </c>
      <c r="Z82" s="29" t="s">
        <v>2245</v>
      </c>
      <c r="AA82" s="29" t="s">
        <v>242</v>
      </c>
      <c r="AB82" s="29" t="s">
        <v>242</v>
      </c>
      <c r="AC82" s="29" t="s">
        <v>242</v>
      </c>
      <c r="AD82" s="29" t="s">
        <v>243</v>
      </c>
      <c r="AE82" s="29" t="s">
        <v>240</v>
      </c>
      <c r="AF82" s="30">
        <v>45967</v>
      </c>
      <c r="AH82" s="74">
        <f>_xlfn.IFNA(IF(VLOOKUP(D82,'Cases2021 2022 FC'!AC:AE,3,0)=0,"1",VLOOKUP(D82,'Cases2021 2022 FC'!AC:AE,3,0)),"1")</f>
        <v>434</v>
      </c>
      <c r="AI82" s="74">
        <f t="shared" si="7"/>
        <v>0</v>
      </c>
      <c r="AJ82" s="74">
        <f t="shared" si="8"/>
        <v>0</v>
      </c>
      <c r="AK82" s="74">
        <f t="shared" si="9"/>
        <v>0</v>
      </c>
      <c r="AL82" s="74">
        <f t="shared" si="10"/>
        <v>0</v>
      </c>
      <c r="AM82" s="75">
        <f t="shared" si="11"/>
        <v>0</v>
      </c>
      <c r="AN82" s="72" t="str">
        <f>VLOOKUP(D82,SOP!C:R,16,0)</f>
        <v>ΜΑΓΙΟΝΕΖΑ</v>
      </c>
    </row>
    <row r="83" spans="1:40" x14ac:dyDescent="0.3">
      <c r="A83" s="74" cm="1">
        <f t="array" ref="A83">1+SUMPRODUCT(--(D83&gt;$D$2:$D$826))</f>
        <v>41</v>
      </c>
      <c r="B83" s="72" t="str">
        <f t="shared" si="6"/>
        <v>1210050341</v>
      </c>
      <c r="C83" s="30">
        <v>46008</v>
      </c>
      <c r="D83" s="29">
        <v>12100503</v>
      </c>
      <c r="E83" s="29" t="s">
        <v>256</v>
      </c>
      <c r="F83" s="29" t="s">
        <v>624</v>
      </c>
      <c r="G83" s="29" t="s">
        <v>238</v>
      </c>
      <c r="H83" s="29" t="s">
        <v>2358</v>
      </c>
      <c r="I83" s="29">
        <v>60</v>
      </c>
      <c r="J83" s="29">
        <v>0</v>
      </c>
      <c r="K83" s="29">
        <v>0</v>
      </c>
      <c r="L83" s="29">
        <v>0</v>
      </c>
      <c r="M83" s="29" t="s">
        <v>239</v>
      </c>
      <c r="N83" s="132">
        <v>46265</v>
      </c>
      <c r="O83" s="30">
        <v>46190</v>
      </c>
      <c r="P83" s="29">
        <v>257</v>
      </c>
      <c r="Q83" s="29">
        <v>182</v>
      </c>
      <c r="R83" s="29" t="s">
        <v>2420</v>
      </c>
      <c r="S83" s="29">
        <v>46007</v>
      </c>
      <c r="T83" s="29" t="s">
        <v>240</v>
      </c>
      <c r="U83" s="29" t="s">
        <v>240</v>
      </c>
      <c r="V83" s="29">
        <v>60</v>
      </c>
      <c r="W83" s="29">
        <v>1034.5999999999999</v>
      </c>
      <c r="X83" s="29">
        <v>1</v>
      </c>
      <c r="Y83" s="29" t="s">
        <v>241</v>
      </c>
      <c r="Z83" s="29" t="s">
        <v>2245</v>
      </c>
      <c r="AA83" s="29" t="s">
        <v>242</v>
      </c>
      <c r="AB83" s="29" t="s">
        <v>242</v>
      </c>
      <c r="AC83" s="29" t="s">
        <v>242</v>
      </c>
      <c r="AD83" s="29" t="s">
        <v>243</v>
      </c>
      <c r="AE83" s="29" t="s">
        <v>240</v>
      </c>
      <c r="AF83" s="30">
        <v>45996</v>
      </c>
      <c r="AH83" s="74">
        <f>_xlfn.IFNA(IF(VLOOKUP(D83,'Cases2021 2022 FC'!AC:AE,3,0)=0,"1",VLOOKUP(D83,'Cases2021 2022 FC'!AC:AE,3,0)),"1")</f>
        <v>434</v>
      </c>
      <c r="AI83" s="74">
        <f t="shared" si="7"/>
        <v>0</v>
      </c>
      <c r="AJ83" s="74">
        <f t="shared" si="8"/>
        <v>0</v>
      </c>
      <c r="AK83" s="74">
        <f t="shared" si="9"/>
        <v>0</v>
      </c>
      <c r="AL83" s="74">
        <f t="shared" si="10"/>
        <v>0</v>
      </c>
      <c r="AM83" s="75">
        <f t="shared" si="11"/>
        <v>0</v>
      </c>
      <c r="AN83" s="72" t="str">
        <f>VLOOKUP(D83,SOP!C:R,16,0)</f>
        <v>ΜΑΓΙΟΝΕΖΑ</v>
      </c>
    </row>
    <row r="84" spans="1:40" x14ac:dyDescent="0.3">
      <c r="A84" s="74" cm="1">
        <f t="array" ref="A84">1+SUMPRODUCT(--(D84&gt;$D$2:$D$826))</f>
        <v>41</v>
      </c>
      <c r="B84" s="72" t="str">
        <f t="shared" si="6"/>
        <v>1210050341</v>
      </c>
      <c r="C84" s="30">
        <v>46008</v>
      </c>
      <c r="D84" s="29">
        <v>12100503</v>
      </c>
      <c r="E84" s="29" t="s">
        <v>256</v>
      </c>
      <c r="F84" s="29" t="s">
        <v>624</v>
      </c>
      <c r="G84" s="29" t="s">
        <v>238</v>
      </c>
      <c r="H84" s="29" t="s">
        <v>2358</v>
      </c>
      <c r="I84" s="29">
        <v>60</v>
      </c>
      <c r="J84" s="29">
        <v>0</v>
      </c>
      <c r="K84" s="29">
        <v>0</v>
      </c>
      <c r="L84" s="29">
        <v>0</v>
      </c>
      <c r="M84" s="29" t="s">
        <v>239</v>
      </c>
      <c r="N84" s="30">
        <v>46265</v>
      </c>
      <c r="O84" s="30">
        <v>46190</v>
      </c>
      <c r="P84" s="29">
        <v>257</v>
      </c>
      <c r="Q84" s="29">
        <v>182</v>
      </c>
      <c r="R84" s="29" t="s">
        <v>2421</v>
      </c>
      <c r="S84" s="30">
        <v>46007</v>
      </c>
      <c r="T84" s="29" t="s">
        <v>240</v>
      </c>
      <c r="U84" s="29" t="s">
        <v>240</v>
      </c>
      <c r="V84" s="29">
        <v>60</v>
      </c>
      <c r="W84" s="29">
        <v>1034.5999999999999</v>
      </c>
      <c r="X84" s="29">
        <v>1</v>
      </c>
      <c r="Y84" s="29" t="s">
        <v>241</v>
      </c>
      <c r="Z84" s="29" t="s">
        <v>2245</v>
      </c>
      <c r="AA84" s="29" t="s">
        <v>242</v>
      </c>
      <c r="AB84" s="29" t="s">
        <v>242</v>
      </c>
      <c r="AC84" s="29" t="s">
        <v>242</v>
      </c>
      <c r="AD84" s="29" t="s">
        <v>243</v>
      </c>
      <c r="AE84" s="29" t="s">
        <v>240</v>
      </c>
      <c r="AF84" s="30">
        <v>45996</v>
      </c>
      <c r="AH84" s="74">
        <f>_xlfn.IFNA(IF(VLOOKUP(D84,'Cases2021 2022 FC'!AC:AE,3,0)=0,"1",VLOOKUP(D84,'Cases2021 2022 FC'!AC:AE,3,0)),"1")</f>
        <v>434</v>
      </c>
      <c r="AI84" s="74">
        <f t="shared" si="7"/>
        <v>0</v>
      </c>
      <c r="AJ84" s="74">
        <f t="shared" si="8"/>
        <v>0</v>
      </c>
      <c r="AK84" s="74">
        <f t="shared" si="9"/>
        <v>0</v>
      </c>
      <c r="AL84" s="74">
        <f t="shared" si="10"/>
        <v>0</v>
      </c>
      <c r="AM84" s="75">
        <f t="shared" si="11"/>
        <v>0</v>
      </c>
      <c r="AN84" s="72" t="str">
        <f>VLOOKUP(D84,SOP!C:R,16,0)</f>
        <v>ΜΑΓΙΟΝΕΖΑ</v>
      </c>
    </row>
    <row r="85" spans="1:40" x14ac:dyDescent="0.3">
      <c r="A85" s="74" cm="1">
        <f t="array" ref="A85">1+SUMPRODUCT(--(D85&gt;$D$2:$D$826))</f>
        <v>41</v>
      </c>
      <c r="B85" s="72" t="str">
        <f t="shared" si="6"/>
        <v>1210050341</v>
      </c>
      <c r="C85" s="30">
        <v>46008</v>
      </c>
      <c r="D85" s="29">
        <v>12100503</v>
      </c>
      <c r="E85" s="29" t="s">
        <v>256</v>
      </c>
      <c r="F85" s="29" t="s">
        <v>624</v>
      </c>
      <c r="G85" s="29" t="s">
        <v>238</v>
      </c>
      <c r="H85" s="29" t="s">
        <v>2358</v>
      </c>
      <c r="I85" s="29">
        <v>60</v>
      </c>
      <c r="J85" s="29">
        <v>0</v>
      </c>
      <c r="K85" s="29">
        <v>0</v>
      </c>
      <c r="L85" s="29">
        <v>0</v>
      </c>
      <c r="M85" s="29" t="s">
        <v>239</v>
      </c>
      <c r="N85" s="30">
        <v>46265</v>
      </c>
      <c r="O85" s="30">
        <v>46190</v>
      </c>
      <c r="P85" s="29">
        <v>257</v>
      </c>
      <c r="Q85" s="29">
        <v>182</v>
      </c>
      <c r="R85" s="29" t="s">
        <v>2422</v>
      </c>
      <c r="S85" s="30">
        <v>46007</v>
      </c>
      <c r="T85" s="29" t="s">
        <v>240</v>
      </c>
      <c r="U85" s="29" t="s">
        <v>240</v>
      </c>
      <c r="V85" s="29">
        <v>60</v>
      </c>
      <c r="W85" s="29">
        <v>1034.5999999999999</v>
      </c>
      <c r="X85" s="29">
        <v>1</v>
      </c>
      <c r="Y85" s="29" t="s">
        <v>241</v>
      </c>
      <c r="Z85" s="29" t="s">
        <v>2245</v>
      </c>
      <c r="AA85" s="29" t="s">
        <v>242</v>
      </c>
      <c r="AB85" s="29" t="s">
        <v>242</v>
      </c>
      <c r="AC85" s="29" t="s">
        <v>242</v>
      </c>
      <c r="AD85" s="29" t="s">
        <v>243</v>
      </c>
      <c r="AE85" s="29" t="s">
        <v>240</v>
      </c>
      <c r="AF85" s="30">
        <v>45996</v>
      </c>
      <c r="AH85" s="74">
        <f>_xlfn.IFNA(IF(VLOOKUP(D85,'Cases2021 2022 FC'!AC:AE,3,0)=0,"1",VLOOKUP(D85,'Cases2021 2022 FC'!AC:AE,3,0)),"1")</f>
        <v>434</v>
      </c>
      <c r="AI85" s="74">
        <f t="shared" si="7"/>
        <v>0</v>
      </c>
      <c r="AJ85" s="74">
        <f t="shared" si="8"/>
        <v>0</v>
      </c>
      <c r="AK85" s="74">
        <f t="shared" si="9"/>
        <v>0</v>
      </c>
      <c r="AL85" s="74">
        <f t="shared" si="10"/>
        <v>0</v>
      </c>
      <c r="AM85" s="75">
        <f t="shared" si="11"/>
        <v>0</v>
      </c>
      <c r="AN85" s="72" t="str">
        <f>VLOOKUP(D85,SOP!C:R,16,0)</f>
        <v>ΜΑΓΙΟΝΕΖΑ</v>
      </c>
    </row>
    <row r="86" spans="1:40" x14ac:dyDescent="0.3">
      <c r="A86" s="74" cm="1">
        <f t="array" ref="A86">1+SUMPRODUCT(--(D86&gt;$D$2:$D$826))</f>
        <v>41</v>
      </c>
      <c r="B86" s="72" t="str">
        <f t="shared" si="6"/>
        <v>1210050341</v>
      </c>
      <c r="C86" s="30">
        <v>46008</v>
      </c>
      <c r="D86" s="29">
        <v>12100503</v>
      </c>
      <c r="E86" s="29" t="s">
        <v>256</v>
      </c>
      <c r="F86" s="29" t="s">
        <v>624</v>
      </c>
      <c r="G86" s="29" t="s">
        <v>238</v>
      </c>
      <c r="H86" s="29" t="s">
        <v>2358</v>
      </c>
      <c r="I86" s="29">
        <v>60</v>
      </c>
      <c r="J86" s="29">
        <v>0</v>
      </c>
      <c r="K86" s="29">
        <v>0</v>
      </c>
      <c r="L86" s="29">
        <v>0</v>
      </c>
      <c r="M86" s="29" t="s">
        <v>239</v>
      </c>
      <c r="N86" s="132">
        <v>46265</v>
      </c>
      <c r="O86" s="30">
        <v>46190</v>
      </c>
      <c r="P86" s="29">
        <v>257</v>
      </c>
      <c r="Q86" s="29">
        <v>182</v>
      </c>
      <c r="R86" s="29" t="s">
        <v>2423</v>
      </c>
      <c r="S86" s="29">
        <v>46007</v>
      </c>
      <c r="T86" s="29" t="s">
        <v>240</v>
      </c>
      <c r="U86" s="29" t="s">
        <v>240</v>
      </c>
      <c r="V86" s="29">
        <v>60</v>
      </c>
      <c r="W86" s="29">
        <v>1034.5999999999999</v>
      </c>
      <c r="X86" s="29">
        <v>1</v>
      </c>
      <c r="Y86" s="29" t="s">
        <v>241</v>
      </c>
      <c r="Z86" s="29" t="s">
        <v>2245</v>
      </c>
      <c r="AA86" s="29" t="s">
        <v>242</v>
      </c>
      <c r="AB86" s="29" t="s">
        <v>242</v>
      </c>
      <c r="AC86" s="29" t="s">
        <v>242</v>
      </c>
      <c r="AD86" s="29" t="s">
        <v>243</v>
      </c>
      <c r="AE86" s="29" t="s">
        <v>240</v>
      </c>
      <c r="AF86" s="30">
        <v>45996</v>
      </c>
      <c r="AH86" s="74">
        <f>_xlfn.IFNA(IF(VLOOKUP(D86,'Cases2021 2022 FC'!AC:AE,3,0)=0,"1",VLOOKUP(D86,'Cases2021 2022 FC'!AC:AE,3,0)),"1")</f>
        <v>434</v>
      </c>
      <c r="AI86" s="74">
        <f t="shared" si="7"/>
        <v>0</v>
      </c>
      <c r="AJ86" s="74">
        <f t="shared" si="8"/>
        <v>0</v>
      </c>
      <c r="AK86" s="74">
        <f t="shared" si="9"/>
        <v>0</v>
      </c>
      <c r="AL86" s="74">
        <f t="shared" si="10"/>
        <v>0</v>
      </c>
      <c r="AM86" s="75">
        <f t="shared" si="11"/>
        <v>0</v>
      </c>
      <c r="AN86" s="72" t="str">
        <f>VLOOKUP(D86,SOP!C:R,16,0)</f>
        <v>ΜΑΓΙΟΝΕΖΑ</v>
      </c>
    </row>
    <row r="87" spans="1:40" x14ac:dyDescent="0.3">
      <c r="A87" s="74" cm="1">
        <f t="array" ref="A87">1+SUMPRODUCT(--(D87&gt;$D$2:$D$826))</f>
        <v>41</v>
      </c>
      <c r="B87" s="72" t="str">
        <f t="shared" si="6"/>
        <v>1210050341</v>
      </c>
      <c r="C87" s="30">
        <v>46008</v>
      </c>
      <c r="D87" s="29">
        <v>12100503</v>
      </c>
      <c r="E87" s="29" t="s">
        <v>256</v>
      </c>
      <c r="F87" s="29" t="s">
        <v>624</v>
      </c>
      <c r="G87" s="29" t="s">
        <v>238</v>
      </c>
      <c r="H87" s="29" t="s">
        <v>2358</v>
      </c>
      <c r="I87" s="29">
        <v>60</v>
      </c>
      <c r="J87" s="29">
        <v>0</v>
      </c>
      <c r="K87" s="29">
        <v>0</v>
      </c>
      <c r="L87" s="29">
        <v>0</v>
      </c>
      <c r="M87" s="29" t="s">
        <v>239</v>
      </c>
      <c r="N87" s="30">
        <v>46265</v>
      </c>
      <c r="O87" s="30">
        <v>46190</v>
      </c>
      <c r="P87" s="29">
        <v>257</v>
      </c>
      <c r="Q87" s="29">
        <v>182</v>
      </c>
      <c r="R87" s="29" t="s">
        <v>2424</v>
      </c>
      <c r="S87" s="30">
        <v>46007</v>
      </c>
      <c r="T87" s="29" t="s">
        <v>240</v>
      </c>
      <c r="U87" s="29" t="s">
        <v>240</v>
      </c>
      <c r="V87" s="32">
        <v>60</v>
      </c>
      <c r="W87" s="29">
        <v>1034.5999999999999</v>
      </c>
      <c r="X87" s="29">
        <v>1</v>
      </c>
      <c r="Y87" s="29" t="s">
        <v>241</v>
      </c>
      <c r="Z87" s="29" t="s">
        <v>2245</v>
      </c>
      <c r="AA87" s="29" t="s">
        <v>242</v>
      </c>
      <c r="AB87" s="29" t="s">
        <v>242</v>
      </c>
      <c r="AC87" s="29" t="s">
        <v>242</v>
      </c>
      <c r="AD87" s="29" t="s">
        <v>243</v>
      </c>
      <c r="AE87" s="29" t="s">
        <v>240</v>
      </c>
      <c r="AF87" s="30">
        <v>45996</v>
      </c>
      <c r="AH87" s="74">
        <f>_xlfn.IFNA(IF(VLOOKUP(D87,'Cases2021 2022 FC'!AC:AE,3,0)=0,"1",VLOOKUP(D87,'Cases2021 2022 FC'!AC:AE,3,0)),"1")</f>
        <v>434</v>
      </c>
      <c r="AI87" s="74">
        <f t="shared" si="7"/>
        <v>0</v>
      </c>
      <c r="AJ87" s="74">
        <f t="shared" si="8"/>
        <v>0</v>
      </c>
      <c r="AK87" s="74">
        <f t="shared" si="9"/>
        <v>0</v>
      </c>
      <c r="AL87" s="74">
        <f t="shared" si="10"/>
        <v>0</v>
      </c>
      <c r="AM87" s="75">
        <f t="shared" si="11"/>
        <v>0</v>
      </c>
      <c r="AN87" s="72" t="str">
        <f>VLOOKUP(D87,SOP!C:R,16,0)</f>
        <v>ΜΑΓΙΟΝΕΖΑ</v>
      </c>
    </row>
    <row r="88" spans="1:40" x14ac:dyDescent="0.3">
      <c r="A88" s="74" cm="1">
        <f t="array" ref="A88">1+SUMPRODUCT(--(D88&gt;$D$2:$D$826))</f>
        <v>41</v>
      </c>
      <c r="B88" s="72" t="str">
        <f t="shared" si="6"/>
        <v>1210050341</v>
      </c>
      <c r="C88" s="30">
        <v>46008</v>
      </c>
      <c r="D88" s="29">
        <v>12100503</v>
      </c>
      <c r="E88" s="29" t="s">
        <v>256</v>
      </c>
      <c r="F88" s="29" t="s">
        <v>624</v>
      </c>
      <c r="G88" s="29" t="s">
        <v>238</v>
      </c>
      <c r="H88" s="29" t="s">
        <v>2358</v>
      </c>
      <c r="I88" s="29">
        <v>60</v>
      </c>
      <c r="J88" s="29">
        <v>0</v>
      </c>
      <c r="K88" s="29">
        <v>0</v>
      </c>
      <c r="L88" s="29">
        <v>0</v>
      </c>
      <c r="M88" s="29" t="s">
        <v>239</v>
      </c>
      <c r="N88" s="30">
        <v>46265</v>
      </c>
      <c r="O88" s="30">
        <v>46190</v>
      </c>
      <c r="P88" s="29">
        <v>257</v>
      </c>
      <c r="Q88" s="29">
        <v>182</v>
      </c>
      <c r="R88" s="29" t="s">
        <v>2425</v>
      </c>
      <c r="S88" s="30">
        <v>46007</v>
      </c>
      <c r="T88" s="29" t="s">
        <v>240</v>
      </c>
      <c r="U88" s="29" t="s">
        <v>240</v>
      </c>
      <c r="V88" s="32">
        <v>60</v>
      </c>
      <c r="W88" s="29">
        <v>1034.5999999999999</v>
      </c>
      <c r="X88" s="29">
        <v>1</v>
      </c>
      <c r="Y88" s="29" t="s">
        <v>241</v>
      </c>
      <c r="Z88" s="29" t="s">
        <v>2245</v>
      </c>
      <c r="AA88" s="29" t="s">
        <v>242</v>
      </c>
      <c r="AB88" s="29" t="s">
        <v>242</v>
      </c>
      <c r="AC88" s="29" t="s">
        <v>242</v>
      </c>
      <c r="AD88" s="29" t="s">
        <v>243</v>
      </c>
      <c r="AE88" s="29" t="s">
        <v>240</v>
      </c>
      <c r="AF88" s="30">
        <v>45996</v>
      </c>
      <c r="AH88" s="74">
        <f>_xlfn.IFNA(IF(VLOOKUP(D88,'Cases2021 2022 FC'!AC:AE,3,0)=0,"1",VLOOKUP(D88,'Cases2021 2022 FC'!AC:AE,3,0)),"1")</f>
        <v>434</v>
      </c>
      <c r="AI88" s="74">
        <f t="shared" si="7"/>
        <v>0</v>
      </c>
      <c r="AJ88" s="74">
        <f t="shared" si="8"/>
        <v>0</v>
      </c>
      <c r="AK88" s="74">
        <f t="shared" si="9"/>
        <v>0</v>
      </c>
      <c r="AL88" s="74">
        <f t="shared" si="10"/>
        <v>0</v>
      </c>
      <c r="AM88" s="75">
        <f t="shared" si="11"/>
        <v>0</v>
      </c>
      <c r="AN88" s="72" t="str">
        <f>VLOOKUP(D88,SOP!C:R,16,0)</f>
        <v>ΜΑΓΙΟΝΕΖΑ</v>
      </c>
    </row>
    <row r="89" spans="1:40" x14ac:dyDescent="0.3">
      <c r="A89" s="74" cm="1">
        <f t="array" ref="A89">1+SUMPRODUCT(--(D89&gt;$D$2:$D$826))</f>
        <v>41</v>
      </c>
      <c r="B89" s="72" t="str">
        <f t="shared" si="6"/>
        <v>1210050341</v>
      </c>
      <c r="C89" s="30">
        <v>46008</v>
      </c>
      <c r="D89" s="29">
        <v>12100503</v>
      </c>
      <c r="E89" s="29" t="s">
        <v>256</v>
      </c>
      <c r="F89" s="29" t="s">
        <v>624</v>
      </c>
      <c r="G89" s="29" t="s">
        <v>238</v>
      </c>
      <c r="H89" s="29" t="s">
        <v>2358</v>
      </c>
      <c r="I89" s="29">
        <v>60</v>
      </c>
      <c r="J89" s="29">
        <v>0</v>
      </c>
      <c r="K89" s="29">
        <v>0</v>
      </c>
      <c r="L89" s="29">
        <v>0</v>
      </c>
      <c r="M89" s="29" t="s">
        <v>239</v>
      </c>
      <c r="N89" s="132">
        <v>46265</v>
      </c>
      <c r="O89" s="30">
        <v>46190</v>
      </c>
      <c r="P89" s="29">
        <v>257</v>
      </c>
      <c r="Q89" s="29">
        <v>182</v>
      </c>
      <c r="R89" s="29" t="s">
        <v>2426</v>
      </c>
      <c r="S89" s="29">
        <v>46007</v>
      </c>
      <c r="T89" s="29" t="s">
        <v>240</v>
      </c>
      <c r="U89" s="29" t="s">
        <v>240</v>
      </c>
      <c r="V89" s="29">
        <v>60</v>
      </c>
      <c r="W89" s="29">
        <v>1034.5999999999999</v>
      </c>
      <c r="X89" s="29">
        <v>1</v>
      </c>
      <c r="Y89" s="29" t="s">
        <v>241</v>
      </c>
      <c r="Z89" s="29" t="s">
        <v>2245</v>
      </c>
      <c r="AA89" s="29" t="s">
        <v>242</v>
      </c>
      <c r="AB89" s="29" t="s">
        <v>242</v>
      </c>
      <c r="AC89" s="29" t="s">
        <v>242</v>
      </c>
      <c r="AD89" s="29" t="s">
        <v>243</v>
      </c>
      <c r="AE89" s="29" t="s">
        <v>240</v>
      </c>
      <c r="AF89" s="30">
        <v>45996</v>
      </c>
      <c r="AH89" s="74">
        <f>_xlfn.IFNA(IF(VLOOKUP(D89,'Cases2021 2022 FC'!AC:AE,3,0)=0,"1",VLOOKUP(D89,'Cases2021 2022 FC'!AC:AE,3,0)),"1")</f>
        <v>434</v>
      </c>
      <c r="AI89" s="74">
        <f t="shared" si="7"/>
        <v>0</v>
      </c>
      <c r="AJ89" s="74">
        <f t="shared" si="8"/>
        <v>0</v>
      </c>
      <c r="AK89" s="74">
        <f t="shared" si="9"/>
        <v>0</v>
      </c>
      <c r="AL89" s="74">
        <f t="shared" si="10"/>
        <v>0</v>
      </c>
      <c r="AM89" s="75">
        <f t="shared" si="11"/>
        <v>0</v>
      </c>
      <c r="AN89" s="72" t="str">
        <f>VLOOKUP(D89,SOP!C:R,16,0)</f>
        <v>ΜΑΓΙΟΝΕΖΑ</v>
      </c>
    </row>
    <row r="90" spans="1:40" x14ac:dyDescent="0.3">
      <c r="A90" s="74" cm="1">
        <f t="array" ref="A90">1+SUMPRODUCT(--(D90&gt;$D$2:$D$826))</f>
        <v>41</v>
      </c>
      <c r="B90" s="72" t="str">
        <f t="shared" si="6"/>
        <v>1210050341</v>
      </c>
      <c r="C90" s="30">
        <v>46008</v>
      </c>
      <c r="D90" s="29">
        <v>12100503</v>
      </c>
      <c r="E90" s="29" t="s">
        <v>256</v>
      </c>
      <c r="F90" s="29" t="s">
        <v>624</v>
      </c>
      <c r="G90" s="29" t="s">
        <v>238</v>
      </c>
      <c r="H90" s="29" t="s">
        <v>2358</v>
      </c>
      <c r="I90" s="29">
        <v>60</v>
      </c>
      <c r="J90" s="29">
        <v>0</v>
      </c>
      <c r="K90" s="29">
        <v>0</v>
      </c>
      <c r="L90" s="29">
        <v>0</v>
      </c>
      <c r="M90" s="29" t="s">
        <v>239</v>
      </c>
      <c r="N90" s="30">
        <v>46265</v>
      </c>
      <c r="O90" s="30">
        <v>46190</v>
      </c>
      <c r="P90" s="29">
        <v>257</v>
      </c>
      <c r="Q90" s="29">
        <v>182</v>
      </c>
      <c r="R90" s="29" t="s">
        <v>2427</v>
      </c>
      <c r="S90" s="30">
        <v>46007</v>
      </c>
      <c r="T90" s="29" t="s">
        <v>240</v>
      </c>
      <c r="U90" s="29" t="s">
        <v>240</v>
      </c>
      <c r="V90" s="29">
        <v>60</v>
      </c>
      <c r="W90" s="29">
        <v>1034.5999999999999</v>
      </c>
      <c r="X90" s="29">
        <v>1</v>
      </c>
      <c r="Y90" s="29" t="s">
        <v>241</v>
      </c>
      <c r="Z90" s="29" t="s">
        <v>2245</v>
      </c>
      <c r="AA90" s="29" t="s">
        <v>242</v>
      </c>
      <c r="AB90" s="29" t="s">
        <v>242</v>
      </c>
      <c r="AC90" s="29" t="s">
        <v>242</v>
      </c>
      <c r="AD90" s="29" t="s">
        <v>243</v>
      </c>
      <c r="AE90" s="29" t="s">
        <v>240</v>
      </c>
      <c r="AF90" s="30">
        <v>45996</v>
      </c>
      <c r="AH90" s="74">
        <f>_xlfn.IFNA(IF(VLOOKUP(D90,'Cases2021 2022 FC'!AC:AE,3,0)=0,"1",VLOOKUP(D90,'Cases2021 2022 FC'!AC:AE,3,0)),"1")</f>
        <v>434</v>
      </c>
      <c r="AI90" s="74">
        <f t="shared" si="7"/>
        <v>0</v>
      </c>
      <c r="AJ90" s="74">
        <f t="shared" si="8"/>
        <v>0</v>
      </c>
      <c r="AK90" s="74">
        <f t="shared" si="9"/>
        <v>0</v>
      </c>
      <c r="AL90" s="74">
        <f t="shared" si="10"/>
        <v>0</v>
      </c>
      <c r="AM90" s="75">
        <f t="shared" si="11"/>
        <v>0</v>
      </c>
      <c r="AN90" s="72" t="str">
        <f>VLOOKUP(D90,SOP!C:R,16,0)</f>
        <v>ΜΑΓΙΟΝΕΖΑ</v>
      </c>
    </row>
    <row r="91" spans="1:40" x14ac:dyDescent="0.3">
      <c r="A91" s="74" cm="1">
        <f t="array" ref="A91">1+SUMPRODUCT(--(D91&gt;$D$2:$D$826))</f>
        <v>41</v>
      </c>
      <c r="B91" s="72" t="str">
        <f t="shared" si="6"/>
        <v>1210050341</v>
      </c>
      <c r="C91" s="30">
        <v>46008</v>
      </c>
      <c r="D91" s="29">
        <v>12100503</v>
      </c>
      <c r="E91" s="29" t="s">
        <v>256</v>
      </c>
      <c r="F91" s="29" t="s">
        <v>624</v>
      </c>
      <c r="G91" s="29" t="s">
        <v>238</v>
      </c>
      <c r="H91" s="29" t="s">
        <v>2358</v>
      </c>
      <c r="I91" s="29">
        <v>60</v>
      </c>
      <c r="J91" s="29">
        <v>0</v>
      </c>
      <c r="K91" s="29">
        <v>0</v>
      </c>
      <c r="L91" s="29">
        <v>0</v>
      </c>
      <c r="M91" s="29" t="s">
        <v>239</v>
      </c>
      <c r="N91" s="30">
        <v>46265</v>
      </c>
      <c r="O91" s="30">
        <v>46190</v>
      </c>
      <c r="P91" s="29">
        <v>257</v>
      </c>
      <c r="Q91" s="29">
        <v>182</v>
      </c>
      <c r="R91" s="29" t="s">
        <v>2428</v>
      </c>
      <c r="S91" s="30">
        <v>46007</v>
      </c>
      <c r="T91" s="29" t="s">
        <v>240</v>
      </c>
      <c r="U91" s="29" t="s">
        <v>240</v>
      </c>
      <c r="V91" s="32">
        <v>60</v>
      </c>
      <c r="W91" s="29">
        <v>1034.5999999999999</v>
      </c>
      <c r="X91" s="29">
        <v>1</v>
      </c>
      <c r="Y91" s="29" t="s">
        <v>241</v>
      </c>
      <c r="Z91" s="29" t="s">
        <v>2245</v>
      </c>
      <c r="AA91" s="29" t="s">
        <v>242</v>
      </c>
      <c r="AB91" s="29" t="s">
        <v>242</v>
      </c>
      <c r="AC91" s="29" t="s">
        <v>242</v>
      </c>
      <c r="AD91" s="29" t="s">
        <v>243</v>
      </c>
      <c r="AE91" s="29" t="s">
        <v>240</v>
      </c>
      <c r="AF91" s="30">
        <v>45996</v>
      </c>
      <c r="AH91" s="74">
        <f>_xlfn.IFNA(IF(VLOOKUP(D91,'Cases2021 2022 FC'!AC:AE,3,0)=0,"1",VLOOKUP(D91,'Cases2021 2022 FC'!AC:AE,3,0)),"1")</f>
        <v>434</v>
      </c>
      <c r="AI91" s="74">
        <f t="shared" si="7"/>
        <v>0</v>
      </c>
      <c r="AJ91" s="74">
        <f t="shared" si="8"/>
        <v>0</v>
      </c>
      <c r="AK91" s="74">
        <f t="shared" si="9"/>
        <v>0</v>
      </c>
      <c r="AL91" s="74">
        <f t="shared" si="10"/>
        <v>0</v>
      </c>
      <c r="AM91" s="75">
        <f t="shared" si="11"/>
        <v>0</v>
      </c>
      <c r="AN91" s="72" t="str">
        <f>VLOOKUP(D91,SOP!C:R,16,0)</f>
        <v>ΜΑΓΙΟΝΕΖΑ</v>
      </c>
    </row>
    <row r="92" spans="1:40" x14ac:dyDescent="0.3">
      <c r="A92" s="74" cm="1">
        <f t="array" ref="A92">1+SUMPRODUCT(--(D92&gt;$D$2:$D$826))</f>
        <v>41</v>
      </c>
      <c r="B92" s="72" t="str">
        <f t="shared" si="6"/>
        <v>1210050341</v>
      </c>
      <c r="C92" s="30">
        <v>46008</v>
      </c>
      <c r="D92" s="29">
        <v>12100503</v>
      </c>
      <c r="E92" s="29" t="s">
        <v>256</v>
      </c>
      <c r="F92" s="29" t="s">
        <v>624</v>
      </c>
      <c r="G92" s="29" t="s">
        <v>238</v>
      </c>
      <c r="H92" s="29" t="s">
        <v>2358</v>
      </c>
      <c r="I92" s="29">
        <v>60</v>
      </c>
      <c r="J92" s="29">
        <v>0</v>
      </c>
      <c r="K92" s="29">
        <v>0</v>
      </c>
      <c r="L92" s="29">
        <v>0</v>
      </c>
      <c r="M92" s="29" t="s">
        <v>239</v>
      </c>
      <c r="N92" s="132">
        <v>46265</v>
      </c>
      <c r="O92" s="30">
        <v>46190</v>
      </c>
      <c r="P92" s="29">
        <v>257</v>
      </c>
      <c r="Q92" s="29">
        <v>182</v>
      </c>
      <c r="R92" s="29" t="s">
        <v>2429</v>
      </c>
      <c r="S92" s="29">
        <v>46007</v>
      </c>
      <c r="T92" s="29" t="s">
        <v>240</v>
      </c>
      <c r="U92" s="29" t="s">
        <v>240</v>
      </c>
      <c r="V92" s="29">
        <v>60</v>
      </c>
      <c r="W92" s="29">
        <v>1034.5999999999999</v>
      </c>
      <c r="X92" s="29">
        <v>1</v>
      </c>
      <c r="Y92" s="29" t="s">
        <v>241</v>
      </c>
      <c r="Z92" s="29" t="s">
        <v>2245</v>
      </c>
      <c r="AA92" s="29" t="s">
        <v>242</v>
      </c>
      <c r="AB92" s="29" t="s">
        <v>242</v>
      </c>
      <c r="AC92" s="29" t="s">
        <v>242</v>
      </c>
      <c r="AD92" s="29" t="s">
        <v>243</v>
      </c>
      <c r="AE92" s="29" t="s">
        <v>240</v>
      </c>
      <c r="AF92" s="30">
        <v>45996</v>
      </c>
      <c r="AH92" s="74">
        <f>_xlfn.IFNA(IF(VLOOKUP(D92,'Cases2021 2022 FC'!AC:AE,3,0)=0,"1",VLOOKUP(D92,'Cases2021 2022 FC'!AC:AE,3,0)),"1")</f>
        <v>434</v>
      </c>
      <c r="AI92" s="74">
        <f t="shared" si="7"/>
        <v>0</v>
      </c>
      <c r="AJ92" s="74">
        <f t="shared" si="8"/>
        <v>0</v>
      </c>
      <c r="AK92" s="74">
        <f t="shared" si="9"/>
        <v>0</v>
      </c>
      <c r="AL92" s="74">
        <f t="shared" si="10"/>
        <v>0</v>
      </c>
      <c r="AM92" s="75">
        <f t="shared" si="11"/>
        <v>0</v>
      </c>
      <c r="AN92" s="72" t="str">
        <f>VLOOKUP(D92,SOP!C:R,16,0)</f>
        <v>ΜΑΓΙΟΝΕΖΑ</v>
      </c>
    </row>
    <row r="93" spans="1:40" x14ac:dyDescent="0.3">
      <c r="A93" s="74" cm="1">
        <f t="array" ref="A93">1+SUMPRODUCT(--(D93&gt;$D$2:$D$826))</f>
        <v>41</v>
      </c>
      <c r="B93" s="72" t="str">
        <f t="shared" si="6"/>
        <v>1210050341</v>
      </c>
      <c r="C93" s="30">
        <v>46008</v>
      </c>
      <c r="D93" s="29">
        <v>12100503</v>
      </c>
      <c r="E93" s="29" t="s">
        <v>256</v>
      </c>
      <c r="F93" s="29" t="s">
        <v>624</v>
      </c>
      <c r="G93" s="29" t="s">
        <v>238</v>
      </c>
      <c r="H93" s="29" t="s">
        <v>2358</v>
      </c>
      <c r="I93" s="29">
        <v>60</v>
      </c>
      <c r="J93" s="29">
        <v>0</v>
      </c>
      <c r="K93" s="29">
        <v>0</v>
      </c>
      <c r="L93" s="29">
        <v>0</v>
      </c>
      <c r="M93" s="29" t="s">
        <v>239</v>
      </c>
      <c r="N93" s="132">
        <v>46265</v>
      </c>
      <c r="O93" s="30">
        <v>46190</v>
      </c>
      <c r="P93" s="29">
        <v>257</v>
      </c>
      <c r="Q93" s="29">
        <v>182</v>
      </c>
      <c r="R93" s="29" t="s">
        <v>2430</v>
      </c>
      <c r="S93" s="29">
        <v>46007</v>
      </c>
      <c r="T93" s="29" t="s">
        <v>240</v>
      </c>
      <c r="U93" s="29" t="s">
        <v>240</v>
      </c>
      <c r="V93" s="29">
        <v>60</v>
      </c>
      <c r="W93" s="29">
        <v>1034.5999999999999</v>
      </c>
      <c r="X93" s="29">
        <v>1</v>
      </c>
      <c r="Y93" s="29" t="s">
        <v>241</v>
      </c>
      <c r="Z93" s="29" t="s">
        <v>2245</v>
      </c>
      <c r="AA93" s="29" t="s">
        <v>242</v>
      </c>
      <c r="AB93" s="29" t="s">
        <v>242</v>
      </c>
      <c r="AC93" s="29" t="s">
        <v>242</v>
      </c>
      <c r="AD93" s="29" t="s">
        <v>243</v>
      </c>
      <c r="AE93" s="29" t="s">
        <v>240</v>
      </c>
      <c r="AF93" s="30">
        <v>45996</v>
      </c>
      <c r="AH93" s="74">
        <f>_xlfn.IFNA(IF(VLOOKUP(D93,'Cases2021 2022 FC'!AC:AE,3,0)=0,"1",VLOOKUP(D93,'Cases2021 2022 FC'!AC:AE,3,0)),"1")</f>
        <v>434</v>
      </c>
      <c r="AI93" s="74">
        <f t="shared" si="7"/>
        <v>0</v>
      </c>
      <c r="AJ93" s="74">
        <f t="shared" si="8"/>
        <v>0</v>
      </c>
      <c r="AK93" s="74">
        <f t="shared" si="9"/>
        <v>0</v>
      </c>
      <c r="AL93" s="74">
        <f t="shared" si="10"/>
        <v>0</v>
      </c>
      <c r="AM93" s="75">
        <f t="shared" si="11"/>
        <v>0</v>
      </c>
      <c r="AN93" s="72" t="str">
        <f>VLOOKUP(D93,SOP!C:R,16,0)</f>
        <v>ΜΑΓΙΟΝΕΖΑ</v>
      </c>
    </row>
    <row r="94" spans="1:40" x14ac:dyDescent="0.3">
      <c r="A94" s="74" cm="1">
        <f t="array" ref="A94">1+SUMPRODUCT(--(D94&gt;$D$2:$D$826))</f>
        <v>41</v>
      </c>
      <c r="B94" s="72" t="str">
        <f t="shared" si="6"/>
        <v>1210050341</v>
      </c>
      <c r="C94" s="30">
        <v>46008</v>
      </c>
      <c r="D94" s="29">
        <v>12100503</v>
      </c>
      <c r="E94" s="29" t="s">
        <v>256</v>
      </c>
      <c r="F94" s="29" t="s">
        <v>624</v>
      </c>
      <c r="G94" s="29" t="s">
        <v>238</v>
      </c>
      <c r="H94" s="29" t="s">
        <v>2358</v>
      </c>
      <c r="I94" s="29">
        <v>60</v>
      </c>
      <c r="J94" s="29">
        <v>0</v>
      </c>
      <c r="K94" s="29">
        <v>0</v>
      </c>
      <c r="L94" s="29">
        <v>0</v>
      </c>
      <c r="M94" s="29" t="s">
        <v>239</v>
      </c>
      <c r="N94" s="132">
        <v>46265</v>
      </c>
      <c r="O94" s="30">
        <v>46190</v>
      </c>
      <c r="P94" s="29">
        <v>257</v>
      </c>
      <c r="Q94" s="29">
        <v>182</v>
      </c>
      <c r="R94" s="29" t="s">
        <v>2431</v>
      </c>
      <c r="S94" s="29">
        <v>46007</v>
      </c>
      <c r="T94" s="29" t="s">
        <v>240</v>
      </c>
      <c r="U94" s="29" t="s">
        <v>240</v>
      </c>
      <c r="V94" s="29">
        <v>60</v>
      </c>
      <c r="W94" s="29">
        <v>1034.5999999999999</v>
      </c>
      <c r="X94" s="29">
        <v>1</v>
      </c>
      <c r="Y94" s="29" t="s">
        <v>241</v>
      </c>
      <c r="Z94" s="29" t="s">
        <v>2245</v>
      </c>
      <c r="AA94" s="29" t="s">
        <v>242</v>
      </c>
      <c r="AB94" s="29" t="s">
        <v>242</v>
      </c>
      <c r="AC94" s="29" t="s">
        <v>242</v>
      </c>
      <c r="AD94" s="29" t="s">
        <v>243</v>
      </c>
      <c r="AE94" s="29" t="s">
        <v>240</v>
      </c>
      <c r="AF94" s="30">
        <v>45996</v>
      </c>
      <c r="AH94" s="74">
        <f>_xlfn.IFNA(IF(VLOOKUP(D94,'Cases2021 2022 FC'!AC:AE,3,0)=0,"1",VLOOKUP(D94,'Cases2021 2022 FC'!AC:AE,3,0)),"1")</f>
        <v>434</v>
      </c>
      <c r="AI94" s="74">
        <f t="shared" si="7"/>
        <v>0</v>
      </c>
      <c r="AJ94" s="74">
        <f t="shared" si="8"/>
        <v>0</v>
      </c>
      <c r="AK94" s="74">
        <f t="shared" si="9"/>
        <v>0</v>
      </c>
      <c r="AL94" s="74">
        <f t="shared" si="10"/>
        <v>0</v>
      </c>
      <c r="AM94" s="75">
        <f t="shared" si="11"/>
        <v>0</v>
      </c>
      <c r="AN94" s="72" t="str">
        <f>VLOOKUP(D94,SOP!C:R,16,0)</f>
        <v>ΜΑΓΙΟΝΕΖΑ</v>
      </c>
    </row>
    <row r="95" spans="1:40" x14ac:dyDescent="0.3">
      <c r="A95" s="74" cm="1">
        <f t="array" ref="A95">1+SUMPRODUCT(--(D95&gt;$D$2:$D$826))</f>
        <v>41</v>
      </c>
      <c r="B95" s="72" t="str">
        <f t="shared" si="6"/>
        <v>1210050341</v>
      </c>
      <c r="C95" s="30">
        <v>46008</v>
      </c>
      <c r="D95" s="29">
        <v>12100503</v>
      </c>
      <c r="E95" s="29" t="s">
        <v>256</v>
      </c>
      <c r="F95" s="29" t="s">
        <v>624</v>
      </c>
      <c r="G95" s="29" t="s">
        <v>238</v>
      </c>
      <c r="H95" s="29" t="s">
        <v>2358</v>
      </c>
      <c r="I95" s="29">
        <v>60</v>
      </c>
      <c r="J95" s="29">
        <v>0</v>
      </c>
      <c r="K95" s="29">
        <v>0</v>
      </c>
      <c r="L95" s="29">
        <v>0</v>
      </c>
      <c r="M95" s="29" t="s">
        <v>239</v>
      </c>
      <c r="N95" s="132">
        <v>46265</v>
      </c>
      <c r="O95" s="30">
        <v>46190</v>
      </c>
      <c r="P95" s="29">
        <v>257</v>
      </c>
      <c r="Q95" s="29">
        <v>182</v>
      </c>
      <c r="R95" s="29" t="s">
        <v>2432</v>
      </c>
      <c r="S95" s="29">
        <v>46007</v>
      </c>
      <c r="T95" s="29" t="s">
        <v>240</v>
      </c>
      <c r="U95" s="29" t="s">
        <v>240</v>
      </c>
      <c r="V95" s="29">
        <v>60</v>
      </c>
      <c r="W95" s="29">
        <v>1034.5999999999999</v>
      </c>
      <c r="X95" s="29">
        <v>1</v>
      </c>
      <c r="Y95" s="29" t="s">
        <v>241</v>
      </c>
      <c r="Z95" s="29" t="s">
        <v>2245</v>
      </c>
      <c r="AA95" s="29" t="s">
        <v>242</v>
      </c>
      <c r="AB95" s="29" t="s">
        <v>242</v>
      </c>
      <c r="AC95" s="29" t="s">
        <v>242</v>
      </c>
      <c r="AD95" s="29" t="s">
        <v>243</v>
      </c>
      <c r="AE95" s="29" t="s">
        <v>240</v>
      </c>
      <c r="AF95" s="30">
        <v>45996</v>
      </c>
      <c r="AH95" s="74">
        <f>_xlfn.IFNA(IF(VLOOKUP(D95,'Cases2021 2022 FC'!AC:AE,3,0)=0,"1",VLOOKUP(D95,'Cases2021 2022 FC'!AC:AE,3,0)),"1")</f>
        <v>434</v>
      </c>
      <c r="AI95" s="74">
        <f t="shared" si="7"/>
        <v>0</v>
      </c>
      <c r="AJ95" s="74">
        <f t="shared" si="8"/>
        <v>0</v>
      </c>
      <c r="AK95" s="74">
        <f t="shared" si="9"/>
        <v>0</v>
      </c>
      <c r="AL95" s="74">
        <f t="shared" si="10"/>
        <v>0</v>
      </c>
      <c r="AM95" s="75">
        <f t="shared" si="11"/>
        <v>0</v>
      </c>
      <c r="AN95" s="72" t="str">
        <f>VLOOKUP(D95,SOP!C:R,16,0)</f>
        <v>ΜΑΓΙΟΝΕΖΑ</v>
      </c>
    </row>
    <row r="96" spans="1:40" x14ac:dyDescent="0.3">
      <c r="A96" s="74" cm="1">
        <f t="array" ref="A96">1+SUMPRODUCT(--(D96&gt;$D$2:$D$826))</f>
        <v>41</v>
      </c>
      <c r="B96" s="72" t="str">
        <f t="shared" si="6"/>
        <v>1210050341</v>
      </c>
      <c r="C96" s="30">
        <v>46008</v>
      </c>
      <c r="D96" s="29">
        <v>12100503</v>
      </c>
      <c r="E96" s="29" t="s">
        <v>256</v>
      </c>
      <c r="F96" s="29" t="s">
        <v>624</v>
      </c>
      <c r="G96" s="29" t="s">
        <v>238</v>
      </c>
      <c r="H96" s="29" t="s">
        <v>2358</v>
      </c>
      <c r="I96" s="29">
        <v>60</v>
      </c>
      <c r="J96" s="29">
        <v>0</v>
      </c>
      <c r="K96" s="29">
        <v>0</v>
      </c>
      <c r="L96" s="29">
        <v>0</v>
      </c>
      <c r="M96" s="29" t="s">
        <v>239</v>
      </c>
      <c r="N96" s="30">
        <v>46265</v>
      </c>
      <c r="O96" s="30">
        <v>46190</v>
      </c>
      <c r="P96" s="29">
        <v>257</v>
      </c>
      <c r="Q96" s="29">
        <v>182</v>
      </c>
      <c r="R96" s="29" t="s">
        <v>2433</v>
      </c>
      <c r="S96" s="30">
        <v>46007</v>
      </c>
      <c r="T96" s="29" t="s">
        <v>240</v>
      </c>
      <c r="U96" s="29" t="s">
        <v>240</v>
      </c>
      <c r="V96" s="29">
        <v>60</v>
      </c>
      <c r="W96" s="29">
        <v>1034.5999999999999</v>
      </c>
      <c r="X96" s="29">
        <v>1</v>
      </c>
      <c r="Y96" s="29" t="s">
        <v>241</v>
      </c>
      <c r="Z96" s="29" t="s">
        <v>2245</v>
      </c>
      <c r="AA96" s="29" t="s">
        <v>242</v>
      </c>
      <c r="AB96" s="29" t="s">
        <v>242</v>
      </c>
      <c r="AC96" s="29" t="s">
        <v>242</v>
      </c>
      <c r="AD96" s="29" t="s">
        <v>243</v>
      </c>
      <c r="AE96" s="29" t="s">
        <v>240</v>
      </c>
      <c r="AF96" s="30">
        <v>45996</v>
      </c>
      <c r="AH96" s="74">
        <f>_xlfn.IFNA(IF(VLOOKUP(D96,'Cases2021 2022 FC'!AC:AE,3,0)=0,"1",VLOOKUP(D96,'Cases2021 2022 FC'!AC:AE,3,0)),"1")</f>
        <v>434</v>
      </c>
      <c r="AI96" s="74">
        <f t="shared" si="7"/>
        <v>0</v>
      </c>
      <c r="AJ96" s="74">
        <f t="shared" si="8"/>
        <v>0</v>
      </c>
      <c r="AK96" s="74">
        <f t="shared" si="9"/>
        <v>0</v>
      </c>
      <c r="AL96" s="74">
        <f t="shared" si="10"/>
        <v>0</v>
      </c>
      <c r="AM96" s="75">
        <f t="shared" si="11"/>
        <v>0</v>
      </c>
      <c r="AN96" s="72" t="str">
        <f>VLOOKUP(D96,SOP!C:R,16,0)</f>
        <v>ΜΑΓΙΟΝΕΖΑ</v>
      </c>
    </row>
    <row r="97" spans="1:40" x14ac:dyDescent="0.3">
      <c r="A97" s="74" cm="1">
        <f t="array" ref="A97">1+SUMPRODUCT(--(D97&gt;$D$2:$D$826))</f>
        <v>41</v>
      </c>
      <c r="B97" s="72" t="str">
        <f t="shared" si="6"/>
        <v>1210050341</v>
      </c>
      <c r="C97" s="30">
        <v>46008</v>
      </c>
      <c r="D97" s="29">
        <v>12100503</v>
      </c>
      <c r="E97" s="29" t="s">
        <v>256</v>
      </c>
      <c r="F97" s="29" t="s">
        <v>624</v>
      </c>
      <c r="G97" s="29" t="s">
        <v>238</v>
      </c>
      <c r="H97" s="29" t="s">
        <v>2358</v>
      </c>
      <c r="I97" s="29">
        <v>60</v>
      </c>
      <c r="J97" s="29">
        <v>0</v>
      </c>
      <c r="K97" s="29">
        <v>0</v>
      </c>
      <c r="L97" s="29">
        <v>0</v>
      </c>
      <c r="M97" s="29" t="s">
        <v>239</v>
      </c>
      <c r="N97" s="30">
        <v>46265</v>
      </c>
      <c r="O97" s="30">
        <v>46190</v>
      </c>
      <c r="P97" s="29">
        <v>257</v>
      </c>
      <c r="Q97" s="29">
        <v>182</v>
      </c>
      <c r="R97" s="29" t="s">
        <v>2434</v>
      </c>
      <c r="S97" s="30">
        <v>46007</v>
      </c>
      <c r="T97" s="29" t="s">
        <v>240</v>
      </c>
      <c r="U97" s="29" t="s">
        <v>240</v>
      </c>
      <c r="V97" s="29">
        <v>60</v>
      </c>
      <c r="W97" s="29">
        <v>1034.5999999999999</v>
      </c>
      <c r="X97" s="29">
        <v>1</v>
      </c>
      <c r="Y97" s="29" t="s">
        <v>241</v>
      </c>
      <c r="Z97" s="29" t="s">
        <v>2245</v>
      </c>
      <c r="AA97" s="29" t="s">
        <v>242</v>
      </c>
      <c r="AB97" s="29" t="s">
        <v>242</v>
      </c>
      <c r="AC97" s="29" t="s">
        <v>242</v>
      </c>
      <c r="AD97" s="29" t="s">
        <v>243</v>
      </c>
      <c r="AE97" s="29" t="s">
        <v>240</v>
      </c>
      <c r="AF97" s="30">
        <v>45996</v>
      </c>
      <c r="AH97" s="74">
        <f>_xlfn.IFNA(IF(VLOOKUP(D97,'Cases2021 2022 FC'!AC:AE,3,0)=0,"1",VLOOKUP(D97,'Cases2021 2022 FC'!AC:AE,3,0)),"1")</f>
        <v>434</v>
      </c>
      <c r="AI97" s="74">
        <f t="shared" si="7"/>
        <v>0</v>
      </c>
      <c r="AJ97" s="74">
        <f t="shared" si="8"/>
        <v>0</v>
      </c>
      <c r="AK97" s="74">
        <f t="shared" si="9"/>
        <v>0</v>
      </c>
      <c r="AL97" s="74">
        <f t="shared" si="10"/>
        <v>0</v>
      </c>
      <c r="AM97" s="75">
        <f t="shared" si="11"/>
        <v>0</v>
      </c>
      <c r="AN97" s="72" t="str">
        <f>VLOOKUP(D97,SOP!C:R,16,0)</f>
        <v>ΜΑΓΙΟΝΕΖΑ</v>
      </c>
    </row>
    <row r="98" spans="1:40" x14ac:dyDescent="0.3">
      <c r="A98" s="74" cm="1">
        <f t="array" ref="A98">1+SUMPRODUCT(--(D98&gt;$D$2:$D$826))</f>
        <v>41</v>
      </c>
      <c r="B98" s="72" t="str">
        <f t="shared" si="6"/>
        <v>1210050341</v>
      </c>
      <c r="C98" s="30">
        <v>46008</v>
      </c>
      <c r="D98" s="29">
        <v>12100503</v>
      </c>
      <c r="E98" s="29" t="s">
        <v>256</v>
      </c>
      <c r="F98" s="29" t="s">
        <v>624</v>
      </c>
      <c r="G98" s="29" t="s">
        <v>238</v>
      </c>
      <c r="H98" s="29" t="s">
        <v>2358</v>
      </c>
      <c r="I98" s="29">
        <v>60</v>
      </c>
      <c r="J98" s="29">
        <v>0</v>
      </c>
      <c r="K98" s="29">
        <v>0</v>
      </c>
      <c r="L98" s="29">
        <v>0</v>
      </c>
      <c r="M98" s="29" t="s">
        <v>239</v>
      </c>
      <c r="N98" s="30">
        <v>46265</v>
      </c>
      <c r="O98" s="30">
        <v>46190</v>
      </c>
      <c r="P98" s="32">
        <v>257</v>
      </c>
      <c r="Q98" s="32">
        <v>182</v>
      </c>
      <c r="R98" s="29" t="s">
        <v>2435</v>
      </c>
      <c r="S98" s="30">
        <v>46007</v>
      </c>
      <c r="T98" s="29" t="s">
        <v>240</v>
      </c>
      <c r="U98" s="29" t="s">
        <v>240</v>
      </c>
      <c r="V98" s="32">
        <v>60</v>
      </c>
      <c r="W98" s="33">
        <v>1034.5999999999999</v>
      </c>
      <c r="X98" s="32">
        <v>1</v>
      </c>
      <c r="Y98" s="29" t="s">
        <v>241</v>
      </c>
      <c r="Z98" s="29" t="s">
        <v>2245</v>
      </c>
      <c r="AA98" s="29" t="s">
        <v>242</v>
      </c>
      <c r="AB98" s="29" t="s">
        <v>242</v>
      </c>
      <c r="AC98" s="29" t="s">
        <v>242</v>
      </c>
      <c r="AD98" s="29" t="s">
        <v>243</v>
      </c>
      <c r="AE98" s="29" t="s">
        <v>240</v>
      </c>
      <c r="AF98" s="30">
        <v>45996</v>
      </c>
      <c r="AG98" s="30"/>
      <c r="AH98" s="74">
        <f>_xlfn.IFNA(IF(VLOOKUP(D98,'Cases2021 2022 FC'!AC:AE,3,0)=0,"1",VLOOKUP(D98,'Cases2021 2022 FC'!AC:AE,3,0)),"1")</f>
        <v>434</v>
      </c>
      <c r="AI98" s="74">
        <f t="shared" si="7"/>
        <v>0</v>
      </c>
      <c r="AJ98" s="74">
        <f t="shared" si="8"/>
        <v>0</v>
      </c>
      <c r="AK98" s="74">
        <f t="shared" si="9"/>
        <v>0</v>
      </c>
      <c r="AL98" s="74">
        <f t="shared" si="10"/>
        <v>0</v>
      </c>
      <c r="AM98" s="75">
        <f t="shared" si="11"/>
        <v>0</v>
      </c>
      <c r="AN98" s="72" t="str">
        <f>VLOOKUP(D98,SOP!C:R,16,0)</f>
        <v>ΜΑΓΙΟΝΕΖΑ</v>
      </c>
    </row>
    <row r="99" spans="1:40" x14ac:dyDescent="0.3">
      <c r="A99" s="74" cm="1">
        <f t="array" ref="A99">1+SUMPRODUCT(--(D99&gt;$D$2:$D$826))</f>
        <v>41</v>
      </c>
      <c r="B99" s="72" t="str">
        <f t="shared" si="6"/>
        <v>1210050341</v>
      </c>
      <c r="C99" s="30">
        <v>46008</v>
      </c>
      <c r="D99" s="29">
        <v>12100503</v>
      </c>
      <c r="E99" s="29" t="s">
        <v>256</v>
      </c>
      <c r="F99" s="29" t="s">
        <v>624</v>
      </c>
      <c r="G99" s="29" t="s">
        <v>238</v>
      </c>
      <c r="H99" s="29" t="s">
        <v>2358</v>
      </c>
      <c r="I99" s="29">
        <v>60</v>
      </c>
      <c r="J99" s="29">
        <v>0</v>
      </c>
      <c r="K99" s="29">
        <v>0</v>
      </c>
      <c r="L99" s="29">
        <v>0</v>
      </c>
      <c r="M99" s="29" t="s">
        <v>239</v>
      </c>
      <c r="N99" s="30">
        <v>46265</v>
      </c>
      <c r="O99" s="30">
        <v>46190</v>
      </c>
      <c r="P99" s="29">
        <v>257</v>
      </c>
      <c r="Q99" s="29">
        <v>182</v>
      </c>
      <c r="R99" s="29" t="s">
        <v>2436</v>
      </c>
      <c r="S99" s="30">
        <v>46007</v>
      </c>
      <c r="T99" s="29" t="s">
        <v>240</v>
      </c>
      <c r="U99" s="29" t="s">
        <v>240</v>
      </c>
      <c r="V99" s="29">
        <v>60</v>
      </c>
      <c r="W99" s="29">
        <v>1034.5999999999999</v>
      </c>
      <c r="X99" s="29">
        <v>1</v>
      </c>
      <c r="Y99" s="29" t="s">
        <v>241</v>
      </c>
      <c r="Z99" s="29" t="s">
        <v>2245</v>
      </c>
      <c r="AA99" s="29" t="s">
        <v>242</v>
      </c>
      <c r="AB99" s="29" t="s">
        <v>242</v>
      </c>
      <c r="AC99" s="29" t="s">
        <v>242</v>
      </c>
      <c r="AD99" s="29" t="s">
        <v>243</v>
      </c>
      <c r="AE99" s="29" t="s">
        <v>240</v>
      </c>
      <c r="AF99" s="30">
        <v>45996</v>
      </c>
      <c r="AH99" s="74">
        <f>_xlfn.IFNA(IF(VLOOKUP(D99,'Cases2021 2022 FC'!AC:AE,3,0)=0,"1",VLOOKUP(D99,'Cases2021 2022 FC'!AC:AE,3,0)),"1")</f>
        <v>434</v>
      </c>
      <c r="AI99" s="74">
        <f t="shared" si="7"/>
        <v>0</v>
      </c>
      <c r="AJ99" s="74">
        <f t="shared" si="8"/>
        <v>0</v>
      </c>
      <c r="AK99" s="74">
        <f t="shared" si="9"/>
        <v>0</v>
      </c>
      <c r="AL99" s="74">
        <f t="shared" si="10"/>
        <v>0</v>
      </c>
      <c r="AM99" s="75">
        <f t="shared" si="11"/>
        <v>0</v>
      </c>
      <c r="AN99" s="72" t="str">
        <f>VLOOKUP(D99,SOP!C:R,16,0)</f>
        <v>ΜΑΓΙΟΝΕΖΑ</v>
      </c>
    </row>
    <row r="100" spans="1:40" x14ac:dyDescent="0.3">
      <c r="A100" s="74" cm="1">
        <f t="array" ref="A100">1+SUMPRODUCT(--(D100&gt;$D$2:$D$826))</f>
        <v>41</v>
      </c>
      <c r="B100" s="72" t="str">
        <f t="shared" si="6"/>
        <v>1210050341</v>
      </c>
      <c r="C100" s="30">
        <v>46008</v>
      </c>
      <c r="D100" s="29">
        <v>12100503</v>
      </c>
      <c r="E100" s="29" t="s">
        <v>256</v>
      </c>
      <c r="F100" s="29" t="s">
        <v>624</v>
      </c>
      <c r="G100" s="29" t="s">
        <v>238</v>
      </c>
      <c r="H100" s="29" t="s">
        <v>2358</v>
      </c>
      <c r="I100" s="29">
        <v>60</v>
      </c>
      <c r="J100" s="29">
        <v>0</v>
      </c>
      <c r="K100" s="29">
        <v>0</v>
      </c>
      <c r="L100" s="29">
        <v>0</v>
      </c>
      <c r="M100" s="29" t="s">
        <v>239</v>
      </c>
      <c r="N100" s="30">
        <v>46265</v>
      </c>
      <c r="O100" s="30">
        <v>46190</v>
      </c>
      <c r="P100" s="29">
        <v>257</v>
      </c>
      <c r="Q100" s="29">
        <v>182</v>
      </c>
      <c r="R100" s="29" t="s">
        <v>2437</v>
      </c>
      <c r="S100" s="30">
        <v>46007</v>
      </c>
      <c r="T100" s="29" t="s">
        <v>240</v>
      </c>
      <c r="U100" s="29" t="s">
        <v>240</v>
      </c>
      <c r="V100" s="29">
        <v>60</v>
      </c>
      <c r="W100" s="29">
        <v>1034.5999999999999</v>
      </c>
      <c r="X100" s="29">
        <v>1</v>
      </c>
      <c r="Y100" s="29" t="s">
        <v>241</v>
      </c>
      <c r="Z100" s="29" t="s">
        <v>2245</v>
      </c>
      <c r="AA100" s="29" t="s">
        <v>242</v>
      </c>
      <c r="AB100" s="29" t="s">
        <v>242</v>
      </c>
      <c r="AC100" s="29" t="s">
        <v>242</v>
      </c>
      <c r="AD100" s="29" t="s">
        <v>243</v>
      </c>
      <c r="AE100" s="29" t="s">
        <v>240</v>
      </c>
      <c r="AF100" s="30">
        <v>45996</v>
      </c>
      <c r="AH100" s="74">
        <f>_xlfn.IFNA(IF(VLOOKUP(D100,'Cases2021 2022 FC'!AC:AE,3,0)=0,"1",VLOOKUP(D100,'Cases2021 2022 FC'!AC:AE,3,0)),"1")</f>
        <v>434</v>
      </c>
      <c r="AI100" s="74">
        <f t="shared" si="7"/>
        <v>0</v>
      </c>
      <c r="AJ100" s="74">
        <f t="shared" si="8"/>
        <v>0</v>
      </c>
      <c r="AK100" s="74">
        <f t="shared" si="9"/>
        <v>0</v>
      </c>
      <c r="AL100" s="74">
        <f t="shared" si="10"/>
        <v>0</v>
      </c>
      <c r="AM100" s="75">
        <f t="shared" si="11"/>
        <v>0</v>
      </c>
      <c r="AN100" s="72" t="str">
        <f>VLOOKUP(D100,SOP!C:R,16,0)</f>
        <v>ΜΑΓΙΟΝΕΖΑ</v>
      </c>
    </row>
    <row r="101" spans="1:40" x14ac:dyDescent="0.3">
      <c r="A101" s="74" cm="1">
        <f t="array" ref="A101">1+SUMPRODUCT(--(D101&gt;$D$2:$D$826))</f>
        <v>41</v>
      </c>
      <c r="B101" s="72" t="str">
        <f t="shared" si="6"/>
        <v>1210050341</v>
      </c>
      <c r="C101" s="30">
        <v>46008</v>
      </c>
      <c r="D101" s="29">
        <v>12100503</v>
      </c>
      <c r="E101" s="29" t="s">
        <v>256</v>
      </c>
      <c r="F101" s="29" t="s">
        <v>624</v>
      </c>
      <c r="G101" s="29" t="s">
        <v>238</v>
      </c>
      <c r="H101" s="29" t="s">
        <v>2358</v>
      </c>
      <c r="I101" s="29">
        <v>60</v>
      </c>
      <c r="J101" s="29">
        <v>0</v>
      </c>
      <c r="K101" s="29">
        <v>0</v>
      </c>
      <c r="L101" s="29">
        <v>0</v>
      </c>
      <c r="M101" s="29" t="s">
        <v>239</v>
      </c>
      <c r="N101" s="30">
        <v>46265</v>
      </c>
      <c r="O101" s="30">
        <v>46190</v>
      </c>
      <c r="P101" s="29">
        <v>257</v>
      </c>
      <c r="Q101" s="29">
        <v>182</v>
      </c>
      <c r="R101" s="29" t="s">
        <v>2438</v>
      </c>
      <c r="S101" s="30">
        <v>46007</v>
      </c>
      <c r="T101" s="29" t="s">
        <v>240</v>
      </c>
      <c r="U101" s="29" t="s">
        <v>240</v>
      </c>
      <c r="V101" s="32">
        <v>60</v>
      </c>
      <c r="W101" s="29">
        <v>1034.5999999999999</v>
      </c>
      <c r="X101" s="29">
        <v>1</v>
      </c>
      <c r="Y101" s="29" t="s">
        <v>241</v>
      </c>
      <c r="Z101" s="29" t="s">
        <v>2245</v>
      </c>
      <c r="AA101" s="29" t="s">
        <v>242</v>
      </c>
      <c r="AB101" s="29" t="s">
        <v>242</v>
      </c>
      <c r="AC101" s="29" t="s">
        <v>242</v>
      </c>
      <c r="AD101" s="29" t="s">
        <v>243</v>
      </c>
      <c r="AE101" s="29" t="s">
        <v>240</v>
      </c>
      <c r="AF101" s="30">
        <v>45996</v>
      </c>
      <c r="AH101" s="74">
        <f>_xlfn.IFNA(IF(VLOOKUP(D101,'Cases2021 2022 FC'!AC:AE,3,0)=0,"1",VLOOKUP(D101,'Cases2021 2022 FC'!AC:AE,3,0)),"1")</f>
        <v>434</v>
      </c>
      <c r="AI101" s="74">
        <f t="shared" si="7"/>
        <v>0</v>
      </c>
      <c r="AJ101" s="74">
        <f t="shared" si="8"/>
        <v>0</v>
      </c>
      <c r="AK101" s="74">
        <f t="shared" si="9"/>
        <v>0</v>
      </c>
      <c r="AL101" s="74">
        <f t="shared" si="10"/>
        <v>0</v>
      </c>
      <c r="AM101" s="75">
        <f t="shared" si="11"/>
        <v>0</v>
      </c>
      <c r="AN101" s="72" t="str">
        <f>VLOOKUP(D101,SOP!C:R,16,0)</f>
        <v>ΜΑΓΙΟΝΕΖΑ</v>
      </c>
    </row>
    <row r="102" spans="1:40" x14ac:dyDescent="0.3">
      <c r="A102" s="74" cm="1">
        <f t="array" ref="A102">1+SUMPRODUCT(--(D102&gt;$D$2:$D$826))</f>
        <v>41</v>
      </c>
      <c r="B102" s="72" t="str">
        <f t="shared" si="6"/>
        <v>1210050341</v>
      </c>
      <c r="C102" s="30">
        <v>46008</v>
      </c>
      <c r="D102" s="29">
        <v>12100503</v>
      </c>
      <c r="E102" s="29" t="s">
        <v>256</v>
      </c>
      <c r="F102" s="29" t="s">
        <v>624</v>
      </c>
      <c r="G102" s="29" t="s">
        <v>238</v>
      </c>
      <c r="H102" s="29" t="s">
        <v>2439</v>
      </c>
      <c r="I102" s="29">
        <v>60</v>
      </c>
      <c r="J102" s="29">
        <v>0</v>
      </c>
      <c r="K102" s="29">
        <v>0</v>
      </c>
      <c r="L102" s="29">
        <v>0</v>
      </c>
      <c r="M102" s="29" t="s">
        <v>239</v>
      </c>
      <c r="N102" s="30">
        <v>46265</v>
      </c>
      <c r="O102" s="30">
        <v>46190</v>
      </c>
      <c r="P102" s="29">
        <v>257</v>
      </c>
      <c r="Q102" s="29">
        <v>182</v>
      </c>
      <c r="R102" s="29" t="s">
        <v>2440</v>
      </c>
      <c r="S102" s="30">
        <v>45997</v>
      </c>
      <c r="T102" s="29" t="s">
        <v>240</v>
      </c>
      <c r="U102" s="29" t="s">
        <v>240</v>
      </c>
      <c r="V102" s="32">
        <v>60</v>
      </c>
      <c r="W102" s="29">
        <v>1034.5999999999999</v>
      </c>
      <c r="X102" s="29">
        <v>1</v>
      </c>
      <c r="Y102" s="29" t="s">
        <v>241</v>
      </c>
      <c r="Z102" s="29" t="s">
        <v>2245</v>
      </c>
      <c r="AA102" s="29" t="s">
        <v>242</v>
      </c>
      <c r="AB102" s="29" t="s">
        <v>242</v>
      </c>
      <c r="AC102" s="29" t="s">
        <v>242</v>
      </c>
      <c r="AD102" s="29" t="s">
        <v>243</v>
      </c>
      <c r="AE102" s="29" t="s">
        <v>240</v>
      </c>
      <c r="AF102" s="30">
        <v>45997</v>
      </c>
      <c r="AH102" s="74">
        <f>_xlfn.IFNA(IF(VLOOKUP(D102,'Cases2021 2022 FC'!AC:AE,3,0)=0,"1",VLOOKUP(D102,'Cases2021 2022 FC'!AC:AE,3,0)),"1")</f>
        <v>434</v>
      </c>
      <c r="AI102" s="74">
        <f t="shared" si="7"/>
        <v>0</v>
      </c>
      <c r="AJ102" s="74">
        <f t="shared" si="8"/>
        <v>0</v>
      </c>
      <c r="AK102" s="74">
        <f t="shared" si="9"/>
        <v>0</v>
      </c>
      <c r="AL102" s="74">
        <f t="shared" si="10"/>
        <v>0</v>
      </c>
      <c r="AM102" s="75">
        <f t="shared" si="11"/>
        <v>0</v>
      </c>
      <c r="AN102" s="72" t="str">
        <f>VLOOKUP(D102,SOP!C:R,16,0)</f>
        <v>ΜΑΓΙΟΝΕΖΑ</v>
      </c>
    </row>
    <row r="103" spans="1:40" x14ac:dyDescent="0.3">
      <c r="A103" s="74" cm="1">
        <f t="array" ref="A103">1+SUMPRODUCT(--(D103&gt;$D$2:$D$826))</f>
        <v>41</v>
      </c>
      <c r="B103" s="72" t="str">
        <f t="shared" si="6"/>
        <v>1210050341</v>
      </c>
      <c r="C103" s="30">
        <v>46008</v>
      </c>
      <c r="D103" s="29">
        <v>12100503</v>
      </c>
      <c r="E103" s="29" t="s">
        <v>256</v>
      </c>
      <c r="F103" s="29" t="s">
        <v>624</v>
      </c>
      <c r="G103" s="29" t="s">
        <v>238</v>
      </c>
      <c r="H103" s="29" t="s">
        <v>2439</v>
      </c>
      <c r="I103" s="29">
        <v>60</v>
      </c>
      <c r="J103" s="29">
        <v>0</v>
      </c>
      <c r="K103" s="29">
        <v>0</v>
      </c>
      <c r="L103" s="29">
        <v>0</v>
      </c>
      <c r="M103" s="29" t="s">
        <v>239</v>
      </c>
      <c r="N103" s="132">
        <v>46265</v>
      </c>
      <c r="O103" s="30">
        <v>46190</v>
      </c>
      <c r="P103" s="29">
        <v>257</v>
      </c>
      <c r="Q103" s="29">
        <v>182</v>
      </c>
      <c r="R103" s="29" t="s">
        <v>2441</v>
      </c>
      <c r="S103" s="29">
        <v>45997</v>
      </c>
      <c r="T103" s="29" t="s">
        <v>240</v>
      </c>
      <c r="U103" s="29" t="s">
        <v>240</v>
      </c>
      <c r="V103" s="29">
        <v>60</v>
      </c>
      <c r="W103" s="29">
        <v>1034.5999999999999</v>
      </c>
      <c r="X103" s="29">
        <v>1</v>
      </c>
      <c r="Y103" s="29" t="s">
        <v>241</v>
      </c>
      <c r="Z103" s="29" t="s">
        <v>2245</v>
      </c>
      <c r="AA103" s="29" t="s">
        <v>242</v>
      </c>
      <c r="AB103" s="29" t="s">
        <v>242</v>
      </c>
      <c r="AC103" s="29" t="s">
        <v>242</v>
      </c>
      <c r="AD103" s="29" t="s">
        <v>243</v>
      </c>
      <c r="AE103" s="29" t="s">
        <v>240</v>
      </c>
      <c r="AF103" s="30">
        <v>45997</v>
      </c>
      <c r="AH103" s="74">
        <f>_xlfn.IFNA(IF(VLOOKUP(D103,'Cases2021 2022 FC'!AC:AE,3,0)=0,"1",VLOOKUP(D103,'Cases2021 2022 FC'!AC:AE,3,0)),"1")</f>
        <v>434</v>
      </c>
      <c r="AI103" s="74">
        <f t="shared" si="7"/>
        <v>0</v>
      </c>
      <c r="AJ103" s="74">
        <f t="shared" si="8"/>
        <v>0</v>
      </c>
      <c r="AK103" s="74">
        <f t="shared" si="9"/>
        <v>0</v>
      </c>
      <c r="AL103" s="74">
        <f t="shared" si="10"/>
        <v>0</v>
      </c>
      <c r="AM103" s="75">
        <f t="shared" si="11"/>
        <v>0</v>
      </c>
      <c r="AN103" s="72" t="str">
        <f>VLOOKUP(D103,SOP!C:R,16,0)</f>
        <v>ΜΑΓΙΟΝΕΖΑ</v>
      </c>
    </row>
    <row r="104" spans="1:40" x14ac:dyDescent="0.3">
      <c r="A104" s="74" cm="1">
        <f t="array" ref="A104">1+SUMPRODUCT(--(D104&gt;$D$2:$D$826))</f>
        <v>41</v>
      </c>
      <c r="B104" s="72" t="str">
        <f t="shared" si="6"/>
        <v>1210050341</v>
      </c>
      <c r="C104" s="30">
        <v>46008</v>
      </c>
      <c r="D104" s="29">
        <v>12100503</v>
      </c>
      <c r="E104" s="29" t="s">
        <v>256</v>
      </c>
      <c r="F104" s="29" t="s">
        <v>624</v>
      </c>
      <c r="G104" s="29" t="s">
        <v>238</v>
      </c>
      <c r="H104" s="29" t="s">
        <v>2439</v>
      </c>
      <c r="I104" s="29">
        <v>58</v>
      </c>
      <c r="J104" s="29">
        <v>0</v>
      </c>
      <c r="K104" s="29">
        <v>0</v>
      </c>
      <c r="L104" s="29">
        <v>0</v>
      </c>
      <c r="M104" s="29" t="s">
        <v>239</v>
      </c>
      <c r="N104" s="30">
        <v>46265</v>
      </c>
      <c r="O104" s="30">
        <v>46190</v>
      </c>
      <c r="P104" s="29">
        <v>257</v>
      </c>
      <c r="Q104" s="29">
        <v>182</v>
      </c>
      <c r="R104" s="29" t="s">
        <v>2442</v>
      </c>
      <c r="S104" s="30">
        <v>45997</v>
      </c>
      <c r="T104" s="29" t="s">
        <v>240</v>
      </c>
      <c r="U104" s="29" t="s">
        <v>240</v>
      </c>
      <c r="V104" s="29">
        <v>58</v>
      </c>
      <c r="W104" s="29">
        <v>1000.11</v>
      </c>
      <c r="X104" s="29">
        <v>0.96699999999999997</v>
      </c>
      <c r="Y104" s="29" t="s">
        <v>241</v>
      </c>
      <c r="Z104" s="29" t="s">
        <v>2245</v>
      </c>
      <c r="AA104" s="29" t="s">
        <v>242</v>
      </c>
      <c r="AB104" s="29" t="s">
        <v>242</v>
      </c>
      <c r="AC104" s="29" t="s">
        <v>242</v>
      </c>
      <c r="AD104" s="29" t="s">
        <v>243</v>
      </c>
      <c r="AE104" s="29" t="s">
        <v>240</v>
      </c>
      <c r="AF104" s="30">
        <v>45997</v>
      </c>
      <c r="AH104" s="74">
        <f>_xlfn.IFNA(IF(VLOOKUP(D104,'Cases2021 2022 FC'!AC:AE,3,0)=0,"1",VLOOKUP(D104,'Cases2021 2022 FC'!AC:AE,3,0)),"1")</f>
        <v>434</v>
      </c>
      <c r="AI104" s="74">
        <f t="shared" si="7"/>
        <v>0</v>
      </c>
      <c r="AJ104" s="74">
        <f t="shared" si="8"/>
        <v>0</v>
      </c>
      <c r="AK104" s="74">
        <f t="shared" si="9"/>
        <v>0</v>
      </c>
      <c r="AL104" s="74">
        <f t="shared" si="10"/>
        <v>0</v>
      </c>
      <c r="AM104" s="75">
        <f t="shared" si="11"/>
        <v>0</v>
      </c>
      <c r="AN104" s="72" t="str">
        <f>VLOOKUP(D104,SOP!C:R,16,0)</f>
        <v>ΜΑΓΙΟΝΕΖΑ</v>
      </c>
    </row>
    <row r="105" spans="1:40" x14ac:dyDescent="0.3">
      <c r="A105" s="74" cm="1">
        <f t="array" ref="A105">1+SUMPRODUCT(--(D105&gt;$D$2:$D$826))</f>
        <v>41</v>
      </c>
      <c r="B105" s="72" t="str">
        <f t="shared" si="6"/>
        <v>1210050341</v>
      </c>
      <c r="C105" s="30">
        <v>46008</v>
      </c>
      <c r="D105" s="29">
        <v>12100503</v>
      </c>
      <c r="E105" s="29" t="s">
        <v>256</v>
      </c>
      <c r="F105" s="29" t="s">
        <v>624</v>
      </c>
      <c r="G105" s="29" t="s">
        <v>238</v>
      </c>
      <c r="H105" s="29" t="s">
        <v>2439</v>
      </c>
      <c r="I105" s="29">
        <v>60</v>
      </c>
      <c r="J105" s="29">
        <v>0</v>
      </c>
      <c r="K105" s="29">
        <v>0</v>
      </c>
      <c r="L105" s="29">
        <v>0</v>
      </c>
      <c r="M105" s="29" t="s">
        <v>239</v>
      </c>
      <c r="N105" s="132">
        <v>46265</v>
      </c>
      <c r="O105" s="30">
        <v>46190</v>
      </c>
      <c r="P105" s="29">
        <v>257</v>
      </c>
      <c r="Q105" s="29">
        <v>182</v>
      </c>
      <c r="R105" s="29" t="s">
        <v>2443</v>
      </c>
      <c r="S105" s="29">
        <v>45997</v>
      </c>
      <c r="T105" s="29" t="s">
        <v>240</v>
      </c>
      <c r="U105" s="29" t="s">
        <v>240</v>
      </c>
      <c r="V105" s="29">
        <v>60</v>
      </c>
      <c r="W105" s="29">
        <v>1034.5999999999999</v>
      </c>
      <c r="X105" s="29">
        <v>1</v>
      </c>
      <c r="Y105" s="29" t="s">
        <v>241</v>
      </c>
      <c r="Z105" s="29" t="s">
        <v>2245</v>
      </c>
      <c r="AA105" s="29" t="s">
        <v>242</v>
      </c>
      <c r="AB105" s="29" t="s">
        <v>242</v>
      </c>
      <c r="AC105" s="29" t="s">
        <v>242</v>
      </c>
      <c r="AD105" s="29" t="s">
        <v>243</v>
      </c>
      <c r="AE105" s="29" t="s">
        <v>240</v>
      </c>
      <c r="AF105" s="30">
        <v>45997</v>
      </c>
      <c r="AH105" s="74">
        <f>_xlfn.IFNA(IF(VLOOKUP(D105,'Cases2021 2022 FC'!AC:AE,3,0)=0,"1",VLOOKUP(D105,'Cases2021 2022 FC'!AC:AE,3,0)),"1")</f>
        <v>434</v>
      </c>
      <c r="AI105" s="74">
        <f t="shared" si="7"/>
        <v>0</v>
      </c>
      <c r="AJ105" s="74">
        <f t="shared" si="8"/>
        <v>0</v>
      </c>
      <c r="AK105" s="74">
        <f t="shared" si="9"/>
        <v>0</v>
      </c>
      <c r="AL105" s="74">
        <f t="shared" si="10"/>
        <v>0</v>
      </c>
      <c r="AM105" s="75">
        <f t="shared" si="11"/>
        <v>0</v>
      </c>
      <c r="AN105" s="72" t="str">
        <f>VLOOKUP(D105,SOP!C:R,16,0)</f>
        <v>ΜΑΓΙΟΝΕΖΑ</v>
      </c>
    </row>
    <row r="106" spans="1:40" x14ac:dyDescent="0.3">
      <c r="A106" s="74" cm="1">
        <f t="array" ref="A106">1+SUMPRODUCT(--(D106&gt;$D$2:$D$826))</f>
        <v>41</v>
      </c>
      <c r="B106" s="72" t="str">
        <f t="shared" si="6"/>
        <v>1210050341</v>
      </c>
      <c r="C106" s="30">
        <v>46008</v>
      </c>
      <c r="D106" s="29">
        <v>12100503</v>
      </c>
      <c r="E106" s="29" t="s">
        <v>256</v>
      </c>
      <c r="F106" s="29" t="s">
        <v>624</v>
      </c>
      <c r="G106" s="29" t="s">
        <v>238</v>
      </c>
      <c r="H106" s="29" t="s">
        <v>2439</v>
      </c>
      <c r="I106" s="29">
        <v>60</v>
      </c>
      <c r="J106" s="29">
        <v>0</v>
      </c>
      <c r="K106" s="29">
        <v>0</v>
      </c>
      <c r="L106" s="29">
        <v>0</v>
      </c>
      <c r="M106" s="29" t="s">
        <v>239</v>
      </c>
      <c r="N106" s="132">
        <v>46265</v>
      </c>
      <c r="O106" s="30">
        <v>46190</v>
      </c>
      <c r="P106" s="29">
        <v>257</v>
      </c>
      <c r="Q106" s="29">
        <v>182</v>
      </c>
      <c r="R106" s="29" t="s">
        <v>2444</v>
      </c>
      <c r="S106" s="29">
        <v>45997</v>
      </c>
      <c r="T106" s="29" t="s">
        <v>240</v>
      </c>
      <c r="U106" s="29" t="s">
        <v>240</v>
      </c>
      <c r="V106" s="29">
        <v>60</v>
      </c>
      <c r="W106" s="29">
        <v>1034.5999999999999</v>
      </c>
      <c r="X106" s="29">
        <v>1</v>
      </c>
      <c r="Y106" s="29" t="s">
        <v>241</v>
      </c>
      <c r="Z106" s="29" t="s">
        <v>2245</v>
      </c>
      <c r="AA106" s="29" t="s">
        <v>242</v>
      </c>
      <c r="AB106" s="29" t="s">
        <v>242</v>
      </c>
      <c r="AC106" s="29" t="s">
        <v>242</v>
      </c>
      <c r="AD106" s="29" t="s">
        <v>243</v>
      </c>
      <c r="AE106" s="29" t="s">
        <v>240</v>
      </c>
      <c r="AF106" s="30">
        <v>45997</v>
      </c>
      <c r="AH106" s="74">
        <f>_xlfn.IFNA(IF(VLOOKUP(D106,'Cases2021 2022 FC'!AC:AE,3,0)=0,"1",VLOOKUP(D106,'Cases2021 2022 FC'!AC:AE,3,0)),"1")</f>
        <v>434</v>
      </c>
      <c r="AI106" s="74">
        <f t="shared" si="7"/>
        <v>0</v>
      </c>
      <c r="AJ106" s="74">
        <f t="shared" si="8"/>
        <v>0</v>
      </c>
      <c r="AK106" s="74">
        <f t="shared" si="9"/>
        <v>0</v>
      </c>
      <c r="AL106" s="74">
        <f t="shared" si="10"/>
        <v>0</v>
      </c>
      <c r="AM106" s="75">
        <f t="shared" si="11"/>
        <v>0</v>
      </c>
      <c r="AN106" s="72" t="str">
        <f>VLOOKUP(D106,SOP!C:R,16,0)</f>
        <v>ΜΑΓΙΟΝΕΖΑ</v>
      </c>
    </row>
    <row r="107" spans="1:40" x14ac:dyDescent="0.3">
      <c r="A107" s="74" cm="1">
        <f t="array" ref="A107">1+SUMPRODUCT(--(D107&gt;$D$2:$D$826))</f>
        <v>41</v>
      </c>
      <c r="B107" s="72" t="str">
        <f t="shared" si="6"/>
        <v>1210050341</v>
      </c>
      <c r="C107" s="30">
        <v>46008</v>
      </c>
      <c r="D107" s="29">
        <v>12100503</v>
      </c>
      <c r="E107" s="29" t="s">
        <v>256</v>
      </c>
      <c r="F107" s="29" t="s">
        <v>624</v>
      </c>
      <c r="G107" s="29" t="s">
        <v>238</v>
      </c>
      <c r="H107" s="29" t="s">
        <v>2445</v>
      </c>
      <c r="I107" s="29">
        <v>60</v>
      </c>
      <c r="J107" s="29">
        <v>0</v>
      </c>
      <c r="K107" s="29">
        <v>0</v>
      </c>
      <c r="L107" s="29">
        <v>0</v>
      </c>
      <c r="M107" s="29" t="s">
        <v>239</v>
      </c>
      <c r="N107" s="132">
        <v>46265</v>
      </c>
      <c r="O107" s="29">
        <v>46190</v>
      </c>
      <c r="P107" s="29">
        <v>257</v>
      </c>
      <c r="Q107" s="29">
        <v>182</v>
      </c>
      <c r="R107" s="29" t="s">
        <v>2446</v>
      </c>
      <c r="S107" s="29">
        <v>46006</v>
      </c>
      <c r="T107" s="29" t="s">
        <v>240</v>
      </c>
      <c r="U107" s="29" t="s">
        <v>240</v>
      </c>
      <c r="V107" s="29">
        <v>60</v>
      </c>
      <c r="W107" s="29">
        <v>1034.5999999999999</v>
      </c>
      <c r="X107" s="29">
        <v>1</v>
      </c>
      <c r="Y107" s="29" t="s">
        <v>241</v>
      </c>
      <c r="Z107" s="29" t="s">
        <v>2245</v>
      </c>
      <c r="AA107" s="29" t="s">
        <v>242</v>
      </c>
      <c r="AB107" s="29" t="s">
        <v>242</v>
      </c>
      <c r="AC107" s="29" t="s">
        <v>242</v>
      </c>
      <c r="AD107" s="29" t="s">
        <v>243</v>
      </c>
      <c r="AE107" s="29" t="s">
        <v>240</v>
      </c>
      <c r="AF107" s="30">
        <v>46006</v>
      </c>
      <c r="AH107" s="74">
        <f>_xlfn.IFNA(IF(VLOOKUP(D107,'Cases2021 2022 FC'!AC:AE,3,0)=0,"1",VLOOKUP(D107,'Cases2021 2022 FC'!AC:AE,3,0)),"1")</f>
        <v>434</v>
      </c>
      <c r="AI107" s="74">
        <f t="shared" si="7"/>
        <v>0</v>
      </c>
      <c r="AJ107" s="74">
        <f t="shared" si="8"/>
        <v>0</v>
      </c>
      <c r="AK107" s="74">
        <f t="shared" si="9"/>
        <v>0</v>
      </c>
      <c r="AL107" s="74">
        <f t="shared" si="10"/>
        <v>0</v>
      </c>
      <c r="AM107" s="75">
        <f t="shared" si="11"/>
        <v>0</v>
      </c>
      <c r="AN107" s="72" t="str">
        <f>VLOOKUP(D107,SOP!C:R,16,0)</f>
        <v>ΜΑΓΙΟΝΕΖΑ</v>
      </c>
    </row>
    <row r="108" spans="1:40" x14ac:dyDescent="0.3">
      <c r="A108" s="74" cm="1">
        <f t="array" ref="A108">1+SUMPRODUCT(--(D108&gt;$D$2:$D$826))</f>
        <v>41</v>
      </c>
      <c r="B108" s="72" t="str">
        <f t="shared" si="6"/>
        <v>1210050341</v>
      </c>
      <c r="C108" s="30">
        <v>46008</v>
      </c>
      <c r="D108" s="29">
        <v>12100503</v>
      </c>
      <c r="E108" s="29" t="s">
        <v>256</v>
      </c>
      <c r="F108" s="29" t="s">
        <v>624</v>
      </c>
      <c r="G108" s="29" t="s">
        <v>238</v>
      </c>
      <c r="H108" s="29" t="s">
        <v>2445</v>
      </c>
      <c r="I108" s="29">
        <v>60</v>
      </c>
      <c r="J108" s="29">
        <v>0</v>
      </c>
      <c r="K108" s="29">
        <v>0</v>
      </c>
      <c r="L108" s="29">
        <v>0</v>
      </c>
      <c r="M108" s="29" t="s">
        <v>239</v>
      </c>
      <c r="N108" s="132">
        <v>46265</v>
      </c>
      <c r="O108" s="29">
        <v>46190</v>
      </c>
      <c r="P108" s="29">
        <v>257</v>
      </c>
      <c r="Q108" s="29">
        <v>182</v>
      </c>
      <c r="R108" s="29" t="s">
        <v>2447</v>
      </c>
      <c r="S108" s="29">
        <v>46006</v>
      </c>
      <c r="T108" s="29" t="s">
        <v>240</v>
      </c>
      <c r="U108" s="29" t="s">
        <v>240</v>
      </c>
      <c r="V108" s="29">
        <v>60</v>
      </c>
      <c r="W108" s="29">
        <v>1034.5999999999999</v>
      </c>
      <c r="X108" s="29">
        <v>1</v>
      </c>
      <c r="Y108" s="29" t="s">
        <v>241</v>
      </c>
      <c r="Z108" s="29" t="s">
        <v>2245</v>
      </c>
      <c r="AA108" s="29" t="s">
        <v>242</v>
      </c>
      <c r="AB108" s="29" t="s">
        <v>242</v>
      </c>
      <c r="AC108" s="29" t="s">
        <v>242</v>
      </c>
      <c r="AD108" s="29" t="s">
        <v>243</v>
      </c>
      <c r="AE108" s="29" t="s">
        <v>240</v>
      </c>
      <c r="AF108" s="30">
        <v>46006</v>
      </c>
      <c r="AH108" s="74">
        <f>_xlfn.IFNA(IF(VLOOKUP(D108,'Cases2021 2022 FC'!AC:AE,3,0)=0,"1",VLOOKUP(D108,'Cases2021 2022 FC'!AC:AE,3,0)),"1")</f>
        <v>434</v>
      </c>
      <c r="AI108" s="74">
        <f t="shared" si="7"/>
        <v>0</v>
      </c>
      <c r="AJ108" s="74">
        <f t="shared" si="8"/>
        <v>0</v>
      </c>
      <c r="AK108" s="74">
        <f t="shared" si="9"/>
        <v>0</v>
      </c>
      <c r="AL108" s="74">
        <f t="shared" si="10"/>
        <v>0</v>
      </c>
      <c r="AM108" s="75">
        <f t="shared" si="11"/>
        <v>0</v>
      </c>
      <c r="AN108" s="72" t="str">
        <f>VLOOKUP(D108,SOP!C:R,16,0)</f>
        <v>ΜΑΓΙΟΝΕΖΑ</v>
      </c>
    </row>
    <row r="109" spans="1:40" x14ac:dyDescent="0.3">
      <c r="A109" s="74" cm="1">
        <f t="array" ref="A109">1+SUMPRODUCT(--(D109&gt;$D$2:$D$826))</f>
        <v>41</v>
      </c>
      <c r="B109" s="72" t="str">
        <f t="shared" si="6"/>
        <v>1210050341</v>
      </c>
      <c r="C109" s="30">
        <v>46008</v>
      </c>
      <c r="D109" s="29">
        <v>12100503</v>
      </c>
      <c r="E109" s="29" t="s">
        <v>256</v>
      </c>
      <c r="F109" s="29" t="s">
        <v>624</v>
      </c>
      <c r="G109" s="29" t="s">
        <v>238</v>
      </c>
      <c r="H109" s="29" t="s">
        <v>2445</v>
      </c>
      <c r="I109" s="29">
        <v>60</v>
      </c>
      <c r="J109" s="29">
        <v>0</v>
      </c>
      <c r="K109" s="29">
        <v>0</v>
      </c>
      <c r="L109" s="29">
        <v>0</v>
      </c>
      <c r="M109" s="29" t="s">
        <v>239</v>
      </c>
      <c r="N109" s="132">
        <v>46265</v>
      </c>
      <c r="O109" s="29">
        <v>46190</v>
      </c>
      <c r="P109" s="29">
        <v>257</v>
      </c>
      <c r="Q109" s="29">
        <v>182</v>
      </c>
      <c r="R109" s="29" t="s">
        <v>2448</v>
      </c>
      <c r="S109" s="29">
        <v>46006</v>
      </c>
      <c r="T109" s="29" t="s">
        <v>240</v>
      </c>
      <c r="U109" s="29" t="s">
        <v>240</v>
      </c>
      <c r="V109" s="29">
        <v>60</v>
      </c>
      <c r="W109" s="29">
        <v>1034.5999999999999</v>
      </c>
      <c r="X109" s="29">
        <v>1</v>
      </c>
      <c r="Y109" s="29" t="s">
        <v>241</v>
      </c>
      <c r="Z109" s="29" t="s">
        <v>2245</v>
      </c>
      <c r="AA109" s="29" t="s">
        <v>242</v>
      </c>
      <c r="AB109" s="29" t="s">
        <v>242</v>
      </c>
      <c r="AC109" s="29" t="s">
        <v>242</v>
      </c>
      <c r="AD109" s="29" t="s">
        <v>243</v>
      </c>
      <c r="AE109" s="29" t="s">
        <v>240</v>
      </c>
      <c r="AF109" s="30">
        <v>46006</v>
      </c>
      <c r="AH109" s="74">
        <f>_xlfn.IFNA(IF(VLOOKUP(D109,'Cases2021 2022 FC'!AC:AE,3,0)=0,"1",VLOOKUP(D109,'Cases2021 2022 FC'!AC:AE,3,0)),"1")</f>
        <v>434</v>
      </c>
      <c r="AI109" s="74">
        <f t="shared" si="7"/>
        <v>0</v>
      </c>
      <c r="AJ109" s="74">
        <f t="shared" si="8"/>
        <v>0</v>
      </c>
      <c r="AK109" s="74">
        <f t="shared" si="9"/>
        <v>0</v>
      </c>
      <c r="AL109" s="74">
        <f t="shared" si="10"/>
        <v>0</v>
      </c>
      <c r="AM109" s="75">
        <f t="shared" si="11"/>
        <v>0</v>
      </c>
      <c r="AN109" s="72" t="str">
        <f>VLOOKUP(D109,SOP!C:R,16,0)</f>
        <v>ΜΑΓΙΟΝΕΖΑ</v>
      </c>
    </row>
    <row r="110" spans="1:40" x14ac:dyDescent="0.3">
      <c r="A110" s="74" cm="1">
        <f t="array" ref="A110">1+SUMPRODUCT(--(D110&gt;$D$2:$D$826))</f>
        <v>41</v>
      </c>
      <c r="B110" s="72" t="str">
        <f t="shared" si="6"/>
        <v>1210050341</v>
      </c>
      <c r="C110" s="30">
        <v>46008</v>
      </c>
      <c r="D110" s="29">
        <v>12100503</v>
      </c>
      <c r="E110" s="29" t="s">
        <v>256</v>
      </c>
      <c r="F110" s="29" t="s">
        <v>624</v>
      </c>
      <c r="G110" s="29" t="s">
        <v>238</v>
      </c>
      <c r="H110" s="29" t="s">
        <v>2445</v>
      </c>
      <c r="I110" s="29">
        <v>60</v>
      </c>
      <c r="J110" s="29">
        <v>0</v>
      </c>
      <c r="K110" s="29">
        <v>0</v>
      </c>
      <c r="L110" s="29">
        <v>0</v>
      </c>
      <c r="M110" s="29" t="s">
        <v>239</v>
      </c>
      <c r="N110" s="132">
        <v>46265</v>
      </c>
      <c r="O110" s="29">
        <v>46190</v>
      </c>
      <c r="P110" s="29">
        <v>257</v>
      </c>
      <c r="Q110" s="29">
        <v>182</v>
      </c>
      <c r="R110" s="29" t="s">
        <v>2449</v>
      </c>
      <c r="S110" s="29">
        <v>46006</v>
      </c>
      <c r="T110" s="29" t="s">
        <v>240</v>
      </c>
      <c r="U110" s="29" t="s">
        <v>240</v>
      </c>
      <c r="V110" s="29">
        <v>60</v>
      </c>
      <c r="W110" s="29">
        <v>1034.5999999999999</v>
      </c>
      <c r="X110" s="29">
        <v>1</v>
      </c>
      <c r="Y110" s="29" t="s">
        <v>241</v>
      </c>
      <c r="Z110" s="29" t="s">
        <v>2245</v>
      </c>
      <c r="AA110" s="29" t="s">
        <v>242</v>
      </c>
      <c r="AB110" s="29" t="s">
        <v>242</v>
      </c>
      <c r="AC110" s="29" t="s">
        <v>242</v>
      </c>
      <c r="AD110" s="29" t="s">
        <v>243</v>
      </c>
      <c r="AE110" s="29" t="s">
        <v>240</v>
      </c>
      <c r="AF110" s="30">
        <v>46006</v>
      </c>
      <c r="AH110" s="74">
        <f>_xlfn.IFNA(IF(VLOOKUP(D110,'Cases2021 2022 FC'!AC:AE,3,0)=0,"1",VLOOKUP(D110,'Cases2021 2022 FC'!AC:AE,3,0)),"1")</f>
        <v>434</v>
      </c>
      <c r="AI110" s="74">
        <f t="shared" si="7"/>
        <v>0</v>
      </c>
      <c r="AJ110" s="74">
        <f t="shared" si="8"/>
        <v>0</v>
      </c>
      <c r="AK110" s="74">
        <f t="shared" si="9"/>
        <v>0</v>
      </c>
      <c r="AL110" s="74">
        <f t="shared" si="10"/>
        <v>0</v>
      </c>
      <c r="AM110" s="75">
        <f t="shared" si="11"/>
        <v>0</v>
      </c>
      <c r="AN110" s="72" t="str">
        <f>VLOOKUP(D110,SOP!C:R,16,0)</f>
        <v>ΜΑΓΙΟΝΕΖΑ</v>
      </c>
    </row>
    <row r="111" spans="1:40" x14ac:dyDescent="0.3">
      <c r="A111" s="74" cm="1">
        <f t="array" ref="A111">1+SUMPRODUCT(--(D111&gt;$D$2:$D$826))</f>
        <v>41</v>
      </c>
      <c r="B111" s="72" t="str">
        <f t="shared" si="6"/>
        <v>1210050341</v>
      </c>
      <c r="C111" s="30">
        <v>46008</v>
      </c>
      <c r="D111" s="29">
        <v>12100503</v>
      </c>
      <c r="E111" s="29" t="s">
        <v>256</v>
      </c>
      <c r="F111" s="29" t="s">
        <v>624</v>
      </c>
      <c r="G111" s="29" t="s">
        <v>238</v>
      </c>
      <c r="H111" s="29" t="s">
        <v>2445</v>
      </c>
      <c r="I111" s="29">
        <v>60</v>
      </c>
      <c r="J111" s="29">
        <v>0</v>
      </c>
      <c r="K111" s="29">
        <v>0</v>
      </c>
      <c r="L111" s="29">
        <v>0</v>
      </c>
      <c r="M111" s="29" t="s">
        <v>239</v>
      </c>
      <c r="N111" s="30">
        <v>46265</v>
      </c>
      <c r="O111" s="30">
        <v>46190</v>
      </c>
      <c r="P111" s="29">
        <v>257</v>
      </c>
      <c r="Q111" s="29">
        <v>182</v>
      </c>
      <c r="R111" s="29" t="s">
        <v>2450</v>
      </c>
      <c r="S111" s="30">
        <v>46006</v>
      </c>
      <c r="T111" s="29" t="s">
        <v>240</v>
      </c>
      <c r="U111" s="29" t="s">
        <v>240</v>
      </c>
      <c r="V111" s="29">
        <v>60</v>
      </c>
      <c r="W111" s="29">
        <v>1034.5999999999999</v>
      </c>
      <c r="X111" s="29">
        <v>1</v>
      </c>
      <c r="Y111" s="29" t="s">
        <v>241</v>
      </c>
      <c r="Z111" s="29" t="s">
        <v>2245</v>
      </c>
      <c r="AA111" s="29" t="s">
        <v>242</v>
      </c>
      <c r="AB111" s="29" t="s">
        <v>242</v>
      </c>
      <c r="AC111" s="29" t="s">
        <v>242</v>
      </c>
      <c r="AD111" s="29" t="s">
        <v>243</v>
      </c>
      <c r="AE111" s="29" t="s">
        <v>240</v>
      </c>
      <c r="AF111" s="30">
        <v>46006</v>
      </c>
      <c r="AH111" s="74">
        <f>_xlfn.IFNA(IF(VLOOKUP(D111,'Cases2021 2022 FC'!AC:AE,3,0)=0,"1",VLOOKUP(D111,'Cases2021 2022 FC'!AC:AE,3,0)),"1")</f>
        <v>434</v>
      </c>
      <c r="AI111" s="74">
        <f t="shared" si="7"/>
        <v>0</v>
      </c>
      <c r="AJ111" s="74">
        <f t="shared" si="8"/>
        <v>0</v>
      </c>
      <c r="AK111" s="74">
        <f t="shared" si="9"/>
        <v>0</v>
      </c>
      <c r="AL111" s="74">
        <f t="shared" si="10"/>
        <v>0</v>
      </c>
      <c r="AM111" s="75">
        <f t="shared" si="11"/>
        <v>0</v>
      </c>
      <c r="AN111" s="72" t="str">
        <f>VLOOKUP(D111,SOP!C:R,16,0)</f>
        <v>ΜΑΓΙΟΝΕΖΑ</v>
      </c>
    </row>
    <row r="112" spans="1:40" x14ac:dyDescent="0.3">
      <c r="A112" s="74" cm="1">
        <f t="array" ref="A112">1+SUMPRODUCT(--(D112&gt;$D$2:$D$826))</f>
        <v>41</v>
      </c>
      <c r="B112" s="72" t="str">
        <f t="shared" si="6"/>
        <v>1210050341</v>
      </c>
      <c r="C112" s="30">
        <v>46008</v>
      </c>
      <c r="D112" s="29">
        <v>12100503</v>
      </c>
      <c r="E112" s="29" t="s">
        <v>256</v>
      </c>
      <c r="F112" s="29" t="s">
        <v>624</v>
      </c>
      <c r="G112" s="29" t="s">
        <v>238</v>
      </c>
      <c r="H112" s="29" t="s">
        <v>2445</v>
      </c>
      <c r="I112" s="29">
        <v>60</v>
      </c>
      <c r="J112" s="29">
        <v>0</v>
      </c>
      <c r="K112" s="29">
        <v>0</v>
      </c>
      <c r="L112" s="29">
        <v>0</v>
      </c>
      <c r="M112" s="29" t="s">
        <v>239</v>
      </c>
      <c r="N112" s="132">
        <v>46265</v>
      </c>
      <c r="O112" s="30">
        <v>46190</v>
      </c>
      <c r="P112" s="29">
        <v>257</v>
      </c>
      <c r="Q112" s="29">
        <v>182</v>
      </c>
      <c r="R112" s="29" t="s">
        <v>2451</v>
      </c>
      <c r="S112" s="29">
        <v>46006</v>
      </c>
      <c r="T112" s="29" t="s">
        <v>240</v>
      </c>
      <c r="U112" s="29" t="s">
        <v>240</v>
      </c>
      <c r="V112" s="29">
        <v>60</v>
      </c>
      <c r="W112" s="29">
        <v>1034.5999999999999</v>
      </c>
      <c r="X112" s="29">
        <v>1</v>
      </c>
      <c r="Y112" s="29" t="s">
        <v>241</v>
      </c>
      <c r="Z112" s="29" t="s">
        <v>2245</v>
      </c>
      <c r="AA112" s="29" t="s">
        <v>242</v>
      </c>
      <c r="AB112" s="29" t="s">
        <v>242</v>
      </c>
      <c r="AC112" s="29" t="s">
        <v>242</v>
      </c>
      <c r="AD112" s="29" t="s">
        <v>243</v>
      </c>
      <c r="AE112" s="29" t="s">
        <v>240</v>
      </c>
      <c r="AF112" s="30">
        <v>46006</v>
      </c>
      <c r="AH112" s="74">
        <f>_xlfn.IFNA(IF(VLOOKUP(D112,'Cases2021 2022 FC'!AC:AE,3,0)=0,"1",VLOOKUP(D112,'Cases2021 2022 FC'!AC:AE,3,0)),"1")</f>
        <v>434</v>
      </c>
      <c r="AI112" s="74">
        <f t="shared" si="7"/>
        <v>0</v>
      </c>
      <c r="AJ112" s="74">
        <f t="shared" si="8"/>
        <v>0</v>
      </c>
      <c r="AK112" s="74">
        <f t="shared" si="9"/>
        <v>0</v>
      </c>
      <c r="AL112" s="74">
        <f t="shared" si="10"/>
        <v>0</v>
      </c>
      <c r="AM112" s="75">
        <f t="shared" si="11"/>
        <v>0</v>
      </c>
      <c r="AN112" s="72" t="str">
        <f>VLOOKUP(D112,SOP!C:R,16,0)</f>
        <v>ΜΑΓΙΟΝΕΖΑ</v>
      </c>
    </row>
    <row r="113" spans="1:40" x14ac:dyDescent="0.3">
      <c r="A113" s="74" cm="1">
        <f t="array" ref="A113">1+SUMPRODUCT(--(D113&gt;$D$2:$D$826))</f>
        <v>41</v>
      </c>
      <c r="B113" s="72" t="str">
        <f t="shared" si="6"/>
        <v>1210050341</v>
      </c>
      <c r="C113" s="30">
        <v>46008</v>
      </c>
      <c r="D113" s="29">
        <v>12100503</v>
      </c>
      <c r="E113" s="29" t="s">
        <v>256</v>
      </c>
      <c r="F113" s="29" t="s">
        <v>624</v>
      </c>
      <c r="G113" s="29" t="s">
        <v>238</v>
      </c>
      <c r="H113" s="29" t="s">
        <v>2445</v>
      </c>
      <c r="I113" s="29">
        <v>60</v>
      </c>
      <c r="J113" s="29">
        <v>0</v>
      </c>
      <c r="K113" s="29">
        <v>0</v>
      </c>
      <c r="L113" s="29">
        <v>0</v>
      </c>
      <c r="M113" s="29" t="s">
        <v>239</v>
      </c>
      <c r="N113" s="132">
        <v>46265</v>
      </c>
      <c r="O113" s="30">
        <v>46190</v>
      </c>
      <c r="P113" s="29">
        <v>257</v>
      </c>
      <c r="Q113" s="29">
        <v>182</v>
      </c>
      <c r="R113" s="29" t="s">
        <v>2452</v>
      </c>
      <c r="S113" s="29">
        <v>46006</v>
      </c>
      <c r="T113" s="29" t="s">
        <v>240</v>
      </c>
      <c r="U113" s="29" t="s">
        <v>240</v>
      </c>
      <c r="V113" s="29">
        <v>60</v>
      </c>
      <c r="W113" s="29">
        <v>1034.5999999999999</v>
      </c>
      <c r="X113" s="29">
        <v>1</v>
      </c>
      <c r="Y113" s="29" t="s">
        <v>241</v>
      </c>
      <c r="Z113" s="29" t="s">
        <v>2245</v>
      </c>
      <c r="AA113" s="29" t="s">
        <v>242</v>
      </c>
      <c r="AB113" s="29" t="s">
        <v>242</v>
      </c>
      <c r="AC113" s="29" t="s">
        <v>242</v>
      </c>
      <c r="AD113" s="29" t="s">
        <v>243</v>
      </c>
      <c r="AE113" s="29" t="s">
        <v>240</v>
      </c>
      <c r="AF113" s="30">
        <v>46006</v>
      </c>
      <c r="AH113" s="74">
        <f>_xlfn.IFNA(IF(VLOOKUP(D113,'Cases2021 2022 FC'!AC:AE,3,0)=0,"1",VLOOKUP(D113,'Cases2021 2022 FC'!AC:AE,3,0)),"1")</f>
        <v>434</v>
      </c>
      <c r="AI113" s="74">
        <f t="shared" si="7"/>
        <v>0</v>
      </c>
      <c r="AJ113" s="74">
        <f t="shared" si="8"/>
        <v>0</v>
      </c>
      <c r="AK113" s="74">
        <f t="shared" si="9"/>
        <v>0</v>
      </c>
      <c r="AL113" s="74">
        <f t="shared" si="10"/>
        <v>0</v>
      </c>
      <c r="AM113" s="75">
        <f t="shared" si="11"/>
        <v>0</v>
      </c>
      <c r="AN113" s="72" t="str">
        <f>VLOOKUP(D113,SOP!C:R,16,0)</f>
        <v>ΜΑΓΙΟΝΕΖΑ</v>
      </c>
    </row>
    <row r="114" spans="1:40" x14ac:dyDescent="0.3">
      <c r="A114" s="74" cm="1">
        <f t="array" ref="A114">1+SUMPRODUCT(--(D114&gt;$D$2:$D$826))</f>
        <v>41</v>
      </c>
      <c r="B114" s="72" t="str">
        <f t="shared" si="6"/>
        <v>1210050341</v>
      </c>
      <c r="C114" s="30">
        <v>46008</v>
      </c>
      <c r="D114" s="29">
        <v>12100503</v>
      </c>
      <c r="E114" s="29" t="s">
        <v>256</v>
      </c>
      <c r="F114" s="29" t="s">
        <v>624</v>
      </c>
      <c r="G114" s="29" t="s">
        <v>238</v>
      </c>
      <c r="H114" s="29" t="s">
        <v>2445</v>
      </c>
      <c r="I114" s="29">
        <v>60</v>
      </c>
      <c r="J114" s="29">
        <v>0</v>
      </c>
      <c r="K114" s="29">
        <v>0</v>
      </c>
      <c r="L114" s="29">
        <v>0</v>
      </c>
      <c r="M114" s="29" t="s">
        <v>239</v>
      </c>
      <c r="N114" s="132">
        <v>46265</v>
      </c>
      <c r="O114" s="30">
        <v>46190</v>
      </c>
      <c r="P114" s="29">
        <v>257</v>
      </c>
      <c r="Q114" s="29">
        <v>182</v>
      </c>
      <c r="R114" s="29" t="s">
        <v>2453</v>
      </c>
      <c r="S114" s="29">
        <v>46006</v>
      </c>
      <c r="T114" s="29" t="s">
        <v>240</v>
      </c>
      <c r="U114" s="29" t="s">
        <v>240</v>
      </c>
      <c r="V114" s="29">
        <v>60</v>
      </c>
      <c r="W114" s="29">
        <v>1034.5999999999999</v>
      </c>
      <c r="X114" s="29">
        <v>1</v>
      </c>
      <c r="Y114" s="29" t="s">
        <v>241</v>
      </c>
      <c r="Z114" s="29" t="s">
        <v>2245</v>
      </c>
      <c r="AA114" s="29" t="s">
        <v>242</v>
      </c>
      <c r="AB114" s="29" t="s">
        <v>242</v>
      </c>
      <c r="AC114" s="29" t="s">
        <v>242</v>
      </c>
      <c r="AD114" s="29" t="s">
        <v>243</v>
      </c>
      <c r="AE114" s="29" t="s">
        <v>240</v>
      </c>
      <c r="AF114" s="30">
        <v>46006</v>
      </c>
      <c r="AH114" s="74">
        <f>_xlfn.IFNA(IF(VLOOKUP(D114,'Cases2021 2022 FC'!AC:AE,3,0)=0,"1",VLOOKUP(D114,'Cases2021 2022 FC'!AC:AE,3,0)),"1")</f>
        <v>434</v>
      </c>
      <c r="AI114" s="74">
        <f t="shared" si="7"/>
        <v>0</v>
      </c>
      <c r="AJ114" s="74">
        <f t="shared" si="8"/>
        <v>0</v>
      </c>
      <c r="AK114" s="74">
        <f t="shared" si="9"/>
        <v>0</v>
      </c>
      <c r="AL114" s="74">
        <f t="shared" si="10"/>
        <v>0</v>
      </c>
      <c r="AM114" s="75">
        <f t="shared" si="11"/>
        <v>0</v>
      </c>
      <c r="AN114" s="72" t="str">
        <f>VLOOKUP(D114,SOP!C:R,16,0)</f>
        <v>ΜΑΓΙΟΝΕΖΑ</v>
      </c>
    </row>
    <row r="115" spans="1:40" x14ac:dyDescent="0.3">
      <c r="A115" s="74" cm="1">
        <f t="array" ref="A115">1+SUMPRODUCT(--(D115&gt;$D$2:$D$826))</f>
        <v>41</v>
      </c>
      <c r="B115" s="72" t="str">
        <f t="shared" si="6"/>
        <v>1210050341</v>
      </c>
      <c r="C115" s="30">
        <v>46008</v>
      </c>
      <c r="D115" s="29">
        <v>12100503</v>
      </c>
      <c r="E115" s="29" t="s">
        <v>256</v>
      </c>
      <c r="F115" s="29" t="s">
        <v>624</v>
      </c>
      <c r="G115" s="29" t="s">
        <v>238</v>
      </c>
      <c r="H115" s="29" t="s">
        <v>2445</v>
      </c>
      <c r="I115" s="29">
        <v>60</v>
      </c>
      <c r="J115" s="29">
        <v>0</v>
      </c>
      <c r="K115" s="29">
        <v>0</v>
      </c>
      <c r="L115" s="29">
        <v>0</v>
      </c>
      <c r="M115" s="29" t="s">
        <v>239</v>
      </c>
      <c r="N115" s="30">
        <v>46265</v>
      </c>
      <c r="O115" s="30">
        <v>46190</v>
      </c>
      <c r="P115" s="29">
        <v>257</v>
      </c>
      <c r="Q115" s="29">
        <v>182</v>
      </c>
      <c r="R115" s="29" t="s">
        <v>2454</v>
      </c>
      <c r="S115" s="30">
        <v>46006</v>
      </c>
      <c r="T115" s="29" t="s">
        <v>240</v>
      </c>
      <c r="U115" s="29" t="s">
        <v>240</v>
      </c>
      <c r="V115" s="29">
        <v>60</v>
      </c>
      <c r="W115" s="29">
        <v>1034.5999999999999</v>
      </c>
      <c r="X115" s="29">
        <v>1</v>
      </c>
      <c r="Y115" s="29" t="s">
        <v>241</v>
      </c>
      <c r="Z115" s="29" t="s">
        <v>2245</v>
      </c>
      <c r="AA115" s="29" t="s">
        <v>242</v>
      </c>
      <c r="AB115" s="29" t="s">
        <v>242</v>
      </c>
      <c r="AC115" s="29" t="s">
        <v>242</v>
      </c>
      <c r="AD115" s="29" t="s">
        <v>243</v>
      </c>
      <c r="AE115" s="29" t="s">
        <v>240</v>
      </c>
      <c r="AF115" s="30">
        <v>46006</v>
      </c>
      <c r="AH115" s="74">
        <f>_xlfn.IFNA(IF(VLOOKUP(D115,'Cases2021 2022 FC'!AC:AE,3,0)=0,"1",VLOOKUP(D115,'Cases2021 2022 FC'!AC:AE,3,0)),"1")</f>
        <v>434</v>
      </c>
      <c r="AI115" s="74">
        <f t="shared" si="7"/>
        <v>0</v>
      </c>
      <c r="AJ115" s="74">
        <f t="shared" si="8"/>
        <v>0</v>
      </c>
      <c r="AK115" s="74">
        <f t="shared" si="9"/>
        <v>0</v>
      </c>
      <c r="AL115" s="74">
        <f t="shared" si="10"/>
        <v>0</v>
      </c>
      <c r="AM115" s="75">
        <f t="shared" si="11"/>
        <v>0</v>
      </c>
      <c r="AN115" s="72" t="str">
        <f>VLOOKUP(D115,SOP!C:R,16,0)</f>
        <v>ΜΑΓΙΟΝΕΖΑ</v>
      </c>
    </row>
    <row r="116" spans="1:40" x14ac:dyDescent="0.3">
      <c r="A116" s="74" cm="1">
        <f t="array" ref="A116">1+SUMPRODUCT(--(D116&gt;$D$2:$D$826))</f>
        <v>41</v>
      </c>
      <c r="B116" s="72" t="str">
        <f t="shared" si="6"/>
        <v>1210050341</v>
      </c>
      <c r="C116" s="30">
        <v>46008</v>
      </c>
      <c r="D116" s="29">
        <v>12100503</v>
      </c>
      <c r="E116" s="29" t="s">
        <v>256</v>
      </c>
      <c r="F116" s="29" t="s">
        <v>624</v>
      </c>
      <c r="G116" s="29" t="s">
        <v>238</v>
      </c>
      <c r="H116" s="29" t="s">
        <v>2445</v>
      </c>
      <c r="I116" s="29">
        <v>60</v>
      </c>
      <c r="J116" s="29">
        <v>0</v>
      </c>
      <c r="K116" s="29">
        <v>0</v>
      </c>
      <c r="L116" s="29">
        <v>0</v>
      </c>
      <c r="M116" s="29" t="s">
        <v>239</v>
      </c>
      <c r="N116" s="132">
        <v>46265</v>
      </c>
      <c r="O116" s="30">
        <v>46190</v>
      </c>
      <c r="P116" s="29">
        <v>257</v>
      </c>
      <c r="Q116" s="29">
        <v>182</v>
      </c>
      <c r="R116" s="29" t="s">
        <v>2455</v>
      </c>
      <c r="S116" s="29">
        <v>46006</v>
      </c>
      <c r="T116" s="29" t="s">
        <v>240</v>
      </c>
      <c r="U116" s="29" t="s">
        <v>240</v>
      </c>
      <c r="V116" s="29">
        <v>60</v>
      </c>
      <c r="W116" s="29">
        <v>1034.5999999999999</v>
      </c>
      <c r="X116" s="29">
        <v>1</v>
      </c>
      <c r="Y116" s="29" t="s">
        <v>241</v>
      </c>
      <c r="Z116" s="29" t="s">
        <v>2245</v>
      </c>
      <c r="AA116" s="29" t="s">
        <v>242</v>
      </c>
      <c r="AB116" s="29" t="s">
        <v>242</v>
      </c>
      <c r="AC116" s="29" t="s">
        <v>242</v>
      </c>
      <c r="AD116" s="29" t="s">
        <v>243</v>
      </c>
      <c r="AE116" s="29" t="s">
        <v>240</v>
      </c>
      <c r="AF116" s="30">
        <v>46006</v>
      </c>
      <c r="AH116" s="74">
        <f>_xlfn.IFNA(IF(VLOOKUP(D116,'Cases2021 2022 FC'!AC:AE,3,0)=0,"1",VLOOKUP(D116,'Cases2021 2022 FC'!AC:AE,3,0)),"1")</f>
        <v>434</v>
      </c>
      <c r="AI116" s="74">
        <f t="shared" si="7"/>
        <v>0</v>
      </c>
      <c r="AJ116" s="74">
        <f t="shared" si="8"/>
        <v>0</v>
      </c>
      <c r="AK116" s="74">
        <f t="shared" si="9"/>
        <v>0</v>
      </c>
      <c r="AL116" s="74">
        <f t="shared" si="10"/>
        <v>0</v>
      </c>
      <c r="AM116" s="75">
        <f t="shared" si="11"/>
        <v>0</v>
      </c>
      <c r="AN116" s="72" t="str">
        <f>VLOOKUP(D116,SOP!C:R,16,0)</f>
        <v>ΜΑΓΙΟΝΕΖΑ</v>
      </c>
    </row>
    <row r="117" spans="1:40" x14ac:dyDescent="0.3">
      <c r="A117" s="74" cm="1">
        <f t="array" ref="A117">1+SUMPRODUCT(--(D117&gt;$D$2:$D$826))</f>
        <v>41</v>
      </c>
      <c r="B117" s="72" t="str">
        <f t="shared" si="6"/>
        <v>1210050341</v>
      </c>
      <c r="C117" s="30">
        <v>46008</v>
      </c>
      <c r="D117" s="29">
        <v>12100503</v>
      </c>
      <c r="E117" s="29" t="s">
        <v>256</v>
      </c>
      <c r="F117" s="29" t="s">
        <v>624</v>
      </c>
      <c r="G117" s="29" t="s">
        <v>238</v>
      </c>
      <c r="H117" s="29" t="s">
        <v>2445</v>
      </c>
      <c r="I117" s="29">
        <v>60</v>
      </c>
      <c r="J117" s="29">
        <v>0</v>
      </c>
      <c r="K117" s="29">
        <v>0</v>
      </c>
      <c r="L117" s="29">
        <v>0</v>
      </c>
      <c r="M117" s="29" t="s">
        <v>239</v>
      </c>
      <c r="N117" s="30">
        <v>46265</v>
      </c>
      <c r="O117" s="30">
        <v>46190</v>
      </c>
      <c r="P117" s="29">
        <v>257</v>
      </c>
      <c r="Q117" s="29">
        <v>182</v>
      </c>
      <c r="R117" s="29" t="s">
        <v>2456</v>
      </c>
      <c r="S117" s="30">
        <v>46006</v>
      </c>
      <c r="T117" s="29" t="s">
        <v>240</v>
      </c>
      <c r="U117" s="29" t="s">
        <v>240</v>
      </c>
      <c r="V117" s="32">
        <v>60</v>
      </c>
      <c r="W117" s="29">
        <v>1034.5999999999999</v>
      </c>
      <c r="X117" s="29">
        <v>1</v>
      </c>
      <c r="Y117" s="29" t="s">
        <v>241</v>
      </c>
      <c r="Z117" s="29" t="s">
        <v>2245</v>
      </c>
      <c r="AA117" s="29" t="s">
        <v>242</v>
      </c>
      <c r="AB117" s="29" t="s">
        <v>242</v>
      </c>
      <c r="AC117" s="29" t="s">
        <v>242</v>
      </c>
      <c r="AD117" s="29" t="s">
        <v>243</v>
      </c>
      <c r="AE117" s="29" t="s">
        <v>240</v>
      </c>
      <c r="AF117" s="30">
        <v>46006</v>
      </c>
      <c r="AH117" s="74">
        <f>_xlfn.IFNA(IF(VLOOKUP(D117,'Cases2021 2022 FC'!AC:AE,3,0)=0,"1",VLOOKUP(D117,'Cases2021 2022 FC'!AC:AE,3,0)),"1")</f>
        <v>434</v>
      </c>
      <c r="AI117" s="74">
        <f t="shared" si="7"/>
        <v>0</v>
      </c>
      <c r="AJ117" s="74">
        <f t="shared" si="8"/>
        <v>0</v>
      </c>
      <c r="AK117" s="74">
        <f t="shared" si="9"/>
        <v>0</v>
      </c>
      <c r="AL117" s="74">
        <f t="shared" si="10"/>
        <v>0</v>
      </c>
      <c r="AM117" s="75">
        <f t="shared" si="11"/>
        <v>0</v>
      </c>
      <c r="AN117" s="72" t="str">
        <f>VLOOKUP(D117,SOP!C:R,16,0)</f>
        <v>ΜΑΓΙΟΝΕΖΑ</v>
      </c>
    </row>
    <row r="118" spans="1:40" x14ac:dyDescent="0.3">
      <c r="A118" s="74" cm="1">
        <f t="array" ref="A118">1+SUMPRODUCT(--(D118&gt;$D$2:$D$826))</f>
        <v>41</v>
      </c>
      <c r="B118" s="72" t="str">
        <f t="shared" si="6"/>
        <v>1210050341</v>
      </c>
      <c r="C118" s="30">
        <v>46008</v>
      </c>
      <c r="D118" s="29">
        <v>12100503</v>
      </c>
      <c r="E118" s="29" t="s">
        <v>256</v>
      </c>
      <c r="F118" s="29" t="s">
        <v>624</v>
      </c>
      <c r="G118" s="29" t="s">
        <v>238</v>
      </c>
      <c r="H118" s="29" t="s">
        <v>2445</v>
      </c>
      <c r="I118" s="29">
        <v>60</v>
      </c>
      <c r="J118" s="29">
        <v>0</v>
      </c>
      <c r="K118" s="29">
        <v>0</v>
      </c>
      <c r="L118" s="29">
        <v>0</v>
      </c>
      <c r="M118" s="29" t="s">
        <v>239</v>
      </c>
      <c r="N118" s="132">
        <v>46265</v>
      </c>
      <c r="O118" s="30">
        <v>46190</v>
      </c>
      <c r="P118" s="29">
        <v>257</v>
      </c>
      <c r="Q118" s="29">
        <v>182</v>
      </c>
      <c r="R118" s="29" t="s">
        <v>2457</v>
      </c>
      <c r="S118" s="29">
        <v>46006</v>
      </c>
      <c r="T118" s="29" t="s">
        <v>240</v>
      </c>
      <c r="U118" s="29" t="s">
        <v>240</v>
      </c>
      <c r="V118" s="29">
        <v>60</v>
      </c>
      <c r="W118" s="29">
        <v>1034.5999999999999</v>
      </c>
      <c r="X118" s="29">
        <v>1</v>
      </c>
      <c r="Y118" s="29" t="s">
        <v>241</v>
      </c>
      <c r="Z118" s="29" t="s">
        <v>2245</v>
      </c>
      <c r="AA118" s="29" t="s">
        <v>242</v>
      </c>
      <c r="AB118" s="29" t="s">
        <v>242</v>
      </c>
      <c r="AC118" s="29" t="s">
        <v>242</v>
      </c>
      <c r="AD118" s="29" t="s">
        <v>243</v>
      </c>
      <c r="AE118" s="29" t="s">
        <v>240</v>
      </c>
      <c r="AF118" s="30">
        <v>46006</v>
      </c>
      <c r="AH118" s="74">
        <f>_xlfn.IFNA(IF(VLOOKUP(D118,'Cases2021 2022 FC'!AC:AE,3,0)=0,"1",VLOOKUP(D118,'Cases2021 2022 FC'!AC:AE,3,0)),"1")</f>
        <v>434</v>
      </c>
      <c r="AI118" s="74">
        <f t="shared" si="7"/>
        <v>0</v>
      </c>
      <c r="AJ118" s="74">
        <f t="shared" si="8"/>
        <v>0</v>
      </c>
      <c r="AK118" s="74">
        <f t="shared" si="9"/>
        <v>0</v>
      </c>
      <c r="AL118" s="74">
        <f t="shared" si="10"/>
        <v>0</v>
      </c>
      <c r="AM118" s="75">
        <f t="shared" si="11"/>
        <v>0</v>
      </c>
      <c r="AN118" s="72" t="str">
        <f>VLOOKUP(D118,SOP!C:R,16,0)</f>
        <v>ΜΑΓΙΟΝΕΖΑ</v>
      </c>
    </row>
    <row r="119" spans="1:40" x14ac:dyDescent="0.3">
      <c r="A119" s="74" cm="1">
        <f t="array" ref="A119">1+SUMPRODUCT(--(D119&gt;$D$2:$D$826))</f>
        <v>41</v>
      </c>
      <c r="B119" s="72" t="str">
        <f t="shared" si="6"/>
        <v>1210050341</v>
      </c>
      <c r="C119" s="30">
        <v>46008</v>
      </c>
      <c r="D119" s="29">
        <v>12100503</v>
      </c>
      <c r="E119" s="29" t="s">
        <v>256</v>
      </c>
      <c r="F119" s="29" t="s">
        <v>624</v>
      </c>
      <c r="G119" s="29" t="s">
        <v>238</v>
      </c>
      <c r="H119" s="29" t="s">
        <v>2445</v>
      </c>
      <c r="I119" s="29">
        <v>60</v>
      </c>
      <c r="J119" s="29">
        <v>0</v>
      </c>
      <c r="K119" s="29">
        <v>0</v>
      </c>
      <c r="L119" s="29">
        <v>0</v>
      </c>
      <c r="M119" s="29" t="s">
        <v>239</v>
      </c>
      <c r="N119" s="132">
        <v>46265</v>
      </c>
      <c r="O119" s="30">
        <v>46190</v>
      </c>
      <c r="P119" s="29">
        <v>257</v>
      </c>
      <c r="Q119" s="29">
        <v>182</v>
      </c>
      <c r="R119" s="29" t="s">
        <v>2458</v>
      </c>
      <c r="S119" s="29">
        <v>46006</v>
      </c>
      <c r="T119" s="29" t="s">
        <v>240</v>
      </c>
      <c r="U119" s="29" t="s">
        <v>240</v>
      </c>
      <c r="V119" s="29">
        <v>60</v>
      </c>
      <c r="W119" s="29">
        <v>1034.5999999999999</v>
      </c>
      <c r="X119" s="29">
        <v>1</v>
      </c>
      <c r="Y119" s="29" t="s">
        <v>241</v>
      </c>
      <c r="Z119" s="29" t="s">
        <v>2245</v>
      </c>
      <c r="AA119" s="29" t="s">
        <v>242</v>
      </c>
      <c r="AB119" s="29" t="s">
        <v>242</v>
      </c>
      <c r="AC119" s="29" t="s">
        <v>242</v>
      </c>
      <c r="AD119" s="29" t="s">
        <v>243</v>
      </c>
      <c r="AE119" s="29" t="s">
        <v>240</v>
      </c>
      <c r="AF119" s="30">
        <v>46006</v>
      </c>
      <c r="AH119" s="74">
        <f>_xlfn.IFNA(IF(VLOOKUP(D119,'Cases2021 2022 FC'!AC:AE,3,0)=0,"1",VLOOKUP(D119,'Cases2021 2022 FC'!AC:AE,3,0)),"1")</f>
        <v>434</v>
      </c>
      <c r="AI119" s="74">
        <f t="shared" si="7"/>
        <v>0</v>
      </c>
      <c r="AJ119" s="74">
        <f t="shared" si="8"/>
        <v>0</v>
      </c>
      <c r="AK119" s="74">
        <f t="shared" si="9"/>
        <v>0</v>
      </c>
      <c r="AL119" s="74">
        <f t="shared" si="10"/>
        <v>0</v>
      </c>
      <c r="AM119" s="75">
        <f t="shared" si="11"/>
        <v>0</v>
      </c>
      <c r="AN119" s="72" t="str">
        <f>VLOOKUP(D119,SOP!C:R,16,0)</f>
        <v>ΜΑΓΙΟΝΕΖΑ</v>
      </c>
    </row>
    <row r="120" spans="1:40" x14ac:dyDescent="0.3">
      <c r="A120" s="74" cm="1">
        <f t="array" ref="A120">1+SUMPRODUCT(--(D120&gt;$D$2:$D$826))</f>
        <v>41</v>
      </c>
      <c r="B120" s="72" t="str">
        <f t="shared" si="6"/>
        <v>1210050341</v>
      </c>
      <c r="C120" s="30">
        <v>46008</v>
      </c>
      <c r="D120" s="29">
        <v>12100503</v>
      </c>
      <c r="E120" s="29" t="s">
        <v>256</v>
      </c>
      <c r="F120" s="29" t="s">
        <v>624</v>
      </c>
      <c r="G120" s="29" t="s">
        <v>238</v>
      </c>
      <c r="H120" s="29" t="s">
        <v>2445</v>
      </c>
      <c r="I120" s="29">
        <v>60</v>
      </c>
      <c r="J120" s="29">
        <v>0</v>
      </c>
      <c r="K120" s="29">
        <v>0</v>
      </c>
      <c r="L120" s="29">
        <v>0</v>
      </c>
      <c r="M120" s="29" t="s">
        <v>239</v>
      </c>
      <c r="N120" s="132">
        <v>46265</v>
      </c>
      <c r="O120" s="30">
        <v>46190</v>
      </c>
      <c r="P120" s="29">
        <v>257</v>
      </c>
      <c r="Q120" s="29">
        <v>182</v>
      </c>
      <c r="R120" s="29" t="s">
        <v>2459</v>
      </c>
      <c r="S120" s="29">
        <v>46006</v>
      </c>
      <c r="T120" s="29" t="s">
        <v>240</v>
      </c>
      <c r="U120" s="29" t="s">
        <v>240</v>
      </c>
      <c r="V120" s="29">
        <v>60</v>
      </c>
      <c r="W120" s="29">
        <v>1034.5999999999999</v>
      </c>
      <c r="X120" s="29">
        <v>1</v>
      </c>
      <c r="Y120" s="29" t="s">
        <v>241</v>
      </c>
      <c r="Z120" s="29" t="s">
        <v>2245</v>
      </c>
      <c r="AA120" s="29" t="s">
        <v>242</v>
      </c>
      <c r="AB120" s="29" t="s">
        <v>242</v>
      </c>
      <c r="AC120" s="29" t="s">
        <v>242</v>
      </c>
      <c r="AD120" s="29" t="s">
        <v>243</v>
      </c>
      <c r="AE120" s="29" t="s">
        <v>240</v>
      </c>
      <c r="AF120" s="30">
        <v>46006</v>
      </c>
      <c r="AH120" s="74">
        <f>_xlfn.IFNA(IF(VLOOKUP(D120,'Cases2021 2022 FC'!AC:AE,3,0)=0,"1",VLOOKUP(D120,'Cases2021 2022 FC'!AC:AE,3,0)),"1")</f>
        <v>434</v>
      </c>
      <c r="AI120" s="74">
        <f t="shared" si="7"/>
        <v>0</v>
      </c>
      <c r="AJ120" s="74">
        <f t="shared" si="8"/>
        <v>0</v>
      </c>
      <c r="AK120" s="74">
        <f t="shared" si="9"/>
        <v>0</v>
      </c>
      <c r="AL120" s="74">
        <f t="shared" si="10"/>
        <v>0</v>
      </c>
      <c r="AM120" s="75">
        <f t="shared" si="11"/>
        <v>0</v>
      </c>
      <c r="AN120" s="72" t="str">
        <f>VLOOKUP(D120,SOP!C:R,16,0)</f>
        <v>ΜΑΓΙΟΝΕΖΑ</v>
      </c>
    </row>
    <row r="121" spans="1:40" x14ac:dyDescent="0.3">
      <c r="A121" s="74" cm="1">
        <f t="array" ref="A121">1+SUMPRODUCT(--(D121&gt;$D$2:$D$826))</f>
        <v>41</v>
      </c>
      <c r="B121" s="72" t="str">
        <f t="shared" si="6"/>
        <v>1210050341</v>
      </c>
      <c r="C121" s="30">
        <v>46008</v>
      </c>
      <c r="D121" s="29">
        <v>12100503</v>
      </c>
      <c r="E121" s="29" t="s">
        <v>256</v>
      </c>
      <c r="F121" s="29" t="s">
        <v>624</v>
      </c>
      <c r="G121" s="29" t="s">
        <v>238</v>
      </c>
      <c r="H121" s="29" t="s">
        <v>2445</v>
      </c>
      <c r="I121" s="29">
        <v>60</v>
      </c>
      <c r="J121" s="29">
        <v>0</v>
      </c>
      <c r="K121" s="29">
        <v>0</v>
      </c>
      <c r="L121" s="29">
        <v>0</v>
      </c>
      <c r="M121" s="29" t="s">
        <v>239</v>
      </c>
      <c r="N121" s="30">
        <v>46265</v>
      </c>
      <c r="O121" s="30">
        <v>46190</v>
      </c>
      <c r="P121" s="29">
        <v>257</v>
      </c>
      <c r="Q121" s="29">
        <v>182</v>
      </c>
      <c r="R121" s="29" t="s">
        <v>2460</v>
      </c>
      <c r="S121" s="30">
        <v>46006</v>
      </c>
      <c r="T121" s="29" t="s">
        <v>240</v>
      </c>
      <c r="U121" s="29" t="s">
        <v>240</v>
      </c>
      <c r="V121" s="32">
        <v>60</v>
      </c>
      <c r="W121" s="29">
        <v>1034.5999999999999</v>
      </c>
      <c r="X121" s="29">
        <v>1</v>
      </c>
      <c r="Y121" s="29" t="s">
        <v>241</v>
      </c>
      <c r="Z121" s="29" t="s">
        <v>2245</v>
      </c>
      <c r="AA121" s="29" t="s">
        <v>242</v>
      </c>
      <c r="AB121" s="29" t="s">
        <v>242</v>
      </c>
      <c r="AC121" s="29" t="s">
        <v>242</v>
      </c>
      <c r="AD121" s="29" t="s">
        <v>243</v>
      </c>
      <c r="AE121" s="29" t="s">
        <v>240</v>
      </c>
      <c r="AF121" s="30">
        <v>46006</v>
      </c>
      <c r="AH121" s="74">
        <f>_xlfn.IFNA(IF(VLOOKUP(D121,'Cases2021 2022 FC'!AC:AE,3,0)=0,"1",VLOOKUP(D121,'Cases2021 2022 FC'!AC:AE,3,0)),"1")</f>
        <v>434</v>
      </c>
      <c r="AI121" s="74">
        <f t="shared" si="7"/>
        <v>0</v>
      </c>
      <c r="AJ121" s="74">
        <f t="shared" si="8"/>
        <v>0</v>
      </c>
      <c r="AK121" s="74">
        <f t="shared" si="9"/>
        <v>0</v>
      </c>
      <c r="AL121" s="74">
        <f t="shared" si="10"/>
        <v>0</v>
      </c>
      <c r="AM121" s="75">
        <f t="shared" si="11"/>
        <v>0</v>
      </c>
      <c r="AN121" s="72" t="str">
        <f>VLOOKUP(D121,SOP!C:R,16,0)</f>
        <v>ΜΑΓΙΟΝΕΖΑ</v>
      </c>
    </row>
    <row r="122" spans="1:40" x14ac:dyDescent="0.3">
      <c r="A122" s="74" cm="1">
        <f t="array" ref="A122">1+SUMPRODUCT(--(D122&gt;$D$2:$D$826))</f>
        <v>41</v>
      </c>
      <c r="B122" s="72" t="str">
        <f t="shared" si="6"/>
        <v>1210050341</v>
      </c>
      <c r="C122" s="30">
        <v>46008</v>
      </c>
      <c r="D122" s="29">
        <v>12100503</v>
      </c>
      <c r="E122" s="29" t="s">
        <v>256</v>
      </c>
      <c r="F122" s="29" t="s">
        <v>624</v>
      </c>
      <c r="G122" s="29" t="s">
        <v>238</v>
      </c>
      <c r="H122" s="29" t="s">
        <v>2445</v>
      </c>
      <c r="I122" s="29">
        <v>60</v>
      </c>
      <c r="J122" s="29">
        <v>0</v>
      </c>
      <c r="K122" s="29">
        <v>0</v>
      </c>
      <c r="L122" s="29">
        <v>0</v>
      </c>
      <c r="M122" s="29" t="s">
        <v>239</v>
      </c>
      <c r="N122" s="30">
        <v>46265</v>
      </c>
      <c r="O122" s="30">
        <v>46190</v>
      </c>
      <c r="P122" s="29">
        <v>257</v>
      </c>
      <c r="Q122" s="29">
        <v>182</v>
      </c>
      <c r="R122" s="29" t="s">
        <v>2461</v>
      </c>
      <c r="S122" s="30">
        <v>46006</v>
      </c>
      <c r="T122" s="29" t="s">
        <v>240</v>
      </c>
      <c r="U122" s="29" t="s">
        <v>240</v>
      </c>
      <c r="V122" s="29">
        <v>60</v>
      </c>
      <c r="W122" s="29">
        <v>1034.5999999999999</v>
      </c>
      <c r="X122" s="29">
        <v>1</v>
      </c>
      <c r="Y122" s="29" t="s">
        <v>241</v>
      </c>
      <c r="Z122" s="29" t="s">
        <v>2245</v>
      </c>
      <c r="AA122" s="29" t="s">
        <v>242</v>
      </c>
      <c r="AB122" s="29" t="s">
        <v>242</v>
      </c>
      <c r="AC122" s="29" t="s">
        <v>242</v>
      </c>
      <c r="AD122" s="29" t="s">
        <v>243</v>
      </c>
      <c r="AE122" s="29" t="s">
        <v>240</v>
      </c>
      <c r="AF122" s="30">
        <v>46006</v>
      </c>
      <c r="AH122" s="74">
        <f>_xlfn.IFNA(IF(VLOOKUP(D122,'Cases2021 2022 FC'!AC:AE,3,0)=0,"1",VLOOKUP(D122,'Cases2021 2022 FC'!AC:AE,3,0)),"1")</f>
        <v>434</v>
      </c>
      <c r="AI122" s="74">
        <f t="shared" si="7"/>
        <v>0</v>
      </c>
      <c r="AJ122" s="74">
        <f t="shared" si="8"/>
        <v>0</v>
      </c>
      <c r="AK122" s="74">
        <f t="shared" si="9"/>
        <v>0</v>
      </c>
      <c r="AL122" s="74">
        <f t="shared" si="10"/>
        <v>0</v>
      </c>
      <c r="AM122" s="75">
        <f t="shared" si="11"/>
        <v>0</v>
      </c>
      <c r="AN122" s="72" t="str">
        <f>VLOOKUP(D122,SOP!C:R,16,0)</f>
        <v>ΜΑΓΙΟΝΕΖΑ</v>
      </c>
    </row>
    <row r="123" spans="1:40" x14ac:dyDescent="0.3">
      <c r="A123" s="74" cm="1">
        <f t="array" ref="A123">1+SUMPRODUCT(--(D123&gt;$D$2:$D$826))</f>
        <v>41</v>
      </c>
      <c r="B123" s="72" t="str">
        <f t="shared" si="6"/>
        <v>1210050341</v>
      </c>
      <c r="C123" s="30">
        <v>46008</v>
      </c>
      <c r="D123" s="29">
        <v>12100503</v>
      </c>
      <c r="E123" s="29" t="s">
        <v>256</v>
      </c>
      <c r="F123" s="29" t="s">
        <v>624</v>
      </c>
      <c r="G123" s="29" t="s">
        <v>238</v>
      </c>
      <c r="H123" s="29" t="s">
        <v>2445</v>
      </c>
      <c r="I123" s="29">
        <v>60</v>
      </c>
      <c r="J123" s="29">
        <v>0</v>
      </c>
      <c r="K123" s="29">
        <v>0</v>
      </c>
      <c r="L123" s="29">
        <v>0</v>
      </c>
      <c r="M123" s="29" t="s">
        <v>239</v>
      </c>
      <c r="N123" s="30">
        <v>46265</v>
      </c>
      <c r="O123" s="30">
        <v>46190</v>
      </c>
      <c r="P123" s="29">
        <v>257</v>
      </c>
      <c r="Q123" s="29">
        <v>182</v>
      </c>
      <c r="R123" s="29" t="s">
        <v>2462</v>
      </c>
      <c r="S123" s="30">
        <v>46006</v>
      </c>
      <c r="T123" s="29" t="s">
        <v>240</v>
      </c>
      <c r="U123" s="29" t="s">
        <v>240</v>
      </c>
      <c r="V123" s="29">
        <v>60</v>
      </c>
      <c r="W123" s="29">
        <v>1034.5999999999999</v>
      </c>
      <c r="X123" s="29">
        <v>1</v>
      </c>
      <c r="Y123" s="29" t="s">
        <v>241</v>
      </c>
      <c r="Z123" s="29" t="s">
        <v>2245</v>
      </c>
      <c r="AA123" s="29" t="s">
        <v>242</v>
      </c>
      <c r="AB123" s="29" t="s">
        <v>242</v>
      </c>
      <c r="AC123" s="29" t="s">
        <v>242</v>
      </c>
      <c r="AD123" s="29" t="s">
        <v>243</v>
      </c>
      <c r="AE123" s="29" t="s">
        <v>240</v>
      </c>
      <c r="AF123" s="30">
        <v>46006</v>
      </c>
      <c r="AH123" s="74">
        <f>_xlfn.IFNA(IF(VLOOKUP(D123,'Cases2021 2022 FC'!AC:AE,3,0)=0,"1",VLOOKUP(D123,'Cases2021 2022 FC'!AC:AE,3,0)),"1")</f>
        <v>434</v>
      </c>
      <c r="AI123" s="74">
        <f t="shared" si="7"/>
        <v>0</v>
      </c>
      <c r="AJ123" s="74">
        <f t="shared" si="8"/>
        <v>0</v>
      </c>
      <c r="AK123" s="74">
        <f t="shared" si="9"/>
        <v>0</v>
      </c>
      <c r="AL123" s="74">
        <f t="shared" si="10"/>
        <v>0</v>
      </c>
      <c r="AM123" s="75">
        <f t="shared" si="11"/>
        <v>0</v>
      </c>
      <c r="AN123" s="72" t="str">
        <f>VLOOKUP(D123,SOP!C:R,16,0)</f>
        <v>ΜΑΓΙΟΝΕΖΑ</v>
      </c>
    </row>
    <row r="124" spans="1:40" x14ac:dyDescent="0.3">
      <c r="A124" s="74" cm="1">
        <f t="array" ref="A124">1+SUMPRODUCT(--(D124&gt;$D$2:$D$826))</f>
        <v>41</v>
      </c>
      <c r="B124" s="72" t="str">
        <f t="shared" si="6"/>
        <v>1210050341</v>
      </c>
      <c r="C124" s="30">
        <v>46008</v>
      </c>
      <c r="D124" s="29">
        <v>12100503</v>
      </c>
      <c r="E124" s="29" t="s">
        <v>256</v>
      </c>
      <c r="F124" s="29" t="s">
        <v>624</v>
      </c>
      <c r="G124" s="29" t="s">
        <v>238</v>
      </c>
      <c r="H124" s="29" t="s">
        <v>2445</v>
      </c>
      <c r="I124" s="29">
        <v>60</v>
      </c>
      <c r="J124" s="29">
        <v>0</v>
      </c>
      <c r="K124" s="29">
        <v>0</v>
      </c>
      <c r="L124" s="29">
        <v>0</v>
      </c>
      <c r="M124" s="29" t="s">
        <v>239</v>
      </c>
      <c r="N124" s="30">
        <v>46265</v>
      </c>
      <c r="O124" s="30">
        <v>46190</v>
      </c>
      <c r="P124" s="29">
        <v>257</v>
      </c>
      <c r="Q124" s="29">
        <v>182</v>
      </c>
      <c r="R124" s="29" t="s">
        <v>2463</v>
      </c>
      <c r="S124" s="30">
        <v>46006</v>
      </c>
      <c r="T124" s="29" t="s">
        <v>240</v>
      </c>
      <c r="U124" s="29" t="s">
        <v>240</v>
      </c>
      <c r="V124" s="29">
        <v>60</v>
      </c>
      <c r="W124" s="29">
        <v>1034.5999999999999</v>
      </c>
      <c r="X124" s="29">
        <v>1</v>
      </c>
      <c r="Y124" s="29" t="s">
        <v>241</v>
      </c>
      <c r="Z124" s="29" t="s">
        <v>2245</v>
      </c>
      <c r="AA124" s="29" t="s">
        <v>242</v>
      </c>
      <c r="AB124" s="29" t="s">
        <v>242</v>
      </c>
      <c r="AC124" s="29" t="s">
        <v>242</v>
      </c>
      <c r="AD124" s="29" t="s">
        <v>243</v>
      </c>
      <c r="AE124" s="29" t="s">
        <v>240</v>
      </c>
      <c r="AF124" s="30">
        <v>46006</v>
      </c>
      <c r="AH124" s="74">
        <f>_xlfn.IFNA(IF(VLOOKUP(D124,'Cases2021 2022 FC'!AC:AE,3,0)=0,"1",VLOOKUP(D124,'Cases2021 2022 FC'!AC:AE,3,0)),"1")</f>
        <v>434</v>
      </c>
      <c r="AI124" s="74">
        <f t="shared" si="7"/>
        <v>0</v>
      </c>
      <c r="AJ124" s="74">
        <f t="shared" si="8"/>
        <v>0</v>
      </c>
      <c r="AK124" s="74">
        <f t="shared" si="9"/>
        <v>0</v>
      </c>
      <c r="AL124" s="74">
        <f t="shared" si="10"/>
        <v>0</v>
      </c>
      <c r="AM124" s="75">
        <f t="shared" si="11"/>
        <v>0</v>
      </c>
      <c r="AN124" s="72" t="str">
        <f>VLOOKUP(D124,SOP!C:R,16,0)</f>
        <v>ΜΑΓΙΟΝΕΖΑ</v>
      </c>
    </row>
    <row r="125" spans="1:40" x14ac:dyDescent="0.3">
      <c r="A125" s="74" cm="1">
        <f t="array" ref="A125">1+SUMPRODUCT(--(D125&gt;$D$2:$D$826))</f>
        <v>41</v>
      </c>
      <c r="B125" s="72" t="str">
        <f t="shared" si="6"/>
        <v>1210050341</v>
      </c>
      <c r="C125" s="30">
        <v>46008</v>
      </c>
      <c r="D125" s="29">
        <v>12100503</v>
      </c>
      <c r="E125" s="29" t="s">
        <v>256</v>
      </c>
      <c r="F125" s="29" t="s">
        <v>624</v>
      </c>
      <c r="G125" s="29" t="s">
        <v>238</v>
      </c>
      <c r="H125" s="29" t="s">
        <v>2445</v>
      </c>
      <c r="I125" s="29">
        <v>60</v>
      </c>
      <c r="J125" s="29">
        <v>0</v>
      </c>
      <c r="K125" s="29">
        <v>0</v>
      </c>
      <c r="L125" s="29">
        <v>0</v>
      </c>
      <c r="M125" s="29" t="s">
        <v>239</v>
      </c>
      <c r="N125" s="132">
        <v>46265</v>
      </c>
      <c r="O125" s="30">
        <v>46190</v>
      </c>
      <c r="P125" s="29">
        <v>257</v>
      </c>
      <c r="Q125" s="29">
        <v>182</v>
      </c>
      <c r="R125" s="29" t="s">
        <v>2464</v>
      </c>
      <c r="S125" s="29">
        <v>46006</v>
      </c>
      <c r="T125" s="29" t="s">
        <v>240</v>
      </c>
      <c r="U125" s="29" t="s">
        <v>240</v>
      </c>
      <c r="V125" s="29">
        <v>60</v>
      </c>
      <c r="W125" s="29">
        <v>1034.5999999999999</v>
      </c>
      <c r="X125" s="29">
        <v>1</v>
      </c>
      <c r="Y125" s="29" t="s">
        <v>241</v>
      </c>
      <c r="Z125" s="29" t="s">
        <v>2245</v>
      </c>
      <c r="AA125" s="29" t="s">
        <v>242</v>
      </c>
      <c r="AB125" s="29" t="s">
        <v>242</v>
      </c>
      <c r="AC125" s="29" t="s">
        <v>242</v>
      </c>
      <c r="AD125" s="29" t="s">
        <v>243</v>
      </c>
      <c r="AE125" s="29" t="s">
        <v>240</v>
      </c>
      <c r="AF125" s="30">
        <v>46006</v>
      </c>
      <c r="AH125" s="74">
        <f>_xlfn.IFNA(IF(VLOOKUP(D125,'Cases2021 2022 FC'!AC:AE,3,0)=0,"1",VLOOKUP(D125,'Cases2021 2022 FC'!AC:AE,3,0)),"1")</f>
        <v>434</v>
      </c>
      <c r="AI125" s="74">
        <f t="shared" si="7"/>
        <v>0</v>
      </c>
      <c r="AJ125" s="74">
        <f t="shared" si="8"/>
        <v>0</v>
      </c>
      <c r="AK125" s="74">
        <f t="shared" si="9"/>
        <v>0</v>
      </c>
      <c r="AL125" s="74">
        <f t="shared" si="10"/>
        <v>0</v>
      </c>
      <c r="AM125" s="75">
        <f t="shared" si="11"/>
        <v>0</v>
      </c>
      <c r="AN125" s="72" t="str">
        <f>VLOOKUP(D125,SOP!C:R,16,0)</f>
        <v>ΜΑΓΙΟΝΕΖΑ</v>
      </c>
    </row>
    <row r="126" spans="1:40" x14ac:dyDescent="0.3">
      <c r="A126" s="74" cm="1">
        <f t="array" ref="A126">1+SUMPRODUCT(--(D126&gt;$D$2:$D$826))</f>
        <v>41</v>
      </c>
      <c r="B126" s="72" t="str">
        <f t="shared" si="6"/>
        <v>1210050341</v>
      </c>
      <c r="C126" s="30">
        <v>46008</v>
      </c>
      <c r="D126" s="29">
        <v>12100503</v>
      </c>
      <c r="E126" s="29" t="s">
        <v>256</v>
      </c>
      <c r="F126" s="29" t="s">
        <v>624</v>
      </c>
      <c r="G126" s="29" t="s">
        <v>238</v>
      </c>
      <c r="H126" s="29" t="s">
        <v>2445</v>
      </c>
      <c r="I126" s="29">
        <v>60</v>
      </c>
      <c r="J126" s="29">
        <v>0</v>
      </c>
      <c r="K126" s="29">
        <v>0</v>
      </c>
      <c r="L126" s="29">
        <v>0</v>
      </c>
      <c r="M126" s="29" t="s">
        <v>239</v>
      </c>
      <c r="N126" s="132">
        <v>46265</v>
      </c>
      <c r="O126" s="29">
        <v>46190</v>
      </c>
      <c r="P126" s="29">
        <v>257</v>
      </c>
      <c r="Q126" s="29">
        <v>182</v>
      </c>
      <c r="R126" s="29" t="s">
        <v>2465</v>
      </c>
      <c r="S126" s="29">
        <v>46006</v>
      </c>
      <c r="T126" s="29" t="s">
        <v>240</v>
      </c>
      <c r="U126" s="29" t="s">
        <v>240</v>
      </c>
      <c r="V126" s="29">
        <v>60</v>
      </c>
      <c r="W126" s="29">
        <v>1034.5999999999999</v>
      </c>
      <c r="X126" s="29">
        <v>1</v>
      </c>
      <c r="Y126" s="29" t="s">
        <v>241</v>
      </c>
      <c r="Z126" s="29" t="s">
        <v>2245</v>
      </c>
      <c r="AA126" s="29" t="s">
        <v>242</v>
      </c>
      <c r="AB126" s="29" t="s">
        <v>242</v>
      </c>
      <c r="AC126" s="29" t="s">
        <v>242</v>
      </c>
      <c r="AD126" s="29" t="s">
        <v>243</v>
      </c>
      <c r="AE126" s="29" t="s">
        <v>240</v>
      </c>
      <c r="AF126" s="30">
        <v>46006</v>
      </c>
      <c r="AH126" s="74">
        <f>_xlfn.IFNA(IF(VLOOKUP(D126,'Cases2021 2022 FC'!AC:AE,3,0)=0,"1",VLOOKUP(D126,'Cases2021 2022 FC'!AC:AE,3,0)),"1")</f>
        <v>434</v>
      </c>
      <c r="AI126" s="74">
        <f t="shared" si="7"/>
        <v>0</v>
      </c>
      <c r="AJ126" s="74">
        <f t="shared" si="8"/>
        <v>0</v>
      </c>
      <c r="AK126" s="74">
        <f t="shared" si="9"/>
        <v>0</v>
      </c>
      <c r="AL126" s="74">
        <f t="shared" si="10"/>
        <v>0</v>
      </c>
      <c r="AM126" s="75">
        <f t="shared" si="11"/>
        <v>0</v>
      </c>
      <c r="AN126" s="72" t="str">
        <f>VLOOKUP(D126,SOP!C:R,16,0)</f>
        <v>ΜΑΓΙΟΝΕΖΑ</v>
      </c>
    </row>
    <row r="127" spans="1:40" x14ac:dyDescent="0.3">
      <c r="A127" s="74" cm="1">
        <f t="array" ref="A127">1+SUMPRODUCT(--(D127&gt;$D$2:$D$826))</f>
        <v>41</v>
      </c>
      <c r="B127" s="72" t="str">
        <f t="shared" si="6"/>
        <v>1210050341</v>
      </c>
      <c r="C127" s="30">
        <v>46008</v>
      </c>
      <c r="D127" s="29">
        <v>12100503</v>
      </c>
      <c r="E127" s="29" t="s">
        <v>256</v>
      </c>
      <c r="F127" s="29" t="s">
        <v>624</v>
      </c>
      <c r="G127" s="29" t="s">
        <v>238</v>
      </c>
      <c r="H127" s="29" t="s">
        <v>2445</v>
      </c>
      <c r="I127" s="29">
        <v>60</v>
      </c>
      <c r="J127" s="29">
        <v>0</v>
      </c>
      <c r="K127" s="29">
        <v>0</v>
      </c>
      <c r="L127" s="29">
        <v>0</v>
      </c>
      <c r="M127" s="29" t="s">
        <v>239</v>
      </c>
      <c r="N127" s="132">
        <v>46265</v>
      </c>
      <c r="O127" s="29">
        <v>46190</v>
      </c>
      <c r="P127" s="29">
        <v>257</v>
      </c>
      <c r="Q127" s="29">
        <v>182</v>
      </c>
      <c r="R127" s="29" t="s">
        <v>2466</v>
      </c>
      <c r="S127" s="29">
        <v>46006</v>
      </c>
      <c r="T127" s="29" t="s">
        <v>240</v>
      </c>
      <c r="U127" s="29" t="s">
        <v>240</v>
      </c>
      <c r="V127" s="29">
        <v>60</v>
      </c>
      <c r="W127" s="29">
        <v>1034.5999999999999</v>
      </c>
      <c r="X127" s="29">
        <v>1</v>
      </c>
      <c r="Y127" s="29" t="s">
        <v>241</v>
      </c>
      <c r="Z127" s="29" t="s">
        <v>2245</v>
      </c>
      <c r="AA127" s="29" t="s">
        <v>242</v>
      </c>
      <c r="AB127" s="29" t="s">
        <v>242</v>
      </c>
      <c r="AC127" s="29" t="s">
        <v>242</v>
      </c>
      <c r="AD127" s="29" t="s">
        <v>243</v>
      </c>
      <c r="AE127" s="29" t="s">
        <v>240</v>
      </c>
      <c r="AF127" s="30">
        <v>46006</v>
      </c>
      <c r="AH127" s="74">
        <f>_xlfn.IFNA(IF(VLOOKUP(D127,'Cases2021 2022 FC'!AC:AE,3,0)=0,"1",VLOOKUP(D127,'Cases2021 2022 FC'!AC:AE,3,0)),"1")</f>
        <v>434</v>
      </c>
      <c r="AI127" s="74">
        <f t="shared" si="7"/>
        <v>0</v>
      </c>
      <c r="AJ127" s="74">
        <f t="shared" si="8"/>
        <v>0</v>
      </c>
      <c r="AK127" s="74">
        <f t="shared" si="9"/>
        <v>0</v>
      </c>
      <c r="AL127" s="74">
        <f t="shared" si="10"/>
        <v>0</v>
      </c>
      <c r="AM127" s="75">
        <f t="shared" si="11"/>
        <v>0</v>
      </c>
      <c r="AN127" s="72" t="str">
        <f>VLOOKUP(D127,SOP!C:R,16,0)</f>
        <v>ΜΑΓΙΟΝΕΖΑ</v>
      </c>
    </row>
    <row r="128" spans="1:40" x14ac:dyDescent="0.3">
      <c r="A128" s="74" cm="1">
        <f t="array" ref="A128">1+SUMPRODUCT(--(D128&gt;$D$2:$D$826))</f>
        <v>41</v>
      </c>
      <c r="B128" s="72" t="str">
        <f t="shared" si="6"/>
        <v>1210050341</v>
      </c>
      <c r="C128" s="30">
        <v>46008</v>
      </c>
      <c r="D128" s="29">
        <v>12100503</v>
      </c>
      <c r="E128" s="29" t="s">
        <v>256</v>
      </c>
      <c r="F128" s="29" t="s">
        <v>624</v>
      </c>
      <c r="G128" s="29" t="s">
        <v>238</v>
      </c>
      <c r="H128" s="29" t="s">
        <v>2445</v>
      </c>
      <c r="I128" s="29">
        <v>60</v>
      </c>
      <c r="J128" s="29">
        <v>0</v>
      </c>
      <c r="K128" s="29">
        <v>0</v>
      </c>
      <c r="L128" s="29">
        <v>0</v>
      </c>
      <c r="M128" s="29" t="s">
        <v>239</v>
      </c>
      <c r="N128" s="132">
        <v>46265</v>
      </c>
      <c r="O128" s="29">
        <v>46190</v>
      </c>
      <c r="P128" s="29">
        <v>257</v>
      </c>
      <c r="Q128" s="29">
        <v>182</v>
      </c>
      <c r="R128" s="29" t="s">
        <v>2467</v>
      </c>
      <c r="S128" s="29">
        <v>46006</v>
      </c>
      <c r="T128" s="29" t="s">
        <v>240</v>
      </c>
      <c r="U128" s="29" t="s">
        <v>240</v>
      </c>
      <c r="V128" s="29">
        <v>60</v>
      </c>
      <c r="W128" s="29">
        <v>1034.5999999999999</v>
      </c>
      <c r="X128" s="29">
        <v>1</v>
      </c>
      <c r="Y128" s="29" t="s">
        <v>241</v>
      </c>
      <c r="Z128" s="29" t="s">
        <v>2245</v>
      </c>
      <c r="AA128" s="29" t="s">
        <v>242</v>
      </c>
      <c r="AB128" s="29" t="s">
        <v>242</v>
      </c>
      <c r="AC128" s="29" t="s">
        <v>242</v>
      </c>
      <c r="AD128" s="29" t="s">
        <v>243</v>
      </c>
      <c r="AE128" s="29" t="s">
        <v>240</v>
      </c>
      <c r="AF128" s="30">
        <v>46006</v>
      </c>
      <c r="AH128" s="74">
        <f>_xlfn.IFNA(IF(VLOOKUP(D128,'Cases2021 2022 FC'!AC:AE,3,0)=0,"1",VLOOKUP(D128,'Cases2021 2022 FC'!AC:AE,3,0)),"1")</f>
        <v>434</v>
      </c>
      <c r="AI128" s="74">
        <f t="shared" si="7"/>
        <v>0</v>
      </c>
      <c r="AJ128" s="74">
        <f t="shared" si="8"/>
        <v>0</v>
      </c>
      <c r="AK128" s="74">
        <f t="shared" si="9"/>
        <v>0</v>
      </c>
      <c r="AL128" s="74">
        <f t="shared" si="10"/>
        <v>0</v>
      </c>
      <c r="AM128" s="75">
        <f t="shared" si="11"/>
        <v>0</v>
      </c>
      <c r="AN128" s="72" t="str">
        <f>VLOOKUP(D128,SOP!C:R,16,0)</f>
        <v>ΜΑΓΙΟΝΕΖΑ</v>
      </c>
    </row>
    <row r="129" spans="1:40" x14ac:dyDescent="0.3">
      <c r="A129" s="74" cm="1">
        <f t="array" ref="A129">1+SUMPRODUCT(--(D129&gt;$D$2:$D$826))</f>
        <v>41</v>
      </c>
      <c r="B129" s="72" t="str">
        <f t="shared" si="6"/>
        <v>1210050341</v>
      </c>
      <c r="C129" s="30">
        <v>46008</v>
      </c>
      <c r="D129" s="29">
        <v>12100503</v>
      </c>
      <c r="E129" s="29" t="s">
        <v>256</v>
      </c>
      <c r="F129" s="29" t="s">
        <v>624</v>
      </c>
      <c r="G129" s="29" t="s">
        <v>238</v>
      </c>
      <c r="H129" s="29" t="s">
        <v>2468</v>
      </c>
      <c r="I129" s="29">
        <v>60</v>
      </c>
      <c r="J129" s="29">
        <v>0</v>
      </c>
      <c r="K129" s="29">
        <v>0</v>
      </c>
      <c r="L129" s="29">
        <v>0</v>
      </c>
      <c r="M129" s="29" t="s">
        <v>239</v>
      </c>
      <c r="N129" s="132">
        <v>46265</v>
      </c>
      <c r="O129" s="29">
        <v>46190</v>
      </c>
      <c r="P129" s="29">
        <v>257</v>
      </c>
      <c r="Q129" s="29">
        <v>182</v>
      </c>
      <c r="R129" s="29" t="s">
        <v>2469</v>
      </c>
      <c r="S129" s="29">
        <v>46007</v>
      </c>
      <c r="T129" s="29" t="s">
        <v>240</v>
      </c>
      <c r="U129" s="29" t="s">
        <v>240</v>
      </c>
      <c r="V129" s="29">
        <v>60</v>
      </c>
      <c r="W129" s="29">
        <v>1034.5999999999999</v>
      </c>
      <c r="X129" s="29">
        <v>1</v>
      </c>
      <c r="Y129" s="29" t="s">
        <v>241</v>
      </c>
      <c r="Z129" s="29" t="s">
        <v>2245</v>
      </c>
      <c r="AA129" s="29" t="s">
        <v>242</v>
      </c>
      <c r="AB129" s="29" t="s">
        <v>242</v>
      </c>
      <c r="AC129" s="29" t="s">
        <v>242</v>
      </c>
      <c r="AD129" s="29" t="s">
        <v>243</v>
      </c>
      <c r="AE129" s="29" t="s">
        <v>240</v>
      </c>
      <c r="AF129" s="30">
        <v>46007</v>
      </c>
      <c r="AH129" s="74">
        <f>_xlfn.IFNA(IF(VLOOKUP(D129,'Cases2021 2022 FC'!AC:AE,3,0)=0,"1",VLOOKUP(D129,'Cases2021 2022 FC'!AC:AE,3,0)),"1")</f>
        <v>434</v>
      </c>
      <c r="AI129" s="74">
        <f t="shared" si="7"/>
        <v>0</v>
      </c>
      <c r="AJ129" s="74">
        <f t="shared" si="8"/>
        <v>0</v>
      </c>
      <c r="AK129" s="74">
        <f t="shared" si="9"/>
        <v>0</v>
      </c>
      <c r="AL129" s="74">
        <f t="shared" si="10"/>
        <v>0</v>
      </c>
      <c r="AM129" s="75">
        <f t="shared" si="11"/>
        <v>0</v>
      </c>
      <c r="AN129" s="72" t="str">
        <f>VLOOKUP(D129,SOP!C:R,16,0)</f>
        <v>ΜΑΓΙΟΝΕΖΑ</v>
      </c>
    </row>
    <row r="130" spans="1:40" x14ac:dyDescent="0.3">
      <c r="A130" s="74" cm="1">
        <f t="array" ref="A130">1+SUMPRODUCT(--(D130&gt;$D$2:$D$826))</f>
        <v>41</v>
      </c>
      <c r="B130" s="72" t="str">
        <f t="shared" ref="B130:B193" si="12">D130&amp;A130</f>
        <v>1210050341</v>
      </c>
      <c r="C130" s="30">
        <v>46008</v>
      </c>
      <c r="D130" s="29">
        <v>12100503</v>
      </c>
      <c r="E130" s="29" t="s">
        <v>256</v>
      </c>
      <c r="F130" s="29" t="s">
        <v>624</v>
      </c>
      <c r="G130" s="29" t="s">
        <v>238</v>
      </c>
      <c r="H130" s="29" t="s">
        <v>2468</v>
      </c>
      <c r="I130" s="29">
        <v>60</v>
      </c>
      <c r="J130" s="29">
        <v>0</v>
      </c>
      <c r="K130" s="29">
        <v>0</v>
      </c>
      <c r="L130" s="29">
        <v>0</v>
      </c>
      <c r="M130" s="29" t="s">
        <v>239</v>
      </c>
      <c r="N130" s="132">
        <v>46265</v>
      </c>
      <c r="O130" s="29">
        <v>46190</v>
      </c>
      <c r="P130" s="29">
        <v>257</v>
      </c>
      <c r="Q130" s="29">
        <v>182</v>
      </c>
      <c r="R130" s="29" t="s">
        <v>2470</v>
      </c>
      <c r="S130" s="29">
        <v>46007</v>
      </c>
      <c r="T130" s="29" t="s">
        <v>240</v>
      </c>
      <c r="U130" s="29" t="s">
        <v>240</v>
      </c>
      <c r="V130" s="29">
        <v>60</v>
      </c>
      <c r="W130" s="29">
        <v>1034.5999999999999</v>
      </c>
      <c r="X130" s="29">
        <v>1</v>
      </c>
      <c r="Y130" s="29" t="s">
        <v>241</v>
      </c>
      <c r="Z130" s="29" t="s">
        <v>2245</v>
      </c>
      <c r="AA130" s="29" t="s">
        <v>242</v>
      </c>
      <c r="AB130" s="29" t="s">
        <v>242</v>
      </c>
      <c r="AC130" s="29" t="s">
        <v>242</v>
      </c>
      <c r="AD130" s="29" t="s">
        <v>243</v>
      </c>
      <c r="AE130" s="29" t="s">
        <v>240</v>
      </c>
      <c r="AF130" s="30">
        <v>46007</v>
      </c>
      <c r="AH130" s="74">
        <f>_xlfn.IFNA(IF(VLOOKUP(D130,'Cases2021 2022 FC'!AC:AE,3,0)=0,"1",VLOOKUP(D130,'Cases2021 2022 FC'!AC:AE,3,0)),"1")</f>
        <v>434</v>
      </c>
      <c r="AI130" s="74">
        <f t="shared" ref="AI130:AI193" si="13">ROUND(I130/AH130,0)</f>
        <v>0</v>
      </c>
      <c r="AJ130" s="74">
        <f t="shared" ref="AJ130:AJ193" si="14">IF(Q130-AI130&lt;0,Q130-AI130,0)</f>
        <v>0</v>
      </c>
      <c r="AK130" s="74">
        <f t="shared" ref="AK130:AK193" si="15">IF((AI130&gt;Q130),(K130/AH130)-Q130,0)+IFERROR(IF(B130=B129,AI129,0),0)</f>
        <v>0</v>
      </c>
      <c r="AL130" s="74">
        <f t="shared" ref="AL130:AL193" si="16">IF(AK130&gt;K130,I130,AK130)</f>
        <v>0</v>
      </c>
      <c r="AM130" s="75">
        <f t="shared" ref="AM130:AM193" si="17">IFERROR((W130/K130)*AL130,0)</f>
        <v>0</v>
      </c>
      <c r="AN130" s="72" t="str">
        <f>VLOOKUP(D130,SOP!C:R,16,0)</f>
        <v>ΜΑΓΙΟΝΕΖΑ</v>
      </c>
    </row>
    <row r="131" spans="1:40" x14ac:dyDescent="0.3">
      <c r="A131" s="74" cm="1">
        <f t="array" ref="A131">1+SUMPRODUCT(--(D131&gt;$D$2:$D$826))</f>
        <v>41</v>
      </c>
      <c r="B131" s="72" t="str">
        <f t="shared" si="12"/>
        <v>1210050341</v>
      </c>
      <c r="C131" s="30">
        <v>46008</v>
      </c>
      <c r="D131" s="29">
        <v>12100503</v>
      </c>
      <c r="E131" s="29" t="s">
        <v>256</v>
      </c>
      <c r="F131" s="29" t="s">
        <v>624</v>
      </c>
      <c r="G131" s="29" t="s">
        <v>238</v>
      </c>
      <c r="H131" s="29" t="s">
        <v>2468</v>
      </c>
      <c r="I131" s="29">
        <v>60</v>
      </c>
      <c r="J131" s="29">
        <v>0</v>
      </c>
      <c r="K131" s="29">
        <v>0</v>
      </c>
      <c r="L131" s="29">
        <v>0</v>
      </c>
      <c r="M131" s="29" t="s">
        <v>239</v>
      </c>
      <c r="N131" s="132">
        <v>46265</v>
      </c>
      <c r="O131" s="29">
        <v>46190</v>
      </c>
      <c r="P131" s="29">
        <v>257</v>
      </c>
      <c r="Q131" s="29">
        <v>182</v>
      </c>
      <c r="R131" s="29" t="s">
        <v>2471</v>
      </c>
      <c r="S131" s="29">
        <v>46007</v>
      </c>
      <c r="T131" s="29" t="s">
        <v>240</v>
      </c>
      <c r="U131" s="29" t="s">
        <v>240</v>
      </c>
      <c r="V131" s="29">
        <v>60</v>
      </c>
      <c r="W131" s="29">
        <v>1034.5999999999999</v>
      </c>
      <c r="X131" s="29">
        <v>1</v>
      </c>
      <c r="Y131" s="29" t="s">
        <v>241</v>
      </c>
      <c r="Z131" s="29" t="s">
        <v>2245</v>
      </c>
      <c r="AA131" s="29" t="s">
        <v>242</v>
      </c>
      <c r="AB131" s="29" t="s">
        <v>242</v>
      </c>
      <c r="AC131" s="29" t="s">
        <v>242</v>
      </c>
      <c r="AD131" s="29" t="s">
        <v>243</v>
      </c>
      <c r="AE131" s="29" t="s">
        <v>240</v>
      </c>
      <c r="AF131" s="30">
        <v>46007</v>
      </c>
      <c r="AH131" s="74">
        <f>_xlfn.IFNA(IF(VLOOKUP(D131,'Cases2021 2022 FC'!AC:AE,3,0)=0,"1",VLOOKUP(D131,'Cases2021 2022 FC'!AC:AE,3,0)),"1")</f>
        <v>434</v>
      </c>
      <c r="AI131" s="74">
        <f t="shared" si="13"/>
        <v>0</v>
      </c>
      <c r="AJ131" s="74">
        <f t="shared" si="14"/>
        <v>0</v>
      </c>
      <c r="AK131" s="74">
        <f t="shared" si="15"/>
        <v>0</v>
      </c>
      <c r="AL131" s="74">
        <f t="shared" si="16"/>
        <v>0</v>
      </c>
      <c r="AM131" s="75">
        <f t="shared" si="17"/>
        <v>0</v>
      </c>
      <c r="AN131" s="72" t="str">
        <f>VLOOKUP(D131,SOP!C:R,16,0)</f>
        <v>ΜΑΓΙΟΝΕΖΑ</v>
      </c>
    </row>
    <row r="132" spans="1:40" x14ac:dyDescent="0.3">
      <c r="A132" s="74" cm="1">
        <f t="array" ref="A132">1+SUMPRODUCT(--(D132&gt;$D$2:$D$826))</f>
        <v>41</v>
      </c>
      <c r="B132" s="72" t="str">
        <f t="shared" si="12"/>
        <v>1210050341</v>
      </c>
      <c r="C132" s="30">
        <v>46008</v>
      </c>
      <c r="D132" s="29">
        <v>12100503</v>
      </c>
      <c r="E132" s="29" t="s">
        <v>256</v>
      </c>
      <c r="F132" s="29" t="s">
        <v>624</v>
      </c>
      <c r="G132" s="29" t="s">
        <v>238</v>
      </c>
      <c r="H132" s="29" t="s">
        <v>2468</v>
      </c>
      <c r="I132" s="29">
        <v>60</v>
      </c>
      <c r="J132" s="29">
        <v>0</v>
      </c>
      <c r="K132" s="29">
        <v>0</v>
      </c>
      <c r="L132" s="29">
        <v>0</v>
      </c>
      <c r="M132" s="29" t="s">
        <v>239</v>
      </c>
      <c r="N132" s="132">
        <v>46265</v>
      </c>
      <c r="O132" s="29">
        <v>46190</v>
      </c>
      <c r="P132" s="29">
        <v>257</v>
      </c>
      <c r="Q132" s="29">
        <v>182</v>
      </c>
      <c r="R132" s="29" t="s">
        <v>2472</v>
      </c>
      <c r="S132" s="29">
        <v>46007</v>
      </c>
      <c r="T132" s="29" t="s">
        <v>240</v>
      </c>
      <c r="U132" s="29" t="s">
        <v>240</v>
      </c>
      <c r="V132" s="29">
        <v>60</v>
      </c>
      <c r="W132" s="29">
        <v>1034.5999999999999</v>
      </c>
      <c r="X132" s="29">
        <v>1</v>
      </c>
      <c r="Y132" s="29" t="s">
        <v>241</v>
      </c>
      <c r="Z132" s="29" t="s">
        <v>2245</v>
      </c>
      <c r="AA132" s="29" t="s">
        <v>242</v>
      </c>
      <c r="AB132" s="29" t="s">
        <v>242</v>
      </c>
      <c r="AC132" s="29" t="s">
        <v>242</v>
      </c>
      <c r="AD132" s="29" t="s">
        <v>243</v>
      </c>
      <c r="AE132" s="29" t="s">
        <v>240</v>
      </c>
      <c r="AF132" s="30">
        <v>46007</v>
      </c>
      <c r="AH132" s="74">
        <f>_xlfn.IFNA(IF(VLOOKUP(D132,'Cases2021 2022 FC'!AC:AE,3,0)=0,"1",VLOOKUP(D132,'Cases2021 2022 FC'!AC:AE,3,0)),"1")</f>
        <v>434</v>
      </c>
      <c r="AI132" s="74">
        <f t="shared" si="13"/>
        <v>0</v>
      </c>
      <c r="AJ132" s="74">
        <f t="shared" si="14"/>
        <v>0</v>
      </c>
      <c r="AK132" s="74">
        <f t="shared" si="15"/>
        <v>0</v>
      </c>
      <c r="AL132" s="74">
        <f t="shared" si="16"/>
        <v>0</v>
      </c>
      <c r="AM132" s="75">
        <f t="shared" si="17"/>
        <v>0</v>
      </c>
      <c r="AN132" s="72" t="str">
        <f>VLOOKUP(D132,SOP!C:R,16,0)</f>
        <v>ΜΑΓΙΟΝΕΖΑ</v>
      </c>
    </row>
    <row r="133" spans="1:40" x14ac:dyDescent="0.3">
      <c r="A133" s="74" cm="1">
        <f t="array" ref="A133">1+SUMPRODUCT(--(D133&gt;$D$2:$D$826))</f>
        <v>41</v>
      </c>
      <c r="B133" s="72" t="str">
        <f t="shared" si="12"/>
        <v>1210050341</v>
      </c>
      <c r="C133" s="30">
        <v>46008</v>
      </c>
      <c r="D133" s="29">
        <v>12100503</v>
      </c>
      <c r="E133" s="29" t="s">
        <v>256</v>
      </c>
      <c r="F133" s="29" t="s">
        <v>624</v>
      </c>
      <c r="G133" s="29" t="s">
        <v>238</v>
      </c>
      <c r="H133" s="29" t="s">
        <v>2468</v>
      </c>
      <c r="I133" s="29">
        <v>60</v>
      </c>
      <c r="J133" s="29">
        <v>0</v>
      </c>
      <c r="K133" s="29">
        <v>0</v>
      </c>
      <c r="L133" s="29">
        <v>0</v>
      </c>
      <c r="M133" s="29" t="s">
        <v>239</v>
      </c>
      <c r="N133" s="132">
        <v>46265</v>
      </c>
      <c r="O133" s="30">
        <v>46190</v>
      </c>
      <c r="P133" s="29">
        <v>257</v>
      </c>
      <c r="Q133" s="29">
        <v>182</v>
      </c>
      <c r="R133" s="29" t="s">
        <v>2473</v>
      </c>
      <c r="S133" s="29">
        <v>46007</v>
      </c>
      <c r="T133" s="29" t="s">
        <v>240</v>
      </c>
      <c r="U133" s="29" t="s">
        <v>240</v>
      </c>
      <c r="V133" s="29">
        <v>60</v>
      </c>
      <c r="W133" s="29">
        <v>1034.5999999999999</v>
      </c>
      <c r="X133" s="29">
        <v>1</v>
      </c>
      <c r="Y133" s="29" t="s">
        <v>241</v>
      </c>
      <c r="Z133" s="29" t="s">
        <v>2245</v>
      </c>
      <c r="AA133" s="29" t="s">
        <v>242</v>
      </c>
      <c r="AB133" s="29" t="s">
        <v>242</v>
      </c>
      <c r="AC133" s="29" t="s">
        <v>242</v>
      </c>
      <c r="AD133" s="29" t="s">
        <v>243</v>
      </c>
      <c r="AE133" s="29" t="s">
        <v>240</v>
      </c>
      <c r="AF133" s="30">
        <v>46007</v>
      </c>
      <c r="AH133" s="74">
        <f>_xlfn.IFNA(IF(VLOOKUP(D133,'Cases2021 2022 FC'!AC:AE,3,0)=0,"1",VLOOKUP(D133,'Cases2021 2022 FC'!AC:AE,3,0)),"1")</f>
        <v>434</v>
      </c>
      <c r="AI133" s="74">
        <f t="shared" si="13"/>
        <v>0</v>
      </c>
      <c r="AJ133" s="74">
        <f t="shared" si="14"/>
        <v>0</v>
      </c>
      <c r="AK133" s="74">
        <f t="shared" si="15"/>
        <v>0</v>
      </c>
      <c r="AL133" s="74">
        <f t="shared" si="16"/>
        <v>0</v>
      </c>
      <c r="AM133" s="75">
        <f t="shared" si="17"/>
        <v>0</v>
      </c>
      <c r="AN133" s="72" t="str">
        <f>VLOOKUP(D133,SOP!C:R,16,0)</f>
        <v>ΜΑΓΙΟΝΕΖΑ</v>
      </c>
    </row>
    <row r="134" spans="1:40" x14ac:dyDescent="0.3">
      <c r="A134" s="74" cm="1">
        <f t="array" ref="A134">1+SUMPRODUCT(--(D134&gt;$D$2:$D$826))</f>
        <v>41</v>
      </c>
      <c r="B134" s="72" t="str">
        <f t="shared" si="12"/>
        <v>1210050341</v>
      </c>
      <c r="C134" s="30">
        <v>46008</v>
      </c>
      <c r="D134" s="29">
        <v>12100503</v>
      </c>
      <c r="E134" s="29" t="s">
        <v>256</v>
      </c>
      <c r="F134" s="29" t="s">
        <v>624</v>
      </c>
      <c r="G134" s="29" t="s">
        <v>238</v>
      </c>
      <c r="H134" s="29" t="s">
        <v>2468</v>
      </c>
      <c r="I134" s="29">
        <v>60</v>
      </c>
      <c r="J134" s="29">
        <v>0</v>
      </c>
      <c r="K134" s="29">
        <v>0</v>
      </c>
      <c r="L134" s="29">
        <v>0</v>
      </c>
      <c r="M134" s="29" t="s">
        <v>239</v>
      </c>
      <c r="N134" s="132">
        <v>46265</v>
      </c>
      <c r="O134" s="30">
        <v>46190</v>
      </c>
      <c r="P134" s="29">
        <v>257</v>
      </c>
      <c r="Q134" s="29">
        <v>182</v>
      </c>
      <c r="R134" s="29" t="s">
        <v>2474</v>
      </c>
      <c r="S134" s="29">
        <v>46007</v>
      </c>
      <c r="T134" s="29" t="s">
        <v>240</v>
      </c>
      <c r="U134" s="29" t="s">
        <v>240</v>
      </c>
      <c r="V134" s="29">
        <v>60</v>
      </c>
      <c r="W134" s="29">
        <v>1034.5999999999999</v>
      </c>
      <c r="X134" s="29">
        <v>1</v>
      </c>
      <c r="Y134" s="29" t="s">
        <v>241</v>
      </c>
      <c r="Z134" s="29" t="s">
        <v>2245</v>
      </c>
      <c r="AA134" s="29" t="s">
        <v>242</v>
      </c>
      <c r="AB134" s="29" t="s">
        <v>242</v>
      </c>
      <c r="AC134" s="29" t="s">
        <v>242</v>
      </c>
      <c r="AD134" s="29" t="s">
        <v>243</v>
      </c>
      <c r="AE134" s="29" t="s">
        <v>240</v>
      </c>
      <c r="AF134" s="30">
        <v>46007</v>
      </c>
      <c r="AH134" s="74">
        <f>_xlfn.IFNA(IF(VLOOKUP(D134,'Cases2021 2022 FC'!AC:AE,3,0)=0,"1",VLOOKUP(D134,'Cases2021 2022 FC'!AC:AE,3,0)),"1")</f>
        <v>434</v>
      </c>
      <c r="AI134" s="74">
        <f t="shared" si="13"/>
        <v>0</v>
      </c>
      <c r="AJ134" s="74">
        <f t="shared" si="14"/>
        <v>0</v>
      </c>
      <c r="AK134" s="74">
        <f t="shared" si="15"/>
        <v>0</v>
      </c>
      <c r="AL134" s="74">
        <f t="shared" si="16"/>
        <v>0</v>
      </c>
      <c r="AM134" s="75">
        <f t="shared" si="17"/>
        <v>0</v>
      </c>
      <c r="AN134" s="72" t="str">
        <f>VLOOKUP(D134,SOP!C:R,16,0)</f>
        <v>ΜΑΓΙΟΝΕΖΑ</v>
      </c>
    </row>
    <row r="135" spans="1:40" x14ac:dyDescent="0.3">
      <c r="A135" s="74" cm="1">
        <f t="array" ref="A135">1+SUMPRODUCT(--(D135&gt;$D$2:$D$826))</f>
        <v>41</v>
      </c>
      <c r="B135" s="72" t="str">
        <f t="shared" si="12"/>
        <v>1210050341</v>
      </c>
      <c r="C135" s="30">
        <v>46008</v>
      </c>
      <c r="D135" s="29">
        <v>12100503</v>
      </c>
      <c r="E135" s="29" t="s">
        <v>256</v>
      </c>
      <c r="F135" s="29" t="s">
        <v>624</v>
      </c>
      <c r="G135" s="29" t="s">
        <v>238</v>
      </c>
      <c r="H135" s="29" t="s">
        <v>2468</v>
      </c>
      <c r="I135" s="29">
        <v>60</v>
      </c>
      <c r="J135" s="29">
        <v>0</v>
      </c>
      <c r="K135" s="29">
        <v>0</v>
      </c>
      <c r="L135" s="29">
        <v>0</v>
      </c>
      <c r="M135" s="29" t="s">
        <v>239</v>
      </c>
      <c r="N135" s="30">
        <v>46265</v>
      </c>
      <c r="O135" s="30">
        <v>46190</v>
      </c>
      <c r="P135" s="29">
        <v>257</v>
      </c>
      <c r="Q135" s="29">
        <v>182</v>
      </c>
      <c r="R135" s="29" t="s">
        <v>2475</v>
      </c>
      <c r="S135" s="30">
        <v>46007</v>
      </c>
      <c r="T135" s="29" t="s">
        <v>240</v>
      </c>
      <c r="U135" s="29" t="s">
        <v>240</v>
      </c>
      <c r="V135" s="29">
        <v>60</v>
      </c>
      <c r="W135" s="29">
        <v>1034.5999999999999</v>
      </c>
      <c r="X135" s="29">
        <v>1</v>
      </c>
      <c r="Y135" s="29" t="s">
        <v>241</v>
      </c>
      <c r="Z135" s="29" t="s">
        <v>2245</v>
      </c>
      <c r="AA135" s="29" t="s">
        <v>242</v>
      </c>
      <c r="AB135" s="29" t="s">
        <v>242</v>
      </c>
      <c r="AC135" s="29" t="s">
        <v>242</v>
      </c>
      <c r="AD135" s="29" t="s">
        <v>243</v>
      </c>
      <c r="AE135" s="29" t="s">
        <v>240</v>
      </c>
      <c r="AF135" s="30">
        <v>46007</v>
      </c>
      <c r="AH135" s="74">
        <f>_xlfn.IFNA(IF(VLOOKUP(D135,'Cases2021 2022 FC'!AC:AE,3,0)=0,"1",VLOOKUP(D135,'Cases2021 2022 FC'!AC:AE,3,0)),"1")</f>
        <v>434</v>
      </c>
      <c r="AI135" s="74">
        <f t="shared" si="13"/>
        <v>0</v>
      </c>
      <c r="AJ135" s="74">
        <f t="shared" si="14"/>
        <v>0</v>
      </c>
      <c r="AK135" s="74">
        <f t="shared" si="15"/>
        <v>0</v>
      </c>
      <c r="AL135" s="74">
        <f t="shared" si="16"/>
        <v>0</v>
      </c>
      <c r="AM135" s="75">
        <f t="shared" si="17"/>
        <v>0</v>
      </c>
      <c r="AN135" s="72" t="str">
        <f>VLOOKUP(D135,SOP!C:R,16,0)</f>
        <v>ΜΑΓΙΟΝΕΖΑ</v>
      </c>
    </row>
    <row r="136" spans="1:40" x14ac:dyDescent="0.3">
      <c r="A136" s="74" cm="1">
        <f t="array" ref="A136">1+SUMPRODUCT(--(D136&gt;$D$2:$D$826))</f>
        <v>41</v>
      </c>
      <c r="B136" s="72" t="str">
        <f t="shared" si="12"/>
        <v>1210050341</v>
      </c>
      <c r="C136" s="30">
        <v>46008</v>
      </c>
      <c r="D136" s="29">
        <v>12100503</v>
      </c>
      <c r="E136" s="29" t="s">
        <v>256</v>
      </c>
      <c r="F136" s="29" t="s">
        <v>624</v>
      </c>
      <c r="G136" s="29" t="s">
        <v>238</v>
      </c>
      <c r="H136" s="29" t="s">
        <v>2468</v>
      </c>
      <c r="I136" s="29">
        <v>60</v>
      </c>
      <c r="J136" s="29">
        <v>0</v>
      </c>
      <c r="K136" s="29">
        <v>0</v>
      </c>
      <c r="L136" s="29">
        <v>0</v>
      </c>
      <c r="M136" s="29" t="s">
        <v>239</v>
      </c>
      <c r="N136" s="30">
        <v>46265</v>
      </c>
      <c r="O136" s="30">
        <v>46190</v>
      </c>
      <c r="P136" s="32">
        <v>257</v>
      </c>
      <c r="Q136" s="32">
        <v>182</v>
      </c>
      <c r="R136" s="29" t="s">
        <v>2476</v>
      </c>
      <c r="S136" s="30">
        <v>46007</v>
      </c>
      <c r="T136" s="29" t="s">
        <v>240</v>
      </c>
      <c r="U136" s="29" t="s">
        <v>240</v>
      </c>
      <c r="V136" s="32">
        <v>60</v>
      </c>
      <c r="W136" s="33">
        <v>1034.5999999999999</v>
      </c>
      <c r="X136" s="32">
        <v>1</v>
      </c>
      <c r="Y136" s="29" t="s">
        <v>241</v>
      </c>
      <c r="Z136" s="29" t="s">
        <v>2245</v>
      </c>
      <c r="AA136" s="29" t="s">
        <v>242</v>
      </c>
      <c r="AB136" s="29" t="s">
        <v>242</v>
      </c>
      <c r="AC136" s="29" t="s">
        <v>242</v>
      </c>
      <c r="AD136" s="29" t="s">
        <v>243</v>
      </c>
      <c r="AE136" s="29" t="s">
        <v>240</v>
      </c>
      <c r="AF136" s="30">
        <v>46007</v>
      </c>
      <c r="AG136" s="30"/>
      <c r="AH136" s="74">
        <f>_xlfn.IFNA(IF(VLOOKUP(D136,'Cases2021 2022 FC'!AC:AE,3,0)=0,"1",VLOOKUP(D136,'Cases2021 2022 FC'!AC:AE,3,0)),"1")</f>
        <v>434</v>
      </c>
      <c r="AI136" s="74">
        <f t="shared" si="13"/>
        <v>0</v>
      </c>
      <c r="AJ136" s="74">
        <f t="shared" si="14"/>
        <v>0</v>
      </c>
      <c r="AK136" s="74">
        <f t="shared" si="15"/>
        <v>0</v>
      </c>
      <c r="AL136" s="74">
        <f t="shared" si="16"/>
        <v>0</v>
      </c>
      <c r="AM136" s="75">
        <f t="shared" si="17"/>
        <v>0</v>
      </c>
      <c r="AN136" s="72" t="str">
        <f>VLOOKUP(D136,SOP!C:R,16,0)</f>
        <v>ΜΑΓΙΟΝΕΖΑ</v>
      </c>
    </row>
    <row r="137" spans="1:40" x14ac:dyDescent="0.3">
      <c r="A137" s="74" cm="1">
        <f t="array" ref="A137">1+SUMPRODUCT(--(D137&gt;$D$2:$D$826))</f>
        <v>41</v>
      </c>
      <c r="B137" s="72" t="str">
        <f t="shared" si="12"/>
        <v>1210050341</v>
      </c>
      <c r="C137" s="30">
        <v>46008</v>
      </c>
      <c r="D137" s="29">
        <v>12100503</v>
      </c>
      <c r="E137" s="29" t="s">
        <v>256</v>
      </c>
      <c r="F137" s="29" t="s">
        <v>624</v>
      </c>
      <c r="G137" s="29" t="s">
        <v>238</v>
      </c>
      <c r="H137" s="29" t="s">
        <v>2468</v>
      </c>
      <c r="I137" s="29">
        <v>60</v>
      </c>
      <c r="J137" s="29">
        <v>0</v>
      </c>
      <c r="K137" s="29">
        <v>0</v>
      </c>
      <c r="L137" s="29">
        <v>0</v>
      </c>
      <c r="M137" s="29" t="s">
        <v>239</v>
      </c>
      <c r="N137" s="132">
        <v>46265</v>
      </c>
      <c r="O137" s="30">
        <v>46190</v>
      </c>
      <c r="P137" s="29">
        <v>257</v>
      </c>
      <c r="Q137" s="29">
        <v>182</v>
      </c>
      <c r="R137" s="29" t="s">
        <v>2477</v>
      </c>
      <c r="S137" s="29">
        <v>46007</v>
      </c>
      <c r="T137" s="29" t="s">
        <v>240</v>
      </c>
      <c r="U137" s="29" t="s">
        <v>240</v>
      </c>
      <c r="V137" s="29">
        <v>60</v>
      </c>
      <c r="W137" s="29">
        <v>1034.5999999999999</v>
      </c>
      <c r="X137" s="29">
        <v>1</v>
      </c>
      <c r="Y137" s="29" t="s">
        <v>241</v>
      </c>
      <c r="Z137" s="29" t="s">
        <v>2245</v>
      </c>
      <c r="AA137" s="29" t="s">
        <v>242</v>
      </c>
      <c r="AB137" s="29" t="s">
        <v>242</v>
      </c>
      <c r="AC137" s="29" t="s">
        <v>242</v>
      </c>
      <c r="AD137" s="29" t="s">
        <v>243</v>
      </c>
      <c r="AE137" s="29" t="s">
        <v>240</v>
      </c>
      <c r="AF137" s="30">
        <v>46007</v>
      </c>
      <c r="AH137" s="74">
        <f>_xlfn.IFNA(IF(VLOOKUP(D137,'Cases2021 2022 FC'!AC:AE,3,0)=0,"1",VLOOKUP(D137,'Cases2021 2022 FC'!AC:AE,3,0)),"1")</f>
        <v>434</v>
      </c>
      <c r="AI137" s="74">
        <f t="shared" si="13"/>
        <v>0</v>
      </c>
      <c r="AJ137" s="74">
        <f t="shared" si="14"/>
        <v>0</v>
      </c>
      <c r="AK137" s="74">
        <f t="shared" si="15"/>
        <v>0</v>
      </c>
      <c r="AL137" s="74">
        <f t="shared" si="16"/>
        <v>0</v>
      </c>
      <c r="AM137" s="75">
        <f t="shared" si="17"/>
        <v>0</v>
      </c>
      <c r="AN137" s="72" t="str">
        <f>VLOOKUP(D137,SOP!C:R,16,0)</f>
        <v>ΜΑΓΙΟΝΕΖΑ</v>
      </c>
    </row>
    <row r="138" spans="1:40" x14ac:dyDescent="0.3">
      <c r="A138" s="74" cm="1">
        <f t="array" ref="A138">1+SUMPRODUCT(--(D138&gt;$D$2:$D$826))</f>
        <v>137</v>
      </c>
      <c r="B138" s="72" t="str">
        <f t="shared" si="12"/>
        <v>12110903137</v>
      </c>
      <c r="C138" s="30">
        <v>46008</v>
      </c>
      <c r="D138" s="29">
        <v>12110903</v>
      </c>
      <c r="E138" s="29" t="s">
        <v>258</v>
      </c>
      <c r="F138" s="29" t="s">
        <v>624</v>
      </c>
      <c r="G138" s="29" t="s">
        <v>238</v>
      </c>
      <c r="H138" s="29" t="s">
        <v>2358</v>
      </c>
      <c r="I138" s="29">
        <v>161</v>
      </c>
      <c r="J138" s="29">
        <v>0</v>
      </c>
      <c r="K138" s="29">
        <v>0</v>
      </c>
      <c r="L138" s="29">
        <v>0</v>
      </c>
      <c r="M138" s="29" t="s">
        <v>239</v>
      </c>
      <c r="N138" s="30">
        <v>46203</v>
      </c>
      <c r="O138" s="30">
        <v>46153</v>
      </c>
      <c r="P138" s="29">
        <v>195</v>
      </c>
      <c r="Q138" s="29">
        <v>145</v>
      </c>
      <c r="R138" s="29" t="s">
        <v>2359</v>
      </c>
      <c r="S138" s="30">
        <v>45996</v>
      </c>
      <c r="T138" s="29" t="s">
        <v>240</v>
      </c>
      <c r="U138" s="29" t="s">
        <v>240</v>
      </c>
      <c r="V138" s="29">
        <v>161</v>
      </c>
      <c r="W138" s="29">
        <v>809.7</v>
      </c>
      <c r="X138" s="29">
        <v>0.67100000000000004</v>
      </c>
      <c r="Y138" s="29" t="s">
        <v>241</v>
      </c>
      <c r="Z138" s="29" t="s">
        <v>2245</v>
      </c>
      <c r="AA138" s="29" t="s">
        <v>242</v>
      </c>
      <c r="AB138" s="29" t="s">
        <v>242</v>
      </c>
      <c r="AC138" s="29" t="s">
        <v>242</v>
      </c>
      <c r="AD138" s="29" t="s">
        <v>243</v>
      </c>
      <c r="AE138" s="29" t="s">
        <v>240</v>
      </c>
      <c r="AF138" s="30">
        <v>45996</v>
      </c>
      <c r="AH138" s="74">
        <f>_xlfn.IFNA(IF(VLOOKUP(D138,'Cases2021 2022 FC'!AC:AE,3,0)=0,"1",VLOOKUP(D138,'Cases2021 2022 FC'!AC:AE,3,0)),"1")</f>
        <v>23</v>
      </c>
      <c r="AI138" s="74">
        <f t="shared" si="13"/>
        <v>7</v>
      </c>
      <c r="AJ138" s="74">
        <f t="shared" si="14"/>
        <v>0</v>
      </c>
      <c r="AK138" s="74">
        <f t="shared" si="15"/>
        <v>0</v>
      </c>
      <c r="AL138" s="74">
        <f t="shared" si="16"/>
        <v>0</v>
      </c>
      <c r="AM138" s="75">
        <f t="shared" si="17"/>
        <v>0</v>
      </c>
      <c r="AN138" s="72" t="str">
        <f>VLOOKUP(D138,SOP!C:R,16,0)</f>
        <v>DRESSINGS</v>
      </c>
    </row>
    <row r="139" spans="1:40" x14ac:dyDescent="0.3">
      <c r="A139" s="74" cm="1">
        <f t="array" ref="A139">1+SUMPRODUCT(--(D139&gt;$D$2:$D$826))</f>
        <v>137</v>
      </c>
      <c r="B139" s="72" t="str">
        <f t="shared" si="12"/>
        <v>12110903137</v>
      </c>
      <c r="C139" s="30">
        <v>46008</v>
      </c>
      <c r="D139" s="29">
        <v>12110903</v>
      </c>
      <c r="E139" s="29" t="s">
        <v>258</v>
      </c>
      <c r="F139" s="29" t="s">
        <v>624</v>
      </c>
      <c r="G139" s="29" t="s">
        <v>238</v>
      </c>
      <c r="H139" s="29" t="s">
        <v>2358</v>
      </c>
      <c r="I139" s="29">
        <v>218</v>
      </c>
      <c r="J139" s="29">
        <v>0</v>
      </c>
      <c r="K139" s="29">
        <v>0</v>
      </c>
      <c r="L139" s="29">
        <v>0</v>
      </c>
      <c r="M139" s="29" t="s">
        <v>239</v>
      </c>
      <c r="N139" s="132">
        <v>46203</v>
      </c>
      <c r="O139" s="30">
        <v>46153</v>
      </c>
      <c r="P139" s="29">
        <v>195</v>
      </c>
      <c r="Q139" s="29">
        <v>145</v>
      </c>
      <c r="R139" s="29" t="s">
        <v>2360</v>
      </c>
      <c r="S139" s="29">
        <v>45996</v>
      </c>
      <c r="T139" s="29" t="s">
        <v>240</v>
      </c>
      <c r="U139" s="29" t="s">
        <v>240</v>
      </c>
      <c r="V139" s="29">
        <v>218</v>
      </c>
      <c r="W139" s="29">
        <v>1096.3599999999999</v>
      </c>
      <c r="X139" s="29">
        <v>0.90800000000000003</v>
      </c>
      <c r="Y139" s="29" t="s">
        <v>241</v>
      </c>
      <c r="Z139" s="29" t="s">
        <v>2245</v>
      </c>
      <c r="AA139" s="29" t="s">
        <v>242</v>
      </c>
      <c r="AB139" s="29" t="s">
        <v>242</v>
      </c>
      <c r="AC139" s="29" t="s">
        <v>242</v>
      </c>
      <c r="AD139" s="29" t="s">
        <v>243</v>
      </c>
      <c r="AE139" s="29" t="s">
        <v>240</v>
      </c>
      <c r="AF139" s="30">
        <v>45996</v>
      </c>
      <c r="AH139" s="74">
        <f>_xlfn.IFNA(IF(VLOOKUP(D139,'Cases2021 2022 FC'!AC:AE,3,0)=0,"1",VLOOKUP(D139,'Cases2021 2022 FC'!AC:AE,3,0)),"1")</f>
        <v>23</v>
      </c>
      <c r="AI139" s="74">
        <f t="shared" si="13"/>
        <v>9</v>
      </c>
      <c r="AJ139" s="74">
        <f t="shared" si="14"/>
        <v>0</v>
      </c>
      <c r="AK139" s="74">
        <f t="shared" si="15"/>
        <v>7</v>
      </c>
      <c r="AL139" s="74">
        <f t="shared" si="16"/>
        <v>218</v>
      </c>
      <c r="AM139" s="75">
        <f t="shared" si="17"/>
        <v>0</v>
      </c>
      <c r="AN139" s="72" t="str">
        <f>VLOOKUP(D139,SOP!C:R,16,0)</f>
        <v>DRESSINGS</v>
      </c>
    </row>
    <row r="140" spans="1:40" x14ac:dyDescent="0.3">
      <c r="A140" s="74" cm="1">
        <f t="array" ref="A140">1+SUMPRODUCT(--(D140&gt;$D$2:$D$826))</f>
        <v>137</v>
      </c>
      <c r="B140" s="72" t="str">
        <f t="shared" si="12"/>
        <v>12110903137</v>
      </c>
      <c r="C140" s="30">
        <v>46008</v>
      </c>
      <c r="D140" s="29">
        <v>12110903</v>
      </c>
      <c r="E140" s="29" t="s">
        <v>258</v>
      </c>
      <c r="F140" s="29" t="s">
        <v>624</v>
      </c>
      <c r="G140" s="29" t="s">
        <v>238</v>
      </c>
      <c r="H140" s="29" t="s">
        <v>2358</v>
      </c>
      <c r="I140" s="29">
        <v>15</v>
      </c>
      <c r="J140" s="29">
        <v>0</v>
      </c>
      <c r="K140" s="29">
        <v>0</v>
      </c>
      <c r="L140" s="29">
        <v>0</v>
      </c>
      <c r="M140" s="29" t="s">
        <v>239</v>
      </c>
      <c r="N140" s="132">
        <v>46203</v>
      </c>
      <c r="O140" s="30">
        <v>46153</v>
      </c>
      <c r="P140" s="29">
        <v>195</v>
      </c>
      <c r="Q140" s="29">
        <v>145</v>
      </c>
      <c r="R140" s="29" t="s">
        <v>2276</v>
      </c>
      <c r="S140" s="29">
        <v>45996</v>
      </c>
      <c r="T140" s="29" t="s">
        <v>240</v>
      </c>
      <c r="U140" s="29" t="s">
        <v>240</v>
      </c>
      <c r="V140" s="29">
        <v>15</v>
      </c>
      <c r="W140" s="29">
        <v>75.44</v>
      </c>
      <c r="X140" s="29">
        <v>6.3E-2</v>
      </c>
      <c r="Y140" s="29" t="s">
        <v>241</v>
      </c>
      <c r="Z140" s="29" t="s">
        <v>2245</v>
      </c>
      <c r="AA140" s="29" t="s">
        <v>242</v>
      </c>
      <c r="AB140" s="29" t="s">
        <v>242</v>
      </c>
      <c r="AC140" s="29" t="s">
        <v>242</v>
      </c>
      <c r="AD140" s="29" t="s">
        <v>243</v>
      </c>
      <c r="AE140" s="29" t="s">
        <v>240</v>
      </c>
      <c r="AF140" s="30">
        <v>45996</v>
      </c>
      <c r="AH140" s="74">
        <f>_xlfn.IFNA(IF(VLOOKUP(D140,'Cases2021 2022 FC'!AC:AE,3,0)=0,"1",VLOOKUP(D140,'Cases2021 2022 FC'!AC:AE,3,0)),"1")</f>
        <v>23</v>
      </c>
      <c r="AI140" s="74">
        <f t="shared" si="13"/>
        <v>1</v>
      </c>
      <c r="AJ140" s="74">
        <f t="shared" si="14"/>
        <v>0</v>
      </c>
      <c r="AK140" s="74">
        <f t="shared" si="15"/>
        <v>9</v>
      </c>
      <c r="AL140" s="74">
        <f t="shared" si="16"/>
        <v>15</v>
      </c>
      <c r="AM140" s="75">
        <f t="shared" si="17"/>
        <v>0</v>
      </c>
      <c r="AN140" s="72" t="str">
        <f>VLOOKUP(D140,SOP!C:R,16,0)</f>
        <v>DRESSINGS</v>
      </c>
    </row>
    <row r="141" spans="1:40" x14ac:dyDescent="0.3">
      <c r="A141" s="74" cm="1">
        <f t="array" ref="A141">1+SUMPRODUCT(--(D141&gt;$D$2:$D$826))</f>
        <v>137</v>
      </c>
      <c r="B141" s="72" t="str">
        <f t="shared" si="12"/>
        <v>12110903137</v>
      </c>
      <c r="C141" s="30">
        <v>46008</v>
      </c>
      <c r="D141" s="29">
        <v>12110903</v>
      </c>
      <c r="E141" s="29" t="s">
        <v>258</v>
      </c>
      <c r="F141" s="29" t="s">
        <v>624</v>
      </c>
      <c r="G141" s="29" t="s">
        <v>238</v>
      </c>
      <c r="H141" s="29" t="s">
        <v>2358</v>
      </c>
      <c r="I141" s="29">
        <v>5</v>
      </c>
      <c r="J141" s="29">
        <v>0</v>
      </c>
      <c r="K141" s="29">
        <v>0</v>
      </c>
      <c r="L141" s="29">
        <v>0</v>
      </c>
      <c r="M141" s="29" t="s">
        <v>239</v>
      </c>
      <c r="N141" s="132">
        <v>46203</v>
      </c>
      <c r="O141" s="30">
        <v>46153</v>
      </c>
      <c r="P141" s="29">
        <v>195</v>
      </c>
      <c r="Q141" s="29">
        <v>145</v>
      </c>
      <c r="R141" s="29" t="s">
        <v>2277</v>
      </c>
      <c r="S141" s="29">
        <v>45996</v>
      </c>
      <c r="T141" s="29" t="s">
        <v>240</v>
      </c>
      <c r="U141" s="29" t="s">
        <v>240</v>
      </c>
      <c r="V141" s="29">
        <v>5</v>
      </c>
      <c r="W141" s="29">
        <v>25.15</v>
      </c>
      <c r="X141" s="29">
        <v>2.1000000000000001E-2</v>
      </c>
      <c r="Y141" s="29" t="s">
        <v>241</v>
      </c>
      <c r="Z141" s="29" t="s">
        <v>2245</v>
      </c>
      <c r="AA141" s="29" t="s">
        <v>242</v>
      </c>
      <c r="AB141" s="29" t="s">
        <v>242</v>
      </c>
      <c r="AC141" s="29" t="s">
        <v>242</v>
      </c>
      <c r="AD141" s="29" t="s">
        <v>243</v>
      </c>
      <c r="AE141" s="29" t="s">
        <v>240</v>
      </c>
      <c r="AF141" s="30">
        <v>45996</v>
      </c>
      <c r="AH141" s="74">
        <f>_xlfn.IFNA(IF(VLOOKUP(D141,'Cases2021 2022 FC'!AC:AE,3,0)=0,"1",VLOOKUP(D141,'Cases2021 2022 FC'!AC:AE,3,0)),"1")</f>
        <v>23</v>
      </c>
      <c r="AI141" s="74">
        <f t="shared" si="13"/>
        <v>0</v>
      </c>
      <c r="AJ141" s="74">
        <f t="shared" si="14"/>
        <v>0</v>
      </c>
      <c r="AK141" s="74">
        <f t="shared" si="15"/>
        <v>1</v>
      </c>
      <c r="AL141" s="74">
        <f t="shared" si="16"/>
        <v>5</v>
      </c>
      <c r="AM141" s="75">
        <f t="shared" si="17"/>
        <v>0</v>
      </c>
      <c r="AN141" s="72" t="str">
        <f>VLOOKUP(D141,SOP!C:R,16,0)</f>
        <v>DRESSINGS</v>
      </c>
    </row>
    <row r="142" spans="1:40" x14ac:dyDescent="0.3">
      <c r="A142" s="74" cm="1">
        <f t="array" ref="A142">1+SUMPRODUCT(--(D142&gt;$D$2:$D$826))</f>
        <v>137</v>
      </c>
      <c r="B142" s="72" t="str">
        <f t="shared" si="12"/>
        <v>12110903137</v>
      </c>
      <c r="C142" s="30">
        <v>46008</v>
      </c>
      <c r="D142" s="29">
        <v>12110903</v>
      </c>
      <c r="E142" s="29" t="s">
        <v>258</v>
      </c>
      <c r="F142" s="29" t="s">
        <v>624</v>
      </c>
      <c r="G142" s="29" t="s">
        <v>238</v>
      </c>
      <c r="H142" s="29" t="s">
        <v>2358</v>
      </c>
      <c r="I142" s="29">
        <v>15</v>
      </c>
      <c r="J142" s="29">
        <v>0</v>
      </c>
      <c r="K142" s="29">
        <v>0</v>
      </c>
      <c r="L142" s="29">
        <v>0</v>
      </c>
      <c r="M142" s="29" t="s">
        <v>239</v>
      </c>
      <c r="N142" s="132">
        <v>46203</v>
      </c>
      <c r="O142" s="30">
        <v>46153</v>
      </c>
      <c r="P142" s="29">
        <v>195</v>
      </c>
      <c r="Q142" s="29">
        <v>145</v>
      </c>
      <c r="R142" s="29" t="s">
        <v>2247</v>
      </c>
      <c r="S142" s="29">
        <v>45996</v>
      </c>
      <c r="T142" s="29" t="s">
        <v>240</v>
      </c>
      <c r="U142" s="29" t="s">
        <v>240</v>
      </c>
      <c r="V142" s="29">
        <v>15</v>
      </c>
      <c r="W142" s="29">
        <v>75.44</v>
      </c>
      <c r="X142" s="29">
        <v>6.3E-2</v>
      </c>
      <c r="Y142" s="29" t="s">
        <v>241</v>
      </c>
      <c r="Z142" s="29" t="s">
        <v>2245</v>
      </c>
      <c r="AA142" s="29" t="s">
        <v>242</v>
      </c>
      <c r="AB142" s="29" t="s">
        <v>242</v>
      </c>
      <c r="AC142" s="29" t="s">
        <v>242</v>
      </c>
      <c r="AD142" s="29" t="s">
        <v>243</v>
      </c>
      <c r="AE142" s="29" t="s">
        <v>240</v>
      </c>
      <c r="AF142" s="30">
        <v>45996</v>
      </c>
      <c r="AH142" s="74">
        <f>_xlfn.IFNA(IF(VLOOKUP(D142,'Cases2021 2022 FC'!AC:AE,3,0)=0,"1",VLOOKUP(D142,'Cases2021 2022 FC'!AC:AE,3,0)),"1")</f>
        <v>23</v>
      </c>
      <c r="AI142" s="74">
        <f t="shared" si="13"/>
        <v>1</v>
      </c>
      <c r="AJ142" s="74">
        <f t="shared" si="14"/>
        <v>0</v>
      </c>
      <c r="AK142" s="74">
        <f t="shared" si="15"/>
        <v>0</v>
      </c>
      <c r="AL142" s="74">
        <f t="shared" si="16"/>
        <v>0</v>
      </c>
      <c r="AM142" s="75">
        <f t="shared" si="17"/>
        <v>0</v>
      </c>
      <c r="AN142" s="72" t="str">
        <f>VLOOKUP(D142,SOP!C:R,16,0)</f>
        <v>DRESSINGS</v>
      </c>
    </row>
    <row r="143" spans="1:40" x14ac:dyDescent="0.3">
      <c r="A143" s="74" cm="1">
        <f t="array" ref="A143">1+SUMPRODUCT(--(D143&gt;$D$2:$D$826))</f>
        <v>142</v>
      </c>
      <c r="B143" s="72" t="str">
        <f t="shared" si="12"/>
        <v>12886101142</v>
      </c>
      <c r="C143" s="30">
        <v>46008</v>
      </c>
      <c r="D143" s="29">
        <v>12886101</v>
      </c>
      <c r="E143" s="29" t="s">
        <v>919</v>
      </c>
      <c r="F143" s="29" t="s">
        <v>624</v>
      </c>
      <c r="G143" s="29" t="s">
        <v>238</v>
      </c>
      <c r="H143" s="29" t="s">
        <v>1557</v>
      </c>
      <c r="I143" s="29">
        <v>42</v>
      </c>
      <c r="J143" s="29">
        <v>0</v>
      </c>
      <c r="K143" s="29">
        <v>0</v>
      </c>
      <c r="L143" s="29">
        <v>0</v>
      </c>
      <c r="M143" s="29" t="s">
        <v>239</v>
      </c>
      <c r="N143" s="30">
        <v>46267</v>
      </c>
      <c r="O143" s="30">
        <v>46187</v>
      </c>
      <c r="P143" s="29">
        <v>259</v>
      </c>
      <c r="Q143" s="29">
        <v>179</v>
      </c>
      <c r="R143" s="29" t="s">
        <v>1558</v>
      </c>
      <c r="S143" s="30">
        <v>45952</v>
      </c>
      <c r="T143" s="29" t="s">
        <v>240</v>
      </c>
      <c r="U143" s="29" t="s">
        <v>240</v>
      </c>
      <c r="V143" s="29">
        <v>42</v>
      </c>
      <c r="W143" s="29">
        <v>769.35</v>
      </c>
      <c r="X143" s="29">
        <v>0.65600000000000003</v>
      </c>
      <c r="Y143" s="29" t="s">
        <v>241</v>
      </c>
      <c r="Z143" s="29" t="s">
        <v>2245</v>
      </c>
      <c r="AA143" s="29" t="s">
        <v>242</v>
      </c>
      <c r="AB143" s="29" t="s">
        <v>242</v>
      </c>
      <c r="AC143" s="29" t="s">
        <v>242</v>
      </c>
      <c r="AD143" s="29" t="s">
        <v>243</v>
      </c>
      <c r="AE143" s="29" t="s">
        <v>240</v>
      </c>
      <c r="AF143" s="30">
        <v>45937</v>
      </c>
      <c r="AH143" s="74">
        <f>_xlfn.IFNA(IF(VLOOKUP(D143,'Cases2021 2022 FC'!AC:AE,3,0)=0,"1",VLOOKUP(D143,'Cases2021 2022 FC'!AC:AE,3,0)),"1")</f>
        <v>42</v>
      </c>
      <c r="AI143" s="74">
        <f t="shared" si="13"/>
        <v>1</v>
      </c>
      <c r="AJ143" s="74">
        <f t="shared" si="14"/>
        <v>0</v>
      </c>
      <c r="AK143" s="74">
        <f t="shared" si="15"/>
        <v>0</v>
      </c>
      <c r="AL143" s="74">
        <f t="shared" si="16"/>
        <v>0</v>
      </c>
      <c r="AM143" s="75">
        <f t="shared" si="17"/>
        <v>0</v>
      </c>
      <c r="AN143" s="72" t="str">
        <f>VLOOKUP(D143,SOP!C:R,16,0)</f>
        <v>DRESSINGS</v>
      </c>
    </row>
    <row r="144" spans="1:40" x14ac:dyDescent="0.3">
      <c r="A144" s="74" cm="1">
        <f t="array" ref="A144">1+SUMPRODUCT(--(D144&gt;$D$2:$D$826))</f>
        <v>142</v>
      </c>
      <c r="B144" s="72" t="str">
        <f t="shared" si="12"/>
        <v>12886101142</v>
      </c>
      <c r="C144" s="30">
        <v>46008</v>
      </c>
      <c r="D144" s="29">
        <v>12886101</v>
      </c>
      <c r="E144" s="29" t="s">
        <v>919</v>
      </c>
      <c r="F144" s="29" t="s">
        <v>624</v>
      </c>
      <c r="G144" s="29" t="s">
        <v>238</v>
      </c>
      <c r="H144" s="29" t="s">
        <v>1557</v>
      </c>
      <c r="I144" s="29">
        <v>64</v>
      </c>
      <c r="J144" s="29">
        <v>0</v>
      </c>
      <c r="K144" s="29">
        <v>0</v>
      </c>
      <c r="L144" s="29">
        <v>0</v>
      </c>
      <c r="M144" s="29" t="s">
        <v>239</v>
      </c>
      <c r="N144" s="132">
        <v>46267</v>
      </c>
      <c r="O144" s="30">
        <v>46187</v>
      </c>
      <c r="P144" s="29">
        <v>259</v>
      </c>
      <c r="Q144" s="29">
        <v>179</v>
      </c>
      <c r="R144" s="29" t="s">
        <v>1559</v>
      </c>
      <c r="S144" s="29">
        <v>45952</v>
      </c>
      <c r="T144" s="29" t="s">
        <v>240</v>
      </c>
      <c r="U144" s="29" t="s">
        <v>240</v>
      </c>
      <c r="V144" s="29">
        <v>64</v>
      </c>
      <c r="W144" s="29">
        <v>1172.3399999999999</v>
      </c>
      <c r="X144" s="29">
        <v>1</v>
      </c>
      <c r="Y144" s="29" t="s">
        <v>241</v>
      </c>
      <c r="Z144" s="29" t="s">
        <v>2245</v>
      </c>
      <c r="AA144" s="29" t="s">
        <v>242</v>
      </c>
      <c r="AB144" s="29" t="s">
        <v>242</v>
      </c>
      <c r="AC144" s="29" t="s">
        <v>242</v>
      </c>
      <c r="AD144" s="29" t="s">
        <v>243</v>
      </c>
      <c r="AE144" s="29" t="s">
        <v>240</v>
      </c>
      <c r="AF144" s="30">
        <v>45937</v>
      </c>
      <c r="AH144" s="74">
        <f>_xlfn.IFNA(IF(VLOOKUP(D144,'Cases2021 2022 FC'!AC:AE,3,0)=0,"1",VLOOKUP(D144,'Cases2021 2022 FC'!AC:AE,3,0)),"1")</f>
        <v>42</v>
      </c>
      <c r="AI144" s="74">
        <f t="shared" si="13"/>
        <v>2</v>
      </c>
      <c r="AJ144" s="74">
        <f t="shared" si="14"/>
        <v>0</v>
      </c>
      <c r="AK144" s="74">
        <f t="shared" si="15"/>
        <v>1</v>
      </c>
      <c r="AL144" s="74">
        <f t="shared" si="16"/>
        <v>64</v>
      </c>
      <c r="AM144" s="75">
        <f t="shared" si="17"/>
        <v>0</v>
      </c>
      <c r="AN144" s="72" t="str">
        <f>VLOOKUP(D144,SOP!C:R,16,0)</f>
        <v>DRESSINGS</v>
      </c>
    </row>
    <row r="145" spans="1:40" x14ac:dyDescent="0.3">
      <c r="A145" s="74" cm="1">
        <f t="array" ref="A145">1+SUMPRODUCT(--(D145&gt;$D$2:$D$826))</f>
        <v>142</v>
      </c>
      <c r="B145" s="72" t="str">
        <f t="shared" si="12"/>
        <v>12886101142</v>
      </c>
      <c r="C145" s="30">
        <v>46008</v>
      </c>
      <c r="D145" s="29">
        <v>12886101</v>
      </c>
      <c r="E145" s="29" t="s">
        <v>919</v>
      </c>
      <c r="F145" s="29" t="s">
        <v>624</v>
      </c>
      <c r="G145" s="29" t="s">
        <v>238</v>
      </c>
      <c r="H145" s="29" t="s">
        <v>1557</v>
      </c>
      <c r="I145" s="29">
        <v>5</v>
      </c>
      <c r="J145" s="29">
        <v>0</v>
      </c>
      <c r="K145" s="29">
        <v>0</v>
      </c>
      <c r="L145" s="29">
        <v>0</v>
      </c>
      <c r="M145" s="29" t="s">
        <v>239</v>
      </c>
      <c r="N145" s="132">
        <v>46267</v>
      </c>
      <c r="O145" s="30">
        <v>46187</v>
      </c>
      <c r="P145" s="29">
        <v>259</v>
      </c>
      <c r="Q145" s="29">
        <v>179</v>
      </c>
      <c r="R145" s="29" t="s">
        <v>2250</v>
      </c>
      <c r="S145" s="29">
        <v>45952</v>
      </c>
      <c r="T145" s="29" t="s">
        <v>240</v>
      </c>
      <c r="U145" s="29" t="s">
        <v>240</v>
      </c>
      <c r="V145" s="29">
        <v>5</v>
      </c>
      <c r="W145" s="29">
        <v>91.59</v>
      </c>
      <c r="X145" s="29">
        <v>7.8E-2</v>
      </c>
      <c r="Y145" s="29" t="s">
        <v>241</v>
      </c>
      <c r="Z145" s="29" t="s">
        <v>2245</v>
      </c>
      <c r="AA145" s="29" t="s">
        <v>242</v>
      </c>
      <c r="AB145" s="29" t="s">
        <v>242</v>
      </c>
      <c r="AC145" s="29" t="s">
        <v>242</v>
      </c>
      <c r="AD145" s="29" t="s">
        <v>243</v>
      </c>
      <c r="AE145" s="29" t="s">
        <v>240</v>
      </c>
      <c r="AF145" s="30">
        <v>45937</v>
      </c>
      <c r="AH145" s="74">
        <f>_xlfn.IFNA(IF(VLOOKUP(D145,'Cases2021 2022 FC'!AC:AE,3,0)=0,"1",VLOOKUP(D145,'Cases2021 2022 FC'!AC:AE,3,0)),"1")</f>
        <v>42</v>
      </c>
      <c r="AI145" s="74">
        <f t="shared" si="13"/>
        <v>0</v>
      </c>
      <c r="AJ145" s="74">
        <f t="shared" si="14"/>
        <v>0</v>
      </c>
      <c r="AK145" s="74">
        <f t="shared" si="15"/>
        <v>2</v>
      </c>
      <c r="AL145" s="74">
        <f t="shared" si="16"/>
        <v>5</v>
      </c>
      <c r="AM145" s="75">
        <f t="shared" si="17"/>
        <v>0</v>
      </c>
      <c r="AN145" s="72" t="str">
        <f>VLOOKUP(D145,SOP!C:R,16,0)</f>
        <v>DRESSINGS</v>
      </c>
    </row>
    <row r="146" spans="1:40" x14ac:dyDescent="0.3">
      <c r="A146" s="74" cm="1">
        <f t="array" ref="A146">1+SUMPRODUCT(--(D146&gt;$D$2:$D$826))</f>
        <v>142</v>
      </c>
      <c r="B146" s="72" t="str">
        <f t="shared" si="12"/>
        <v>12886101142</v>
      </c>
      <c r="C146" s="30">
        <v>46008</v>
      </c>
      <c r="D146" s="29">
        <v>12886101</v>
      </c>
      <c r="E146" s="29" t="s">
        <v>919</v>
      </c>
      <c r="F146" s="29" t="s">
        <v>624</v>
      </c>
      <c r="G146" s="29" t="s">
        <v>238</v>
      </c>
      <c r="H146" s="29" t="s">
        <v>1557</v>
      </c>
      <c r="I146" s="29">
        <v>1</v>
      </c>
      <c r="J146" s="29">
        <v>0</v>
      </c>
      <c r="K146" s="29">
        <v>0</v>
      </c>
      <c r="L146" s="29">
        <v>0</v>
      </c>
      <c r="M146" s="29" t="s">
        <v>239</v>
      </c>
      <c r="N146" s="132">
        <v>46267</v>
      </c>
      <c r="O146" s="30">
        <v>46187</v>
      </c>
      <c r="P146" s="29">
        <v>259</v>
      </c>
      <c r="Q146" s="29">
        <v>179</v>
      </c>
      <c r="R146" s="29" t="s">
        <v>2258</v>
      </c>
      <c r="S146" s="29">
        <v>45952</v>
      </c>
      <c r="T146" s="29" t="s">
        <v>240</v>
      </c>
      <c r="U146" s="29" t="s">
        <v>240</v>
      </c>
      <c r="V146" s="29">
        <v>1</v>
      </c>
      <c r="W146" s="29">
        <v>18.32</v>
      </c>
      <c r="X146" s="29">
        <v>1.6E-2</v>
      </c>
      <c r="Y146" s="29" t="s">
        <v>241</v>
      </c>
      <c r="Z146" s="29" t="s">
        <v>2245</v>
      </c>
      <c r="AA146" s="29" t="s">
        <v>242</v>
      </c>
      <c r="AB146" s="29" t="s">
        <v>242</v>
      </c>
      <c r="AC146" s="29" t="s">
        <v>242</v>
      </c>
      <c r="AD146" s="29" t="s">
        <v>243</v>
      </c>
      <c r="AE146" s="29" t="s">
        <v>240</v>
      </c>
      <c r="AF146" s="30">
        <v>45937</v>
      </c>
      <c r="AH146" s="74">
        <f>_xlfn.IFNA(IF(VLOOKUP(D146,'Cases2021 2022 FC'!AC:AE,3,0)=0,"1",VLOOKUP(D146,'Cases2021 2022 FC'!AC:AE,3,0)),"1")</f>
        <v>42</v>
      </c>
      <c r="AI146" s="74">
        <f t="shared" si="13"/>
        <v>0</v>
      </c>
      <c r="AJ146" s="74">
        <f t="shared" si="14"/>
        <v>0</v>
      </c>
      <c r="AK146" s="74">
        <f t="shared" si="15"/>
        <v>0</v>
      </c>
      <c r="AL146" s="74">
        <f t="shared" si="16"/>
        <v>0</v>
      </c>
      <c r="AM146" s="75">
        <f t="shared" si="17"/>
        <v>0</v>
      </c>
      <c r="AN146" s="72" t="str">
        <f>VLOOKUP(D146,SOP!C:R,16,0)</f>
        <v>DRESSINGS</v>
      </c>
    </row>
    <row r="147" spans="1:40" x14ac:dyDescent="0.3">
      <c r="A147" s="74" cm="1">
        <f t="array" ref="A147">1+SUMPRODUCT(--(D147&gt;$D$2:$D$826))</f>
        <v>142</v>
      </c>
      <c r="B147" s="72" t="str">
        <f t="shared" si="12"/>
        <v>12886101142</v>
      </c>
      <c r="C147" s="30">
        <v>46008</v>
      </c>
      <c r="D147" s="29">
        <v>12886101</v>
      </c>
      <c r="E147" s="29" t="s">
        <v>919</v>
      </c>
      <c r="F147" s="29" t="s">
        <v>624</v>
      </c>
      <c r="G147" s="29" t="s">
        <v>238</v>
      </c>
      <c r="H147" s="29" t="s">
        <v>1557</v>
      </c>
      <c r="I147" s="29">
        <v>3</v>
      </c>
      <c r="J147" s="29">
        <v>0</v>
      </c>
      <c r="K147" s="29">
        <v>0</v>
      </c>
      <c r="L147" s="29">
        <v>0</v>
      </c>
      <c r="M147" s="29" t="s">
        <v>239</v>
      </c>
      <c r="N147" s="132">
        <v>46267</v>
      </c>
      <c r="O147" s="30">
        <v>46187</v>
      </c>
      <c r="P147" s="29">
        <v>259</v>
      </c>
      <c r="Q147" s="29">
        <v>179</v>
      </c>
      <c r="R147" s="29" t="s">
        <v>2276</v>
      </c>
      <c r="S147" s="29">
        <v>45952</v>
      </c>
      <c r="T147" s="29" t="s">
        <v>240</v>
      </c>
      <c r="U147" s="29" t="s">
        <v>240</v>
      </c>
      <c r="V147" s="29">
        <v>3</v>
      </c>
      <c r="W147" s="29">
        <v>54.95</v>
      </c>
      <c r="X147" s="29">
        <v>4.7E-2</v>
      </c>
      <c r="Y147" s="29" t="s">
        <v>241</v>
      </c>
      <c r="Z147" s="29" t="s">
        <v>2245</v>
      </c>
      <c r="AA147" s="29" t="s">
        <v>242</v>
      </c>
      <c r="AB147" s="29" t="s">
        <v>242</v>
      </c>
      <c r="AC147" s="29" t="s">
        <v>242</v>
      </c>
      <c r="AD147" s="29" t="s">
        <v>243</v>
      </c>
      <c r="AE147" s="29" t="s">
        <v>240</v>
      </c>
      <c r="AF147" s="30">
        <v>45937</v>
      </c>
      <c r="AH147" s="74">
        <f>_xlfn.IFNA(IF(VLOOKUP(D147,'Cases2021 2022 FC'!AC:AE,3,0)=0,"1",VLOOKUP(D147,'Cases2021 2022 FC'!AC:AE,3,0)),"1")</f>
        <v>42</v>
      </c>
      <c r="AI147" s="74">
        <f t="shared" si="13"/>
        <v>0</v>
      </c>
      <c r="AJ147" s="74">
        <f t="shared" si="14"/>
        <v>0</v>
      </c>
      <c r="AK147" s="74">
        <f t="shared" si="15"/>
        <v>0</v>
      </c>
      <c r="AL147" s="74">
        <f t="shared" si="16"/>
        <v>0</v>
      </c>
      <c r="AM147" s="75">
        <f t="shared" si="17"/>
        <v>0</v>
      </c>
      <c r="AN147" s="72" t="str">
        <f>VLOOKUP(D147,SOP!C:R,16,0)</f>
        <v>DRESSINGS</v>
      </c>
    </row>
    <row r="148" spans="1:40" x14ac:dyDescent="0.3">
      <c r="A148" s="74" cm="1">
        <f t="array" ref="A148">1+SUMPRODUCT(--(D148&gt;$D$2:$D$826))</f>
        <v>142</v>
      </c>
      <c r="B148" s="72" t="str">
        <f t="shared" si="12"/>
        <v>12886101142</v>
      </c>
      <c r="C148" s="30">
        <v>46008</v>
      </c>
      <c r="D148" s="29">
        <v>12886101</v>
      </c>
      <c r="E148" s="29" t="s">
        <v>919</v>
      </c>
      <c r="F148" s="29" t="s">
        <v>624</v>
      </c>
      <c r="G148" s="29" t="s">
        <v>238</v>
      </c>
      <c r="H148" s="29" t="s">
        <v>1557</v>
      </c>
      <c r="I148" s="29">
        <v>1</v>
      </c>
      <c r="J148" s="29">
        <v>0</v>
      </c>
      <c r="K148" s="29">
        <v>0</v>
      </c>
      <c r="L148" s="29">
        <v>0</v>
      </c>
      <c r="M148" s="29" t="s">
        <v>239</v>
      </c>
      <c r="N148" s="132">
        <v>46267</v>
      </c>
      <c r="O148" s="30">
        <v>46187</v>
      </c>
      <c r="P148" s="29">
        <v>259</v>
      </c>
      <c r="Q148" s="29">
        <v>179</v>
      </c>
      <c r="R148" s="29" t="s">
        <v>2247</v>
      </c>
      <c r="S148" s="29">
        <v>45952</v>
      </c>
      <c r="T148" s="29" t="s">
        <v>240</v>
      </c>
      <c r="U148" s="29" t="s">
        <v>240</v>
      </c>
      <c r="V148" s="29">
        <v>1</v>
      </c>
      <c r="W148" s="29">
        <v>18.32</v>
      </c>
      <c r="X148" s="29">
        <v>1.6E-2</v>
      </c>
      <c r="Y148" s="29" t="s">
        <v>241</v>
      </c>
      <c r="Z148" s="29" t="s">
        <v>2245</v>
      </c>
      <c r="AA148" s="29" t="s">
        <v>242</v>
      </c>
      <c r="AB148" s="29" t="s">
        <v>242</v>
      </c>
      <c r="AC148" s="29" t="s">
        <v>242</v>
      </c>
      <c r="AD148" s="29" t="s">
        <v>243</v>
      </c>
      <c r="AE148" s="29" t="s">
        <v>240</v>
      </c>
      <c r="AF148" s="30">
        <v>45937</v>
      </c>
      <c r="AH148" s="74">
        <f>_xlfn.IFNA(IF(VLOOKUP(D148,'Cases2021 2022 FC'!AC:AE,3,0)=0,"1",VLOOKUP(D148,'Cases2021 2022 FC'!AC:AE,3,0)),"1")</f>
        <v>42</v>
      </c>
      <c r="AI148" s="74">
        <f t="shared" si="13"/>
        <v>0</v>
      </c>
      <c r="AJ148" s="74">
        <f t="shared" si="14"/>
        <v>0</v>
      </c>
      <c r="AK148" s="74">
        <f t="shared" si="15"/>
        <v>0</v>
      </c>
      <c r="AL148" s="74">
        <f t="shared" si="16"/>
        <v>0</v>
      </c>
      <c r="AM148" s="75">
        <f t="shared" si="17"/>
        <v>0</v>
      </c>
      <c r="AN148" s="72" t="str">
        <f>VLOOKUP(D148,SOP!C:R,16,0)</f>
        <v>DRESSINGS</v>
      </c>
    </row>
    <row r="149" spans="1:40" x14ac:dyDescent="0.3">
      <c r="A149" s="74" cm="1">
        <f t="array" ref="A149">1+SUMPRODUCT(--(D149&gt;$D$2:$D$826))</f>
        <v>142</v>
      </c>
      <c r="B149" s="72" t="str">
        <f t="shared" si="12"/>
        <v>12886101142</v>
      </c>
      <c r="C149" s="30">
        <v>46008</v>
      </c>
      <c r="D149" s="29">
        <v>12886101</v>
      </c>
      <c r="E149" s="29" t="s">
        <v>919</v>
      </c>
      <c r="F149" s="29" t="s">
        <v>624</v>
      </c>
      <c r="G149" s="29" t="s">
        <v>238</v>
      </c>
      <c r="H149" s="29" t="s">
        <v>1557</v>
      </c>
      <c r="I149" s="29">
        <v>2</v>
      </c>
      <c r="J149" s="29">
        <v>0</v>
      </c>
      <c r="K149" s="29">
        <v>0</v>
      </c>
      <c r="L149" s="29">
        <v>0</v>
      </c>
      <c r="M149" s="29" t="s">
        <v>239</v>
      </c>
      <c r="N149" s="132">
        <v>46267</v>
      </c>
      <c r="O149" s="30">
        <v>46187</v>
      </c>
      <c r="P149" s="29">
        <v>259</v>
      </c>
      <c r="Q149" s="29">
        <v>179</v>
      </c>
      <c r="R149" s="29" t="s">
        <v>2478</v>
      </c>
      <c r="S149" s="29">
        <v>45952</v>
      </c>
      <c r="T149" s="29" t="s">
        <v>240</v>
      </c>
      <c r="U149" s="29" t="s">
        <v>240</v>
      </c>
      <c r="V149" s="29">
        <v>2</v>
      </c>
      <c r="W149" s="29">
        <v>36.64</v>
      </c>
      <c r="X149" s="29">
        <v>3.1E-2</v>
      </c>
      <c r="Y149" s="29" t="s">
        <v>241</v>
      </c>
      <c r="Z149" s="29" t="s">
        <v>2245</v>
      </c>
      <c r="AA149" s="29" t="s">
        <v>242</v>
      </c>
      <c r="AB149" s="29" t="s">
        <v>242</v>
      </c>
      <c r="AC149" s="29" t="s">
        <v>242</v>
      </c>
      <c r="AD149" s="29" t="s">
        <v>243</v>
      </c>
      <c r="AE149" s="29" t="s">
        <v>240</v>
      </c>
      <c r="AF149" s="30">
        <v>45937</v>
      </c>
      <c r="AH149" s="74">
        <f>_xlfn.IFNA(IF(VLOOKUP(D149,'Cases2021 2022 FC'!AC:AE,3,0)=0,"1",VLOOKUP(D149,'Cases2021 2022 FC'!AC:AE,3,0)),"1")</f>
        <v>42</v>
      </c>
      <c r="AI149" s="74">
        <f t="shared" si="13"/>
        <v>0</v>
      </c>
      <c r="AJ149" s="74">
        <f t="shared" si="14"/>
        <v>0</v>
      </c>
      <c r="AK149" s="74">
        <f t="shared" si="15"/>
        <v>0</v>
      </c>
      <c r="AL149" s="74">
        <f t="shared" si="16"/>
        <v>0</v>
      </c>
      <c r="AM149" s="75">
        <f t="shared" si="17"/>
        <v>0</v>
      </c>
      <c r="AN149" s="72" t="str">
        <f>VLOOKUP(D149,SOP!C:R,16,0)</f>
        <v>DRESSINGS</v>
      </c>
    </row>
    <row r="150" spans="1:40" x14ac:dyDescent="0.3">
      <c r="A150" s="74" cm="1">
        <f t="array" ref="A150">1+SUMPRODUCT(--(D150&gt;$D$2:$D$826))</f>
        <v>149</v>
      </c>
      <c r="B150" s="72" t="str">
        <f t="shared" si="12"/>
        <v>14413801149</v>
      </c>
      <c r="C150" s="30">
        <v>46008</v>
      </c>
      <c r="D150" s="29">
        <v>14413801</v>
      </c>
      <c r="E150" s="29" t="s">
        <v>800</v>
      </c>
      <c r="F150" s="29" t="s">
        <v>624</v>
      </c>
      <c r="G150" s="29" t="s">
        <v>238</v>
      </c>
      <c r="H150" s="29" t="s">
        <v>1577</v>
      </c>
      <c r="I150" s="29">
        <v>2</v>
      </c>
      <c r="J150" s="29">
        <v>0</v>
      </c>
      <c r="K150" s="29">
        <v>0</v>
      </c>
      <c r="L150" s="29">
        <v>0</v>
      </c>
      <c r="M150" s="29" t="s">
        <v>239</v>
      </c>
      <c r="N150" s="30">
        <v>46167</v>
      </c>
      <c r="O150" s="30">
        <v>46077</v>
      </c>
      <c r="P150" s="29">
        <v>159</v>
      </c>
      <c r="Q150" s="29">
        <v>69</v>
      </c>
      <c r="R150" s="29" t="s">
        <v>2250</v>
      </c>
      <c r="S150" s="30">
        <v>45951</v>
      </c>
      <c r="T150" s="29" t="s">
        <v>240</v>
      </c>
      <c r="U150" s="29" t="s">
        <v>240</v>
      </c>
      <c r="V150" s="29">
        <v>2</v>
      </c>
      <c r="W150" s="29">
        <v>56.31</v>
      </c>
      <c r="X150" s="29">
        <v>2.5000000000000001E-2</v>
      </c>
      <c r="Y150" s="29" t="s">
        <v>241</v>
      </c>
      <c r="Z150" s="29" t="s">
        <v>2245</v>
      </c>
      <c r="AA150" s="29" t="s">
        <v>242</v>
      </c>
      <c r="AB150" s="29" t="s">
        <v>242</v>
      </c>
      <c r="AC150" s="29" t="s">
        <v>242</v>
      </c>
      <c r="AD150" s="29" t="s">
        <v>243</v>
      </c>
      <c r="AE150" s="29" t="s">
        <v>240</v>
      </c>
      <c r="AF150" s="30">
        <v>45832</v>
      </c>
      <c r="AH150" s="74">
        <f>_xlfn.IFNA(IF(VLOOKUP(D150,'Cases2021 2022 FC'!AC:AE,3,0)=0,"1",VLOOKUP(D150,'Cases2021 2022 FC'!AC:AE,3,0)),"1")</f>
        <v>3</v>
      </c>
      <c r="AI150" s="74">
        <f t="shared" si="13"/>
        <v>1</v>
      </c>
      <c r="AJ150" s="74">
        <f t="shared" si="14"/>
        <v>0</v>
      </c>
      <c r="AK150" s="74">
        <f t="shared" si="15"/>
        <v>0</v>
      </c>
      <c r="AL150" s="74">
        <f t="shared" si="16"/>
        <v>0</v>
      </c>
      <c r="AM150" s="75">
        <f t="shared" si="17"/>
        <v>0</v>
      </c>
      <c r="AN150" s="72" t="str">
        <f>VLOOKUP(D150,SOP!C:R,16,0)</f>
        <v>WORLD CUISINES</v>
      </c>
    </row>
    <row r="151" spans="1:40" x14ac:dyDescent="0.3">
      <c r="A151" s="74" cm="1">
        <f t="array" ref="A151">1+SUMPRODUCT(--(D151&gt;$D$2:$D$826))</f>
        <v>149</v>
      </c>
      <c r="B151" s="72" t="str">
        <f t="shared" si="12"/>
        <v>14413801149</v>
      </c>
      <c r="C151" s="30">
        <v>46008</v>
      </c>
      <c r="D151" s="29">
        <v>14413801</v>
      </c>
      <c r="E151" s="29" t="s">
        <v>800</v>
      </c>
      <c r="F151" s="29" t="s">
        <v>624</v>
      </c>
      <c r="G151" s="29" t="s">
        <v>238</v>
      </c>
      <c r="H151" s="29" t="s">
        <v>1577</v>
      </c>
      <c r="I151" s="29">
        <v>1</v>
      </c>
      <c r="J151" s="29">
        <v>0</v>
      </c>
      <c r="K151" s="29">
        <v>0</v>
      </c>
      <c r="L151" s="29">
        <v>0</v>
      </c>
      <c r="M151" s="29" t="s">
        <v>239</v>
      </c>
      <c r="N151" s="132">
        <v>46167</v>
      </c>
      <c r="O151" s="30">
        <v>46077</v>
      </c>
      <c r="P151" s="29">
        <v>159</v>
      </c>
      <c r="Q151" s="29">
        <v>69</v>
      </c>
      <c r="R151" s="29" t="s">
        <v>2513</v>
      </c>
      <c r="S151" s="29">
        <v>45951</v>
      </c>
      <c r="T151" s="29" t="s">
        <v>240</v>
      </c>
      <c r="U151" s="29" t="s">
        <v>240</v>
      </c>
      <c r="V151" s="29">
        <v>1</v>
      </c>
      <c r="W151" s="29">
        <v>28.16</v>
      </c>
      <c r="X151" s="29">
        <v>1.2999999999999999E-2</v>
      </c>
      <c r="Y151" s="29" t="s">
        <v>241</v>
      </c>
      <c r="Z151" s="29" t="s">
        <v>2245</v>
      </c>
      <c r="AA151" s="29" t="s">
        <v>242</v>
      </c>
      <c r="AB151" s="29" t="s">
        <v>242</v>
      </c>
      <c r="AC151" s="29" t="s">
        <v>242</v>
      </c>
      <c r="AD151" s="29" t="s">
        <v>243</v>
      </c>
      <c r="AE151" s="29" t="s">
        <v>240</v>
      </c>
      <c r="AF151" s="30">
        <v>45832</v>
      </c>
      <c r="AH151" s="74">
        <f>_xlfn.IFNA(IF(VLOOKUP(D151,'Cases2021 2022 FC'!AC:AE,3,0)=0,"1",VLOOKUP(D151,'Cases2021 2022 FC'!AC:AE,3,0)),"1")</f>
        <v>3</v>
      </c>
      <c r="AI151" s="74">
        <f t="shared" si="13"/>
        <v>0</v>
      </c>
      <c r="AJ151" s="74">
        <f t="shared" si="14"/>
        <v>0</v>
      </c>
      <c r="AK151" s="74">
        <f t="shared" si="15"/>
        <v>1</v>
      </c>
      <c r="AL151" s="74">
        <f t="shared" si="16"/>
        <v>1</v>
      </c>
      <c r="AM151" s="75">
        <f t="shared" si="17"/>
        <v>0</v>
      </c>
      <c r="AN151" s="72" t="str">
        <f>VLOOKUP(D151,SOP!C:R,16,0)</f>
        <v>WORLD CUISINES</v>
      </c>
    </row>
    <row r="152" spans="1:40" x14ac:dyDescent="0.3">
      <c r="A152" s="74" cm="1">
        <f t="array" ref="A152">1+SUMPRODUCT(--(D152&gt;$D$2:$D$826))</f>
        <v>149</v>
      </c>
      <c r="B152" s="72" t="str">
        <f t="shared" si="12"/>
        <v>14413801149</v>
      </c>
      <c r="C152" s="30">
        <v>46008</v>
      </c>
      <c r="D152" s="29">
        <v>14413801</v>
      </c>
      <c r="E152" s="29" t="s">
        <v>800</v>
      </c>
      <c r="F152" s="29" t="s">
        <v>624</v>
      </c>
      <c r="G152" s="29" t="s">
        <v>238</v>
      </c>
      <c r="H152" s="29" t="s">
        <v>1577</v>
      </c>
      <c r="I152" s="29">
        <v>28</v>
      </c>
      <c r="J152" s="29">
        <v>0</v>
      </c>
      <c r="K152" s="29">
        <v>0</v>
      </c>
      <c r="L152" s="29">
        <v>0</v>
      </c>
      <c r="M152" s="29" t="s">
        <v>239</v>
      </c>
      <c r="N152" s="132">
        <v>46167</v>
      </c>
      <c r="O152" s="30">
        <v>46077</v>
      </c>
      <c r="P152" s="29">
        <v>159</v>
      </c>
      <c r="Q152" s="29">
        <v>69</v>
      </c>
      <c r="R152" s="29" t="s">
        <v>1578</v>
      </c>
      <c r="S152" s="29">
        <v>45951</v>
      </c>
      <c r="T152" s="29" t="s">
        <v>240</v>
      </c>
      <c r="U152" s="29" t="s">
        <v>240</v>
      </c>
      <c r="V152" s="29">
        <v>28</v>
      </c>
      <c r="W152" s="29">
        <v>788.41</v>
      </c>
      <c r="X152" s="29">
        <v>0.35</v>
      </c>
      <c r="Y152" s="29" t="s">
        <v>241</v>
      </c>
      <c r="Z152" s="29" t="s">
        <v>2245</v>
      </c>
      <c r="AA152" s="29" t="s">
        <v>242</v>
      </c>
      <c r="AB152" s="29" t="s">
        <v>242</v>
      </c>
      <c r="AC152" s="29" t="s">
        <v>242</v>
      </c>
      <c r="AD152" s="29" t="s">
        <v>243</v>
      </c>
      <c r="AE152" s="29" t="s">
        <v>240</v>
      </c>
      <c r="AF152" s="30">
        <v>45832</v>
      </c>
      <c r="AH152" s="74">
        <f>_xlfn.IFNA(IF(VLOOKUP(D152,'Cases2021 2022 FC'!AC:AE,3,0)=0,"1",VLOOKUP(D152,'Cases2021 2022 FC'!AC:AE,3,0)),"1")</f>
        <v>3</v>
      </c>
      <c r="AI152" s="74">
        <f t="shared" si="13"/>
        <v>9</v>
      </c>
      <c r="AJ152" s="74">
        <f t="shared" si="14"/>
        <v>0</v>
      </c>
      <c r="AK152" s="74">
        <f t="shared" si="15"/>
        <v>0</v>
      </c>
      <c r="AL152" s="74">
        <f t="shared" si="16"/>
        <v>0</v>
      </c>
      <c r="AM152" s="75">
        <f t="shared" si="17"/>
        <v>0</v>
      </c>
      <c r="AN152" s="72" t="str">
        <f>VLOOKUP(D152,SOP!C:R,16,0)</f>
        <v>WORLD CUISINES</v>
      </c>
    </row>
    <row r="153" spans="1:40" x14ac:dyDescent="0.3">
      <c r="A153" s="74" cm="1">
        <f t="array" ref="A153">1+SUMPRODUCT(--(D153&gt;$D$2:$D$826))</f>
        <v>149</v>
      </c>
      <c r="B153" s="72" t="str">
        <f t="shared" si="12"/>
        <v>14413801149</v>
      </c>
      <c r="C153" s="30">
        <v>46008</v>
      </c>
      <c r="D153" s="29">
        <v>14413801</v>
      </c>
      <c r="E153" s="29" t="s">
        <v>800</v>
      </c>
      <c r="F153" s="29" t="s">
        <v>624</v>
      </c>
      <c r="G153" s="29" t="s">
        <v>238</v>
      </c>
      <c r="H153" s="29" t="s">
        <v>1577</v>
      </c>
      <c r="I153" s="29">
        <v>80</v>
      </c>
      <c r="J153" s="29">
        <v>0</v>
      </c>
      <c r="K153" s="29">
        <v>0</v>
      </c>
      <c r="L153" s="29">
        <v>0</v>
      </c>
      <c r="M153" s="29" t="s">
        <v>239</v>
      </c>
      <c r="N153" s="132">
        <v>46167</v>
      </c>
      <c r="O153" s="30">
        <v>46077</v>
      </c>
      <c r="P153" s="29">
        <v>159</v>
      </c>
      <c r="Q153" s="29">
        <v>69</v>
      </c>
      <c r="R153" s="29" t="s">
        <v>1579</v>
      </c>
      <c r="S153" s="29">
        <v>45951</v>
      </c>
      <c r="T153" s="29" t="s">
        <v>240</v>
      </c>
      <c r="U153" s="29" t="s">
        <v>240</v>
      </c>
      <c r="V153" s="29">
        <v>80</v>
      </c>
      <c r="W153" s="29">
        <v>2252.59</v>
      </c>
      <c r="X153" s="29">
        <v>1</v>
      </c>
      <c r="Y153" s="29" t="s">
        <v>241</v>
      </c>
      <c r="Z153" s="29" t="s">
        <v>2245</v>
      </c>
      <c r="AA153" s="29" t="s">
        <v>242</v>
      </c>
      <c r="AB153" s="29" t="s">
        <v>242</v>
      </c>
      <c r="AC153" s="29" t="s">
        <v>242</v>
      </c>
      <c r="AD153" s="29" t="s">
        <v>243</v>
      </c>
      <c r="AE153" s="29" t="s">
        <v>240</v>
      </c>
      <c r="AF153" s="30">
        <v>45832</v>
      </c>
      <c r="AH153" s="74">
        <f>_xlfn.IFNA(IF(VLOOKUP(D153,'Cases2021 2022 FC'!AC:AE,3,0)=0,"1",VLOOKUP(D153,'Cases2021 2022 FC'!AC:AE,3,0)),"1")</f>
        <v>3</v>
      </c>
      <c r="AI153" s="74">
        <f t="shared" si="13"/>
        <v>27</v>
      </c>
      <c r="AJ153" s="74">
        <f t="shared" si="14"/>
        <v>0</v>
      </c>
      <c r="AK153" s="74">
        <f t="shared" si="15"/>
        <v>9</v>
      </c>
      <c r="AL153" s="74">
        <f t="shared" si="16"/>
        <v>80</v>
      </c>
      <c r="AM153" s="75">
        <f t="shared" si="17"/>
        <v>0</v>
      </c>
      <c r="AN153" s="72" t="str">
        <f>VLOOKUP(D153,SOP!C:R,16,0)</f>
        <v>WORLD CUISINES</v>
      </c>
    </row>
    <row r="154" spans="1:40" x14ac:dyDescent="0.3">
      <c r="A154" s="74" cm="1">
        <f t="array" ref="A154">1+SUMPRODUCT(--(D154&gt;$D$2:$D$826))</f>
        <v>149</v>
      </c>
      <c r="B154" s="72" t="str">
        <f t="shared" si="12"/>
        <v>14413801149</v>
      </c>
      <c r="C154" s="30">
        <v>46008</v>
      </c>
      <c r="D154" s="29">
        <v>14413801</v>
      </c>
      <c r="E154" s="29" t="s">
        <v>800</v>
      </c>
      <c r="F154" s="29" t="s">
        <v>624</v>
      </c>
      <c r="G154" s="29" t="s">
        <v>238</v>
      </c>
      <c r="H154" s="29" t="s">
        <v>1766</v>
      </c>
      <c r="I154" s="29">
        <v>1</v>
      </c>
      <c r="J154" s="29">
        <v>0</v>
      </c>
      <c r="K154" s="29">
        <v>0</v>
      </c>
      <c r="L154" s="29">
        <v>0</v>
      </c>
      <c r="M154" s="29" t="s">
        <v>239</v>
      </c>
      <c r="N154" s="132">
        <v>46172</v>
      </c>
      <c r="O154" s="30">
        <v>46082</v>
      </c>
      <c r="P154" s="29">
        <v>164</v>
      </c>
      <c r="Q154" s="29">
        <v>74</v>
      </c>
      <c r="R154" s="29" t="s">
        <v>1767</v>
      </c>
      <c r="S154" s="29">
        <v>45890</v>
      </c>
      <c r="T154" s="29" t="s">
        <v>240</v>
      </c>
      <c r="U154" s="29" t="s">
        <v>240</v>
      </c>
      <c r="V154" s="29">
        <v>1</v>
      </c>
      <c r="W154" s="29">
        <v>28.16</v>
      </c>
      <c r="X154" s="29">
        <v>1.2999999999999999E-2</v>
      </c>
      <c r="Y154" s="29" t="s">
        <v>241</v>
      </c>
      <c r="Z154" s="29" t="s">
        <v>2245</v>
      </c>
      <c r="AA154" s="29" t="s">
        <v>242</v>
      </c>
      <c r="AB154" s="29" t="s">
        <v>242</v>
      </c>
      <c r="AC154" s="29" t="s">
        <v>242</v>
      </c>
      <c r="AD154" s="29" t="s">
        <v>243</v>
      </c>
      <c r="AE154" s="29" t="s">
        <v>240</v>
      </c>
      <c r="AF154" s="30">
        <v>45849</v>
      </c>
      <c r="AH154" s="74">
        <f>_xlfn.IFNA(IF(VLOOKUP(D154,'Cases2021 2022 FC'!AC:AE,3,0)=0,"1",VLOOKUP(D154,'Cases2021 2022 FC'!AC:AE,3,0)),"1")</f>
        <v>3</v>
      </c>
      <c r="AI154" s="74">
        <f t="shared" si="13"/>
        <v>0</v>
      </c>
      <c r="AJ154" s="74">
        <f t="shared" si="14"/>
        <v>0</v>
      </c>
      <c r="AK154" s="74">
        <f t="shared" si="15"/>
        <v>27</v>
      </c>
      <c r="AL154" s="74">
        <f t="shared" si="16"/>
        <v>1</v>
      </c>
      <c r="AM154" s="75">
        <f t="shared" si="17"/>
        <v>0</v>
      </c>
      <c r="AN154" s="72" t="str">
        <f>VLOOKUP(D154,SOP!C:R,16,0)</f>
        <v>WORLD CUISINES</v>
      </c>
    </row>
    <row r="155" spans="1:40" x14ac:dyDescent="0.3">
      <c r="A155" s="74" cm="1">
        <f t="array" ref="A155">1+SUMPRODUCT(--(D155&gt;$D$2:$D$826))</f>
        <v>149</v>
      </c>
      <c r="B155" s="72" t="str">
        <f t="shared" si="12"/>
        <v>14413801149</v>
      </c>
      <c r="C155" s="30">
        <v>46008</v>
      </c>
      <c r="D155" s="29">
        <v>14413801</v>
      </c>
      <c r="E155" s="29" t="s">
        <v>800</v>
      </c>
      <c r="F155" s="29" t="s">
        <v>624</v>
      </c>
      <c r="G155" s="29" t="s">
        <v>238</v>
      </c>
      <c r="H155" s="29" t="s">
        <v>1448</v>
      </c>
      <c r="I155" s="29">
        <v>2</v>
      </c>
      <c r="J155" s="29">
        <v>0</v>
      </c>
      <c r="K155" s="29">
        <v>0</v>
      </c>
      <c r="L155" s="29">
        <v>0</v>
      </c>
      <c r="M155" s="29" t="s">
        <v>239</v>
      </c>
      <c r="N155" s="30">
        <v>46208</v>
      </c>
      <c r="O155" s="30">
        <v>46118</v>
      </c>
      <c r="P155" s="29">
        <v>200</v>
      </c>
      <c r="Q155" s="29">
        <v>110</v>
      </c>
      <c r="R155" s="29" t="s">
        <v>1449</v>
      </c>
      <c r="S155" s="30">
        <v>45911</v>
      </c>
      <c r="T155" s="29" t="s">
        <v>240</v>
      </c>
      <c r="U155" s="29" t="s">
        <v>240</v>
      </c>
      <c r="V155" s="32">
        <v>2</v>
      </c>
      <c r="W155" s="29">
        <v>56.31</v>
      </c>
      <c r="X155" s="29">
        <v>2.5000000000000001E-2</v>
      </c>
      <c r="Y155" s="29" t="s">
        <v>241</v>
      </c>
      <c r="Z155" s="29" t="s">
        <v>2245</v>
      </c>
      <c r="AA155" s="29" t="s">
        <v>242</v>
      </c>
      <c r="AB155" s="29" t="s">
        <v>242</v>
      </c>
      <c r="AC155" s="29" t="s">
        <v>242</v>
      </c>
      <c r="AD155" s="29" t="s">
        <v>243</v>
      </c>
      <c r="AE155" s="29" t="s">
        <v>240</v>
      </c>
      <c r="AF155" s="30">
        <v>45887</v>
      </c>
      <c r="AH155" s="74">
        <f>_xlfn.IFNA(IF(VLOOKUP(D155,'Cases2021 2022 FC'!AC:AE,3,0)=0,"1",VLOOKUP(D155,'Cases2021 2022 FC'!AC:AE,3,0)),"1")</f>
        <v>3</v>
      </c>
      <c r="AI155" s="74">
        <f t="shared" si="13"/>
        <v>1</v>
      </c>
      <c r="AJ155" s="74">
        <f t="shared" si="14"/>
        <v>0</v>
      </c>
      <c r="AK155" s="74">
        <f t="shared" si="15"/>
        <v>0</v>
      </c>
      <c r="AL155" s="74">
        <f t="shared" si="16"/>
        <v>0</v>
      </c>
      <c r="AM155" s="75">
        <f t="shared" si="17"/>
        <v>0</v>
      </c>
      <c r="AN155" s="72" t="str">
        <f>VLOOKUP(D155,SOP!C:R,16,0)</f>
        <v>WORLD CUISINES</v>
      </c>
    </row>
    <row r="156" spans="1:40" x14ac:dyDescent="0.3">
      <c r="A156" s="74" cm="1">
        <f t="array" ref="A156">1+SUMPRODUCT(--(D156&gt;$D$2:$D$826))</f>
        <v>149</v>
      </c>
      <c r="B156" s="72" t="str">
        <f t="shared" si="12"/>
        <v>14413801149</v>
      </c>
      <c r="C156" s="30">
        <v>46008</v>
      </c>
      <c r="D156" s="29">
        <v>14413801</v>
      </c>
      <c r="E156" s="29" t="s">
        <v>800</v>
      </c>
      <c r="F156" s="29" t="s">
        <v>624</v>
      </c>
      <c r="G156" s="29" t="s">
        <v>238</v>
      </c>
      <c r="H156" s="29" t="s">
        <v>1497</v>
      </c>
      <c r="I156" s="29">
        <v>80</v>
      </c>
      <c r="J156" s="29">
        <v>0</v>
      </c>
      <c r="K156" s="29">
        <v>0</v>
      </c>
      <c r="L156" s="29">
        <v>0</v>
      </c>
      <c r="M156" s="29" t="s">
        <v>239</v>
      </c>
      <c r="N156" s="30">
        <v>46229</v>
      </c>
      <c r="O156" s="30">
        <v>46139</v>
      </c>
      <c r="P156" s="29">
        <v>221</v>
      </c>
      <c r="Q156" s="29">
        <v>131</v>
      </c>
      <c r="R156" s="29" t="s">
        <v>1499</v>
      </c>
      <c r="S156" s="30">
        <v>45937</v>
      </c>
      <c r="T156" s="29" t="s">
        <v>240</v>
      </c>
      <c r="U156" s="29" t="s">
        <v>240</v>
      </c>
      <c r="V156" s="29">
        <v>80</v>
      </c>
      <c r="W156" s="29">
        <v>2252.59</v>
      </c>
      <c r="X156" s="29">
        <v>1</v>
      </c>
      <c r="Y156" s="29" t="s">
        <v>241</v>
      </c>
      <c r="Z156" s="29" t="s">
        <v>2245</v>
      </c>
      <c r="AA156" s="29" t="s">
        <v>242</v>
      </c>
      <c r="AB156" s="29" t="s">
        <v>242</v>
      </c>
      <c r="AC156" s="29" t="s">
        <v>242</v>
      </c>
      <c r="AD156" s="29" t="s">
        <v>243</v>
      </c>
      <c r="AE156" s="29" t="s">
        <v>240</v>
      </c>
      <c r="AF156" s="30">
        <v>45909</v>
      </c>
      <c r="AH156" s="74">
        <f>_xlfn.IFNA(IF(VLOOKUP(D156,'Cases2021 2022 FC'!AC:AE,3,0)=0,"1",VLOOKUP(D156,'Cases2021 2022 FC'!AC:AE,3,0)),"1")</f>
        <v>3</v>
      </c>
      <c r="AI156" s="74">
        <f t="shared" si="13"/>
        <v>27</v>
      </c>
      <c r="AJ156" s="74">
        <f t="shared" si="14"/>
        <v>0</v>
      </c>
      <c r="AK156" s="74">
        <f t="shared" si="15"/>
        <v>1</v>
      </c>
      <c r="AL156" s="74">
        <f t="shared" si="16"/>
        <v>80</v>
      </c>
      <c r="AM156" s="75">
        <f t="shared" si="17"/>
        <v>0</v>
      </c>
      <c r="AN156" s="72" t="str">
        <f>VLOOKUP(D156,SOP!C:R,16,0)</f>
        <v>WORLD CUISINES</v>
      </c>
    </row>
    <row r="157" spans="1:40" x14ac:dyDescent="0.3">
      <c r="A157" s="74" cm="1">
        <f t="array" ref="A157">1+SUMPRODUCT(--(D157&gt;$D$2:$D$826))</f>
        <v>156</v>
      </c>
      <c r="B157" s="72" t="str">
        <f t="shared" si="12"/>
        <v>14790302156</v>
      </c>
      <c r="C157" s="30">
        <v>46008</v>
      </c>
      <c r="D157" s="29">
        <v>14790302</v>
      </c>
      <c r="E157" s="29" t="s">
        <v>558</v>
      </c>
      <c r="F157" s="29" t="s">
        <v>624</v>
      </c>
      <c r="G157" s="29" t="s">
        <v>238</v>
      </c>
      <c r="H157" s="29" t="s">
        <v>864</v>
      </c>
      <c r="I157" s="29">
        <v>33</v>
      </c>
      <c r="J157" s="29">
        <v>0</v>
      </c>
      <c r="K157" s="29">
        <v>0</v>
      </c>
      <c r="L157" s="29">
        <v>0</v>
      </c>
      <c r="M157" s="29" t="s">
        <v>239</v>
      </c>
      <c r="N157" s="132">
        <v>46142</v>
      </c>
      <c r="O157" s="30">
        <v>46082</v>
      </c>
      <c r="P157" s="29">
        <v>134</v>
      </c>
      <c r="Q157" s="29">
        <v>74</v>
      </c>
      <c r="R157" s="29" t="s">
        <v>874</v>
      </c>
      <c r="S157" s="29">
        <v>45790</v>
      </c>
      <c r="T157" s="29" t="s">
        <v>240</v>
      </c>
      <c r="U157" s="29" t="s">
        <v>240</v>
      </c>
      <c r="V157" s="29">
        <v>33</v>
      </c>
      <c r="W157" s="29">
        <v>970.87</v>
      </c>
      <c r="X157" s="29">
        <v>0.73299999999999998</v>
      </c>
      <c r="Y157" s="29" t="s">
        <v>241</v>
      </c>
      <c r="Z157" s="29" t="s">
        <v>2245</v>
      </c>
      <c r="AA157" s="29" t="s">
        <v>242</v>
      </c>
      <c r="AB157" s="29" t="s">
        <v>242</v>
      </c>
      <c r="AC157" s="29" t="s">
        <v>242</v>
      </c>
      <c r="AD157" s="29" t="s">
        <v>243</v>
      </c>
      <c r="AE157" s="29" t="s">
        <v>240</v>
      </c>
      <c r="AF157" s="30">
        <v>45776</v>
      </c>
      <c r="AH157" s="74" t="str">
        <f>_xlfn.IFNA(IF(VLOOKUP(D157,'Cases2021 2022 FC'!AC:AE,3,0)=0,"1",VLOOKUP(D157,'Cases2021 2022 FC'!AC:AE,3,0)),"1")</f>
        <v>1</v>
      </c>
      <c r="AI157" s="74">
        <f t="shared" si="13"/>
        <v>33</v>
      </c>
      <c r="AJ157" s="74">
        <f t="shared" si="14"/>
        <v>0</v>
      </c>
      <c r="AK157" s="74">
        <f t="shared" si="15"/>
        <v>0</v>
      </c>
      <c r="AL157" s="74">
        <f t="shared" si="16"/>
        <v>0</v>
      </c>
      <c r="AM157" s="75">
        <f t="shared" si="17"/>
        <v>0</v>
      </c>
      <c r="AN157" s="72" t="str">
        <f>VLOOKUP(D157,SOP!C:R,16,0)</f>
        <v>ΣΑΛΤΣΕΣ</v>
      </c>
    </row>
    <row r="158" spans="1:40" x14ac:dyDescent="0.3">
      <c r="A158" s="74" cm="1">
        <f t="array" ref="A158">1+SUMPRODUCT(--(D158&gt;$D$2:$D$826))</f>
        <v>156</v>
      </c>
      <c r="B158" s="72" t="str">
        <f t="shared" si="12"/>
        <v>14790302156</v>
      </c>
      <c r="C158" s="30">
        <v>46008</v>
      </c>
      <c r="D158" s="29">
        <v>14790302</v>
      </c>
      <c r="E158" s="29" t="s">
        <v>558</v>
      </c>
      <c r="F158" s="29" t="s">
        <v>624</v>
      </c>
      <c r="G158" s="29" t="s">
        <v>238</v>
      </c>
      <c r="H158" s="29" t="s">
        <v>864</v>
      </c>
      <c r="I158" s="29">
        <v>1</v>
      </c>
      <c r="J158" s="29">
        <v>0</v>
      </c>
      <c r="K158" s="29">
        <v>0</v>
      </c>
      <c r="L158" s="29">
        <v>0</v>
      </c>
      <c r="M158" s="29" t="s">
        <v>239</v>
      </c>
      <c r="N158" s="30">
        <v>46142</v>
      </c>
      <c r="O158" s="30">
        <v>46082</v>
      </c>
      <c r="P158" s="32">
        <v>134</v>
      </c>
      <c r="Q158" s="32">
        <v>74</v>
      </c>
      <c r="R158" s="29" t="s">
        <v>2246</v>
      </c>
      <c r="S158" s="30">
        <v>45790</v>
      </c>
      <c r="T158" s="29" t="s">
        <v>240</v>
      </c>
      <c r="U158" s="29" t="s">
        <v>240</v>
      </c>
      <c r="V158" s="32">
        <v>1</v>
      </c>
      <c r="W158" s="33">
        <v>29.42</v>
      </c>
      <c r="X158" s="32">
        <v>2.1999999999999999E-2</v>
      </c>
      <c r="Y158" s="29" t="s">
        <v>241</v>
      </c>
      <c r="Z158" s="29" t="s">
        <v>2245</v>
      </c>
      <c r="AA158" s="29" t="s">
        <v>242</v>
      </c>
      <c r="AB158" s="29" t="s">
        <v>242</v>
      </c>
      <c r="AC158" s="29" t="s">
        <v>242</v>
      </c>
      <c r="AD158" s="29" t="s">
        <v>243</v>
      </c>
      <c r="AE158" s="29" t="s">
        <v>240</v>
      </c>
      <c r="AF158" s="30">
        <v>45776</v>
      </c>
      <c r="AG158" s="30"/>
      <c r="AH158" s="74" t="str">
        <f>_xlfn.IFNA(IF(VLOOKUP(D158,'Cases2021 2022 FC'!AC:AE,3,0)=0,"1",VLOOKUP(D158,'Cases2021 2022 FC'!AC:AE,3,0)),"1")</f>
        <v>1</v>
      </c>
      <c r="AI158" s="74">
        <f t="shared" si="13"/>
        <v>1</v>
      </c>
      <c r="AJ158" s="74">
        <f t="shared" si="14"/>
        <v>0</v>
      </c>
      <c r="AK158" s="74">
        <f t="shared" si="15"/>
        <v>33</v>
      </c>
      <c r="AL158" s="74">
        <f t="shared" si="16"/>
        <v>1</v>
      </c>
      <c r="AM158" s="75">
        <f t="shared" si="17"/>
        <v>0</v>
      </c>
      <c r="AN158" s="72" t="str">
        <f>VLOOKUP(D158,SOP!C:R,16,0)</f>
        <v>ΣΑΛΤΣΕΣ</v>
      </c>
    </row>
    <row r="159" spans="1:40" x14ac:dyDescent="0.3">
      <c r="A159" s="74" cm="1">
        <f t="array" ref="A159">1+SUMPRODUCT(--(D159&gt;$D$2:$D$826))</f>
        <v>158</v>
      </c>
      <c r="B159" s="72" t="str">
        <f t="shared" si="12"/>
        <v>15196603158</v>
      </c>
      <c r="C159" s="30">
        <v>46008</v>
      </c>
      <c r="D159" s="29">
        <v>15196603</v>
      </c>
      <c r="E159" s="29" t="s">
        <v>264</v>
      </c>
      <c r="F159" s="29" t="s">
        <v>624</v>
      </c>
      <c r="G159" s="29" t="s">
        <v>238</v>
      </c>
      <c r="H159" s="29" t="s">
        <v>970</v>
      </c>
      <c r="I159" s="29">
        <v>5</v>
      </c>
      <c r="J159" s="29">
        <v>0</v>
      </c>
      <c r="K159" s="29">
        <v>0</v>
      </c>
      <c r="L159" s="29">
        <v>0</v>
      </c>
      <c r="M159" s="29" t="s">
        <v>239</v>
      </c>
      <c r="N159" s="132">
        <v>46599</v>
      </c>
      <c r="O159" s="29">
        <v>46479</v>
      </c>
      <c r="P159" s="29">
        <v>591</v>
      </c>
      <c r="Q159" s="29">
        <v>471</v>
      </c>
      <c r="R159" s="29" t="s">
        <v>971</v>
      </c>
      <c r="S159" s="29">
        <v>45861</v>
      </c>
      <c r="T159" s="29" t="s">
        <v>240</v>
      </c>
      <c r="U159" s="29" t="s">
        <v>240</v>
      </c>
      <c r="V159" s="29">
        <v>5</v>
      </c>
      <c r="W159" s="29">
        <v>106.49</v>
      </c>
      <c r="X159" s="29">
        <v>0.111</v>
      </c>
      <c r="Y159" s="29" t="s">
        <v>241</v>
      </c>
      <c r="Z159" s="29" t="s">
        <v>2245</v>
      </c>
      <c r="AA159" s="29" t="s">
        <v>242</v>
      </c>
      <c r="AB159" s="29" t="s">
        <v>242</v>
      </c>
      <c r="AC159" s="29" t="s">
        <v>242</v>
      </c>
      <c r="AD159" s="29" t="s">
        <v>243</v>
      </c>
      <c r="AE159" s="29" t="s">
        <v>240</v>
      </c>
      <c r="AF159" s="30">
        <v>45861</v>
      </c>
      <c r="AH159" s="74">
        <f>_xlfn.IFNA(IF(VLOOKUP(D159,'Cases2021 2022 FC'!AC:AE,3,0)=0,"1",VLOOKUP(D159,'Cases2021 2022 FC'!AC:AE,3,0)),"1")</f>
        <v>2</v>
      </c>
      <c r="AI159" s="74">
        <f t="shared" si="13"/>
        <v>3</v>
      </c>
      <c r="AJ159" s="74">
        <f t="shared" si="14"/>
        <v>0</v>
      </c>
      <c r="AK159" s="74">
        <f t="shared" si="15"/>
        <v>0</v>
      </c>
      <c r="AL159" s="74">
        <f t="shared" si="16"/>
        <v>0</v>
      </c>
      <c r="AM159" s="75">
        <f t="shared" si="17"/>
        <v>0</v>
      </c>
      <c r="AN159" s="72" t="str">
        <f>VLOOKUP(D159,SOP!C:R,16,0)</f>
        <v xml:space="preserve">ΣΟΥΠΕΣ </v>
      </c>
    </row>
    <row r="160" spans="1:40" x14ac:dyDescent="0.3">
      <c r="A160" s="74" cm="1">
        <f t="array" ref="A160">1+SUMPRODUCT(--(D160&gt;$D$2:$D$826))</f>
        <v>158</v>
      </c>
      <c r="B160" s="72" t="str">
        <f t="shared" si="12"/>
        <v>15196603158</v>
      </c>
      <c r="C160" s="30">
        <v>46008</v>
      </c>
      <c r="D160" s="29">
        <v>15196603</v>
      </c>
      <c r="E160" s="29" t="s">
        <v>264</v>
      </c>
      <c r="F160" s="29" t="s">
        <v>624</v>
      </c>
      <c r="G160" s="29" t="s">
        <v>238</v>
      </c>
      <c r="H160" s="29" t="s">
        <v>970</v>
      </c>
      <c r="I160" s="29">
        <v>45</v>
      </c>
      <c r="J160" s="29">
        <v>0</v>
      </c>
      <c r="K160" s="29">
        <v>0</v>
      </c>
      <c r="L160" s="29">
        <v>0</v>
      </c>
      <c r="M160" s="29" t="s">
        <v>239</v>
      </c>
      <c r="N160" s="30">
        <v>46599</v>
      </c>
      <c r="O160" s="30">
        <v>46479</v>
      </c>
      <c r="P160" s="29">
        <v>591</v>
      </c>
      <c r="Q160" s="29">
        <v>471</v>
      </c>
      <c r="R160" s="29" t="s">
        <v>972</v>
      </c>
      <c r="S160" s="30">
        <v>45861</v>
      </c>
      <c r="T160" s="29" t="s">
        <v>240</v>
      </c>
      <c r="U160" s="29" t="s">
        <v>240</v>
      </c>
      <c r="V160" s="29">
        <v>45</v>
      </c>
      <c r="W160" s="29">
        <v>958.42</v>
      </c>
      <c r="X160" s="29">
        <v>1</v>
      </c>
      <c r="Y160" s="29" t="s">
        <v>241</v>
      </c>
      <c r="Z160" s="29" t="s">
        <v>2245</v>
      </c>
      <c r="AA160" s="29" t="s">
        <v>242</v>
      </c>
      <c r="AB160" s="29" t="s">
        <v>242</v>
      </c>
      <c r="AC160" s="29" t="s">
        <v>242</v>
      </c>
      <c r="AD160" s="29" t="s">
        <v>243</v>
      </c>
      <c r="AE160" s="29" t="s">
        <v>240</v>
      </c>
      <c r="AF160" s="30">
        <v>45861</v>
      </c>
      <c r="AH160" s="74">
        <f>_xlfn.IFNA(IF(VLOOKUP(D160,'Cases2021 2022 FC'!AC:AE,3,0)=0,"1",VLOOKUP(D160,'Cases2021 2022 FC'!AC:AE,3,0)),"1")</f>
        <v>2</v>
      </c>
      <c r="AI160" s="74">
        <f t="shared" si="13"/>
        <v>23</v>
      </c>
      <c r="AJ160" s="74">
        <f t="shared" si="14"/>
        <v>0</v>
      </c>
      <c r="AK160" s="74">
        <f t="shared" si="15"/>
        <v>3</v>
      </c>
      <c r="AL160" s="74">
        <f t="shared" si="16"/>
        <v>45</v>
      </c>
      <c r="AM160" s="75">
        <f t="shared" si="17"/>
        <v>0</v>
      </c>
      <c r="AN160" s="72" t="str">
        <f>VLOOKUP(D160,SOP!C:R,16,0)</f>
        <v xml:space="preserve">ΣΟΥΠΕΣ </v>
      </c>
    </row>
    <row r="161" spans="1:40" x14ac:dyDescent="0.3">
      <c r="A161" s="74" cm="1">
        <f t="array" ref="A161">1+SUMPRODUCT(--(D161&gt;$D$2:$D$826))</f>
        <v>160</v>
      </c>
      <c r="B161" s="72" t="str">
        <f t="shared" si="12"/>
        <v>15859202160</v>
      </c>
      <c r="C161" s="30">
        <v>46008</v>
      </c>
      <c r="D161" s="29">
        <v>15859202</v>
      </c>
      <c r="E161" s="29" t="s">
        <v>265</v>
      </c>
      <c r="F161" s="29" t="s">
        <v>624</v>
      </c>
      <c r="G161" s="29" t="s">
        <v>238</v>
      </c>
      <c r="H161" s="29" t="s">
        <v>969</v>
      </c>
      <c r="I161" s="29">
        <v>11</v>
      </c>
      <c r="J161" s="29">
        <v>0</v>
      </c>
      <c r="K161" s="29">
        <v>0</v>
      </c>
      <c r="L161" s="29">
        <v>0</v>
      </c>
      <c r="M161" s="29" t="s">
        <v>239</v>
      </c>
      <c r="N161" s="30">
        <v>46599</v>
      </c>
      <c r="O161" s="30">
        <v>46479</v>
      </c>
      <c r="P161" s="29">
        <v>591</v>
      </c>
      <c r="Q161" s="29">
        <v>471</v>
      </c>
      <c r="R161" s="29" t="s">
        <v>1010</v>
      </c>
      <c r="S161" s="30">
        <v>45873</v>
      </c>
      <c r="T161" s="29" t="s">
        <v>240</v>
      </c>
      <c r="U161" s="29" t="s">
        <v>240</v>
      </c>
      <c r="V161" s="29">
        <v>11</v>
      </c>
      <c r="W161" s="29">
        <v>350.61</v>
      </c>
      <c r="X161" s="29">
        <v>0.24399999999999999</v>
      </c>
      <c r="Y161" s="29" t="s">
        <v>241</v>
      </c>
      <c r="Z161" s="29" t="s">
        <v>2245</v>
      </c>
      <c r="AA161" s="29" t="s">
        <v>242</v>
      </c>
      <c r="AB161" s="29" t="s">
        <v>242</v>
      </c>
      <c r="AC161" s="29" t="s">
        <v>242</v>
      </c>
      <c r="AD161" s="29" t="s">
        <v>243</v>
      </c>
      <c r="AE161" s="29" t="s">
        <v>240</v>
      </c>
      <c r="AF161" s="30">
        <v>45859</v>
      </c>
      <c r="AH161" s="74">
        <f>_xlfn.IFNA(IF(VLOOKUP(D161,'Cases2021 2022 FC'!AC:AE,3,0)=0,"1",VLOOKUP(D161,'Cases2021 2022 FC'!AC:AE,3,0)),"1")</f>
        <v>2</v>
      </c>
      <c r="AI161" s="74">
        <f t="shared" si="13"/>
        <v>6</v>
      </c>
      <c r="AJ161" s="74">
        <f t="shared" si="14"/>
        <v>0</v>
      </c>
      <c r="AK161" s="74">
        <f t="shared" si="15"/>
        <v>0</v>
      </c>
      <c r="AL161" s="74">
        <f t="shared" si="16"/>
        <v>0</v>
      </c>
      <c r="AM161" s="75">
        <f t="shared" si="17"/>
        <v>0</v>
      </c>
      <c r="AN161" s="72" t="str">
        <f>VLOOKUP(D161,SOP!C:R,16,0)</f>
        <v xml:space="preserve">ΣΟΥΠΕΣ </v>
      </c>
    </row>
    <row r="162" spans="1:40" x14ac:dyDescent="0.3">
      <c r="A162" s="74" cm="1">
        <f t="array" ref="A162">1+SUMPRODUCT(--(D162&gt;$D$2:$D$826))</f>
        <v>160</v>
      </c>
      <c r="B162" s="72" t="str">
        <f t="shared" si="12"/>
        <v>15859202160</v>
      </c>
      <c r="C162" s="30">
        <v>46008</v>
      </c>
      <c r="D162" s="29">
        <v>15859202</v>
      </c>
      <c r="E162" s="29" t="s">
        <v>265</v>
      </c>
      <c r="F162" s="29" t="s">
        <v>624</v>
      </c>
      <c r="G162" s="29" t="s">
        <v>238</v>
      </c>
      <c r="H162" s="29" t="s">
        <v>969</v>
      </c>
      <c r="I162" s="29">
        <v>45</v>
      </c>
      <c r="J162" s="29">
        <v>0</v>
      </c>
      <c r="K162" s="29">
        <v>0</v>
      </c>
      <c r="L162" s="29">
        <v>0</v>
      </c>
      <c r="M162" s="29" t="s">
        <v>239</v>
      </c>
      <c r="N162" s="30">
        <v>46599</v>
      </c>
      <c r="O162" s="30">
        <v>46479</v>
      </c>
      <c r="P162" s="32">
        <v>591</v>
      </c>
      <c r="Q162" s="32">
        <v>471</v>
      </c>
      <c r="R162" s="29" t="s">
        <v>1011</v>
      </c>
      <c r="S162" s="30">
        <v>45873</v>
      </c>
      <c r="T162" s="29" t="s">
        <v>240</v>
      </c>
      <c r="U162" s="29" t="s">
        <v>240</v>
      </c>
      <c r="V162" s="32">
        <v>45</v>
      </c>
      <c r="W162" s="33">
        <v>1434.31</v>
      </c>
      <c r="X162" s="32">
        <v>1</v>
      </c>
      <c r="Y162" s="29" t="s">
        <v>241</v>
      </c>
      <c r="Z162" s="29" t="s">
        <v>2245</v>
      </c>
      <c r="AA162" s="29" t="s">
        <v>242</v>
      </c>
      <c r="AB162" s="29" t="s">
        <v>242</v>
      </c>
      <c r="AC162" s="29" t="s">
        <v>242</v>
      </c>
      <c r="AD162" s="29" t="s">
        <v>243</v>
      </c>
      <c r="AE162" s="29" t="s">
        <v>240</v>
      </c>
      <c r="AF162" s="30">
        <v>45859</v>
      </c>
      <c r="AG162" s="30"/>
      <c r="AH162" s="74">
        <f>_xlfn.IFNA(IF(VLOOKUP(D162,'Cases2021 2022 FC'!AC:AE,3,0)=0,"1",VLOOKUP(D162,'Cases2021 2022 FC'!AC:AE,3,0)),"1")</f>
        <v>2</v>
      </c>
      <c r="AI162" s="74">
        <f t="shared" si="13"/>
        <v>23</v>
      </c>
      <c r="AJ162" s="74">
        <f t="shared" si="14"/>
        <v>0</v>
      </c>
      <c r="AK162" s="74">
        <f t="shared" si="15"/>
        <v>6</v>
      </c>
      <c r="AL162" s="74">
        <f t="shared" si="16"/>
        <v>45</v>
      </c>
      <c r="AM162" s="75">
        <f t="shared" si="17"/>
        <v>0</v>
      </c>
      <c r="AN162" s="72" t="str">
        <f>VLOOKUP(D162,SOP!C:R,16,0)</f>
        <v xml:space="preserve">ΣΟΥΠΕΣ </v>
      </c>
    </row>
    <row r="163" spans="1:40" x14ac:dyDescent="0.3">
      <c r="A163" s="74" cm="1">
        <f t="array" ref="A163">1+SUMPRODUCT(--(D163&gt;$D$2:$D$826))</f>
        <v>160</v>
      </c>
      <c r="B163" s="72" t="str">
        <f t="shared" si="12"/>
        <v>15859202160</v>
      </c>
      <c r="C163" s="30">
        <v>46008</v>
      </c>
      <c r="D163" s="29">
        <v>15859202</v>
      </c>
      <c r="E163" s="29" t="s">
        <v>265</v>
      </c>
      <c r="F163" s="29" t="s">
        <v>624</v>
      </c>
      <c r="G163" s="29" t="s">
        <v>238</v>
      </c>
      <c r="H163" s="29" t="s">
        <v>969</v>
      </c>
      <c r="I163" s="29">
        <v>17</v>
      </c>
      <c r="J163" s="29">
        <v>0</v>
      </c>
      <c r="K163" s="29">
        <v>0</v>
      </c>
      <c r="L163" s="29">
        <v>0</v>
      </c>
      <c r="M163" s="29" t="s">
        <v>239</v>
      </c>
      <c r="N163" s="30">
        <v>46599</v>
      </c>
      <c r="O163" s="30">
        <v>46479</v>
      </c>
      <c r="P163" s="29">
        <v>591</v>
      </c>
      <c r="Q163" s="29">
        <v>471</v>
      </c>
      <c r="R163" s="29" t="s">
        <v>1012</v>
      </c>
      <c r="S163" s="30">
        <v>45873</v>
      </c>
      <c r="T163" s="29" t="s">
        <v>240</v>
      </c>
      <c r="U163" s="29" t="s">
        <v>240</v>
      </c>
      <c r="V163" s="29">
        <v>17</v>
      </c>
      <c r="W163" s="29">
        <v>541.85</v>
      </c>
      <c r="X163" s="29">
        <v>0.378</v>
      </c>
      <c r="Y163" s="29" t="s">
        <v>241</v>
      </c>
      <c r="Z163" s="29" t="s">
        <v>2245</v>
      </c>
      <c r="AA163" s="29" t="s">
        <v>242</v>
      </c>
      <c r="AB163" s="29" t="s">
        <v>242</v>
      </c>
      <c r="AC163" s="29" t="s">
        <v>242</v>
      </c>
      <c r="AD163" s="29" t="s">
        <v>243</v>
      </c>
      <c r="AE163" s="29" t="s">
        <v>240</v>
      </c>
      <c r="AF163" s="30">
        <v>45859</v>
      </c>
      <c r="AH163" s="74">
        <f>_xlfn.IFNA(IF(VLOOKUP(D163,'Cases2021 2022 FC'!AC:AE,3,0)=0,"1",VLOOKUP(D163,'Cases2021 2022 FC'!AC:AE,3,0)),"1")</f>
        <v>2</v>
      </c>
      <c r="AI163" s="74">
        <f t="shared" si="13"/>
        <v>9</v>
      </c>
      <c r="AJ163" s="74">
        <f t="shared" si="14"/>
        <v>0</v>
      </c>
      <c r="AK163" s="74">
        <f t="shared" si="15"/>
        <v>23</v>
      </c>
      <c r="AL163" s="74">
        <f t="shared" si="16"/>
        <v>17</v>
      </c>
      <c r="AM163" s="75">
        <f t="shared" si="17"/>
        <v>0</v>
      </c>
      <c r="AN163" s="72" t="str">
        <f>VLOOKUP(D163,SOP!C:R,16,0)</f>
        <v xml:space="preserve">ΣΟΥΠΕΣ </v>
      </c>
    </row>
    <row r="164" spans="1:40" x14ac:dyDescent="0.3">
      <c r="A164" s="74" cm="1">
        <f t="array" ref="A164">1+SUMPRODUCT(--(D164&gt;$D$2:$D$826))</f>
        <v>163</v>
      </c>
      <c r="B164" s="72" t="str">
        <f t="shared" si="12"/>
        <v>16164101163</v>
      </c>
      <c r="C164" s="30">
        <v>46008</v>
      </c>
      <c r="D164" s="29">
        <v>16164101</v>
      </c>
      <c r="E164" s="29" t="s">
        <v>274</v>
      </c>
      <c r="F164" s="29" t="s">
        <v>624</v>
      </c>
      <c r="G164" s="29" t="s">
        <v>238</v>
      </c>
      <c r="H164" s="29" t="s">
        <v>963</v>
      </c>
      <c r="I164" s="29">
        <v>27</v>
      </c>
      <c r="J164" s="29">
        <v>0</v>
      </c>
      <c r="K164" s="29">
        <v>0</v>
      </c>
      <c r="L164" s="29">
        <v>0</v>
      </c>
      <c r="M164" s="29" t="s">
        <v>239</v>
      </c>
      <c r="N164" s="30">
        <v>46326</v>
      </c>
      <c r="O164" s="30">
        <v>46216</v>
      </c>
      <c r="P164" s="29">
        <v>318</v>
      </c>
      <c r="Q164" s="29">
        <v>208</v>
      </c>
      <c r="R164" s="29" t="s">
        <v>964</v>
      </c>
      <c r="S164" s="30">
        <v>45873</v>
      </c>
      <c r="T164" s="29" t="s">
        <v>240</v>
      </c>
      <c r="U164" s="29" t="s">
        <v>240</v>
      </c>
      <c r="V164" s="32">
        <v>27</v>
      </c>
      <c r="W164" s="29">
        <v>1148.18</v>
      </c>
      <c r="X164" s="29">
        <v>1</v>
      </c>
      <c r="Y164" s="29" t="s">
        <v>241</v>
      </c>
      <c r="Z164" s="29" t="s">
        <v>2245</v>
      </c>
      <c r="AA164" s="29" t="s">
        <v>242</v>
      </c>
      <c r="AB164" s="29" t="s">
        <v>242</v>
      </c>
      <c r="AC164" s="29" t="s">
        <v>242</v>
      </c>
      <c r="AD164" s="29" t="s">
        <v>243</v>
      </c>
      <c r="AE164" s="29" t="s">
        <v>240</v>
      </c>
      <c r="AF164" s="30">
        <v>45860</v>
      </c>
      <c r="AH164" s="74">
        <f>_xlfn.IFNA(IF(VLOOKUP(D164,'Cases2021 2022 FC'!AC:AE,3,0)=0,"1",VLOOKUP(D164,'Cases2021 2022 FC'!AC:AE,3,0)),"1")</f>
        <v>3</v>
      </c>
      <c r="AI164" s="74">
        <f t="shared" si="13"/>
        <v>9</v>
      </c>
      <c r="AJ164" s="74">
        <f t="shared" si="14"/>
        <v>0</v>
      </c>
      <c r="AK164" s="74">
        <f t="shared" si="15"/>
        <v>0</v>
      </c>
      <c r="AL164" s="74">
        <f t="shared" si="16"/>
        <v>0</v>
      </c>
      <c r="AM164" s="75">
        <f t="shared" si="17"/>
        <v>0</v>
      </c>
      <c r="AN164" s="72" t="str">
        <f>VLOOKUP(D164,SOP!C:R,16,0)</f>
        <v>ΣΑΛΤΣΕΣ</v>
      </c>
    </row>
    <row r="165" spans="1:40" x14ac:dyDescent="0.3">
      <c r="A165" s="74" cm="1">
        <f t="array" ref="A165">1+SUMPRODUCT(--(D165&gt;$D$2:$D$826))</f>
        <v>163</v>
      </c>
      <c r="B165" s="72" t="str">
        <f t="shared" si="12"/>
        <v>16164101163</v>
      </c>
      <c r="C165" s="30">
        <v>46008</v>
      </c>
      <c r="D165" s="29">
        <v>16164101</v>
      </c>
      <c r="E165" s="29" t="s">
        <v>274</v>
      </c>
      <c r="F165" s="29" t="s">
        <v>624</v>
      </c>
      <c r="G165" s="29" t="s">
        <v>238</v>
      </c>
      <c r="H165" s="29" t="s">
        <v>963</v>
      </c>
      <c r="I165" s="29">
        <v>27</v>
      </c>
      <c r="J165" s="29">
        <v>0</v>
      </c>
      <c r="K165" s="29">
        <v>0</v>
      </c>
      <c r="L165" s="29">
        <v>0</v>
      </c>
      <c r="M165" s="29" t="s">
        <v>239</v>
      </c>
      <c r="N165" s="30">
        <v>46326</v>
      </c>
      <c r="O165" s="30">
        <v>46216</v>
      </c>
      <c r="P165" s="29">
        <v>318</v>
      </c>
      <c r="Q165" s="29">
        <v>208</v>
      </c>
      <c r="R165" s="29" t="s">
        <v>965</v>
      </c>
      <c r="S165" s="30">
        <v>45873</v>
      </c>
      <c r="T165" s="29" t="s">
        <v>240</v>
      </c>
      <c r="U165" s="29" t="s">
        <v>240</v>
      </c>
      <c r="V165" s="29">
        <v>27</v>
      </c>
      <c r="W165" s="29">
        <v>1148.18</v>
      </c>
      <c r="X165" s="29">
        <v>1</v>
      </c>
      <c r="Y165" s="29" t="s">
        <v>241</v>
      </c>
      <c r="Z165" s="29" t="s">
        <v>2245</v>
      </c>
      <c r="AA165" s="29" t="s">
        <v>242</v>
      </c>
      <c r="AB165" s="29" t="s">
        <v>242</v>
      </c>
      <c r="AC165" s="29" t="s">
        <v>242</v>
      </c>
      <c r="AD165" s="29" t="s">
        <v>243</v>
      </c>
      <c r="AE165" s="29" t="s">
        <v>240</v>
      </c>
      <c r="AF165" s="30">
        <v>45860</v>
      </c>
      <c r="AH165" s="74">
        <f>_xlfn.IFNA(IF(VLOOKUP(D165,'Cases2021 2022 FC'!AC:AE,3,0)=0,"1",VLOOKUP(D165,'Cases2021 2022 FC'!AC:AE,3,0)),"1")</f>
        <v>3</v>
      </c>
      <c r="AI165" s="74">
        <f t="shared" si="13"/>
        <v>9</v>
      </c>
      <c r="AJ165" s="74">
        <f t="shared" si="14"/>
        <v>0</v>
      </c>
      <c r="AK165" s="74">
        <f t="shared" si="15"/>
        <v>9</v>
      </c>
      <c r="AL165" s="74">
        <f t="shared" si="16"/>
        <v>27</v>
      </c>
      <c r="AM165" s="75">
        <f t="shared" si="17"/>
        <v>0</v>
      </c>
      <c r="AN165" s="72" t="str">
        <f>VLOOKUP(D165,SOP!C:R,16,0)</f>
        <v>ΣΑΛΤΣΕΣ</v>
      </c>
    </row>
    <row r="166" spans="1:40" x14ac:dyDescent="0.3">
      <c r="A166" s="74" cm="1">
        <f t="array" ref="A166">1+SUMPRODUCT(--(D166&gt;$D$2:$D$826))</f>
        <v>163</v>
      </c>
      <c r="B166" s="72" t="str">
        <f t="shared" si="12"/>
        <v>16164101163</v>
      </c>
      <c r="C166" s="30">
        <v>46008</v>
      </c>
      <c r="D166" s="29">
        <v>16164101</v>
      </c>
      <c r="E166" s="29" t="s">
        <v>274</v>
      </c>
      <c r="F166" s="29" t="s">
        <v>624</v>
      </c>
      <c r="G166" s="29" t="s">
        <v>238</v>
      </c>
      <c r="H166" s="29" t="s">
        <v>963</v>
      </c>
      <c r="I166" s="29">
        <v>27</v>
      </c>
      <c r="J166" s="29">
        <v>0</v>
      </c>
      <c r="K166" s="29">
        <v>0</v>
      </c>
      <c r="L166" s="29">
        <v>0</v>
      </c>
      <c r="M166" s="29" t="s">
        <v>239</v>
      </c>
      <c r="N166" s="30">
        <v>46326</v>
      </c>
      <c r="O166" s="30">
        <v>46216</v>
      </c>
      <c r="P166" s="29">
        <v>318</v>
      </c>
      <c r="Q166" s="29">
        <v>208</v>
      </c>
      <c r="R166" s="29" t="s">
        <v>966</v>
      </c>
      <c r="S166" s="30">
        <v>45873</v>
      </c>
      <c r="T166" s="29" t="s">
        <v>240</v>
      </c>
      <c r="U166" s="29" t="s">
        <v>240</v>
      </c>
      <c r="V166" s="29">
        <v>27</v>
      </c>
      <c r="W166" s="29">
        <v>1148.18</v>
      </c>
      <c r="X166" s="29">
        <v>1</v>
      </c>
      <c r="Y166" s="29" t="s">
        <v>241</v>
      </c>
      <c r="Z166" s="29" t="s">
        <v>2245</v>
      </c>
      <c r="AA166" s="29" t="s">
        <v>242</v>
      </c>
      <c r="AB166" s="29" t="s">
        <v>242</v>
      </c>
      <c r="AC166" s="29" t="s">
        <v>242</v>
      </c>
      <c r="AD166" s="29" t="s">
        <v>243</v>
      </c>
      <c r="AE166" s="29" t="s">
        <v>240</v>
      </c>
      <c r="AF166" s="30">
        <v>45860</v>
      </c>
      <c r="AH166" s="74">
        <f>_xlfn.IFNA(IF(VLOOKUP(D166,'Cases2021 2022 FC'!AC:AE,3,0)=0,"1",VLOOKUP(D166,'Cases2021 2022 FC'!AC:AE,3,0)),"1")</f>
        <v>3</v>
      </c>
      <c r="AI166" s="74">
        <f t="shared" si="13"/>
        <v>9</v>
      </c>
      <c r="AJ166" s="74">
        <f t="shared" si="14"/>
        <v>0</v>
      </c>
      <c r="AK166" s="74">
        <f t="shared" si="15"/>
        <v>9</v>
      </c>
      <c r="AL166" s="74">
        <f t="shared" si="16"/>
        <v>27</v>
      </c>
      <c r="AM166" s="75">
        <f t="shared" si="17"/>
        <v>0</v>
      </c>
      <c r="AN166" s="72" t="str">
        <f>VLOOKUP(D166,SOP!C:R,16,0)</f>
        <v>ΣΑΛΤΣΕΣ</v>
      </c>
    </row>
    <row r="167" spans="1:40" x14ac:dyDescent="0.3">
      <c r="A167" s="74" cm="1">
        <f t="array" ref="A167">1+SUMPRODUCT(--(D167&gt;$D$2:$D$826))</f>
        <v>163</v>
      </c>
      <c r="B167" s="72" t="str">
        <f t="shared" si="12"/>
        <v>16164101163</v>
      </c>
      <c r="C167" s="30">
        <v>46008</v>
      </c>
      <c r="D167" s="29">
        <v>16164101</v>
      </c>
      <c r="E167" s="29" t="s">
        <v>274</v>
      </c>
      <c r="F167" s="29" t="s">
        <v>624</v>
      </c>
      <c r="G167" s="29" t="s">
        <v>238</v>
      </c>
      <c r="H167" s="29" t="s">
        <v>963</v>
      </c>
      <c r="I167" s="29">
        <v>27</v>
      </c>
      <c r="J167" s="29">
        <v>0</v>
      </c>
      <c r="K167" s="29">
        <v>0</v>
      </c>
      <c r="L167" s="29">
        <v>0</v>
      </c>
      <c r="M167" s="29" t="s">
        <v>239</v>
      </c>
      <c r="N167" s="132">
        <v>46326</v>
      </c>
      <c r="O167" s="30">
        <v>46216</v>
      </c>
      <c r="P167" s="29">
        <v>318</v>
      </c>
      <c r="Q167" s="29">
        <v>208</v>
      </c>
      <c r="R167" s="29" t="s">
        <v>967</v>
      </c>
      <c r="S167" s="29">
        <v>45873</v>
      </c>
      <c r="T167" s="29" t="s">
        <v>240</v>
      </c>
      <c r="U167" s="29" t="s">
        <v>240</v>
      </c>
      <c r="V167" s="29">
        <v>27</v>
      </c>
      <c r="W167" s="29">
        <v>1148.18</v>
      </c>
      <c r="X167" s="29">
        <v>1</v>
      </c>
      <c r="Y167" s="29" t="s">
        <v>241</v>
      </c>
      <c r="Z167" s="29" t="s">
        <v>2245</v>
      </c>
      <c r="AA167" s="29" t="s">
        <v>242</v>
      </c>
      <c r="AB167" s="29" t="s">
        <v>242</v>
      </c>
      <c r="AC167" s="29" t="s">
        <v>242</v>
      </c>
      <c r="AD167" s="29" t="s">
        <v>243</v>
      </c>
      <c r="AE167" s="29" t="s">
        <v>240</v>
      </c>
      <c r="AF167" s="30">
        <v>45860</v>
      </c>
      <c r="AH167" s="74">
        <f>_xlfn.IFNA(IF(VLOOKUP(D167,'Cases2021 2022 FC'!AC:AE,3,0)=0,"1",VLOOKUP(D167,'Cases2021 2022 FC'!AC:AE,3,0)),"1")</f>
        <v>3</v>
      </c>
      <c r="AI167" s="74">
        <f t="shared" si="13"/>
        <v>9</v>
      </c>
      <c r="AJ167" s="74">
        <f t="shared" si="14"/>
        <v>0</v>
      </c>
      <c r="AK167" s="74">
        <f t="shared" si="15"/>
        <v>9</v>
      </c>
      <c r="AL167" s="74">
        <f t="shared" si="16"/>
        <v>27</v>
      </c>
      <c r="AM167" s="75">
        <f t="shared" si="17"/>
        <v>0</v>
      </c>
      <c r="AN167" s="72" t="str">
        <f>VLOOKUP(D167,SOP!C:R,16,0)</f>
        <v>ΣΑΛΤΣΕΣ</v>
      </c>
    </row>
    <row r="168" spans="1:40" x14ac:dyDescent="0.3">
      <c r="A168" s="74" cm="1">
        <f t="array" ref="A168">1+SUMPRODUCT(--(D168&gt;$D$2:$D$826))</f>
        <v>163</v>
      </c>
      <c r="B168" s="72" t="str">
        <f t="shared" si="12"/>
        <v>16164101163</v>
      </c>
      <c r="C168" s="30">
        <v>46008</v>
      </c>
      <c r="D168" s="29">
        <v>16164101</v>
      </c>
      <c r="E168" s="29" t="s">
        <v>274</v>
      </c>
      <c r="F168" s="29" t="s">
        <v>624</v>
      </c>
      <c r="G168" s="29" t="s">
        <v>238</v>
      </c>
      <c r="H168" s="29" t="s">
        <v>963</v>
      </c>
      <c r="I168" s="29">
        <v>27</v>
      </c>
      <c r="J168" s="29">
        <v>0</v>
      </c>
      <c r="K168" s="29">
        <v>0</v>
      </c>
      <c r="L168" s="29">
        <v>0</v>
      </c>
      <c r="M168" s="29" t="s">
        <v>239</v>
      </c>
      <c r="N168" s="132">
        <v>46326</v>
      </c>
      <c r="O168" s="30">
        <v>46216</v>
      </c>
      <c r="P168" s="29">
        <v>318</v>
      </c>
      <c r="Q168" s="29">
        <v>208</v>
      </c>
      <c r="R168" s="29" t="s">
        <v>968</v>
      </c>
      <c r="S168" s="29">
        <v>45873</v>
      </c>
      <c r="T168" s="29" t="s">
        <v>240</v>
      </c>
      <c r="U168" s="29" t="s">
        <v>240</v>
      </c>
      <c r="V168" s="29">
        <v>27</v>
      </c>
      <c r="W168" s="29">
        <v>1148.18</v>
      </c>
      <c r="X168" s="29">
        <v>1</v>
      </c>
      <c r="Y168" s="29" t="s">
        <v>241</v>
      </c>
      <c r="Z168" s="29" t="s">
        <v>2245</v>
      </c>
      <c r="AA168" s="29" t="s">
        <v>242</v>
      </c>
      <c r="AB168" s="29" t="s">
        <v>242</v>
      </c>
      <c r="AC168" s="29" t="s">
        <v>242</v>
      </c>
      <c r="AD168" s="29" t="s">
        <v>243</v>
      </c>
      <c r="AE168" s="29" t="s">
        <v>240</v>
      </c>
      <c r="AF168" s="30">
        <v>45860</v>
      </c>
      <c r="AH168" s="74">
        <f>_xlfn.IFNA(IF(VLOOKUP(D168,'Cases2021 2022 FC'!AC:AE,3,0)=0,"1",VLOOKUP(D168,'Cases2021 2022 FC'!AC:AE,3,0)),"1")</f>
        <v>3</v>
      </c>
      <c r="AI168" s="74">
        <f t="shared" si="13"/>
        <v>9</v>
      </c>
      <c r="AJ168" s="74">
        <f t="shared" si="14"/>
        <v>0</v>
      </c>
      <c r="AK168" s="74">
        <f t="shared" si="15"/>
        <v>9</v>
      </c>
      <c r="AL168" s="74">
        <f t="shared" si="16"/>
        <v>27</v>
      </c>
      <c r="AM168" s="75">
        <f t="shared" si="17"/>
        <v>0</v>
      </c>
      <c r="AN168" s="72" t="str">
        <f>VLOOKUP(D168,SOP!C:R,16,0)</f>
        <v>ΣΑΛΤΣΕΣ</v>
      </c>
    </row>
    <row r="169" spans="1:40" x14ac:dyDescent="0.3">
      <c r="A169" s="74" cm="1">
        <f t="array" ref="A169">1+SUMPRODUCT(--(D169&gt;$D$2:$D$826))</f>
        <v>163</v>
      </c>
      <c r="B169" s="72" t="str">
        <f t="shared" si="12"/>
        <v>16164101163</v>
      </c>
      <c r="C169" s="30">
        <v>46008</v>
      </c>
      <c r="D169" s="29">
        <v>16164101</v>
      </c>
      <c r="E169" s="29" t="s">
        <v>274</v>
      </c>
      <c r="F169" s="29" t="s">
        <v>624</v>
      </c>
      <c r="G169" s="29" t="s">
        <v>238</v>
      </c>
      <c r="H169" s="29" t="s">
        <v>963</v>
      </c>
      <c r="I169" s="29">
        <v>3</v>
      </c>
      <c r="J169" s="29">
        <v>0</v>
      </c>
      <c r="K169" s="29">
        <v>0</v>
      </c>
      <c r="L169" s="29">
        <v>0</v>
      </c>
      <c r="M169" s="29" t="s">
        <v>239</v>
      </c>
      <c r="N169" s="132">
        <v>46326</v>
      </c>
      <c r="O169" s="30">
        <v>46216</v>
      </c>
      <c r="P169" s="29">
        <v>318</v>
      </c>
      <c r="Q169" s="29">
        <v>208</v>
      </c>
      <c r="R169" s="29" t="s">
        <v>2499</v>
      </c>
      <c r="S169" s="30">
        <v>45873</v>
      </c>
      <c r="T169" s="29" t="s">
        <v>240</v>
      </c>
      <c r="U169" s="29" t="s">
        <v>240</v>
      </c>
      <c r="V169" s="29">
        <v>3</v>
      </c>
      <c r="W169" s="29">
        <v>127.58</v>
      </c>
      <c r="X169" s="29">
        <v>0.111</v>
      </c>
      <c r="Y169" s="29" t="s">
        <v>241</v>
      </c>
      <c r="Z169" s="29" t="s">
        <v>2245</v>
      </c>
      <c r="AA169" s="29" t="s">
        <v>242</v>
      </c>
      <c r="AB169" s="29" t="s">
        <v>242</v>
      </c>
      <c r="AC169" s="29" t="s">
        <v>242</v>
      </c>
      <c r="AD169" s="29" t="s">
        <v>243</v>
      </c>
      <c r="AE169" s="29" t="s">
        <v>240</v>
      </c>
      <c r="AF169" s="30">
        <v>45860</v>
      </c>
      <c r="AH169" s="74">
        <f>_xlfn.IFNA(IF(VLOOKUP(D169,'Cases2021 2022 FC'!AC:AE,3,0)=0,"1",VLOOKUP(D169,'Cases2021 2022 FC'!AC:AE,3,0)),"1")</f>
        <v>3</v>
      </c>
      <c r="AI169" s="74">
        <f t="shared" si="13"/>
        <v>1</v>
      </c>
      <c r="AJ169" s="74">
        <f t="shared" si="14"/>
        <v>0</v>
      </c>
      <c r="AK169" s="74">
        <f t="shared" si="15"/>
        <v>9</v>
      </c>
      <c r="AL169" s="74">
        <f t="shared" si="16"/>
        <v>3</v>
      </c>
      <c r="AM169" s="75">
        <f t="shared" si="17"/>
        <v>0</v>
      </c>
      <c r="AN169" s="72" t="str">
        <f>VLOOKUP(D169,SOP!C:R,16,0)</f>
        <v>ΣΑΛΤΣΕΣ</v>
      </c>
    </row>
    <row r="170" spans="1:40" x14ac:dyDescent="0.3">
      <c r="A170" s="74" cm="1">
        <f t="array" ref="A170">1+SUMPRODUCT(--(D170&gt;$D$2:$D$826))</f>
        <v>163</v>
      </c>
      <c r="B170" s="72" t="str">
        <f t="shared" si="12"/>
        <v>16164101163</v>
      </c>
      <c r="C170" s="30">
        <v>46008</v>
      </c>
      <c r="D170" s="29">
        <v>16164101</v>
      </c>
      <c r="E170" s="29" t="s">
        <v>274</v>
      </c>
      <c r="F170" s="29" t="s">
        <v>624</v>
      </c>
      <c r="G170" s="29" t="s">
        <v>238</v>
      </c>
      <c r="H170" s="29" t="s">
        <v>963</v>
      </c>
      <c r="I170" s="29">
        <v>1</v>
      </c>
      <c r="J170" s="29">
        <v>0</v>
      </c>
      <c r="K170" s="29">
        <v>0</v>
      </c>
      <c r="L170" s="29">
        <v>0</v>
      </c>
      <c r="M170" s="29" t="s">
        <v>239</v>
      </c>
      <c r="N170" s="30">
        <v>46326</v>
      </c>
      <c r="O170" s="30">
        <v>46216</v>
      </c>
      <c r="P170" s="29">
        <v>318</v>
      </c>
      <c r="Q170" s="29">
        <v>208</v>
      </c>
      <c r="R170" s="29" t="s">
        <v>2250</v>
      </c>
      <c r="S170" s="30">
        <v>45873</v>
      </c>
      <c r="T170" s="29" t="s">
        <v>240</v>
      </c>
      <c r="U170" s="29" t="s">
        <v>240</v>
      </c>
      <c r="V170" s="29">
        <v>1</v>
      </c>
      <c r="W170" s="29">
        <v>42.53</v>
      </c>
      <c r="X170" s="29">
        <v>3.6999999999999998E-2</v>
      </c>
      <c r="Y170" s="29" t="s">
        <v>241</v>
      </c>
      <c r="Z170" s="29" t="s">
        <v>2245</v>
      </c>
      <c r="AA170" s="29" t="s">
        <v>242</v>
      </c>
      <c r="AB170" s="29" t="s">
        <v>242</v>
      </c>
      <c r="AC170" s="29" t="s">
        <v>242</v>
      </c>
      <c r="AD170" s="29" t="s">
        <v>243</v>
      </c>
      <c r="AE170" s="29" t="s">
        <v>240</v>
      </c>
      <c r="AF170" s="30">
        <v>45860</v>
      </c>
      <c r="AH170" s="74">
        <f>_xlfn.IFNA(IF(VLOOKUP(D170,'Cases2021 2022 FC'!AC:AE,3,0)=0,"1",VLOOKUP(D170,'Cases2021 2022 FC'!AC:AE,3,0)),"1")</f>
        <v>3</v>
      </c>
      <c r="AI170" s="74">
        <f t="shared" si="13"/>
        <v>0</v>
      </c>
      <c r="AJ170" s="74">
        <f t="shared" si="14"/>
        <v>0</v>
      </c>
      <c r="AK170" s="74">
        <f t="shared" si="15"/>
        <v>1</v>
      </c>
      <c r="AL170" s="74">
        <f t="shared" si="16"/>
        <v>1</v>
      </c>
      <c r="AM170" s="75">
        <f t="shared" si="17"/>
        <v>0</v>
      </c>
      <c r="AN170" s="72" t="str">
        <f>VLOOKUP(D170,SOP!C:R,16,0)</f>
        <v>ΣΑΛΤΣΕΣ</v>
      </c>
    </row>
    <row r="171" spans="1:40" x14ac:dyDescent="0.3">
      <c r="A171" s="74" cm="1">
        <f t="array" ref="A171">1+SUMPRODUCT(--(D171&gt;$D$2:$D$826))</f>
        <v>163</v>
      </c>
      <c r="B171" s="72" t="str">
        <f t="shared" si="12"/>
        <v>16164101163</v>
      </c>
      <c r="C171" s="30">
        <v>46008</v>
      </c>
      <c r="D171" s="29">
        <v>16164101</v>
      </c>
      <c r="E171" s="29" t="s">
        <v>274</v>
      </c>
      <c r="F171" s="29" t="s">
        <v>624</v>
      </c>
      <c r="G171" s="29" t="s">
        <v>238</v>
      </c>
      <c r="H171" s="29" t="s">
        <v>963</v>
      </c>
      <c r="I171" s="29">
        <v>1</v>
      </c>
      <c r="J171" s="29">
        <v>0</v>
      </c>
      <c r="K171" s="29">
        <v>0</v>
      </c>
      <c r="L171" s="29">
        <v>0</v>
      </c>
      <c r="M171" s="29" t="s">
        <v>239</v>
      </c>
      <c r="N171" s="30">
        <v>46326</v>
      </c>
      <c r="O171" s="30">
        <v>46216</v>
      </c>
      <c r="P171" s="29">
        <v>318</v>
      </c>
      <c r="Q171" s="29">
        <v>208</v>
      </c>
      <c r="R171" s="29" t="s">
        <v>2500</v>
      </c>
      <c r="S171" s="30">
        <v>45873</v>
      </c>
      <c r="T171" s="29" t="s">
        <v>240</v>
      </c>
      <c r="U171" s="29" t="s">
        <v>240</v>
      </c>
      <c r="V171" s="32">
        <v>1</v>
      </c>
      <c r="W171" s="29">
        <v>42.53</v>
      </c>
      <c r="X171" s="29">
        <v>3.6999999999999998E-2</v>
      </c>
      <c r="Y171" s="29" t="s">
        <v>241</v>
      </c>
      <c r="Z171" s="29" t="s">
        <v>2245</v>
      </c>
      <c r="AA171" s="29" t="s">
        <v>242</v>
      </c>
      <c r="AB171" s="29" t="s">
        <v>242</v>
      </c>
      <c r="AC171" s="29" t="s">
        <v>242</v>
      </c>
      <c r="AD171" s="29" t="s">
        <v>243</v>
      </c>
      <c r="AE171" s="29" t="s">
        <v>240</v>
      </c>
      <c r="AF171" s="30">
        <v>45860</v>
      </c>
      <c r="AH171" s="74">
        <f>_xlfn.IFNA(IF(VLOOKUP(D171,'Cases2021 2022 FC'!AC:AE,3,0)=0,"1",VLOOKUP(D171,'Cases2021 2022 FC'!AC:AE,3,0)),"1")</f>
        <v>3</v>
      </c>
      <c r="AI171" s="74">
        <f t="shared" si="13"/>
        <v>0</v>
      </c>
      <c r="AJ171" s="74">
        <f t="shared" si="14"/>
        <v>0</v>
      </c>
      <c r="AK171" s="74">
        <f t="shared" si="15"/>
        <v>0</v>
      </c>
      <c r="AL171" s="74">
        <f t="shared" si="16"/>
        <v>0</v>
      </c>
      <c r="AM171" s="75">
        <f t="shared" si="17"/>
        <v>0</v>
      </c>
      <c r="AN171" s="72" t="str">
        <f>VLOOKUP(D171,SOP!C:R,16,0)</f>
        <v>ΣΑΛΤΣΕΣ</v>
      </c>
    </row>
    <row r="172" spans="1:40" x14ac:dyDescent="0.3">
      <c r="A172" s="74" cm="1">
        <f t="array" ref="A172">1+SUMPRODUCT(--(D172&gt;$D$2:$D$826))</f>
        <v>163</v>
      </c>
      <c r="B172" s="72" t="str">
        <f t="shared" si="12"/>
        <v>16164101163</v>
      </c>
      <c r="C172" s="30">
        <v>46008</v>
      </c>
      <c r="D172" s="29">
        <v>16164101</v>
      </c>
      <c r="E172" s="29" t="s">
        <v>274</v>
      </c>
      <c r="F172" s="29" t="s">
        <v>624</v>
      </c>
      <c r="G172" s="29" t="s">
        <v>238</v>
      </c>
      <c r="H172" s="29" t="s">
        <v>1712</v>
      </c>
      <c r="I172" s="29">
        <v>27</v>
      </c>
      <c r="J172" s="29">
        <v>0</v>
      </c>
      <c r="K172" s="29">
        <v>0</v>
      </c>
      <c r="L172" s="29">
        <v>0</v>
      </c>
      <c r="M172" s="29" t="s">
        <v>239</v>
      </c>
      <c r="N172" s="132">
        <v>46418</v>
      </c>
      <c r="O172" s="30">
        <v>46308</v>
      </c>
      <c r="P172" s="29">
        <v>410</v>
      </c>
      <c r="Q172" s="29">
        <v>300</v>
      </c>
      <c r="R172" s="29" t="s">
        <v>1713</v>
      </c>
      <c r="S172" s="29">
        <v>45955</v>
      </c>
      <c r="T172" s="29" t="s">
        <v>240</v>
      </c>
      <c r="U172" s="29" t="s">
        <v>240</v>
      </c>
      <c r="V172" s="29">
        <v>27</v>
      </c>
      <c r="W172" s="29">
        <v>1148.18</v>
      </c>
      <c r="X172" s="29">
        <v>1</v>
      </c>
      <c r="Y172" s="29" t="s">
        <v>241</v>
      </c>
      <c r="Z172" s="29" t="s">
        <v>2245</v>
      </c>
      <c r="AA172" s="29" t="s">
        <v>242</v>
      </c>
      <c r="AB172" s="29" t="s">
        <v>242</v>
      </c>
      <c r="AC172" s="29" t="s">
        <v>242</v>
      </c>
      <c r="AD172" s="29" t="s">
        <v>243</v>
      </c>
      <c r="AE172" s="29" t="s">
        <v>240</v>
      </c>
      <c r="AF172" s="30">
        <v>45955</v>
      </c>
      <c r="AH172" s="74">
        <f>_xlfn.IFNA(IF(VLOOKUP(D172,'Cases2021 2022 FC'!AC:AE,3,0)=0,"1",VLOOKUP(D172,'Cases2021 2022 FC'!AC:AE,3,0)),"1")</f>
        <v>3</v>
      </c>
      <c r="AI172" s="74">
        <f t="shared" si="13"/>
        <v>9</v>
      </c>
      <c r="AJ172" s="74">
        <f t="shared" si="14"/>
        <v>0</v>
      </c>
      <c r="AK172" s="74">
        <f t="shared" si="15"/>
        <v>0</v>
      </c>
      <c r="AL172" s="74">
        <f t="shared" si="16"/>
        <v>0</v>
      </c>
      <c r="AM172" s="75">
        <f t="shared" si="17"/>
        <v>0</v>
      </c>
      <c r="AN172" s="72" t="str">
        <f>VLOOKUP(D172,SOP!C:R,16,0)</f>
        <v>ΣΑΛΤΣΕΣ</v>
      </c>
    </row>
    <row r="173" spans="1:40" x14ac:dyDescent="0.3">
      <c r="A173" s="74" cm="1">
        <f t="array" ref="A173">1+SUMPRODUCT(--(D173&gt;$D$2:$D$826))</f>
        <v>163</v>
      </c>
      <c r="B173" s="72" t="str">
        <f t="shared" si="12"/>
        <v>16164101163</v>
      </c>
      <c r="C173" s="30">
        <v>46008</v>
      </c>
      <c r="D173" s="29">
        <v>16164101</v>
      </c>
      <c r="E173" s="29" t="s">
        <v>274</v>
      </c>
      <c r="F173" s="29" t="s">
        <v>624</v>
      </c>
      <c r="G173" s="29" t="s">
        <v>238</v>
      </c>
      <c r="H173" s="29" t="s">
        <v>1712</v>
      </c>
      <c r="I173" s="29">
        <v>27</v>
      </c>
      <c r="J173" s="29">
        <v>0</v>
      </c>
      <c r="K173" s="29">
        <v>0</v>
      </c>
      <c r="L173" s="29">
        <v>0</v>
      </c>
      <c r="M173" s="29" t="s">
        <v>239</v>
      </c>
      <c r="N173" s="132">
        <v>46418</v>
      </c>
      <c r="O173" s="30">
        <v>46308</v>
      </c>
      <c r="P173" s="29">
        <v>410</v>
      </c>
      <c r="Q173" s="29">
        <v>300</v>
      </c>
      <c r="R173" s="29" t="s">
        <v>1714</v>
      </c>
      <c r="S173" s="29">
        <v>45955</v>
      </c>
      <c r="T173" s="29" t="s">
        <v>240</v>
      </c>
      <c r="U173" s="29" t="s">
        <v>240</v>
      </c>
      <c r="V173" s="29">
        <v>27</v>
      </c>
      <c r="W173" s="29">
        <v>1148.18</v>
      </c>
      <c r="X173" s="29">
        <v>1</v>
      </c>
      <c r="Y173" s="29" t="s">
        <v>241</v>
      </c>
      <c r="Z173" s="29" t="s">
        <v>2245</v>
      </c>
      <c r="AA173" s="29" t="s">
        <v>242</v>
      </c>
      <c r="AB173" s="29" t="s">
        <v>242</v>
      </c>
      <c r="AC173" s="29" t="s">
        <v>242</v>
      </c>
      <c r="AD173" s="29" t="s">
        <v>243</v>
      </c>
      <c r="AE173" s="29" t="s">
        <v>240</v>
      </c>
      <c r="AF173" s="30">
        <v>45955</v>
      </c>
      <c r="AH173" s="74">
        <f>_xlfn.IFNA(IF(VLOOKUP(D173,'Cases2021 2022 FC'!AC:AE,3,0)=0,"1",VLOOKUP(D173,'Cases2021 2022 FC'!AC:AE,3,0)),"1")</f>
        <v>3</v>
      </c>
      <c r="AI173" s="74">
        <f t="shared" si="13"/>
        <v>9</v>
      </c>
      <c r="AJ173" s="74">
        <f t="shared" si="14"/>
        <v>0</v>
      </c>
      <c r="AK173" s="74">
        <f t="shared" si="15"/>
        <v>9</v>
      </c>
      <c r="AL173" s="74">
        <f t="shared" si="16"/>
        <v>27</v>
      </c>
      <c r="AM173" s="75">
        <f t="shared" si="17"/>
        <v>0</v>
      </c>
      <c r="AN173" s="72" t="str">
        <f>VLOOKUP(D173,SOP!C:R,16,0)</f>
        <v>ΣΑΛΤΣΕΣ</v>
      </c>
    </row>
    <row r="174" spans="1:40" x14ac:dyDescent="0.3">
      <c r="A174" s="74" cm="1">
        <f t="array" ref="A174">1+SUMPRODUCT(--(D174&gt;$D$2:$D$826))</f>
        <v>173</v>
      </c>
      <c r="B174" s="72" t="str">
        <f t="shared" si="12"/>
        <v>16695603173</v>
      </c>
      <c r="C174" s="30">
        <v>46008</v>
      </c>
      <c r="D174" s="29">
        <v>16695603</v>
      </c>
      <c r="E174" s="29" t="s">
        <v>276</v>
      </c>
      <c r="F174" s="29" t="s">
        <v>624</v>
      </c>
      <c r="G174" s="29" t="s">
        <v>238</v>
      </c>
      <c r="H174" s="29" t="s">
        <v>824</v>
      </c>
      <c r="I174" s="29">
        <v>6</v>
      </c>
      <c r="J174" s="29">
        <v>0</v>
      </c>
      <c r="K174" s="29">
        <v>0</v>
      </c>
      <c r="L174" s="29">
        <v>0</v>
      </c>
      <c r="M174" s="29" t="s">
        <v>239</v>
      </c>
      <c r="N174" s="132">
        <v>46234</v>
      </c>
      <c r="O174" s="30">
        <v>46204</v>
      </c>
      <c r="P174" s="29">
        <v>226</v>
      </c>
      <c r="Q174" s="29">
        <v>196</v>
      </c>
      <c r="R174" s="29" t="s">
        <v>825</v>
      </c>
      <c r="S174" s="29">
        <v>45748</v>
      </c>
      <c r="T174" s="29" t="s">
        <v>240</v>
      </c>
      <c r="U174" s="29" t="s">
        <v>240</v>
      </c>
      <c r="V174" s="29">
        <v>6</v>
      </c>
      <c r="W174" s="29">
        <v>283.33999999999997</v>
      </c>
      <c r="X174" s="29">
        <v>0.13300000000000001</v>
      </c>
      <c r="Y174" s="29" t="s">
        <v>241</v>
      </c>
      <c r="Z174" s="29" t="s">
        <v>2245</v>
      </c>
      <c r="AA174" s="29" t="s">
        <v>242</v>
      </c>
      <c r="AB174" s="29" t="s">
        <v>242</v>
      </c>
      <c r="AC174" s="29" t="s">
        <v>242</v>
      </c>
      <c r="AD174" s="29" t="s">
        <v>243</v>
      </c>
      <c r="AE174" s="29" t="s">
        <v>240</v>
      </c>
      <c r="AF174" s="30">
        <v>45748</v>
      </c>
      <c r="AH174" s="74" t="str">
        <f>_xlfn.IFNA(IF(VLOOKUP(D174,'Cases2021 2022 FC'!AC:AE,3,0)=0,"1",VLOOKUP(D174,'Cases2021 2022 FC'!AC:AE,3,0)),"1")</f>
        <v>1</v>
      </c>
      <c r="AI174" s="74">
        <f t="shared" si="13"/>
        <v>6</v>
      </c>
      <c r="AJ174" s="74">
        <f t="shared" si="14"/>
        <v>0</v>
      </c>
      <c r="AK174" s="74">
        <f t="shared" si="15"/>
        <v>0</v>
      </c>
      <c r="AL174" s="74">
        <f t="shared" si="16"/>
        <v>0</v>
      </c>
      <c r="AM174" s="75">
        <f t="shared" si="17"/>
        <v>0</v>
      </c>
      <c r="AN174" s="72" t="str">
        <f>VLOOKUP(D174,SOP!C:R,16,0)</f>
        <v>ΣΑΛΤΣΕΣ</v>
      </c>
    </row>
    <row r="175" spans="1:40" x14ac:dyDescent="0.3">
      <c r="A175" s="74" cm="1">
        <f t="array" ref="A175">1+SUMPRODUCT(--(D175&gt;$D$2:$D$826))</f>
        <v>173</v>
      </c>
      <c r="B175" s="72" t="str">
        <f t="shared" si="12"/>
        <v>16695603173</v>
      </c>
      <c r="C175" s="30">
        <v>46008</v>
      </c>
      <c r="D175" s="29">
        <v>16695603</v>
      </c>
      <c r="E175" s="29" t="s">
        <v>276</v>
      </c>
      <c r="F175" s="29" t="s">
        <v>624</v>
      </c>
      <c r="G175" s="29" t="s">
        <v>238</v>
      </c>
      <c r="H175" s="29" t="s">
        <v>824</v>
      </c>
      <c r="I175" s="29">
        <v>36</v>
      </c>
      <c r="J175" s="29">
        <v>0</v>
      </c>
      <c r="K175" s="29">
        <v>0</v>
      </c>
      <c r="L175" s="29">
        <v>0</v>
      </c>
      <c r="M175" s="29" t="s">
        <v>239</v>
      </c>
      <c r="N175" s="30">
        <v>46234</v>
      </c>
      <c r="O175" s="30">
        <v>46204</v>
      </c>
      <c r="P175" s="32">
        <v>226</v>
      </c>
      <c r="Q175" s="32">
        <v>196</v>
      </c>
      <c r="R175" s="29" t="s">
        <v>826</v>
      </c>
      <c r="S175" s="30">
        <v>45748</v>
      </c>
      <c r="T175" s="29" t="s">
        <v>240</v>
      </c>
      <c r="U175" s="29" t="s">
        <v>240</v>
      </c>
      <c r="V175" s="32">
        <v>36</v>
      </c>
      <c r="W175" s="33">
        <v>1700.04</v>
      </c>
      <c r="X175" s="32">
        <v>0.8</v>
      </c>
      <c r="Y175" s="29" t="s">
        <v>241</v>
      </c>
      <c r="Z175" s="29" t="s">
        <v>2245</v>
      </c>
      <c r="AA175" s="29" t="s">
        <v>242</v>
      </c>
      <c r="AB175" s="29" t="s">
        <v>242</v>
      </c>
      <c r="AC175" s="29" t="s">
        <v>242</v>
      </c>
      <c r="AD175" s="29" t="s">
        <v>243</v>
      </c>
      <c r="AE175" s="29" t="s">
        <v>240</v>
      </c>
      <c r="AF175" s="30">
        <v>45748</v>
      </c>
      <c r="AG175" s="30"/>
      <c r="AH175" s="74" t="str">
        <f>_xlfn.IFNA(IF(VLOOKUP(D175,'Cases2021 2022 FC'!AC:AE,3,0)=0,"1",VLOOKUP(D175,'Cases2021 2022 FC'!AC:AE,3,0)),"1")</f>
        <v>1</v>
      </c>
      <c r="AI175" s="74">
        <f t="shared" si="13"/>
        <v>36</v>
      </c>
      <c r="AJ175" s="74">
        <f t="shared" si="14"/>
        <v>0</v>
      </c>
      <c r="AK175" s="74">
        <f t="shared" si="15"/>
        <v>6</v>
      </c>
      <c r="AL175" s="74">
        <f t="shared" si="16"/>
        <v>36</v>
      </c>
      <c r="AM175" s="75">
        <f t="shared" si="17"/>
        <v>0</v>
      </c>
      <c r="AN175" s="72" t="str">
        <f>VLOOKUP(D175,SOP!C:R,16,0)</f>
        <v>ΣΑΛΤΣΕΣ</v>
      </c>
    </row>
    <row r="176" spans="1:40" x14ac:dyDescent="0.3">
      <c r="A176" s="74" cm="1">
        <f t="array" ref="A176">1+SUMPRODUCT(--(D176&gt;$D$2:$D$826))</f>
        <v>175</v>
      </c>
      <c r="B176" s="72" t="str">
        <f t="shared" si="12"/>
        <v>16866501175</v>
      </c>
      <c r="C176" s="30">
        <v>46008</v>
      </c>
      <c r="D176" s="29">
        <v>16866501</v>
      </c>
      <c r="E176" s="29" t="s">
        <v>574</v>
      </c>
      <c r="F176" s="29" t="s">
        <v>624</v>
      </c>
      <c r="G176" s="29" t="s">
        <v>238</v>
      </c>
      <c r="H176" s="29" t="s">
        <v>868</v>
      </c>
      <c r="I176" s="29">
        <v>10</v>
      </c>
      <c r="J176" s="29">
        <v>0</v>
      </c>
      <c r="K176" s="29">
        <v>0</v>
      </c>
      <c r="L176" s="29">
        <v>0</v>
      </c>
      <c r="M176" s="29" t="s">
        <v>239</v>
      </c>
      <c r="N176" s="132">
        <v>46173</v>
      </c>
      <c r="O176" s="29">
        <v>46143</v>
      </c>
      <c r="P176" s="29">
        <v>165</v>
      </c>
      <c r="Q176" s="29">
        <v>135</v>
      </c>
      <c r="R176" s="29" t="s">
        <v>869</v>
      </c>
      <c r="S176" s="29">
        <v>45783</v>
      </c>
      <c r="T176" s="29" t="s">
        <v>240</v>
      </c>
      <c r="U176" s="29" t="s">
        <v>240</v>
      </c>
      <c r="V176" s="29">
        <v>10</v>
      </c>
      <c r="W176" s="29">
        <v>234.62</v>
      </c>
      <c r="X176" s="29">
        <v>0.156</v>
      </c>
      <c r="Y176" s="29" t="s">
        <v>241</v>
      </c>
      <c r="Z176" s="29" t="s">
        <v>2245</v>
      </c>
      <c r="AA176" s="29" t="s">
        <v>242</v>
      </c>
      <c r="AB176" s="29" t="s">
        <v>242</v>
      </c>
      <c r="AC176" s="29" t="s">
        <v>242</v>
      </c>
      <c r="AD176" s="29" t="s">
        <v>243</v>
      </c>
      <c r="AE176" s="29" t="s">
        <v>240</v>
      </c>
      <c r="AF176" s="30">
        <v>45778</v>
      </c>
      <c r="AH176" s="74">
        <f>_xlfn.IFNA(IF(VLOOKUP(D176,'Cases2021 2022 FC'!AC:AE,3,0)=0,"1",VLOOKUP(D176,'Cases2021 2022 FC'!AC:AE,3,0)),"1")</f>
        <v>1</v>
      </c>
      <c r="AI176" s="74">
        <f t="shared" si="13"/>
        <v>10</v>
      </c>
      <c r="AJ176" s="74">
        <f t="shared" si="14"/>
        <v>0</v>
      </c>
      <c r="AK176" s="74">
        <f t="shared" si="15"/>
        <v>0</v>
      </c>
      <c r="AL176" s="74">
        <f t="shared" si="16"/>
        <v>0</v>
      </c>
      <c r="AM176" s="75">
        <f t="shared" si="17"/>
        <v>0</v>
      </c>
      <c r="AN176" s="72" t="str">
        <f>VLOOKUP(D176,SOP!C:R,16,0)</f>
        <v>ΣΑΛΤΣΕΣ</v>
      </c>
    </row>
    <row r="177" spans="1:40" x14ac:dyDescent="0.3">
      <c r="A177" s="74" cm="1">
        <f t="array" ref="A177">1+SUMPRODUCT(--(D177&gt;$D$2:$D$826))</f>
        <v>175</v>
      </c>
      <c r="B177" s="72" t="str">
        <f t="shared" si="12"/>
        <v>16866501175</v>
      </c>
      <c r="C177" s="30">
        <v>46008</v>
      </c>
      <c r="D177" s="29">
        <v>16866501</v>
      </c>
      <c r="E177" s="29" t="s">
        <v>574</v>
      </c>
      <c r="F177" s="29" t="s">
        <v>624</v>
      </c>
      <c r="G177" s="29" t="s">
        <v>238</v>
      </c>
      <c r="H177" s="29" t="s">
        <v>868</v>
      </c>
      <c r="I177" s="29">
        <v>16</v>
      </c>
      <c r="J177" s="29">
        <v>0</v>
      </c>
      <c r="K177" s="29">
        <v>0</v>
      </c>
      <c r="L177" s="29">
        <v>0</v>
      </c>
      <c r="M177" s="29" t="s">
        <v>239</v>
      </c>
      <c r="N177" s="132">
        <v>46173</v>
      </c>
      <c r="O177" s="29">
        <v>46143</v>
      </c>
      <c r="P177" s="29">
        <v>165</v>
      </c>
      <c r="Q177" s="29">
        <v>135</v>
      </c>
      <c r="R177" s="29" t="s">
        <v>870</v>
      </c>
      <c r="S177" s="29">
        <v>45783</v>
      </c>
      <c r="T177" s="29" t="s">
        <v>240</v>
      </c>
      <c r="U177" s="29" t="s">
        <v>240</v>
      </c>
      <c r="V177" s="29">
        <v>16</v>
      </c>
      <c r="W177" s="29">
        <v>375.4</v>
      </c>
      <c r="X177" s="29">
        <v>0.25</v>
      </c>
      <c r="Y177" s="29" t="s">
        <v>241</v>
      </c>
      <c r="Z177" s="29" t="s">
        <v>2245</v>
      </c>
      <c r="AA177" s="29" t="s">
        <v>242</v>
      </c>
      <c r="AB177" s="29" t="s">
        <v>242</v>
      </c>
      <c r="AC177" s="29" t="s">
        <v>242</v>
      </c>
      <c r="AD177" s="29" t="s">
        <v>243</v>
      </c>
      <c r="AE177" s="29" t="s">
        <v>240</v>
      </c>
      <c r="AF177" s="30">
        <v>45778</v>
      </c>
      <c r="AH177" s="74">
        <f>_xlfn.IFNA(IF(VLOOKUP(D177,'Cases2021 2022 FC'!AC:AE,3,0)=0,"1",VLOOKUP(D177,'Cases2021 2022 FC'!AC:AE,3,0)),"1")</f>
        <v>1</v>
      </c>
      <c r="AI177" s="74">
        <f t="shared" si="13"/>
        <v>16</v>
      </c>
      <c r="AJ177" s="74">
        <f t="shared" si="14"/>
        <v>0</v>
      </c>
      <c r="AK177" s="74">
        <f t="shared" si="15"/>
        <v>10</v>
      </c>
      <c r="AL177" s="74">
        <f t="shared" si="16"/>
        <v>16</v>
      </c>
      <c r="AM177" s="75">
        <f t="shared" si="17"/>
        <v>0</v>
      </c>
      <c r="AN177" s="72" t="str">
        <f>VLOOKUP(D177,SOP!C:R,16,0)</f>
        <v>ΣΑΛΤΣΕΣ</v>
      </c>
    </row>
    <row r="178" spans="1:40" x14ac:dyDescent="0.3">
      <c r="A178" s="74" cm="1">
        <f t="array" ref="A178">1+SUMPRODUCT(--(D178&gt;$D$2:$D$826))</f>
        <v>177</v>
      </c>
      <c r="B178" s="72" t="str">
        <f t="shared" si="12"/>
        <v>17193101177</v>
      </c>
      <c r="C178" s="30">
        <v>46008</v>
      </c>
      <c r="D178" s="29">
        <v>17193101</v>
      </c>
      <c r="E178" s="29" t="s">
        <v>280</v>
      </c>
      <c r="F178" s="29" t="s">
        <v>624</v>
      </c>
      <c r="G178" s="29" t="s">
        <v>238</v>
      </c>
      <c r="H178" s="29" t="s">
        <v>975</v>
      </c>
      <c r="I178" s="29">
        <v>179</v>
      </c>
      <c r="J178" s="29">
        <v>0</v>
      </c>
      <c r="K178" s="29">
        <v>0</v>
      </c>
      <c r="L178" s="29">
        <v>0</v>
      </c>
      <c r="M178" s="29" t="s">
        <v>239</v>
      </c>
      <c r="N178" s="132">
        <v>46234</v>
      </c>
      <c r="O178" s="30">
        <v>46204</v>
      </c>
      <c r="P178" s="29">
        <v>226</v>
      </c>
      <c r="Q178" s="29">
        <v>196</v>
      </c>
      <c r="R178" s="29" t="s">
        <v>976</v>
      </c>
      <c r="S178" s="30">
        <v>45887</v>
      </c>
      <c r="T178" s="29" t="s">
        <v>240</v>
      </c>
      <c r="U178" s="29" t="s">
        <v>240</v>
      </c>
      <c r="V178" s="29">
        <v>179</v>
      </c>
      <c r="W178" s="29">
        <v>779.76</v>
      </c>
      <c r="X178" s="29">
        <v>0.46600000000000003</v>
      </c>
      <c r="Y178" s="29" t="s">
        <v>241</v>
      </c>
      <c r="Z178" s="29" t="s">
        <v>2245</v>
      </c>
      <c r="AA178" s="29" t="s">
        <v>242</v>
      </c>
      <c r="AB178" s="29" t="s">
        <v>242</v>
      </c>
      <c r="AC178" s="29" t="s">
        <v>242</v>
      </c>
      <c r="AD178" s="29" t="s">
        <v>243</v>
      </c>
      <c r="AE178" s="29" t="s">
        <v>240</v>
      </c>
      <c r="AF178" s="30">
        <v>45868</v>
      </c>
      <c r="AH178" s="74">
        <f>_xlfn.IFNA(IF(VLOOKUP(D178,'Cases2021 2022 FC'!AC:AE,3,0)=0,"1",VLOOKUP(D178,'Cases2021 2022 FC'!AC:AE,3,0)),"1")</f>
        <v>3</v>
      </c>
      <c r="AI178" s="74">
        <f t="shared" si="13"/>
        <v>60</v>
      </c>
      <c r="AJ178" s="74">
        <f t="shared" si="14"/>
        <v>0</v>
      </c>
      <c r="AK178" s="74">
        <f t="shared" si="15"/>
        <v>0</v>
      </c>
      <c r="AL178" s="74">
        <f t="shared" si="16"/>
        <v>0</v>
      </c>
      <c r="AM178" s="75">
        <f t="shared" si="17"/>
        <v>0</v>
      </c>
      <c r="AN178" s="72" t="str">
        <f>VLOOKUP(D178,SOP!C:R,16,0)</f>
        <v>SEASONINGS</v>
      </c>
    </row>
    <row r="179" spans="1:40" x14ac:dyDescent="0.3">
      <c r="A179" s="74" cm="1">
        <f t="array" ref="A179">1+SUMPRODUCT(--(D179&gt;$D$2:$D$826))</f>
        <v>177</v>
      </c>
      <c r="B179" s="72" t="str">
        <f t="shared" si="12"/>
        <v>17193101177</v>
      </c>
      <c r="C179" s="30">
        <v>46008</v>
      </c>
      <c r="D179" s="29">
        <v>17193101</v>
      </c>
      <c r="E179" s="29" t="s">
        <v>280</v>
      </c>
      <c r="F179" s="29" t="s">
        <v>624</v>
      </c>
      <c r="G179" s="29" t="s">
        <v>238</v>
      </c>
      <c r="H179" s="29" t="s">
        <v>975</v>
      </c>
      <c r="I179" s="29">
        <v>3</v>
      </c>
      <c r="J179" s="29">
        <v>0</v>
      </c>
      <c r="K179" s="29">
        <v>0</v>
      </c>
      <c r="L179" s="29">
        <v>0</v>
      </c>
      <c r="M179" s="29" t="s">
        <v>239</v>
      </c>
      <c r="N179" s="132">
        <v>46234</v>
      </c>
      <c r="O179" s="30">
        <v>46204</v>
      </c>
      <c r="P179" s="29">
        <v>226</v>
      </c>
      <c r="Q179" s="29">
        <v>196</v>
      </c>
      <c r="R179" s="29" t="s">
        <v>2261</v>
      </c>
      <c r="S179" s="29">
        <v>45887</v>
      </c>
      <c r="T179" s="29" t="s">
        <v>240</v>
      </c>
      <c r="U179" s="29" t="s">
        <v>240</v>
      </c>
      <c r="V179" s="29">
        <v>3</v>
      </c>
      <c r="W179" s="29">
        <v>13.07</v>
      </c>
      <c r="X179" s="29">
        <v>8.0000000000000002E-3</v>
      </c>
      <c r="Y179" s="29" t="s">
        <v>241</v>
      </c>
      <c r="Z179" s="29" t="s">
        <v>2245</v>
      </c>
      <c r="AA179" s="29" t="s">
        <v>242</v>
      </c>
      <c r="AB179" s="29" t="s">
        <v>242</v>
      </c>
      <c r="AC179" s="29" t="s">
        <v>242</v>
      </c>
      <c r="AD179" s="29" t="s">
        <v>243</v>
      </c>
      <c r="AE179" s="29" t="s">
        <v>240</v>
      </c>
      <c r="AF179" s="30">
        <v>45868</v>
      </c>
      <c r="AH179" s="74">
        <f>_xlfn.IFNA(IF(VLOOKUP(D179,'Cases2021 2022 FC'!AC:AE,3,0)=0,"1",VLOOKUP(D179,'Cases2021 2022 FC'!AC:AE,3,0)),"1")</f>
        <v>3</v>
      </c>
      <c r="AI179" s="74">
        <f t="shared" si="13"/>
        <v>1</v>
      </c>
      <c r="AJ179" s="74">
        <f t="shared" si="14"/>
        <v>0</v>
      </c>
      <c r="AK179" s="74">
        <f t="shared" si="15"/>
        <v>60</v>
      </c>
      <c r="AL179" s="74">
        <f t="shared" si="16"/>
        <v>3</v>
      </c>
      <c r="AM179" s="75">
        <f t="shared" si="17"/>
        <v>0</v>
      </c>
      <c r="AN179" s="72" t="str">
        <f>VLOOKUP(D179,SOP!C:R,16,0)</f>
        <v>SEASONINGS</v>
      </c>
    </row>
    <row r="180" spans="1:40" x14ac:dyDescent="0.3">
      <c r="A180" s="74" cm="1">
        <f t="array" ref="A180">1+SUMPRODUCT(--(D180&gt;$D$2:$D$826))</f>
        <v>177</v>
      </c>
      <c r="B180" s="72" t="str">
        <f t="shared" si="12"/>
        <v>17193101177</v>
      </c>
      <c r="C180" s="30">
        <v>46008</v>
      </c>
      <c r="D180" s="29">
        <v>17193101</v>
      </c>
      <c r="E180" s="29" t="s">
        <v>280</v>
      </c>
      <c r="F180" s="29" t="s">
        <v>624</v>
      </c>
      <c r="G180" s="29" t="s">
        <v>238</v>
      </c>
      <c r="H180" s="29" t="s">
        <v>975</v>
      </c>
      <c r="I180" s="29">
        <v>2</v>
      </c>
      <c r="J180" s="29">
        <v>0</v>
      </c>
      <c r="K180" s="29">
        <v>0</v>
      </c>
      <c r="L180" s="29">
        <v>0</v>
      </c>
      <c r="M180" s="29" t="s">
        <v>239</v>
      </c>
      <c r="N180" s="30">
        <v>46234</v>
      </c>
      <c r="O180" s="30">
        <v>46204</v>
      </c>
      <c r="P180" s="32">
        <v>226</v>
      </c>
      <c r="Q180" s="32">
        <v>196</v>
      </c>
      <c r="R180" s="29" t="s">
        <v>2277</v>
      </c>
      <c r="S180" s="30">
        <v>45887</v>
      </c>
      <c r="T180" s="29" t="s">
        <v>240</v>
      </c>
      <c r="U180" s="29" t="s">
        <v>240</v>
      </c>
      <c r="V180" s="32">
        <v>2</v>
      </c>
      <c r="W180" s="33">
        <v>8.7100000000000009</v>
      </c>
      <c r="X180" s="32">
        <v>5.0000000000000001E-3</v>
      </c>
      <c r="Y180" s="29" t="s">
        <v>241</v>
      </c>
      <c r="Z180" s="29" t="s">
        <v>2245</v>
      </c>
      <c r="AA180" s="29" t="s">
        <v>242</v>
      </c>
      <c r="AB180" s="29" t="s">
        <v>242</v>
      </c>
      <c r="AC180" s="29" t="s">
        <v>242</v>
      </c>
      <c r="AD180" s="29" t="s">
        <v>243</v>
      </c>
      <c r="AE180" s="29" t="s">
        <v>240</v>
      </c>
      <c r="AF180" s="30">
        <v>45868</v>
      </c>
      <c r="AG180" s="30"/>
      <c r="AH180" s="74">
        <f>_xlfn.IFNA(IF(VLOOKUP(D180,'Cases2021 2022 FC'!AC:AE,3,0)=0,"1",VLOOKUP(D180,'Cases2021 2022 FC'!AC:AE,3,0)),"1")</f>
        <v>3</v>
      </c>
      <c r="AI180" s="74">
        <f t="shared" si="13"/>
        <v>1</v>
      </c>
      <c r="AJ180" s="74">
        <f t="shared" si="14"/>
        <v>0</v>
      </c>
      <c r="AK180" s="74">
        <f t="shared" si="15"/>
        <v>1</v>
      </c>
      <c r="AL180" s="74">
        <f t="shared" si="16"/>
        <v>2</v>
      </c>
      <c r="AM180" s="75">
        <f t="shared" si="17"/>
        <v>0</v>
      </c>
      <c r="AN180" s="72" t="str">
        <f>VLOOKUP(D180,SOP!C:R,16,0)</f>
        <v>SEASONINGS</v>
      </c>
    </row>
    <row r="181" spans="1:40" x14ac:dyDescent="0.3">
      <c r="A181" s="74" cm="1">
        <f t="array" ref="A181">1+SUMPRODUCT(--(D181&gt;$D$2:$D$826))</f>
        <v>180</v>
      </c>
      <c r="B181" s="72" t="str">
        <f t="shared" si="12"/>
        <v>17193201180</v>
      </c>
      <c r="C181" s="30">
        <v>46008</v>
      </c>
      <c r="D181" s="29">
        <v>17193201</v>
      </c>
      <c r="E181" s="29" t="s">
        <v>281</v>
      </c>
      <c r="F181" s="29" t="s">
        <v>624</v>
      </c>
      <c r="G181" s="29" t="s">
        <v>238</v>
      </c>
      <c r="H181" s="29" t="s">
        <v>1479</v>
      </c>
      <c r="I181" s="29">
        <v>2</v>
      </c>
      <c r="J181" s="29">
        <v>0</v>
      </c>
      <c r="K181" s="29">
        <v>0</v>
      </c>
      <c r="L181" s="29">
        <v>0</v>
      </c>
      <c r="M181" s="29" t="s">
        <v>239</v>
      </c>
      <c r="N181" s="132">
        <v>46295</v>
      </c>
      <c r="O181" s="30">
        <v>46205</v>
      </c>
      <c r="P181" s="29">
        <v>287</v>
      </c>
      <c r="Q181" s="29">
        <v>197</v>
      </c>
      <c r="R181" s="29" t="s">
        <v>1480</v>
      </c>
      <c r="S181" s="29">
        <v>45929</v>
      </c>
      <c r="T181" s="29" t="s">
        <v>240</v>
      </c>
      <c r="U181" s="29" t="s">
        <v>240</v>
      </c>
      <c r="V181" s="29">
        <v>2</v>
      </c>
      <c r="W181" s="29">
        <v>7.15</v>
      </c>
      <c r="X181" s="29">
        <v>5.0000000000000001E-3</v>
      </c>
      <c r="Y181" s="29" t="s">
        <v>241</v>
      </c>
      <c r="Z181" s="29" t="s">
        <v>2245</v>
      </c>
      <c r="AA181" s="29" t="s">
        <v>242</v>
      </c>
      <c r="AB181" s="29" t="s">
        <v>242</v>
      </c>
      <c r="AC181" s="29" t="s">
        <v>242</v>
      </c>
      <c r="AD181" s="29" t="s">
        <v>243</v>
      </c>
      <c r="AE181" s="29" t="s">
        <v>240</v>
      </c>
      <c r="AF181" s="30">
        <v>45910</v>
      </c>
      <c r="AH181" s="74">
        <f>_xlfn.IFNA(IF(VLOOKUP(D181,'Cases2021 2022 FC'!AC:AE,3,0)=0,"1",VLOOKUP(D181,'Cases2021 2022 FC'!AC:AE,3,0)),"1")</f>
        <v>13</v>
      </c>
      <c r="AI181" s="74">
        <f t="shared" si="13"/>
        <v>0</v>
      </c>
      <c r="AJ181" s="74">
        <f t="shared" si="14"/>
        <v>0</v>
      </c>
      <c r="AK181" s="74">
        <f t="shared" si="15"/>
        <v>0</v>
      </c>
      <c r="AL181" s="74">
        <f t="shared" si="16"/>
        <v>0</v>
      </c>
      <c r="AM181" s="75">
        <f t="shared" si="17"/>
        <v>0</v>
      </c>
      <c r="AN181" s="72" t="str">
        <f>VLOOKUP(D181,SOP!C:R,16,0)</f>
        <v>SEASONINGS</v>
      </c>
    </row>
    <row r="182" spans="1:40" x14ac:dyDescent="0.3">
      <c r="A182" s="74" cm="1">
        <f t="array" ref="A182">1+SUMPRODUCT(--(D182&gt;$D$2:$D$826))</f>
        <v>180</v>
      </c>
      <c r="B182" s="72" t="str">
        <f t="shared" si="12"/>
        <v>17193201180</v>
      </c>
      <c r="C182" s="30">
        <v>46008</v>
      </c>
      <c r="D182" s="29">
        <v>17193201</v>
      </c>
      <c r="E182" s="29" t="s">
        <v>281</v>
      </c>
      <c r="F182" s="29" t="s">
        <v>624</v>
      </c>
      <c r="G182" s="29" t="s">
        <v>238</v>
      </c>
      <c r="H182" s="29" t="s">
        <v>1479</v>
      </c>
      <c r="I182" s="29">
        <v>2</v>
      </c>
      <c r="J182" s="29">
        <v>0</v>
      </c>
      <c r="K182" s="29">
        <v>0</v>
      </c>
      <c r="L182" s="29">
        <v>0</v>
      </c>
      <c r="M182" s="29" t="s">
        <v>239</v>
      </c>
      <c r="N182" s="132">
        <v>46295</v>
      </c>
      <c r="O182" s="30">
        <v>46205</v>
      </c>
      <c r="P182" s="29">
        <v>287</v>
      </c>
      <c r="Q182" s="29">
        <v>197</v>
      </c>
      <c r="R182" s="29" t="s">
        <v>2361</v>
      </c>
      <c r="S182" s="29">
        <v>45929</v>
      </c>
      <c r="T182" s="29" t="s">
        <v>240</v>
      </c>
      <c r="U182" s="29" t="s">
        <v>240</v>
      </c>
      <c r="V182" s="29">
        <v>2</v>
      </c>
      <c r="W182" s="29">
        <v>7.15</v>
      </c>
      <c r="X182" s="29">
        <v>5.0000000000000001E-3</v>
      </c>
      <c r="Y182" s="29" t="s">
        <v>241</v>
      </c>
      <c r="Z182" s="29" t="s">
        <v>2245</v>
      </c>
      <c r="AA182" s="29" t="s">
        <v>242</v>
      </c>
      <c r="AB182" s="29" t="s">
        <v>242</v>
      </c>
      <c r="AC182" s="29" t="s">
        <v>242</v>
      </c>
      <c r="AD182" s="29" t="s">
        <v>243</v>
      </c>
      <c r="AE182" s="29" t="s">
        <v>240</v>
      </c>
      <c r="AF182" s="30">
        <v>45910</v>
      </c>
      <c r="AH182" s="74">
        <f>_xlfn.IFNA(IF(VLOOKUP(D182,'Cases2021 2022 FC'!AC:AE,3,0)=0,"1",VLOOKUP(D182,'Cases2021 2022 FC'!AC:AE,3,0)),"1")</f>
        <v>13</v>
      </c>
      <c r="AI182" s="74">
        <f t="shared" si="13"/>
        <v>0</v>
      </c>
      <c r="AJ182" s="74">
        <f t="shared" si="14"/>
        <v>0</v>
      </c>
      <c r="AK182" s="74">
        <f t="shared" si="15"/>
        <v>0</v>
      </c>
      <c r="AL182" s="74">
        <f t="shared" si="16"/>
        <v>0</v>
      </c>
      <c r="AM182" s="75">
        <f t="shared" si="17"/>
        <v>0</v>
      </c>
      <c r="AN182" s="72" t="str">
        <f>VLOOKUP(D182,SOP!C:R,16,0)</f>
        <v>SEASONINGS</v>
      </c>
    </row>
    <row r="183" spans="1:40" x14ac:dyDescent="0.3">
      <c r="A183" s="74" cm="1">
        <f t="array" ref="A183">1+SUMPRODUCT(--(D183&gt;$D$2:$D$826))</f>
        <v>180</v>
      </c>
      <c r="B183" s="72" t="str">
        <f t="shared" si="12"/>
        <v>17193201180</v>
      </c>
      <c r="C183" s="30">
        <v>46008</v>
      </c>
      <c r="D183" s="29">
        <v>17193201</v>
      </c>
      <c r="E183" s="29" t="s">
        <v>281</v>
      </c>
      <c r="F183" s="29" t="s">
        <v>624</v>
      </c>
      <c r="G183" s="29" t="s">
        <v>238</v>
      </c>
      <c r="H183" s="29" t="s">
        <v>1479</v>
      </c>
      <c r="I183" s="29">
        <v>5</v>
      </c>
      <c r="J183" s="29">
        <v>0</v>
      </c>
      <c r="K183" s="29">
        <v>0</v>
      </c>
      <c r="L183" s="29">
        <v>0</v>
      </c>
      <c r="M183" s="29" t="s">
        <v>239</v>
      </c>
      <c r="N183" s="132">
        <v>46295</v>
      </c>
      <c r="O183" s="30">
        <v>46205</v>
      </c>
      <c r="P183" s="29">
        <v>287</v>
      </c>
      <c r="Q183" s="29">
        <v>197</v>
      </c>
      <c r="R183" s="29" t="s">
        <v>2261</v>
      </c>
      <c r="S183" s="29">
        <v>45929</v>
      </c>
      <c r="T183" s="29" t="s">
        <v>240</v>
      </c>
      <c r="U183" s="29" t="s">
        <v>240</v>
      </c>
      <c r="V183" s="29">
        <v>5</v>
      </c>
      <c r="W183" s="29">
        <v>17.87</v>
      </c>
      <c r="X183" s="29">
        <v>1.2999999999999999E-2</v>
      </c>
      <c r="Y183" s="29" t="s">
        <v>241</v>
      </c>
      <c r="Z183" s="29" t="s">
        <v>2245</v>
      </c>
      <c r="AA183" s="29" t="s">
        <v>242</v>
      </c>
      <c r="AB183" s="29" t="s">
        <v>242</v>
      </c>
      <c r="AC183" s="29" t="s">
        <v>242</v>
      </c>
      <c r="AD183" s="29" t="s">
        <v>243</v>
      </c>
      <c r="AE183" s="29" t="s">
        <v>240</v>
      </c>
      <c r="AF183" s="30">
        <v>45910</v>
      </c>
      <c r="AH183" s="74">
        <f>_xlfn.IFNA(IF(VLOOKUP(D183,'Cases2021 2022 FC'!AC:AE,3,0)=0,"1",VLOOKUP(D183,'Cases2021 2022 FC'!AC:AE,3,0)),"1")</f>
        <v>13</v>
      </c>
      <c r="AI183" s="74">
        <f t="shared" si="13"/>
        <v>0</v>
      </c>
      <c r="AJ183" s="74">
        <f t="shared" si="14"/>
        <v>0</v>
      </c>
      <c r="AK183" s="74">
        <f t="shared" si="15"/>
        <v>0</v>
      </c>
      <c r="AL183" s="74">
        <f t="shared" si="16"/>
        <v>0</v>
      </c>
      <c r="AM183" s="75">
        <f t="shared" si="17"/>
        <v>0</v>
      </c>
      <c r="AN183" s="72" t="str">
        <f>VLOOKUP(D183,SOP!C:R,16,0)</f>
        <v>SEASONINGS</v>
      </c>
    </row>
    <row r="184" spans="1:40" x14ac:dyDescent="0.3">
      <c r="A184" s="74" cm="1">
        <f t="array" ref="A184">1+SUMPRODUCT(--(D184&gt;$D$2:$D$826))</f>
        <v>180</v>
      </c>
      <c r="B184" s="72" t="str">
        <f t="shared" si="12"/>
        <v>17193201180</v>
      </c>
      <c r="C184" s="30">
        <v>46008</v>
      </c>
      <c r="D184" s="29">
        <v>17193201</v>
      </c>
      <c r="E184" s="29" t="s">
        <v>281</v>
      </c>
      <c r="F184" s="29" t="s">
        <v>624</v>
      </c>
      <c r="G184" s="29" t="s">
        <v>238</v>
      </c>
      <c r="H184" s="29" t="s">
        <v>1479</v>
      </c>
      <c r="I184" s="29">
        <v>1</v>
      </c>
      <c r="J184" s="29">
        <v>0</v>
      </c>
      <c r="K184" s="29">
        <v>0</v>
      </c>
      <c r="L184" s="29">
        <v>0</v>
      </c>
      <c r="M184" s="29" t="s">
        <v>239</v>
      </c>
      <c r="N184" s="132">
        <v>46295</v>
      </c>
      <c r="O184" s="30">
        <v>46205</v>
      </c>
      <c r="P184" s="29">
        <v>287</v>
      </c>
      <c r="Q184" s="29">
        <v>197</v>
      </c>
      <c r="R184" s="29" t="s">
        <v>2259</v>
      </c>
      <c r="S184" s="29">
        <v>45929</v>
      </c>
      <c r="T184" s="29" t="s">
        <v>240</v>
      </c>
      <c r="U184" s="29" t="s">
        <v>240</v>
      </c>
      <c r="V184" s="29">
        <v>1</v>
      </c>
      <c r="W184" s="29">
        <v>3.57</v>
      </c>
      <c r="X184" s="29">
        <v>3.0000000000000001E-3</v>
      </c>
      <c r="Y184" s="29" t="s">
        <v>241</v>
      </c>
      <c r="Z184" s="29" t="s">
        <v>2245</v>
      </c>
      <c r="AA184" s="29" t="s">
        <v>242</v>
      </c>
      <c r="AB184" s="29" t="s">
        <v>242</v>
      </c>
      <c r="AC184" s="29" t="s">
        <v>242</v>
      </c>
      <c r="AD184" s="29" t="s">
        <v>243</v>
      </c>
      <c r="AE184" s="29" t="s">
        <v>240</v>
      </c>
      <c r="AF184" s="30">
        <v>45910</v>
      </c>
      <c r="AH184" s="74">
        <f>_xlfn.IFNA(IF(VLOOKUP(D184,'Cases2021 2022 FC'!AC:AE,3,0)=0,"1",VLOOKUP(D184,'Cases2021 2022 FC'!AC:AE,3,0)),"1")</f>
        <v>13</v>
      </c>
      <c r="AI184" s="74">
        <f t="shared" si="13"/>
        <v>0</v>
      </c>
      <c r="AJ184" s="74">
        <f t="shared" si="14"/>
        <v>0</v>
      </c>
      <c r="AK184" s="74">
        <f t="shared" si="15"/>
        <v>0</v>
      </c>
      <c r="AL184" s="74">
        <f t="shared" si="16"/>
        <v>0</v>
      </c>
      <c r="AM184" s="75">
        <f t="shared" si="17"/>
        <v>0</v>
      </c>
      <c r="AN184" s="72" t="str">
        <f>VLOOKUP(D184,SOP!C:R,16,0)</f>
        <v>SEASONINGS</v>
      </c>
    </row>
    <row r="185" spans="1:40" x14ac:dyDescent="0.3">
      <c r="A185" s="74" cm="1">
        <f t="array" ref="A185">1+SUMPRODUCT(--(D185&gt;$D$2:$D$826))</f>
        <v>180</v>
      </c>
      <c r="B185" s="72" t="str">
        <f t="shared" si="12"/>
        <v>17193201180</v>
      </c>
      <c r="C185" s="30">
        <v>46008</v>
      </c>
      <c r="D185" s="29">
        <v>17193201</v>
      </c>
      <c r="E185" s="29" t="s">
        <v>281</v>
      </c>
      <c r="F185" s="29" t="s">
        <v>624</v>
      </c>
      <c r="G185" s="29" t="s">
        <v>238</v>
      </c>
      <c r="H185" s="29" t="s">
        <v>1771</v>
      </c>
      <c r="I185" s="29">
        <v>390</v>
      </c>
      <c r="J185" s="29">
        <v>0</v>
      </c>
      <c r="K185" s="29">
        <v>0</v>
      </c>
      <c r="L185" s="29">
        <v>0</v>
      </c>
      <c r="M185" s="29" t="s">
        <v>239</v>
      </c>
      <c r="N185" s="30">
        <v>46326</v>
      </c>
      <c r="O185" s="30">
        <v>46236</v>
      </c>
      <c r="P185" s="29">
        <v>318</v>
      </c>
      <c r="Q185" s="29">
        <v>228</v>
      </c>
      <c r="R185" s="29" t="s">
        <v>1772</v>
      </c>
      <c r="S185" s="30">
        <v>45967</v>
      </c>
      <c r="T185" s="29" t="s">
        <v>240</v>
      </c>
      <c r="U185" s="29" t="s">
        <v>240</v>
      </c>
      <c r="V185" s="29">
        <v>390</v>
      </c>
      <c r="W185" s="29">
        <v>1393.52</v>
      </c>
      <c r="X185" s="29">
        <v>1.016</v>
      </c>
      <c r="Y185" s="29" t="s">
        <v>241</v>
      </c>
      <c r="Z185" s="29" t="s">
        <v>2245</v>
      </c>
      <c r="AA185" s="29" t="s">
        <v>242</v>
      </c>
      <c r="AB185" s="29" t="s">
        <v>242</v>
      </c>
      <c r="AC185" s="29" t="s">
        <v>242</v>
      </c>
      <c r="AD185" s="29" t="s">
        <v>243</v>
      </c>
      <c r="AE185" s="29" t="s">
        <v>240</v>
      </c>
      <c r="AF185" s="30">
        <v>45950</v>
      </c>
      <c r="AH185" s="74">
        <f>_xlfn.IFNA(IF(VLOOKUP(D185,'Cases2021 2022 FC'!AC:AE,3,0)=0,"1",VLOOKUP(D185,'Cases2021 2022 FC'!AC:AE,3,0)),"1")</f>
        <v>13</v>
      </c>
      <c r="AI185" s="74">
        <f t="shared" si="13"/>
        <v>30</v>
      </c>
      <c r="AJ185" s="74">
        <f t="shared" si="14"/>
        <v>0</v>
      </c>
      <c r="AK185" s="74">
        <f t="shared" si="15"/>
        <v>0</v>
      </c>
      <c r="AL185" s="74">
        <f t="shared" si="16"/>
        <v>0</v>
      </c>
      <c r="AM185" s="75">
        <f t="shared" si="17"/>
        <v>0</v>
      </c>
      <c r="AN185" s="72" t="str">
        <f>VLOOKUP(D185,SOP!C:R,16,0)</f>
        <v>SEASONINGS</v>
      </c>
    </row>
    <row r="186" spans="1:40" x14ac:dyDescent="0.3">
      <c r="A186" s="74" cm="1">
        <f t="array" ref="A186">1+SUMPRODUCT(--(D186&gt;$D$2:$D$826))</f>
        <v>180</v>
      </c>
      <c r="B186" s="72" t="str">
        <f t="shared" si="12"/>
        <v>17193201180</v>
      </c>
      <c r="C186" s="29">
        <v>46008</v>
      </c>
      <c r="D186" s="29">
        <v>17193201</v>
      </c>
      <c r="E186" s="29" t="s">
        <v>281</v>
      </c>
      <c r="F186" s="29" t="s">
        <v>624</v>
      </c>
      <c r="G186" s="29" t="s">
        <v>238</v>
      </c>
      <c r="H186" s="29" t="s">
        <v>1771</v>
      </c>
      <c r="I186" s="29">
        <v>349</v>
      </c>
      <c r="J186" s="29">
        <v>0</v>
      </c>
      <c r="K186" s="29">
        <v>0</v>
      </c>
      <c r="L186" s="29">
        <v>0</v>
      </c>
      <c r="M186" s="29" t="s">
        <v>239</v>
      </c>
      <c r="N186" s="132">
        <v>46326</v>
      </c>
      <c r="O186" s="29">
        <v>46236</v>
      </c>
      <c r="P186" s="29">
        <v>318</v>
      </c>
      <c r="Q186" s="29">
        <v>228</v>
      </c>
      <c r="R186" s="29" t="s">
        <v>1773</v>
      </c>
      <c r="S186" s="29">
        <v>45967</v>
      </c>
      <c r="T186" s="29" t="s">
        <v>240</v>
      </c>
      <c r="U186" s="29" t="s">
        <v>240</v>
      </c>
      <c r="V186" s="29">
        <v>349</v>
      </c>
      <c r="W186" s="29">
        <v>1247.02</v>
      </c>
      <c r="X186" s="29">
        <v>0.90900000000000003</v>
      </c>
      <c r="Y186" s="29" t="s">
        <v>241</v>
      </c>
      <c r="Z186" s="29" t="s">
        <v>2245</v>
      </c>
      <c r="AA186" s="29" t="s">
        <v>242</v>
      </c>
      <c r="AB186" s="29" t="s">
        <v>242</v>
      </c>
      <c r="AC186" s="29" t="s">
        <v>242</v>
      </c>
      <c r="AD186" s="29" t="s">
        <v>243</v>
      </c>
      <c r="AE186" s="29" t="s">
        <v>240</v>
      </c>
      <c r="AF186" s="30">
        <v>45950</v>
      </c>
      <c r="AH186" s="74">
        <f>_xlfn.IFNA(IF(VLOOKUP(D186,'Cases2021 2022 FC'!AC:AE,3,0)=0,"1",VLOOKUP(D186,'Cases2021 2022 FC'!AC:AE,3,0)),"1")</f>
        <v>13</v>
      </c>
      <c r="AI186" s="74">
        <f t="shared" si="13"/>
        <v>27</v>
      </c>
      <c r="AJ186" s="74">
        <f t="shared" si="14"/>
        <v>0</v>
      </c>
      <c r="AK186" s="74">
        <f t="shared" si="15"/>
        <v>30</v>
      </c>
      <c r="AL186" s="74">
        <f t="shared" si="16"/>
        <v>349</v>
      </c>
      <c r="AM186" s="75">
        <f t="shared" si="17"/>
        <v>0</v>
      </c>
      <c r="AN186" s="72" t="str">
        <f>VLOOKUP(D186,SOP!C:R,16,0)</f>
        <v>SEASONINGS</v>
      </c>
    </row>
    <row r="187" spans="1:40" x14ac:dyDescent="0.3">
      <c r="A187" s="74" cm="1">
        <f t="array" ref="A187">1+SUMPRODUCT(--(D187&gt;$D$2:$D$826))</f>
        <v>180</v>
      </c>
      <c r="B187" s="72" t="str">
        <f t="shared" si="12"/>
        <v>17193201180</v>
      </c>
      <c r="C187" s="29">
        <v>46008</v>
      </c>
      <c r="D187" s="29">
        <v>17193201</v>
      </c>
      <c r="E187" s="29" t="s">
        <v>281</v>
      </c>
      <c r="F187" s="29" t="s">
        <v>624</v>
      </c>
      <c r="G187" s="29" t="s">
        <v>238</v>
      </c>
      <c r="H187" s="29" t="s">
        <v>2224</v>
      </c>
      <c r="I187" s="29">
        <v>384</v>
      </c>
      <c r="J187" s="29">
        <v>0</v>
      </c>
      <c r="K187" s="29">
        <v>0</v>
      </c>
      <c r="L187" s="29">
        <v>0</v>
      </c>
      <c r="M187" s="29" t="s">
        <v>239</v>
      </c>
      <c r="N187" s="132">
        <v>46356</v>
      </c>
      <c r="O187" s="29">
        <v>46266</v>
      </c>
      <c r="P187" s="29">
        <v>348</v>
      </c>
      <c r="Q187" s="29">
        <v>258</v>
      </c>
      <c r="R187" s="29" t="s">
        <v>2225</v>
      </c>
      <c r="S187" s="29">
        <v>45996</v>
      </c>
      <c r="T187" s="29" t="s">
        <v>240</v>
      </c>
      <c r="U187" s="29" t="s">
        <v>240</v>
      </c>
      <c r="V187" s="29">
        <v>384</v>
      </c>
      <c r="W187" s="29">
        <v>1372.08</v>
      </c>
      <c r="X187" s="29">
        <v>1</v>
      </c>
      <c r="Y187" s="29" t="s">
        <v>241</v>
      </c>
      <c r="Z187" s="29" t="s">
        <v>2245</v>
      </c>
      <c r="AA187" s="29" t="s">
        <v>242</v>
      </c>
      <c r="AB187" s="29" t="s">
        <v>242</v>
      </c>
      <c r="AC187" s="29" t="s">
        <v>242</v>
      </c>
      <c r="AD187" s="29" t="s">
        <v>243</v>
      </c>
      <c r="AE187" s="29" t="s">
        <v>240</v>
      </c>
      <c r="AF187" s="30">
        <v>45979</v>
      </c>
      <c r="AH187" s="74">
        <f>_xlfn.IFNA(IF(VLOOKUP(D187,'Cases2021 2022 FC'!AC:AE,3,0)=0,"1",VLOOKUP(D187,'Cases2021 2022 FC'!AC:AE,3,0)),"1")</f>
        <v>13</v>
      </c>
      <c r="AI187" s="74">
        <f t="shared" si="13"/>
        <v>30</v>
      </c>
      <c r="AJ187" s="74">
        <f t="shared" si="14"/>
        <v>0</v>
      </c>
      <c r="AK187" s="74">
        <f t="shared" si="15"/>
        <v>27</v>
      </c>
      <c r="AL187" s="74">
        <f t="shared" si="16"/>
        <v>384</v>
      </c>
      <c r="AM187" s="75">
        <f t="shared" si="17"/>
        <v>0</v>
      </c>
      <c r="AN187" s="72" t="str">
        <f>VLOOKUP(D187,SOP!C:R,16,0)</f>
        <v>SEASONINGS</v>
      </c>
    </row>
    <row r="188" spans="1:40" x14ac:dyDescent="0.3">
      <c r="A188" s="74" cm="1">
        <f t="array" ref="A188">1+SUMPRODUCT(--(D188&gt;$D$2:$D$826))</f>
        <v>180</v>
      </c>
      <c r="B188" s="72" t="str">
        <f t="shared" si="12"/>
        <v>17193201180</v>
      </c>
      <c r="C188" s="29">
        <v>46008</v>
      </c>
      <c r="D188" s="29">
        <v>17193201</v>
      </c>
      <c r="E188" s="29" t="s">
        <v>281</v>
      </c>
      <c r="F188" s="29" t="s">
        <v>624</v>
      </c>
      <c r="G188" s="29" t="s">
        <v>238</v>
      </c>
      <c r="H188" s="29" t="s">
        <v>2224</v>
      </c>
      <c r="I188" s="29">
        <v>384</v>
      </c>
      <c r="J188" s="29">
        <v>0</v>
      </c>
      <c r="K188" s="29">
        <v>0</v>
      </c>
      <c r="L188" s="29">
        <v>0</v>
      </c>
      <c r="M188" s="29" t="s">
        <v>239</v>
      </c>
      <c r="N188" s="132">
        <v>46356</v>
      </c>
      <c r="O188" s="29">
        <v>46266</v>
      </c>
      <c r="P188" s="29">
        <v>348</v>
      </c>
      <c r="Q188" s="29">
        <v>258</v>
      </c>
      <c r="R188" s="29" t="s">
        <v>2226</v>
      </c>
      <c r="S188" s="29">
        <v>45996</v>
      </c>
      <c r="T188" s="29" t="s">
        <v>240</v>
      </c>
      <c r="U188" s="29" t="s">
        <v>240</v>
      </c>
      <c r="V188" s="29">
        <v>384</v>
      </c>
      <c r="W188" s="29">
        <v>1372.08</v>
      </c>
      <c r="X188" s="29">
        <v>1</v>
      </c>
      <c r="Y188" s="29" t="s">
        <v>241</v>
      </c>
      <c r="Z188" s="29" t="s">
        <v>2245</v>
      </c>
      <c r="AA188" s="29" t="s">
        <v>242</v>
      </c>
      <c r="AB188" s="29" t="s">
        <v>242</v>
      </c>
      <c r="AC188" s="29" t="s">
        <v>242</v>
      </c>
      <c r="AD188" s="29" t="s">
        <v>243</v>
      </c>
      <c r="AE188" s="29" t="s">
        <v>240</v>
      </c>
      <c r="AF188" s="30">
        <v>45979</v>
      </c>
      <c r="AH188" s="74">
        <f>_xlfn.IFNA(IF(VLOOKUP(D188,'Cases2021 2022 FC'!AC:AE,3,0)=0,"1",VLOOKUP(D188,'Cases2021 2022 FC'!AC:AE,3,0)),"1")</f>
        <v>13</v>
      </c>
      <c r="AI188" s="74">
        <f t="shared" si="13"/>
        <v>30</v>
      </c>
      <c r="AJ188" s="74">
        <f t="shared" si="14"/>
        <v>0</v>
      </c>
      <c r="AK188" s="74">
        <f t="shared" si="15"/>
        <v>30</v>
      </c>
      <c r="AL188" s="74">
        <f t="shared" si="16"/>
        <v>384</v>
      </c>
      <c r="AM188" s="75">
        <f t="shared" si="17"/>
        <v>0</v>
      </c>
      <c r="AN188" s="72" t="str">
        <f>VLOOKUP(D188,SOP!C:R,16,0)</f>
        <v>SEASONINGS</v>
      </c>
    </row>
    <row r="189" spans="1:40" x14ac:dyDescent="0.3">
      <c r="A189" s="74" cm="1">
        <f t="array" ref="A189">1+SUMPRODUCT(--(D189&gt;$D$2:$D$826))</f>
        <v>180</v>
      </c>
      <c r="B189" s="72" t="str">
        <f t="shared" si="12"/>
        <v>17193201180</v>
      </c>
      <c r="C189" s="29">
        <v>46008</v>
      </c>
      <c r="D189" s="29">
        <v>17193201</v>
      </c>
      <c r="E189" s="29" t="s">
        <v>281</v>
      </c>
      <c r="F189" s="29" t="s">
        <v>624</v>
      </c>
      <c r="G189" s="29" t="s">
        <v>238</v>
      </c>
      <c r="H189" s="29" t="s">
        <v>2224</v>
      </c>
      <c r="I189" s="29">
        <v>384</v>
      </c>
      <c r="J189" s="29">
        <v>0</v>
      </c>
      <c r="K189" s="29">
        <v>0</v>
      </c>
      <c r="L189" s="29">
        <v>0</v>
      </c>
      <c r="M189" s="29" t="s">
        <v>239</v>
      </c>
      <c r="N189" s="132">
        <v>46356</v>
      </c>
      <c r="O189" s="29">
        <v>46266</v>
      </c>
      <c r="P189" s="29">
        <v>348</v>
      </c>
      <c r="Q189" s="29">
        <v>258</v>
      </c>
      <c r="R189" s="29" t="s">
        <v>2227</v>
      </c>
      <c r="S189" s="29">
        <v>45996</v>
      </c>
      <c r="T189" s="29" t="s">
        <v>240</v>
      </c>
      <c r="U189" s="29" t="s">
        <v>240</v>
      </c>
      <c r="V189" s="29">
        <v>384</v>
      </c>
      <c r="W189" s="29">
        <v>1372.08</v>
      </c>
      <c r="X189" s="29">
        <v>1</v>
      </c>
      <c r="Y189" s="29" t="s">
        <v>241</v>
      </c>
      <c r="Z189" s="29" t="s">
        <v>2245</v>
      </c>
      <c r="AA189" s="29" t="s">
        <v>242</v>
      </c>
      <c r="AB189" s="29" t="s">
        <v>242</v>
      </c>
      <c r="AC189" s="29" t="s">
        <v>242</v>
      </c>
      <c r="AD189" s="29" t="s">
        <v>243</v>
      </c>
      <c r="AE189" s="29" t="s">
        <v>240</v>
      </c>
      <c r="AF189" s="30">
        <v>45979</v>
      </c>
      <c r="AH189" s="74">
        <f>_xlfn.IFNA(IF(VLOOKUP(D189,'Cases2021 2022 FC'!AC:AE,3,0)=0,"1",VLOOKUP(D189,'Cases2021 2022 FC'!AC:AE,3,0)),"1")</f>
        <v>13</v>
      </c>
      <c r="AI189" s="74">
        <f t="shared" si="13"/>
        <v>30</v>
      </c>
      <c r="AJ189" s="74">
        <f t="shared" si="14"/>
        <v>0</v>
      </c>
      <c r="AK189" s="74">
        <f t="shared" si="15"/>
        <v>30</v>
      </c>
      <c r="AL189" s="74">
        <f t="shared" si="16"/>
        <v>384</v>
      </c>
      <c r="AM189" s="75">
        <f t="shared" si="17"/>
        <v>0</v>
      </c>
      <c r="AN189" s="72" t="str">
        <f>VLOOKUP(D189,SOP!C:R,16,0)</f>
        <v>SEASONINGS</v>
      </c>
    </row>
    <row r="190" spans="1:40" x14ac:dyDescent="0.3">
      <c r="A190" s="74" cm="1">
        <f t="array" ref="A190">1+SUMPRODUCT(--(D190&gt;$D$2:$D$826))</f>
        <v>189</v>
      </c>
      <c r="B190" s="72" t="str">
        <f t="shared" si="12"/>
        <v>17193301189</v>
      </c>
      <c r="C190" s="30">
        <v>46008</v>
      </c>
      <c r="D190" s="29">
        <v>17193301</v>
      </c>
      <c r="E190" s="29" t="s">
        <v>282</v>
      </c>
      <c r="F190" s="29" t="s">
        <v>624</v>
      </c>
      <c r="G190" s="29" t="s">
        <v>238</v>
      </c>
      <c r="H190" s="29" t="s">
        <v>1774</v>
      </c>
      <c r="I190" s="29">
        <v>165</v>
      </c>
      <c r="J190" s="29">
        <v>0</v>
      </c>
      <c r="K190" s="29">
        <v>0</v>
      </c>
      <c r="L190" s="29">
        <v>0</v>
      </c>
      <c r="M190" s="29" t="s">
        <v>239</v>
      </c>
      <c r="N190" s="132">
        <v>46326</v>
      </c>
      <c r="O190" s="30">
        <v>46236</v>
      </c>
      <c r="P190" s="29">
        <v>318</v>
      </c>
      <c r="Q190" s="29">
        <v>228</v>
      </c>
      <c r="R190" s="29" t="s">
        <v>1775</v>
      </c>
      <c r="S190" s="29">
        <v>45967</v>
      </c>
      <c r="T190" s="29" t="s">
        <v>240</v>
      </c>
      <c r="U190" s="29" t="s">
        <v>240</v>
      </c>
      <c r="V190" s="29">
        <v>165</v>
      </c>
      <c r="W190" s="29">
        <v>801.45</v>
      </c>
      <c r="X190" s="29">
        <v>0.43</v>
      </c>
      <c r="Y190" s="29" t="s">
        <v>241</v>
      </c>
      <c r="Z190" s="29" t="s">
        <v>2245</v>
      </c>
      <c r="AA190" s="29" t="s">
        <v>242</v>
      </c>
      <c r="AB190" s="29" t="s">
        <v>242</v>
      </c>
      <c r="AC190" s="29" t="s">
        <v>242</v>
      </c>
      <c r="AD190" s="29" t="s">
        <v>243</v>
      </c>
      <c r="AE190" s="29" t="s">
        <v>240</v>
      </c>
      <c r="AF190" s="30">
        <v>45937</v>
      </c>
      <c r="AH190" s="74">
        <f>_xlfn.IFNA(IF(VLOOKUP(D190,'Cases2021 2022 FC'!AC:AE,3,0)=0,"1",VLOOKUP(D190,'Cases2021 2022 FC'!AC:AE,3,0)),"1")</f>
        <v>63</v>
      </c>
      <c r="AI190" s="74">
        <f t="shared" si="13"/>
        <v>3</v>
      </c>
      <c r="AJ190" s="74">
        <f t="shared" si="14"/>
        <v>0</v>
      </c>
      <c r="AK190" s="74">
        <f t="shared" si="15"/>
        <v>0</v>
      </c>
      <c r="AL190" s="74">
        <f t="shared" si="16"/>
        <v>0</v>
      </c>
      <c r="AM190" s="75">
        <f t="shared" si="17"/>
        <v>0</v>
      </c>
      <c r="AN190" s="72" t="str">
        <f>VLOOKUP(D190,SOP!C:R,16,0)</f>
        <v>SEASONINGS</v>
      </c>
    </row>
    <row r="191" spans="1:40" x14ac:dyDescent="0.3">
      <c r="A191" s="74" cm="1">
        <f t="array" ref="A191">1+SUMPRODUCT(--(D191&gt;$D$2:$D$826))</f>
        <v>189</v>
      </c>
      <c r="B191" s="72" t="str">
        <f t="shared" si="12"/>
        <v>17193301189</v>
      </c>
      <c r="C191" s="30">
        <v>46008</v>
      </c>
      <c r="D191" s="29">
        <v>17193301</v>
      </c>
      <c r="E191" s="29" t="s">
        <v>282</v>
      </c>
      <c r="F191" s="29" t="s">
        <v>624</v>
      </c>
      <c r="G191" s="29" t="s">
        <v>238</v>
      </c>
      <c r="H191" s="29" t="s">
        <v>1774</v>
      </c>
      <c r="I191" s="29">
        <v>351</v>
      </c>
      <c r="J191" s="29">
        <v>0</v>
      </c>
      <c r="K191" s="29">
        <v>0</v>
      </c>
      <c r="L191" s="29">
        <v>0</v>
      </c>
      <c r="M191" s="29" t="s">
        <v>239</v>
      </c>
      <c r="N191" s="132">
        <v>46326</v>
      </c>
      <c r="O191" s="30">
        <v>46236</v>
      </c>
      <c r="P191" s="29">
        <v>318</v>
      </c>
      <c r="Q191" s="29">
        <v>228</v>
      </c>
      <c r="R191" s="29" t="s">
        <v>1776</v>
      </c>
      <c r="S191" s="29">
        <v>45967</v>
      </c>
      <c r="T191" s="29" t="s">
        <v>240</v>
      </c>
      <c r="U191" s="29" t="s">
        <v>240</v>
      </c>
      <c r="V191" s="29">
        <v>351</v>
      </c>
      <c r="W191" s="29">
        <v>1704.9</v>
      </c>
      <c r="X191" s="29">
        <v>0.91400000000000003</v>
      </c>
      <c r="Y191" s="29" t="s">
        <v>241</v>
      </c>
      <c r="Z191" s="29" t="s">
        <v>2245</v>
      </c>
      <c r="AA191" s="29" t="s">
        <v>242</v>
      </c>
      <c r="AB191" s="29" t="s">
        <v>242</v>
      </c>
      <c r="AC191" s="29" t="s">
        <v>242</v>
      </c>
      <c r="AD191" s="29" t="s">
        <v>243</v>
      </c>
      <c r="AE191" s="29" t="s">
        <v>240</v>
      </c>
      <c r="AF191" s="30">
        <v>45937</v>
      </c>
      <c r="AH191" s="74">
        <f>_xlfn.IFNA(IF(VLOOKUP(D191,'Cases2021 2022 FC'!AC:AE,3,0)=0,"1",VLOOKUP(D191,'Cases2021 2022 FC'!AC:AE,3,0)),"1")</f>
        <v>63</v>
      </c>
      <c r="AI191" s="74">
        <f t="shared" si="13"/>
        <v>6</v>
      </c>
      <c r="AJ191" s="74">
        <f t="shared" si="14"/>
        <v>0</v>
      </c>
      <c r="AK191" s="74">
        <f t="shared" si="15"/>
        <v>3</v>
      </c>
      <c r="AL191" s="74">
        <f t="shared" si="16"/>
        <v>351</v>
      </c>
      <c r="AM191" s="75">
        <f t="shared" si="17"/>
        <v>0</v>
      </c>
      <c r="AN191" s="72" t="str">
        <f>VLOOKUP(D191,SOP!C:R,16,0)</f>
        <v>SEASONINGS</v>
      </c>
    </row>
    <row r="192" spans="1:40" x14ac:dyDescent="0.3">
      <c r="A192" s="74" cm="1">
        <f t="array" ref="A192">1+SUMPRODUCT(--(D192&gt;$D$2:$D$826))</f>
        <v>189</v>
      </c>
      <c r="B192" s="72" t="str">
        <f t="shared" si="12"/>
        <v>17193301189</v>
      </c>
      <c r="C192" s="30">
        <v>46008</v>
      </c>
      <c r="D192" s="29">
        <v>17193301</v>
      </c>
      <c r="E192" s="29" t="s">
        <v>282</v>
      </c>
      <c r="F192" s="29" t="s">
        <v>624</v>
      </c>
      <c r="G192" s="29" t="s">
        <v>238</v>
      </c>
      <c r="H192" s="29" t="s">
        <v>1774</v>
      </c>
      <c r="I192" s="29">
        <v>10</v>
      </c>
      <c r="J192" s="29">
        <v>0</v>
      </c>
      <c r="K192" s="29">
        <v>0</v>
      </c>
      <c r="L192" s="29">
        <v>0</v>
      </c>
      <c r="M192" s="29" t="s">
        <v>239</v>
      </c>
      <c r="N192" s="30">
        <v>46326</v>
      </c>
      <c r="O192" s="30">
        <v>46236</v>
      </c>
      <c r="P192" s="29">
        <v>318</v>
      </c>
      <c r="Q192" s="29">
        <v>228</v>
      </c>
      <c r="R192" s="29" t="s">
        <v>2361</v>
      </c>
      <c r="S192" s="30">
        <v>45967</v>
      </c>
      <c r="T192" s="29" t="s">
        <v>240</v>
      </c>
      <c r="U192" s="29" t="s">
        <v>240</v>
      </c>
      <c r="V192" s="29">
        <v>10</v>
      </c>
      <c r="W192" s="29">
        <v>48.57</v>
      </c>
      <c r="X192" s="29">
        <v>2.5999999999999999E-2</v>
      </c>
      <c r="Y192" s="29" t="s">
        <v>241</v>
      </c>
      <c r="Z192" s="29" t="s">
        <v>2245</v>
      </c>
      <c r="AA192" s="29" t="s">
        <v>242</v>
      </c>
      <c r="AB192" s="29" t="s">
        <v>242</v>
      </c>
      <c r="AC192" s="29" t="s">
        <v>242</v>
      </c>
      <c r="AD192" s="29" t="s">
        <v>243</v>
      </c>
      <c r="AE192" s="29" t="s">
        <v>240</v>
      </c>
      <c r="AF192" s="30">
        <v>45937</v>
      </c>
      <c r="AH192" s="74">
        <f>_xlfn.IFNA(IF(VLOOKUP(D192,'Cases2021 2022 FC'!AC:AE,3,0)=0,"1",VLOOKUP(D192,'Cases2021 2022 FC'!AC:AE,3,0)),"1")</f>
        <v>63</v>
      </c>
      <c r="AI192" s="74">
        <f t="shared" si="13"/>
        <v>0</v>
      </c>
      <c r="AJ192" s="74">
        <f t="shared" si="14"/>
        <v>0</v>
      </c>
      <c r="AK192" s="74">
        <f t="shared" si="15"/>
        <v>6</v>
      </c>
      <c r="AL192" s="74">
        <f t="shared" si="16"/>
        <v>10</v>
      </c>
      <c r="AM192" s="75">
        <f t="shared" si="17"/>
        <v>0</v>
      </c>
      <c r="AN192" s="72" t="str">
        <f>VLOOKUP(D192,SOP!C:R,16,0)</f>
        <v>SEASONINGS</v>
      </c>
    </row>
    <row r="193" spans="1:40" x14ac:dyDescent="0.3">
      <c r="A193" s="74" cm="1">
        <f t="array" ref="A193">1+SUMPRODUCT(--(D193&gt;$D$2:$D$826))</f>
        <v>189</v>
      </c>
      <c r="B193" s="72" t="str">
        <f t="shared" si="12"/>
        <v>17193301189</v>
      </c>
      <c r="C193" s="30">
        <v>46008</v>
      </c>
      <c r="D193" s="29">
        <v>17193301</v>
      </c>
      <c r="E193" s="29" t="s">
        <v>282</v>
      </c>
      <c r="F193" s="29" t="s">
        <v>624</v>
      </c>
      <c r="G193" s="29" t="s">
        <v>238</v>
      </c>
      <c r="H193" s="29" t="s">
        <v>1774</v>
      </c>
      <c r="I193" s="29">
        <v>30</v>
      </c>
      <c r="J193" s="29">
        <v>0</v>
      </c>
      <c r="K193" s="29">
        <v>0</v>
      </c>
      <c r="L193" s="29">
        <v>0</v>
      </c>
      <c r="M193" s="29" t="s">
        <v>239</v>
      </c>
      <c r="N193" s="132">
        <v>46326</v>
      </c>
      <c r="O193" s="30">
        <v>46236</v>
      </c>
      <c r="P193" s="29">
        <v>318</v>
      </c>
      <c r="Q193" s="29">
        <v>228</v>
      </c>
      <c r="R193" s="29" t="s">
        <v>2282</v>
      </c>
      <c r="S193" s="30">
        <v>45967</v>
      </c>
      <c r="T193" s="29" t="s">
        <v>240</v>
      </c>
      <c r="U193" s="29" t="s">
        <v>240</v>
      </c>
      <c r="V193" s="29">
        <v>30</v>
      </c>
      <c r="W193" s="29">
        <v>145.72</v>
      </c>
      <c r="X193" s="29">
        <v>7.8E-2</v>
      </c>
      <c r="Y193" s="29" t="s">
        <v>241</v>
      </c>
      <c r="Z193" s="29" t="s">
        <v>2245</v>
      </c>
      <c r="AA193" s="29" t="s">
        <v>242</v>
      </c>
      <c r="AB193" s="29" t="s">
        <v>242</v>
      </c>
      <c r="AC193" s="29" t="s">
        <v>242</v>
      </c>
      <c r="AD193" s="29" t="s">
        <v>243</v>
      </c>
      <c r="AE193" s="29" t="s">
        <v>240</v>
      </c>
      <c r="AF193" s="30">
        <v>45937</v>
      </c>
      <c r="AH193" s="74">
        <f>_xlfn.IFNA(IF(VLOOKUP(D193,'Cases2021 2022 FC'!AC:AE,3,0)=0,"1",VLOOKUP(D193,'Cases2021 2022 FC'!AC:AE,3,0)),"1")</f>
        <v>63</v>
      </c>
      <c r="AI193" s="74">
        <f t="shared" si="13"/>
        <v>0</v>
      </c>
      <c r="AJ193" s="74">
        <f t="shared" si="14"/>
        <v>0</v>
      </c>
      <c r="AK193" s="74">
        <f t="shared" si="15"/>
        <v>0</v>
      </c>
      <c r="AL193" s="74">
        <f t="shared" si="16"/>
        <v>0</v>
      </c>
      <c r="AM193" s="75">
        <f t="shared" si="17"/>
        <v>0</v>
      </c>
      <c r="AN193" s="72" t="str">
        <f>VLOOKUP(D193,SOP!C:R,16,0)</f>
        <v>SEASONINGS</v>
      </c>
    </row>
    <row r="194" spans="1:40" x14ac:dyDescent="0.3">
      <c r="A194" s="74" cm="1">
        <f t="array" ref="A194">1+SUMPRODUCT(--(D194&gt;$D$2:$D$826))</f>
        <v>189</v>
      </c>
      <c r="B194" s="72" t="str">
        <f t="shared" ref="B194:B257" si="18">D194&amp;A194</f>
        <v>17193301189</v>
      </c>
      <c r="C194" s="30">
        <v>46008</v>
      </c>
      <c r="D194" s="29">
        <v>17193301</v>
      </c>
      <c r="E194" s="29" t="s">
        <v>282</v>
      </c>
      <c r="F194" s="29" t="s">
        <v>624</v>
      </c>
      <c r="G194" s="29" t="s">
        <v>238</v>
      </c>
      <c r="H194" s="29" t="s">
        <v>1774</v>
      </c>
      <c r="I194" s="29">
        <v>3</v>
      </c>
      <c r="J194" s="29">
        <v>0</v>
      </c>
      <c r="K194" s="29">
        <v>0</v>
      </c>
      <c r="L194" s="29">
        <v>0</v>
      </c>
      <c r="M194" s="29" t="s">
        <v>239</v>
      </c>
      <c r="N194" s="132">
        <v>46326</v>
      </c>
      <c r="O194" s="30">
        <v>46236</v>
      </c>
      <c r="P194" s="29">
        <v>318</v>
      </c>
      <c r="Q194" s="29">
        <v>228</v>
      </c>
      <c r="R194" s="29" t="s">
        <v>2261</v>
      </c>
      <c r="S194" s="29">
        <v>45967</v>
      </c>
      <c r="T194" s="29" t="s">
        <v>240</v>
      </c>
      <c r="U194" s="29" t="s">
        <v>240</v>
      </c>
      <c r="V194" s="29">
        <v>3</v>
      </c>
      <c r="W194" s="29">
        <v>14.57</v>
      </c>
      <c r="X194" s="29">
        <v>8.0000000000000002E-3</v>
      </c>
      <c r="Y194" s="29" t="s">
        <v>241</v>
      </c>
      <c r="Z194" s="29" t="s">
        <v>2245</v>
      </c>
      <c r="AA194" s="29" t="s">
        <v>242</v>
      </c>
      <c r="AB194" s="29" t="s">
        <v>242</v>
      </c>
      <c r="AC194" s="29" t="s">
        <v>242</v>
      </c>
      <c r="AD194" s="29" t="s">
        <v>243</v>
      </c>
      <c r="AE194" s="29" t="s">
        <v>240</v>
      </c>
      <c r="AF194" s="30">
        <v>45937</v>
      </c>
      <c r="AH194" s="74">
        <f>_xlfn.IFNA(IF(VLOOKUP(D194,'Cases2021 2022 FC'!AC:AE,3,0)=0,"1",VLOOKUP(D194,'Cases2021 2022 FC'!AC:AE,3,0)),"1")</f>
        <v>63</v>
      </c>
      <c r="AI194" s="74">
        <f t="shared" ref="AI194:AI257" si="19">ROUND(I194/AH194,0)</f>
        <v>0</v>
      </c>
      <c r="AJ194" s="74">
        <f t="shared" ref="AJ194:AJ257" si="20">IF(Q194-AI194&lt;0,Q194-AI194,0)</f>
        <v>0</v>
      </c>
      <c r="AK194" s="74">
        <f t="shared" ref="AK194:AK257" si="21">IF((AI194&gt;Q194),(K194/AH194)-Q194,0)+IFERROR(IF(B194=B193,AI193,0),0)</f>
        <v>0</v>
      </c>
      <c r="AL194" s="74">
        <f t="shared" ref="AL194:AL257" si="22">IF(AK194&gt;K194,I194,AK194)</f>
        <v>0</v>
      </c>
      <c r="AM194" s="75">
        <f t="shared" ref="AM194:AM257" si="23">IFERROR((W194/K194)*AL194,0)</f>
        <v>0</v>
      </c>
      <c r="AN194" s="72" t="str">
        <f>VLOOKUP(D194,SOP!C:R,16,0)</f>
        <v>SEASONINGS</v>
      </c>
    </row>
    <row r="195" spans="1:40" x14ac:dyDescent="0.3">
      <c r="A195" s="74" cm="1">
        <f t="array" ref="A195">1+SUMPRODUCT(--(D195&gt;$D$2:$D$826))</f>
        <v>189</v>
      </c>
      <c r="B195" s="72" t="str">
        <f t="shared" si="18"/>
        <v>17193301189</v>
      </c>
      <c r="C195" s="30">
        <v>46008</v>
      </c>
      <c r="D195" s="29">
        <v>17193301</v>
      </c>
      <c r="E195" s="29" t="s">
        <v>282</v>
      </c>
      <c r="F195" s="29" t="s">
        <v>624</v>
      </c>
      <c r="G195" s="29" t="s">
        <v>238</v>
      </c>
      <c r="H195" s="29" t="s">
        <v>1774</v>
      </c>
      <c r="I195" s="29">
        <v>3</v>
      </c>
      <c r="J195" s="29">
        <v>0</v>
      </c>
      <c r="K195" s="29">
        <v>0</v>
      </c>
      <c r="L195" s="29">
        <v>0</v>
      </c>
      <c r="M195" s="29" t="s">
        <v>239</v>
      </c>
      <c r="N195" s="132">
        <v>46326</v>
      </c>
      <c r="O195" s="30">
        <v>46236</v>
      </c>
      <c r="P195" s="29">
        <v>318</v>
      </c>
      <c r="Q195" s="29">
        <v>228</v>
      </c>
      <c r="R195" s="29" t="s">
        <v>2258</v>
      </c>
      <c r="S195" s="29">
        <v>45967</v>
      </c>
      <c r="T195" s="29" t="s">
        <v>240</v>
      </c>
      <c r="U195" s="29" t="s">
        <v>240</v>
      </c>
      <c r="V195" s="29">
        <v>3</v>
      </c>
      <c r="W195" s="29">
        <v>14.57</v>
      </c>
      <c r="X195" s="29">
        <v>8.0000000000000002E-3</v>
      </c>
      <c r="Y195" s="29" t="s">
        <v>241</v>
      </c>
      <c r="Z195" s="29" t="s">
        <v>2245</v>
      </c>
      <c r="AA195" s="29" t="s">
        <v>242</v>
      </c>
      <c r="AB195" s="29" t="s">
        <v>242</v>
      </c>
      <c r="AC195" s="29" t="s">
        <v>242</v>
      </c>
      <c r="AD195" s="29" t="s">
        <v>243</v>
      </c>
      <c r="AE195" s="29" t="s">
        <v>240</v>
      </c>
      <c r="AF195" s="30">
        <v>45937</v>
      </c>
      <c r="AH195" s="74">
        <f>_xlfn.IFNA(IF(VLOOKUP(D195,'Cases2021 2022 FC'!AC:AE,3,0)=0,"1",VLOOKUP(D195,'Cases2021 2022 FC'!AC:AE,3,0)),"1")</f>
        <v>63</v>
      </c>
      <c r="AI195" s="74">
        <f t="shared" si="19"/>
        <v>0</v>
      </c>
      <c r="AJ195" s="74">
        <f t="shared" si="20"/>
        <v>0</v>
      </c>
      <c r="AK195" s="74">
        <f t="shared" si="21"/>
        <v>0</v>
      </c>
      <c r="AL195" s="74">
        <f t="shared" si="22"/>
        <v>0</v>
      </c>
      <c r="AM195" s="75">
        <f t="shared" si="23"/>
        <v>0</v>
      </c>
      <c r="AN195" s="72" t="str">
        <f>VLOOKUP(D195,SOP!C:R,16,0)</f>
        <v>SEASONINGS</v>
      </c>
    </row>
    <row r="196" spans="1:40" x14ac:dyDescent="0.3">
      <c r="A196" s="74" cm="1">
        <f t="array" ref="A196">1+SUMPRODUCT(--(D196&gt;$D$2:$D$826))</f>
        <v>189</v>
      </c>
      <c r="B196" s="72" t="str">
        <f t="shared" si="18"/>
        <v>17193301189</v>
      </c>
      <c r="C196" s="30">
        <v>46008</v>
      </c>
      <c r="D196" s="29">
        <v>17193301</v>
      </c>
      <c r="E196" s="29" t="s">
        <v>282</v>
      </c>
      <c r="F196" s="29" t="s">
        <v>624</v>
      </c>
      <c r="G196" s="29" t="s">
        <v>238</v>
      </c>
      <c r="H196" s="29" t="s">
        <v>2228</v>
      </c>
      <c r="I196" s="29">
        <v>384</v>
      </c>
      <c r="J196" s="29">
        <v>0</v>
      </c>
      <c r="K196" s="29">
        <v>0</v>
      </c>
      <c r="L196" s="29">
        <v>0</v>
      </c>
      <c r="M196" s="29" t="s">
        <v>239</v>
      </c>
      <c r="N196" s="132">
        <v>46356</v>
      </c>
      <c r="O196" s="30">
        <v>46266</v>
      </c>
      <c r="P196" s="29">
        <v>348</v>
      </c>
      <c r="Q196" s="29">
        <v>258</v>
      </c>
      <c r="R196" s="29" t="s">
        <v>2229</v>
      </c>
      <c r="S196" s="29">
        <v>45996</v>
      </c>
      <c r="T196" s="29" t="s">
        <v>240</v>
      </c>
      <c r="U196" s="29" t="s">
        <v>240</v>
      </c>
      <c r="V196" s="29">
        <v>384</v>
      </c>
      <c r="W196" s="29">
        <v>1865.19</v>
      </c>
      <c r="X196" s="29">
        <v>1</v>
      </c>
      <c r="Y196" s="29" t="s">
        <v>241</v>
      </c>
      <c r="Z196" s="29" t="s">
        <v>2245</v>
      </c>
      <c r="AA196" s="29" t="s">
        <v>242</v>
      </c>
      <c r="AB196" s="29" t="s">
        <v>242</v>
      </c>
      <c r="AC196" s="29" t="s">
        <v>242</v>
      </c>
      <c r="AD196" s="29" t="s">
        <v>243</v>
      </c>
      <c r="AE196" s="29" t="s">
        <v>240</v>
      </c>
      <c r="AF196" s="30">
        <v>45972</v>
      </c>
      <c r="AH196" s="74">
        <f>_xlfn.IFNA(IF(VLOOKUP(D196,'Cases2021 2022 FC'!AC:AE,3,0)=0,"1",VLOOKUP(D196,'Cases2021 2022 FC'!AC:AE,3,0)),"1")</f>
        <v>63</v>
      </c>
      <c r="AI196" s="74">
        <f t="shared" si="19"/>
        <v>6</v>
      </c>
      <c r="AJ196" s="74">
        <f t="shared" si="20"/>
        <v>0</v>
      </c>
      <c r="AK196" s="74">
        <f t="shared" si="21"/>
        <v>0</v>
      </c>
      <c r="AL196" s="74">
        <f t="shared" si="22"/>
        <v>0</v>
      </c>
      <c r="AM196" s="75">
        <f t="shared" si="23"/>
        <v>0</v>
      </c>
      <c r="AN196" s="72" t="str">
        <f>VLOOKUP(D196,SOP!C:R,16,0)</f>
        <v>SEASONINGS</v>
      </c>
    </row>
    <row r="197" spans="1:40" x14ac:dyDescent="0.3">
      <c r="A197" s="74" cm="1">
        <f t="array" ref="A197">1+SUMPRODUCT(--(D197&gt;$D$2:$D$826))</f>
        <v>189</v>
      </c>
      <c r="B197" s="72" t="str">
        <f t="shared" si="18"/>
        <v>17193301189</v>
      </c>
      <c r="C197" s="30">
        <v>46008</v>
      </c>
      <c r="D197" s="29">
        <v>17193301</v>
      </c>
      <c r="E197" s="29" t="s">
        <v>282</v>
      </c>
      <c r="F197" s="29" t="s">
        <v>624</v>
      </c>
      <c r="G197" s="29" t="s">
        <v>238</v>
      </c>
      <c r="H197" s="29" t="s">
        <v>2228</v>
      </c>
      <c r="I197" s="29">
        <v>384</v>
      </c>
      <c r="J197" s="29">
        <v>0</v>
      </c>
      <c r="K197" s="29">
        <v>0</v>
      </c>
      <c r="L197" s="29">
        <v>0</v>
      </c>
      <c r="M197" s="29" t="s">
        <v>239</v>
      </c>
      <c r="N197" s="132">
        <v>46356</v>
      </c>
      <c r="O197" s="30">
        <v>46266</v>
      </c>
      <c r="P197" s="29">
        <v>348</v>
      </c>
      <c r="Q197" s="29">
        <v>258</v>
      </c>
      <c r="R197" s="29" t="s">
        <v>2230</v>
      </c>
      <c r="S197" s="29">
        <v>45996</v>
      </c>
      <c r="T197" s="29" t="s">
        <v>240</v>
      </c>
      <c r="U197" s="29" t="s">
        <v>240</v>
      </c>
      <c r="V197" s="29">
        <v>384</v>
      </c>
      <c r="W197" s="29">
        <v>1865.19</v>
      </c>
      <c r="X197" s="29">
        <v>1</v>
      </c>
      <c r="Y197" s="29" t="s">
        <v>241</v>
      </c>
      <c r="Z197" s="29" t="s">
        <v>2245</v>
      </c>
      <c r="AA197" s="29" t="s">
        <v>242</v>
      </c>
      <c r="AB197" s="29" t="s">
        <v>242</v>
      </c>
      <c r="AC197" s="29" t="s">
        <v>242</v>
      </c>
      <c r="AD197" s="29" t="s">
        <v>243</v>
      </c>
      <c r="AE197" s="29" t="s">
        <v>240</v>
      </c>
      <c r="AF197" s="30">
        <v>45972</v>
      </c>
      <c r="AH197" s="74">
        <f>_xlfn.IFNA(IF(VLOOKUP(D197,'Cases2021 2022 FC'!AC:AE,3,0)=0,"1",VLOOKUP(D197,'Cases2021 2022 FC'!AC:AE,3,0)),"1")</f>
        <v>63</v>
      </c>
      <c r="AI197" s="74">
        <f t="shared" si="19"/>
        <v>6</v>
      </c>
      <c r="AJ197" s="74">
        <f t="shared" si="20"/>
        <v>0</v>
      </c>
      <c r="AK197" s="74">
        <f t="shared" si="21"/>
        <v>6</v>
      </c>
      <c r="AL197" s="74">
        <f t="shared" si="22"/>
        <v>384</v>
      </c>
      <c r="AM197" s="75">
        <f t="shared" si="23"/>
        <v>0</v>
      </c>
      <c r="AN197" s="72" t="str">
        <f>VLOOKUP(D197,SOP!C:R,16,0)</f>
        <v>SEASONINGS</v>
      </c>
    </row>
    <row r="198" spans="1:40" x14ac:dyDescent="0.3">
      <c r="A198" s="74" cm="1">
        <f t="array" ref="A198">1+SUMPRODUCT(--(D198&gt;$D$2:$D$826))</f>
        <v>189</v>
      </c>
      <c r="B198" s="72" t="str">
        <f t="shared" si="18"/>
        <v>17193301189</v>
      </c>
      <c r="C198" s="30">
        <v>46008</v>
      </c>
      <c r="D198" s="29">
        <v>17193301</v>
      </c>
      <c r="E198" s="29" t="s">
        <v>282</v>
      </c>
      <c r="F198" s="29" t="s">
        <v>624</v>
      </c>
      <c r="G198" s="29" t="s">
        <v>238</v>
      </c>
      <c r="H198" s="29" t="s">
        <v>2228</v>
      </c>
      <c r="I198" s="29">
        <v>384</v>
      </c>
      <c r="J198" s="29">
        <v>0</v>
      </c>
      <c r="K198" s="29">
        <v>0</v>
      </c>
      <c r="L198" s="29">
        <v>0</v>
      </c>
      <c r="M198" s="29" t="s">
        <v>239</v>
      </c>
      <c r="N198" s="30">
        <v>46356</v>
      </c>
      <c r="O198" s="30">
        <v>46266</v>
      </c>
      <c r="P198" s="29">
        <v>348</v>
      </c>
      <c r="Q198" s="29">
        <v>258</v>
      </c>
      <c r="R198" s="29" t="s">
        <v>2231</v>
      </c>
      <c r="S198" s="30">
        <v>45996</v>
      </c>
      <c r="T198" s="29" t="s">
        <v>240</v>
      </c>
      <c r="U198" s="29" t="s">
        <v>240</v>
      </c>
      <c r="V198" s="29">
        <v>384</v>
      </c>
      <c r="W198" s="29">
        <v>1865.19</v>
      </c>
      <c r="X198" s="29">
        <v>1</v>
      </c>
      <c r="Y198" s="29" t="s">
        <v>241</v>
      </c>
      <c r="Z198" s="29" t="s">
        <v>2245</v>
      </c>
      <c r="AA198" s="29" t="s">
        <v>242</v>
      </c>
      <c r="AB198" s="29" t="s">
        <v>242</v>
      </c>
      <c r="AC198" s="29" t="s">
        <v>242</v>
      </c>
      <c r="AD198" s="29" t="s">
        <v>243</v>
      </c>
      <c r="AE198" s="29" t="s">
        <v>240</v>
      </c>
      <c r="AF198" s="30">
        <v>45972</v>
      </c>
      <c r="AH198" s="74">
        <f>_xlfn.IFNA(IF(VLOOKUP(D198,'Cases2021 2022 FC'!AC:AE,3,0)=0,"1",VLOOKUP(D198,'Cases2021 2022 FC'!AC:AE,3,0)),"1")</f>
        <v>63</v>
      </c>
      <c r="AI198" s="74">
        <f t="shared" si="19"/>
        <v>6</v>
      </c>
      <c r="AJ198" s="74">
        <f t="shared" si="20"/>
        <v>0</v>
      </c>
      <c r="AK198" s="74">
        <f t="shared" si="21"/>
        <v>6</v>
      </c>
      <c r="AL198" s="74">
        <f t="shared" si="22"/>
        <v>384</v>
      </c>
      <c r="AM198" s="75">
        <f t="shared" si="23"/>
        <v>0</v>
      </c>
      <c r="AN198" s="72" t="str">
        <f>VLOOKUP(D198,SOP!C:R,16,0)</f>
        <v>SEASONINGS</v>
      </c>
    </row>
    <row r="199" spans="1:40" x14ac:dyDescent="0.3">
      <c r="A199" s="74" cm="1">
        <f t="array" ref="A199">1+SUMPRODUCT(--(D199&gt;$D$2:$D$826))</f>
        <v>189</v>
      </c>
      <c r="B199" s="72" t="str">
        <f t="shared" si="18"/>
        <v>17193301189</v>
      </c>
      <c r="C199" s="30">
        <v>46008</v>
      </c>
      <c r="D199" s="29">
        <v>17193301</v>
      </c>
      <c r="E199" s="29" t="s">
        <v>282</v>
      </c>
      <c r="F199" s="29" t="s">
        <v>624</v>
      </c>
      <c r="G199" s="29" t="s">
        <v>238</v>
      </c>
      <c r="H199" s="29" t="s">
        <v>2228</v>
      </c>
      <c r="I199" s="29">
        <v>384</v>
      </c>
      <c r="J199" s="29">
        <v>0</v>
      </c>
      <c r="K199" s="29">
        <v>0</v>
      </c>
      <c r="L199" s="29">
        <v>0</v>
      </c>
      <c r="M199" s="29" t="s">
        <v>239</v>
      </c>
      <c r="N199" s="30">
        <v>46356</v>
      </c>
      <c r="O199" s="30">
        <v>46266</v>
      </c>
      <c r="P199" s="29">
        <v>348</v>
      </c>
      <c r="Q199" s="29">
        <v>258</v>
      </c>
      <c r="R199" s="29" t="s">
        <v>2232</v>
      </c>
      <c r="S199" s="30">
        <v>45996</v>
      </c>
      <c r="T199" s="29" t="s">
        <v>240</v>
      </c>
      <c r="U199" s="29" t="s">
        <v>240</v>
      </c>
      <c r="V199" s="29">
        <v>384</v>
      </c>
      <c r="W199" s="29">
        <v>1865.19</v>
      </c>
      <c r="X199" s="29">
        <v>1</v>
      </c>
      <c r="Y199" s="29" t="s">
        <v>241</v>
      </c>
      <c r="Z199" s="29" t="s">
        <v>2245</v>
      </c>
      <c r="AA199" s="29" t="s">
        <v>242</v>
      </c>
      <c r="AB199" s="29" t="s">
        <v>242</v>
      </c>
      <c r="AC199" s="29" t="s">
        <v>242</v>
      </c>
      <c r="AD199" s="29" t="s">
        <v>243</v>
      </c>
      <c r="AE199" s="29" t="s">
        <v>240</v>
      </c>
      <c r="AF199" s="30">
        <v>45972</v>
      </c>
      <c r="AH199" s="74">
        <f>_xlfn.IFNA(IF(VLOOKUP(D199,'Cases2021 2022 FC'!AC:AE,3,0)=0,"1",VLOOKUP(D199,'Cases2021 2022 FC'!AC:AE,3,0)),"1")</f>
        <v>63</v>
      </c>
      <c r="AI199" s="74">
        <f t="shared" si="19"/>
        <v>6</v>
      </c>
      <c r="AJ199" s="74">
        <f t="shared" si="20"/>
        <v>0</v>
      </c>
      <c r="AK199" s="74">
        <f t="shared" si="21"/>
        <v>6</v>
      </c>
      <c r="AL199" s="74">
        <f t="shared" si="22"/>
        <v>384</v>
      </c>
      <c r="AM199" s="75">
        <f t="shared" si="23"/>
        <v>0</v>
      </c>
      <c r="AN199" s="72" t="str">
        <f>VLOOKUP(D199,SOP!C:R,16,0)</f>
        <v>SEASONINGS</v>
      </c>
    </row>
    <row r="200" spans="1:40" x14ac:dyDescent="0.3">
      <c r="A200" s="74" cm="1">
        <f t="array" ref="A200">1+SUMPRODUCT(--(D200&gt;$D$2:$D$826))</f>
        <v>189</v>
      </c>
      <c r="B200" s="72" t="str">
        <f t="shared" si="18"/>
        <v>17193301189</v>
      </c>
      <c r="C200" s="30">
        <v>46008</v>
      </c>
      <c r="D200" s="29">
        <v>17193301</v>
      </c>
      <c r="E200" s="29" t="s">
        <v>282</v>
      </c>
      <c r="F200" s="29" t="s">
        <v>624</v>
      </c>
      <c r="G200" s="29" t="s">
        <v>238</v>
      </c>
      <c r="H200" s="29" t="s">
        <v>2228</v>
      </c>
      <c r="I200" s="29">
        <v>384</v>
      </c>
      <c r="J200" s="29">
        <v>0</v>
      </c>
      <c r="K200" s="29">
        <v>0</v>
      </c>
      <c r="L200" s="29">
        <v>0</v>
      </c>
      <c r="M200" s="29" t="s">
        <v>239</v>
      </c>
      <c r="N200" s="30">
        <v>46356</v>
      </c>
      <c r="O200" s="30">
        <v>46266</v>
      </c>
      <c r="P200" s="29">
        <v>348</v>
      </c>
      <c r="Q200" s="29">
        <v>258</v>
      </c>
      <c r="R200" s="29" t="s">
        <v>2233</v>
      </c>
      <c r="S200" s="30">
        <v>45996</v>
      </c>
      <c r="T200" s="29" t="s">
        <v>240</v>
      </c>
      <c r="U200" s="29" t="s">
        <v>240</v>
      </c>
      <c r="V200" s="29">
        <v>384</v>
      </c>
      <c r="W200" s="29">
        <v>1865.19</v>
      </c>
      <c r="X200" s="29">
        <v>1</v>
      </c>
      <c r="Y200" s="29" t="s">
        <v>241</v>
      </c>
      <c r="Z200" s="29" t="s">
        <v>2245</v>
      </c>
      <c r="AA200" s="29" t="s">
        <v>242</v>
      </c>
      <c r="AB200" s="29" t="s">
        <v>242</v>
      </c>
      <c r="AC200" s="29" t="s">
        <v>242</v>
      </c>
      <c r="AD200" s="29" t="s">
        <v>243</v>
      </c>
      <c r="AE200" s="29" t="s">
        <v>240</v>
      </c>
      <c r="AF200" s="30">
        <v>45972</v>
      </c>
      <c r="AH200" s="74">
        <f>_xlfn.IFNA(IF(VLOOKUP(D200,'Cases2021 2022 FC'!AC:AE,3,0)=0,"1",VLOOKUP(D200,'Cases2021 2022 FC'!AC:AE,3,0)),"1")</f>
        <v>63</v>
      </c>
      <c r="AI200" s="74">
        <f t="shared" si="19"/>
        <v>6</v>
      </c>
      <c r="AJ200" s="74">
        <f t="shared" si="20"/>
        <v>0</v>
      </c>
      <c r="AK200" s="74">
        <f t="shared" si="21"/>
        <v>6</v>
      </c>
      <c r="AL200" s="74">
        <f t="shared" si="22"/>
        <v>384</v>
      </c>
      <c r="AM200" s="75">
        <f t="shared" si="23"/>
        <v>0</v>
      </c>
      <c r="AN200" s="72" t="str">
        <f>VLOOKUP(D200,SOP!C:R,16,0)</f>
        <v>SEASONINGS</v>
      </c>
    </row>
    <row r="201" spans="1:40" x14ac:dyDescent="0.3">
      <c r="A201" s="74" cm="1">
        <f t="array" ref="A201">1+SUMPRODUCT(--(D201&gt;$D$2:$D$826))</f>
        <v>189</v>
      </c>
      <c r="B201" s="72" t="str">
        <f t="shared" si="18"/>
        <v>17193301189</v>
      </c>
      <c r="C201" s="30">
        <v>46008</v>
      </c>
      <c r="D201" s="29">
        <v>17193301</v>
      </c>
      <c r="E201" s="29" t="s">
        <v>282</v>
      </c>
      <c r="F201" s="29" t="s">
        <v>624</v>
      </c>
      <c r="G201" s="29" t="s">
        <v>238</v>
      </c>
      <c r="H201" s="29" t="s">
        <v>2228</v>
      </c>
      <c r="I201" s="29">
        <v>288</v>
      </c>
      <c r="J201" s="29">
        <v>0</v>
      </c>
      <c r="K201" s="29">
        <v>0</v>
      </c>
      <c r="L201" s="29">
        <v>0</v>
      </c>
      <c r="M201" s="29" t="s">
        <v>239</v>
      </c>
      <c r="N201" s="30">
        <v>46356</v>
      </c>
      <c r="O201" s="30">
        <v>46266</v>
      </c>
      <c r="P201" s="29">
        <v>348</v>
      </c>
      <c r="Q201" s="29">
        <v>258</v>
      </c>
      <c r="R201" s="29" t="s">
        <v>2234</v>
      </c>
      <c r="S201" s="30">
        <v>45996</v>
      </c>
      <c r="T201" s="29" t="s">
        <v>240</v>
      </c>
      <c r="U201" s="29" t="s">
        <v>240</v>
      </c>
      <c r="V201" s="29">
        <v>288</v>
      </c>
      <c r="W201" s="29">
        <v>1398.89</v>
      </c>
      <c r="X201" s="29">
        <v>0.75</v>
      </c>
      <c r="Y201" s="29" t="s">
        <v>241</v>
      </c>
      <c r="Z201" s="29" t="s">
        <v>2245</v>
      </c>
      <c r="AA201" s="29" t="s">
        <v>242</v>
      </c>
      <c r="AB201" s="29" t="s">
        <v>242</v>
      </c>
      <c r="AC201" s="29" t="s">
        <v>242</v>
      </c>
      <c r="AD201" s="29" t="s">
        <v>243</v>
      </c>
      <c r="AE201" s="29" t="s">
        <v>240</v>
      </c>
      <c r="AF201" s="30">
        <v>45972</v>
      </c>
      <c r="AH201" s="74">
        <f>_xlfn.IFNA(IF(VLOOKUP(D201,'Cases2021 2022 FC'!AC:AE,3,0)=0,"1",VLOOKUP(D201,'Cases2021 2022 FC'!AC:AE,3,0)),"1")</f>
        <v>63</v>
      </c>
      <c r="AI201" s="74">
        <f t="shared" si="19"/>
        <v>5</v>
      </c>
      <c r="AJ201" s="74">
        <f t="shared" si="20"/>
        <v>0</v>
      </c>
      <c r="AK201" s="74">
        <f t="shared" si="21"/>
        <v>6</v>
      </c>
      <c r="AL201" s="74">
        <f t="shared" si="22"/>
        <v>288</v>
      </c>
      <c r="AM201" s="75">
        <f t="shared" si="23"/>
        <v>0</v>
      </c>
      <c r="AN201" s="72" t="str">
        <f>VLOOKUP(D201,SOP!C:R,16,0)</f>
        <v>SEASONINGS</v>
      </c>
    </row>
    <row r="202" spans="1:40" x14ac:dyDescent="0.3">
      <c r="A202" s="74" cm="1">
        <f t="array" ref="A202">1+SUMPRODUCT(--(D202&gt;$D$2:$D$826))</f>
        <v>201</v>
      </c>
      <c r="B202" s="72" t="str">
        <f t="shared" si="18"/>
        <v>17193401201</v>
      </c>
      <c r="C202" s="30">
        <v>46008</v>
      </c>
      <c r="D202" s="29">
        <v>17193401</v>
      </c>
      <c r="E202" s="29" t="s">
        <v>283</v>
      </c>
      <c r="F202" s="29" t="s">
        <v>624</v>
      </c>
      <c r="G202" s="29" t="s">
        <v>238</v>
      </c>
      <c r="H202" s="29" t="s">
        <v>1476</v>
      </c>
      <c r="I202" s="29">
        <v>234</v>
      </c>
      <c r="J202" s="29">
        <v>0</v>
      </c>
      <c r="K202" s="29">
        <v>0</v>
      </c>
      <c r="L202" s="29">
        <v>0</v>
      </c>
      <c r="M202" s="29" t="s">
        <v>239</v>
      </c>
      <c r="N202" s="132">
        <v>46295</v>
      </c>
      <c r="O202" s="30">
        <v>46205</v>
      </c>
      <c r="P202" s="29">
        <v>287</v>
      </c>
      <c r="Q202" s="29">
        <v>197</v>
      </c>
      <c r="R202" s="29" t="s">
        <v>1477</v>
      </c>
      <c r="S202" s="29">
        <v>45929</v>
      </c>
      <c r="T202" s="29" t="s">
        <v>240</v>
      </c>
      <c r="U202" s="29" t="s">
        <v>240</v>
      </c>
      <c r="V202" s="29">
        <v>234</v>
      </c>
      <c r="W202" s="29">
        <v>865.26</v>
      </c>
      <c r="X202" s="29">
        <v>0.60899999999999999</v>
      </c>
      <c r="Y202" s="29" t="s">
        <v>241</v>
      </c>
      <c r="Z202" s="29" t="s">
        <v>2245</v>
      </c>
      <c r="AA202" s="29" t="s">
        <v>242</v>
      </c>
      <c r="AB202" s="29" t="s">
        <v>242</v>
      </c>
      <c r="AC202" s="29" t="s">
        <v>242</v>
      </c>
      <c r="AD202" s="29" t="s">
        <v>243</v>
      </c>
      <c r="AE202" s="29" t="s">
        <v>240</v>
      </c>
      <c r="AF202" s="30">
        <v>45915</v>
      </c>
      <c r="AH202" s="74">
        <f>_xlfn.IFNA(IF(VLOOKUP(D202,'Cases2021 2022 FC'!AC:AE,3,0)=0,"1",VLOOKUP(D202,'Cases2021 2022 FC'!AC:AE,3,0)),"1")</f>
        <v>92</v>
      </c>
      <c r="AI202" s="74">
        <f t="shared" si="19"/>
        <v>3</v>
      </c>
      <c r="AJ202" s="74">
        <f t="shared" si="20"/>
        <v>0</v>
      </c>
      <c r="AK202" s="74">
        <f t="shared" si="21"/>
        <v>0</v>
      </c>
      <c r="AL202" s="74">
        <f t="shared" si="22"/>
        <v>0</v>
      </c>
      <c r="AM202" s="75">
        <f t="shared" si="23"/>
        <v>0</v>
      </c>
      <c r="AN202" s="72" t="str">
        <f>VLOOKUP(D202,SOP!C:R,16,0)</f>
        <v>SEASONINGS</v>
      </c>
    </row>
    <row r="203" spans="1:40" x14ac:dyDescent="0.3">
      <c r="A203" s="74" cm="1">
        <f t="array" ref="A203">1+SUMPRODUCT(--(D203&gt;$D$2:$D$826))</f>
        <v>201</v>
      </c>
      <c r="B203" s="72" t="str">
        <f t="shared" si="18"/>
        <v>17193401201</v>
      </c>
      <c r="C203" s="30">
        <v>46008</v>
      </c>
      <c r="D203" s="29">
        <v>17193401</v>
      </c>
      <c r="E203" s="29" t="s">
        <v>283</v>
      </c>
      <c r="F203" s="29" t="s">
        <v>624</v>
      </c>
      <c r="G203" s="29" t="s">
        <v>238</v>
      </c>
      <c r="H203" s="29" t="s">
        <v>1476</v>
      </c>
      <c r="I203" s="29">
        <v>384</v>
      </c>
      <c r="J203" s="29">
        <v>0</v>
      </c>
      <c r="K203" s="29">
        <v>0</v>
      </c>
      <c r="L203" s="29">
        <v>0</v>
      </c>
      <c r="M203" s="29" t="s">
        <v>239</v>
      </c>
      <c r="N203" s="132">
        <v>46295</v>
      </c>
      <c r="O203" s="30">
        <v>46205</v>
      </c>
      <c r="P203" s="29">
        <v>287</v>
      </c>
      <c r="Q203" s="29">
        <v>197</v>
      </c>
      <c r="R203" s="29" t="s">
        <v>1478</v>
      </c>
      <c r="S203" s="29">
        <v>45929</v>
      </c>
      <c r="T203" s="29" t="s">
        <v>240</v>
      </c>
      <c r="U203" s="29" t="s">
        <v>240</v>
      </c>
      <c r="V203" s="29">
        <v>384</v>
      </c>
      <c r="W203" s="29">
        <v>1419.92</v>
      </c>
      <c r="X203" s="29">
        <v>1</v>
      </c>
      <c r="Y203" s="29" t="s">
        <v>241</v>
      </c>
      <c r="Z203" s="29" t="s">
        <v>2245</v>
      </c>
      <c r="AA203" s="29" t="s">
        <v>242</v>
      </c>
      <c r="AB203" s="29" t="s">
        <v>242</v>
      </c>
      <c r="AC203" s="29" t="s">
        <v>242</v>
      </c>
      <c r="AD203" s="29" t="s">
        <v>243</v>
      </c>
      <c r="AE203" s="29" t="s">
        <v>240</v>
      </c>
      <c r="AF203" s="30">
        <v>45915</v>
      </c>
      <c r="AH203" s="74">
        <f>_xlfn.IFNA(IF(VLOOKUP(D203,'Cases2021 2022 FC'!AC:AE,3,0)=0,"1",VLOOKUP(D203,'Cases2021 2022 FC'!AC:AE,3,0)),"1")</f>
        <v>92</v>
      </c>
      <c r="AI203" s="74">
        <f t="shared" si="19"/>
        <v>4</v>
      </c>
      <c r="AJ203" s="74">
        <f t="shared" si="20"/>
        <v>0</v>
      </c>
      <c r="AK203" s="74">
        <f t="shared" si="21"/>
        <v>3</v>
      </c>
      <c r="AL203" s="74">
        <f t="shared" si="22"/>
        <v>384</v>
      </c>
      <c r="AM203" s="75">
        <f t="shared" si="23"/>
        <v>0</v>
      </c>
      <c r="AN203" s="72" t="str">
        <f>VLOOKUP(D203,SOP!C:R,16,0)</f>
        <v>SEASONINGS</v>
      </c>
    </row>
    <row r="204" spans="1:40" x14ac:dyDescent="0.3">
      <c r="A204" s="74" cm="1">
        <f t="array" ref="A204">1+SUMPRODUCT(--(D204&gt;$D$2:$D$826))</f>
        <v>201</v>
      </c>
      <c r="B204" s="72" t="str">
        <f t="shared" si="18"/>
        <v>17193401201</v>
      </c>
      <c r="C204" s="30">
        <v>46008</v>
      </c>
      <c r="D204" s="29">
        <v>17193401</v>
      </c>
      <c r="E204" s="29" t="s">
        <v>283</v>
      </c>
      <c r="F204" s="29" t="s">
        <v>624</v>
      </c>
      <c r="G204" s="29" t="s">
        <v>238</v>
      </c>
      <c r="H204" s="29" t="s">
        <v>1476</v>
      </c>
      <c r="I204" s="29">
        <v>5</v>
      </c>
      <c r="J204" s="29">
        <v>0</v>
      </c>
      <c r="K204" s="29">
        <v>0</v>
      </c>
      <c r="L204" s="29">
        <v>0</v>
      </c>
      <c r="M204" s="29" t="s">
        <v>239</v>
      </c>
      <c r="N204" s="132">
        <v>46295</v>
      </c>
      <c r="O204" s="30">
        <v>46205</v>
      </c>
      <c r="P204" s="29">
        <v>287</v>
      </c>
      <c r="Q204" s="29">
        <v>197</v>
      </c>
      <c r="R204" s="29" t="s">
        <v>2361</v>
      </c>
      <c r="S204" s="29">
        <v>45929</v>
      </c>
      <c r="T204" s="29" t="s">
        <v>240</v>
      </c>
      <c r="U204" s="29" t="s">
        <v>240</v>
      </c>
      <c r="V204" s="29">
        <v>5</v>
      </c>
      <c r="W204" s="29">
        <v>18.489999999999998</v>
      </c>
      <c r="X204" s="29">
        <v>1.2999999999999999E-2</v>
      </c>
      <c r="Y204" s="29" t="s">
        <v>241</v>
      </c>
      <c r="Z204" s="29" t="s">
        <v>2245</v>
      </c>
      <c r="AA204" s="29" t="s">
        <v>242</v>
      </c>
      <c r="AB204" s="29" t="s">
        <v>242</v>
      </c>
      <c r="AC204" s="29" t="s">
        <v>242</v>
      </c>
      <c r="AD204" s="29" t="s">
        <v>243</v>
      </c>
      <c r="AE204" s="29" t="s">
        <v>240</v>
      </c>
      <c r="AF204" s="30">
        <v>45915</v>
      </c>
      <c r="AH204" s="74">
        <f>_xlfn.IFNA(IF(VLOOKUP(D204,'Cases2021 2022 FC'!AC:AE,3,0)=0,"1",VLOOKUP(D204,'Cases2021 2022 FC'!AC:AE,3,0)),"1")</f>
        <v>92</v>
      </c>
      <c r="AI204" s="74">
        <f t="shared" si="19"/>
        <v>0</v>
      </c>
      <c r="AJ204" s="74">
        <f t="shared" si="20"/>
        <v>0</v>
      </c>
      <c r="AK204" s="74">
        <f t="shared" si="21"/>
        <v>4</v>
      </c>
      <c r="AL204" s="74">
        <f t="shared" si="22"/>
        <v>5</v>
      </c>
      <c r="AM204" s="75">
        <f t="shared" si="23"/>
        <v>0</v>
      </c>
      <c r="AN204" s="72" t="str">
        <f>VLOOKUP(D204,SOP!C:R,16,0)</f>
        <v>SEASONINGS</v>
      </c>
    </row>
    <row r="205" spans="1:40" x14ac:dyDescent="0.3">
      <c r="A205" s="74" cm="1">
        <f t="array" ref="A205">1+SUMPRODUCT(--(D205&gt;$D$2:$D$826))</f>
        <v>201</v>
      </c>
      <c r="B205" s="72" t="str">
        <f t="shared" si="18"/>
        <v>17193401201</v>
      </c>
      <c r="C205" s="30">
        <v>46008</v>
      </c>
      <c r="D205" s="29">
        <v>17193401</v>
      </c>
      <c r="E205" s="29" t="s">
        <v>283</v>
      </c>
      <c r="F205" s="29" t="s">
        <v>624</v>
      </c>
      <c r="G205" s="29" t="s">
        <v>238</v>
      </c>
      <c r="H205" s="29" t="s">
        <v>1476</v>
      </c>
      <c r="I205" s="29">
        <v>20</v>
      </c>
      <c r="J205" s="29">
        <v>0</v>
      </c>
      <c r="K205" s="29">
        <v>0</v>
      </c>
      <c r="L205" s="29">
        <v>0</v>
      </c>
      <c r="M205" s="29" t="s">
        <v>239</v>
      </c>
      <c r="N205" s="132">
        <v>46295</v>
      </c>
      <c r="O205" s="30">
        <v>46205</v>
      </c>
      <c r="P205" s="29">
        <v>287</v>
      </c>
      <c r="Q205" s="29">
        <v>197</v>
      </c>
      <c r="R205" s="29" t="s">
        <v>2261</v>
      </c>
      <c r="S205" s="29">
        <v>45929</v>
      </c>
      <c r="T205" s="29" t="s">
        <v>240</v>
      </c>
      <c r="U205" s="29" t="s">
        <v>240</v>
      </c>
      <c r="V205" s="29">
        <v>20</v>
      </c>
      <c r="W205" s="29">
        <v>73.95</v>
      </c>
      <c r="X205" s="29">
        <v>5.1999999999999998E-2</v>
      </c>
      <c r="Y205" s="29" t="s">
        <v>241</v>
      </c>
      <c r="Z205" s="29" t="s">
        <v>2245</v>
      </c>
      <c r="AA205" s="29" t="s">
        <v>242</v>
      </c>
      <c r="AB205" s="29" t="s">
        <v>242</v>
      </c>
      <c r="AC205" s="29" t="s">
        <v>242</v>
      </c>
      <c r="AD205" s="29" t="s">
        <v>243</v>
      </c>
      <c r="AE205" s="29" t="s">
        <v>240</v>
      </c>
      <c r="AF205" s="30">
        <v>45915</v>
      </c>
      <c r="AH205" s="74">
        <f>_xlfn.IFNA(IF(VLOOKUP(D205,'Cases2021 2022 FC'!AC:AE,3,0)=0,"1",VLOOKUP(D205,'Cases2021 2022 FC'!AC:AE,3,0)),"1")</f>
        <v>92</v>
      </c>
      <c r="AI205" s="74">
        <f t="shared" si="19"/>
        <v>0</v>
      </c>
      <c r="AJ205" s="74">
        <f t="shared" si="20"/>
        <v>0</v>
      </c>
      <c r="AK205" s="74">
        <f t="shared" si="21"/>
        <v>0</v>
      </c>
      <c r="AL205" s="74">
        <f t="shared" si="22"/>
        <v>0</v>
      </c>
      <c r="AM205" s="75">
        <f t="shared" si="23"/>
        <v>0</v>
      </c>
      <c r="AN205" s="72" t="str">
        <f>VLOOKUP(D205,SOP!C:R,16,0)</f>
        <v>SEASONINGS</v>
      </c>
    </row>
    <row r="206" spans="1:40" x14ac:dyDescent="0.3">
      <c r="A206" s="74" cm="1">
        <f t="array" ref="A206">1+SUMPRODUCT(--(D206&gt;$D$2:$D$826))</f>
        <v>201</v>
      </c>
      <c r="B206" s="72" t="str">
        <f t="shared" si="18"/>
        <v>17193401201</v>
      </c>
      <c r="C206" s="30">
        <v>46008</v>
      </c>
      <c r="D206" s="29">
        <v>17193401</v>
      </c>
      <c r="E206" s="29" t="s">
        <v>283</v>
      </c>
      <c r="F206" s="29" t="s">
        <v>624</v>
      </c>
      <c r="G206" s="29" t="s">
        <v>238</v>
      </c>
      <c r="H206" s="29" t="s">
        <v>1476</v>
      </c>
      <c r="I206" s="29">
        <v>3</v>
      </c>
      <c r="J206" s="29">
        <v>0</v>
      </c>
      <c r="K206" s="29">
        <v>0</v>
      </c>
      <c r="L206" s="29">
        <v>0</v>
      </c>
      <c r="M206" s="29" t="s">
        <v>239</v>
      </c>
      <c r="N206" s="30">
        <v>46295</v>
      </c>
      <c r="O206" s="30">
        <v>46205</v>
      </c>
      <c r="P206" s="29">
        <v>287</v>
      </c>
      <c r="Q206" s="29">
        <v>197</v>
      </c>
      <c r="R206" s="29" t="s">
        <v>2258</v>
      </c>
      <c r="S206" s="30">
        <v>45929</v>
      </c>
      <c r="T206" s="29" t="s">
        <v>240</v>
      </c>
      <c r="U206" s="29" t="s">
        <v>240</v>
      </c>
      <c r="V206" s="29">
        <v>3</v>
      </c>
      <c r="W206" s="29">
        <v>11.09</v>
      </c>
      <c r="X206" s="29">
        <v>8.0000000000000002E-3</v>
      </c>
      <c r="Y206" s="29" t="s">
        <v>241</v>
      </c>
      <c r="Z206" s="29" t="s">
        <v>2245</v>
      </c>
      <c r="AA206" s="29" t="s">
        <v>242</v>
      </c>
      <c r="AB206" s="29" t="s">
        <v>242</v>
      </c>
      <c r="AC206" s="29" t="s">
        <v>242</v>
      </c>
      <c r="AD206" s="29" t="s">
        <v>243</v>
      </c>
      <c r="AE206" s="29" t="s">
        <v>240</v>
      </c>
      <c r="AF206" s="30">
        <v>45915</v>
      </c>
      <c r="AH206" s="74">
        <f>_xlfn.IFNA(IF(VLOOKUP(D206,'Cases2021 2022 FC'!AC:AE,3,0)=0,"1",VLOOKUP(D206,'Cases2021 2022 FC'!AC:AE,3,0)),"1")</f>
        <v>92</v>
      </c>
      <c r="AI206" s="74">
        <f t="shared" si="19"/>
        <v>0</v>
      </c>
      <c r="AJ206" s="74">
        <f t="shared" si="20"/>
        <v>0</v>
      </c>
      <c r="AK206" s="74">
        <f t="shared" si="21"/>
        <v>0</v>
      </c>
      <c r="AL206" s="74">
        <f t="shared" si="22"/>
        <v>0</v>
      </c>
      <c r="AM206" s="75">
        <f t="shared" si="23"/>
        <v>0</v>
      </c>
      <c r="AN206" s="72" t="str">
        <f>VLOOKUP(D206,SOP!C:R,16,0)</f>
        <v>SEASONINGS</v>
      </c>
    </row>
    <row r="207" spans="1:40" x14ac:dyDescent="0.3">
      <c r="A207" s="74" cm="1">
        <f t="array" ref="A207">1+SUMPRODUCT(--(D207&gt;$D$2:$D$826))</f>
        <v>201</v>
      </c>
      <c r="B207" s="72" t="str">
        <f t="shared" si="18"/>
        <v>17193401201</v>
      </c>
      <c r="C207" s="30">
        <v>46008</v>
      </c>
      <c r="D207" s="29">
        <v>17193401</v>
      </c>
      <c r="E207" s="29" t="s">
        <v>283</v>
      </c>
      <c r="F207" s="29" t="s">
        <v>624</v>
      </c>
      <c r="G207" s="29" t="s">
        <v>238</v>
      </c>
      <c r="H207" s="29" t="s">
        <v>1476</v>
      </c>
      <c r="I207" s="29">
        <v>1</v>
      </c>
      <c r="J207" s="29">
        <v>0</v>
      </c>
      <c r="K207" s="29">
        <v>0</v>
      </c>
      <c r="L207" s="29">
        <v>0</v>
      </c>
      <c r="M207" s="29" t="s">
        <v>239</v>
      </c>
      <c r="N207" s="30">
        <v>46295</v>
      </c>
      <c r="O207" s="30">
        <v>46205</v>
      </c>
      <c r="P207" s="32">
        <v>287</v>
      </c>
      <c r="Q207" s="32">
        <v>197</v>
      </c>
      <c r="R207" s="29" t="s">
        <v>2259</v>
      </c>
      <c r="S207" s="30">
        <v>45929</v>
      </c>
      <c r="T207" s="29" t="s">
        <v>240</v>
      </c>
      <c r="U207" s="29" t="s">
        <v>240</v>
      </c>
      <c r="V207" s="32">
        <v>1</v>
      </c>
      <c r="W207" s="33">
        <v>3.7</v>
      </c>
      <c r="X207" s="32">
        <v>3.0000000000000001E-3</v>
      </c>
      <c r="Y207" s="29" t="s">
        <v>241</v>
      </c>
      <c r="Z207" s="29" t="s">
        <v>2245</v>
      </c>
      <c r="AA207" s="29" t="s">
        <v>242</v>
      </c>
      <c r="AB207" s="29" t="s">
        <v>242</v>
      </c>
      <c r="AC207" s="29" t="s">
        <v>242</v>
      </c>
      <c r="AD207" s="29" t="s">
        <v>243</v>
      </c>
      <c r="AE207" s="29" t="s">
        <v>240</v>
      </c>
      <c r="AF207" s="30">
        <v>45915</v>
      </c>
      <c r="AG207" s="30"/>
      <c r="AH207" s="74">
        <f>_xlfn.IFNA(IF(VLOOKUP(D207,'Cases2021 2022 FC'!AC:AE,3,0)=0,"1",VLOOKUP(D207,'Cases2021 2022 FC'!AC:AE,3,0)),"1")</f>
        <v>92</v>
      </c>
      <c r="AI207" s="74">
        <f t="shared" si="19"/>
        <v>0</v>
      </c>
      <c r="AJ207" s="74">
        <f t="shared" si="20"/>
        <v>0</v>
      </c>
      <c r="AK207" s="74">
        <f t="shared" si="21"/>
        <v>0</v>
      </c>
      <c r="AL207" s="74">
        <f t="shared" si="22"/>
        <v>0</v>
      </c>
      <c r="AM207" s="75">
        <f t="shared" si="23"/>
        <v>0</v>
      </c>
      <c r="AN207" s="72" t="str">
        <f>VLOOKUP(D207,SOP!C:R,16,0)</f>
        <v>SEASONINGS</v>
      </c>
    </row>
    <row r="208" spans="1:40" x14ac:dyDescent="0.3">
      <c r="A208" s="74" cm="1">
        <f t="array" ref="A208">1+SUMPRODUCT(--(D208&gt;$D$2:$D$826))</f>
        <v>201</v>
      </c>
      <c r="B208" s="72" t="str">
        <f t="shared" si="18"/>
        <v>17193401201</v>
      </c>
      <c r="C208" s="30">
        <v>46008</v>
      </c>
      <c r="D208" s="29">
        <v>17193401</v>
      </c>
      <c r="E208" s="29" t="s">
        <v>283</v>
      </c>
      <c r="F208" s="29" t="s">
        <v>624</v>
      </c>
      <c r="G208" s="29" t="s">
        <v>238</v>
      </c>
      <c r="H208" s="29" t="s">
        <v>1476</v>
      </c>
      <c r="I208" s="29">
        <v>10</v>
      </c>
      <c r="J208" s="29">
        <v>0</v>
      </c>
      <c r="K208" s="29">
        <v>0</v>
      </c>
      <c r="L208" s="29">
        <v>0</v>
      </c>
      <c r="M208" s="29" t="s">
        <v>239</v>
      </c>
      <c r="N208" s="132">
        <v>46295</v>
      </c>
      <c r="O208" s="30">
        <v>46205</v>
      </c>
      <c r="P208" s="29">
        <v>287</v>
      </c>
      <c r="Q208" s="29">
        <v>197</v>
      </c>
      <c r="R208" s="29" t="s">
        <v>2504</v>
      </c>
      <c r="S208" s="29">
        <v>45929</v>
      </c>
      <c r="T208" s="29" t="s">
        <v>240</v>
      </c>
      <c r="U208" s="29" t="s">
        <v>240</v>
      </c>
      <c r="V208" s="29">
        <v>10</v>
      </c>
      <c r="W208" s="29">
        <v>36.979999999999997</v>
      </c>
      <c r="X208" s="29">
        <v>2.5999999999999999E-2</v>
      </c>
      <c r="Y208" s="29" t="s">
        <v>241</v>
      </c>
      <c r="Z208" s="29" t="s">
        <v>2245</v>
      </c>
      <c r="AA208" s="29" t="s">
        <v>242</v>
      </c>
      <c r="AB208" s="29" t="s">
        <v>242</v>
      </c>
      <c r="AC208" s="29" t="s">
        <v>242</v>
      </c>
      <c r="AD208" s="29" t="s">
        <v>243</v>
      </c>
      <c r="AE208" s="29" t="s">
        <v>240</v>
      </c>
      <c r="AF208" s="30">
        <v>45915</v>
      </c>
      <c r="AH208" s="74">
        <f>_xlfn.IFNA(IF(VLOOKUP(D208,'Cases2021 2022 FC'!AC:AE,3,0)=0,"1",VLOOKUP(D208,'Cases2021 2022 FC'!AC:AE,3,0)),"1")</f>
        <v>92</v>
      </c>
      <c r="AI208" s="74">
        <f t="shared" si="19"/>
        <v>0</v>
      </c>
      <c r="AJ208" s="74">
        <f t="shared" si="20"/>
        <v>0</v>
      </c>
      <c r="AK208" s="74">
        <f t="shared" si="21"/>
        <v>0</v>
      </c>
      <c r="AL208" s="74">
        <f t="shared" si="22"/>
        <v>0</v>
      </c>
      <c r="AM208" s="75">
        <f t="shared" si="23"/>
        <v>0</v>
      </c>
      <c r="AN208" s="72" t="str">
        <f>VLOOKUP(D208,SOP!C:R,16,0)</f>
        <v>SEASONINGS</v>
      </c>
    </row>
    <row r="209" spans="1:40" x14ac:dyDescent="0.3">
      <c r="A209" s="74" cm="1">
        <f t="array" ref="A209">1+SUMPRODUCT(--(D209&gt;$D$2:$D$826))</f>
        <v>201</v>
      </c>
      <c r="B209" s="72" t="str">
        <f t="shared" si="18"/>
        <v>17193401201</v>
      </c>
      <c r="C209" s="30">
        <v>46008</v>
      </c>
      <c r="D209" s="29">
        <v>17193401</v>
      </c>
      <c r="E209" s="29" t="s">
        <v>283</v>
      </c>
      <c r="F209" s="29" t="s">
        <v>624</v>
      </c>
      <c r="G209" s="29" t="s">
        <v>238</v>
      </c>
      <c r="H209" s="29" t="s">
        <v>1476</v>
      </c>
      <c r="I209" s="29">
        <v>20</v>
      </c>
      <c r="J209" s="29">
        <v>0</v>
      </c>
      <c r="K209" s="29">
        <v>0</v>
      </c>
      <c r="L209" s="29">
        <v>0</v>
      </c>
      <c r="M209" s="29" t="s">
        <v>239</v>
      </c>
      <c r="N209" s="132">
        <v>46295</v>
      </c>
      <c r="O209" s="30">
        <v>46205</v>
      </c>
      <c r="P209" s="29">
        <v>287</v>
      </c>
      <c r="Q209" s="29">
        <v>197</v>
      </c>
      <c r="R209" s="29" t="s">
        <v>2505</v>
      </c>
      <c r="S209" s="29">
        <v>45929</v>
      </c>
      <c r="T209" s="29" t="s">
        <v>240</v>
      </c>
      <c r="U209" s="29" t="s">
        <v>240</v>
      </c>
      <c r="V209" s="29">
        <v>20</v>
      </c>
      <c r="W209" s="29">
        <v>73.95</v>
      </c>
      <c r="X209" s="29">
        <v>5.1999999999999998E-2</v>
      </c>
      <c r="Y209" s="29" t="s">
        <v>241</v>
      </c>
      <c r="Z209" s="29" t="s">
        <v>2245</v>
      </c>
      <c r="AA209" s="29" t="s">
        <v>242</v>
      </c>
      <c r="AB209" s="29" t="s">
        <v>242</v>
      </c>
      <c r="AC209" s="29" t="s">
        <v>242</v>
      </c>
      <c r="AD209" s="29" t="s">
        <v>243</v>
      </c>
      <c r="AE209" s="29" t="s">
        <v>240</v>
      </c>
      <c r="AF209" s="30">
        <v>45915</v>
      </c>
      <c r="AH209" s="74">
        <f>_xlfn.IFNA(IF(VLOOKUP(D209,'Cases2021 2022 FC'!AC:AE,3,0)=0,"1",VLOOKUP(D209,'Cases2021 2022 FC'!AC:AE,3,0)),"1")</f>
        <v>92</v>
      </c>
      <c r="AI209" s="74">
        <f t="shared" si="19"/>
        <v>0</v>
      </c>
      <c r="AJ209" s="74">
        <f t="shared" si="20"/>
        <v>0</v>
      </c>
      <c r="AK209" s="74">
        <f t="shared" si="21"/>
        <v>0</v>
      </c>
      <c r="AL209" s="74">
        <f t="shared" si="22"/>
        <v>0</v>
      </c>
      <c r="AM209" s="75">
        <f t="shared" si="23"/>
        <v>0</v>
      </c>
      <c r="AN209" s="72" t="str">
        <f>VLOOKUP(D209,SOP!C:R,16,0)</f>
        <v>SEASONINGS</v>
      </c>
    </row>
    <row r="210" spans="1:40" x14ac:dyDescent="0.3">
      <c r="A210" s="74" cm="1">
        <f t="array" ref="A210">1+SUMPRODUCT(--(D210&gt;$D$2:$D$826))</f>
        <v>201</v>
      </c>
      <c r="B210" s="72" t="str">
        <f t="shared" si="18"/>
        <v>17193401201</v>
      </c>
      <c r="C210" s="30">
        <v>46008</v>
      </c>
      <c r="D210" s="29">
        <v>17193401</v>
      </c>
      <c r="E210" s="29" t="s">
        <v>283</v>
      </c>
      <c r="F210" s="29" t="s">
        <v>624</v>
      </c>
      <c r="G210" s="29" t="s">
        <v>238</v>
      </c>
      <c r="H210" s="29" t="s">
        <v>1777</v>
      </c>
      <c r="I210" s="29">
        <v>384</v>
      </c>
      <c r="J210" s="29">
        <v>0</v>
      </c>
      <c r="K210" s="29">
        <v>0</v>
      </c>
      <c r="L210" s="29">
        <v>0</v>
      </c>
      <c r="M210" s="29" t="s">
        <v>239</v>
      </c>
      <c r="N210" s="132">
        <v>46326</v>
      </c>
      <c r="O210" s="30">
        <v>46236</v>
      </c>
      <c r="P210" s="29">
        <v>318</v>
      </c>
      <c r="Q210" s="29">
        <v>228</v>
      </c>
      <c r="R210" s="29" t="s">
        <v>1778</v>
      </c>
      <c r="S210" s="29">
        <v>45982</v>
      </c>
      <c r="T210" s="29" t="s">
        <v>240</v>
      </c>
      <c r="U210" s="29" t="s">
        <v>240</v>
      </c>
      <c r="V210" s="29">
        <v>384</v>
      </c>
      <c r="W210" s="29">
        <v>1419.92</v>
      </c>
      <c r="X210" s="29">
        <v>1</v>
      </c>
      <c r="Y210" s="29" t="s">
        <v>241</v>
      </c>
      <c r="Z210" s="29" t="s">
        <v>2245</v>
      </c>
      <c r="AA210" s="29" t="s">
        <v>242</v>
      </c>
      <c r="AB210" s="29" t="s">
        <v>242</v>
      </c>
      <c r="AC210" s="29" t="s">
        <v>242</v>
      </c>
      <c r="AD210" s="29" t="s">
        <v>243</v>
      </c>
      <c r="AE210" s="29" t="s">
        <v>240</v>
      </c>
      <c r="AF210" s="30">
        <v>45938</v>
      </c>
      <c r="AH210" s="74">
        <f>_xlfn.IFNA(IF(VLOOKUP(D210,'Cases2021 2022 FC'!AC:AE,3,0)=0,"1",VLOOKUP(D210,'Cases2021 2022 FC'!AC:AE,3,0)),"1")</f>
        <v>92</v>
      </c>
      <c r="AI210" s="74">
        <f t="shared" si="19"/>
        <v>4</v>
      </c>
      <c r="AJ210" s="74">
        <f t="shared" si="20"/>
        <v>0</v>
      </c>
      <c r="AK210" s="74">
        <f t="shared" si="21"/>
        <v>0</v>
      </c>
      <c r="AL210" s="74">
        <f t="shared" si="22"/>
        <v>0</v>
      </c>
      <c r="AM210" s="75">
        <f t="shared" si="23"/>
        <v>0</v>
      </c>
      <c r="AN210" s="72" t="str">
        <f>VLOOKUP(D210,SOP!C:R,16,0)</f>
        <v>SEASONINGS</v>
      </c>
    </row>
    <row r="211" spans="1:40" x14ac:dyDescent="0.3">
      <c r="A211" s="74" cm="1">
        <f t="array" ref="A211">1+SUMPRODUCT(--(D211&gt;$D$2:$D$826))</f>
        <v>201</v>
      </c>
      <c r="B211" s="72" t="str">
        <f t="shared" si="18"/>
        <v>17193401201</v>
      </c>
      <c r="C211" s="30">
        <v>46008</v>
      </c>
      <c r="D211" s="29">
        <v>17193401</v>
      </c>
      <c r="E211" s="29" t="s">
        <v>283</v>
      </c>
      <c r="F211" s="29" t="s">
        <v>624</v>
      </c>
      <c r="G211" s="29" t="s">
        <v>238</v>
      </c>
      <c r="H211" s="29" t="s">
        <v>1777</v>
      </c>
      <c r="I211" s="29">
        <v>384</v>
      </c>
      <c r="J211" s="29">
        <v>0</v>
      </c>
      <c r="K211" s="29">
        <v>0</v>
      </c>
      <c r="L211" s="29">
        <v>0</v>
      </c>
      <c r="M211" s="29" t="s">
        <v>239</v>
      </c>
      <c r="N211" s="132">
        <v>46326</v>
      </c>
      <c r="O211" s="30">
        <v>46236</v>
      </c>
      <c r="P211" s="29">
        <v>318</v>
      </c>
      <c r="Q211" s="29">
        <v>228</v>
      </c>
      <c r="R211" s="29" t="s">
        <v>1779</v>
      </c>
      <c r="S211" s="29">
        <v>45982</v>
      </c>
      <c r="T211" s="29" t="s">
        <v>240</v>
      </c>
      <c r="U211" s="29" t="s">
        <v>240</v>
      </c>
      <c r="V211" s="29">
        <v>384</v>
      </c>
      <c r="W211" s="29">
        <v>1419.92</v>
      </c>
      <c r="X211" s="29">
        <v>1</v>
      </c>
      <c r="Y211" s="29" t="s">
        <v>241</v>
      </c>
      <c r="Z211" s="29" t="s">
        <v>2245</v>
      </c>
      <c r="AA211" s="29" t="s">
        <v>242</v>
      </c>
      <c r="AB211" s="29" t="s">
        <v>242</v>
      </c>
      <c r="AC211" s="29" t="s">
        <v>242</v>
      </c>
      <c r="AD211" s="29" t="s">
        <v>243</v>
      </c>
      <c r="AE211" s="29" t="s">
        <v>240</v>
      </c>
      <c r="AF211" s="30">
        <v>45938</v>
      </c>
      <c r="AH211" s="74">
        <f>_xlfn.IFNA(IF(VLOOKUP(D211,'Cases2021 2022 FC'!AC:AE,3,0)=0,"1",VLOOKUP(D211,'Cases2021 2022 FC'!AC:AE,3,0)),"1")</f>
        <v>92</v>
      </c>
      <c r="AI211" s="74">
        <f t="shared" si="19"/>
        <v>4</v>
      </c>
      <c r="AJ211" s="74">
        <f t="shared" si="20"/>
        <v>0</v>
      </c>
      <c r="AK211" s="74">
        <f t="shared" si="21"/>
        <v>4</v>
      </c>
      <c r="AL211" s="74">
        <f t="shared" si="22"/>
        <v>384</v>
      </c>
      <c r="AM211" s="75">
        <f t="shared" si="23"/>
        <v>0</v>
      </c>
      <c r="AN211" s="72" t="str">
        <f>VLOOKUP(D211,SOP!C:R,16,0)</f>
        <v>SEASONINGS</v>
      </c>
    </row>
    <row r="212" spans="1:40" x14ac:dyDescent="0.3">
      <c r="A212" s="74" cm="1">
        <f t="array" ref="A212">1+SUMPRODUCT(--(D212&gt;$D$2:$D$826))</f>
        <v>201</v>
      </c>
      <c r="B212" s="72" t="str">
        <f t="shared" si="18"/>
        <v>17193401201</v>
      </c>
      <c r="C212" s="30">
        <v>46008</v>
      </c>
      <c r="D212" s="29">
        <v>17193401</v>
      </c>
      <c r="E212" s="29" t="s">
        <v>283</v>
      </c>
      <c r="F212" s="29" t="s">
        <v>624</v>
      </c>
      <c r="G212" s="29" t="s">
        <v>238</v>
      </c>
      <c r="H212" s="29" t="s">
        <v>1777</v>
      </c>
      <c r="I212" s="29">
        <v>384</v>
      </c>
      <c r="J212" s="29">
        <v>0</v>
      </c>
      <c r="K212" s="29">
        <v>0</v>
      </c>
      <c r="L212" s="29">
        <v>0</v>
      </c>
      <c r="M212" s="29" t="s">
        <v>239</v>
      </c>
      <c r="N212" s="132">
        <v>46326</v>
      </c>
      <c r="O212" s="30">
        <v>46236</v>
      </c>
      <c r="P212" s="29">
        <v>318</v>
      </c>
      <c r="Q212" s="29">
        <v>228</v>
      </c>
      <c r="R212" s="29" t="s">
        <v>1780</v>
      </c>
      <c r="S212" s="29">
        <v>45982</v>
      </c>
      <c r="T212" s="29" t="s">
        <v>240</v>
      </c>
      <c r="U212" s="29" t="s">
        <v>240</v>
      </c>
      <c r="V212" s="29">
        <v>384</v>
      </c>
      <c r="W212" s="29">
        <v>1419.92</v>
      </c>
      <c r="X212" s="29">
        <v>1</v>
      </c>
      <c r="Y212" s="29" t="s">
        <v>241</v>
      </c>
      <c r="Z212" s="29" t="s">
        <v>2245</v>
      </c>
      <c r="AA212" s="29" t="s">
        <v>242</v>
      </c>
      <c r="AB212" s="29" t="s">
        <v>242</v>
      </c>
      <c r="AC212" s="29" t="s">
        <v>242</v>
      </c>
      <c r="AD212" s="29" t="s">
        <v>243</v>
      </c>
      <c r="AE212" s="29" t="s">
        <v>240</v>
      </c>
      <c r="AF212" s="30">
        <v>45938</v>
      </c>
      <c r="AH212" s="74">
        <f>_xlfn.IFNA(IF(VLOOKUP(D212,'Cases2021 2022 FC'!AC:AE,3,0)=0,"1",VLOOKUP(D212,'Cases2021 2022 FC'!AC:AE,3,0)),"1")</f>
        <v>92</v>
      </c>
      <c r="AI212" s="74">
        <f t="shared" si="19"/>
        <v>4</v>
      </c>
      <c r="AJ212" s="74">
        <f t="shared" si="20"/>
        <v>0</v>
      </c>
      <c r="AK212" s="74">
        <f t="shared" si="21"/>
        <v>4</v>
      </c>
      <c r="AL212" s="74">
        <f t="shared" si="22"/>
        <v>384</v>
      </c>
      <c r="AM212" s="75">
        <f t="shared" si="23"/>
        <v>0</v>
      </c>
      <c r="AN212" s="72" t="str">
        <f>VLOOKUP(D212,SOP!C:R,16,0)</f>
        <v>SEASONINGS</v>
      </c>
    </row>
    <row r="213" spans="1:40" x14ac:dyDescent="0.3">
      <c r="A213" s="74" cm="1">
        <f t="array" ref="A213">1+SUMPRODUCT(--(D213&gt;$D$2:$D$826))</f>
        <v>201</v>
      </c>
      <c r="B213" s="72" t="str">
        <f t="shared" si="18"/>
        <v>17193401201</v>
      </c>
      <c r="C213" s="30">
        <v>46008</v>
      </c>
      <c r="D213" s="29">
        <v>17193401</v>
      </c>
      <c r="E213" s="29" t="s">
        <v>283</v>
      </c>
      <c r="F213" s="29" t="s">
        <v>624</v>
      </c>
      <c r="G213" s="29" t="s">
        <v>238</v>
      </c>
      <c r="H213" s="29" t="s">
        <v>1777</v>
      </c>
      <c r="I213" s="29">
        <v>321</v>
      </c>
      <c r="J213" s="29">
        <v>0</v>
      </c>
      <c r="K213" s="29">
        <v>0</v>
      </c>
      <c r="L213" s="29">
        <v>0</v>
      </c>
      <c r="M213" s="29" t="s">
        <v>239</v>
      </c>
      <c r="N213" s="30">
        <v>46326</v>
      </c>
      <c r="O213" s="30">
        <v>46236</v>
      </c>
      <c r="P213" s="29">
        <v>318</v>
      </c>
      <c r="Q213" s="29">
        <v>228</v>
      </c>
      <c r="R213" s="29" t="s">
        <v>1781</v>
      </c>
      <c r="S213" s="30">
        <v>45982</v>
      </c>
      <c r="T213" s="29" t="s">
        <v>240</v>
      </c>
      <c r="U213" s="29" t="s">
        <v>240</v>
      </c>
      <c r="V213" s="29">
        <v>321</v>
      </c>
      <c r="W213" s="29">
        <v>1186.96</v>
      </c>
      <c r="X213" s="29">
        <v>0.83599999999999997</v>
      </c>
      <c r="Y213" s="29" t="s">
        <v>241</v>
      </c>
      <c r="Z213" s="29" t="s">
        <v>2245</v>
      </c>
      <c r="AA213" s="29" t="s">
        <v>242</v>
      </c>
      <c r="AB213" s="29" t="s">
        <v>242</v>
      </c>
      <c r="AC213" s="29" t="s">
        <v>242</v>
      </c>
      <c r="AD213" s="29" t="s">
        <v>243</v>
      </c>
      <c r="AE213" s="29" t="s">
        <v>240</v>
      </c>
      <c r="AF213" s="30">
        <v>45938</v>
      </c>
      <c r="AH213" s="74">
        <f>_xlfn.IFNA(IF(VLOOKUP(D213,'Cases2021 2022 FC'!AC:AE,3,0)=0,"1",VLOOKUP(D213,'Cases2021 2022 FC'!AC:AE,3,0)),"1")</f>
        <v>92</v>
      </c>
      <c r="AI213" s="74">
        <f t="shared" si="19"/>
        <v>3</v>
      </c>
      <c r="AJ213" s="74">
        <f t="shared" si="20"/>
        <v>0</v>
      </c>
      <c r="AK213" s="74">
        <f t="shared" si="21"/>
        <v>4</v>
      </c>
      <c r="AL213" s="74">
        <f t="shared" si="22"/>
        <v>321</v>
      </c>
      <c r="AM213" s="75">
        <f t="shared" si="23"/>
        <v>0</v>
      </c>
      <c r="AN213" s="72" t="str">
        <f>VLOOKUP(D213,SOP!C:R,16,0)</f>
        <v>SEASONINGS</v>
      </c>
    </row>
    <row r="214" spans="1:40" x14ac:dyDescent="0.3">
      <c r="A214" s="74" cm="1">
        <f t="array" ref="A214">1+SUMPRODUCT(--(D214&gt;$D$2:$D$826))</f>
        <v>201</v>
      </c>
      <c r="B214" s="72" t="str">
        <f t="shared" si="18"/>
        <v>17193401201</v>
      </c>
      <c r="C214" s="30">
        <v>46008</v>
      </c>
      <c r="D214" s="29">
        <v>17193401</v>
      </c>
      <c r="E214" s="29" t="s">
        <v>283</v>
      </c>
      <c r="F214" s="29" t="s">
        <v>624</v>
      </c>
      <c r="G214" s="29" t="s">
        <v>238</v>
      </c>
      <c r="H214" s="29" t="s">
        <v>2222</v>
      </c>
      <c r="I214" s="29">
        <v>384</v>
      </c>
      <c r="J214" s="29">
        <v>0</v>
      </c>
      <c r="K214" s="29">
        <v>0</v>
      </c>
      <c r="L214" s="29">
        <v>0</v>
      </c>
      <c r="M214" s="29" t="s">
        <v>239</v>
      </c>
      <c r="N214" s="30">
        <v>46356</v>
      </c>
      <c r="O214" s="30">
        <v>46266</v>
      </c>
      <c r="P214" s="29">
        <v>348</v>
      </c>
      <c r="Q214" s="29">
        <v>258</v>
      </c>
      <c r="R214" s="29" t="s">
        <v>2223</v>
      </c>
      <c r="S214" s="30">
        <v>45992</v>
      </c>
      <c r="T214" s="29" t="s">
        <v>240</v>
      </c>
      <c r="U214" s="29" t="s">
        <v>240</v>
      </c>
      <c r="V214" s="29">
        <v>384</v>
      </c>
      <c r="W214" s="29">
        <v>1419.92</v>
      </c>
      <c r="X214" s="29">
        <v>1</v>
      </c>
      <c r="Y214" s="29" t="s">
        <v>241</v>
      </c>
      <c r="Z214" s="29" t="s">
        <v>2245</v>
      </c>
      <c r="AA214" s="29" t="s">
        <v>242</v>
      </c>
      <c r="AB214" s="29" t="s">
        <v>242</v>
      </c>
      <c r="AC214" s="29" t="s">
        <v>242</v>
      </c>
      <c r="AD214" s="29" t="s">
        <v>243</v>
      </c>
      <c r="AE214" s="29" t="s">
        <v>240</v>
      </c>
      <c r="AF214" s="30">
        <v>45981</v>
      </c>
      <c r="AH214" s="74">
        <f>_xlfn.IFNA(IF(VLOOKUP(D214,'Cases2021 2022 FC'!AC:AE,3,0)=0,"1",VLOOKUP(D214,'Cases2021 2022 FC'!AC:AE,3,0)),"1")</f>
        <v>92</v>
      </c>
      <c r="AI214" s="74">
        <f t="shared" si="19"/>
        <v>4</v>
      </c>
      <c r="AJ214" s="74">
        <f t="shared" si="20"/>
        <v>0</v>
      </c>
      <c r="AK214" s="74">
        <f t="shared" si="21"/>
        <v>3</v>
      </c>
      <c r="AL214" s="74">
        <f t="shared" si="22"/>
        <v>384</v>
      </c>
      <c r="AM214" s="75">
        <f t="shared" si="23"/>
        <v>0</v>
      </c>
      <c r="AN214" s="72" t="str">
        <f>VLOOKUP(D214,SOP!C:R,16,0)</f>
        <v>SEASONINGS</v>
      </c>
    </row>
    <row r="215" spans="1:40" x14ac:dyDescent="0.3">
      <c r="A215" s="74" cm="1">
        <f t="array" ref="A215">1+SUMPRODUCT(--(D215&gt;$D$2:$D$826))</f>
        <v>214</v>
      </c>
      <c r="B215" s="72" t="str">
        <f t="shared" si="18"/>
        <v>18696502214</v>
      </c>
      <c r="C215" s="30">
        <v>46008</v>
      </c>
      <c r="D215" s="29">
        <v>18696502</v>
      </c>
      <c r="E215" s="29" t="s">
        <v>285</v>
      </c>
      <c r="F215" s="29" t="s">
        <v>624</v>
      </c>
      <c r="G215" s="29" t="s">
        <v>238</v>
      </c>
      <c r="H215" s="29" t="s">
        <v>864</v>
      </c>
      <c r="I215" s="29">
        <v>13</v>
      </c>
      <c r="J215" s="29">
        <v>0</v>
      </c>
      <c r="K215" s="29">
        <v>0</v>
      </c>
      <c r="L215" s="29">
        <v>0</v>
      </c>
      <c r="M215" s="29" t="s">
        <v>239</v>
      </c>
      <c r="N215" s="30">
        <v>46507</v>
      </c>
      <c r="O215" s="30">
        <v>46387</v>
      </c>
      <c r="P215" s="29">
        <v>499</v>
      </c>
      <c r="Q215" s="29">
        <v>379</v>
      </c>
      <c r="R215" s="29" t="s">
        <v>865</v>
      </c>
      <c r="S215" s="30">
        <v>45783</v>
      </c>
      <c r="T215" s="29" t="s">
        <v>240</v>
      </c>
      <c r="U215" s="29" t="s">
        <v>240</v>
      </c>
      <c r="V215" s="29">
        <v>13</v>
      </c>
      <c r="W215" s="29">
        <v>261.87</v>
      </c>
      <c r="X215" s="29">
        <v>0.28899999999999998</v>
      </c>
      <c r="Y215" s="29" t="s">
        <v>241</v>
      </c>
      <c r="Z215" s="29" t="s">
        <v>2245</v>
      </c>
      <c r="AA215" s="29" t="s">
        <v>242</v>
      </c>
      <c r="AB215" s="29" t="s">
        <v>242</v>
      </c>
      <c r="AC215" s="29" t="s">
        <v>242</v>
      </c>
      <c r="AD215" s="29" t="s">
        <v>243</v>
      </c>
      <c r="AE215" s="29" t="s">
        <v>240</v>
      </c>
      <c r="AF215" s="30">
        <v>45776</v>
      </c>
      <c r="AH215" s="74">
        <f>_xlfn.IFNA(IF(VLOOKUP(D215,'Cases2021 2022 FC'!AC:AE,3,0)=0,"1",VLOOKUP(D215,'Cases2021 2022 FC'!AC:AE,3,0)),"1")</f>
        <v>1</v>
      </c>
      <c r="AI215" s="74">
        <f t="shared" si="19"/>
        <v>13</v>
      </c>
      <c r="AJ215" s="74">
        <f t="shared" si="20"/>
        <v>0</v>
      </c>
      <c r="AK215" s="74">
        <f t="shared" si="21"/>
        <v>0</v>
      </c>
      <c r="AL215" s="74">
        <f t="shared" si="22"/>
        <v>0</v>
      </c>
      <c r="AM215" s="75">
        <f t="shared" si="23"/>
        <v>0</v>
      </c>
      <c r="AN215" s="72" t="str">
        <f>VLOOKUP(D215,SOP!C:R,16,0)</f>
        <v xml:space="preserve">ΣΟΥΠΕΣ </v>
      </c>
    </row>
    <row r="216" spans="1:40" x14ac:dyDescent="0.3">
      <c r="A216" s="74" cm="1">
        <f t="array" ref="A216">1+SUMPRODUCT(--(D216&gt;$D$2:$D$826))</f>
        <v>214</v>
      </c>
      <c r="B216" s="72" t="str">
        <f t="shared" si="18"/>
        <v>18696502214</v>
      </c>
      <c r="C216" s="30">
        <v>46008</v>
      </c>
      <c r="D216" s="29">
        <v>18696502</v>
      </c>
      <c r="E216" s="29" t="s">
        <v>285</v>
      </c>
      <c r="F216" s="29" t="s">
        <v>624</v>
      </c>
      <c r="G216" s="29" t="s">
        <v>238</v>
      </c>
      <c r="H216" s="29" t="s">
        <v>864</v>
      </c>
      <c r="I216" s="29">
        <v>45</v>
      </c>
      <c r="J216" s="29">
        <v>0</v>
      </c>
      <c r="K216" s="29">
        <v>0</v>
      </c>
      <c r="L216" s="29">
        <v>0</v>
      </c>
      <c r="M216" s="29" t="s">
        <v>239</v>
      </c>
      <c r="N216" s="30">
        <v>46507</v>
      </c>
      <c r="O216" s="30">
        <v>46387</v>
      </c>
      <c r="P216" s="32">
        <v>499</v>
      </c>
      <c r="Q216" s="32">
        <v>379</v>
      </c>
      <c r="R216" s="29" t="s">
        <v>866</v>
      </c>
      <c r="S216" s="30">
        <v>45783</v>
      </c>
      <c r="T216" s="29" t="s">
        <v>240</v>
      </c>
      <c r="U216" s="29" t="s">
        <v>240</v>
      </c>
      <c r="V216" s="32">
        <v>45</v>
      </c>
      <c r="W216" s="33">
        <v>906.47</v>
      </c>
      <c r="X216" s="32">
        <v>1</v>
      </c>
      <c r="Y216" s="29" t="s">
        <v>241</v>
      </c>
      <c r="Z216" s="29" t="s">
        <v>2245</v>
      </c>
      <c r="AA216" s="29" t="s">
        <v>242</v>
      </c>
      <c r="AB216" s="29" t="s">
        <v>242</v>
      </c>
      <c r="AC216" s="29" t="s">
        <v>242</v>
      </c>
      <c r="AD216" s="29" t="s">
        <v>243</v>
      </c>
      <c r="AE216" s="29" t="s">
        <v>240</v>
      </c>
      <c r="AF216" s="30">
        <v>45776</v>
      </c>
      <c r="AG216" s="30"/>
      <c r="AH216" s="74">
        <f>_xlfn.IFNA(IF(VLOOKUP(D216,'Cases2021 2022 FC'!AC:AE,3,0)=0,"1",VLOOKUP(D216,'Cases2021 2022 FC'!AC:AE,3,0)),"1")</f>
        <v>1</v>
      </c>
      <c r="AI216" s="74">
        <f t="shared" si="19"/>
        <v>45</v>
      </c>
      <c r="AJ216" s="74">
        <f t="shared" si="20"/>
        <v>0</v>
      </c>
      <c r="AK216" s="74">
        <f t="shared" si="21"/>
        <v>13</v>
      </c>
      <c r="AL216" s="74">
        <f t="shared" si="22"/>
        <v>45</v>
      </c>
      <c r="AM216" s="75">
        <f t="shared" si="23"/>
        <v>0</v>
      </c>
      <c r="AN216" s="72" t="str">
        <f>VLOOKUP(D216,SOP!C:R,16,0)</f>
        <v xml:space="preserve">ΣΟΥΠΕΣ </v>
      </c>
    </row>
    <row r="217" spans="1:40" x14ac:dyDescent="0.3">
      <c r="A217" s="74" cm="1">
        <f t="array" ref="A217">1+SUMPRODUCT(--(D217&gt;$D$2:$D$826))</f>
        <v>214</v>
      </c>
      <c r="B217" s="72" t="str">
        <f t="shared" si="18"/>
        <v>18696502214</v>
      </c>
      <c r="C217" s="30">
        <v>46008</v>
      </c>
      <c r="D217" s="29">
        <v>18696502</v>
      </c>
      <c r="E217" s="29" t="s">
        <v>285</v>
      </c>
      <c r="F217" s="29" t="s">
        <v>624</v>
      </c>
      <c r="G217" s="29" t="s">
        <v>238</v>
      </c>
      <c r="H217" s="29" t="s">
        <v>864</v>
      </c>
      <c r="I217" s="29">
        <v>45</v>
      </c>
      <c r="J217" s="29">
        <v>0</v>
      </c>
      <c r="K217" s="29">
        <v>0</v>
      </c>
      <c r="L217" s="29">
        <v>0</v>
      </c>
      <c r="M217" s="29" t="s">
        <v>239</v>
      </c>
      <c r="N217" s="132">
        <v>46507</v>
      </c>
      <c r="O217" s="29">
        <v>46387</v>
      </c>
      <c r="P217" s="29">
        <v>499</v>
      </c>
      <c r="Q217" s="29">
        <v>379</v>
      </c>
      <c r="R217" s="29" t="s">
        <v>867</v>
      </c>
      <c r="S217" s="29">
        <v>45783</v>
      </c>
      <c r="T217" s="29" t="s">
        <v>240</v>
      </c>
      <c r="U217" s="29" t="s">
        <v>240</v>
      </c>
      <c r="V217" s="29">
        <v>45</v>
      </c>
      <c r="W217" s="29">
        <v>906.47</v>
      </c>
      <c r="X217" s="29">
        <v>1</v>
      </c>
      <c r="Y217" s="29" t="s">
        <v>241</v>
      </c>
      <c r="Z217" s="29" t="s">
        <v>2245</v>
      </c>
      <c r="AA217" s="29" t="s">
        <v>242</v>
      </c>
      <c r="AB217" s="29" t="s">
        <v>242</v>
      </c>
      <c r="AC217" s="29" t="s">
        <v>242</v>
      </c>
      <c r="AD217" s="29" t="s">
        <v>243</v>
      </c>
      <c r="AE217" s="29" t="s">
        <v>240</v>
      </c>
      <c r="AF217" s="30">
        <v>45776</v>
      </c>
      <c r="AH217" s="74">
        <f>_xlfn.IFNA(IF(VLOOKUP(D217,'Cases2021 2022 FC'!AC:AE,3,0)=0,"1",VLOOKUP(D217,'Cases2021 2022 FC'!AC:AE,3,0)),"1")</f>
        <v>1</v>
      </c>
      <c r="AI217" s="74">
        <f t="shared" si="19"/>
        <v>45</v>
      </c>
      <c r="AJ217" s="74">
        <f t="shared" si="20"/>
        <v>0</v>
      </c>
      <c r="AK217" s="74">
        <f t="shared" si="21"/>
        <v>45</v>
      </c>
      <c r="AL217" s="74">
        <f t="shared" si="22"/>
        <v>45</v>
      </c>
      <c r="AM217" s="75">
        <f t="shared" si="23"/>
        <v>0</v>
      </c>
      <c r="AN217" s="72" t="str">
        <f>VLOOKUP(D217,SOP!C:R,16,0)</f>
        <v xml:space="preserve">ΣΟΥΠΕΣ </v>
      </c>
    </row>
    <row r="218" spans="1:40" x14ac:dyDescent="0.3">
      <c r="A218" s="74" cm="1">
        <f t="array" ref="A218">1+SUMPRODUCT(--(D218&gt;$D$2:$D$826))</f>
        <v>217</v>
      </c>
      <c r="B218" s="72" t="str">
        <f t="shared" si="18"/>
        <v>19513602217</v>
      </c>
      <c r="C218" s="30">
        <v>46008</v>
      </c>
      <c r="D218" s="29">
        <v>19513602</v>
      </c>
      <c r="E218" s="29" t="s">
        <v>287</v>
      </c>
      <c r="F218" s="29" t="s">
        <v>624</v>
      </c>
      <c r="G218" s="29" t="s">
        <v>238</v>
      </c>
      <c r="H218" s="29" t="s">
        <v>1560</v>
      </c>
      <c r="I218" s="29">
        <v>71</v>
      </c>
      <c r="J218" s="29">
        <v>0</v>
      </c>
      <c r="K218" s="29">
        <v>0</v>
      </c>
      <c r="L218" s="29">
        <v>0</v>
      </c>
      <c r="M218" s="29" t="s">
        <v>239</v>
      </c>
      <c r="N218" s="30">
        <v>46507</v>
      </c>
      <c r="O218" s="30">
        <v>46387</v>
      </c>
      <c r="P218" s="29">
        <v>499</v>
      </c>
      <c r="Q218" s="29">
        <v>379</v>
      </c>
      <c r="R218" s="29" t="s">
        <v>1561</v>
      </c>
      <c r="S218" s="30">
        <v>45951</v>
      </c>
      <c r="T218" s="29" t="s">
        <v>240</v>
      </c>
      <c r="U218" s="29" t="s">
        <v>240</v>
      </c>
      <c r="V218" s="29">
        <v>71</v>
      </c>
      <c r="W218" s="29">
        <v>868.4</v>
      </c>
      <c r="X218" s="29">
        <v>0.71699999999999997</v>
      </c>
      <c r="Y218" s="29" t="s">
        <v>241</v>
      </c>
      <c r="Z218" s="29" t="s">
        <v>2245</v>
      </c>
      <c r="AA218" s="29" t="s">
        <v>242</v>
      </c>
      <c r="AB218" s="29" t="s">
        <v>242</v>
      </c>
      <c r="AC218" s="29" t="s">
        <v>242</v>
      </c>
      <c r="AD218" s="29" t="s">
        <v>243</v>
      </c>
      <c r="AE218" s="29" t="s">
        <v>240</v>
      </c>
      <c r="AF218" s="30">
        <v>45938</v>
      </c>
      <c r="AH218" s="74">
        <f>_xlfn.IFNA(IF(VLOOKUP(D218,'Cases2021 2022 FC'!AC:AE,3,0)=0,"1",VLOOKUP(D218,'Cases2021 2022 FC'!AC:AE,3,0)),"1")</f>
        <v>12</v>
      </c>
      <c r="AI218" s="74">
        <f t="shared" si="19"/>
        <v>6</v>
      </c>
      <c r="AJ218" s="74">
        <f t="shared" si="20"/>
        <v>0</v>
      </c>
      <c r="AK218" s="74">
        <f t="shared" si="21"/>
        <v>0</v>
      </c>
      <c r="AL218" s="74">
        <f t="shared" si="22"/>
        <v>0</v>
      </c>
      <c r="AM218" s="75">
        <f t="shared" si="23"/>
        <v>0</v>
      </c>
      <c r="AN218" s="72" t="str">
        <f>VLOOKUP(D218,SOP!C:R,16,0)</f>
        <v>SEASONINGS</v>
      </c>
    </row>
    <row r="219" spans="1:40" x14ac:dyDescent="0.3">
      <c r="A219" s="74" cm="1">
        <f t="array" ref="A219">1+SUMPRODUCT(--(D219&gt;$D$2:$D$826))</f>
        <v>217</v>
      </c>
      <c r="B219" s="72" t="str">
        <f t="shared" si="18"/>
        <v>19513602217</v>
      </c>
      <c r="C219" s="30">
        <v>46008</v>
      </c>
      <c r="D219" s="29">
        <v>19513602</v>
      </c>
      <c r="E219" s="29" t="s">
        <v>287</v>
      </c>
      <c r="F219" s="29" t="s">
        <v>624</v>
      </c>
      <c r="G219" s="29" t="s">
        <v>238</v>
      </c>
      <c r="H219" s="29" t="s">
        <v>1560</v>
      </c>
      <c r="I219" s="29">
        <v>39</v>
      </c>
      <c r="J219" s="29">
        <v>0</v>
      </c>
      <c r="K219" s="29">
        <v>0</v>
      </c>
      <c r="L219" s="29">
        <v>0</v>
      </c>
      <c r="M219" s="29" t="s">
        <v>239</v>
      </c>
      <c r="N219" s="132">
        <v>46507</v>
      </c>
      <c r="O219" s="29">
        <v>46387</v>
      </c>
      <c r="P219" s="29">
        <v>499</v>
      </c>
      <c r="Q219" s="29">
        <v>379</v>
      </c>
      <c r="R219" s="29" t="s">
        <v>1562</v>
      </c>
      <c r="S219" s="29">
        <v>45951</v>
      </c>
      <c r="T219" s="29" t="s">
        <v>240</v>
      </c>
      <c r="U219" s="29" t="s">
        <v>240</v>
      </c>
      <c r="V219" s="29">
        <v>39</v>
      </c>
      <c r="W219" s="29">
        <v>477.01</v>
      </c>
      <c r="X219" s="29">
        <v>0.39400000000000002</v>
      </c>
      <c r="Y219" s="29" t="s">
        <v>241</v>
      </c>
      <c r="Z219" s="29" t="s">
        <v>2245</v>
      </c>
      <c r="AA219" s="29" t="s">
        <v>242</v>
      </c>
      <c r="AB219" s="29" t="s">
        <v>242</v>
      </c>
      <c r="AC219" s="29" t="s">
        <v>242</v>
      </c>
      <c r="AD219" s="29" t="s">
        <v>243</v>
      </c>
      <c r="AE219" s="29" t="s">
        <v>240</v>
      </c>
      <c r="AF219" s="30">
        <v>45938</v>
      </c>
      <c r="AH219" s="74">
        <f>_xlfn.IFNA(IF(VLOOKUP(D219,'Cases2021 2022 FC'!AC:AE,3,0)=0,"1",VLOOKUP(D219,'Cases2021 2022 FC'!AC:AE,3,0)),"1")</f>
        <v>12</v>
      </c>
      <c r="AI219" s="74">
        <f t="shared" si="19"/>
        <v>3</v>
      </c>
      <c r="AJ219" s="74">
        <f t="shared" si="20"/>
        <v>0</v>
      </c>
      <c r="AK219" s="74">
        <f t="shared" si="21"/>
        <v>6</v>
      </c>
      <c r="AL219" s="74">
        <f t="shared" si="22"/>
        <v>39</v>
      </c>
      <c r="AM219" s="75">
        <f t="shared" si="23"/>
        <v>0</v>
      </c>
      <c r="AN219" s="72" t="str">
        <f>VLOOKUP(D219,SOP!C:R,16,0)</f>
        <v>SEASONINGS</v>
      </c>
    </row>
    <row r="220" spans="1:40" x14ac:dyDescent="0.3">
      <c r="A220" s="74" cm="1">
        <f t="array" ref="A220">1+SUMPRODUCT(--(D220&gt;$D$2:$D$826))</f>
        <v>217</v>
      </c>
      <c r="B220" s="72" t="str">
        <f t="shared" si="18"/>
        <v>19513602217</v>
      </c>
      <c r="C220" s="30">
        <v>46008</v>
      </c>
      <c r="D220" s="29">
        <v>19513602</v>
      </c>
      <c r="E220" s="29" t="s">
        <v>287</v>
      </c>
      <c r="F220" s="29" t="s">
        <v>624</v>
      </c>
      <c r="G220" s="29" t="s">
        <v>238</v>
      </c>
      <c r="H220" s="29" t="s">
        <v>1560</v>
      </c>
      <c r="I220" s="29">
        <v>5</v>
      </c>
      <c r="J220" s="29">
        <v>0</v>
      </c>
      <c r="K220" s="29">
        <v>0</v>
      </c>
      <c r="L220" s="29">
        <v>0</v>
      </c>
      <c r="M220" s="29" t="s">
        <v>239</v>
      </c>
      <c r="N220" s="132">
        <v>46507</v>
      </c>
      <c r="O220" s="29">
        <v>46387</v>
      </c>
      <c r="P220" s="29">
        <v>499</v>
      </c>
      <c r="Q220" s="29">
        <v>379</v>
      </c>
      <c r="R220" s="29" t="s">
        <v>2247</v>
      </c>
      <c r="S220" s="29">
        <v>45951</v>
      </c>
      <c r="T220" s="29" t="s">
        <v>240</v>
      </c>
      <c r="U220" s="29" t="s">
        <v>240</v>
      </c>
      <c r="V220" s="29">
        <v>5</v>
      </c>
      <c r="W220" s="29">
        <v>61.15</v>
      </c>
      <c r="X220" s="29">
        <v>5.0999999999999997E-2</v>
      </c>
      <c r="Y220" s="29" t="s">
        <v>241</v>
      </c>
      <c r="Z220" s="29" t="s">
        <v>2245</v>
      </c>
      <c r="AA220" s="29" t="s">
        <v>242</v>
      </c>
      <c r="AB220" s="29" t="s">
        <v>242</v>
      </c>
      <c r="AC220" s="29" t="s">
        <v>242</v>
      </c>
      <c r="AD220" s="29" t="s">
        <v>243</v>
      </c>
      <c r="AE220" s="29" t="s">
        <v>240</v>
      </c>
      <c r="AF220" s="30">
        <v>45938</v>
      </c>
      <c r="AH220" s="74">
        <f>_xlfn.IFNA(IF(VLOOKUP(D220,'Cases2021 2022 FC'!AC:AE,3,0)=0,"1",VLOOKUP(D220,'Cases2021 2022 FC'!AC:AE,3,0)),"1")</f>
        <v>12</v>
      </c>
      <c r="AI220" s="74">
        <f t="shared" si="19"/>
        <v>0</v>
      </c>
      <c r="AJ220" s="74">
        <f t="shared" si="20"/>
        <v>0</v>
      </c>
      <c r="AK220" s="74">
        <f t="shared" si="21"/>
        <v>3</v>
      </c>
      <c r="AL220" s="74">
        <f t="shared" si="22"/>
        <v>5</v>
      </c>
      <c r="AM220" s="75">
        <f t="shared" si="23"/>
        <v>0</v>
      </c>
      <c r="AN220" s="72" t="str">
        <f>VLOOKUP(D220,SOP!C:R,16,0)</f>
        <v>SEASONINGS</v>
      </c>
    </row>
    <row r="221" spans="1:40" x14ac:dyDescent="0.3">
      <c r="A221" s="74" cm="1">
        <f t="array" ref="A221">1+SUMPRODUCT(--(D221&gt;$D$2:$D$826))</f>
        <v>217</v>
      </c>
      <c r="B221" s="72" t="str">
        <f t="shared" si="18"/>
        <v>19513602217</v>
      </c>
      <c r="C221" s="30">
        <v>46008</v>
      </c>
      <c r="D221" s="29">
        <v>19513602</v>
      </c>
      <c r="E221" s="29" t="s">
        <v>287</v>
      </c>
      <c r="F221" s="29" t="s">
        <v>624</v>
      </c>
      <c r="G221" s="29" t="s">
        <v>238</v>
      </c>
      <c r="H221" s="29" t="s">
        <v>1560</v>
      </c>
      <c r="I221" s="29">
        <v>2</v>
      </c>
      <c r="J221" s="29">
        <v>0</v>
      </c>
      <c r="K221" s="29">
        <v>0</v>
      </c>
      <c r="L221" s="29">
        <v>0</v>
      </c>
      <c r="M221" s="29" t="s">
        <v>239</v>
      </c>
      <c r="N221" s="132">
        <v>46507</v>
      </c>
      <c r="O221" s="29">
        <v>46387</v>
      </c>
      <c r="P221" s="29">
        <v>499</v>
      </c>
      <c r="Q221" s="29">
        <v>379</v>
      </c>
      <c r="R221" s="29" t="s">
        <v>2484</v>
      </c>
      <c r="S221" s="29">
        <v>45951</v>
      </c>
      <c r="T221" s="29" t="s">
        <v>240</v>
      </c>
      <c r="U221" s="29" t="s">
        <v>240</v>
      </c>
      <c r="V221" s="29">
        <v>2</v>
      </c>
      <c r="W221" s="29">
        <v>24.46</v>
      </c>
      <c r="X221" s="29">
        <v>0.02</v>
      </c>
      <c r="Y221" s="29" t="s">
        <v>241</v>
      </c>
      <c r="Z221" s="29" t="s">
        <v>2245</v>
      </c>
      <c r="AA221" s="29" t="s">
        <v>242</v>
      </c>
      <c r="AB221" s="29" t="s">
        <v>242</v>
      </c>
      <c r="AC221" s="29" t="s">
        <v>242</v>
      </c>
      <c r="AD221" s="29" t="s">
        <v>243</v>
      </c>
      <c r="AE221" s="29" t="s">
        <v>240</v>
      </c>
      <c r="AF221" s="30">
        <v>45938</v>
      </c>
      <c r="AH221" s="74">
        <f>_xlfn.IFNA(IF(VLOOKUP(D221,'Cases2021 2022 FC'!AC:AE,3,0)=0,"1",VLOOKUP(D221,'Cases2021 2022 FC'!AC:AE,3,0)),"1")</f>
        <v>12</v>
      </c>
      <c r="AI221" s="74">
        <f t="shared" si="19"/>
        <v>0</v>
      </c>
      <c r="AJ221" s="74">
        <f t="shared" si="20"/>
        <v>0</v>
      </c>
      <c r="AK221" s="74">
        <f t="shared" si="21"/>
        <v>0</v>
      </c>
      <c r="AL221" s="74">
        <f t="shared" si="22"/>
        <v>0</v>
      </c>
      <c r="AM221" s="75">
        <f t="shared" si="23"/>
        <v>0</v>
      </c>
      <c r="AN221" s="72" t="str">
        <f>VLOOKUP(D221,SOP!C:R,16,0)</f>
        <v>SEASONINGS</v>
      </c>
    </row>
    <row r="222" spans="1:40" x14ac:dyDescent="0.3">
      <c r="A222" s="74" cm="1">
        <f t="array" ref="A222">1+SUMPRODUCT(--(D222&gt;$D$2:$D$826))</f>
        <v>217</v>
      </c>
      <c r="B222" s="72" t="str">
        <f t="shared" si="18"/>
        <v>19513602217</v>
      </c>
      <c r="C222" s="30">
        <v>46008</v>
      </c>
      <c r="D222" s="29">
        <v>19513602</v>
      </c>
      <c r="E222" s="29" t="s">
        <v>287</v>
      </c>
      <c r="F222" s="29" t="s">
        <v>624</v>
      </c>
      <c r="G222" s="29" t="s">
        <v>238</v>
      </c>
      <c r="H222" s="29" t="s">
        <v>1782</v>
      </c>
      <c r="I222" s="29">
        <v>99</v>
      </c>
      <c r="J222" s="29">
        <v>0</v>
      </c>
      <c r="K222" s="29">
        <v>0</v>
      </c>
      <c r="L222" s="29">
        <v>0</v>
      </c>
      <c r="M222" s="29" t="s">
        <v>239</v>
      </c>
      <c r="N222" s="132">
        <v>46538</v>
      </c>
      <c r="O222" s="29">
        <v>46418</v>
      </c>
      <c r="P222" s="29">
        <v>530</v>
      </c>
      <c r="Q222" s="29">
        <v>410</v>
      </c>
      <c r="R222" s="29" t="s">
        <v>1783</v>
      </c>
      <c r="S222" s="29">
        <v>45987</v>
      </c>
      <c r="T222" s="29" t="s">
        <v>240</v>
      </c>
      <c r="U222" s="29" t="s">
        <v>240</v>
      </c>
      <c r="V222" s="29">
        <v>99</v>
      </c>
      <c r="W222" s="29">
        <v>1210.8599999999999</v>
      </c>
      <c r="X222" s="29">
        <v>1</v>
      </c>
      <c r="Y222" s="29" t="s">
        <v>241</v>
      </c>
      <c r="Z222" s="29" t="s">
        <v>2245</v>
      </c>
      <c r="AA222" s="29" t="s">
        <v>242</v>
      </c>
      <c r="AB222" s="29" t="s">
        <v>242</v>
      </c>
      <c r="AC222" s="29" t="s">
        <v>242</v>
      </c>
      <c r="AD222" s="29" t="s">
        <v>243</v>
      </c>
      <c r="AE222" s="29" t="s">
        <v>240</v>
      </c>
      <c r="AF222" s="30">
        <v>45979</v>
      </c>
      <c r="AH222" s="74">
        <f>_xlfn.IFNA(IF(VLOOKUP(D222,'Cases2021 2022 FC'!AC:AE,3,0)=0,"1",VLOOKUP(D222,'Cases2021 2022 FC'!AC:AE,3,0)),"1")</f>
        <v>12</v>
      </c>
      <c r="AI222" s="74">
        <f t="shared" si="19"/>
        <v>8</v>
      </c>
      <c r="AJ222" s="74">
        <f t="shared" si="20"/>
        <v>0</v>
      </c>
      <c r="AK222" s="74">
        <f t="shared" si="21"/>
        <v>0</v>
      </c>
      <c r="AL222" s="74">
        <f t="shared" si="22"/>
        <v>0</v>
      </c>
      <c r="AM222" s="75">
        <f t="shared" si="23"/>
        <v>0</v>
      </c>
      <c r="AN222" s="72" t="str">
        <f>VLOOKUP(D222,SOP!C:R,16,0)</f>
        <v>SEASONINGS</v>
      </c>
    </row>
    <row r="223" spans="1:40" x14ac:dyDescent="0.3">
      <c r="A223" s="74" cm="1">
        <f t="array" ref="A223">1+SUMPRODUCT(--(D223&gt;$D$2:$D$826))</f>
        <v>217</v>
      </c>
      <c r="B223" s="72" t="str">
        <f t="shared" si="18"/>
        <v>19513602217</v>
      </c>
      <c r="C223" s="30">
        <v>46008</v>
      </c>
      <c r="D223" s="29">
        <v>19513602</v>
      </c>
      <c r="E223" s="29" t="s">
        <v>287</v>
      </c>
      <c r="F223" s="29" t="s">
        <v>624</v>
      </c>
      <c r="G223" s="29" t="s">
        <v>238</v>
      </c>
      <c r="H223" s="29" t="s">
        <v>1782</v>
      </c>
      <c r="I223" s="29">
        <v>99</v>
      </c>
      <c r="J223" s="29">
        <v>0</v>
      </c>
      <c r="K223" s="29">
        <v>0</v>
      </c>
      <c r="L223" s="29">
        <v>0</v>
      </c>
      <c r="M223" s="29" t="s">
        <v>239</v>
      </c>
      <c r="N223" s="132">
        <v>46538</v>
      </c>
      <c r="O223" s="29">
        <v>46418</v>
      </c>
      <c r="P223" s="29">
        <v>530</v>
      </c>
      <c r="Q223" s="29">
        <v>410</v>
      </c>
      <c r="R223" s="29" t="s">
        <v>1784</v>
      </c>
      <c r="S223" s="29">
        <v>45987</v>
      </c>
      <c r="T223" s="29" t="s">
        <v>240</v>
      </c>
      <c r="U223" s="29" t="s">
        <v>240</v>
      </c>
      <c r="V223" s="29">
        <v>99</v>
      </c>
      <c r="W223" s="29">
        <v>1210.8599999999999</v>
      </c>
      <c r="X223" s="29">
        <v>1</v>
      </c>
      <c r="Y223" s="29" t="s">
        <v>241</v>
      </c>
      <c r="Z223" s="29" t="s">
        <v>2245</v>
      </c>
      <c r="AA223" s="29" t="s">
        <v>242</v>
      </c>
      <c r="AB223" s="29" t="s">
        <v>242</v>
      </c>
      <c r="AC223" s="29" t="s">
        <v>242</v>
      </c>
      <c r="AD223" s="29" t="s">
        <v>243</v>
      </c>
      <c r="AE223" s="29" t="s">
        <v>240</v>
      </c>
      <c r="AF223" s="30">
        <v>45979</v>
      </c>
      <c r="AH223" s="74">
        <f>_xlfn.IFNA(IF(VLOOKUP(D223,'Cases2021 2022 FC'!AC:AE,3,0)=0,"1",VLOOKUP(D223,'Cases2021 2022 FC'!AC:AE,3,0)),"1")</f>
        <v>12</v>
      </c>
      <c r="AI223" s="74">
        <f t="shared" si="19"/>
        <v>8</v>
      </c>
      <c r="AJ223" s="74">
        <f t="shared" si="20"/>
        <v>0</v>
      </c>
      <c r="AK223" s="74">
        <f t="shared" si="21"/>
        <v>8</v>
      </c>
      <c r="AL223" s="74">
        <f t="shared" si="22"/>
        <v>99</v>
      </c>
      <c r="AM223" s="75">
        <f t="shared" si="23"/>
        <v>0</v>
      </c>
      <c r="AN223" s="72" t="str">
        <f>VLOOKUP(D223,SOP!C:R,16,0)</f>
        <v>SEASONINGS</v>
      </c>
    </row>
    <row r="224" spans="1:40" x14ac:dyDescent="0.3">
      <c r="A224" s="74" cm="1">
        <f t="array" ref="A224">1+SUMPRODUCT(--(D224&gt;$D$2:$D$826))</f>
        <v>217</v>
      </c>
      <c r="B224" s="72" t="str">
        <f t="shared" si="18"/>
        <v>19513602217</v>
      </c>
      <c r="C224" s="30">
        <v>46008</v>
      </c>
      <c r="D224" s="29">
        <v>19513602</v>
      </c>
      <c r="E224" s="29" t="s">
        <v>287</v>
      </c>
      <c r="F224" s="29" t="s">
        <v>624</v>
      </c>
      <c r="G224" s="29" t="s">
        <v>238</v>
      </c>
      <c r="H224" s="29" t="s">
        <v>1782</v>
      </c>
      <c r="I224" s="29">
        <v>99</v>
      </c>
      <c r="J224" s="29">
        <v>0</v>
      </c>
      <c r="K224" s="29">
        <v>0</v>
      </c>
      <c r="L224" s="29">
        <v>0</v>
      </c>
      <c r="M224" s="29" t="s">
        <v>239</v>
      </c>
      <c r="N224" s="132">
        <v>46538</v>
      </c>
      <c r="O224" s="29">
        <v>46418</v>
      </c>
      <c r="P224" s="29">
        <v>530</v>
      </c>
      <c r="Q224" s="29">
        <v>410</v>
      </c>
      <c r="R224" s="29" t="s">
        <v>2071</v>
      </c>
      <c r="S224" s="29">
        <v>45987</v>
      </c>
      <c r="T224" s="29" t="s">
        <v>240</v>
      </c>
      <c r="U224" s="29" t="s">
        <v>240</v>
      </c>
      <c r="V224" s="29">
        <v>99</v>
      </c>
      <c r="W224" s="29">
        <v>1210.8599999999999</v>
      </c>
      <c r="X224" s="29">
        <v>1</v>
      </c>
      <c r="Y224" s="29" t="s">
        <v>241</v>
      </c>
      <c r="Z224" s="29" t="s">
        <v>2245</v>
      </c>
      <c r="AA224" s="29" t="s">
        <v>242</v>
      </c>
      <c r="AB224" s="29" t="s">
        <v>242</v>
      </c>
      <c r="AC224" s="29" t="s">
        <v>242</v>
      </c>
      <c r="AD224" s="29" t="s">
        <v>243</v>
      </c>
      <c r="AE224" s="29" t="s">
        <v>240</v>
      </c>
      <c r="AF224" s="30">
        <v>45979</v>
      </c>
      <c r="AH224" s="74">
        <f>_xlfn.IFNA(IF(VLOOKUP(D224,'Cases2021 2022 FC'!AC:AE,3,0)=0,"1",VLOOKUP(D224,'Cases2021 2022 FC'!AC:AE,3,0)),"1")</f>
        <v>12</v>
      </c>
      <c r="AI224" s="74">
        <f t="shared" si="19"/>
        <v>8</v>
      </c>
      <c r="AJ224" s="74">
        <f t="shared" si="20"/>
        <v>0</v>
      </c>
      <c r="AK224" s="74">
        <f t="shared" si="21"/>
        <v>8</v>
      </c>
      <c r="AL224" s="74">
        <f t="shared" si="22"/>
        <v>99</v>
      </c>
      <c r="AM224" s="75">
        <f t="shared" si="23"/>
        <v>0</v>
      </c>
      <c r="AN224" s="72" t="str">
        <f>VLOOKUP(D224,SOP!C:R,16,0)</f>
        <v>SEASONINGS</v>
      </c>
    </row>
    <row r="225" spans="1:40" x14ac:dyDescent="0.3">
      <c r="A225" s="74" cm="1">
        <f t="array" ref="A225">1+SUMPRODUCT(--(D225&gt;$D$2:$D$826))</f>
        <v>217</v>
      </c>
      <c r="B225" s="72" t="str">
        <f t="shared" si="18"/>
        <v>19513602217</v>
      </c>
      <c r="C225" s="30">
        <v>46008</v>
      </c>
      <c r="D225" s="29">
        <v>19513602</v>
      </c>
      <c r="E225" s="29" t="s">
        <v>287</v>
      </c>
      <c r="F225" s="29" t="s">
        <v>624</v>
      </c>
      <c r="G225" s="29" t="s">
        <v>238</v>
      </c>
      <c r="H225" s="29" t="s">
        <v>1782</v>
      </c>
      <c r="I225" s="29">
        <v>99</v>
      </c>
      <c r="J225" s="29">
        <v>0</v>
      </c>
      <c r="K225" s="29">
        <v>0</v>
      </c>
      <c r="L225" s="29">
        <v>0</v>
      </c>
      <c r="M225" s="29" t="s">
        <v>239</v>
      </c>
      <c r="N225" s="132">
        <v>46538</v>
      </c>
      <c r="O225" s="29">
        <v>46418</v>
      </c>
      <c r="P225" s="29">
        <v>530</v>
      </c>
      <c r="Q225" s="29">
        <v>410</v>
      </c>
      <c r="R225" s="29" t="s">
        <v>2072</v>
      </c>
      <c r="S225" s="29">
        <v>45987</v>
      </c>
      <c r="T225" s="29" t="s">
        <v>240</v>
      </c>
      <c r="U225" s="29" t="s">
        <v>240</v>
      </c>
      <c r="V225" s="29">
        <v>99</v>
      </c>
      <c r="W225" s="29">
        <v>1210.8599999999999</v>
      </c>
      <c r="X225" s="29">
        <v>1</v>
      </c>
      <c r="Y225" s="29" t="s">
        <v>241</v>
      </c>
      <c r="Z225" s="29" t="s">
        <v>2245</v>
      </c>
      <c r="AA225" s="29" t="s">
        <v>242</v>
      </c>
      <c r="AB225" s="29" t="s">
        <v>242</v>
      </c>
      <c r="AC225" s="29" t="s">
        <v>242</v>
      </c>
      <c r="AD225" s="29" t="s">
        <v>243</v>
      </c>
      <c r="AE225" s="29" t="s">
        <v>240</v>
      </c>
      <c r="AF225" s="30">
        <v>45979</v>
      </c>
      <c r="AH225" s="74">
        <f>_xlfn.IFNA(IF(VLOOKUP(D225,'Cases2021 2022 FC'!AC:AE,3,0)=0,"1",VLOOKUP(D225,'Cases2021 2022 FC'!AC:AE,3,0)),"1")</f>
        <v>12</v>
      </c>
      <c r="AI225" s="74">
        <f t="shared" si="19"/>
        <v>8</v>
      </c>
      <c r="AJ225" s="74">
        <f t="shared" si="20"/>
        <v>0</v>
      </c>
      <c r="AK225" s="74">
        <f t="shared" si="21"/>
        <v>8</v>
      </c>
      <c r="AL225" s="74">
        <f t="shared" si="22"/>
        <v>99</v>
      </c>
      <c r="AM225" s="75">
        <f t="shared" si="23"/>
        <v>0</v>
      </c>
      <c r="AN225" s="72" t="str">
        <f>VLOOKUP(D225,SOP!C:R,16,0)</f>
        <v>SEASONINGS</v>
      </c>
    </row>
    <row r="226" spans="1:40" x14ac:dyDescent="0.3">
      <c r="A226" s="74" cm="1">
        <f t="array" ref="A226">1+SUMPRODUCT(--(D226&gt;$D$2:$D$826))</f>
        <v>217</v>
      </c>
      <c r="B226" s="72" t="str">
        <f t="shared" si="18"/>
        <v>19513602217</v>
      </c>
      <c r="C226" s="30">
        <v>46008</v>
      </c>
      <c r="D226" s="29">
        <v>19513602</v>
      </c>
      <c r="E226" s="29" t="s">
        <v>287</v>
      </c>
      <c r="F226" s="29" t="s">
        <v>624</v>
      </c>
      <c r="G226" s="29" t="s">
        <v>238</v>
      </c>
      <c r="H226" s="29" t="s">
        <v>1782</v>
      </c>
      <c r="I226" s="29">
        <v>99</v>
      </c>
      <c r="J226" s="29">
        <v>0</v>
      </c>
      <c r="K226" s="29">
        <v>0</v>
      </c>
      <c r="L226" s="29">
        <v>0</v>
      </c>
      <c r="M226" s="29" t="s">
        <v>239</v>
      </c>
      <c r="N226" s="132">
        <v>46538</v>
      </c>
      <c r="O226" s="29">
        <v>46418</v>
      </c>
      <c r="P226" s="29">
        <v>530</v>
      </c>
      <c r="Q226" s="29">
        <v>410</v>
      </c>
      <c r="R226" s="29" t="s">
        <v>2073</v>
      </c>
      <c r="S226" s="29">
        <v>45987</v>
      </c>
      <c r="T226" s="29" t="s">
        <v>240</v>
      </c>
      <c r="U226" s="29" t="s">
        <v>240</v>
      </c>
      <c r="V226" s="29">
        <v>99</v>
      </c>
      <c r="W226" s="29">
        <v>1210.8599999999999</v>
      </c>
      <c r="X226" s="29">
        <v>1</v>
      </c>
      <c r="Y226" s="29" t="s">
        <v>241</v>
      </c>
      <c r="Z226" s="29" t="s">
        <v>2245</v>
      </c>
      <c r="AA226" s="29" t="s">
        <v>242</v>
      </c>
      <c r="AB226" s="29" t="s">
        <v>242</v>
      </c>
      <c r="AC226" s="29" t="s">
        <v>242</v>
      </c>
      <c r="AD226" s="29" t="s">
        <v>243</v>
      </c>
      <c r="AE226" s="29" t="s">
        <v>240</v>
      </c>
      <c r="AF226" s="30">
        <v>45979</v>
      </c>
      <c r="AH226" s="74">
        <f>_xlfn.IFNA(IF(VLOOKUP(D226,'Cases2021 2022 FC'!AC:AE,3,0)=0,"1",VLOOKUP(D226,'Cases2021 2022 FC'!AC:AE,3,0)),"1")</f>
        <v>12</v>
      </c>
      <c r="AI226" s="74">
        <f t="shared" si="19"/>
        <v>8</v>
      </c>
      <c r="AJ226" s="74">
        <f t="shared" si="20"/>
        <v>0</v>
      </c>
      <c r="AK226" s="74">
        <f t="shared" si="21"/>
        <v>8</v>
      </c>
      <c r="AL226" s="74">
        <f t="shared" si="22"/>
        <v>99</v>
      </c>
      <c r="AM226" s="75">
        <f t="shared" si="23"/>
        <v>0</v>
      </c>
      <c r="AN226" s="72" t="str">
        <f>VLOOKUP(D226,SOP!C:R,16,0)</f>
        <v>SEASONINGS</v>
      </c>
    </row>
    <row r="227" spans="1:40" x14ac:dyDescent="0.3">
      <c r="A227" s="74" cm="1">
        <f t="array" ref="A227">1+SUMPRODUCT(--(D227&gt;$D$2:$D$826))</f>
        <v>217</v>
      </c>
      <c r="B227" s="72" t="str">
        <f t="shared" si="18"/>
        <v>19513602217</v>
      </c>
      <c r="C227" s="30">
        <v>46008</v>
      </c>
      <c r="D227" s="29">
        <v>19513602</v>
      </c>
      <c r="E227" s="29" t="s">
        <v>287</v>
      </c>
      <c r="F227" s="29" t="s">
        <v>624</v>
      </c>
      <c r="G227" s="29" t="s">
        <v>238</v>
      </c>
      <c r="H227" s="29" t="s">
        <v>1782</v>
      </c>
      <c r="I227" s="29">
        <v>99</v>
      </c>
      <c r="J227" s="29">
        <v>0</v>
      </c>
      <c r="K227" s="29">
        <v>0</v>
      </c>
      <c r="L227" s="29">
        <v>0</v>
      </c>
      <c r="M227" s="29" t="s">
        <v>239</v>
      </c>
      <c r="N227" s="132">
        <v>46538</v>
      </c>
      <c r="O227" s="29">
        <v>46418</v>
      </c>
      <c r="P227" s="29">
        <v>530</v>
      </c>
      <c r="Q227" s="29">
        <v>410</v>
      </c>
      <c r="R227" s="29" t="s">
        <v>2074</v>
      </c>
      <c r="S227" s="29">
        <v>45987</v>
      </c>
      <c r="T227" s="29" t="s">
        <v>240</v>
      </c>
      <c r="U227" s="29" t="s">
        <v>240</v>
      </c>
      <c r="V227" s="29">
        <v>99</v>
      </c>
      <c r="W227" s="29">
        <v>1210.8599999999999</v>
      </c>
      <c r="X227" s="29">
        <v>1</v>
      </c>
      <c r="Y227" s="29" t="s">
        <v>241</v>
      </c>
      <c r="Z227" s="29" t="s">
        <v>2245</v>
      </c>
      <c r="AA227" s="29" t="s">
        <v>242</v>
      </c>
      <c r="AB227" s="29" t="s">
        <v>242</v>
      </c>
      <c r="AC227" s="29" t="s">
        <v>242</v>
      </c>
      <c r="AD227" s="29" t="s">
        <v>243</v>
      </c>
      <c r="AE227" s="29" t="s">
        <v>240</v>
      </c>
      <c r="AF227" s="30">
        <v>45979</v>
      </c>
      <c r="AH227" s="74">
        <f>_xlfn.IFNA(IF(VLOOKUP(D227,'Cases2021 2022 FC'!AC:AE,3,0)=0,"1",VLOOKUP(D227,'Cases2021 2022 FC'!AC:AE,3,0)),"1")</f>
        <v>12</v>
      </c>
      <c r="AI227" s="74">
        <f t="shared" si="19"/>
        <v>8</v>
      </c>
      <c r="AJ227" s="74">
        <f t="shared" si="20"/>
        <v>0</v>
      </c>
      <c r="AK227" s="74">
        <f t="shared" si="21"/>
        <v>8</v>
      </c>
      <c r="AL227" s="74">
        <f t="shared" si="22"/>
        <v>99</v>
      </c>
      <c r="AM227" s="75">
        <f t="shared" si="23"/>
        <v>0</v>
      </c>
      <c r="AN227" s="72" t="str">
        <f>VLOOKUP(D227,SOP!C:R,16,0)</f>
        <v>SEASONINGS</v>
      </c>
    </row>
    <row r="228" spans="1:40" x14ac:dyDescent="0.3">
      <c r="A228" s="74" cm="1">
        <f t="array" ref="A228">1+SUMPRODUCT(--(D228&gt;$D$2:$D$826))</f>
        <v>217</v>
      </c>
      <c r="B228" s="72" t="str">
        <f t="shared" si="18"/>
        <v>19513602217</v>
      </c>
      <c r="C228" s="30">
        <v>46008</v>
      </c>
      <c r="D228" s="29">
        <v>19513602</v>
      </c>
      <c r="E228" s="29" t="s">
        <v>287</v>
      </c>
      <c r="F228" s="29" t="s">
        <v>624</v>
      </c>
      <c r="G228" s="29" t="s">
        <v>238</v>
      </c>
      <c r="H228" s="29" t="s">
        <v>1782</v>
      </c>
      <c r="I228" s="29">
        <v>53</v>
      </c>
      <c r="J228" s="29">
        <v>0</v>
      </c>
      <c r="K228" s="29">
        <v>0</v>
      </c>
      <c r="L228" s="29">
        <v>0</v>
      </c>
      <c r="M228" s="29" t="s">
        <v>239</v>
      </c>
      <c r="N228" s="132">
        <v>46538</v>
      </c>
      <c r="O228" s="29">
        <v>46418</v>
      </c>
      <c r="P228" s="29">
        <v>530</v>
      </c>
      <c r="Q228" s="29">
        <v>410</v>
      </c>
      <c r="R228" s="29" t="s">
        <v>2075</v>
      </c>
      <c r="S228" s="29">
        <v>45987</v>
      </c>
      <c r="T228" s="29" t="s">
        <v>240</v>
      </c>
      <c r="U228" s="29" t="s">
        <v>240</v>
      </c>
      <c r="V228" s="29">
        <v>53</v>
      </c>
      <c r="W228" s="29">
        <v>648.24</v>
      </c>
      <c r="X228" s="29">
        <v>0.53500000000000003</v>
      </c>
      <c r="Y228" s="29" t="s">
        <v>241</v>
      </c>
      <c r="Z228" s="29" t="s">
        <v>2245</v>
      </c>
      <c r="AA228" s="29" t="s">
        <v>242</v>
      </c>
      <c r="AB228" s="29" t="s">
        <v>242</v>
      </c>
      <c r="AC228" s="29" t="s">
        <v>242</v>
      </c>
      <c r="AD228" s="29" t="s">
        <v>243</v>
      </c>
      <c r="AE228" s="29" t="s">
        <v>240</v>
      </c>
      <c r="AF228" s="30">
        <v>45979</v>
      </c>
      <c r="AH228" s="74">
        <f>_xlfn.IFNA(IF(VLOOKUP(D228,'Cases2021 2022 FC'!AC:AE,3,0)=0,"1",VLOOKUP(D228,'Cases2021 2022 FC'!AC:AE,3,0)),"1")</f>
        <v>12</v>
      </c>
      <c r="AI228" s="74">
        <f t="shared" si="19"/>
        <v>4</v>
      </c>
      <c r="AJ228" s="74">
        <f t="shared" si="20"/>
        <v>0</v>
      </c>
      <c r="AK228" s="74">
        <f t="shared" si="21"/>
        <v>8</v>
      </c>
      <c r="AL228" s="74">
        <f t="shared" si="22"/>
        <v>53</v>
      </c>
      <c r="AM228" s="75">
        <f t="shared" si="23"/>
        <v>0</v>
      </c>
      <c r="AN228" s="72" t="str">
        <f>VLOOKUP(D228,SOP!C:R,16,0)</f>
        <v>SEASONINGS</v>
      </c>
    </row>
    <row r="229" spans="1:40" x14ac:dyDescent="0.3">
      <c r="A229" s="74" cm="1">
        <f t="array" ref="A229">1+SUMPRODUCT(--(D229&gt;$D$2:$D$826))</f>
        <v>228</v>
      </c>
      <c r="B229" s="72" t="str">
        <f t="shared" si="18"/>
        <v>19522701228</v>
      </c>
      <c r="C229" s="30">
        <v>46008</v>
      </c>
      <c r="D229" s="29">
        <v>19522701</v>
      </c>
      <c r="E229" s="29" t="s">
        <v>603</v>
      </c>
      <c r="F229" s="29" t="s">
        <v>624</v>
      </c>
      <c r="G229" s="29" t="s">
        <v>238</v>
      </c>
      <c r="H229" s="29" t="s">
        <v>1785</v>
      </c>
      <c r="I229" s="29">
        <v>228</v>
      </c>
      <c r="J229" s="29">
        <v>0</v>
      </c>
      <c r="K229" s="29">
        <v>0</v>
      </c>
      <c r="L229" s="29">
        <v>0</v>
      </c>
      <c r="M229" s="29" t="s">
        <v>239</v>
      </c>
      <c r="N229" s="132">
        <v>46356</v>
      </c>
      <c r="O229" s="30">
        <v>46286</v>
      </c>
      <c r="P229" s="29">
        <v>348</v>
      </c>
      <c r="Q229" s="29">
        <v>278</v>
      </c>
      <c r="R229" s="29" t="s">
        <v>1786</v>
      </c>
      <c r="S229" s="29">
        <v>45982</v>
      </c>
      <c r="T229" s="29" t="s">
        <v>240</v>
      </c>
      <c r="U229" s="29" t="s">
        <v>240</v>
      </c>
      <c r="V229" s="29">
        <v>228</v>
      </c>
      <c r="W229" s="29">
        <v>3036.87</v>
      </c>
      <c r="X229" s="29">
        <v>0.79200000000000004</v>
      </c>
      <c r="Y229" s="29" t="s">
        <v>241</v>
      </c>
      <c r="Z229" s="29" t="s">
        <v>2245</v>
      </c>
      <c r="AA229" s="29" t="s">
        <v>242</v>
      </c>
      <c r="AB229" s="29" t="s">
        <v>242</v>
      </c>
      <c r="AC229" s="29" t="s">
        <v>242</v>
      </c>
      <c r="AD229" s="29" t="s">
        <v>243</v>
      </c>
      <c r="AE229" s="29" t="s">
        <v>240</v>
      </c>
      <c r="AF229" s="30">
        <v>45966</v>
      </c>
      <c r="AH229" s="74">
        <f>_xlfn.IFNA(IF(VLOOKUP(D229,'Cases2021 2022 FC'!AC:AE,3,0)=0,"1",VLOOKUP(D229,'Cases2021 2022 FC'!AC:AE,3,0)),"1")</f>
        <v>6</v>
      </c>
      <c r="AI229" s="74">
        <f t="shared" si="19"/>
        <v>38</v>
      </c>
      <c r="AJ229" s="74">
        <f t="shared" si="20"/>
        <v>0</v>
      </c>
      <c r="AK229" s="74">
        <f t="shared" si="21"/>
        <v>0</v>
      </c>
      <c r="AL229" s="74">
        <f t="shared" si="22"/>
        <v>0</v>
      </c>
      <c r="AM229" s="75">
        <f t="shared" si="23"/>
        <v>0</v>
      </c>
      <c r="AN229" s="72" t="str">
        <f>VLOOKUP(D229,SOP!C:R,16,0)</f>
        <v>ΖΩΜΟΙ</v>
      </c>
    </row>
    <row r="230" spans="1:40" x14ac:dyDescent="0.3">
      <c r="A230" s="74" cm="1">
        <f t="array" ref="A230">1+SUMPRODUCT(--(D230&gt;$D$2:$D$826))</f>
        <v>228</v>
      </c>
      <c r="B230" s="72" t="str">
        <f t="shared" si="18"/>
        <v>19522701228</v>
      </c>
      <c r="C230" s="30">
        <v>46008</v>
      </c>
      <c r="D230" s="29">
        <v>19522701</v>
      </c>
      <c r="E230" s="29" t="s">
        <v>603</v>
      </c>
      <c r="F230" s="29" t="s">
        <v>624</v>
      </c>
      <c r="G230" s="29" t="s">
        <v>238</v>
      </c>
      <c r="H230" s="29" t="s">
        <v>1785</v>
      </c>
      <c r="I230" s="29">
        <v>25</v>
      </c>
      <c r="J230" s="29">
        <v>0</v>
      </c>
      <c r="K230" s="29">
        <v>0</v>
      </c>
      <c r="L230" s="29">
        <v>0</v>
      </c>
      <c r="M230" s="29" t="s">
        <v>239</v>
      </c>
      <c r="N230" s="30">
        <v>46356</v>
      </c>
      <c r="O230" s="30">
        <v>46286</v>
      </c>
      <c r="P230" s="29">
        <v>348</v>
      </c>
      <c r="Q230" s="29">
        <v>278</v>
      </c>
      <c r="R230" s="29" t="s">
        <v>1787</v>
      </c>
      <c r="S230" s="30">
        <v>45982</v>
      </c>
      <c r="T230" s="29" t="s">
        <v>240</v>
      </c>
      <c r="U230" s="29" t="s">
        <v>240</v>
      </c>
      <c r="V230" s="29">
        <v>25</v>
      </c>
      <c r="W230" s="29">
        <v>332.99</v>
      </c>
      <c r="X230" s="29">
        <v>8.6999999999999994E-2</v>
      </c>
      <c r="Y230" s="29" t="s">
        <v>241</v>
      </c>
      <c r="Z230" s="29" t="s">
        <v>2245</v>
      </c>
      <c r="AA230" s="29" t="s">
        <v>242</v>
      </c>
      <c r="AB230" s="29" t="s">
        <v>242</v>
      </c>
      <c r="AC230" s="29" t="s">
        <v>242</v>
      </c>
      <c r="AD230" s="29" t="s">
        <v>243</v>
      </c>
      <c r="AE230" s="29" t="s">
        <v>240</v>
      </c>
      <c r="AF230" s="30">
        <v>45966</v>
      </c>
      <c r="AH230" s="74">
        <f>_xlfn.IFNA(IF(VLOOKUP(D230,'Cases2021 2022 FC'!AC:AE,3,0)=0,"1",VLOOKUP(D230,'Cases2021 2022 FC'!AC:AE,3,0)),"1")</f>
        <v>6</v>
      </c>
      <c r="AI230" s="74">
        <f t="shared" si="19"/>
        <v>4</v>
      </c>
      <c r="AJ230" s="74">
        <f t="shared" si="20"/>
        <v>0</v>
      </c>
      <c r="AK230" s="74">
        <f t="shared" si="21"/>
        <v>38</v>
      </c>
      <c r="AL230" s="74">
        <f t="shared" si="22"/>
        <v>25</v>
      </c>
      <c r="AM230" s="75">
        <f t="shared" si="23"/>
        <v>0</v>
      </c>
      <c r="AN230" s="72" t="str">
        <f>VLOOKUP(D230,SOP!C:R,16,0)</f>
        <v>ΖΩΜΟΙ</v>
      </c>
    </row>
    <row r="231" spans="1:40" x14ac:dyDescent="0.3">
      <c r="A231" s="74" cm="1">
        <f t="array" ref="A231">1+SUMPRODUCT(--(D231&gt;$D$2:$D$826))</f>
        <v>230</v>
      </c>
      <c r="B231" s="72" t="str">
        <f t="shared" si="18"/>
        <v>19630701230</v>
      </c>
      <c r="C231" s="30">
        <v>46008</v>
      </c>
      <c r="D231" s="29">
        <v>19630701</v>
      </c>
      <c r="E231" s="29" t="s">
        <v>289</v>
      </c>
      <c r="F231" s="29" t="s">
        <v>624</v>
      </c>
      <c r="G231" s="29" t="s">
        <v>238</v>
      </c>
      <c r="H231" s="29" t="s">
        <v>905</v>
      </c>
      <c r="I231" s="29">
        <v>15</v>
      </c>
      <c r="J231" s="29">
        <v>0</v>
      </c>
      <c r="K231" s="29">
        <v>0</v>
      </c>
      <c r="L231" s="29">
        <v>0</v>
      </c>
      <c r="M231" s="29" t="s">
        <v>239</v>
      </c>
      <c r="N231" s="132">
        <v>46387</v>
      </c>
      <c r="O231" s="29">
        <v>46287</v>
      </c>
      <c r="P231" s="29">
        <v>379</v>
      </c>
      <c r="Q231" s="29">
        <v>279</v>
      </c>
      <c r="R231" s="29" t="s">
        <v>906</v>
      </c>
      <c r="S231" s="29">
        <v>45825</v>
      </c>
      <c r="T231" s="29" t="s">
        <v>240</v>
      </c>
      <c r="U231" s="29" t="s">
        <v>240</v>
      </c>
      <c r="V231" s="29">
        <v>15</v>
      </c>
      <c r="W231" s="29">
        <v>542.47</v>
      </c>
      <c r="X231" s="29">
        <v>0.33300000000000002</v>
      </c>
      <c r="Y231" s="29" t="s">
        <v>241</v>
      </c>
      <c r="Z231" s="29" t="s">
        <v>2245</v>
      </c>
      <c r="AA231" s="29" t="s">
        <v>242</v>
      </c>
      <c r="AB231" s="29" t="s">
        <v>242</v>
      </c>
      <c r="AC231" s="29" t="s">
        <v>242</v>
      </c>
      <c r="AD231" s="29" t="s">
        <v>243</v>
      </c>
      <c r="AE231" s="29" t="s">
        <v>240</v>
      </c>
      <c r="AF231" s="30">
        <v>45811</v>
      </c>
      <c r="AH231" s="74">
        <f>_xlfn.IFNA(IF(VLOOKUP(D231,'Cases2021 2022 FC'!AC:AE,3,0)=0,"1",VLOOKUP(D231,'Cases2021 2022 FC'!AC:AE,3,0)),"1")</f>
        <v>3</v>
      </c>
      <c r="AI231" s="74">
        <f t="shared" si="19"/>
        <v>5</v>
      </c>
      <c r="AJ231" s="74">
        <f t="shared" si="20"/>
        <v>0</v>
      </c>
      <c r="AK231" s="74">
        <f t="shared" si="21"/>
        <v>0</v>
      </c>
      <c r="AL231" s="74">
        <f t="shared" si="22"/>
        <v>0</v>
      </c>
      <c r="AM231" s="75">
        <f t="shared" si="23"/>
        <v>0</v>
      </c>
      <c r="AN231" s="72" t="str">
        <f>VLOOKUP(D231,SOP!C:R,16,0)</f>
        <v>ΖΩΜΟΙ</v>
      </c>
    </row>
    <row r="232" spans="1:40" x14ac:dyDescent="0.3">
      <c r="A232" s="74" cm="1">
        <f t="array" ref="A232">1+SUMPRODUCT(--(D232&gt;$D$2:$D$826))</f>
        <v>230</v>
      </c>
      <c r="B232" s="72" t="str">
        <f t="shared" si="18"/>
        <v>19630701230</v>
      </c>
      <c r="C232" s="30">
        <v>46008</v>
      </c>
      <c r="D232" s="29">
        <v>19630701</v>
      </c>
      <c r="E232" s="29" t="s">
        <v>289</v>
      </c>
      <c r="F232" s="29" t="s">
        <v>624</v>
      </c>
      <c r="G232" s="29" t="s">
        <v>238</v>
      </c>
      <c r="H232" s="29" t="s">
        <v>905</v>
      </c>
      <c r="I232" s="29">
        <v>27</v>
      </c>
      <c r="J232" s="29">
        <v>0</v>
      </c>
      <c r="K232" s="29">
        <v>0</v>
      </c>
      <c r="L232" s="29">
        <v>0</v>
      </c>
      <c r="M232" s="29" t="s">
        <v>239</v>
      </c>
      <c r="N232" s="30">
        <v>46387</v>
      </c>
      <c r="O232" s="30">
        <v>46287</v>
      </c>
      <c r="P232" s="29">
        <v>379</v>
      </c>
      <c r="Q232" s="29">
        <v>279</v>
      </c>
      <c r="R232" s="29" t="s">
        <v>907</v>
      </c>
      <c r="S232" s="30">
        <v>45825</v>
      </c>
      <c r="T232" s="29" t="s">
        <v>240</v>
      </c>
      <c r="U232" s="29" t="s">
        <v>240</v>
      </c>
      <c r="V232" s="32">
        <v>27</v>
      </c>
      <c r="W232" s="29">
        <v>976.44</v>
      </c>
      <c r="X232" s="29">
        <v>0.6</v>
      </c>
      <c r="Y232" s="29" t="s">
        <v>241</v>
      </c>
      <c r="Z232" s="29" t="s">
        <v>2245</v>
      </c>
      <c r="AA232" s="29" t="s">
        <v>242</v>
      </c>
      <c r="AB232" s="29" t="s">
        <v>242</v>
      </c>
      <c r="AC232" s="29" t="s">
        <v>242</v>
      </c>
      <c r="AD232" s="29" t="s">
        <v>243</v>
      </c>
      <c r="AE232" s="29" t="s">
        <v>240</v>
      </c>
      <c r="AF232" s="30">
        <v>45811</v>
      </c>
      <c r="AH232" s="74">
        <f>_xlfn.IFNA(IF(VLOOKUP(D232,'Cases2021 2022 FC'!AC:AE,3,0)=0,"1",VLOOKUP(D232,'Cases2021 2022 FC'!AC:AE,3,0)),"1")</f>
        <v>3</v>
      </c>
      <c r="AI232" s="74">
        <f t="shared" si="19"/>
        <v>9</v>
      </c>
      <c r="AJ232" s="74">
        <f t="shared" si="20"/>
        <v>0</v>
      </c>
      <c r="AK232" s="74">
        <f t="shared" si="21"/>
        <v>5</v>
      </c>
      <c r="AL232" s="74">
        <f t="shared" si="22"/>
        <v>27</v>
      </c>
      <c r="AM232" s="75">
        <f t="shared" si="23"/>
        <v>0</v>
      </c>
      <c r="AN232" s="72" t="str">
        <f>VLOOKUP(D232,SOP!C:R,16,0)</f>
        <v>ΖΩΜΟΙ</v>
      </c>
    </row>
    <row r="233" spans="1:40" x14ac:dyDescent="0.3">
      <c r="A233" s="74" cm="1">
        <f t="array" ref="A233">1+SUMPRODUCT(--(D233&gt;$D$2:$D$826))</f>
        <v>230</v>
      </c>
      <c r="B233" s="72" t="str">
        <f t="shared" si="18"/>
        <v>19630701230</v>
      </c>
      <c r="C233" s="30">
        <v>46008</v>
      </c>
      <c r="D233" s="29">
        <v>19630701</v>
      </c>
      <c r="E233" s="29" t="s">
        <v>289</v>
      </c>
      <c r="F233" s="29" t="s">
        <v>624</v>
      </c>
      <c r="G233" s="29" t="s">
        <v>238</v>
      </c>
      <c r="H233" s="29" t="s">
        <v>905</v>
      </c>
      <c r="I233" s="29">
        <v>1</v>
      </c>
      <c r="J233" s="29">
        <v>0</v>
      </c>
      <c r="K233" s="29">
        <v>0</v>
      </c>
      <c r="L233" s="29">
        <v>0</v>
      </c>
      <c r="M233" s="29" t="s">
        <v>239</v>
      </c>
      <c r="N233" s="30">
        <v>46387</v>
      </c>
      <c r="O233" s="30">
        <v>46287</v>
      </c>
      <c r="P233" s="29">
        <v>379</v>
      </c>
      <c r="Q233" s="29">
        <v>279</v>
      </c>
      <c r="R233" s="29" t="s">
        <v>2259</v>
      </c>
      <c r="S233" s="30">
        <v>45825</v>
      </c>
      <c r="T233" s="29" t="s">
        <v>240</v>
      </c>
      <c r="U233" s="29" t="s">
        <v>240</v>
      </c>
      <c r="V233" s="29">
        <v>1</v>
      </c>
      <c r="W233" s="29">
        <v>36.159999999999997</v>
      </c>
      <c r="X233" s="29">
        <v>2.1999999999999999E-2</v>
      </c>
      <c r="Y233" s="29" t="s">
        <v>241</v>
      </c>
      <c r="Z233" s="29" t="s">
        <v>2245</v>
      </c>
      <c r="AA233" s="29" t="s">
        <v>242</v>
      </c>
      <c r="AB233" s="29" t="s">
        <v>242</v>
      </c>
      <c r="AC233" s="29" t="s">
        <v>242</v>
      </c>
      <c r="AD233" s="29" t="s">
        <v>243</v>
      </c>
      <c r="AE233" s="29" t="s">
        <v>240</v>
      </c>
      <c r="AF233" s="30">
        <v>45811</v>
      </c>
      <c r="AH233" s="74">
        <f>_xlfn.IFNA(IF(VLOOKUP(D233,'Cases2021 2022 FC'!AC:AE,3,0)=0,"1",VLOOKUP(D233,'Cases2021 2022 FC'!AC:AE,3,0)),"1")</f>
        <v>3</v>
      </c>
      <c r="AI233" s="74">
        <f t="shared" si="19"/>
        <v>0</v>
      </c>
      <c r="AJ233" s="74">
        <f t="shared" si="20"/>
        <v>0</v>
      </c>
      <c r="AK233" s="74">
        <f t="shared" si="21"/>
        <v>9</v>
      </c>
      <c r="AL233" s="74">
        <f t="shared" si="22"/>
        <v>1</v>
      </c>
      <c r="AM233" s="75">
        <f t="shared" si="23"/>
        <v>0</v>
      </c>
      <c r="AN233" s="72" t="str">
        <f>VLOOKUP(D233,SOP!C:R,16,0)</f>
        <v>ΖΩΜΟΙ</v>
      </c>
    </row>
    <row r="234" spans="1:40" x14ac:dyDescent="0.3">
      <c r="A234" s="74" cm="1">
        <f t="array" ref="A234">1+SUMPRODUCT(--(D234&gt;$D$2:$D$826))</f>
        <v>233</v>
      </c>
      <c r="B234" s="72" t="str">
        <f t="shared" si="18"/>
        <v>22010602233</v>
      </c>
      <c r="C234" s="30">
        <v>46008</v>
      </c>
      <c r="D234" s="29">
        <v>22010602</v>
      </c>
      <c r="E234" s="29" t="s">
        <v>527</v>
      </c>
      <c r="F234" s="29" t="s">
        <v>624</v>
      </c>
      <c r="G234" s="29" t="s">
        <v>238</v>
      </c>
      <c r="H234" s="29" t="s">
        <v>1520</v>
      </c>
      <c r="I234" s="29">
        <v>60</v>
      </c>
      <c r="J234" s="29">
        <v>0</v>
      </c>
      <c r="K234" s="29">
        <v>0</v>
      </c>
      <c r="L234" s="29">
        <v>0</v>
      </c>
      <c r="M234" s="29" t="s">
        <v>239</v>
      </c>
      <c r="N234" s="132">
        <v>46477</v>
      </c>
      <c r="O234" s="30">
        <v>46367</v>
      </c>
      <c r="P234" s="29">
        <v>469</v>
      </c>
      <c r="Q234" s="29">
        <v>359</v>
      </c>
      <c r="R234" s="29" t="s">
        <v>1529</v>
      </c>
      <c r="S234" s="29">
        <v>45944</v>
      </c>
      <c r="T234" s="29" t="s">
        <v>240</v>
      </c>
      <c r="U234" s="29" t="s">
        <v>240</v>
      </c>
      <c r="V234" s="29">
        <v>60</v>
      </c>
      <c r="W234" s="29">
        <v>1009.57</v>
      </c>
      <c r="X234" s="29">
        <v>0.92300000000000004</v>
      </c>
      <c r="Y234" s="29" t="s">
        <v>241</v>
      </c>
      <c r="Z234" s="29" t="s">
        <v>2245</v>
      </c>
      <c r="AA234" s="29" t="s">
        <v>242</v>
      </c>
      <c r="AB234" s="29" t="s">
        <v>242</v>
      </c>
      <c r="AC234" s="29" t="s">
        <v>242</v>
      </c>
      <c r="AD234" s="29" t="s">
        <v>243</v>
      </c>
      <c r="AE234" s="29" t="s">
        <v>240</v>
      </c>
      <c r="AF234" s="30">
        <v>45930</v>
      </c>
      <c r="AH234" s="74">
        <f>_xlfn.IFNA(IF(VLOOKUP(D234,'Cases2021 2022 FC'!AC:AE,3,0)=0,"1",VLOOKUP(D234,'Cases2021 2022 FC'!AC:AE,3,0)),"1")</f>
        <v>33</v>
      </c>
      <c r="AI234" s="74">
        <f t="shared" si="19"/>
        <v>2</v>
      </c>
      <c r="AJ234" s="74">
        <f t="shared" si="20"/>
        <v>0</v>
      </c>
      <c r="AK234" s="74">
        <f t="shared" si="21"/>
        <v>0</v>
      </c>
      <c r="AL234" s="74">
        <f t="shared" si="22"/>
        <v>0</v>
      </c>
      <c r="AM234" s="75">
        <f t="shared" si="23"/>
        <v>0</v>
      </c>
      <c r="AN234" s="72" t="str">
        <f>VLOOKUP(D234,SOP!C:R,16,0)</f>
        <v>ΖΩΜΟΙ</v>
      </c>
    </row>
    <row r="235" spans="1:40" x14ac:dyDescent="0.3">
      <c r="A235" s="74" cm="1">
        <f t="array" ref="A235">1+SUMPRODUCT(--(D235&gt;$D$2:$D$826))</f>
        <v>233</v>
      </c>
      <c r="B235" s="72" t="str">
        <f t="shared" si="18"/>
        <v>22010602233</v>
      </c>
      <c r="C235" s="30">
        <v>46008</v>
      </c>
      <c r="D235" s="29">
        <v>22010602</v>
      </c>
      <c r="E235" s="29" t="s">
        <v>527</v>
      </c>
      <c r="F235" s="29" t="s">
        <v>624</v>
      </c>
      <c r="G235" s="29" t="s">
        <v>238</v>
      </c>
      <c r="H235" s="29" t="s">
        <v>1520</v>
      </c>
      <c r="I235" s="29">
        <v>65</v>
      </c>
      <c r="J235" s="29">
        <v>0</v>
      </c>
      <c r="K235" s="29">
        <v>0</v>
      </c>
      <c r="L235" s="29">
        <v>0</v>
      </c>
      <c r="M235" s="29" t="s">
        <v>239</v>
      </c>
      <c r="N235" s="132">
        <v>46477</v>
      </c>
      <c r="O235" s="29">
        <v>46367</v>
      </c>
      <c r="P235" s="29">
        <v>469</v>
      </c>
      <c r="Q235" s="29">
        <v>359</v>
      </c>
      <c r="R235" s="29" t="s">
        <v>1530</v>
      </c>
      <c r="S235" s="29">
        <v>45944</v>
      </c>
      <c r="T235" s="29" t="s">
        <v>240</v>
      </c>
      <c r="U235" s="29" t="s">
        <v>240</v>
      </c>
      <c r="V235" s="29">
        <v>65</v>
      </c>
      <c r="W235" s="29">
        <v>1093.7</v>
      </c>
      <c r="X235" s="29">
        <v>1</v>
      </c>
      <c r="Y235" s="29" t="s">
        <v>241</v>
      </c>
      <c r="Z235" s="29" t="s">
        <v>2245</v>
      </c>
      <c r="AA235" s="29" t="s">
        <v>242</v>
      </c>
      <c r="AB235" s="29" t="s">
        <v>242</v>
      </c>
      <c r="AC235" s="29" t="s">
        <v>242</v>
      </c>
      <c r="AD235" s="29" t="s">
        <v>243</v>
      </c>
      <c r="AE235" s="29" t="s">
        <v>240</v>
      </c>
      <c r="AF235" s="30">
        <v>45930</v>
      </c>
      <c r="AH235" s="74">
        <f>_xlfn.IFNA(IF(VLOOKUP(D235,'Cases2021 2022 FC'!AC:AE,3,0)=0,"1",VLOOKUP(D235,'Cases2021 2022 FC'!AC:AE,3,0)),"1")</f>
        <v>33</v>
      </c>
      <c r="AI235" s="74">
        <f t="shared" si="19"/>
        <v>2</v>
      </c>
      <c r="AJ235" s="74">
        <f t="shared" si="20"/>
        <v>0</v>
      </c>
      <c r="AK235" s="74">
        <f t="shared" si="21"/>
        <v>2</v>
      </c>
      <c r="AL235" s="74">
        <f t="shared" si="22"/>
        <v>65</v>
      </c>
      <c r="AM235" s="75">
        <f t="shared" si="23"/>
        <v>0</v>
      </c>
      <c r="AN235" s="72" t="str">
        <f>VLOOKUP(D235,SOP!C:R,16,0)</f>
        <v>ΖΩΜΟΙ</v>
      </c>
    </row>
    <row r="236" spans="1:40" x14ac:dyDescent="0.3">
      <c r="A236" s="74" cm="1">
        <f t="array" ref="A236">1+SUMPRODUCT(--(D236&gt;$D$2:$D$826))</f>
        <v>233</v>
      </c>
      <c r="B236" s="72" t="str">
        <f t="shared" si="18"/>
        <v>22010602233</v>
      </c>
      <c r="C236" s="30">
        <v>46008</v>
      </c>
      <c r="D236" s="29">
        <v>22010602</v>
      </c>
      <c r="E236" s="29" t="s">
        <v>527</v>
      </c>
      <c r="F236" s="29" t="s">
        <v>624</v>
      </c>
      <c r="G236" s="29" t="s">
        <v>238</v>
      </c>
      <c r="H236" s="29" t="s">
        <v>1520</v>
      </c>
      <c r="I236" s="29">
        <v>65</v>
      </c>
      <c r="J236" s="29">
        <v>0</v>
      </c>
      <c r="K236" s="29">
        <v>0</v>
      </c>
      <c r="L236" s="29">
        <v>0</v>
      </c>
      <c r="M236" s="29" t="s">
        <v>239</v>
      </c>
      <c r="N236" s="30">
        <v>46477</v>
      </c>
      <c r="O236" s="30">
        <v>46367</v>
      </c>
      <c r="P236" s="29">
        <v>469</v>
      </c>
      <c r="Q236" s="29">
        <v>359</v>
      </c>
      <c r="R236" s="29" t="s">
        <v>1531</v>
      </c>
      <c r="S236" s="30">
        <v>45944</v>
      </c>
      <c r="T236" s="29" t="s">
        <v>240</v>
      </c>
      <c r="U236" s="29" t="s">
        <v>240</v>
      </c>
      <c r="V236" s="29">
        <v>65</v>
      </c>
      <c r="W236" s="29">
        <v>1093.7</v>
      </c>
      <c r="X236" s="29">
        <v>1</v>
      </c>
      <c r="Y236" s="29" t="s">
        <v>241</v>
      </c>
      <c r="Z236" s="29" t="s">
        <v>2245</v>
      </c>
      <c r="AA236" s="29" t="s">
        <v>242</v>
      </c>
      <c r="AB236" s="29" t="s">
        <v>242</v>
      </c>
      <c r="AC236" s="29" t="s">
        <v>242</v>
      </c>
      <c r="AD236" s="29" t="s">
        <v>243</v>
      </c>
      <c r="AE236" s="29" t="s">
        <v>240</v>
      </c>
      <c r="AF236" s="30">
        <v>45930</v>
      </c>
      <c r="AH236" s="74">
        <f>_xlfn.IFNA(IF(VLOOKUP(D236,'Cases2021 2022 FC'!AC:AE,3,0)=0,"1",VLOOKUP(D236,'Cases2021 2022 FC'!AC:AE,3,0)),"1")</f>
        <v>33</v>
      </c>
      <c r="AI236" s="74">
        <f t="shared" si="19"/>
        <v>2</v>
      </c>
      <c r="AJ236" s="74">
        <f t="shared" si="20"/>
        <v>0</v>
      </c>
      <c r="AK236" s="74">
        <f t="shared" si="21"/>
        <v>2</v>
      </c>
      <c r="AL236" s="74">
        <f t="shared" si="22"/>
        <v>65</v>
      </c>
      <c r="AM236" s="75">
        <f t="shared" si="23"/>
        <v>0</v>
      </c>
      <c r="AN236" s="72" t="str">
        <f>VLOOKUP(D236,SOP!C:R,16,0)</f>
        <v>ΖΩΜΟΙ</v>
      </c>
    </row>
    <row r="237" spans="1:40" x14ac:dyDescent="0.3">
      <c r="A237" s="74" cm="1">
        <f t="array" ref="A237">1+SUMPRODUCT(--(D237&gt;$D$2:$D$826))</f>
        <v>233</v>
      </c>
      <c r="B237" s="72" t="str">
        <f t="shared" si="18"/>
        <v>22010602233</v>
      </c>
      <c r="C237" s="30">
        <v>46008</v>
      </c>
      <c r="D237" s="29">
        <v>22010602</v>
      </c>
      <c r="E237" s="29" t="s">
        <v>527</v>
      </c>
      <c r="F237" s="29" t="s">
        <v>624</v>
      </c>
      <c r="G237" s="29" t="s">
        <v>238</v>
      </c>
      <c r="H237" s="29" t="s">
        <v>1520</v>
      </c>
      <c r="I237" s="29">
        <v>65</v>
      </c>
      <c r="J237" s="29">
        <v>0</v>
      </c>
      <c r="K237" s="29">
        <v>0</v>
      </c>
      <c r="L237" s="29">
        <v>0</v>
      </c>
      <c r="M237" s="29" t="s">
        <v>239</v>
      </c>
      <c r="N237" s="132">
        <v>46477</v>
      </c>
      <c r="O237" s="30">
        <v>46367</v>
      </c>
      <c r="P237" s="29">
        <v>469</v>
      </c>
      <c r="Q237" s="29">
        <v>359</v>
      </c>
      <c r="R237" s="29" t="s">
        <v>1532</v>
      </c>
      <c r="S237" s="29">
        <v>45944</v>
      </c>
      <c r="T237" s="29" t="s">
        <v>240</v>
      </c>
      <c r="U237" s="29" t="s">
        <v>240</v>
      </c>
      <c r="V237" s="29">
        <v>65</v>
      </c>
      <c r="W237" s="29">
        <v>1093.7</v>
      </c>
      <c r="X237" s="29">
        <v>1</v>
      </c>
      <c r="Y237" s="29" t="s">
        <v>241</v>
      </c>
      <c r="Z237" s="29" t="s">
        <v>2245</v>
      </c>
      <c r="AA237" s="29" t="s">
        <v>242</v>
      </c>
      <c r="AB237" s="29" t="s">
        <v>242</v>
      </c>
      <c r="AC237" s="29" t="s">
        <v>242</v>
      </c>
      <c r="AD237" s="29" t="s">
        <v>243</v>
      </c>
      <c r="AE237" s="29" t="s">
        <v>240</v>
      </c>
      <c r="AF237" s="30">
        <v>45930</v>
      </c>
      <c r="AH237" s="74">
        <f>_xlfn.IFNA(IF(VLOOKUP(D237,'Cases2021 2022 FC'!AC:AE,3,0)=0,"1",VLOOKUP(D237,'Cases2021 2022 FC'!AC:AE,3,0)),"1")</f>
        <v>33</v>
      </c>
      <c r="AI237" s="74">
        <f t="shared" si="19"/>
        <v>2</v>
      </c>
      <c r="AJ237" s="74">
        <f t="shared" si="20"/>
        <v>0</v>
      </c>
      <c r="AK237" s="74">
        <f t="shared" si="21"/>
        <v>2</v>
      </c>
      <c r="AL237" s="74">
        <f t="shared" si="22"/>
        <v>65</v>
      </c>
      <c r="AM237" s="75">
        <f t="shared" si="23"/>
        <v>0</v>
      </c>
      <c r="AN237" s="72" t="str">
        <f>VLOOKUP(D237,SOP!C:R,16,0)</f>
        <v>ΖΩΜΟΙ</v>
      </c>
    </row>
    <row r="238" spans="1:40" x14ac:dyDescent="0.3">
      <c r="A238" s="74" cm="1">
        <f t="array" ref="A238">1+SUMPRODUCT(--(D238&gt;$D$2:$D$826))</f>
        <v>233</v>
      </c>
      <c r="B238" s="72" t="str">
        <f t="shared" si="18"/>
        <v>22010602233</v>
      </c>
      <c r="C238" s="30">
        <v>46008</v>
      </c>
      <c r="D238" s="29">
        <v>22010602</v>
      </c>
      <c r="E238" s="29" t="s">
        <v>527</v>
      </c>
      <c r="F238" s="29" t="s">
        <v>624</v>
      </c>
      <c r="G238" s="29" t="s">
        <v>238</v>
      </c>
      <c r="H238" s="29" t="s">
        <v>1520</v>
      </c>
      <c r="I238" s="29">
        <v>65</v>
      </c>
      <c r="J238" s="29">
        <v>0</v>
      </c>
      <c r="K238" s="29">
        <v>0</v>
      </c>
      <c r="L238" s="29">
        <v>0</v>
      </c>
      <c r="M238" s="29" t="s">
        <v>239</v>
      </c>
      <c r="N238" s="132">
        <v>46477</v>
      </c>
      <c r="O238" s="30">
        <v>46367</v>
      </c>
      <c r="P238" s="29">
        <v>469</v>
      </c>
      <c r="Q238" s="29">
        <v>359</v>
      </c>
      <c r="R238" s="29" t="s">
        <v>1533</v>
      </c>
      <c r="S238" s="29">
        <v>45944</v>
      </c>
      <c r="T238" s="29" t="s">
        <v>240</v>
      </c>
      <c r="U238" s="29" t="s">
        <v>240</v>
      </c>
      <c r="V238" s="29">
        <v>65</v>
      </c>
      <c r="W238" s="29">
        <v>1093.7</v>
      </c>
      <c r="X238" s="29">
        <v>1</v>
      </c>
      <c r="Y238" s="29" t="s">
        <v>241</v>
      </c>
      <c r="Z238" s="29" t="s">
        <v>2245</v>
      </c>
      <c r="AA238" s="29" t="s">
        <v>242</v>
      </c>
      <c r="AB238" s="29" t="s">
        <v>242</v>
      </c>
      <c r="AC238" s="29" t="s">
        <v>242</v>
      </c>
      <c r="AD238" s="29" t="s">
        <v>243</v>
      </c>
      <c r="AE238" s="29" t="s">
        <v>240</v>
      </c>
      <c r="AF238" s="30">
        <v>45930</v>
      </c>
      <c r="AH238" s="74">
        <f>_xlfn.IFNA(IF(VLOOKUP(D238,'Cases2021 2022 FC'!AC:AE,3,0)=0,"1",VLOOKUP(D238,'Cases2021 2022 FC'!AC:AE,3,0)),"1")</f>
        <v>33</v>
      </c>
      <c r="AI238" s="74">
        <f t="shared" si="19"/>
        <v>2</v>
      </c>
      <c r="AJ238" s="74">
        <f t="shared" si="20"/>
        <v>0</v>
      </c>
      <c r="AK238" s="74">
        <f t="shared" si="21"/>
        <v>2</v>
      </c>
      <c r="AL238" s="74">
        <f t="shared" si="22"/>
        <v>65</v>
      </c>
      <c r="AM238" s="75">
        <f t="shared" si="23"/>
        <v>0</v>
      </c>
      <c r="AN238" s="72" t="str">
        <f>VLOOKUP(D238,SOP!C:R,16,0)</f>
        <v>ΖΩΜΟΙ</v>
      </c>
    </row>
    <row r="239" spans="1:40" x14ac:dyDescent="0.3">
      <c r="A239" s="74" cm="1">
        <f t="array" ref="A239">1+SUMPRODUCT(--(D239&gt;$D$2:$D$826))</f>
        <v>233</v>
      </c>
      <c r="B239" s="72" t="str">
        <f t="shared" si="18"/>
        <v>22010602233</v>
      </c>
      <c r="C239" s="30">
        <v>46008</v>
      </c>
      <c r="D239" s="29">
        <v>22010602</v>
      </c>
      <c r="E239" s="29" t="s">
        <v>527</v>
      </c>
      <c r="F239" s="29" t="s">
        <v>624</v>
      </c>
      <c r="G239" s="29" t="s">
        <v>238</v>
      </c>
      <c r="H239" s="29" t="s">
        <v>1520</v>
      </c>
      <c r="I239" s="29">
        <v>65</v>
      </c>
      <c r="J239" s="29">
        <v>0</v>
      </c>
      <c r="K239" s="29">
        <v>0</v>
      </c>
      <c r="L239" s="29">
        <v>0</v>
      </c>
      <c r="M239" s="29" t="s">
        <v>239</v>
      </c>
      <c r="N239" s="30">
        <v>46477</v>
      </c>
      <c r="O239" s="30">
        <v>46367</v>
      </c>
      <c r="P239" s="32">
        <v>469</v>
      </c>
      <c r="Q239" s="32">
        <v>359</v>
      </c>
      <c r="R239" s="29" t="s">
        <v>1534</v>
      </c>
      <c r="S239" s="30">
        <v>45944</v>
      </c>
      <c r="T239" s="29" t="s">
        <v>240</v>
      </c>
      <c r="U239" s="29" t="s">
        <v>240</v>
      </c>
      <c r="V239" s="32">
        <v>65</v>
      </c>
      <c r="W239" s="33">
        <v>1093.7</v>
      </c>
      <c r="X239" s="32">
        <v>1</v>
      </c>
      <c r="Y239" s="29" t="s">
        <v>241</v>
      </c>
      <c r="Z239" s="29" t="s">
        <v>2245</v>
      </c>
      <c r="AA239" s="29" t="s">
        <v>242</v>
      </c>
      <c r="AB239" s="29" t="s">
        <v>242</v>
      </c>
      <c r="AC239" s="29" t="s">
        <v>242</v>
      </c>
      <c r="AD239" s="29" t="s">
        <v>243</v>
      </c>
      <c r="AE239" s="29" t="s">
        <v>240</v>
      </c>
      <c r="AF239" s="30">
        <v>45930</v>
      </c>
      <c r="AG239" s="30"/>
      <c r="AH239" s="74">
        <f>_xlfn.IFNA(IF(VLOOKUP(D239,'Cases2021 2022 FC'!AC:AE,3,0)=0,"1",VLOOKUP(D239,'Cases2021 2022 FC'!AC:AE,3,0)),"1")</f>
        <v>33</v>
      </c>
      <c r="AI239" s="74">
        <f t="shared" si="19"/>
        <v>2</v>
      </c>
      <c r="AJ239" s="74">
        <f t="shared" si="20"/>
        <v>0</v>
      </c>
      <c r="AK239" s="74">
        <f t="shared" si="21"/>
        <v>2</v>
      </c>
      <c r="AL239" s="74">
        <f t="shared" si="22"/>
        <v>65</v>
      </c>
      <c r="AM239" s="75">
        <f t="shared" si="23"/>
        <v>0</v>
      </c>
      <c r="AN239" s="72" t="str">
        <f>VLOOKUP(D239,SOP!C:R,16,0)</f>
        <v>ΖΩΜΟΙ</v>
      </c>
    </row>
    <row r="240" spans="1:40" x14ac:dyDescent="0.3">
      <c r="A240" s="74" cm="1">
        <f t="array" ref="A240">1+SUMPRODUCT(--(D240&gt;$D$2:$D$826))</f>
        <v>233</v>
      </c>
      <c r="B240" s="72" t="str">
        <f t="shared" si="18"/>
        <v>22010602233</v>
      </c>
      <c r="C240" s="30">
        <v>46008</v>
      </c>
      <c r="D240" s="29">
        <v>22010602</v>
      </c>
      <c r="E240" s="29" t="s">
        <v>527</v>
      </c>
      <c r="F240" s="29" t="s">
        <v>624</v>
      </c>
      <c r="G240" s="29" t="s">
        <v>238</v>
      </c>
      <c r="H240" s="29" t="s">
        <v>2235</v>
      </c>
      <c r="I240" s="29">
        <v>65</v>
      </c>
      <c r="J240" s="29">
        <v>0</v>
      </c>
      <c r="K240" s="29">
        <v>0</v>
      </c>
      <c r="L240" s="29">
        <v>0</v>
      </c>
      <c r="M240" s="29" t="s">
        <v>239</v>
      </c>
      <c r="N240" s="132">
        <v>46538</v>
      </c>
      <c r="O240" s="30">
        <v>46428</v>
      </c>
      <c r="P240" s="29">
        <v>530</v>
      </c>
      <c r="Q240" s="29">
        <v>420</v>
      </c>
      <c r="R240" s="29" t="s">
        <v>2236</v>
      </c>
      <c r="S240" s="29">
        <v>45999</v>
      </c>
      <c r="T240" s="29" t="s">
        <v>240</v>
      </c>
      <c r="U240" s="29" t="s">
        <v>240</v>
      </c>
      <c r="V240" s="29">
        <v>65</v>
      </c>
      <c r="W240" s="29">
        <v>1093.7</v>
      </c>
      <c r="X240" s="29">
        <v>1</v>
      </c>
      <c r="Y240" s="29" t="s">
        <v>241</v>
      </c>
      <c r="Z240" s="29" t="s">
        <v>2245</v>
      </c>
      <c r="AA240" s="29" t="s">
        <v>242</v>
      </c>
      <c r="AB240" s="29" t="s">
        <v>242</v>
      </c>
      <c r="AC240" s="29" t="s">
        <v>242</v>
      </c>
      <c r="AD240" s="29" t="s">
        <v>243</v>
      </c>
      <c r="AE240" s="29" t="s">
        <v>240</v>
      </c>
      <c r="AF240" s="30">
        <v>45987</v>
      </c>
      <c r="AH240" s="74">
        <f>_xlfn.IFNA(IF(VLOOKUP(D240,'Cases2021 2022 FC'!AC:AE,3,0)=0,"1",VLOOKUP(D240,'Cases2021 2022 FC'!AC:AE,3,0)),"1")</f>
        <v>33</v>
      </c>
      <c r="AI240" s="74">
        <f t="shared" si="19"/>
        <v>2</v>
      </c>
      <c r="AJ240" s="74">
        <f t="shared" si="20"/>
        <v>0</v>
      </c>
      <c r="AK240" s="74">
        <f t="shared" si="21"/>
        <v>2</v>
      </c>
      <c r="AL240" s="74">
        <f t="shared" si="22"/>
        <v>65</v>
      </c>
      <c r="AM240" s="75">
        <f t="shared" si="23"/>
        <v>0</v>
      </c>
      <c r="AN240" s="72" t="str">
        <f>VLOOKUP(D240,SOP!C:R,16,0)</f>
        <v>ΖΩΜΟΙ</v>
      </c>
    </row>
    <row r="241" spans="1:40" x14ac:dyDescent="0.3">
      <c r="A241" s="74" cm="1">
        <f t="array" ref="A241">1+SUMPRODUCT(--(D241&gt;$D$2:$D$826))</f>
        <v>233</v>
      </c>
      <c r="B241" s="72" t="str">
        <f t="shared" si="18"/>
        <v>22010602233</v>
      </c>
      <c r="C241" s="30">
        <v>46008</v>
      </c>
      <c r="D241" s="29">
        <v>22010602</v>
      </c>
      <c r="E241" s="29" t="s">
        <v>527</v>
      </c>
      <c r="F241" s="29" t="s">
        <v>624</v>
      </c>
      <c r="G241" s="29" t="s">
        <v>238</v>
      </c>
      <c r="H241" s="29" t="s">
        <v>2235</v>
      </c>
      <c r="I241" s="29">
        <v>65</v>
      </c>
      <c r="J241" s="29">
        <v>0</v>
      </c>
      <c r="K241" s="29">
        <v>0</v>
      </c>
      <c r="L241" s="29">
        <v>0</v>
      </c>
      <c r="M241" s="29" t="s">
        <v>239</v>
      </c>
      <c r="N241" s="132">
        <v>46538</v>
      </c>
      <c r="O241" s="30">
        <v>46428</v>
      </c>
      <c r="P241" s="29">
        <v>530</v>
      </c>
      <c r="Q241" s="29">
        <v>420</v>
      </c>
      <c r="R241" s="29" t="s">
        <v>2237</v>
      </c>
      <c r="S241" s="29">
        <v>45999</v>
      </c>
      <c r="T241" s="29" t="s">
        <v>240</v>
      </c>
      <c r="U241" s="29" t="s">
        <v>240</v>
      </c>
      <c r="V241" s="29">
        <v>65</v>
      </c>
      <c r="W241" s="29">
        <v>1093.7</v>
      </c>
      <c r="X241" s="29">
        <v>1</v>
      </c>
      <c r="Y241" s="29" t="s">
        <v>241</v>
      </c>
      <c r="Z241" s="29" t="s">
        <v>2245</v>
      </c>
      <c r="AA241" s="29" t="s">
        <v>242</v>
      </c>
      <c r="AB241" s="29" t="s">
        <v>242</v>
      </c>
      <c r="AC241" s="29" t="s">
        <v>242</v>
      </c>
      <c r="AD241" s="29" t="s">
        <v>243</v>
      </c>
      <c r="AE241" s="29" t="s">
        <v>240</v>
      </c>
      <c r="AF241" s="30">
        <v>45987</v>
      </c>
      <c r="AH241" s="74">
        <f>_xlfn.IFNA(IF(VLOOKUP(D241,'Cases2021 2022 FC'!AC:AE,3,0)=0,"1",VLOOKUP(D241,'Cases2021 2022 FC'!AC:AE,3,0)),"1")</f>
        <v>33</v>
      </c>
      <c r="AI241" s="74">
        <f t="shared" si="19"/>
        <v>2</v>
      </c>
      <c r="AJ241" s="74">
        <f t="shared" si="20"/>
        <v>0</v>
      </c>
      <c r="AK241" s="74">
        <f t="shared" si="21"/>
        <v>2</v>
      </c>
      <c r="AL241" s="74">
        <f t="shared" si="22"/>
        <v>65</v>
      </c>
      <c r="AM241" s="75">
        <f t="shared" si="23"/>
        <v>0</v>
      </c>
      <c r="AN241" s="72" t="str">
        <f>VLOOKUP(D241,SOP!C:R,16,0)</f>
        <v>ΖΩΜΟΙ</v>
      </c>
    </row>
    <row r="242" spans="1:40" x14ac:dyDescent="0.3">
      <c r="A242" s="74" cm="1">
        <f t="array" ref="A242">1+SUMPRODUCT(--(D242&gt;$D$2:$D$826))</f>
        <v>233</v>
      </c>
      <c r="B242" s="72" t="str">
        <f t="shared" si="18"/>
        <v>22010602233</v>
      </c>
      <c r="C242" s="30">
        <v>46008</v>
      </c>
      <c r="D242" s="29">
        <v>22010602</v>
      </c>
      <c r="E242" s="29" t="s">
        <v>527</v>
      </c>
      <c r="F242" s="29" t="s">
        <v>624</v>
      </c>
      <c r="G242" s="29" t="s">
        <v>238</v>
      </c>
      <c r="H242" s="29" t="s">
        <v>2235</v>
      </c>
      <c r="I242" s="29">
        <v>65</v>
      </c>
      <c r="J242" s="29">
        <v>0</v>
      </c>
      <c r="K242" s="29">
        <v>0</v>
      </c>
      <c r="L242" s="29">
        <v>0</v>
      </c>
      <c r="M242" s="29" t="s">
        <v>239</v>
      </c>
      <c r="N242" s="132">
        <v>46538</v>
      </c>
      <c r="O242" s="30">
        <v>46428</v>
      </c>
      <c r="P242" s="29">
        <v>530</v>
      </c>
      <c r="Q242" s="29">
        <v>420</v>
      </c>
      <c r="R242" s="29" t="s">
        <v>2238</v>
      </c>
      <c r="S242" s="29">
        <v>45999</v>
      </c>
      <c r="T242" s="29" t="s">
        <v>240</v>
      </c>
      <c r="U242" s="29" t="s">
        <v>240</v>
      </c>
      <c r="V242" s="29">
        <v>65</v>
      </c>
      <c r="W242" s="29">
        <v>1093.7</v>
      </c>
      <c r="X242" s="29">
        <v>1</v>
      </c>
      <c r="Y242" s="29" t="s">
        <v>241</v>
      </c>
      <c r="Z242" s="29" t="s">
        <v>2245</v>
      </c>
      <c r="AA242" s="29" t="s">
        <v>242</v>
      </c>
      <c r="AB242" s="29" t="s">
        <v>242</v>
      </c>
      <c r="AC242" s="29" t="s">
        <v>242</v>
      </c>
      <c r="AD242" s="29" t="s">
        <v>243</v>
      </c>
      <c r="AE242" s="29" t="s">
        <v>240</v>
      </c>
      <c r="AF242" s="30">
        <v>45987</v>
      </c>
      <c r="AH242" s="74">
        <f>_xlfn.IFNA(IF(VLOOKUP(D242,'Cases2021 2022 FC'!AC:AE,3,0)=0,"1",VLOOKUP(D242,'Cases2021 2022 FC'!AC:AE,3,0)),"1")</f>
        <v>33</v>
      </c>
      <c r="AI242" s="74">
        <f t="shared" si="19"/>
        <v>2</v>
      </c>
      <c r="AJ242" s="74">
        <f t="shared" si="20"/>
        <v>0</v>
      </c>
      <c r="AK242" s="74">
        <f t="shared" si="21"/>
        <v>2</v>
      </c>
      <c r="AL242" s="74">
        <f t="shared" si="22"/>
        <v>65</v>
      </c>
      <c r="AM242" s="75">
        <f t="shared" si="23"/>
        <v>0</v>
      </c>
      <c r="AN242" s="72" t="str">
        <f>VLOOKUP(D242,SOP!C:R,16,0)</f>
        <v>ΖΩΜΟΙ</v>
      </c>
    </row>
    <row r="243" spans="1:40" x14ac:dyDescent="0.3">
      <c r="A243" s="74" cm="1">
        <f t="array" ref="A243">1+SUMPRODUCT(--(D243&gt;$D$2:$D$826))</f>
        <v>233</v>
      </c>
      <c r="B243" s="72" t="str">
        <f t="shared" si="18"/>
        <v>22010602233</v>
      </c>
      <c r="C243" s="30">
        <v>46008</v>
      </c>
      <c r="D243" s="29">
        <v>22010602</v>
      </c>
      <c r="E243" s="29" t="s">
        <v>527</v>
      </c>
      <c r="F243" s="29" t="s">
        <v>624</v>
      </c>
      <c r="G243" s="29" t="s">
        <v>238</v>
      </c>
      <c r="H243" s="29" t="s">
        <v>2235</v>
      </c>
      <c r="I243" s="29">
        <v>60</v>
      </c>
      <c r="J243" s="29">
        <v>0</v>
      </c>
      <c r="K243" s="29">
        <v>0</v>
      </c>
      <c r="L243" s="29">
        <v>0</v>
      </c>
      <c r="M243" s="29" t="s">
        <v>239</v>
      </c>
      <c r="N243" s="30">
        <v>46538</v>
      </c>
      <c r="O243" s="30">
        <v>46428</v>
      </c>
      <c r="P243" s="29">
        <v>530</v>
      </c>
      <c r="Q243" s="29">
        <v>420</v>
      </c>
      <c r="R243" s="29" t="s">
        <v>2239</v>
      </c>
      <c r="S243" s="30">
        <v>45999</v>
      </c>
      <c r="T243" s="29" t="s">
        <v>240</v>
      </c>
      <c r="U243" s="29" t="s">
        <v>240</v>
      </c>
      <c r="V243" s="29">
        <v>60</v>
      </c>
      <c r="W243" s="29">
        <v>1009.57</v>
      </c>
      <c r="X243" s="29">
        <v>0.92300000000000004</v>
      </c>
      <c r="Y243" s="29" t="s">
        <v>241</v>
      </c>
      <c r="Z243" s="29" t="s">
        <v>2245</v>
      </c>
      <c r="AA243" s="29" t="s">
        <v>242</v>
      </c>
      <c r="AB243" s="29" t="s">
        <v>242</v>
      </c>
      <c r="AC243" s="29" t="s">
        <v>242</v>
      </c>
      <c r="AD243" s="29" t="s">
        <v>243</v>
      </c>
      <c r="AE243" s="29" t="s">
        <v>240</v>
      </c>
      <c r="AF243" s="30">
        <v>45987</v>
      </c>
      <c r="AH243" s="74">
        <f>_xlfn.IFNA(IF(VLOOKUP(D243,'Cases2021 2022 FC'!AC:AE,3,0)=0,"1",VLOOKUP(D243,'Cases2021 2022 FC'!AC:AE,3,0)),"1")</f>
        <v>33</v>
      </c>
      <c r="AI243" s="74">
        <f t="shared" si="19"/>
        <v>2</v>
      </c>
      <c r="AJ243" s="74">
        <f t="shared" si="20"/>
        <v>0</v>
      </c>
      <c r="AK243" s="74">
        <f t="shared" si="21"/>
        <v>2</v>
      </c>
      <c r="AL243" s="74">
        <f t="shared" si="22"/>
        <v>60</v>
      </c>
      <c r="AM243" s="75">
        <f t="shared" si="23"/>
        <v>0</v>
      </c>
      <c r="AN243" s="72" t="str">
        <f>VLOOKUP(D243,SOP!C:R,16,0)</f>
        <v>ΖΩΜΟΙ</v>
      </c>
    </row>
    <row r="244" spans="1:40" x14ac:dyDescent="0.3">
      <c r="A244" s="74" cm="1">
        <f t="array" ref="A244">1+SUMPRODUCT(--(D244&gt;$D$2:$D$826))</f>
        <v>243</v>
      </c>
      <c r="B244" s="72" t="str">
        <f t="shared" si="18"/>
        <v>28000701243</v>
      </c>
      <c r="C244" s="30">
        <v>46008</v>
      </c>
      <c r="D244" s="29">
        <v>28000701</v>
      </c>
      <c r="E244" s="29" t="s">
        <v>299</v>
      </c>
      <c r="F244" s="29" t="s">
        <v>624</v>
      </c>
      <c r="G244" s="29" t="s">
        <v>238</v>
      </c>
      <c r="H244" s="29" t="s">
        <v>2047</v>
      </c>
      <c r="I244" s="29">
        <v>11</v>
      </c>
      <c r="J244" s="29">
        <v>0</v>
      </c>
      <c r="K244" s="29">
        <v>0</v>
      </c>
      <c r="L244" s="29">
        <v>0</v>
      </c>
      <c r="M244" s="29" t="s">
        <v>239</v>
      </c>
      <c r="N244" s="132">
        <v>46173</v>
      </c>
      <c r="O244" s="30">
        <v>46113</v>
      </c>
      <c r="P244" s="29">
        <v>165</v>
      </c>
      <c r="Q244" s="29">
        <v>105</v>
      </c>
      <c r="R244" s="29" t="s">
        <v>2048</v>
      </c>
      <c r="S244" s="30">
        <v>45993</v>
      </c>
      <c r="T244" s="29" t="s">
        <v>240</v>
      </c>
      <c r="U244" s="29" t="s">
        <v>240</v>
      </c>
      <c r="V244" s="29">
        <v>11</v>
      </c>
      <c r="W244" s="29">
        <v>202.39</v>
      </c>
      <c r="X244" s="29">
        <v>0.17199999999999999</v>
      </c>
      <c r="Y244" s="29" t="s">
        <v>241</v>
      </c>
      <c r="Z244" s="29" t="s">
        <v>2245</v>
      </c>
      <c r="AA244" s="29" t="s">
        <v>242</v>
      </c>
      <c r="AB244" s="29" t="s">
        <v>242</v>
      </c>
      <c r="AC244" s="29" t="s">
        <v>242</v>
      </c>
      <c r="AD244" s="29" t="s">
        <v>243</v>
      </c>
      <c r="AE244" s="29" t="s">
        <v>240</v>
      </c>
      <c r="AF244" s="30">
        <v>45988</v>
      </c>
      <c r="AH244" s="74">
        <f>_xlfn.IFNA(IF(VLOOKUP(D244,'Cases2021 2022 FC'!AC:AE,3,0)=0,"1",VLOOKUP(D244,'Cases2021 2022 FC'!AC:AE,3,0)),"1")</f>
        <v>234</v>
      </c>
      <c r="AI244" s="74">
        <f t="shared" si="19"/>
        <v>0</v>
      </c>
      <c r="AJ244" s="74">
        <f t="shared" si="20"/>
        <v>0</v>
      </c>
      <c r="AK244" s="74">
        <f t="shared" si="21"/>
        <v>0</v>
      </c>
      <c r="AL244" s="74">
        <f t="shared" si="22"/>
        <v>0</v>
      </c>
      <c r="AM244" s="75">
        <f t="shared" si="23"/>
        <v>0</v>
      </c>
      <c r="AN244" s="72" t="str">
        <f>VLOOKUP(D244,SOP!C:R,16,0)</f>
        <v>DRESSINGS</v>
      </c>
    </row>
    <row r="245" spans="1:40" x14ac:dyDescent="0.3">
      <c r="A245" s="74" cm="1">
        <f t="array" ref="A245">1+SUMPRODUCT(--(D245&gt;$D$2:$D$826))</f>
        <v>243</v>
      </c>
      <c r="B245" s="72" t="str">
        <f t="shared" si="18"/>
        <v>28000701243</v>
      </c>
      <c r="C245" s="30">
        <v>46008</v>
      </c>
      <c r="D245" s="29">
        <v>28000701</v>
      </c>
      <c r="E245" s="29" t="s">
        <v>299</v>
      </c>
      <c r="F245" s="29" t="s">
        <v>624</v>
      </c>
      <c r="G245" s="29" t="s">
        <v>238</v>
      </c>
      <c r="H245" s="29" t="s">
        <v>2047</v>
      </c>
      <c r="I245" s="29">
        <v>64</v>
      </c>
      <c r="J245" s="29">
        <v>0</v>
      </c>
      <c r="K245" s="29">
        <v>0</v>
      </c>
      <c r="L245" s="29">
        <v>0</v>
      </c>
      <c r="M245" s="29" t="s">
        <v>239</v>
      </c>
      <c r="N245" s="132">
        <v>46173</v>
      </c>
      <c r="O245" s="30">
        <v>46113</v>
      </c>
      <c r="P245" s="29">
        <v>165</v>
      </c>
      <c r="Q245" s="29">
        <v>105</v>
      </c>
      <c r="R245" s="29" t="s">
        <v>2049</v>
      </c>
      <c r="S245" s="29">
        <v>45993</v>
      </c>
      <c r="T245" s="29" t="s">
        <v>240</v>
      </c>
      <c r="U245" s="29" t="s">
        <v>240</v>
      </c>
      <c r="V245" s="29">
        <v>64</v>
      </c>
      <c r="W245" s="29">
        <v>1177.54</v>
      </c>
      <c r="X245" s="29">
        <v>1</v>
      </c>
      <c r="Y245" s="29" t="s">
        <v>241</v>
      </c>
      <c r="Z245" s="29" t="s">
        <v>2245</v>
      </c>
      <c r="AA245" s="29" t="s">
        <v>242</v>
      </c>
      <c r="AB245" s="29" t="s">
        <v>242</v>
      </c>
      <c r="AC245" s="29" t="s">
        <v>242</v>
      </c>
      <c r="AD245" s="29" t="s">
        <v>243</v>
      </c>
      <c r="AE245" s="29" t="s">
        <v>240</v>
      </c>
      <c r="AF245" s="30">
        <v>45988</v>
      </c>
      <c r="AH245" s="74">
        <f>_xlfn.IFNA(IF(VLOOKUP(D245,'Cases2021 2022 FC'!AC:AE,3,0)=0,"1",VLOOKUP(D245,'Cases2021 2022 FC'!AC:AE,3,0)),"1")</f>
        <v>234</v>
      </c>
      <c r="AI245" s="74">
        <f t="shared" si="19"/>
        <v>0</v>
      </c>
      <c r="AJ245" s="74">
        <f t="shared" si="20"/>
        <v>0</v>
      </c>
      <c r="AK245" s="74">
        <f t="shared" si="21"/>
        <v>0</v>
      </c>
      <c r="AL245" s="74">
        <f t="shared" si="22"/>
        <v>0</v>
      </c>
      <c r="AM245" s="75">
        <f t="shared" si="23"/>
        <v>0</v>
      </c>
      <c r="AN245" s="72" t="str">
        <f>VLOOKUP(D245,SOP!C:R,16,0)</f>
        <v>DRESSINGS</v>
      </c>
    </row>
    <row r="246" spans="1:40" x14ac:dyDescent="0.3">
      <c r="A246" s="74" cm="1">
        <f t="array" ref="A246">1+SUMPRODUCT(--(D246&gt;$D$2:$D$826))</f>
        <v>243</v>
      </c>
      <c r="B246" s="72" t="str">
        <f t="shared" si="18"/>
        <v>28000701243</v>
      </c>
      <c r="C246" s="30">
        <v>46008</v>
      </c>
      <c r="D246" s="29">
        <v>28000701</v>
      </c>
      <c r="E246" s="29" t="s">
        <v>299</v>
      </c>
      <c r="F246" s="29" t="s">
        <v>624</v>
      </c>
      <c r="G246" s="29" t="s">
        <v>238</v>
      </c>
      <c r="H246" s="29" t="s">
        <v>2047</v>
      </c>
      <c r="I246" s="29">
        <v>64</v>
      </c>
      <c r="J246" s="29">
        <v>0</v>
      </c>
      <c r="K246" s="29">
        <v>0</v>
      </c>
      <c r="L246" s="29">
        <v>0</v>
      </c>
      <c r="M246" s="29" t="s">
        <v>239</v>
      </c>
      <c r="N246" s="132">
        <v>46173</v>
      </c>
      <c r="O246" s="30">
        <v>46113</v>
      </c>
      <c r="P246" s="29">
        <v>165</v>
      </c>
      <c r="Q246" s="29">
        <v>105</v>
      </c>
      <c r="R246" s="29" t="s">
        <v>2050</v>
      </c>
      <c r="S246" s="29">
        <v>45993</v>
      </c>
      <c r="T246" s="29" t="s">
        <v>240</v>
      </c>
      <c r="U246" s="29" t="s">
        <v>240</v>
      </c>
      <c r="V246" s="29">
        <v>64</v>
      </c>
      <c r="W246" s="29">
        <v>1177.54</v>
      </c>
      <c r="X246" s="29">
        <v>1</v>
      </c>
      <c r="Y246" s="29" t="s">
        <v>241</v>
      </c>
      <c r="Z246" s="29" t="s">
        <v>2245</v>
      </c>
      <c r="AA246" s="29" t="s">
        <v>242</v>
      </c>
      <c r="AB246" s="29" t="s">
        <v>242</v>
      </c>
      <c r="AC246" s="29" t="s">
        <v>242</v>
      </c>
      <c r="AD246" s="29" t="s">
        <v>243</v>
      </c>
      <c r="AE246" s="29" t="s">
        <v>240</v>
      </c>
      <c r="AF246" s="30">
        <v>45988</v>
      </c>
      <c r="AH246" s="74">
        <f>_xlfn.IFNA(IF(VLOOKUP(D246,'Cases2021 2022 FC'!AC:AE,3,0)=0,"1",VLOOKUP(D246,'Cases2021 2022 FC'!AC:AE,3,0)),"1")</f>
        <v>234</v>
      </c>
      <c r="AI246" s="74">
        <f t="shared" si="19"/>
        <v>0</v>
      </c>
      <c r="AJ246" s="74">
        <f t="shared" si="20"/>
        <v>0</v>
      </c>
      <c r="AK246" s="74">
        <f t="shared" si="21"/>
        <v>0</v>
      </c>
      <c r="AL246" s="74">
        <f t="shared" si="22"/>
        <v>0</v>
      </c>
      <c r="AM246" s="75">
        <f t="shared" si="23"/>
        <v>0</v>
      </c>
      <c r="AN246" s="72" t="str">
        <f>VLOOKUP(D246,SOP!C:R,16,0)</f>
        <v>DRESSINGS</v>
      </c>
    </row>
    <row r="247" spans="1:40" x14ac:dyDescent="0.3">
      <c r="A247" s="74" cm="1">
        <f t="array" ref="A247">1+SUMPRODUCT(--(D247&gt;$D$2:$D$826))</f>
        <v>243</v>
      </c>
      <c r="B247" s="72" t="str">
        <f t="shared" si="18"/>
        <v>28000701243</v>
      </c>
      <c r="C247" s="30">
        <v>46008</v>
      </c>
      <c r="D247" s="29">
        <v>28000701</v>
      </c>
      <c r="E247" s="29" t="s">
        <v>299</v>
      </c>
      <c r="F247" s="29" t="s">
        <v>624</v>
      </c>
      <c r="G247" s="29" t="s">
        <v>238</v>
      </c>
      <c r="H247" s="29" t="s">
        <v>2047</v>
      </c>
      <c r="I247" s="29">
        <v>64</v>
      </c>
      <c r="J247" s="29">
        <v>0</v>
      </c>
      <c r="K247" s="29">
        <v>0</v>
      </c>
      <c r="L247" s="29">
        <v>0</v>
      </c>
      <c r="M247" s="29" t="s">
        <v>239</v>
      </c>
      <c r="N247" s="132">
        <v>46173</v>
      </c>
      <c r="O247" s="30">
        <v>46113</v>
      </c>
      <c r="P247" s="29">
        <v>165</v>
      </c>
      <c r="Q247" s="29">
        <v>105</v>
      </c>
      <c r="R247" s="29" t="s">
        <v>2051</v>
      </c>
      <c r="S247" s="29">
        <v>45993</v>
      </c>
      <c r="T247" s="29" t="s">
        <v>240</v>
      </c>
      <c r="U247" s="29" t="s">
        <v>240</v>
      </c>
      <c r="V247" s="29">
        <v>64</v>
      </c>
      <c r="W247" s="29">
        <v>1177.54</v>
      </c>
      <c r="X247" s="29">
        <v>1</v>
      </c>
      <c r="Y247" s="29" t="s">
        <v>241</v>
      </c>
      <c r="Z247" s="29" t="s">
        <v>2245</v>
      </c>
      <c r="AA247" s="29" t="s">
        <v>242</v>
      </c>
      <c r="AB247" s="29" t="s">
        <v>242</v>
      </c>
      <c r="AC247" s="29" t="s">
        <v>242</v>
      </c>
      <c r="AD247" s="29" t="s">
        <v>243</v>
      </c>
      <c r="AE247" s="29" t="s">
        <v>240</v>
      </c>
      <c r="AF247" s="30">
        <v>45988</v>
      </c>
      <c r="AH247" s="74">
        <f>_xlfn.IFNA(IF(VLOOKUP(D247,'Cases2021 2022 FC'!AC:AE,3,0)=0,"1",VLOOKUP(D247,'Cases2021 2022 FC'!AC:AE,3,0)),"1")</f>
        <v>234</v>
      </c>
      <c r="AI247" s="74">
        <f t="shared" si="19"/>
        <v>0</v>
      </c>
      <c r="AJ247" s="74">
        <f t="shared" si="20"/>
        <v>0</v>
      </c>
      <c r="AK247" s="74">
        <f t="shared" si="21"/>
        <v>0</v>
      </c>
      <c r="AL247" s="74">
        <f t="shared" si="22"/>
        <v>0</v>
      </c>
      <c r="AM247" s="75">
        <f t="shared" si="23"/>
        <v>0</v>
      </c>
      <c r="AN247" s="72" t="str">
        <f>VLOOKUP(D247,SOP!C:R,16,0)</f>
        <v>DRESSINGS</v>
      </c>
    </row>
    <row r="248" spans="1:40" x14ac:dyDescent="0.3">
      <c r="A248" s="74" cm="1">
        <f t="array" ref="A248">1+SUMPRODUCT(--(D248&gt;$D$2:$D$826))</f>
        <v>243</v>
      </c>
      <c r="B248" s="72" t="str">
        <f t="shared" si="18"/>
        <v>28000701243</v>
      </c>
      <c r="C248" s="30">
        <v>46008</v>
      </c>
      <c r="D248" s="29">
        <v>28000701</v>
      </c>
      <c r="E248" s="29" t="s">
        <v>299</v>
      </c>
      <c r="F248" s="29" t="s">
        <v>624</v>
      </c>
      <c r="G248" s="29" t="s">
        <v>238</v>
      </c>
      <c r="H248" s="29" t="s">
        <v>2047</v>
      </c>
      <c r="I248" s="29">
        <v>64</v>
      </c>
      <c r="J248" s="29">
        <v>0</v>
      </c>
      <c r="K248" s="29">
        <v>0</v>
      </c>
      <c r="L248" s="29">
        <v>0</v>
      </c>
      <c r="M248" s="29" t="s">
        <v>239</v>
      </c>
      <c r="N248" s="30">
        <v>46173</v>
      </c>
      <c r="O248" s="30">
        <v>46113</v>
      </c>
      <c r="P248" s="29">
        <v>165</v>
      </c>
      <c r="Q248" s="29">
        <v>105</v>
      </c>
      <c r="R248" s="29" t="s">
        <v>2052</v>
      </c>
      <c r="S248" s="30">
        <v>45993</v>
      </c>
      <c r="T248" s="29" t="s">
        <v>240</v>
      </c>
      <c r="U248" s="29" t="s">
        <v>240</v>
      </c>
      <c r="V248" s="29">
        <v>64</v>
      </c>
      <c r="W248" s="29">
        <v>1177.54</v>
      </c>
      <c r="X248" s="29">
        <v>1</v>
      </c>
      <c r="Y248" s="29" t="s">
        <v>241</v>
      </c>
      <c r="Z248" s="29" t="s">
        <v>2245</v>
      </c>
      <c r="AA248" s="29" t="s">
        <v>242</v>
      </c>
      <c r="AB248" s="29" t="s">
        <v>242</v>
      </c>
      <c r="AC248" s="29" t="s">
        <v>242</v>
      </c>
      <c r="AD248" s="29" t="s">
        <v>243</v>
      </c>
      <c r="AE248" s="29" t="s">
        <v>240</v>
      </c>
      <c r="AF248" s="30">
        <v>45988</v>
      </c>
      <c r="AH248" s="74">
        <f>_xlfn.IFNA(IF(VLOOKUP(D248,'Cases2021 2022 FC'!AC:AE,3,0)=0,"1",VLOOKUP(D248,'Cases2021 2022 FC'!AC:AE,3,0)),"1")</f>
        <v>234</v>
      </c>
      <c r="AI248" s="74">
        <f t="shared" si="19"/>
        <v>0</v>
      </c>
      <c r="AJ248" s="74">
        <f t="shared" si="20"/>
        <v>0</v>
      </c>
      <c r="AK248" s="74">
        <f t="shared" si="21"/>
        <v>0</v>
      </c>
      <c r="AL248" s="74">
        <f t="shared" si="22"/>
        <v>0</v>
      </c>
      <c r="AM248" s="75">
        <f t="shared" si="23"/>
        <v>0</v>
      </c>
      <c r="AN248" s="72" t="str">
        <f>VLOOKUP(D248,SOP!C:R,16,0)</f>
        <v>DRESSINGS</v>
      </c>
    </row>
    <row r="249" spans="1:40" x14ac:dyDescent="0.3">
      <c r="A249" s="74" cm="1">
        <f t="array" ref="A249">1+SUMPRODUCT(--(D249&gt;$D$2:$D$826))</f>
        <v>243</v>
      </c>
      <c r="B249" s="72" t="str">
        <f t="shared" si="18"/>
        <v>28000701243</v>
      </c>
      <c r="C249" s="30">
        <v>46008</v>
      </c>
      <c r="D249" s="29">
        <v>28000701</v>
      </c>
      <c r="E249" s="29" t="s">
        <v>299</v>
      </c>
      <c r="F249" s="29" t="s">
        <v>624</v>
      </c>
      <c r="G249" s="29" t="s">
        <v>238</v>
      </c>
      <c r="H249" s="29" t="s">
        <v>2047</v>
      </c>
      <c r="I249" s="29">
        <v>64</v>
      </c>
      <c r="J249" s="29">
        <v>0</v>
      </c>
      <c r="K249" s="29">
        <v>0</v>
      </c>
      <c r="L249" s="29">
        <v>0</v>
      </c>
      <c r="M249" s="29" t="s">
        <v>239</v>
      </c>
      <c r="N249" s="132">
        <v>46173</v>
      </c>
      <c r="O249" s="30">
        <v>46113</v>
      </c>
      <c r="P249" s="29">
        <v>165</v>
      </c>
      <c r="Q249" s="29">
        <v>105</v>
      </c>
      <c r="R249" s="29" t="s">
        <v>2053</v>
      </c>
      <c r="S249" s="29">
        <v>45993</v>
      </c>
      <c r="T249" s="29" t="s">
        <v>240</v>
      </c>
      <c r="U249" s="29" t="s">
        <v>240</v>
      </c>
      <c r="V249" s="29">
        <v>64</v>
      </c>
      <c r="W249" s="29">
        <v>1177.54</v>
      </c>
      <c r="X249" s="29">
        <v>1</v>
      </c>
      <c r="Y249" s="29" t="s">
        <v>241</v>
      </c>
      <c r="Z249" s="29" t="s">
        <v>2245</v>
      </c>
      <c r="AA249" s="29" t="s">
        <v>242</v>
      </c>
      <c r="AB249" s="29" t="s">
        <v>242</v>
      </c>
      <c r="AC249" s="29" t="s">
        <v>242</v>
      </c>
      <c r="AD249" s="29" t="s">
        <v>243</v>
      </c>
      <c r="AE249" s="29" t="s">
        <v>240</v>
      </c>
      <c r="AF249" s="30">
        <v>45988</v>
      </c>
      <c r="AH249" s="74">
        <f>_xlfn.IFNA(IF(VLOOKUP(D249,'Cases2021 2022 FC'!AC:AE,3,0)=0,"1",VLOOKUP(D249,'Cases2021 2022 FC'!AC:AE,3,0)),"1")</f>
        <v>234</v>
      </c>
      <c r="AI249" s="74">
        <f t="shared" si="19"/>
        <v>0</v>
      </c>
      <c r="AJ249" s="74">
        <f t="shared" si="20"/>
        <v>0</v>
      </c>
      <c r="AK249" s="74">
        <f t="shared" si="21"/>
        <v>0</v>
      </c>
      <c r="AL249" s="74">
        <f t="shared" si="22"/>
        <v>0</v>
      </c>
      <c r="AM249" s="75">
        <f t="shared" si="23"/>
        <v>0</v>
      </c>
      <c r="AN249" s="72" t="str">
        <f>VLOOKUP(D249,SOP!C:R,16,0)</f>
        <v>DRESSINGS</v>
      </c>
    </row>
    <row r="250" spans="1:40" x14ac:dyDescent="0.3">
      <c r="A250" s="74" cm="1">
        <f t="array" ref="A250">1+SUMPRODUCT(--(D250&gt;$D$2:$D$826))</f>
        <v>243</v>
      </c>
      <c r="B250" s="72" t="str">
        <f t="shared" si="18"/>
        <v>28000701243</v>
      </c>
      <c r="C250" s="30">
        <v>46008</v>
      </c>
      <c r="D250" s="29">
        <v>28000701</v>
      </c>
      <c r="E250" s="29" t="s">
        <v>299</v>
      </c>
      <c r="F250" s="29" t="s">
        <v>624</v>
      </c>
      <c r="G250" s="29" t="s">
        <v>238</v>
      </c>
      <c r="H250" s="29" t="s">
        <v>2047</v>
      </c>
      <c r="I250" s="29">
        <v>64</v>
      </c>
      <c r="J250" s="29">
        <v>0</v>
      </c>
      <c r="K250" s="29">
        <v>0</v>
      </c>
      <c r="L250" s="29">
        <v>0</v>
      </c>
      <c r="M250" s="29" t="s">
        <v>239</v>
      </c>
      <c r="N250" s="132">
        <v>46173</v>
      </c>
      <c r="O250" s="30">
        <v>46113</v>
      </c>
      <c r="P250" s="29">
        <v>165</v>
      </c>
      <c r="Q250" s="29">
        <v>105</v>
      </c>
      <c r="R250" s="29" t="s">
        <v>2054</v>
      </c>
      <c r="S250" s="29">
        <v>45993</v>
      </c>
      <c r="T250" s="29" t="s">
        <v>240</v>
      </c>
      <c r="U250" s="29" t="s">
        <v>240</v>
      </c>
      <c r="V250" s="29">
        <v>64</v>
      </c>
      <c r="W250" s="29">
        <v>1177.54</v>
      </c>
      <c r="X250" s="29">
        <v>1</v>
      </c>
      <c r="Y250" s="29" t="s">
        <v>241</v>
      </c>
      <c r="Z250" s="29" t="s">
        <v>2245</v>
      </c>
      <c r="AA250" s="29" t="s">
        <v>242</v>
      </c>
      <c r="AB250" s="29" t="s">
        <v>242</v>
      </c>
      <c r="AC250" s="29" t="s">
        <v>242</v>
      </c>
      <c r="AD250" s="29" t="s">
        <v>243</v>
      </c>
      <c r="AE250" s="29" t="s">
        <v>240</v>
      </c>
      <c r="AF250" s="30">
        <v>45988</v>
      </c>
      <c r="AH250" s="74">
        <f>_xlfn.IFNA(IF(VLOOKUP(D250,'Cases2021 2022 FC'!AC:AE,3,0)=0,"1",VLOOKUP(D250,'Cases2021 2022 FC'!AC:AE,3,0)),"1")</f>
        <v>234</v>
      </c>
      <c r="AI250" s="74">
        <f t="shared" si="19"/>
        <v>0</v>
      </c>
      <c r="AJ250" s="74">
        <f t="shared" si="20"/>
        <v>0</v>
      </c>
      <c r="AK250" s="74">
        <f t="shared" si="21"/>
        <v>0</v>
      </c>
      <c r="AL250" s="74">
        <f t="shared" si="22"/>
        <v>0</v>
      </c>
      <c r="AM250" s="75">
        <f t="shared" si="23"/>
        <v>0</v>
      </c>
      <c r="AN250" s="72" t="str">
        <f>VLOOKUP(D250,SOP!C:R,16,0)</f>
        <v>DRESSINGS</v>
      </c>
    </row>
    <row r="251" spans="1:40" x14ac:dyDescent="0.3">
      <c r="A251" s="74" cm="1">
        <f t="array" ref="A251">1+SUMPRODUCT(--(D251&gt;$D$2:$D$826))</f>
        <v>243</v>
      </c>
      <c r="B251" s="72" t="str">
        <f t="shared" si="18"/>
        <v>28000701243</v>
      </c>
      <c r="C251" s="30">
        <v>46008</v>
      </c>
      <c r="D251" s="29">
        <v>28000701</v>
      </c>
      <c r="E251" s="29" t="s">
        <v>299</v>
      </c>
      <c r="F251" s="29" t="s">
        <v>624</v>
      </c>
      <c r="G251" s="29" t="s">
        <v>238</v>
      </c>
      <c r="H251" s="29" t="s">
        <v>2047</v>
      </c>
      <c r="I251" s="29">
        <v>64</v>
      </c>
      <c r="J251" s="29">
        <v>0</v>
      </c>
      <c r="K251" s="29">
        <v>0</v>
      </c>
      <c r="L251" s="29">
        <v>0</v>
      </c>
      <c r="M251" s="29" t="s">
        <v>239</v>
      </c>
      <c r="N251" s="132">
        <v>46173</v>
      </c>
      <c r="O251" s="30">
        <v>46113</v>
      </c>
      <c r="P251" s="29">
        <v>165</v>
      </c>
      <c r="Q251" s="29">
        <v>105</v>
      </c>
      <c r="R251" s="29" t="s">
        <v>2055</v>
      </c>
      <c r="S251" s="29">
        <v>45993</v>
      </c>
      <c r="T251" s="29" t="s">
        <v>240</v>
      </c>
      <c r="U251" s="29" t="s">
        <v>240</v>
      </c>
      <c r="V251" s="29">
        <v>64</v>
      </c>
      <c r="W251" s="29">
        <v>1177.54</v>
      </c>
      <c r="X251" s="29">
        <v>1</v>
      </c>
      <c r="Y251" s="29" t="s">
        <v>241</v>
      </c>
      <c r="Z251" s="29" t="s">
        <v>2245</v>
      </c>
      <c r="AA251" s="29" t="s">
        <v>242</v>
      </c>
      <c r="AB251" s="29" t="s">
        <v>242</v>
      </c>
      <c r="AC251" s="29" t="s">
        <v>242</v>
      </c>
      <c r="AD251" s="29" t="s">
        <v>243</v>
      </c>
      <c r="AE251" s="29" t="s">
        <v>240</v>
      </c>
      <c r="AF251" s="30">
        <v>45988</v>
      </c>
      <c r="AH251" s="74">
        <f>_xlfn.IFNA(IF(VLOOKUP(D251,'Cases2021 2022 FC'!AC:AE,3,0)=0,"1",VLOOKUP(D251,'Cases2021 2022 FC'!AC:AE,3,0)),"1")</f>
        <v>234</v>
      </c>
      <c r="AI251" s="74">
        <f t="shared" si="19"/>
        <v>0</v>
      </c>
      <c r="AJ251" s="74">
        <f t="shared" si="20"/>
        <v>0</v>
      </c>
      <c r="AK251" s="74">
        <f t="shared" si="21"/>
        <v>0</v>
      </c>
      <c r="AL251" s="74">
        <f t="shared" si="22"/>
        <v>0</v>
      </c>
      <c r="AM251" s="75">
        <f t="shared" si="23"/>
        <v>0</v>
      </c>
      <c r="AN251" s="72" t="str">
        <f>VLOOKUP(D251,SOP!C:R,16,0)</f>
        <v>DRESSINGS</v>
      </c>
    </row>
    <row r="252" spans="1:40" x14ac:dyDescent="0.3">
      <c r="A252" s="74" cm="1">
        <f t="array" ref="A252">1+SUMPRODUCT(--(D252&gt;$D$2:$D$826))</f>
        <v>243</v>
      </c>
      <c r="B252" s="72" t="str">
        <f t="shared" si="18"/>
        <v>28000701243</v>
      </c>
      <c r="C252" s="30">
        <v>46008</v>
      </c>
      <c r="D252" s="29">
        <v>28000701</v>
      </c>
      <c r="E252" s="29" t="s">
        <v>299</v>
      </c>
      <c r="F252" s="29" t="s">
        <v>624</v>
      </c>
      <c r="G252" s="29" t="s">
        <v>238</v>
      </c>
      <c r="H252" s="29" t="s">
        <v>2047</v>
      </c>
      <c r="I252" s="29">
        <v>64</v>
      </c>
      <c r="J252" s="29">
        <v>0</v>
      </c>
      <c r="K252" s="29">
        <v>0</v>
      </c>
      <c r="L252" s="29">
        <v>0</v>
      </c>
      <c r="M252" s="29" t="s">
        <v>239</v>
      </c>
      <c r="N252" s="132">
        <v>46173</v>
      </c>
      <c r="O252" s="30">
        <v>46113</v>
      </c>
      <c r="P252" s="29">
        <v>165</v>
      </c>
      <c r="Q252" s="29">
        <v>105</v>
      </c>
      <c r="R252" s="29" t="s">
        <v>2056</v>
      </c>
      <c r="S252" s="29">
        <v>45993</v>
      </c>
      <c r="T252" s="29" t="s">
        <v>240</v>
      </c>
      <c r="U252" s="29" t="s">
        <v>240</v>
      </c>
      <c r="V252" s="29">
        <v>64</v>
      </c>
      <c r="W252" s="29">
        <v>1177.54</v>
      </c>
      <c r="X252" s="29">
        <v>1</v>
      </c>
      <c r="Y252" s="29" t="s">
        <v>241</v>
      </c>
      <c r="Z252" s="29" t="s">
        <v>2245</v>
      </c>
      <c r="AA252" s="29" t="s">
        <v>242</v>
      </c>
      <c r="AB252" s="29" t="s">
        <v>242</v>
      </c>
      <c r="AC252" s="29" t="s">
        <v>242</v>
      </c>
      <c r="AD252" s="29" t="s">
        <v>243</v>
      </c>
      <c r="AE252" s="29" t="s">
        <v>240</v>
      </c>
      <c r="AF252" s="30">
        <v>45988</v>
      </c>
      <c r="AH252" s="74">
        <f>_xlfn.IFNA(IF(VLOOKUP(D252,'Cases2021 2022 FC'!AC:AE,3,0)=0,"1",VLOOKUP(D252,'Cases2021 2022 FC'!AC:AE,3,0)),"1")</f>
        <v>234</v>
      </c>
      <c r="AI252" s="74">
        <f t="shared" si="19"/>
        <v>0</v>
      </c>
      <c r="AJ252" s="74">
        <f t="shared" si="20"/>
        <v>0</v>
      </c>
      <c r="AK252" s="74">
        <f t="shared" si="21"/>
        <v>0</v>
      </c>
      <c r="AL252" s="74">
        <f t="shared" si="22"/>
        <v>0</v>
      </c>
      <c r="AM252" s="75">
        <f t="shared" si="23"/>
        <v>0</v>
      </c>
      <c r="AN252" s="72" t="str">
        <f>VLOOKUP(D252,SOP!C:R,16,0)</f>
        <v>DRESSINGS</v>
      </c>
    </row>
    <row r="253" spans="1:40" x14ac:dyDescent="0.3">
      <c r="A253" s="74" cm="1">
        <f t="array" ref="A253">1+SUMPRODUCT(--(D253&gt;$D$2:$D$826))</f>
        <v>243</v>
      </c>
      <c r="B253" s="72" t="str">
        <f t="shared" si="18"/>
        <v>28000701243</v>
      </c>
      <c r="C253" s="30">
        <v>46008</v>
      </c>
      <c r="D253" s="29">
        <v>28000701</v>
      </c>
      <c r="E253" s="29" t="s">
        <v>299</v>
      </c>
      <c r="F253" s="29" t="s">
        <v>624</v>
      </c>
      <c r="G253" s="29" t="s">
        <v>238</v>
      </c>
      <c r="H253" s="29" t="s">
        <v>2047</v>
      </c>
      <c r="I253" s="29">
        <v>64</v>
      </c>
      <c r="J253" s="29">
        <v>0</v>
      </c>
      <c r="K253" s="29">
        <v>0</v>
      </c>
      <c r="L253" s="29">
        <v>0</v>
      </c>
      <c r="M253" s="29" t="s">
        <v>239</v>
      </c>
      <c r="N253" s="132">
        <v>46173</v>
      </c>
      <c r="O253" s="30">
        <v>46113</v>
      </c>
      <c r="P253" s="29">
        <v>165</v>
      </c>
      <c r="Q253" s="29">
        <v>105</v>
      </c>
      <c r="R253" s="29" t="s">
        <v>2057</v>
      </c>
      <c r="S253" s="29">
        <v>45993</v>
      </c>
      <c r="T253" s="29" t="s">
        <v>240</v>
      </c>
      <c r="U253" s="29" t="s">
        <v>240</v>
      </c>
      <c r="V253" s="29">
        <v>64</v>
      </c>
      <c r="W253" s="29">
        <v>1177.54</v>
      </c>
      <c r="X253" s="29">
        <v>1</v>
      </c>
      <c r="Y253" s="29" t="s">
        <v>241</v>
      </c>
      <c r="Z253" s="29" t="s">
        <v>2245</v>
      </c>
      <c r="AA253" s="29" t="s">
        <v>242</v>
      </c>
      <c r="AB253" s="29" t="s">
        <v>242</v>
      </c>
      <c r="AC253" s="29" t="s">
        <v>242</v>
      </c>
      <c r="AD253" s="29" t="s">
        <v>243</v>
      </c>
      <c r="AE253" s="29" t="s">
        <v>240</v>
      </c>
      <c r="AF253" s="30">
        <v>45988</v>
      </c>
      <c r="AH253" s="74">
        <f>_xlfn.IFNA(IF(VLOOKUP(D253,'Cases2021 2022 FC'!AC:AE,3,0)=0,"1",VLOOKUP(D253,'Cases2021 2022 FC'!AC:AE,3,0)),"1")</f>
        <v>234</v>
      </c>
      <c r="AI253" s="74">
        <f t="shared" si="19"/>
        <v>0</v>
      </c>
      <c r="AJ253" s="74">
        <f t="shared" si="20"/>
        <v>0</v>
      </c>
      <c r="AK253" s="74">
        <f t="shared" si="21"/>
        <v>0</v>
      </c>
      <c r="AL253" s="74">
        <f t="shared" si="22"/>
        <v>0</v>
      </c>
      <c r="AM253" s="75">
        <f t="shared" si="23"/>
        <v>0</v>
      </c>
      <c r="AN253" s="72" t="str">
        <f>VLOOKUP(D253,SOP!C:R,16,0)</f>
        <v>DRESSINGS</v>
      </c>
    </row>
    <row r="254" spans="1:40" x14ac:dyDescent="0.3">
      <c r="A254" s="74" cm="1">
        <f t="array" ref="A254">1+SUMPRODUCT(--(D254&gt;$D$2:$D$826))</f>
        <v>243</v>
      </c>
      <c r="B254" s="72" t="str">
        <f t="shared" si="18"/>
        <v>28000701243</v>
      </c>
      <c r="C254" s="30">
        <v>46008</v>
      </c>
      <c r="D254" s="29">
        <v>28000701</v>
      </c>
      <c r="E254" s="29" t="s">
        <v>299</v>
      </c>
      <c r="F254" s="29" t="s">
        <v>624</v>
      </c>
      <c r="G254" s="29" t="s">
        <v>238</v>
      </c>
      <c r="H254" s="29" t="s">
        <v>2047</v>
      </c>
      <c r="I254" s="29">
        <v>64</v>
      </c>
      <c r="J254" s="29">
        <v>0</v>
      </c>
      <c r="K254" s="29">
        <v>0</v>
      </c>
      <c r="L254" s="29">
        <v>0</v>
      </c>
      <c r="M254" s="29" t="s">
        <v>239</v>
      </c>
      <c r="N254" s="132">
        <v>46173</v>
      </c>
      <c r="O254" s="30">
        <v>46113</v>
      </c>
      <c r="P254" s="29">
        <v>165</v>
      </c>
      <c r="Q254" s="29">
        <v>105</v>
      </c>
      <c r="R254" s="29" t="s">
        <v>2058</v>
      </c>
      <c r="S254" s="29">
        <v>45993</v>
      </c>
      <c r="T254" s="29" t="s">
        <v>240</v>
      </c>
      <c r="U254" s="29" t="s">
        <v>240</v>
      </c>
      <c r="V254" s="29">
        <v>64</v>
      </c>
      <c r="W254" s="29">
        <v>1177.54</v>
      </c>
      <c r="X254" s="29">
        <v>1</v>
      </c>
      <c r="Y254" s="29" t="s">
        <v>241</v>
      </c>
      <c r="Z254" s="29" t="s">
        <v>2245</v>
      </c>
      <c r="AA254" s="29" t="s">
        <v>242</v>
      </c>
      <c r="AB254" s="29" t="s">
        <v>242</v>
      </c>
      <c r="AC254" s="29" t="s">
        <v>242</v>
      </c>
      <c r="AD254" s="29" t="s">
        <v>243</v>
      </c>
      <c r="AE254" s="29" t="s">
        <v>240</v>
      </c>
      <c r="AF254" s="30">
        <v>45988</v>
      </c>
      <c r="AH254" s="74">
        <f>_xlfn.IFNA(IF(VLOOKUP(D254,'Cases2021 2022 FC'!AC:AE,3,0)=0,"1",VLOOKUP(D254,'Cases2021 2022 FC'!AC:AE,3,0)),"1")</f>
        <v>234</v>
      </c>
      <c r="AI254" s="74">
        <f t="shared" si="19"/>
        <v>0</v>
      </c>
      <c r="AJ254" s="74">
        <f t="shared" si="20"/>
        <v>0</v>
      </c>
      <c r="AK254" s="74">
        <f t="shared" si="21"/>
        <v>0</v>
      </c>
      <c r="AL254" s="74">
        <f t="shared" si="22"/>
        <v>0</v>
      </c>
      <c r="AM254" s="75">
        <f t="shared" si="23"/>
        <v>0</v>
      </c>
      <c r="AN254" s="72" t="str">
        <f>VLOOKUP(D254,SOP!C:R,16,0)</f>
        <v>DRESSINGS</v>
      </c>
    </row>
    <row r="255" spans="1:40" x14ac:dyDescent="0.3">
      <c r="A255" s="74" cm="1">
        <f t="array" ref="A255">1+SUMPRODUCT(--(D255&gt;$D$2:$D$826))</f>
        <v>243</v>
      </c>
      <c r="B255" s="72" t="str">
        <f t="shared" si="18"/>
        <v>28000701243</v>
      </c>
      <c r="C255" s="30">
        <v>46008</v>
      </c>
      <c r="D255" s="29">
        <v>28000701</v>
      </c>
      <c r="E255" s="29" t="s">
        <v>299</v>
      </c>
      <c r="F255" s="29" t="s">
        <v>624</v>
      </c>
      <c r="G255" s="29" t="s">
        <v>238</v>
      </c>
      <c r="H255" s="29" t="s">
        <v>2047</v>
      </c>
      <c r="I255" s="29">
        <v>64</v>
      </c>
      <c r="J255" s="29">
        <v>0</v>
      </c>
      <c r="K255" s="29">
        <v>0</v>
      </c>
      <c r="L255" s="29">
        <v>0</v>
      </c>
      <c r="M255" s="29" t="s">
        <v>239</v>
      </c>
      <c r="N255" s="30">
        <v>46173</v>
      </c>
      <c r="O255" s="30">
        <v>46113</v>
      </c>
      <c r="P255" s="29">
        <v>165</v>
      </c>
      <c r="Q255" s="29">
        <v>105</v>
      </c>
      <c r="R255" s="29" t="s">
        <v>2059</v>
      </c>
      <c r="S255" s="30">
        <v>45993</v>
      </c>
      <c r="T255" s="29" t="s">
        <v>240</v>
      </c>
      <c r="U255" s="29" t="s">
        <v>240</v>
      </c>
      <c r="V255" s="29">
        <v>64</v>
      </c>
      <c r="W255" s="29">
        <v>1177.54</v>
      </c>
      <c r="X255" s="29">
        <v>1</v>
      </c>
      <c r="Y255" s="29" t="s">
        <v>241</v>
      </c>
      <c r="Z255" s="29" t="s">
        <v>2245</v>
      </c>
      <c r="AA255" s="29" t="s">
        <v>242</v>
      </c>
      <c r="AB255" s="29" t="s">
        <v>242</v>
      </c>
      <c r="AC255" s="29" t="s">
        <v>242</v>
      </c>
      <c r="AD255" s="29" t="s">
        <v>243</v>
      </c>
      <c r="AE255" s="29" t="s">
        <v>240</v>
      </c>
      <c r="AF255" s="30">
        <v>45988</v>
      </c>
      <c r="AH255" s="74">
        <f>_xlfn.IFNA(IF(VLOOKUP(D255,'Cases2021 2022 FC'!AC:AE,3,0)=0,"1",VLOOKUP(D255,'Cases2021 2022 FC'!AC:AE,3,0)),"1")</f>
        <v>234</v>
      </c>
      <c r="AI255" s="74">
        <f t="shared" si="19"/>
        <v>0</v>
      </c>
      <c r="AJ255" s="74">
        <f t="shared" si="20"/>
        <v>0</v>
      </c>
      <c r="AK255" s="74">
        <f t="shared" si="21"/>
        <v>0</v>
      </c>
      <c r="AL255" s="74">
        <f t="shared" si="22"/>
        <v>0</v>
      </c>
      <c r="AM255" s="75">
        <f t="shared" si="23"/>
        <v>0</v>
      </c>
      <c r="AN255" s="72" t="str">
        <f>VLOOKUP(D255,SOP!C:R,16,0)</f>
        <v>DRESSINGS</v>
      </c>
    </row>
    <row r="256" spans="1:40" x14ac:dyDescent="0.3">
      <c r="A256" s="74" cm="1">
        <f t="array" ref="A256">1+SUMPRODUCT(--(D256&gt;$D$2:$D$826))</f>
        <v>243</v>
      </c>
      <c r="B256" s="72" t="str">
        <f t="shared" si="18"/>
        <v>28000701243</v>
      </c>
      <c r="C256" s="30">
        <v>46008</v>
      </c>
      <c r="D256" s="29">
        <v>28000701</v>
      </c>
      <c r="E256" s="29" t="s">
        <v>299</v>
      </c>
      <c r="F256" s="29" t="s">
        <v>624</v>
      </c>
      <c r="G256" s="29" t="s">
        <v>238</v>
      </c>
      <c r="H256" s="29" t="s">
        <v>2047</v>
      </c>
      <c r="I256" s="29">
        <v>64</v>
      </c>
      <c r="J256" s="29">
        <v>0</v>
      </c>
      <c r="K256" s="29">
        <v>0</v>
      </c>
      <c r="L256" s="29">
        <v>0</v>
      </c>
      <c r="M256" s="29" t="s">
        <v>239</v>
      </c>
      <c r="N256" s="30">
        <v>46173</v>
      </c>
      <c r="O256" s="30">
        <v>46113</v>
      </c>
      <c r="P256" s="29">
        <v>165</v>
      </c>
      <c r="Q256" s="29">
        <v>105</v>
      </c>
      <c r="R256" s="29" t="s">
        <v>2060</v>
      </c>
      <c r="S256" s="30">
        <v>45993</v>
      </c>
      <c r="T256" s="29" t="s">
        <v>240</v>
      </c>
      <c r="U256" s="29" t="s">
        <v>240</v>
      </c>
      <c r="V256" s="32">
        <v>64</v>
      </c>
      <c r="W256" s="29">
        <v>1177.54</v>
      </c>
      <c r="X256" s="29">
        <v>1</v>
      </c>
      <c r="Y256" s="29" t="s">
        <v>241</v>
      </c>
      <c r="Z256" s="29" t="s">
        <v>2245</v>
      </c>
      <c r="AA256" s="29" t="s">
        <v>242</v>
      </c>
      <c r="AB256" s="29" t="s">
        <v>242</v>
      </c>
      <c r="AC256" s="29" t="s">
        <v>242</v>
      </c>
      <c r="AD256" s="29" t="s">
        <v>243</v>
      </c>
      <c r="AE256" s="29" t="s">
        <v>240</v>
      </c>
      <c r="AF256" s="30">
        <v>45988</v>
      </c>
      <c r="AH256" s="74">
        <f>_xlfn.IFNA(IF(VLOOKUP(D256,'Cases2021 2022 FC'!AC:AE,3,0)=0,"1",VLOOKUP(D256,'Cases2021 2022 FC'!AC:AE,3,0)),"1")</f>
        <v>234</v>
      </c>
      <c r="AI256" s="74">
        <f t="shared" si="19"/>
        <v>0</v>
      </c>
      <c r="AJ256" s="74">
        <f t="shared" si="20"/>
        <v>0</v>
      </c>
      <c r="AK256" s="74">
        <f t="shared" si="21"/>
        <v>0</v>
      </c>
      <c r="AL256" s="74">
        <f t="shared" si="22"/>
        <v>0</v>
      </c>
      <c r="AM256" s="75">
        <f t="shared" si="23"/>
        <v>0</v>
      </c>
      <c r="AN256" s="72" t="str">
        <f>VLOOKUP(D256,SOP!C:R,16,0)</f>
        <v>DRESSINGS</v>
      </c>
    </row>
    <row r="257" spans="1:40" x14ac:dyDescent="0.3">
      <c r="A257" s="74" cm="1">
        <f t="array" ref="A257">1+SUMPRODUCT(--(D257&gt;$D$2:$D$826))</f>
        <v>243</v>
      </c>
      <c r="B257" s="72" t="str">
        <f t="shared" si="18"/>
        <v>28000701243</v>
      </c>
      <c r="C257" s="30">
        <v>46008</v>
      </c>
      <c r="D257" s="29">
        <v>28000701</v>
      </c>
      <c r="E257" s="29" t="s">
        <v>299</v>
      </c>
      <c r="F257" s="29" t="s">
        <v>624</v>
      </c>
      <c r="G257" s="29" t="s">
        <v>238</v>
      </c>
      <c r="H257" s="29" t="s">
        <v>2047</v>
      </c>
      <c r="I257" s="29">
        <v>64</v>
      </c>
      <c r="J257" s="29">
        <v>0</v>
      </c>
      <c r="K257" s="29">
        <v>0</v>
      </c>
      <c r="L257" s="29">
        <v>0</v>
      </c>
      <c r="M257" s="29" t="s">
        <v>239</v>
      </c>
      <c r="N257" s="30">
        <v>46173</v>
      </c>
      <c r="O257" s="30">
        <v>46113</v>
      </c>
      <c r="P257" s="29">
        <v>165</v>
      </c>
      <c r="Q257" s="29">
        <v>105</v>
      </c>
      <c r="R257" s="29" t="s">
        <v>2061</v>
      </c>
      <c r="S257" s="30">
        <v>45993</v>
      </c>
      <c r="T257" s="29" t="s">
        <v>240</v>
      </c>
      <c r="U257" s="29" t="s">
        <v>240</v>
      </c>
      <c r="V257" s="29">
        <v>64</v>
      </c>
      <c r="W257" s="29">
        <v>1177.54</v>
      </c>
      <c r="X257" s="29">
        <v>1</v>
      </c>
      <c r="Y257" s="29" t="s">
        <v>241</v>
      </c>
      <c r="Z257" s="29" t="s">
        <v>2245</v>
      </c>
      <c r="AA257" s="29" t="s">
        <v>242</v>
      </c>
      <c r="AB257" s="29" t="s">
        <v>242</v>
      </c>
      <c r="AC257" s="29" t="s">
        <v>242</v>
      </c>
      <c r="AD257" s="29" t="s">
        <v>243</v>
      </c>
      <c r="AE257" s="29" t="s">
        <v>240</v>
      </c>
      <c r="AF257" s="30">
        <v>45988</v>
      </c>
      <c r="AH257" s="74">
        <f>_xlfn.IFNA(IF(VLOOKUP(D257,'Cases2021 2022 FC'!AC:AE,3,0)=0,"1",VLOOKUP(D257,'Cases2021 2022 FC'!AC:AE,3,0)),"1")</f>
        <v>234</v>
      </c>
      <c r="AI257" s="74">
        <f t="shared" si="19"/>
        <v>0</v>
      </c>
      <c r="AJ257" s="74">
        <f t="shared" si="20"/>
        <v>0</v>
      </c>
      <c r="AK257" s="74">
        <f t="shared" si="21"/>
        <v>0</v>
      </c>
      <c r="AL257" s="74">
        <f t="shared" si="22"/>
        <v>0</v>
      </c>
      <c r="AM257" s="75">
        <f t="shared" si="23"/>
        <v>0</v>
      </c>
      <c r="AN257" s="72" t="str">
        <f>VLOOKUP(D257,SOP!C:R,16,0)</f>
        <v>DRESSINGS</v>
      </c>
    </row>
    <row r="258" spans="1:40" x14ac:dyDescent="0.3">
      <c r="A258" s="74" cm="1">
        <f t="array" ref="A258">1+SUMPRODUCT(--(D258&gt;$D$2:$D$826))</f>
        <v>243</v>
      </c>
      <c r="B258" s="72" t="str">
        <f t="shared" ref="B258:B321" si="24">D258&amp;A258</f>
        <v>28000701243</v>
      </c>
      <c r="C258" s="30">
        <v>46008</v>
      </c>
      <c r="D258" s="29">
        <v>28000701</v>
      </c>
      <c r="E258" s="29" t="s">
        <v>299</v>
      </c>
      <c r="F258" s="29" t="s">
        <v>624</v>
      </c>
      <c r="G258" s="29" t="s">
        <v>238</v>
      </c>
      <c r="H258" s="29" t="s">
        <v>2047</v>
      </c>
      <c r="I258" s="29">
        <v>64</v>
      </c>
      <c r="J258" s="29">
        <v>0</v>
      </c>
      <c r="K258" s="29">
        <v>0</v>
      </c>
      <c r="L258" s="29">
        <v>0</v>
      </c>
      <c r="M258" s="29" t="s">
        <v>239</v>
      </c>
      <c r="N258" s="30">
        <v>46173</v>
      </c>
      <c r="O258" s="30">
        <v>46113</v>
      </c>
      <c r="P258" s="29">
        <v>165</v>
      </c>
      <c r="Q258" s="29">
        <v>105</v>
      </c>
      <c r="R258" s="29" t="s">
        <v>2062</v>
      </c>
      <c r="S258" s="30">
        <v>45993</v>
      </c>
      <c r="T258" s="29" t="s">
        <v>240</v>
      </c>
      <c r="U258" s="29" t="s">
        <v>240</v>
      </c>
      <c r="V258" s="29">
        <v>64</v>
      </c>
      <c r="W258" s="29">
        <v>1177.54</v>
      </c>
      <c r="X258" s="29">
        <v>1</v>
      </c>
      <c r="Y258" s="29" t="s">
        <v>241</v>
      </c>
      <c r="Z258" s="29" t="s">
        <v>2245</v>
      </c>
      <c r="AA258" s="29" t="s">
        <v>242</v>
      </c>
      <c r="AB258" s="29" t="s">
        <v>242</v>
      </c>
      <c r="AC258" s="29" t="s">
        <v>242</v>
      </c>
      <c r="AD258" s="29" t="s">
        <v>243</v>
      </c>
      <c r="AE258" s="29" t="s">
        <v>240</v>
      </c>
      <c r="AF258" s="30">
        <v>45988</v>
      </c>
      <c r="AH258" s="74">
        <f>_xlfn.IFNA(IF(VLOOKUP(D258,'Cases2021 2022 FC'!AC:AE,3,0)=0,"1",VLOOKUP(D258,'Cases2021 2022 FC'!AC:AE,3,0)),"1")</f>
        <v>234</v>
      </c>
      <c r="AI258" s="74">
        <f t="shared" ref="AI258:AI321" si="25">ROUND(I258/AH258,0)</f>
        <v>0</v>
      </c>
      <c r="AJ258" s="74">
        <f t="shared" ref="AJ258:AJ321" si="26">IF(Q258-AI258&lt;0,Q258-AI258,0)</f>
        <v>0</v>
      </c>
      <c r="AK258" s="74">
        <f t="shared" ref="AK258:AK321" si="27">IF((AI258&gt;Q258),(K258/AH258)-Q258,0)+IFERROR(IF(B258=B257,AI257,0),0)</f>
        <v>0</v>
      </c>
      <c r="AL258" s="74">
        <f t="shared" ref="AL258:AL321" si="28">IF(AK258&gt;K258,I258,AK258)</f>
        <v>0</v>
      </c>
      <c r="AM258" s="75">
        <f t="shared" ref="AM258:AM321" si="29">IFERROR((W258/K258)*AL258,0)</f>
        <v>0</v>
      </c>
      <c r="AN258" s="72" t="str">
        <f>VLOOKUP(D258,SOP!C:R,16,0)</f>
        <v>DRESSINGS</v>
      </c>
    </row>
    <row r="259" spans="1:40" x14ac:dyDescent="0.3">
      <c r="A259" s="74" cm="1">
        <f t="array" ref="A259">1+SUMPRODUCT(--(D259&gt;$D$2:$D$826))</f>
        <v>243</v>
      </c>
      <c r="B259" s="72" t="str">
        <f t="shared" si="24"/>
        <v>28000701243</v>
      </c>
      <c r="C259" s="30">
        <v>46008</v>
      </c>
      <c r="D259" s="29">
        <v>28000701</v>
      </c>
      <c r="E259" s="29" t="s">
        <v>299</v>
      </c>
      <c r="F259" s="29" t="s">
        <v>624</v>
      </c>
      <c r="G259" s="29" t="s">
        <v>238</v>
      </c>
      <c r="H259" s="29" t="s">
        <v>2047</v>
      </c>
      <c r="I259" s="29">
        <v>64</v>
      </c>
      <c r="J259" s="29">
        <v>0</v>
      </c>
      <c r="K259" s="29">
        <v>0</v>
      </c>
      <c r="L259" s="29">
        <v>0</v>
      </c>
      <c r="M259" s="29" t="s">
        <v>239</v>
      </c>
      <c r="N259" s="132">
        <v>46173</v>
      </c>
      <c r="O259" s="30">
        <v>46113</v>
      </c>
      <c r="P259" s="29">
        <v>165</v>
      </c>
      <c r="Q259" s="29">
        <v>105</v>
      </c>
      <c r="R259" s="29" t="s">
        <v>2063</v>
      </c>
      <c r="S259" s="29">
        <v>45993</v>
      </c>
      <c r="T259" s="29" t="s">
        <v>240</v>
      </c>
      <c r="U259" s="29" t="s">
        <v>240</v>
      </c>
      <c r="V259" s="29">
        <v>64</v>
      </c>
      <c r="W259" s="29">
        <v>1177.54</v>
      </c>
      <c r="X259" s="29">
        <v>1</v>
      </c>
      <c r="Y259" s="29" t="s">
        <v>241</v>
      </c>
      <c r="Z259" s="29" t="s">
        <v>2245</v>
      </c>
      <c r="AA259" s="29" t="s">
        <v>242</v>
      </c>
      <c r="AB259" s="29" t="s">
        <v>242</v>
      </c>
      <c r="AC259" s="29" t="s">
        <v>242</v>
      </c>
      <c r="AD259" s="29" t="s">
        <v>243</v>
      </c>
      <c r="AE259" s="29" t="s">
        <v>240</v>
      </c>
      <c r="AF259" s="30">
        <v>45988</v>
      </c>
      <c r="AH259" s="74">
        <f>_xlfn.IFNA(IF(VLOOKUP(D259,'Cases2021 2022 FC'!AC:AE,3,0)=0,"1",VLOOKUP(D259,'Cases2021 2022 FC'!AC:AE,3,0)),"1")</f>
        <v>234</v>
      </c>
      <c r="AI259" s="74">
        <f t="shared" si="25"/>
        <v>0</v>
      </c>
      <c r="AJ259" s="74">
        <f t="shared" si="26"/>
        <v>0</v>
      </c>
      <c r="AK259" s="74">
        <f t="shared" si="27"/>
        <v>0</v>
      </c>
      <c r="AL259" s="74">
        <f t="shared" si="28"/>
        <v>0</v>
      </c>
      <c r="AM259" s="75">
        <f t="shared" si="29"/>
        <v>0</v>
      </c>
      <c r="AN259" s="72" t="str">
        <f>VLOOKUP(D259,SOP!C:R,16,0)</f>
        <v>DRESSINGS</v>
      </c>
    </row>
    <row r="260" spans="1:40" x14ac:dyDescent="0.3">
      <c r="A260" s="74" cm="1">
        <f t="array" ref="A260">1+SUMPRODUCT(--(D260&gt;$D$2:$D$826))</f>
        <v>243</v>
      </c>
      <c r="B260" s="72" t="str">
        <f t="shared" si="24"/>
        <v>28000701243</v>
      </c>
      <c r="C260" s="30">
        <v>46008</v>
      </c>
      <c r="D260" s="29">
        <v>28000701</v>
      </c>
      <c r="E260" s="29" t="s">
        <v>299</v>
      </c>
      <c r="F260" s="29" t="s">
        <v>624</v>
      </c>
      <c r="G260" s="29" t="s">
        <v>238</v>
      </c>
      <c r="H260" s="29" t="s">
        <v>2047</v>
      </c>
      <c r="I260" s="29">
        <v>64</v>
      </c>
      <c r="J260" s="29">
        <v>0</v>
      </c>
      <c r="K260" s="29">
        <v>0</v>
      </c>
      <c r="L260" s="29">
        <v>0</v>
      </c>
      <c r="M260" s="29" t="s">
        <v>239</v>
      </c>
      <c r="N260" s="30">
        <v>46173</v>
      </c>
      <c r="O260" s="30">
        <v>46113</v>
      </c>
      <c r="P260" s="29">
        <v>165</v>
      </c>
      <c r="Q260" s="29">
        <v>105</v>
      </c>
      <c r="R260" s="29" t="s">
        <v>2064</v>
      </c>
      <c r="S260" s="30">
        <v>45993</v>
      </c>
      <c r="T260" s="29" t="s">
        <v>240</v>
      </c>
      <c r="U260" s="29" t="s">
        <v>240</v>
      </c>
      <c r="V260" s="29">
        <v>64</v>
      </c>
      <c r="W260" s="29">
        <v>1177.54</v>
      </c>
      <c r="X260" s="29">
        <v>1</v>
      </c>
      <c r="Y260" s="29" t="s">
        <v>241</v>
      </c>
      <c r="Z260" s="29" t="s">
        <v>2245</v>
      </c>
      <c r="AA260" s="29" t="s">
        <v>242</v>
      </c>
      <c r="AB260" s="29" t="s">
        <v>242</v>
      </c>
      <c r="AC260" s="29" t="s">
        <v>242</v>
      </c>
      <c r="AD260" s="29" t="s">
        <v>243</v>
      </c>
      <c r="AE260" s="29" t="s">
        <v>240</v>
      </c>
      <c r="AF260" s="30">
        <v>45988</v>
      </c>
      <c r="AH260" s="74">
        <f>_xlfn.IFNA(IF(VLOOKUP(D260,'Cases2021 2022 FC'!AC:AE,3,0)=0,"1",VLOOKUP(D260,'Cases2021 2022 FC'!AC:AE,3,0)),"1")</f>
        <v>234</v>
      </c>
      <c r="AI260" s="74">
        <f t="shared" si="25"/>
        <v>0</v>
      </c>
      <c r="AJ260" s="74">
        <f t="shared" si="26"/>
        <v>0</v>
      </c>
      <c r="AK260" s="74">
        <f t="shared" si="27"/>
        <v>0</v>
      </c>
      <c r="AL260" s="74">
        <f t="shared" si="28"/>
        <v>0</v>
      </c>
      <c r="AM260" s="75">
        <f t="shared" si="29"/>
        <v>0</v>
      </c>
      <c r="AN260" s="72" t="str">
        <f>VLOOKUP(D260,SOP!C:R,16,0)</f>
        <v>DRESSINGS</v>
      </c>
    </row>
    <row r="261" spans="1:40" x14ac:dyDescent="0.3">
      <c r="A261" s="74" cm="1">
        <f t="array" ref="A261">1+SUMPRODUCT(--(D261&gt;$D$2:$D$826))</f>
        <v>243</v>
      </c>
      <c r="B261" s="72" t="str">
        <f t="shared" si="24"/>
        <v>28000701243</v>
      </c>
      <c r="C261" s="30">
        <v>46008</v>
      </c>
      <c r="D261" s="29">
        <v>28000701</v>
      </c>
      <c r="E261" s="29" t="s">
        <v>299</v>
      </c>
      <c r="F261" s="29" t="s">
        <v>624</v>
      </c>
      <c r="G261" s="29" t="s">
        <v>238</v>
      </c>
      <c r="H261" s="29" t="s">
        <v>2047</v>
      </c>
      <c r="I261" s="29">
        <v>29</v>
      </c>
      <c r="J261" s="29">
        <v>0</v>
      </c>
      <c r="K261" s="29">
        <v>0</v>
      </c>
      <c r="L261" s="29">
        <v>0</v>
      </c>
      <c r="M261" s="29" t="s">
        <v>239</v>
      </c>
      <c r="N261" s="132">
        <v>46173</v>
      </c>
      <c r="O261" s="30">
        <v>46113</v>
      </c>
      <c r="P261" s="29">
        <v>165</v>
      </c>
      <c r="Q261" s="29">
        <v>105</v>
      </c>
      <c r="R261" s="29" t="s">
        <v>2246</v>
      </c>
      <c r="S261" s="29">
        <v>45993</v>
      </c>
      <c r="T261" s="29" t="s">
        <v>240</v>
      </c>
      <c r="U261" s="29" t="s">
        <v>240</v>
      </c>
      <c r="V261" s="29">
        <v>29</v>
      </c>
      <c r="W261" s="29">
        <v>533.57000000000005</v>
      </c>
      <c r="X261" s="29">
        <v>0.45300000000000001</v>
      </c>
      <c r="Y261" s="29" t="s">
        <v>241</v>
      </c>
      <c r="Z261" s="29" t="s">
        <v>2245</v>
      </c>
      <c r="AA261" s="29" t="s">
        <v>242</v>
      </c>
      <c r="AB261" s="29" t="s">
        <v>242</v>
      </c>
      <c r="AC261" s="29" t="s">
        <v>242</v>
      </c>
      <c r="AD261" s="29" t="s">
        <v>243</v>
      </c>
      <c r="AE261" s="29" t="s">
        <v>240</v>
      </c>
      <c r="AF261" s="30">
        <v>45988</v>
      </c>
      <c r="AH261" s="74">
        <f>_xlfn.IFNA(IF(VLOOKUP(D261,'Cases2021 2022 FC'!AC:AE,3,0)=0,"1",VLOOKUP(D261,'Cases2021 2022 FC'!AC:AE,3,0)),"1")</f>
        <v>234</v>
      </c>
      <c r="AI261" s="74">
        <f t="shared" si="25"/>
        <v>0</v>
      </c>
      <c r="AJ261" s="74">
        <f t="shared" si="26"/>
        <v>0</v>
      </c>
      <c r="AK261" s="74">
        <f t="shared" si="27"/>
        <v>0</v>
      </c>
      <c r="AL261" s="74">
        <f t="shared" si="28"/>
        <v>0</v>
      </c>
      <c r="AM261" s="75">
        <f t="shared" si="29"/>
        <v>0</v>
      </c>
      <c r="AN261" s="72" t="str">
        <f>VLOOKUP(D261,SOP!C:R,16,0)</f>
        <v>DRESSINGS</v>
      </c>
    </row>
    <row r="262" spans="1:40" x14ac:dyDescent="0.3">
      <c r="A262" s="74" cm="1">
        <f t="array" ref="A262">1+SUMPRODUCT(--(D262&gt;$D$2:$D$826))</f>
        <v>243</v>
      </c>
      <c r="B262" s="72" t="str">
        <f t="shared" si="24"/>
        <v>28000701243</v>
      </c>
      <c r="C262" s="30">
        <v>46008</v>
      </c>
      <c r="D262" s="29">
        <v>28000701</v>
      </c>
      <c r="E262" s="29" t="s">
        <v>299</v>
      </c>
      <c r="F262" s="29" t="s">
        <v>624</v>
      </c>
      <c r="G262" s="29" t="s">
        <v>238</v>
      </c>
      <c r="H262" s="29" t="s">
        <v>2047</v>
      </c>
      <c r="I262" s="29">
        <v>15</v>
      </c>
      <c r="J262" s="29">
        <v>0</v>
      </c>
      <c r="K262" s="29">
        <v>0</v>
      </c>
      <c r="L262" s="29">
        <v>0</v>
      </c>
      <c r="M262" s="29" t="s">
        <v>239</v>
      </c>
      <c r="N262" s="132">
        <v>46173</v>
      </c>
      <c r="O262" s="30">
        <v>46113</v>
      </c>
      <c r="P262" s="29">
        <v>165</v>
      </c>
      <c r="Q262" s="29">
        <v>105</v>
      </c>
      <c r="R262" s="29" t="s">
        <v>2276</v>
      </c>
      <c r="S262" s="29">
        <v>45993</v>
      </c>
      <c r="T262" s="29" t="s">
        <v>240</v>
      </c>
      <c r="U262" s="29" t="s">
        <v>240</v>
      </c>
      <c r="V262" s="29">
        <v>15</v>
      </c>
      <c r="W262" s="29">
        <v>275.99</v>
      </c>
      <c r="X262" s="29">
        <v>0.23400000000000001</v>
      </c>
      <c r="Y262" s="29" t="s">
        <v>241</v>
      </c>
      <c r="Z262" s="29" t="s">
        <v>2245</v>
      </c>
      <c r="AA262" s="29" t="s">
        <v>242</v>
      </c>
      <c r="AB262" s="29" t="s">
        <v>242</v>
      </c>
      <c r="AC262" s="29" t="s">
        <v>242</v>
      </c>
      <c r="AD262" s="29" t="s">
        <v>243</v>
      </c>
      <c r="AE262" s="29" t="s">
        <v>240</v>
      </c>
      <c r="AF262" s="30">
        <v>45988</v>
      </c>
      <c r="AH262" s="74">
        <f>_xlfn.IFNA(IF(VLOOKUP(D262,'Cases2021 2022 FC'!AC:AE,3,0)=0,"1",VLOOKUP(D262,'Cases2021 2022 FC'!AC:AE,3,0)),"1")</f>
        <v>234</v>
      </c>
      <c r="AI262" s="74">
        <f t="shared" si="25"/>
        <v>0</v>
      </c>
      <c r="AJ262" s="74">
        <f t="shared" si="26"/>
        <v>0</v>
      </c>
      <c r="AK262" s="74">
        <f t="shared" si="27"/>
        <v>0</v>
      </c>
      <c r="AL262" s="74">
        <f t="shared" si="28"/>
        <v>0</v>
      </c>
      <c r="AM262" s="75">
        <f t="shared" si="29"/>
        <v>0</v>
      </c>
      <c r="AN262" s="72" t="str">
        <f>VLOOKUP(D262,SOP!C:R,16,0)</f>
        <v>DRESSINGS</v>
      </c>
    </row>
    <row r="263" spans="1:40" x14ac:dyDescent="0.3">
      <c r="A263" s="74" cm="1">
        <f t="array" ref="A263">1+SUMPRODUCT(--(D263&gt;$D$2:$D$826))</f>
        <v>243</v>
      </c>
      <c r="B263" s="72" t="str">
        <f t="shared" si="24"/>
        <v>28000701243</v>
      </c>
      <c r="C263" s="30">
        <v>46008</v>
      </c>
      <c r="D263" s="29">
        <v>28000701</v>
      </c>
      <c r="E263" s="29" t="s">
        <v>299</v>
      </c>
      <c r="F263" s="29" t="s">
        <v>624</v>
      </c>
      <c r="G263" s="29" t="s">
        <v>238</v>
      </c>
      <c r="H263" s="29" t="s">
        <v>2047</v>
      </c>
      <c r="I263" s="29">
        <v>8</v>
      </c>
      <c r="J263" s="29">
        <v>0</v>
      </c>
      <c r="K263" s="29">
        <v>0</v>
      </c>
      <c r="L263" s="29">
        <v>0</v>
      </c>
      <c r="M263" s="29" t="s">
        <v>239</v>
      </c>
      <c r="N263" s="132">
        <v>46173</v>
      </c>
      <c r="O263" s="30">
        <v>46113</v>
      </c>
      <c r="P263" s="29">
        <v>165</v>
      </c>
      <c r="Q263" s="29">
        <v>105</v>
      </c>
      <c r="R263" s="29" t="s">
        <v>2259</v>
      </c>
      <c r="S263" s="29">
        <v>45993</v>
      </c>
      <c r="T263" s="29" t="s">
        <v>240</v>
      </c>
      <c r="U263" s="29" t="s">
        <v>240</v>
      </c>
      <c r="V263" s="29">
        <v>8</v>
      </c>
      <c r="W263" s="29">
        <v>147.19</v>
      </c>
      <c r="X263" s="29">
        <v>0.125</v>
      </c>
      <c r="Y263" s="29" t="s">
        <v>241</v>
      </c>
      <c r="Z263" s="29" t="s">
        <v>2245</v>
      </c>
      <c r="AA263" s="29" t="s">
        <v>242</v>
      </c>
      <c r="AB263" s="29" t="s">
        <v>242</v>
      </c>
      <c r="AC263" s="29" t="s">
        <v>242</v>
      </c>
      <c r="AD263" s="29" t="s">
        <v>243</v>
      </c>
      <c r="AE263" s="29" t="s">
        <v>240</v>
      </c>
      <c r="AF263" s="30">
        <v>45988</v>
      </c>
      <c r="AH263" s="74">
        <f>_xlfn.IFNA(IF(VLOOKUP(D263,'Cases2021 2022 FC'!AC:AE,3,0)=0,"1",VLOOKUP(D263,'Cases2021 2022 FC'!AC:AE,3,0)),"1")</f>
        <v>234</v>
      </c>
      <c r="AI263" s="74">
        <f t="shared" si="25"/>
        <v>0</v>
      </c>
      <c r="AJ263" s="74">
        <f t="shared" si="26"/>
        <v>0</v>
      </c>
      <c r="AK263" s="74">
        <f t="shared" si="27"/>
        <v>0</v>
      </c>
      <c r="AL263" s="74">
        <f t="shared" si="28"/>
        <v>0</v>
      </c>
      <c r="AM263" s="75">
        <f t="shared" si="29"/>
        <v>0</v>
      </c>
      <c r="AN263" s="72" t="str">
        <f>VLOOKUP(D263,SOP!C:R,16,0)</f>
        <v>DRESSINGS</v>
      </c>
    </row>
    <row r="264" spans="1:40" x14ac:dyDescent="0.3">
      <c r="A264" s="74" cm="1">
        <f t="array" ref="A264">1+SUMPRODUCT(--(D264&gt;$D$2:$D$826))</f>
        <v>243</v>
      </c>
      <c r="B264" s="72" t="str">
        <f t="shared" si="24"/>
        <v>28000701243</v>
      </c>
      <c r="C264" s="30">
        <v>46008</v>
      </c>
      <c r="D264" s="29">
        <v>28000701</v>
      </c>
      <c r="E264" s="29" t="s">
        <v>299</v>
      </c>
      <c r="F264" s="29" t="s">
        <v>624</v>
      </c>
      <c r="G264" s="29" t="s">
        <v>238</v>
      </c>
      <c r="H264" s="29" t="s">
        <v>2047</v>
      </c>
      <c r="I264" s="29">
        <v>5</v>
      </c>
      <c r="J264" s="29">
        <v>0</v>
      </c>
      <c r="K264" s="29">
        <v>0</v>
      </c>
      <c r="L264" s="29">
        <v>0</v>
      </c>
      <c r="M264" s="29" t="s">
        <v>239</v>
      </c>
      <c r="N264" s="30">
        <v>46173</v>
      </c>
      <c r="O264" s="30">
        <v>46113</v>
      </c>
      <c r="P264" s="29">
        <v>165</v>
      </c>
      <c r="Q264" s="29">
        <v>105</v>
      </c>
      <c r="R264" s="29" t="s">
        <v>2247</v>
      </c>
      <c r="S264" s="30">
        <v>45993</v>
      </c>
      <c r="T264" s="29" t="s">
        <v>240</v>
      </c>
      <c r="U264" s="29" t="s">
        <v>240</v>
      </c>
      <c r="V264" s="32">
        <v>5</v>
      </c>
      <c r="W264" s="29">
        <v>92</v>
      </c>
      <c r="X264" s="29">
        <v>7.8E-2</v>
      </c>
      <c r="Y264" s="29" t="s">
        <v>241</v>
      </c>
      <c r="Z264" s="29" t="s">
        <v>2245</v>
      </c>
      <c r="AA264" s="29" t="s">
        <v>242</v>
      </c>
      <c r="AB264" s="29" t="s">
        <v>242</v>
      </c>
      <c r="AC264" s="29" t="s">
        <v>242</v>
      </c>
      <c r="AD264" s="29" t="s">
        <v>243</v>
      </c>
      <c r="AE264" s="29" t="s">
        <v>240</v>
      </c>
      <c r="AF264" s="30">
        <v>45988</v>
      </c>
      <c r="AH264" s="74">
        <f>_xlfn.IFNA(IF(VLOOKUP(D264,'Cases2021 2022 FC'!AC:AE,3,0)=0,"1",VLOOKUP(D264,'Cases2021 2022 FC'!AC:AE,3,0)),"1")</f>
        <v>234</v>
      </c>
      <c r="AI264" s="74">
        <f t="shared" si="25"/>
        <v>0</v>
      </c>
      <c r="AJ264" s="74">
        <f t="shared" si="26"/>
        <v>0</v>
      </c>
      <c r="AK264" s="74">
        <f t="shared" si="27"/>
        <v>0</v>
      </c>
      <c r="AL264" s="74">
        <f t="shared" si="28"/>
        <v>0</v>
      </c>
      <c r="AM264" s="75">
        <f t="shared" si="29"/>
        <v>0</v>
      </c>
      <c r="AN264" s="72" t="str">
        <f>VLOOKUP(D264,SOP!C:R,16,0)</f>
        <v>DRESSINGS</v>
      </c>
    </row>
    <row r="265" spans="1:40" x14ac:dyDescent="0.3">
      <c r="A265" s="74" cm="1">
        <f t="array" ref="A265">1+SUMPRODUCT(--(D265&gt;$D$2:$D$826))</f>
        <v>243</v>
      </c>
      <c r="B265" s="72" t="str">
        <f t="shared" si="24"/>
        <v>28000701243</v>
      </c>
      <c r="C265" s="30">
        <v>46008</v>
      </c>
      <c r="D265" s="29">
        <v>28000701</v>
      </c>
      <c r="E265" s="29" t="s">
        <v>299</v>
      </c>
      <c r="F265" s="29" t="s">
        <v>624</v>
      </c>
      <c r="G265" s="29" t="s">
        <v>238</v>
      </c>
      <c r="H265" s="29" t="s">
        <v>2047</v>
      </c>
      <c r="I265" s="29">
        <v>2</v>
      </c>
      <c r="J265" s="29">
        <v>0</v>
      </c>
      <c r="K265" s="29">
        <v>0</v>
      </c>
      <c r="L265" s="29">
        <v>0</v>
      </c>
      <c r="M265" s="29" t="s">
        <v>239</v>
      </c>
      <c r="N265" s="30">
        <v>46173</v>
      </c>
      <c r="O265" s="30">
        <v>46113</v>
      </c>
      <c r="P265" s="29">
        <v>165</v>
      </c>
      <c r="Q265" s="29">
        <v>105</v>
      </c>
      <c r="R265" s="29" t="s">
        <v>2260</v>
      </c>
      <c r="S265" s="30">
        <v>45993</v>
      </c>
      <c r="T265" s="29" t="s">
        <v>240</v>
      </c>
      <c r="U265" s="29" t="s">
        <v>240</v>
      </c>
      <c r="V265" s="29">
        <v>2</v>
      </c>
      <c r="W265" s="29">
        <v>36.799999999999997</v>
      </c>
      <c r="X265" s="29">
        <v>3.1E-2</v>
      </c>
      <c r="Y265" s="29" t="s">
        <v>241</v>
      </c>
      <c r="Z265" s="29" t="s">
        <v>2245</v>
      </c>
      <c r="AA265" s="29" t="s">
        <v>242</v>
      </c>
      <c r="AB265" s="29" t="s">
        <v>242</v>
      </c>
      <c r="AC265" s="29" t="s">
        <v>242</v>
      </c>
      <c r="AD265" s="29" t="s">
        <v>243</v>
      </c>
      <c r="AE265" s="29" t="s">
        <v>240</v>
      </c>
      <c r="AF265" s="30">
        <v>45988</v>
      </c>
      <c r="AH265" s="74">
        <f>_xlfn.IFNA(IF(VLOOKUP(D265,'Cases2021 2022 FC'!AC:AE,3,0)=0,"1",VLOOKUP(D265,'Cases2021 2022 FC'!AC:AE,3,0)),"1")</f>
        <v>234</v>
      </c>
      <c r="AI265" s="74">
        <f t="shared" si="25"/>
        <v>0</v>
      </c>
      <c r="AJ265" s="74">
        <f t="shared" si="26"/>
        <v>0</v>
      </c>
      <c r="AK265" s="74">
        <f t="shared" si="27"/>
        <v>0</v>
      </c>
      <c r="AL265" s="74">
        <f t="shared" si="28"/>
        <v>0</v>
      </c>
      <c r="AM265" s="75">
        <f t="shared" si="29"/>
        <v>0</v>
      </c>
      <c r="AN265" s="72" t="str">
        <f>VLOOKUP(D265,SOP!C:R,16,0)</f>
        <v>DRESSINGS</v>
      </c>
    </row>
    <row r="266" spans="1:40" x14ac:dyDescent="0.3">
      <c r="A266" s="74" cm="1">
        <f t="array" ref="A266">1+SUMPRODUCT(--(D266&gt;$D$2:$D$826))</f>
        <v>243</v>
      </c>
      <c r="B266" s="72" t="str">
        <f t="shared" si="24"/>
        <v>28000701243</v>
      </c>
      <c r="C266" s="30">
        <v>46008</v>
      </c>
      <c r="D266" s="29">
        <v>28000701</v>
      </c>
      <c r="E266" s="29" t="s">
        <v>299</v>
      </c>
      <c r="F266" s="29" t="s">
        <v>624</v>
      </c>
      <c r="G266" s="29" t="s">
        <v>238</v>
      </c>
      <c r="H266" s="29" t="s">
        <v>2047</v>
      </c>
      <c r="I266" s="29">
        <v>5</v>
      </c>
      <c r="J266" s="29">
        <v>0</v>
      </c>
      <c r="K266" s="29">
        <v>0</v>
      </c>
      <c r="L266" s="29">
        <v>0</v>
      </c>
      <c r="M266" s="29" t="s">
        <v>239</v>
      </c>
      <c r="N266" s="132">
        <v>46173</v>
      </c>
      <c r="O266" s="30">
        <v>46113</v>
      </c>
      <c r="P266" s="29">
        <v>165</v>
      </c>
      <c r="Q266" s="29">
        <v>105</v>
      </c>
      <c r="R266" s="29" t="s">
        <v>2482</v>
      </c>
      <c r="S266" s="29">
        <v>45993</v>
      </c>
      <c r="T266" s="29" t="s">
        <v>240</v>
      </c>
      <c r="U266" s="29" t="s">
        <v>240</v>
      </c>
      <c r="V266" s="29">
        <v>5</v>
      </c>
      <c r="W266" s="29">
        <v>92</v>
      </c>
      <c r="X266" s="29">
        <v>7.8E-2</v>
      </c>
      <c r="Y266" s="29" t="s">
        <v>241</v>
      </c>
      <c r="Z266" s="29" t="s">
        <v>2245</v>
      </c>
      <c r="AA266" s="29" t="s">
        <v>242</v>
      </c>
      <c r="AB266" s="29" t="s">
        <v>242</v>
      </c>
      <c r="AC266" s="29" t="s">
        <v>242</v>
      </c>
      <c r="AD266" s="29" t="s">
        <v>243</v>
      </c>
      <c r="AE266" s="29" t="s">
        <v>240</v>
      </c>
      <c r="AF266" s="30">
        <v>45988</v>
      </c>
      <c r="AH266" s="74">
        <f>_xlfn.IFNA(IF(VLOOKUP(D266,'Cases2021 2022 FC'!AC:AE,3,0)=0,"1",VLOOKUP(D266,'Cases2021 2022 FC'!AC:AE,3,0)),"1")</f>
        <v>234</v>
      </c>
      <c r="AI266" s="74">
        <f t="shared" si="25"/>
        <v>0</v>
      </c>
      <c r="AJ266" s="74">
        <f t="shared" si="26"/>
        <v>0</v>
      </c>
      <c r="AK266" s="74">
        <f t="shared" si="27"/>
        <v>0</v>
      </c>
      <c r="AL266" s="74">
        <f t="shared" si="28"/>
        <v>0</v>
      </c>
      <c r="AM266" s="75">
        <f t="shared" si="29"/>
        <v>0</v>
      </c>
      <c r="AN266" s="72" t="str">
        <f>VLOOKUP(D266,SOP!C:R,16,0)</f>
        <v>DRESSINGS</v>
      </c>
    </row>
    <row r="267" spans="1:40" x14ac:dyDescent="0.3">
      <c r="A267" s="74" cm="1">
        <f t="array" ref="A267">1+SUMPRODUCT(--(D267&gt;$D$2:$D$826))</f>
        <v>243</v>
      </c>
      <c r="B267" s="72" t="str">
        <f t="shared" si="24"/>
        <v>28000701243</v>
      </c>
      <c r="C267" s="30">
        <v>46008</v>
      </c>
      <c r="D267" s="29">
        <v>28000701</v>
      </c>
      <c r="E267" s="29" t="s">
        <v>299</v>
      </c>
      <c r="F267" s="29" t="s">
        <v>624</v>
      </c>
      <c r="G267" s="29" t="s">
        <v>238</v>
      </c>
      <c r="H267" s="29" t="s">
        <v>2047</v>
      </c>
      <c r="I267" s="29">
        <v>5</v>
      </c>
      <c r="J267" s="29">
        <v>0</v>
      </c>
      <c r="K267" s="29">
        <v>0</v>
      </c>
      <c r="L267" s="29">
        <v>0</v>
      </c>
      <c r="M267" s="29" t="s">
        <v>239</v>
      </c>
      <c r="N267" s="132">
        <v>46173</v>
      </c>
      <c r="O267" s="30">
        <v>46113</v>
      </c>
      <c r="P267" s="29">
        <v>165</v>
      </c>
      <c r="Q267" s="29">
        <v>105</v>
      </c>
      <c r="R267" s="29" t="s">
        <v>2483</v>
      </c>
      <c r="S267" s="29">
        <v>45993</v>
      </c>
      <c r="T267" s="29" t="s">
        <v>240</v>
      </c>
      <c r="U267" s="29" t="s">
        <v>240</v>
      </c>
      <c r="V267" s="29">
        <v>5</v>
      </c>
      <c r="W267" s="29">
        <v>92</v>
      </c>
      <c r="X267" s="29">
        <v>7.8E-2</v>
      </c>
      <c r="Y267" s="29" t="s">
        <v>241</v>
      </c>
      <c r="Z267" s="29" t="s">
        <v>2245</v>
      </c>
      <c r="AA267" s="29" t="s">
        <v>242</v>
      </c>
      <c r="AB267" s="29" t="s">
        <v>242</v>
      </c>
      <c r="AC267" s="29" t="s">
        <v>242</v>
      </c>
      <c r="AD267" s="29" t="s">
        <v>243</v>
      </c>
      <c r="AE267" s="29" t="s">
        <v>240</v>
      </c>
      <c r="AF267" s="30">
        <v>45988</v>
      </c>
      <c r="AH267" s="74">
        <f>_xlfn.IFNA(IF(VLOOKUP(D267,'Cases2021 2022 FC'!AC:AE,3,0)=0,"1",VLOOKUP(D267,'Cases2021 2022 FC'!AC:AE,3,0)),"1")</f>
        <v>234</v>
      </c>
      <c r="AI267" s="74">
        <f t="shared" si="25"/>
        <v>0</v>
      </c>
      <c r="AJ267" s="74">
        <f t="shared" si="26"/>
        <v>0</v>
      </c>
      <c r="AK267" s="74">
        <f t="shared" si="27"/>
        <v>0</v>
      </c>
      <c r="AL267" s="74">
        <f t="shared" si="28"/>
        <v>0</v>
      </c>
      <c r="AM267" s="75">
        <f t="shared" si="29"/>
        <v>0</v>
      </c>
      <c r="AN267" s="72" t="str">
        <f>VLOOKUP(D267,SOP!C:R,16,0)</f>
        <v>DRESSINGS</v>
      </c>
    </row>
    <row r="268" spans="1:40" x14ac:dyDescent="0.3">
      <c r="A268" s="74" cm="1">
        <f t="array" ref="A268">1+SUMPRODUCT(--(D268&gt;$D$2:$D$826))</f>
        <v>243</v>
      </c>
      <c r="B268" s="72" t="str">
        <f t="shared" si="24"/>
        <v>28000701243</v>
      </c>
      <c r="C268" s="30">
        <v>46008</v>
      </c>
      <c r="D268" s="29">
        <v>28000701</v>
      </c>
      <c r="E268" s="29" t="s">
        <v>299</v>
      </c>
      <c r="F268" s="29" t="s">
        <v>624</v>
      </c>
      <c r="G268" s="29" t="s">
        <v>238</v>
      </c>
      <c r="H268" s="29" t="s">
        <v>2065</v>
      </c>
      <c r="I268" s="29">
        <v>64</v>
      </c>
      <c r="J268" s="29">
        <v>0</v>
      </c>
      <c r="K268" s="29">
        <v>0</v>
      </c>
      <c r="L268" s="29">
        <v>0</v>
      </c>
      <c r="M268" s="29" t="s">
        <v>239</v>
      </c>
      <c r="N268" s="30">
        <v>46173</v>
      </c>
      <c r="O268" s="30">
        <v>46113</v>
      </c>
      <c r="P268" s="29">
        <v>165</v>
      </c>
      <c r="Q268" s="29">
        <v>105</v>
      </c>
      <c r="R268" s="29" t="s">
        <v>2066</v>
      </c>
      <c r="S268" s="30">
        <v>45992</v>
      </c>
      <c r="T268" s="29" t="s">
        <v>240</v>
      </c>
      <c r="U268" s="29" t="s">
        <v>240</v>
      </c>
      <c r="V268" s="29">
        <v>64</v>
      </c>
      <c r="W268" s="29">
        <v>1177.54</v>
      </c>
      <c r="X268" s="29">
        <v>1</v>
      </c>
      <c r="Y268" s="29" t="s">
        <v>241</v>
      </c>
      <c r="Z268" s="29" t="s">
        <v>2245</v>
      </c>
      <c r="AA268" s="29" t="s">
        <v>242</v>
      </c>
      <c r="AB268" s="29" t="s">
        <v>242</v>
      </c>
      <c r="AC268" s="29" t="s">
        <v>242</v>
      </c>
      <c r="AD268" s="29" t="s">
        <v>243</v>
      </c>
      <c r="AE268" s="29" t="s">
        <v>240</v>
      </c>
      <c r="AF268" s="30">
        <v>45989</v>
      </c>
      <c r="AH268" s="74">
        <f>_xlfn.IFNA(IF(VLOOKUP(D268,'Cases2021 2022 FC'!AC:AE,3,0)=0,"1",VLOOKUP(D268,'Cases2021 2022 FC'!AC:AE,3,0)),"1")</f>
        <v>234</v>
      </c>
      <c r="AI268" s="74">
        <f t="shared" si="25"/>
        <v>0</v>
      </c>
      <c r="AJ268" s="74">
        <f t="shared" si="26"/>
        <v>0</v>
      </c>
      <c r="AK268" s="74">
        <f t="shared" si="27"/>
        <v>0</v>
      </c>
      <c r="AL268" s="74">
        <f t="shared" si="28"/>
        <v>0</v>
      </c>
      <c r="AM268" s="75">
        <f t="shared" si="29"/>
        <v>0</v>
      </c>
      <c r="AN268" s="72" t="str">
        <f>VLOOKUP(D268,SOP!C:R,16,0)</f>
        <v>DRESSINGS</v>
      </c>
    </row>
    <row r="269" spans="1:40" x14ac:dyDescent="0.3">
      <c r="A269" s="74" cm="1">
        <f t="array" ref="A269">1+SUMPRODUCT(--(D269&gt;$D$2:$D$826))</f>
        <v>243</v>
      </c>
      <c r="B269" s="72" t="str">
        <f t="shared" si="24"/>
        <v>28000701243</v>
      </c>
      <c r="C269" s="30">
        <v>46008</v>
      </c>
      <c r="D269" s="29">
        <v>28000701</v>
      </c>
      <c r="E269" s="29" t="s">
        <v>299</v>
      </c>
      <c r="F269" s="29" t="s">
        <v>624</v>
      </c>
      <c r="G269" s="29" t="s">
        <v>238</v>
      </c>
      <c r="H269" s="29" t="s">
        <v>2065</v>
      </c>
      <c r="I269" s="29">
        <v>64</v>
      </c>
      <c r="J269" s="29">
        <v>0</v>
      </c>
      <c r="K269" s="29">
        <v>0</v>
      </c>
      <c r="L269" s="29">
        <v>0</v>
      </c>
      <c r="M269" s="29" t="s">
        <v>239</v>
      </c>
      <c r="N269" s="30">
        <v>46173</v>
      </c>
      <c r="O269" s="30">
        <v>46113</v>
      </c>
      <c r="P269" s="29">
        <v>165</v>
      </c>
      <c r="Q269" s="29">
        <v>105</v>
      </c>
      <c r="R269" s="29" t="s">
        <v>2067</v>
      </c>
      <c r="S269" s="30">
        <v>45992</v>
      </c>
      <c r="T269" s="29" t="s">
        <v>240</v>
      </c>
      <c r="U269" s="29" t="s">
        <v>240</v>
      </c>
      <c r="V269" s="29">
        <v>64</v>
      </c>
      <c r="W269" s="29">
        <v>1177.54</v>
      </c>
      <c r="X269" s="29">
        <v>1</v>
      </c>
      <c r="Y269" s="29" t="s">
        <v>241</v>
      </c>
      <c r="Z269" s="29" t="s">
        <v>2245</v>
      </c>
      <c r="AA269" s="29" t="s">
        <v>242</v>
      </c>
      <c r="AB269" s="29" t="s">
        <v>242</v>
      </c>
      <c r="AC269" s="29" t="s">
        <v>242</v>
      </c>
      <c r="AD269" s="29" t="s">
        <v>243</v>
      </c>
      <c r="AE269" s="29" t="s">
        <v>240</v>
      </c>
      <c r="AF269" s="30">
        <v>45989</v>
      </c>
      <c r="AH269" s="74">
        <f>_xlfn.IFNA(IF(VLOOKUP(D269,'Cases2021 2022 FC'!AC:AE,3,0)=0,"1",VLOOKUP(D269,'Cases2021 2022 FC'!AC:AE,3,0)),"1")</f>
        <v>234</v>
      </c>
      <c r="AI269" s="74">
        <f t="shared" si="25"/>
        <v>0</v>
      </c>
      <c r="AJ269" s="74">
        <f t="shared" si="26"/>
        <v>0</v>
      </c>
      <c r="AK269" s="74">
        <f t="shared" si="27"/>
        <v>0</v>
      </c>
      <c r="AL269" s="74">
        <f t="shared" si="28"/>
        <v>0</v>
      </c>
      <c r="AM269" s="75">
        <f t="shared" si="29"/>
        <v>0</v>
      </c>
      <c r="AN269" s="72" t="str">
        <f>VLOOKUP(D269,SOP!C:R,16,0)</f>
        <v>DRESSINGS</v>
      </c>
    </row>
    <row r="270" spans="1:40" x14ac:dyDescent="0.3">
      <c r="A270" s="74" cm="1">
        <f t="array" ref="A270">1+SUMPRODUCT(--(D270&gt;$D$2:$D$826))</f>
        <v>243</v>
      </c>
      <c r="B270" s="72" t="str">
        <f t="shared" si="24"/>
        <v>28000701243</v>
      </c>
      <c r="C270" s="30">
        <v>46008</v>
      </c>
      <c r="D270" s="29">
        <v>28000701</v>
      </c>
      <c r="E270" s="29" t="s">
        <v>299</v>
      </c>
      <c r="F270" s="29" t="s">
        <v>624</v>
      </c>
      <c r="G270" s="29" t="s">
        <v>238</v>
      </c>
      <c r="H270" s="29" t="s">
        <v>2065</v>
      </c>
      <c r="I270" s="29">
        <v>64</v>
      </c>
      <c r="J270" s="29">
        <v>0</v>
      </c>
      <c r="K270" s="29">
        <v>0</v>
      </c>
      <c r="L270" s="29">
        <v>0</v>
      </c>
      <c r="M270" s="29" t="s">
        <v>239</v>
      </c>
      <c r="N270" s="30">
        <v>46173</v>
      </c>
      <c r="O270" s="30">
        <v>46113</v>
      </c>
      <c r="P270" s="29">
        <v>165</v>
      </c>
      <c r="Q270" s="29">
        <v>105</v>
      </c>
      <c r="R270" s="29" t="s">
        <v>2068</v>
      </c>
      <c r="S270" s="30">
        <v>45992</v>
      </c>
      <c r="T270" s="29" t="s">
        <v>240</v>
      </c>
      <c r="U270" s="29" t="s">
        <v>240</v>
      </c>
      <c r="V270" s="29">
        <v>64</v>
      </c>
      <c r="W270" s="29">
        <v>1177.54</v>
      </c>
      <c r="X270" s="29">
        <v>1</v>
      </c>
      <c r="Y270" s="29" t="s">
        <v>241</v>
      </c>
      <c r="Z270" s="29" t="s">
        <v>2245</v>
      </c>
      <c r="AA270" s="29" t="s">
        <v>242</v>
      </c>
      <c r="AB270" s="29" t="s">
        <v>242</v>
      </c>
      <c r="AC270" s="29" t="s">
        <v>242</v>
      </c>
      <c r="AD270" s="29" t="s">
        <v>243</v>
      </c>
      <c r="AE270" s="29" t="s">
        <v>240</v>
      </c>
      <c r="AF270" s="30">
        <v>45989</v>
      </c>
      <c r="AH270" s="74">
        <f>_xlfn.IFNA(IF(VLOOKUP(D270,'Cases2021 2022 FC'!AC:AE,3,0)=0,"1",VLOOKUP(D270,'Cases2021 2022 FC'!AC:AE,3,0)),"1")</f>
        <v>234</v>
      </c>
      <c r="AI270" s="74">
        <f t="shared" si="25"/>
        <v>0</v>
      </c>
      <c r="AJ270" s="74">
        <f t="shared" si="26"/>
        <v>0</v>
      </c>
      <c r="AK270" s="74">
        <f t="shared" si="27"/>
        <v>0</v>
      </c>
      <c r="AL270" s="74">
        <f t="shared" si="28"/>
        <v>0</v>
      </c>
      <c r="AM270" s="75">
        <f t="shared" si="29"/>
        <v>0</v>
      </c>
      <c r="AN270" s="72" t="str">
        <f>VLOOKUP(D270,SOP!C:R,16,0)</f>
        <v>DRESSINGS</v>
      </c>
    </row>
    <row r="271" spans="1:40" x14ac:dyDescent="0.3">
      <c r="A271" s="74" cm="1">
        <f t="array" ref="A271">1+SUMPRODUCT(--(D271&gt;$D$2:$D$826))</f>
        <v>270</v>
      </c>
      <c r="B271" s="72" t="str">
        <f t="shared" si="24"/>
        <v>29603001270</v>
      </c>
      <c r="C271" s="30">
        <v>46008</v>
      </c>
      <c r="D271" s="29">
        <v>29603001</v>
      </c>
      <c r="E271" s="29" t="s">
        <v>494</v>
      </c>
      <c r="F271" s="29" t="s">
        <v>624</v>
      </c>
      <c r="G271" s="29" t="s">
        <v>238</v>
      </c>
      <c r="H271" s="29" t="s">
        <v>1563</v>
      </c>
      <c r="I271" s="29">
        <v>80</v>
      </c>
      <c r="J271" s="29">
        <v>0</v>
      </c>
      <c r="K271" s="29">
        <v>0</v>
      </c>
      <c r="L271" s="29">
        <v>0</v>
      </c>
      <c r="M271" s="29" t="s">
        <v>239</v>
      </c>
      <c r="N271" s="30">
        <v>46248</v>
      </c>
      <c r="O271" s="30">
        <v>46208</v>
      </c>
      <c r="P271" s="32">
        <v>240</v>
      </c>
      <c r="Q271" s="32">
        <v>200</v>
      </c>
      <c r="R271" s="29" t="s">
        <v>1564</v>
      </c>
      <c r="S271" s="30">
        <v>45951</v>
      </c>
      <c r="T271" s="29" t="s">
        <v>240</v>
      </c>
      <c r="U271" s="29" t="s">
        <v>240</v>
      </c>
      <c r="V271" s="32">
        <v>80</v>
      </c>
      <c r="W271" s="33">
        <v>3118.37</v>
      </c>
      <c r="X271" s="32">
        <v>1</v>
      </c>
      <c r="Y271" s="29" t="s">
        <v>241</v>
      </c>
      <c r="Z271" s="29" t="s">
        <v>2245</v>
      </c>
      <c r="AA271" s="29" t="s">
        <v>242</v>
      </c>
      <c r="AB271" s="29" t="s">
        <v>242</v>
      </c>
      <c r="AC271" s="29" t="s">
        <v>242</v>
      </c>
      <c r="AD271" s="29" t="s">
        <v>243</v>
      </c>
      <c r="AE271" s="29" t="s">
        <v>240</v>
      </c>
      <c r="AF271" s="30">
        <v>45883</v>
      </c>
      <c r="AG271" s="30"/>
      <c r="AH271" s="74">
        <f>_xlfn.IFNA(IF(VLOOKUP(D271,'Cases2021 2022 FC'!AC:AE,3,0)=0,"1",VLOOKUP(D271,'Cases2021 2022 FC'!AC:AE,3,0)),"1")</f>
        <v>2</v>
      </c>
      <c r="AI271" s="74">
        <f t="shared" si="25"/>
        <v>40</v>
      </c>
      <c r="AJ271" s="74">
        <f t="shared" si="26"/>
        <v>0</v>
      </c>
      <c r="AK271" s="74">
        <f t="shared" si="27"/>
        <v>0</v>
      </c>
      <c r="AL271" s="74">
        <f t="shared" si="28"/>
        <v>0</v>
      </c>
      <c r="AM271" s="75">
        <f t="shared" si="29"/>
        <v>0</v>
      </c>
      <c r="AN271" s="72" t="str">
        <f>VLOOKUP(D271,SOP!C:R,16,0)</f>
        <v>ΖΩΜΟΙ</v>
      </c>
    </row>
    <row r="272" spans="1:40" x14ac:dyDescent="0.3">
      <c r="A272" s="74" cm="1">
        <f t="array" ref="A272">1+SUMPRODUCT(--(D272&gt;$D$2:$D$826))</f>
        <v>270</v>
      </c>
      <c r="B272" s="72" t="str">
        <f t="shared" si="24"/>
        <v>29603001270</v>
      </c>
      <c r="C272" s="30">
        <v>46008</v>
      </c>
      <c r="D272" s="29">
        <v>29603001</v>
      </c>
      <c r="E272" s="29" t="s">
        <v>494</v>
      </c>
      <c r="F272" s="29" t="s">
        <v>624</v>
      </c>
      <c r="G272" s="29" t="s">
        <v>238</v>
      </c>
      <c r="H272" s="29" t="s">
        <v>1497</v>
      </c>
      <c r="I272" s="29">
        <v>11</v>
      </c>
      <c r="J272" s="29">
        <v>0</v>
      </c>
      <c r="K272" s="29">
        <v>0</v>
      </c>
      <c r="L272" s="29">
        <v>0</v>
      </c>
      <c r="M272" s="29" t="s">
        <v>239</v>
      </c>
      <c r="N272" s="30">
        <v>46274</v>
      </c>
      <c r="O272" s="30">
        <v>46234</v>
      </c>
      <c r="P272" s="29">
        <v>266</v>
      </c>
      <c r="Q272" s="29">
        <v>226</v>
      </c>
      <c r="R272" s="29" t="s">
        <v>1498</v>
      </c>
      <c r="S272" s="30">
        <v>45937</v>
      </c>
      <c r="T272" s="29" t="s">
        <v>240</v>
      </c>
      <c r="U272" s="29" t="s">
        <v>240</v>
      </c>
      <c r="V272" s="29">
        <v>11</v>
      </c>
      <c r="W272" s="29">
        <v>428.78</v>
      </c>
      <c r="X272" s="29">
        <v>0.13800000000000001</v>
      </c>
      <c r="Y272" s="29" t="s">
        <v>241</v>
      </c>
      <c r="Z272" s="29" t="s">
        <v>2245</v>
      </c>
      <c r="AA272" s="29" t="s">
        <v>242</v>
      </c>
      <c r="AB272" s="29" t="s">
        <v>242</v>
      </c>
      <c r="AC272" s="29" t="s">
        <v>242</v>
      </c>
      <c r="AD272" s="29" t="s">
        <v>243</v>
      </c>
      <c r="AE272" s="29" t="s">
        <v>240</v>
      </c>
      <c r="AF272" s="30">
        <v>45909</v>
      </c>
      <c r="AH272" s="74">
        <f>_xlfn.IFNA(IF(VLOOKUP(D272,'Cases2021 2022 FC'!AC:AE,3,0)=0,"1",VLOOKUP(D272,'Cases2021 2022 FC'!AC:AE,3,0)),"1")</f>
        <v>2</v>
      </c>
      <c r="AI272" s="74">
        <f t="shared" si="25"/>
        <v>6</v>
      </c>
      <c r="AJ272" s="74">
        <f t="shared" si="26"/>
        <v>0</v>
      </c>
      <c r="AK272" s="74">
        <f t="shared" si="27"/>
        <v>40</v>
      </c>
      <c r="AL272" s="74">
        <f t="shared" si="28"/>
        <v>11</v>
      </c>
      <c r="AM272" s="75">
        <f t="shared" si="29"/>
        <v>0</v>
      </c>
      <c r="AN272" s="72" t="str">
        <f>VLOOKUP(D272,SOP!C:R,16,0)</f>
        <v>ΖΩΜΟΙ</v>
      </c>
    </row>
    <row r="273" spans="1:40" x14ac:dyDescent="0.3">
      <c r="A273" s="74" cm="1">
        <f t="array" ref="A273">1+SUMPRODUCT(--(D273&gt;$D$2:$D$826))</f>
        <v>272</v>
      </c>
      <c r="B273" s="72" t="str">
        <f t="shared" si="24"/>
        <v>31132401272</v>
      </c>
      <c r="C273" s="30">
        <v>46008</v>
      </c>
      <c r="D273" s="29">
        <v>31132401</v>
      </c>
      <c r="E273" s="29" t="s">
        <v>845</v>
      </c>
      <c r="F273" s="29" t="s">
        <v>624</v>
      </c>
      <c r="G273" s="29" t="s">
        <v>238</v>
      </c>
      <c r="H273" s="29" t="s">
        <v>1746</v>
      </c>
      <c r="I273" s="29">
        <v>40</v>
      </c>
      <c r="J273" s="29">
        <v>0</v>
      </c>
      <c r="K273" s="29">
        <v>0</v>
      </c>
      <c r="L273" s="29">
        <v>0</v>
      </c>
      <c r="M273" s="29" t="s">
        <v>239</v>
      </c>
      <c r="N273" s="132">
        <v>46538</v>
      </c>
      <c r="O273" s="30">
        <v>46268</v>
      </c>
      <c r="P273" s="29">
        <v>530</v>
      </c>
      <c r="Q273" s="29">
        <v>260</v>
      </c>
      <c r="R273" s="29" t="s">
        <v>2284</v>
      </c>
      <c r="S273" s="29">
        <v>45975</v>
      </c>
      <c r="T273" s="29" t="s">
        <v>240</v>
      </c>
      <c r="U273" s="29" t="s">
        <v>240</v>
      </c>
      <c r="V273" s="29">
        <v>40</v>
      </c>
      <c r="W273" s="29">
        <v>378.82</v>
      </c>
      <c r="X273" s="29">
        <v>0.55600000000000005</v>
      </c>
      <c r="Y273" s="29" t="s">
        <v>241</v>
      </c>
      <c r="Z273" s="29" t="s">
        <v>2245</v>
      </c>
      <c r="AA273" s="29" t="s">
        <v>242</v>
      </c>
      <c r="AB273" s="29" t="s">
        <v>242</v>
      </c>
      <c r="AC273" s="29" t="s">
        <v>242</v>
      </c>
      <c r="AD273" s="29" t="s">
        <v>243</v>
      </c>
      <c r="AE273" s="29" t="s">
        <v>240</v>
      </c>
      <c r="AF273" s="30">
        <v>45975</v>
      </c>
      <c r="AH273" s="74">
        <f>_xlfn.IFNA(IF(VLOOKUP(D273,'Cases2021 2022 FC'!AC:AE,3,0)=0,"1",VLOOKUP(D273,'Cases2021 2022 FC'!AC:AE,3,0)),"1")</f>
        <v>1</v>
      </c>
      <c r="AI273" s="74">
        <f t="shared" si="25"/>
        <v>40</v>
      </c>
      <c r="AJ273" s="74">
        <f t="shared" si="26"/>
        <v>0</v>
      </c>
      <c r="AK273" s="74">
        <f t="shared" si="27"/>
        <v>0</v>
      </c>
      <c r="AL273" s="74">
        <f t="shared" si="28"/>
        <v>0</v>
      </c>
      <c r="AM273" s="75">
        <f t="shared" si="29"/>
        <v>0</v>
      </c>
      <c r="AN273" s="72" t="e">
        <f>VLOOKUP(D273,SOP!C:R,16,0)</f>
        <v>#N/A</v>
      </c>
    </row>
    <row r="274" spans="1:40" x14ac:dyDescent="0.3">
      <c r="A274" s="74" cm="1">
        <f t="array" ref="A274">1+SUMPRODUCT(--(D274&gt;$D$2:$D$826))</f>
        <v>272</v>
      </c>
      <c r="B274" s="72" t="str">
        <f t="shared" si="24"/>
        <v>31132401272</v>
      </c>
      <c r="C274" s="30">
        <v>46008</v>
      </c>
      <c r="D274" s="29">
        <v>31132401</v>
      </c>
      <c r="E274" s="29" t="s">
        <v>845</v>
      </c>
      <c r="F274" s="29" t="s">
        <v>624</v>
      </c>
      <c r="G274" s="29" t="s">
        <v>238</v>
      </c>
      <c r="H274" s="29" t="s">
        <v>1746</v>
      </c>
      <c r="I274" s="29">
        <v>24</v>
      </c>
      <c r="J274" s="29">
        <v>0</v>
      </c>
      <c r="K274" s="29">
        <v>0</v>
      </c>
      <c r="L274" s="29">
        <v>0</v>
      </c>
      <c r="M274" s="29" t="s">
        <v>239</v>
      </c>
      <c r="N274" s="30">
        <v>46538</v>
      </c>
      <c r="O274" s="30">
        <v>46268</v>
      </c>
      <c r="P274" s="29">
        <v>530</v>
      </c>
      <c r="Q274" s="29">
        <v>260</v>
      </c>
      <c r="R274" s="29" t="s">
        <v>2285</v>
      </c>
      <c r="S274" s="30">
        <v>45975</v>
      </c>
      <c r="T274" s="29" t="s">
        <v>240</v>
      </c>
      <c r="U274" s="29" t="s">
        <v>240</v>
      </c>
      <c r="V274" s="32">
        <v>24</v>
      </c>
      <c r="W274" s="29">
        <v>227.29</v>
      </c>
      <c r="X274" s="29">
        <v>0.33300000000000002</v>
      </c>
      <c r="Y274" s="29" t="s">
        <v>241</v>
      </c>
      <c r="Z274" s="29" t="s">
        <v>2245</v>
      </c>
      <c r="AA274" s="29" t="s">
        <v>242</v>
      </c>
      <c r="AB274" s="29" t="s">
        <v>242</v>
      </c>
      <c r="AC274" s="29" t="s">
        <v>242</v>
      </c>
      <c r="AD274" s="29" t="s">
        <v>243</v>
      </c>
      <c r="AE274" s="29" t="s">
        <v>240</v>
      </c>
      <c r="AF274" s="30">
        <v>45975</v>
      </c>
      <c r="AH274" s="74">
        <f>_xlfn.IFNA(IF(VLOOKUP(D274,'Cases2021 2022 FC'!AC:AE,3,0)=0,"1",VLOOKUP(D274,'Cases2021 2022 FC'!AC:AE,3,0)),"1")</f>
        <v>1</v>
      </c>
      <c r="AI274" s="74">
        <f t="shared" si="25"/>
        <v>24</v>
      </c>
      <c r="AJ274" s="74">
        <f t="shared" si="26"/>
        <v>0</v>
      </c>
      <c r="AK274" s="74">
        <f t="shared" si="27"/>
        <v>40</v>
      </c>
      <c r="AL274" s="74">
        <f t="shared" si="28"/>
        <v>24</v>
      </c>
      <c r="AM274" s="75">
        <f t="shared" si="29"/>
        <v>0</v>
      </c>
      <c r="AN274" s="72" t="e">
        <f>VLOOKUP(D274,SOP!C:R,16,0)</f>
        <v>#N/A</v>
      </c>
    </row>
    <row r="275" spans="1:40" x14ac:dyDescent="0.3">
      <c r="A275" s="74" cm="1">
        <f t="array" ref="A275">1+SUMPRODUCT(--(D275&gt;$D$2:$D$826))</f>
        <v>272</v>
      </c>
      <c r="B275" s="72" t="str">
        <f t="shared" si="24"/>
        <v>31132401272</v>
      </c>
      <c r="C275" s="30">
        <v>46008</v>
      </c>
      <c r="D275" s="29">
        <v>31132401</v>
      </c>
      <c r="E275" s="29" t="s">
        <v>845</v>
      </c>
      <c r="F275" s="29" t="s">
        <v>624</v>
      </c>
      <c r="G275" s="29" t="s">
        <v>238</v>
      </c>
      <c r="H275" s="29" t="s">
        <v>1747</v>
      </c>
      <c r="I275" s="29">
        <v>65</v>
      </c>
      <c r="J275" s="29">
        <v>0</v>
      </c>
      <c r="K275" s="29">
        <v>0</v>
      </c>
      <c r="L275" s="29">
        <v>0</v>
      </c>
      <c r="M275" s="29" t="s">
        <v>239</v>
      </c>
      <c r="N275" s="132">
        <v>46538</v>
      </c>
      <c r="O275" s="30">
        <v>46268</v>
      </c>
      <c r="P275" s="29">
        <v>530</v>
      </c>
      <c r="Q275" s="29">
        <v>260</v>
      </c>
      <c r="R275" s="29" t="s">
        <v>1748</v>
      </c>
      <c r="S275" s="29">
        <v>45976</v>
      </c>
      <c r="T275" s="29" t="s">
        <v>240</v>
      </c>
      <c r="U275" s="29" t="s">
        <v>240</v>
      </c>
      <c r="V275" s="29">
        <v>65</v>
      </c>
      <c r="W275" s="29">
        <v>615.58000000000004</v>
      </c>
      <c r="X275" s="29">
        <v>0.90300000000000002</v>
      </c>
      <c r="Y275" s="29" t="s">
        <v>241</v>
      </c>
      <c r="Z275" s="29" t="s">
        <v>2245</v>
      </c>
      <c r="AA275" s="29" t="s">
        <v>242</v>
      </c>
      <c r="AB275" s="29" t="s">
        <v>242</v>
      </c>
      <c r="AC275" s="29" t="s">
        <v>242</v>
      </c>
      <c r="AD275" s="29" t="s">
        <v>243</v>
      </c>
      <c r="AE275" s="29" t="s">
        <v>240</v>
      </c>
      <c r="AF275" s="30">
        <v>45976</v>
      </c>
      <c r="AH275" s="74">
        <f>_xlfn.IFNA(IF(VLOOKUP(D275,'Cases2021 2022 FC'!AC:AE,3,0)=0,"1",VLOOKUP(D275,'Cases2021 2022 FC'!AC:AE,3,0)),"1")</f>
        <v>1</v>
      </c>
      <c r="AI275" s="74">
        <f t="shared" si="25"/>
        <v>65</v>
      </c>
      <c r="AJ275" s="74">
        <f t="shared" si="26"/>
        <v>0</v>
      </c>
      <c r="AK275" s="74">
        <f t="shared" si="27"/>
        <v>24</v>
      </c>
      <c r="AL275" s="74">
        <f t="shared" si="28"/>
        <v>65</v>
      </c>
      <c r="AM275" s="75">
        <f t="shared" si="29"/>
        <v>0</v>
      </c>
      <c r="AN275" s="72" t="e">
        <f>VLOOKUP(D275,SOP!C:R,16,0)</f>
        <v>#N/A</v>
      </c>
    </row>
    <row r="276" spans="1:40" x14ac:dyDescent="0.3">
      <c r="A276" s="74" cm="1">
        <f t="array" ref="A276">1+SUMPRODUCT(--(D276&gt;$D$2:$D$826))</f>
        <v>272</v>
      </c>
      <c r="B276" s="72" t="str">
        <f t="shared" si="24"/>
        <v>31132401272</v>
      </c>
      <c r="C276" s="30">
        <v>46008</v>
      </c>
      <c r="D276" s="29">
        <v>31132401</v>
      </c>
      <c r="E276" s="29" t="s">
        <v>845</v>
      </c>
      <c r="F276" s="29" t="s">
        <v>624</v>
      </c>
      <c r="G276" s="29" t="s">
        <v>238</v>
      </c>
      <c r="H276" s="29" t="s">
        <v>1747</v>
      </c>
      <c r="I276" s="29">
        <v>72</v>
      </c>
      <c r="J276" s="29">
        <v>0</v>
      </c>
      <c r="K276" s="29">
        <v>0</v>
      </c>
      <c r="L276" s="29">
        <v>0</v>
      </c>
      <c r="M276" s="29" t="s">
        <v>239</v>
      </c>
      <c r="N276" s="132">
        <v>46538</v>
      </c>
      <c r="O276" s="30">
        <v>46268</v>
      </c>
      <c r="P276" s="29">
        <v>530</v>
      </c>
      <c r="Q276" s="29">
        <v>260</v>
      </c>
      <c r="R276" s="29" t="s">
        <v>1749</v>
      </c>
      <c r="S276" s="29">
        <v>45976</v>
      </c>
      <c r="T276" s="29" t="s">
        <v>240</v>
      </c>
      <c r="U276" s="29" t="s">
        <v>240</v>
      </c>
      <c r="V276" s="29">
        <v>72</v>
      </c>
      <c r="W276" s="29">
        <v>681.87</v>
      </c>
      <c r="X276" s="29">
        <v>1</v>
      </c>
      <c r="Y276" s="29" t="s">
        <v>241</v>
      </c>
      <c r="Z276" s="29" t="s">
        <v>2245</v>
      </c>
      <c r="AA276" s="29" t="s">
        <v>242</v>
      </c>
      <c r="AB276" s="29" t="s">
        <v>242</v>
      </c>
      <c r="AC276" s="29" t="s">
        <v>242</v>
      </c>
      <c r="AD276" s="29" t="s">
        <v>243</v>
      </c>
      <c r="AE276" s="29" t="s">
        <v>240</v>
      </c>
      <c r="AF276" s="30">
        <v>45976</v>
      </c>
      <c r="AH276" s="74">
        <f>_xlfn.IFNA(IF(VLOOKUP(D276,'Cases2021 2022 FC'!AC:AE,3,0)=0,"1",VLOOKUP(D276,'Cases2021 2022 FC'!AC:AE,3,0)),"1")</f>
        <v>1</v>
      </c>
      <c r="AI276" s="74">
        <f t="shared" si="25"/>
        <v>72</v>
      </c>
      <c r="AJ276" s="74">
        <f t="shared" si="26"/>
        <v>0</v>
      </c>
      <c r="AK276" s="74">
        <f t="shared" si="27"/>
        <v>65</v>
      </c>
      <c r="AL276" s="74">
        <f t="shared" si="28"/>
        <v>72</v>
      </c>
      <c r="AM276" s="75">
        <f t="shared" si="29"/>
        <v>0</v>
      </c>
      <c r="AN276" s="72" t="e">
        <f>VLOOKUP(D276,SOP!C:R,16,0)</f>
        <v>#N/A</v>
      </c>
    </row>
    <row r="277" spans="1:40" x14ac:dyDescent="0.3">
      <c r="A277" s="74" cm="1">
        <f t="array" ref="A277">1+SUMPRODUCT(--(D277&gt;$D$2:$D$826))</f>
        <v>272</v>
      </c>
      <c r="B277" s="72" t="str">
        <f t="shared" si="24"/>
        <v>31132401272</v>
      </c>
      <c r="C277" s="30">
        <v>46008</v>
      </c>
      <c r="D277" s="29">
        <v>31132401</v>
      </c>
      <c r="E277" s="29" t="s">
        <v>845</v>
      </c>
      <c r="F277" s="29" t="s">
        <v>624</v>
      </c>
      <c r="G277" s="29" t="s">
        <v>238</v>
      </c>
      <c r="H277" s="29" t="s">
        <v>1747</v>
      </c>
      <c r="I277" s="29">
        <v>72</v>
      </c>
      <c r="J277" s="29">
        <v>0</v>
      </c>
      <c r="K277" s="29">
        <v>0</v>
      </c>
      <c r="L277" s="29">
        <v>0</v>
      </c>
      <c r="M277" s="29" t="s">
        <v>239</v>
      </c>
      <c r="N277" s="132">
        <v>46538</v>
      </c>
      <c r="O277" s="29">
        <v>46268</v>
      </c>
      <c r="P277" s="29">
        <v>530</v>
      </c>
      <c r="Q277" s="29">
        <v>260</v>
      </c>
      <c r="R277" s="29" t="s">
        <v>1750</v>
      </c>
      <c r="S277" s="29">
        <v>45976</v>
      </c>
      <c r="T277" s="29" t="s">
        <v>240</v>
      </c>
      <c r="U277" s="29" t="s">
        <v>240</v>
      </c>
      <c r="V277" s="29">
        <v>72</v>
      </c>
      <c r="W277" s="29">
        <v>681.87</v>
      </c>
      <c r="X277" s="29">
        <v>1</v>
      </c>
      <c r="Y277" s="29" t="s">
        <v>241</v>
      </c>
      <c r="Z277" s="29" t="s">
        <v>2245</v>
      </c>
      <c r="AA277" s="29" t="s">
        <v>242</v>
      </c>
      <c r="AB277" s="29" t="s">
        <v>242</v>
      </c>
      <c r="AC277" s="29" t="s">
        <v>242</v>
      </c>
      <c r="AD277" s="29" t="s">
        <v>243</v>
      </c>
      <c r="AE277" s="29" t="s">
        <v>240</v>
      </c>
      <c r="AF277" s="30">
        <v>45976</v>
      </c>
      <c r="AH277" s="74">
        <f>_xlfn.IFNA(IF(VLOOKUP(D277,'Cases2021 2022 FC'!AC:AE,3,0)=0,"1",VLOOKUP(D277,'Cases2021 2022 FC'!AC:AE,3,0)),"1")</f>
        <v>1</v>
      </c>
      <c r="AI277" s="74">
        <f t="shared" si="25"/>
        <v>72</v>
      </c>
      <c r="AJ277" s="74">
        <f t="shared" si="26"/>
        <v>0</v>
      </c>
      <c r="AK277" s="74">
        <f t="shared" si="27"/>
        <v>72</v>
      </c>
      <c r="AL277" s="74">
        <f t="shared" si="28"/>
        <v>72</v>
      </c>
      <c r="AM277" s="75">
        <f t="shared" si="29"/>
        <v>0</v>
      </c>
      <c r="AN277" s="72" t="e">
        <f>VLOOKUP(D277,SOP!C:R,16,0)</f>
        <v>#N/A</v>
      </c>
    </row>
    <row r="278" spans="1:40" x14ac:dyDescent="0.3">
      <c r="A278" s="74" cm="1">
        <f t="array" ref="A278">1+SUMPRODUCT(--(D278&gt;$D$2:$D$826))</f>
        <v>272</v>
      </c>
      <c r="B278" s="72" t="str">
        <f t="shared" si="24"/>
        <v>31132401272</v>
      </c>
      <c r="C278" s="30">
        <v>46008</v>
      </c>
      <c r="D278" s="29">
        <v>31132401</v>
      </c>
      <c r="E278" s="29" t="s">
        <v>845</v>
      </c>
      <c r="F278" s="29" t="s">
        <v>624</v>
      </c>
      <c r="G278" s="29" t="s">
        <v>238</v>
      </c>
      <c r="H278" s="29" t="s">
        <v>1747</v>
      </c>
      <c r="I278" s="29">
        <v>72</v>
      </c>
      <c r="J278" s="29">
        <v>0</v>
      </c>
      <c r="K278" s="29">
        <v>0</v>
      </c>
      <c r="L278" s="29">
        <v>0</v>
      </c>
      <c r="M278" s="29" t="s">
        <v>239</v>
      </c>
      <c r="N278" s="132">
        <v>46538</v>
      </c>
      <c r="O278" s="29">
        <v>46268</v>
      </c>
      <c r="P278" s="29">
        <v>530</v>
      </c>
      <c r="Q278" s="29">
        <v>260</v>
      </c>
      <c r="R278" s="29" t="s">
        <v>1751</v>
      </c>
      <c r="S278" s="29">
        <v>45976</v>
      </c>
      <c r="T278" s="29" t="s">
        <v>240</v>
      </c>
      <c r="U278" s="29" t="s">
        <v>240</v>
      </c>
      <c r="V278" s="29">
        <v>72</v>
      </c>
      <c r="W278" s="29">
        <v>681.87</v>
      </c>
      <c r="X278" s="29">
        <v>1</v>
      </c>
      <c r="Y278" s="29" t="s">
        <v>241</v>
      </c>
      <c r="Z278" s="29" t="s">
        <v>2245</v>
      </c>
      <c r="AA278" s="29" t="s">
        <v>242</v>
      </c>
      <c r="AB278" s="29" t="s">
        <v>242</v>
      </c>
      <c r="AC278" s="29" t="s">
        <v>242</v>
      </c>
      <c r="AD278" s="29" t="s">
        <v>243</v>
      </c>
      <c r="AE278" s="29" t="s">
        <v>240</v>
      </c>
      <c r="AF278" s="30">
        <v>45976</v>
      </c>
      <c r="AH278" s="74">
        <f>_xlfn.IFNA(IF(VLOOKUP(D278,'Cases2021 2022 FC'!AC:AE,3,0)=0,"1",VLOOKUP(D278,'Cases2021 2022 FC'!AC:AE,3,0)),"1")</f>
        <v>1</v>
      </c>
      <c r="AI278" s="74">
        <f t="shared" si="25"/>
        <v>72</v>
      </c>
      <c r="AJ278" s="74">
        <f t="shared" si="26"/>
        <v>0</v>
      </c>
      <c r="AK278" s="74">
        <f t="shared" si="27"/>
        <v>72</v>
      </c>
      <c r="AL278" s="74">
        <f t="shared" si="28"/>
        <v>72</v>
      </c>
      <c r="AM278" s="75">
        <f t="shared" si="29"/>
        <v>0</v>
      </c>
      <c r="AN278" s="72" t="e">
        <f>VLOOKUP(D278,SOP!C:R,16,0)</f>
        <v>#N/A</v>
      </c>
    </row>
    <row r="279" spans="1:40" x14ac:dyDescent="0.3">
      <c r="A279" s="74" cm="1">
        <f t="array" ref="A279">1+SUMPRODUCT(--(D279&gt;$D$2:$D$826))</f>
        <v>272</v>
      </c>
      <c r="B279" s="72" t="str">
        <f t="shared" si="24"/>
        <v>31132401272</v>
      </c>
      <c r="C279" s="30">
        <v>46008</v>
      </c>
      <c r="D279" s="29">
        <v>31132401</v>
      </c>
      <c r="E279" s="29" t="s">
        <v>845</v>
      </c>
      <c r="F279" s="29" t="s">
        <v>624</v>
      </c>
      <c r="G279" s="29" t="s">
        <v>238</v>
      </c>
      <c r="H279" s="29" t="s">
        <v>1747</v>
      </c>
      <c r="I279" s="29">
        <v>72</v>
      </c>
      <c r="J279" s="29">
        <v>0</v>
      </c>
      <c r="K279" s="29">
        <v>0</v>
      </c>
      <c r="L279" s="29">
        <v>0</v>
      </c>
      <c r="M279" s="29" t="s">
        <v>239</v>
      </c>
      <c r="N279" s="132">
        <v>46538</v>
      </c>
      <c r="O279" s="29">
        <v>46268</v>
      </c>
      <c r="P279" s="29">
        <v>530</v>
      </c>
      <c r="Q279" s="29">
        <v>260</v>
      </c>
      <c r="R279" s="29" t="s">
        <v>1752</v>
      </c>
      <c r="S279" s="29">
        <v>45976</v>
      </c>
      <c r="T279" s="29" t="s">
        <v>240</v>
      </c>
      <c r="U279" s="29" t="s">
        <v>240</v>
      </c>
      <c r="V279" s="29">
        <v>72</v>
      </c>
      <c r="W279" s="29">
        <v>681.87</v>
      </c>
      <c r="X279" s="29">
        <v>1</v>
      </c>
      <c r="Y279" s="29" t="s">
        <v>241</v>
      </c>
      <c r="Z279" s="29" t="s">
        <v>2245</v>
      </c>
      <c r="AA279" s="29" t="s">
        <v>242</v>
      </c>
      <c r="AB279" s="29" t="s">
        <v>242</v>
      </c>
      <c r="AC279" s="29" t="s">
        <v>242</v>
      </c>
      <c r="AD279" s="29" t="s">
        <v>243</v>
      </c>
      <c r="AE279" s="29" t="s">
        <v>240</v>
      </c>
      <c r="AF279" s="30">
        <v>45976</v>
      </c>
      <c r="AH279" s="74">
        <f>_xlfn.IFNA(IF(VLOOKUP(D279,'Cases2021 2022 FC'!AC:AE,3,0)=0,"1",VLOOKUP(D279,'Cases2021 2022 FC'!AC:AE,3,0)),"1")</f>
        <v>1</v>
      </c>
      <c r="AI279" s="74">
        <f t="shared" si="25"/>
        <v>72</v>
      </c>
      <c r="AJ279" s="74">
        <f t="shared" si="26"/>
        <v>0</v>
      </c>
      <c r="AK279" s="74">
        <f t="shared" si="27"/>
        <v>72</v>
      </c>
      <c r="AL279" s="74">
        <f t="shared" si="28"/>
        <v>72</v>
      </c>
      <c r="AM279" s="75">
        <f t="shared" si="29"/>
        <v>0</v>
      </c>
      <c r="AN279" s="72" t="e">
        <f>VLOOKUP(D279,SOP!C:R,16,0)</f>
        <v>#N/A</v>
      </c>
    </row>
    <row r="280" spans="1:40" x14ac:dyDescent="0.3">
      <c r="A280" s="74" cm="1">
        <f t="array" ref="A280">1+SUMPRODUCT(--(D280&gt;$D$2:$D$826))</f>
        <v>272</v>
      </c>
      <c r="B280" s="72" t="str">
        <f t="shared" si="24"/>
        <v>31132401272</v>
      </c>
      <c r="C280" s="30">
        <v>46008</v>
      </c>
      <c r="D280" s="29">
        <v>31132401</v>
      </c>
      <c r="E280" s="29" t="s">
        <v>845</v>
      </c>
      <c r="F280" s="29" t="s">
        <v>624</v>
      </c>
      <c r="G280" s="29" t="s">
        <v>238</v>
      </c>
      <c r="H280" s="29" t="s">
        <v>1747</v>
      </c>
      <c r="I280" s="29">
        <v>72</v>
      </c>
      <c r="J280" s="29">
        <v>0</v>
      </c>
      <c r="K280" s="29">
        <v>0</v>
      </c>
      <c r="L280" s="29">
        <v>0</v>
      </c>
      <c r="M280" s="29" t="s">
        <v>239</v>
      </c>
      <c r="N280" s="132">
        <v>46538</v>
      </c>
      <c r="O280" s="29">
        <v>46268</v>
      </c>
      <c r="P280" s="29">
        <v>530</v>
      </c>
      <c r="Q280" s="29">
        <v>260</v>
      </c>
      <c r="R280" s="29" t="s">
        <v>1753</v>
      </c>
      <c r="S280" s="29">
        <v>45976</v>
      </c>
      <c r="T280" s="29" t="s">
        <v>240</v>
      </c>
      <c r="U280" s="29" t="s">
        <v>240</v>
      </c>
      <c r="V280" s="29">
        <v>72</v>
      </c>
      <c r="W280" s="29">
        <v>681.87</v>
      </c>
      <c r="X280" s="29">
        <v>1</v>
      </c>
      <c r="Y280" s="29" t="s">
        <v>241</v>
      </c>
      <c r="Z280" s="29" t="s">
        <v>2245</v>
      </c>
      <c r="AA280" s="29" t="s">
        <v>242</v>
      </c>
      <c r="AB280" s="29" t="s">
        <v>242</v>
      </c>
      <c r="AC280" s="29" t="s">
        <v>242</v>
      </c>
      <c r="AD280" s="29" t="s">
        <v>243</v>
      </c>
      <c r="AE280" s="29" t="s">
        <v>240</v>
      </c>
      <c r="AF280" s="30">
        <v>45976</v>
      </c>
      <c r="AH280" s="74">
        <f>_xlfn.IFNA(IF(VLOOKUP(D280,'Cases2021 2022 FC'!AC:AE,3,0)=0,"1",VLOOKUP(D280,'Cases2021 2022 FC'!AC:AE,3,0)),"1")</f>
        <v>1</v>
      </c>
      <c r="AI280" s="74">
        <f t="shared" si="25"/>
        <v>72</v>
      </c>
      <c r="AJ280" s="74">
        <f t="shared" si="26"/>
        <v>0</v>
      </c>
      <c r="AK280" s="74">
        <f t="shared" si="27"/>
        <v>72</v>
      </c>
      <c r="AL280" s="74">
        <f t="shared" si="28"/>
        <v>72</v>
      </c>
      <c r="AM280" s="75">
        <f t="shared" si="29"/>
        <v>0</v>
      </c>
      <c r="AN280" s="72" t="e">
        <f>VLOOKUP(D280,SOP!C:R,16,0)</f>
        <v>#N/A</v>
      </c>
    </row>
    <row r="281" spans="1:40" x14ac:dyDescent="0.3">
      <c r="A281" s="74" cm="1">
        <f t="array" ref="A281">1+SUMPRODUCT(--(D281&gt;$D$2:$D$826))</f>
        <v>272</v>
      </c>
      <c r="B281" s="72" t="str">
        <f t="shared" si="24"/>
        <v>31132401272</v>
      </c>
      <c r="C281" s="30">
        <v>46008</v>
      </c>
      <c r="D281" s="29">
        <v>31132401</v>
      </c>
      <c r="E281" s="29" t="s">
        <v>845</v>
      </c>
      <c r="F281" s="29" t="s">
        <v>624</v>
      </c>
      <c r="G281" s="29" t="s">
        <v>238</v>
      </c>
      <c r="H281" s="29" t="s">
        <v>1747</v>
      </c>
      <c r="I281" s="29">
        <v>22</v>
      </c>
      <c r="J281" s="29">
        <v>0</v>
      </c>
      <c r="K281" s="29">
        <v>0</v>
      </c>
      <c r="L281" s="29">
        <v>0</v>
      </c>
      <c r="M281" s="29" t="s">
        <v>239</v>
      </c>
      <c r="N281" s="132">
        <v>46538</v>
      </c>
      <c r="O281" s="29">
        <v>46268</v>
      </c>
      <c r="P281" s="29">
        <v>530</v>
      </c>
      <c r="Q281" s="29">
        <v>260</v>
      </c>
      <c r="R281" s="29" t="s">
        <v>1754</v>
      </c>
      <c r="S281" s="29">
        <v>45976</v>
      </c>
      <c r="T281" s="29" t="s">
        <v>240</v>
      </c>
      <c r="U281" s="29" t="s">
        <v>240</v>
      </c>
      <c r="V281" s="29">
        <v>22</v>
      </c>
      <c r="W281" s="29">
        <v>208.35</v>
      </c>
      <c r="X281" s="29">
        <v>0.30599999999999999</v>
      </c>
      <c r="Y281" s="29" t="s">
        <v>241</v>
      </c>
      <c r="Z281" s="29" t="s">
        <v>2245</v>
      </c>
      <c r="AA281" s="29" t="s">
        <v>242</v>
      </c>
      <c r="AB281" s="29" t="s">
        <v>242</v>
      </c>
      <c r="AC281" s="29" t="s">
        <v>242</v>
      </c>
      <c r="AD281" s="29" t="s">
        <v>243</v>
      </c>
      <c r="AE281" s="29" t="s">
        <v>240</v>
      </c>
      <c r="AF281" s="30">
        <v>45976</v>
      </c>
      <c r="AH281" s="74">
        <f>_xlfn.IFNA(IF(VLOOKUP(D281,'Cases2021 2022 FC'!AC:AE,3,0)=0,"1",VLOOKUP(D281,'Cases2021 2022 FC'!AC:AE,3,0)),"1")</f>
        <v>1</v>
      </c>
      <c r="AI281" s="74">
        <f t="shared" si="25"/>
        <v>22</v>
      </c>
      <c r="AJ281" s="74">
        <f t="shared" si="26"/>
        <v>0</v>
      </c>
      <c r="AK281" s="74">
        <f t="shared" si="27"/>
        <v>72</v>
      </c>
      <c r="AL281" s="74">
        <f t="shared" si="28"/>
        <v>22</v>
      </c>
      <c r="AM281" s="75">
        <f t="shared" si="29"/>
        <v>0</v>
      </c>
      <c r="AN281" s="72" t="e">
        <f>VLOOKUP(D281,SOP!C:R,16,0)</f>
        <v>#N/A</v>
      </c>
    </row>
    <row r="282" spans="1:40" x14ac:dyDescent="0.3">
      <c r="A282" s="74" cm="1">
        <f t="array" ref="A282">1+SUMPRODUCT(--(D282&gt;$D$2:$D$826))</f>
        <v>272</v>
      </c>
      <c r="B282" s="72" t="str">
        <f t="shared" si="24"/>
        <v>31132401272</v>
      </c>
      <c r="C282" s="30">
        <v>46008</v>
      </c>
      <c r="D282" s="29">
        <v>31132401</v>
      </c>
      <c r="E282" s="29" t="s">
        <v>845</v>
      </c>
      <c r="F282" s="29" t="s">
        <v>624</v>
      </c>
      <c r="G282" s="29" t="s">
        <v>238</v>
      </c>
      <c r="H282" s="29" t="s">
        <v>1747</v>
      </c>
      <c r="I282" s="29">
        <v>3</v>
      </c>
      <c r="J282" s="29">
        <v>0</v>
      </c>
      <c r="K282" s="29">
        <v>0</v>
      </c>
      <c r="L282" s="29">
        <v>0</v>
      </c>
      <c r="M282" s="29" t="s">
        <v>239</v>
      </c>
      <c r="N282" s="132">
        <v>46538</v>
      </c>
      <c r="O282" s="29">
        <v>46268</v>
      </c>
      <c r="P282" s="29">
        <v>530</v>
      </c>
      <c r="Q282" s="29">
        <v>260</v>
      </c>
      <c r="R282" s="29" t="s">
        <v>2280</v>
      </c>
      <c r="S282" s="29">
        <v>45976</v>
      </c>
      <c r="T282" s="29" t="s">
        <v>240</v>
      </c>
      <c r="U282" s="29" t="s">
        <v>240</v>
      </c>
      <c r="V282" s="29">
        <v>3</v>
      </c>
      <c r="W282" s="29">
        <v>28.41</v>
      </c>
      <c r="X282" s="29">
        <v>4.2000000000000003E-2</v>
      </c>
      <c r="Y282" s="29" t="s">
        <v>241</v>
      </c>
      <c r="Z282" s="29" t="s">
        <v>2245</v>
      </c>
      <c r="AA282" s="29" t="s">
        <v>242</v>
      </c>
      <c r="AB282" s="29" t="s">
        <v>242</v>
      </c>
      <c r="AC282" s="29" t="s">
        <v>242</v>
      </c>
      <c r="AD282" s="29" t="s">
        <v>243</v>
      </c>
      <c r="AE282" s="29" t="s">
        <v>240</v>
      </c>
      <c r="AF282" s="30">
        <v>45976</v>
      </c>
      <c r="AH282" s="74">
        <f>_xlfn.IFNA(IF(VLOOKUP(D282,'Cases2021 2022 FC'!AC:AE,3,0)=0,"1",VLOOKUP(D282,'Cases2021 2022 FC'!AC:AE,3,0)),"1")</f>
        <v>1</v>
      </c>
      <c r="AI282" s="74">
        <f t="shared" si="25"/>
        <v>3</v>
      </c>
      <c r="AJ282" s="74">
        <f t="shared" si="26"/>
        <v>0</v>
      </c>
      <c r="AK282" s="74">
        <f t="shared" si="27"/>
        <v>22</v>
      </c>
      <c r="AL282" s="74">
        <f t="shared" si="28"/>
        <v>3</v>
      </c>
      <c r="AM282" s="75">
        <f t="shared" si="29"/>
        <v>0</v>
      </c>
      <c r="AN282" s="72" t="e">
        <f>VLOOKUP(D282,SOP!C:R,16,0)</f>
        <v>#N/A</v>
      </c>
    </row>
    <row r="283" spans="1:40" x14ac:dyDescent="0.3">
      <c r="A283" s="74" cm="1">
        <f t="array" ref="A283">1+SUMPRODUCT(--(D283&gt;$D$2:$D$826))</f>
        <v>272</v>
      </c>
      <c r="B283" s="72" t="str">
        <f t="shared" si="24"/>
        <v>31132401272</v>
      </c>
      <c r="C283" s="30">
        <v>46008</v>
      </c>
      <c r="D283" s="29">
        <v>31132401</v>
      </c>
      <c r="E283" s="29" t="s">
        <v>845</v>
      </c>
      <c r="F283" s="29" t="s">
        <v>624</v>
      </c>
      <c r="G283" s="29" t="s">
        <v>238</v>
      </c>
      <c r="H283" s="29" t="s">
        <v>1747</v>
      </c>
      <c r="I283" s="29">
        <v>4</v>
      </c>
      <c r="J283" s="29">
        <v>0</v>
      </c>
      <c r="K283" s="29">
        <v>0</v>
      </c>
      <c r="L283" s="29">
        <v>0</v>
      </c>
      <c r="M283" s="29" t="s">
        <v>239</v>
      </c>
      <c r="N283" s="132">
        <v>46538</v>
      </c>
      <c r="O283" s="29">
        <v>46268</v>
      </c>
      <c r="P283" s="29">
        <v>530</v>
      </c>
      <c r="Q283" s="29">
        <v>260</v>
      </c>
      <c r="R283" s="29" t="s">
        <v>2285</v>
      </c>
      <c r="S283" s="29">
        <v>45976</v>
      </c>
      <c r="T283" s="29" t="s">
        <v>240</v>
      </c>
      <c r="U283" s="29" t="s">
        <v>240</v>
      </c>
      <c r="V283" s="29">
        <v>4</v>
      </c>
      <c r="W283" s="29">
        <v>37.880000000000003</v>
      </c>
      <c r="X283" s="29">
        <v>5.6000000000000001E-2</v>
      </c>
      <c r="Y283" s="29" t="s">
        <v>241</v>
      </c>
      <c r="Z283" s="29" t="s">
        <v>2245</v>
      </c>
      <c r="AA283" s="29" t="s">
        <v>242</v>
      </c>
      <c r="AB283" s="29" t="s">
        <v>242</v>
      </c>
      <c r="AC283" s="29" t="s">
        <v>242</v>
      </c>
      <c r="AD283" s="29" t="s">
        <v>243</v>
      </c>
      <c r="AE283" s="29" t="s">
        <v>240</v>
      </c>
      <c r="AF283" s="30">
        <v>45976</v>
      </c>
      <c r="AH283" s="74">
        <f>_xlfn.IFNA(IF(VLOOKUP(D283,'Cases2021 2022 FC'!AC:AE,3,0)=0,"1",VLOOKUP(D283,'Cases2021 2022 FC'!AC:AE,3,0)),"1")</f>
        <v>1</v>
      </c>
      <c r="AI283" s="74">
        <f t="shared" si="25"/>
        <v>4</v>
      </c>
      <c r="AJ283" s="74">
        <f t="shared" si="26"/>
        <v>0</v>
      </c>
      <c r="AK283" s="74">
        <f t="shared" si="27"/>
        <v>3</v>
      </c>
      <c r="AL283" s="74">
        <f t="shared" si="28"/>
        <v>4</v>
      </c>
      <c r="AM283" s="75">
        <f t="shared" si="29"/>
        <v>0</v>
      </c>
      <c r="AN283" s="72" t="e">
        <f>VLOOKUP(D283,SOP!C:R,16,0)</f>
        <v>#N/A</v>
      </c>
    </row>
    <row r="284" spans="1:40" x14ac:dyDescent="0.3">
      <c r="A284" s="74" cm="1">
        <f t="array" ref="A284">1+SUMPRODUCT(--(D284&gt;$D$2:$D$826))</f>
        <v>272</v>
      </c>
      <c r="B284" s="72" t="str">
        <f t="shared" si="24"/>
        <v>31132401272</v>
      </c>
      <c r="C284" s="30">
        <v>46008</v>
      </c>
      <c r="D284" s="29">
        <v>31132401</v>
      </c>
      <c r="E284" s="29" t="s">
        <v>845</v>
      </c>
      <c r="F284" s="29" t="s">
        <v>624</v>
      </c>
      <c r="G284" s="29" t="s">
        <v>238</v>
      </c>
      <c r="H284" s="29" t="s">
        <v>1788</v>
      </c>
      <c r="I284" s="29">
        <v>72</v>
      </c>
      <c r="J284" s="29">
        <v>0</v>
      </c>
      <c r="K284" s="29">
        <v>0</v>
      </c>
      <c r="L284" s="29">
        <v>0</v>
      </c>
      <c r="M284" s="29" t="s">
        <v>239</v>
      </c>
      <c r="N284" s="132">
        <v>46538</v>
      </c>
      <c r="O284" s="29">
        <v>46268</v>
      </c>
      <c r="P284" s="29">
        <v>530</v>
      </c>
      <c r="Q284" s="29">
        <v>260</v>
      </c>
      <c r="R284" s="29" t="s">
        <v>1789</v>
      </c>
      <c r="S284" s="29">
        <v>45982</v>
      </c>
      <c r="T284" s="29" t="s">
        <v>240</v>
      </c>
      <c r="U284" s="29" t="s">
        <v>240</v>
      </c>
      <c r="V284" s="29">
        <v>72</v>
      </c>
      <c r="W284" s="29">
        <v>681.87</v>
      </c>
      <c r="X284" s="29">
        <v>1</v>
      </c>
      <c r="Y284" s="29" t="s">
        <v>241</v>
      </c>
      <c r="Z284" s="29" t="s">
        <v>2245</v>
      </c>
      <c r="AA284" s="29" t="s">
        <v>242</v>
      </c>
      <c r="AB284" s="29" t="s">
        <v>242</v>
      </c>
      <c r="AC284" s="29" t="s">
        <v>242</v>
      </c>
      <c r="AD284" s="29" t="s">
        <v>243</v>
      </c>
      <c r="AE284" s="29" t="s">
        <v>240</v>
      </c>
      <c r="AF284" s="30">
        <v>45982</v>
      </c>
      <c r="AH284" s="74">
        <f>_xlfn.IFNA(IF(VLOOKUP(D284,'Cases2021 2022 FC'!AC:AE,3,0)=0,"1",VLOOKUP(D284,'Cases2021 2022 FC'!AC:AE,3,0)),"1")</f>
        <v>1</v>
      </c>
      <c r="AI284" s="74">
        <f t="shared" si="25"/>
        <v>72</v>
      </c>
      <c r="AJ284" s="74">
        <f t="shared" si="26"/>
        <v>0</v>
      </c>
      <c r="AK284" s="74">
        <f t="shared" si="27"/>
        <v>4</v>
      </c>
      <c r="AL284" s="74">
        <f t="shared" si="28"/>
        <v>72</v>
      </c>
      <c r="AM284" s="75">
        <f t="shared" si="29"/>
        <v>0</v>
      </c>
      <c r="AN284" s="72" t="e">
        <f>VLOOKUP(D284,SOP!C:R,16,0)</f>
        <v>#N/A</v>
      </c>
    </row>
    <row r="285" spans="1:40" x14ac:dyDescent="0.3">
      <c r="A285" s="74" cm="1">
        <f t="array" ref="A285">1+SUMPRODUCT(--(D285&gt;$D$2:$D$826))</f>
        <v>272</v>
      </c>
      <c r="B285" s="72" t="str">
        <f t="shared" si="24"/>
        <v>31132401272</v>
      </c>
      <c r="C285" s="30">
        <v>46008</v>
      </c>
      <c r="D285" s="29">
        <v>31132401</v>
      </c>
      <c r="E285" s="29" t="s">
        <v>845</v>
      </c>
      <c r="F285" s="29" t="s">
        <v>624</v>
      </c>
      <c r="G285" s="29" t="s">
        <v>238</v>
      </c>
      <c r="H285" s="29" t="s">
        <v>1788</v>
      </c>
      <c r="I285" s="29">
        <v>72</v>
      </c>
      <c r="J285" s="29">
        <v>0</v>
      </c>
      <c r="K285" s="29">
        <v>0</v>
      </c>
      <c r="L285" s="29">
        <v>0</v>
      </c>
      <c r="M285" s="29" t="s">
        <v>239</v>
      </c>
      <c r="N285" s="132">
        <v>46538</v>
      </c>
      <c r="O285" s="29">
        <v>46268</v>
      </c>
      <c r="P285" s="29">
        <v>530</v>
      </c>
      <c r="Q285" s="29">
        <v>260</v>
      </c>
      <c r="R285" s="29" t="s">
        <v>1790</v>
      </c>
      <c r="S285" s="29">
        <v>45982</v>
      </c>
      <c r="T285" s="29" t="s">
        <v>240</v>
      </c>
      <c r="U285" s="29" t="s">
        <v>240</v>
      </c>
      <c r="V285" s="29">
        <v>72</v>
      </c>
      <c r="W285" s="29">
        <v>681.87</v>
      </c>
      <c r="X285" s="29">
        <v>1</v>
      </c>
      <c r="Y285" s="29" t="s">
        <v>241</v>
      </c>
      <c r="Z285" s="29" t="s">
        <v>2245</v>
      </c>
      <c r="AA285" s="29" t="s">
        <v>242</v>
      </c>
      <c r="AB285" s="29" t="s">
        <v>242</v>
      </c>
      <c r="AC285" s="29" t="s">
        <v>242</v>
      </c>
      <c r="AD285" s="29" t="s">
        <v>243</v>
      </c>
      <c r="AE285" s="29" t="s">
        <v>240</v>
      </c>
      <c r="AF285" s="30">
        <v>45982</v>
      </c>
      <c r="AH285" s="74">
        <f>_xlfn.IFNA(IF(VLOOKUP(D285,'Cases2021 2022 FC'!AC:AE,3,0)=0,"1",VLOOKUP(D285,'Cases2021 2022 FC'!AC:AE,3,0)),"1")</f>
        <v>1</v>
      </c>
      <c r="AI285" s="74">
        <f t="shared" si="25"/>
        <v>72</v>
      </c>
      <c r="AJ285" s="74">
        <f t="shared" si="26"/>
        <v>0</v>
      </c>
      <c r="AK285" s="74">
        <f t="shared" si="27"/>
        <v>72</v>
      </c>
      <c r="AL285" s="74">
        <f t="shared" si="28"/>
        <v>72</v>
      </c>
      <c r="AM285" s="75">
        <f t="shared" si="29"/>
        <v>0</v>
      </c>
      <c r="AN285" s="72" t="e">
        <f>VLOOKUP(D285,SOP!C:R,16,0)</f>
        <v>#N/A</v>
      </c>
    </row>
    <row r="286" spans="1:40" x14ac:dyDescent="0.3">
      <c r="A286" s="74" cm="1">
        <f t="array" ref="A286">1+SUMPRODUCT(--(D286&gt;$D$2:$D$826))</f>
        <v>272</v>
      </c>
      <c r="B286" s="72" t="str">
        <f t="shared" si="24"/>
        <v>31132401272</v>
      </c>
      <c r="C286" s="30">
        <v>46008</v>
      </c>
      <c r="D286" s="29">
        <v>31132401</v>
      </c>
      <c r="E286" s="29" t="s">
        <v>845</v>
      </c>
      <c r="F286" s="29" t="s">
        <v>624</v>
      </c>
      <c r="G286" s="29" t="s">
        <v>238</v>
      </c>
      <c r="H286" s="29" t="s">
        <v>1788</v>
      </c>
      <c r="I286" s="29">
        <v>72</v>
      </c>
      <c r="J286" s="29">
        <v>0</v>
      </c>
      <c r="K286" s="29">
        <v>0</v>
      </c>
      <c r="L286" s="29">
        <v>0</v>
      </c>
      <c r="M286" s="29" t="s">
        <v>239</v>
      </c>
      <c r="N286" s="132">
        <v>46538</v>
      </c>
      <c r="O286" s="29">
        <v>46268</v>
      </c>
      <c r="P286" s="29">
        <v>530</v>
      </c>
      <c r="Q286" s="29">
        <v>260</v>
      </c>
      <c r="R286" s="29" t="s">
        <v>1791</v>
      </c>
      <c r="S286" s="29">
        <v>45982</v>
      </c>
      <c r="T286" s="29" t="s">
        <v>240</v>
      </c>
      <c r="U286" s="29" t="s">
        <v>240</v>
      </c>
      <c r="V286" s="29">
        <v>72</v>
      </c>
      <c r="W286" s="29">
        <v>681.87</v>
      </c>
      <c r="X286" s="29">
        <v>1</v>
      </c>
      <c r="Y286" s="29" t="s">
        <v>241</v>
      </c>
      <c r="Z286" s="29" t="s">
        <v>2245</v>
      </c>
      <c r="AA286" s="29" t="s">
        <v>242</v>
      </c>
      <c r="AB286" s="29" t="s">
        <v>242</v>
      </c>
      <c r="AC286" s="29" t="s">
        <v>242</v>
      </c>
      <c r="AD286" s="29" t="s">
        <v>243</v>
      </c>
      <c r="AE286" s="29" t="s">
        <v>240</v>
      </c>
      <c r="AF286" s="30">
        <v>45982</v>
      </c>
      <c r="AH286" s="74">
        <f>_xlfn.IFNA(IF(VLOOKUP(D286,'Cases2021 2022 FC'!AC:AE,3,0)=0,"1",VLOOKUP(D286,'Cases2021 2022 FC'!AC:AE,3,0)),"1")</f>
        <v>1</v>
      </c>
      <c r="AI286" s="74">
        <f t="shared" si="25"/>
        <v>72</v>
      </c>
      <c r="AJ286" s="74">
        <f t="shared" si="26"/>
        <v>0</v>
      </c>
      <c r="AK286" s="74">
        <f t="shared" si="27"/>
        <v>72</v>
      </c>
      <c r="AL286" s="74">
        <f t="shared" si="28"/>
        <v>72</v>
      </c>
      <c r="AM286" s="75">
        <f t="shared" si="29"/>
        <v>0</v>
      </c>
      <c r="AN286" s="72" t="e">
        <f>VLOOKUP(D286,SOP!C:R,16,0)</f>
        <v>#N/A</v>
      </c>
    </row>
    <row r="287" spans="1:40" x14ac:dyDescent="0.3">
      <c r="A287" s="74" cm="1">
        <f t="array" ref="A287">1+SUMPRODUCT(--(D287&gt;$D$2:$D$826))</f>
        <v>272</v>
      </c>
      <c r="B287" s="72" t="str">
        <f t="shared" si="24"/>
        <v>31132401272</v>
      </c>
      <c r="C287" s="30">
        <v>46008</v>
      </c>
      <c r="D287" s="29">
        <v>31132401</v>
      </c>
      <c r="E287" s="29" t="s">
        <v>845</v>
      </c>
      <c r="F287" s="29" t="s">
        <v>624</v>
      </c>
      <c r="G287" s="29" t="s">
        <v>238</v>
      </c>
      <c r="H287" s="29" t="s">
        <v>1788</v>
      </c>
      <c r="I287" s="29">
        <v>72</v>
      </c>
      <c r="J287" s="29">
        <v>0</v>
      </c>
      <c r="K287" s="29">
        <v>0</v>
      </c>
      <c r="L287" s="29">
        <v>0</v>
      </c>
      <c r="M287" s="29" t="s">
        <v>239</v>
      </c>
      <c r="N287" s="132">
        <v>46538</v>
      </c>
      <c r="O287" s="29">
        <v>46268</v>
      </c>
      <c r="P287" s="29">
        <v>530</v>
      </c>
      <c r="Q287" s="29">
        <v>260</v>
      </c>
      <c r="R287" s="29" t="s">
        <v>1792</v>
      </c>
      <c r="S287" s="29">
        <v>45982</v>
      </c>
      <c r="T287" s="29" t="s">
        <v>240</v>
      </c>
      <c r="U287" s="29" t="s">
        <v>240</v>
      </c>
      <c r="V287" s="29">
        <v>72</v>
      </c>
      <c r="W287" s="29">
        <v>681.87</v>
      </c>
      <c r="X287" s="29">
        <v>1</v>
      </c>
      <c r="Y287" s="29" t="s">
        <v>241</v>
      </c>
      <c r="Z287" s="29" t="s">
        <v>2245</v>
      </c>
      <c r="AA287" s="29" t="s">
        <v>242</v>
      </c>
      <c r="AB287" s="29" t="s">
        <v>242</v>
      </c>
      <c r="AC287" s="29" t="s">
        <v>242</v>
      </c>
      <c r="AD287" s="29" t="s">
        <v>243</v>
      </c>
      <c r="AE287" s="29" t="s">
        <v>240</v>
      </c>
      <c r="AF287" s="30">
        <v>45982</v>
      </c>
      <c r="AH287" s="74">
        <f>_xlfn.IFNA(IF(VLOOKUP(D287,'Cases2021 2022 FC'!AC:AE,3,0)=0,"1",VLOOKUP(D287,'Cases2021 2022 FC'!AC:AE,3,0)),"1")</f>
        <v>1</v>
      </c>
      <c r="AI287" s="74">
        <f t="shared" si="25"/>
        <v>72</v>
      </c>
      <c r="AJ287" s="74">
        <f t="shared" si="26"/>
        <v>0</v>
      </c>
      <c r="AK287" s="74">
        <f t="shared" si="27"/>
        <v>72</v>
      </c>
      <c r="AL287" s="74">
        <f t="shared" si="28"/>
        <v>72</v>
      </c>
      <c r="AM287" s="75">
        <f t="shared" si="29"/>
        <v>0</v>
      </c>
      <c r="AN287" s="72" t="e">
        <f>VLOOKUP(D287,SOP!C:R,16,0)</f>
        <v>#N/A</v>
      </c>
    </row>
    <row r="288" spans="1:40" x14ac:dyDescent="0.3">
      <c r="A288" s="74" cm="1">
        <f t="array" ref="A288">1+SUMPRODUCT(--(D288&gt;$D$2:$D$826))</f>
        <v>272</v>
      </c>
      <c r="B288" s="72" t="str">
        <f t="shared" si="24"/>
        <v>31132401272</v>
      </c>
      <c r="C288" s="30">
        <v>46008</v>
      </c>
      <c r="D288" s="29">
        <v>31132401</v>
      </c>
      <c r="E288" s="29" t="s">
        <v>845</v>
      </c>
      <c r="F288" s="29" t="s">
        <v>624</v>
      </c>
      <c r="G288" s="29" t="s">
        <v>238</v>
      </c>
      <c r="H288" s="29" t="s">
        <v>1788</v>
      </c>
      <c r="I288" s="29">
        <v>72</v>
      </c>
      <c r="J288" s="29">
        <v>0</v>
      </c>
      <c r="K288" s="29">
        <v>0</v>
      </c>
      <c r="L288" s="29">
        <v>0</v>
      </c>
      <c r="M288" s="29" t="s">
        <v>239</v>
      </c>
      <c r="N288" s="132">
        <v>46538</v>
      </c>
      <c r="O288" s="29">
        <v>46268</v>
      </c>
      <c r="P288" s="29">
        <v>530</v>
      </c>
      <c r="Q288" s="29">
        <v>260</v>
      </c>
      <c r="R288" s="29" t="s">
        <v>1793</v>
      </c>
      <c r="S288" s="29">
        <v>45982</v>
      </c>
      <c r="T288" s="29" t="s">
        <v>240</v>
      </c>
      <c r="U288" s="29" t="s">
        <v>240</v>
      </c>
      <c r="V288" s="29">
        <v>72</v>
      </c>
      <c r="W288" s="29">
        <v>681.87</v>
      </c>
      <c r="X288" s="29">
        <v>1</v>
      </c>
      <c r="Y288" s="29" t="s">
        <v>241</v>
      </c>
      <c r="Z288" s="29" t="s">
        <v>2245</v>
      </c>
      <c r="AA288" s="29" t="s">
        <v>242</v>
      </c>
      <c r="AB288" s="29" t="s">
        <v>242</v>
      </c>
      <c r="AC288" s="29" t="s">
        <v>242</v>
      </c>
      <c r="AD288" s="29" t="s">
        <v>243</v>
      </c>
      <c r="AE288" s="29" t="s">
        <v>240</v>
      </c>
      <c r="AF288" s="30">
        <v>45982</v>
      </c>
      <c r="AH288" s="74">
        <f>_xlfn.IFNA(IF(VLOOKUP(D288,'Cases2021 2022 FC'!AC:AE,3,0)=0,"1",VLOOKUP(D288,'Cases2021 2022 FC'!AC:AE,3,0)),"1")</f>
        <v>1</v>
      </c>
      <c r="AI288" s="74">
        <f t="shared" si="25"/>
        <v>72</v>
      </c>
      <c r="AJ288" s="74">
        <f t="shared" si="26"/>
        <v>0</v>
      </c>
      <c r="AK288" s="74">
        <f t="shared" si="27"/>
        <v>72</v>
      </c>
      <c r="AL288" s="74">
        <f t="shared" si="28"/>
        <v>72</v>
      </c>
      <c r="AM288" s="75">
        <f t="shared" si="29"/>
        <v>0</v>
      </c>
      <c r="AN288" s="72" t="e">
        <f>VLOOKUP(D288,SOP!C:R,16,0)</f>
        <v>#N/A</v>
      </c>
    </row>
    <row r="289" spans="1:40" x14ac:dyDescent="0.3">
      <c r="A289" s="74" cm="1">
        <f t="array" ref="A289">1+SUMPRODUCT(--(D289&gt;$D$2:$D$826))</f>
        <v>272</v>
      </c>
      <c r="B289" s="72" t="str">
        <f t="shared" si="24"/>
        <v>31132401272</v>
      </c>
      <c r="C289" s="30">
        <v>46008</v>
      </c>
      <c r="D289" s="29">
        <v>31132401</v>
      </c>
      <c r="E289" s="29" t="s">
        <v>845</v>
      </c>
      <c r="F289" s="29" t="s">
        <v>624</v>
      </c>
      <c r="G289" s="29" t="s">
        <v>238</v>
      </c>
      <c r="H289" s="29" t="s">
        <v>1788</v>
      </c>
      <c r="I289" s="29">
        <v>72</v>
      </c>
      <c r="J289" s="29">
        <v>0</v>
      </c>
      <c r="K289" s="29">
        <v>0</v>
      </c>
      <c r="L289" s="29">
        <v>0</v>
      </c>
      <c r="M289" s="29" t="s">
        <v>239</v>
      </c>
      <c r="N289" s="132">
        <v>46538</v>
      </c>
      <c r="O289" s="29">
        <v>46268</v>
      </c>
      <c r="P289" s="29">
        <v>530</v>
      </c>
      <c r="Q289" s="29">
        <v>260</v>
      </c>
      <c r="R289" s="29" t="s">
        <v>1794</v>
      </c>
      <c r="S289" s="29">
        <v>45982</v>
      </c>
      <c r="T289" s="29" t="s">
        <v>240</v>
      </c>
      <c r="U289" s="29" t="s">
        <v>240</v>
      </c>
      <c r="V289" s="29">
        <v>72</v>
      </c>
      <c r="W289" s="29">
        <v>681.87</v>
      </c>
      <c r="X289" s="29">
        <v>1</v>
      </c>
      <c r="Y289" s="29" t="s">
        <v>241</v>
      </c>
      <c r="Z289" s="29" t="s">
        <v>2245</v>
      </c>
      <c r="AA289" s="29" t="s">
        <v>242</v>
      </c>
      <c r="AB289" s="29" t="s">
        <v>242</v>
      </c>
      <c r="AC289" s="29" t="s">
        <v>242</v>
      </c>
      <c r="AD289" s="29" t="s">
        <v>243</v>
      </c>
      <c r="AE289" s="29" t="s">
        <v>240</v>
      </c>
      <c r="AF289" s="30">
        <v>45982</v>
      </c>
      <c r="AH289" s="74">
        <f>_xlfn.IFNA(IF(VLOOKUP(D289,'Cases2021 2022 FC'!AC:AE,3,0)=0,"1",VLOOKUP(D289,'Cases2021 2022 FC'!AC:AE,3,0)),"1")</f>
        <v>1</v>
      </c>
      <c r="AI289" s="74">
        <f t="shared" si="25"/>
        <v>72</v>
      </c>
      <c r="AJ289" s="74">
        <f t="shared" si="26"/>
        <v>0</v>
      </c>
      <c r="AK289" s="74">
        <f t="shared" si="27"/>
        <v>72</v>
      </c>
      <c r="AL289" s="74">
        <f t="shared" si="28"/>
        <v>72</v>
      </c>
      <c r="AM289" s="75">
        <f t="shared" si="29"/>
        <v>0</v>
      </c>
      <c r="AN289" s="72" t="e">
        <f>VLOOKUP(D289,SOP!C:R,16,0)</f>
        <v>#N/A</v>
      </c>
    </row>
    <row r="290" spans="1:40" x14ac:dyDescent="0.3">
      <c r="A290" s="74" cm="1">
        <f t="array" ref="A290">1+SUMPRODUCT(--(D290&gt;$D$2:$D$826))</f>
        <v>272</v>
      </c>
      <c r="B290" s="72" t="str">
        <f t="shared" si="24"/>
        <v>31132401272</v>
      </c>
      <c r="C290" s="30">
        <v>46008</v>
      </c>
      <c r="D290" s="29">
        <v>31132401</v>
      </c>
      <c r="E290" s="29" t="s">
        <v>845</v>
      </c>
      <c r="F290" s="29" t="s">
        <v>624</v>
      </c>
      <c r="G290" s="29" t="s">
        <v>238</v>
      </c>
      <c r="H290" s="29" t="s">
        <v>1788</v>
      </c>
      <c r="I290" s="29">
        <v>72</v>
      </c>
      <c r="J290" s="29">
        <v>0</v>
      </c>
      <c r="K290" s="29">
        <v>0</v>
      </c>
      <c r="L290" s="29">
        <v>0</v>
      </c>
      <c r="M290" s="29" t="s">
        <v>239</v>
      </c>
      <c r="N290" s="30">
        <v>46538</v>
      </c>
      <c r="O290" s="30">
        <v>46268</v>
      </c>
      <c r="P290" s="32">
        <v>530</v>
      </c>
      <c r="Q290" s="32">
        <v>260</v>
      </c>
      <c r="R290" s="29" t="s">
        <v>1795</v>
      </c>
      <c r="S290" s="30">
        <v>45982</v>
      </c>
      <c r="T290" s="29" t="s">
        <v>240</v>
      </c>
      <c r="U290" s="29" t="s">
        <v>240</v>
      </c>
      <c r="V290" s="32">
        <v>72</v>
      </c>
      <c r="W290" s="33">
        <v>681.87</v>
      </c>
      <c r="X290" s="32">
        <v>1</v>
      </c>
      <c r="Y290" s="29" t="s">
        <v>241</v>
      </c>
      <c r="Z290" s="29" t="s">
        <v>2245</v>
      </c>
      <c r="AA290" s="29" t="s">
        <v>242</v>
      </c>
      <c r="AB290" s="29" t="s">
        <v>242</v>
      </c>
      <c r="AC290" s="29" t="s">
        <v>242</v>
      </c>
      <c r="AD290" s="29" t="s">
        <v>243</v>
      </c>
      <c r="AE290" s="29" t="s">
        <v>240</v>
      </c>
      <c r="AF290" s="30">
        <v>45982</v>
      </c>
      <c r="AG290" s="30"/>
      <c r="AH290" s="74">
        <f>_xlfn.IFNA(IF(VLOOKUP(D290,'Cases2021 2022 FC'!AC:AE,3,0)=0,"1",VLOOKUP(D290,'Cases2021 2022 FC'!AC:AE,3,0)),"1")</f>
        <v>1</v>
      </c>
      <c r="AI290" s="74">
        <f t="shared" si="25"/>
        <v>72</v>
      </c>
      <c r="AJ290" s="74">
        <f t="shared" si="26"/>
        <v>0</v>
      </c>
      <c r="AK290" s="74">
        <f t="shared" si="27"/>
        <v>72</v>
      </c>
      <c r="AL290" s="74">
        <f t="shared" si="28"/>
        <v>72</v>
      </c>
      <c r="AM290" s="75">
        <f t="shared" si="29"/>
        <v>0</v>
      </c>
      <c r="AN290" s="72" t="e">
        <f>VLOOKUP(D290,SOP!C:R,16,0)</f>
        <v>#N/A</v>
      </c>
    </row>
    <row r="291" spans="1:40" x14ac:dyDescent="0.3">
      <c r="A291" s="74" cm="1">
        <f t="array" ref="A291">1+SUMPRODUCT(--(D291&gt;$D$2:$D$826))</f>
        <v>272</v>
      </c>
      <c r="B291" s="72" t="str">
        <f t="shared" si="24"/>
        <v>31132401272</v>
      </c>
      <c r="C291" s="30">
        <v>46008</v>
      </c>
      <c r="D291" s="29">
        <v>31132401</v>
      </c>
      <c r="E291" s="29" t="s">
        <v>845</v>
      </c>
      <c r="F291" s="29" t="s">
        <v>624</v>
      </c>
      <c r="G291" s="29" t="s">
        <v>238</v>
      </c>
      <c r="H291" s="29" t="s">
        <v>1788</v>
      </c>
      <c r="I291" s="29">
        <v>72</v>
      </c>
      <c r="J291" s="29">
        <v>0</v>
      </c>
      <c r="K291" s="29">
        <v>0</v>
      </c>
      <c r="L291" s="29">
        <v>0</v>
      </c>
      <c r="M291" s="29" t="s">
        <v>239</v>
      </c>
      <c r="N291" s="30">
        <v>46538</v>
      </c>
      <c r="O291" s="30">
        <v>46268</v>
      </c>
      <c r="P291" s="29">
        <v>530</v>
      </c>
      <c r="Q291" s="29">
        <v>260</v>
      </c>
      <c r="R291" s="29" t="s">
        <v>1796</v>
      </c>
      <c r="S291" s="30">
        <v>45982</v>
      </c>
      <c r="T291" s="29" t="s">
        <v>240</v>
      </c>
      <c r="U291" s="29" t="s">
        <v>240</v>
      </c>
      <c r="V291" s="29">
        <v>72</v>
      </c>
      <c r="W291" s="29">
        <v>681.87</v>
      </c>
      <c r="X291" s="29">
        <v>1</v>
      </c>
      <c r="Y291" s="29" t="s">
        <v>241</v>
      </c>
      <c r="Z291" s="29" t="s">
        <v>2245</v>
      </c>
      <c r="AA291" s="29" t="s">
        <v>242</v>
      </c>
      <c r="AB291" s="29" t="s">
        <v>242</v>
      </c>
      <c r="AC291" s="29" t="s">
        <v>242</v>
      </c>
      <c r="AD291" s="29" t="s">
        <v>243</v>
      </c>
      <c r="AE291" s="29" t="s">
        <v>240</v>
      </c>
      <c r="AF291" s="30">
        <v>45982</v>
      </c>
      <c r="AH291" s="74">
        <f>_xlfn.IFNA(IF(VLOOKUP(D291,'Cases2021 2022 FC'!AC:AE,3,0)=0,"1",VLOOKUP(D291,'Cases2021 2022 FC'!AC:AE,3,0)),"1")</f>
        <v>1</v>
      </c>
      <c r="AI291" s="74">
        <f t="shared" si="25"/>
        <v>72</v>
      </c>
      <c r="AJ291" s="74">
        <f t="shared" si="26"/>
        <v>0</v>
      </c>
      <c r="AK291" s="74">
        <f t="shared" si="27"/>
        <v>72</v>
      </c>
      <c r="AL291" s="74">
        <f t="shared" si="28"/>
        <v>72</v>
      </c>
      <c r="AM291" s="75">
        <f t="shared" si="29"/>
        <v>0</v>
      </c>
      <c r="AN291" s="72" t="e">
        <f>VLOOKUP(D291,SOP!C:R,16,0)</f>
        <v>#N/A</v>
      </c>
    </row>
    <row r="292" spans="1:40" x14ac:dyDescent="0.3">
      <c r="A292" s="74" cm="1">
        <f t="array" ref="A292">1+SUMPRODUCT(--(D292&gt;$D$2:$D$826))</f>
        <v>272</v>
      </c>
      <c r="B292" s="72" t="str">
        <f t="shared" si="24"/>
        <v>31132401272</v>
      </c>
      <c r="C292" s="30">
        <v>46008</v>
      </c>
      <c r="D292" s="29">
        <v>31132401</v>
      </c>
      <c r="E292" s="29" t="s">
        <v>845</v>
      </c>
      <c r="F292" s="29" t="s">
        <v>624</v>
      </c>
      <c r="G292" s="29" t="s">
        <v>238</v>
      </c>
      <c r="H292" s="29" t="s">
        <v>1788</v>
      </c>
      <c r="I292" s="29">
        <v>72</v>
      </c>
      <c r="J292" s="29">
        <v>0</v>
      </c>
      <c r="K292" s="29">
        <v>0</v>
      </c>
      <c r="L292" s="29">
        <v>0</v>
      </c>
      <c r="M292" s="29" t="s">
        <v>239</v>
      </c>
      <c r="N292" s="30">
        <v>46538</v>
      </c>
      <c r="O292" s="30">
        <v>46268</v>
      </c>
      <c r="P292" s="29">
        <v>530</v>
      </c>
      <c r="Q292" s="29">
        <v>260</v>
      </c>
      <c r="R292" s="29" t="s">
        <v>1797</v>
      </c>
      <c r="S292" s="30">
        <v>45982</v>
      </c>
      <c r="T292" s="29" t="s">
        <v>240</v>
      </c>
      <c r="U292" s="29" t="s">
        <v>240</v>
      </c>
      <c r="V292" s="29">
        <v>72</v>
      </c>
      <c r="W292" s="29">
        <v>681.87</v>
      </c>
      <c r="X292" s="29">
        <v>1</v>
      </c>
      <c r="Y292" s="29" t="s">
        <v>241</v>
      </c>
      <c r="Z292" s="29" t="s">
        <v>2245</v>
      </c>
      <c r="AA292" s="29" t="s">
        <v>242</v>
      </c>
      <c r="AB292" s="29" t="s">
        <v>242</v>
      </c>
      <c r="AC292" s="29" t="s">
        <v>242</v>
      </c>
      <c r="AD292" s="29" t="s">
        <v>243</v>
      </c>
      <c r="AE292" s="29" t="s">
        <v>240</v>
      </c>
      <c r="AF292" s="30">
        <v>45982</v>
      </c>
      <c r="AH292" s="74">
        <f>_xlfn.IFNA(IF(VLOOKUP(D292,'Cases2021 2022 FC'!AC:AE,3,0)=0,"1",VLOOKUP(D292,'Cases2021 2022 FC'!AC:AE,3,0)),"1")</f>
        <v>1</v>
      </c>
      <c r="AI292" s="74">
        <f t="shared" si="25"/>
        <v>72</v>
      </c>
      <c r="AJ292" s="74">
        <f t="shared" si="26"/>
        <v>0</v>
      </c>
      <c r="AK292" s="74">
        <f t="shared" si="27"/>
        <v>72</v>
      </c>
      <c r="AL292" s="74">
        <f t="shared" si="28"/>
        <v>72</v>
      </c>
      <c r="AM292" s="75">
        <f t="shared" si="29"/>
        <v>0</v>
      </c>
      <c r="AN292" s="72" t="e">
        <f>VLOOKUP(D292,SOP!C:R,16,0)</f>
        <v>#N/A</v>
      </c>
    </row>
    <row r="293" spans="1:40" x14ac:dyDescent="0.3">
      <c r="A293" s="74" cm="1">
        <f t="array" ref="A293">1+SUMPRODUCT(--(D293&gt;$D$2:$D$826))</f>
        <v>272</v>
      </c>
      <c r="B293" s="72" t="str">
        <f t="shared" si="24"/>
        <v>31132401272</v>
      </c>
      <c r="C293" s="30">
        <v>46008</v>
      </c>
      <c r="D293" s="29">
        <v>31132401</v>
      </c>
      <c r="E293" s="29" t="s">
        <v>845</v>
      </c>
      <c r="F293" s="29" t="s">
        <v>624</v>
      </c>
      <c r="G293" s="29" t="s">
        <v>238</v>
      </c>
      <c r="H293" s="29" t="s">
        <v>1788</v>
      </c>
      <c r="I293" s="29">
        <v>72</v>
      </c>
      <c r="J293" s="29">
        <v>0</v>
      </c>
      <c r="K293" s="29">
        <v>0</v>
      </c>
      <c r="L293" s="29">
        <v>0</v>
      </c>
      <c r="M293" s="29" t="s">
        <v>239</v>
      </c>
      <c r="N293" s="30">
        <v>46538</v>
      </c>
      <c r="O293" s="30">
        <v>46268</v>
      </c>
      <c r="P293" s="29">
        <v>530</v>
      </c>
      <c r="Q293" s="29">
        <v>260</v>
      </c>
      <c r="R293" s="29" t="s">
        <v>1798</v>
      </c>
      <c r="S293" s="30">
        <v>45982</v>
      </c>
      <c r="T293" s="29" t="s">
        <v>240</v>
      </c>
      <c r="U293" s="29" t="s">
        <v>240</v>
      </c>
      <c r="V293" s="29">
        <v>72</v>
      </c>
      <c r="W293" s="29">
        <v>681.87</v>
      </c>
      <c r="X293" s="29">
        <v>1</v>
      </c>
      <c r="Y293" s="29" t="s">
        <v>241</v>
      </c>
      <c r="Z293" s="29" t="s">
        <v>2245</v>
      </c>
      <c r="AA293" s="29" t="s">
        <v>242</v>
      </c>
      <c r="AB293" s="29" t="s">
        <v>242</v>
      </c>
      <c r="AC293" s="29" t="s">
        <v>242</v>
      </c>
      <c r="AD293" s="29" t="s">
        <v>243</v>
      </c>
      <c r="AE293" s="29" t="s">
        <v>240</v>
      </c>
      <c r="AF293" s="30">
        <v>45982</v>
      </c>
      <c r="AH293" s="74">
        <f>_xlfn.IFNA(IF(VLOOKUP(D293,'Cases2021 2022 FC'!AC:AE,3,0)=0,"1",VLOOKUP(D293,'Cases2021 2022 FC'!AC:AE,3,0)),"1")</f>
        <v>1</v>
      </c>
      <c r="AI293" s="74">
        <f t="shared" si="25"/>
        <v>72</v>
      </c>
      <c r="AJ293" s="74">
        <f t="shared" si="26"/>
        <v>0</v>
      </c>
      <c r="AK293" s="74">
        <f t="shared" si="27"/>
        <v>72</v>
      </c>
      <c r="AL293" s="74">
        <f t="shared" si="28"/>
        <v>72</v>
      </c>
      <c r="AM293" s="75">
        <f t="shared" si="29"/>
        <v>0</v>
      </c>
      <c r="AN293" s="72" t="e">
        <f>VLOOKUP(D293,SOP!C:R,16,0)</f>
        <v>#N/A</v>
      </c>
    </row>
    <row r="294" spans="1:40" x14ac:dyDescent="0.3">
      <c r="A294" s="74" cm="1">
        <f t="array" ref="A294">1+SUMPRODUCT(--(D294&gt;$D$2:$D$826))</f>
        <v>272</v>
      </c>
      <c r="B294" s="72" t="str">
        <f t="shared" si="24"/>
        <v>31132401272</v>
      </c>
      <c r="C294" s="30">
        <v>46008</v>
      </c>
      <c r="D294" s="29">
        <v>31132401</v>
      </c>
      <c r="E294" s="29" t="s">
        <v>845</v>
      </c>
      <c r="F294" s="29" t="s">
        <v>624</v>
      </c>
      <c r="G294" s="29" t="s">
        <v>238</v>
      </c>
      <c r="H294" s="29" t="s">
        <v>1788</v>
      </c>
      <c r="I294" s="29">
        <v>72</v>
      </c>
      <c r="J294" s="29">
        <v>0</v>
      </c>
      <c r="K294" s="29">
        <v>0</v>
      </c>
      <c r="L294" s="29">
        <v>0</v>
      </c>
      <c r="M294" s="29" t="s">
        <v>239</v>
      </c>
      <c r="N294" s="30">
        <v>46538</v>
      </c>
      <c r="O294" s="30">
        <v>46268</v>
      </c>
      <c r="P294" s="32">
        <v>530</v>
      </c>
      <c r="Q294" s="32">
        <v>260</v>
      </c>
      <c r="R294" s="29" t="s">
        <v>1799</v>
      </c>
      <c r="S294" s="30">
        <v>45982</v>
      </c>
      <c r="T294" s="29" t="s">
        <v>240</v>
      </c>
      <c r="U294" s="29" t="s">
        <v>240</v>
      </c>
      <c r="V294" s="32">
        <v>72</v>
      </c>
      <c r="W294" s="29">
        <v>681.87</v>
      </c>
      <c r="X294" s="29">
        <v>1</v>
      </c>
      <c r="Y294" s="29" t="s">
        <v>241</v>
      </c>
      <c r="Z294" s="29" t="s">
        <v>2245</v>
      </c>
      <c r="AA294" s="29" t="s">
        <v>242</v>
      </c>
      <c r="AB294" s="29" t="s">
        <v>242</v>
      </c>
      <c r="AC294" s="29" t="s">
        <v>242</v>
      </c>
      <c r="AD294" s="29" t="s">
        <v>243</v>
      </c>
      <c r="AE294" s="29" t="s">
        <v>240</v>
      </c>
      <c r="AF294" s="30">
        <v>45982</v>
      </c>
      <c r="AH294" s="74">
        <f>_xlfn.IFNA(IF(VLOOKUP(D294,'Cases2021 2022 FC'!AC:AE,3,0)=0,"1",VLOOKUP(D294,'Cases2021 2022 FC'!AC:AE,3,0)),"1")</f>
        <v>1</v>
      </c>
      <c r="AI294" s="74">
        <f t="shared" si="25"/>
        <v>72</v>
      </c>
      <c r="AJ294" s="74">
        <f t="shared" si="26"/>
        <v>0</v>
      </c>
      <c r="AK294" s="74">
        <f t="shared" si="27"/>
        <v>72</v>
      </c>
      <c r="AL294" s="74">
        <f t="shared" si="28"/>
        <v>72</v>
      </c>
      <c r="AM294" s="75">
        <f t="shared" si="29"/>
        <v>0</v>
      </c>
      <c r="AN294" s="72" t="e">
        <f>VLOOKUP(D294,SOP!C:R,16,0)</f>
        <v>#N/A</v>
      </c>
    </row>
    <row r="295" spans="1:40" x14ac:dyDescent="0.3">
      <c r="A295" s="74" cm="1">
        <f t="array" ref="A295">1+SUMPRODUCT(--(D295&gt;$D$2:$D$826))</f>
        <v>272</v>
      </c>
      <c r="B295" s="72" t="str">
        <f t="shared" si="24"/>
        <v>31132401272</v>
      </c>
      <c r="C295" s="30">
        <v>46008</v>
      </c>
      <c r="D295" s="29">
        <v>31132401</v>
      </c>
      <c r="E295" s="29" t="s">
        <v>845</v>
      </c>
      <c r="F295" s="29" t="s">
        <v>624</v>
      </c>
      <c r="G295" s="29" t="s">
        <v>238</v>
      </c>
      <c r="H295" s="29" t="s">
        <v>1788</v>
      </c>
      <c r="I295" s="29">
        <v>72</v>
      </c>
      <c r="J295" s="29">
        <v>0</v>
      </c>
      <c r="K295" s="29">
        <v>0</v>
      </c>
      <c r="L295" s="29">
        <v>0</v>
      </c>
      <c r="M295" s="29" t="s">
        <v>239</v>
      </c>
      <c r="N295" s="30">
        <v>46538</v>
      </c>
      <c r="O295" s="30">
        <v>46268</v>
      </c>
      <c r="P295" s="32">
        <v>530</v>
      </c>
      <c r="Q295" s="32">
        <v>260</v>
      </c>
      <c r="R295" s="29" t="s">
        <v>1800</v>
      </c>
      <c r="S295" s="30">
        <v>45982</v>
      </c>
      <c r="T295" s="29" t="s">
        <v>240</v>
      </c>
      <c r="U295" s="29" t="s">
        <v>240</v>
      </c>
      <c r="V295" s="32">
        <v>72</v>
      </c>
      <c r="W295" s="33">
        <v>681.87</v>
      </c>
      <c r="X295" s="32">
        <v>1</v>
      </c>
      <c r="Y295" s="29" t="s">
        <v>241</v>
      </c>
      <c r="Z295" s="29" t="s">
        <v>2245</v>
      </c>
      <c r="AA295" s="29" t="s">
        <v>242</v>
      </c>
      <c r="AB295" s="29" t="s">
        <v>242</v>
      </c>
      <c r="AC295" s="29" t="s">
        <v>242</v>
      </c>
      <c r="AD295" s="29" t="s">
        <v>243</v>
      </c>
      <c r="AE295" s="29" t="s">
        <v>240</v>
      </c>
      <c r="AF295" s="30">
        <v>45982</v>
      </c>
      <c r="AG295" s="30"/>
      <c r="AH295" s="74">
        <f>_xlfn.IFNA(IF(VLOOKUP(D295,'Cases2021 2022 FC'!AC:AE,3,0)=0,"1",VLOOKUP(D295,'Cases2021 2022 FC'!AC:AE,3,0)),"1")</f>
        <v>1</v>
      </c>
      <c r="AI295" s="74">
        <f t="shared" si="25"/>
        <v>72</v>
      </c>
      <c r="AJ295" s="74">
        <f t="shared" si="26"/>
        <v>0</v>
      </c>
      <c r="AK295" s="74">
        <f t="shared" si="27"/>
        <v>72</v>
      </c>
      <c r="AL295" s="74">
        <f t="shared" si="28"/>
        <v>72</v>
      </c>
      <c r="AM295" s="75">
        <f t="shared" si="29"/>
        <v>0</v>
      </c>
      <c r="AN295" s="72" t="e">
        <f>VLOOKUP(D295,SOP!C:R,16,0)</f>
        <v>#N/A</v>
      </c>
    </row>
    <row r="296" spans="1:40" x14ac:dyDescent="0.3">
      <c r="A296" s="74" cm="1">
        <f t="array" ref="A296">1+SUMPRODUCT(--(D296&gt;$D$2:$D$826))</f>
        <v>272</v>
      </c>
      <c r="B296" s="72" t="str">
        <f t="shared" si="24"/>
        <v>31132401272</v>
      </c>
      <c r="C296" s="30">
        <v>46008</v>
      </c>
      <c r="D296" s="29">
        <v>31132401</v>
      </c>
      <c r="E296" s="29" t="s">
        <v>845</v>
      </c>
      <c r="F296" s="29" t="s">
        <v>624</v>
      </c>
      <c r="G296" s="29" t="s">
        <v>238</v>
      </c>
      <c r="H296" s="29" t="s">
        <v>1788</v>
      </c>
      <c r="I296" s="29">
        <v>72</v>
      </c>
      <c r="J296" s="29">
        <v>0</v>
      </c>
      <c r="K296" s="29">
        <v>0</v>
      </c>
      <c r="L296" s="29">
        <v>0</v>
      </c>
      <c r="M296" s="29" t="s">
        <v>239</v>
      </c>
      <c r="N296" s="132">
        <v>46538</v>
      </c>
      <c r="O296" s="30">
        <v>46268</v>
      </c>
      <c r="P296" s="29">
        <v>530</v>
      </c>
      <c r="Q296" s="29">
        <v>260</v>
      </c>
      <c r="R296" s="29" t="s">
        <v>1801</v>
      </c>
      <c r="S296" s="29">
        <v>45982</v>
      </c>
      <c r="T296" s="29" t="s">
        <v>240</v>
      </c>
      <c r="U296" s="29" t="s">
        <v>240</v>
      </c>
      <c r="V296" s="29">
        <v>72</v>
      </c>
      <c r="W296" s="29">
        <v>681.87</v>
      </c>
      <c r="X296" s="29">
        <v>1</v>
      </c>
      <c r="Y296" s="29" t="s">
        <v>241</v>
      </c>
      <c r="Z296" s="29" t="s">
        <v>2245</v>
      </c>
      <c r="AA296" s="29" t="s">
        <v>242</v>
      </c>
      <c r="AB296" s="29" t="s">
        <v>242</v>
      </c>
      <c r="AC296" s="29" t="s">
        <v>242</v>
      </c>
      <c r="AD296" s="29" t="s">
        <v>243</v>
      </c>
      <c r="AE296" s="29" t="s">
        <v>240</v>
      </c>
      <c r="AF296" s="30">
        <v>45982</v>
      </c>
      <c r="AH296" s="74">
        <f>_xlfn.IFNA(IF(VLOOKUP(D296,'Cases2021 2022 FC'!AC:AE,3,0)=0,"1",VLOOKUP(D296,'Cases2021 2022 FC'!AC:AE,3,0)),"1")</f>
        <v>1</v>
      </c>
      <c r="AI296" s="74">
        <f t="shared" si="25"/>
        <v>72</v>
      </c>
      <c r="AJ296" s="74">
        <f t="shared" si="26"/>
        <v>0</v>
      </c>
      <c r="AK296" s="74">
        <f t="shared" si="27"/>
        <v>72</v>
      </c>
      <c r="AL296" s="74">
        <f t="shared" si="28"/>
        <v>72</v>
      </c>
      <c r="AM296" s="75">
        <f t="shared" si="29"/>
        <v>0</v>
      </c>
      <c r="AN296" s="72" t="e">
        <f>VLOOKUP(D296,SOP!C:R,16,0)</f>
        <v>#N/A</v>
      </c>
    </row>
    <row r="297" spans="1:40" x14ac:dyDescent="0.3">
      <c r="A297" s="74" cm="1">
        <f t="array" ref="A297">1+SUMPRODUCT(--(D297&gt;$D$2:$D$826))</f>
        <v>272</v>
      </c>
      <c r="B297" s="72" t="str">
        <f t="shared" si="24"/>
        <v>31132401272</v>
      </c>
      <c r="C297" s="30">
        <v>46008</v>
      </c>
      <c r="D297" s="29">
        <v>31132401</v>
      </c>
      <c r="E297" s="29" t="s">
        <v>845</v>
      </c>
      <c r="F297" s="29" t="s">
        <v>624</v>
      </c>
      <c r="G297" s="29" t="s">
        <v>238</v>
      </c>
      <c r="H297" s="29" t="s">
        <v>1788</v>
      </c>
      <c r="I297" s="29">
        <v>72</v>
      </c>
      <c r="J297" s="29">
        <v>0</v>
      </c>
      <c r="K297" s="29">
        <v>0</v>
      </c>
      <c r="L297" s="29">
        <v>0</v>
      </c>
      <c r="M297" s="29" t="s">
        <v>239</v>
      </c>
      <c r="N297" s="132">
        <v>46538</v>
      </c>
      <c r="O297" s="30">
        <v>46268</v>
      </c>
      <c r="P297" s="29">
        <v>530</v>
      </c>
      <c r="Q297" s="29">
        <v>260</v>
      </c>
      <c r="R297" s="29" t="s">
        <v>1802</v>
      </c>
      <c r="S297" s="29">
        <v>45982</v>
      </c>
      <c r="T297" s="29" t="s">
        <v>240</v>
      </c>
      <c r="U297" s="29" t="s">
        <v>240</v>
      </c>
      <c r="V297" s="29">
        <v>72</v>
      </c>
      <c r="W297" s="29">
        <v>681.87</v>
      </c>
      <c r="X297" s="29">
        <v>1</v>
      </c>
      <c r="Y297" s="29" t="s">
        <v>241</v>
      </c>
      <c r="Z297" s="29" t="s">
        <v>2245</v>
      </c>
      <c r="AA297" s="29" t="s">
        <v>242</v>
      </c>
      <c r="AB297" s="29" t="s">
        <v>242</v>
      </c>
      <c r="AC297" s="29" t="s">
        <v>242</v>
      </c>
      <c r="AD297" s="29" t="s">
        <v>243</v>
      </c>
      <c r="AE297" s="29" t="s">
        <v>240</v>
      </c>
      <c r="AF297" s="30">
        <v>45982</v>
      </c>
      <c r="AH297" s="74">
        <f>_xlfn.IFNA(IF(VLOOKUP(D297,'Cases2021 2022 FC'!AC:AE,3,0)=0,"1",VLOOKUP(D297,'Cases2021 2022 FC'!AC:AE,3,0)),"1")</f>
        <v>1</v>
      </c>
      <c r="AI297" s="74">
        <f t="shared" si="25"/>
        <v>72</v>
      </c>
      <c r="AJ297" s="74">
        <f t="shared" si="26"/>
        <v>0</v>
      </c>
      <c r="AK297" s="74">
        <f t="shared" si="27"/>
        <v>72</v>
      </c>
      <c r="AL297" s="74">
        <f t="shared" si="28"/>
        <v>72</v>
      </c>
      <c r="AM297" s="75">
        <f t="shared" si="29"/>
        <v>0</v>
      </c>
      <c r="AN297" s="72" t="e">
        <f>VLOOKUP(D297,SOP!C:R,16,0)</f>
        <v>#N/A</v>
      </c>
    </row>
    <row r="298" spans="1:40" x14ac:dyDescent="0.3">
      <c r="A298" s="74" cm="1">
        <f t="array" ref="A298">1+SUMPRODUCT(--(D298&gt;$D$2:$D$826))</f>
        <v>272</v>
      </c>
      <c r="B298" s="72" t="str">
        <f t="shared" si="24"/>
        <v>31132401272</v>
      </c>
      <c r="C298" s="30">
        <v>46008</v>
      </c>
      <c r="D298" s="29">
        <v>31132401</v>
      </c>
      <c r="E298" s="29" t="s">
        <v>845</v>
      </c>
      <c r="F298" s="29" t="s">
        <v>624</v>
      </c>
      <c r="G298" s="29" t="s">
        <v>238</v>
      </c>
      <c r="H298" s="29" t="s">
        <v>1788</v>
      </c>
      <c r="I298" s="29">
        <v>72</v>
      </c>
      <c r="J298" s="29">
        <v>0</v>
      </c>
      <c r="K298" s="29">
        <v>0</v>
      </c>
      <c r="L298" s="29">
        <v>0</v>
      </c>
      <c r="M298" s="29" t="s">
        <v>239</v>
      </c>
      <c r="N298" s="132">
        <v>46538</v>
      </c>
      <c r="O298" s="29">
        <v>46268</v>
      </c>
      <c r="P298" s="29">
        <v>530</v>
      </c>
      <c r="Q298" s="29">
        <v>260</v>
      </c>
      <c r="R298" s="29" t="s">
        <v>1803</v>
      </c>
      <c r="S298" s="29">
        <v>45982</v>
      </c>
      <c r="T298" s="29" t="s">
        <v>240</v>
      </c>
      <c r="U298" s="29" t="s">
        <v>240</v>
      </c>
      <c r="V298" s="29">
        <v>72</v>
      </c>
      <c r="W298" s="29">
        <v>681.87</v>
      </c>
      <c r="X298" s="29">
        <v>1</v>
      </c>
      <c r="Y298" s="29" t="s">
        <v>241</v>
      </c>
      <c r="Z298" s="29" t="s">
        <v>2245</v>
      </c>
      <c r="AA298" s="29" t="s">
        <v>242</v>
      </c>
      <c r="AB298" s="29" t="s">
        <v>242</v>
      </c>
      <c r="AC298" s="29" t="s">
        <v>242</v>
      </c>
      <c r="AD298" s="29" t="s">
        <v>243</v>
      </c>
      <c r="AE298" s="29" t="s">
        <v>240</v>
      </c>
      <c r="AF298" s="30">
        <v>45982</v>
      </c>
      <c r="AH298" s="74">
        <f>_xlfn.IFNA(IF(VLOOKUP(D298,'Cases2021 2022 FC'!AC:AE,3,0)=0,"1",VLOOKUP(D298,'Cases2021 2022 FC'!AC:AE,3,0)),"1")</f>
        <v>1</v>
      </c>
      <c r="AI298" s="74">
        <f t="shared" si="25"/>
        <v>72</v>
      </c>
      <c r="AJ298" s="74">
        <f t="shared" si="26"/>
        <v>0</v>
      </c>
      <c r="AK298" s="74">
        <f t="shared" si="27"/>
        <v>72</v>
      </c>
      <c r="AL298" s="74">
        <f t="shared" si="28"/>
        <v>72</v>
      </c>
      <c r="AM298" s="75">
        <f t="shared" si="29"/>
        <v>0</v>
      </c>
      <c r="AN298" s="72" t="e">
        <f>VLOOKUP(D298,SOP!C:R,16,0)</f>
        <v>#N/A</v>
      </c>
    </row>
    <row r="299" spans="1:40" x14ac:dyDescent="0.3">
      <c r="A299" s="74" cm="1">
        <f t="array" ref="A299">1+SUMPRODUCT(--(D299&gt;$D$2:$D$826))</f>
        <v>272</v>
      </c>
      <c r="B299" s="72" t="str">
        <f t="shared" si="24"/>
        <v>31132401272</v>
      </c>
      <c r="C299" s="30">
        <v>46008</v>
      </c>
      <c r="D299" s="29">
        <v>31132401</v>
      </c>
      <c r="E299" s="29" t="s">
        <v>845</v>
      </c>
      <c r="F299" s="29" t="s">
        <v>624</v>
      </c>
      <c r="G299" s="29" t="s">
        <v>238</v>
      </c>
      <c r="H299" s="29" t="s">
        <v>1788</v>
      </c>
      <c r="I299" s="29">
        <v>72</v>
      </c>
      <c r="J299" s="29">
        <v>0</v>
      </c>
      <c r="K299" s="29">
        <v>0</v>
      </c>
      <c r="L299" s="29">
        <v>0</v>
      </c>
      <c r="M299" s="29" t="s">
        <v>239</v>
      </c>
      <c r="N299" s="132">
        <v>46538</v>
      </c>
      <c r="O299" s="29">
        <v>46268</v>
      </c>
      <c r="P299" s="29">
        <v>530</v>
      </c>
      <c r="Q299" s="29">
        <v>260</v>
      </c>
      <c r="R299" s="29" t="s">
        <v>1804</v>
      </c>
      <c r="S299" s="29">
        <v>45982</v>
      </c>
      <c r="T299" s="29" t="s">
        <v>240</v>
      </c>
      <c r="U299" s="29" t="s">
        <v>240</v>
      </c>
      <c r="V299" s="29">
        <v>72</v>
      </c>
      <c r="W299" s="29">
        <v>681.87</v>
      </c>
      <c r="X299" s="29">
        <v>1</v>
      </c>
      <c r="Y299" s="29" t="s">
        <v>241</v>
      </c>
      <c r="Z299" s="29" t="s">
        <v>2245</v>
      </c>
      <c r="AA299" s="29" t="s">
        <v>242</v>
      </c>
      <c r="AB299" s="29" t="s">
        <v>242</v>
      </c>
      <c r="AC299" s="29" t="s">
        <v>242</v>
      </c>
      <c r="AD299" s="29" t="s">
        <v>243</v>
      </c>
      <c r="AE299" s="29" t="s">
        <v>240</v>
      </c>
      <c r="AF299" s="30">
        <v>45982</v>
      </c>
      <c r="AH299" s="74">
        <f>_xlfn.IFNA(IF(VLOOKUP(D299,'Cases2021 2022 FC'!AC:AE,3,0)=0,"1",VLOOKUP(D299,'Cases2021 2022 FC'!AC:AE,3,0)),"1")</f>
        <v>1</v>
      </c>
      <c r="AI299" s="74">
        <f t="shared" si="25"/>
        <v>72</v>
      </c>
      <c r="AJ299" s="74">
        <f t="shared" si="26"/>
        <v>0</v>
      </c>
      <c r="AK299" s="74">
        <f t="shared" si="27"/>
        <v>72</v>
      </c>
      <c r="AL299" s="74">
        <f t="shared" si="28"/>
        <v>72</v>
      </c>
      <c r="AM299" s="75">
        <f t="shared" si="29"/>
        <v>0</v>
      </c>
      <c r="AN299" s="72" t="e">
        <f>VLOOKUP(D299,SOP!C:R,16,0)</f>
        <v>#N/A</v>
      </c>
    </row>
    <row r="300" spans="1:40" x14ac:dyDescent="0.3">
      <c r="A300" s="74" cm="1">
        <f t="array" ref="A300">1+SUMPRODUCT(--(D300&gt;$D$2:$D$826))</f>
        <v>272</v>
      </c>
      <c r="B300" s="72" t="str">
        <f t="shared" si="24"/>
        <v>31132401272</v>
      </c>
      <c r="C300" s="30">
        <v>46008</v>
      </c>
      <c r="D300" s="29">
        <v>31132401</v>
      </c>
      <c r="E300" s="29" t="s">
        <v>845</v>
      </c>
      <c r="F300" s="29" t="s">
        <v>624</v>
      </c>
      <c r="G300" s="29" t="s">
        <v>238</v>
      </c>
      <c r="H300" s="29" t="s">
        <v>1788</v>
      </c>
      <c r="I300" s="29">
        <v>72</v>
      </c>
      <c r="J300" s="29">
        <v>0</v>
      </c>
      <c r="K300" s="29">
        <v>0</v>
      </c>
      <c r="L300" s="29">
        <v>0</v>
      </c>
      <c r="M300" s="29" t="s">
        <v>239</v>
      </c>
      <c r="N300" s="132">
        <v>46538</v>
      </c>
      <c r="O300" s="29">
        <v>46268</v>
      </c>
      <c r="P300" s="29">
        <v>530</v>
      </c>
      <c r="Q300" s="29">
        <v>260</v>
      </c>
      <c r="R300" s="29" t="s">
        <v>1805</v>
      </c>
      <c r="S300" s="29">
        <v>45982</v>
      </c>
      <c r="T300" s="29" t="s">
        <v>240</v>
      </c>
      <c r="U300" s="29" t="s">
        <v>240</v>
      </c>
      <c r="V300" s="29">
        <v>72</v>
      </c>
      <c r="W300" s="29">
        <v>681.87</v>
      </c>
      <c r="X300" s="29">
        <v>1</v>
      </c>
      <c r="Y300" s="29" t="s">
        <v>241</v>
      </c>
      <c r="Z300" s="29" t="s">
        <v>2245</v>
      </c>
      <c r="AA300" s="29" t="s">
        <v>242</v>
      </c>
      <c r="AB300" s="29" t="s">
        <v>242</v>
      </c>
      <c r="AC300" s="29" t="s">
        <v>242</v>
      </c>
      <c r="AD300" s="29" t="s">
        <v>243</v>
      </c>
      <c r="AE300" s="29" t="s">
        <v>240</v>
      </c>
      <c r="AF300" s="30">
        <v>45982</v>
      </c>
      <c r="AH300" s="74">
        <f>_xlfn.IFNA(IF(VLOOKUP(D300,'Cases2021 2022 FC'!AC:AE,3,0)=0,"1",VLOOKUP(D300,'Cases2021 2022 FC'!AC:AE,3,0)),"1")</f>
        <v>1</v>
      </c>
      <c r="AI300" s="74">
        <f t="shared" si="25"/>
        <v>72</v>
      </c>
      <c r="AJ300" s="74">
        <f t="shared" si="26"/>
        <v>0</v>
      </c>
      <c r="AK300" s="74">
        <f t="shared" si="27"/>
        <v>72</v>
      </c>
      <c r="AL300" s="74">
        <f t="shared" si="28"/>
        <v>72</v>
      </c>
      <c r="AM300" s="75">
        <f t="shared" si="29"/>
        <v>0</v>
      </c>
      <c r="AN300" s="72" t="e">
        <f>VLOOKUP(D300,SOP!C:R,16,0)</f>
        <v>#N/A</v>
      </c>
    </row>
    <row r="301" spans="1:40" x14ac:dyDescent="0.3">
      <c r="A301" s="74" cm="1">
        <f t="array" ref="A301">1+SUMPRODUCT(--(D301&gt;$D$2:$D$826))</f>
        <v>272</v>
      </c>
      <c r="B301" s="72" t="str">
        <f t="shared" si="24"/>
        <v>31132401272</v>
      </c>
      <c r="C301" s="30">
        <v>46008</v>
      </c>
      <c r="D301" s="29">
        <v>31132401</v>
      </c>
      <c r="E301" s="29" t="s">
        <v>845</v>
      </c>
      <c r="F301" s="29" t="s">
        <v>624</v>
      </c>
      <c r="G301" s="29" t="s">
        <v>238</v>
      </c>
      <c r="H301" s="29" t="s">
        <v>1788</v>
      </c>
      <c r="I301" s="29">
        <v>72</v>
      </c>
      <c r="J301" s="29">
        <v>0</v>
      </c>
      <c r="K301" s="29">
        <v>0</v>
      </c>
      <c r="L301" s="29">
        <v>0</v>
      </c>
      <c r="M301" s="29" t="s">
        <v>239</v>
      </c>
      <c r="N301" s="132">
        <v>46538</v>
      </c>
      <c r="O301" s="29">
        <v>46268</v>
      </c>
      <c r="P301" s="29">
        <v>530</v>
      </c>
      <c r="Q301" s="29">
        <v>260</v>
      </c>
      <c r="R301" s="29" t="s">
        <v>1806</v>
      </c>
      <c r="S301" s="29">
        <v>45982</v>
      </c>
      <c r="T301" s="29" t="s">
        <v>240</v>
      </c>
      <c r="U301" s="29" t="s">
        <v>240</v>
      </c>
      <c r="V301" s="29">
        <v>72</v>
      </c>
      <c r="W301" s="29">
        <v>681.87</v>
      </c>
      <c r="X301" s="29">
        <v>1</v>
      </c>
      <c r="Y301" s="29" t="s">
        <v>241</v>
      </c>
      <c r="Z301" s="29" t="s">
        <v>2245</v>
      </c>
      <c r="AA301" s="29" t="s">
        <v>242</v>
      </c>
      <c r="AB301" s="29" t="s">
        <v>242</v>
      </c>
      <c r="AC301" s="29" t="s">
        <v>242</v>
      </c>
      <c r="AD301" s="29" t="s">
        <v>243</v>
      </c>
      <c r="AE301" s="29" t="s">
        <v>240</v>
      </c>
      <c r="AF301" s="30">
        <v>45982</v>
      </c>
      <c r="AH301" s="74">
        <f>_xlfn.IFNA(IF(VLOOKUP(D301,'Cases2021 2022 FC'!AC:AE,3,0)=0,"1",VLOOKUP(D301,'Cases2021 2022 FC'!AC:AE,3,0)),"1")</f>
        <v>1</v>
      </c>
      <c r="AI301" s="74">
        <f t="shared" si="25"/>
        <v>72</v>
      </c>
      <c r="AJ301" s="74">
        <f t="shared" si="26"/>
        <v>0</v>
      </c>
      <c r="AK301" s="74">
        <f t="shared" si="27"/>
        <v>72</v>
      </c>
      <c r="AL301" s="74">
        <f t="shared" si="28"/>
        <v>72</v>
      </c>
      <c r="AM301" s="75">
        <f t="shared" si="29"/>
        <v>0</v>
      </c>
      <c r="AN301" s="72" t="e">
        <f>VLOOKUP(D301,SOP!C:R,16,0)</f>
        <v>#N/A</v>
      </c>
    </row>
    <row r="302" spans="1:40" x14ac:dyDescent="0.3">
      <c r="A302" s="74" cm="1">
        <f t="array" ref="A302">1+SUMPRODUCT(--(D302&gt;$D$2:$D$826))</f>
        <v>272</v>
      </c>
      <c r="B302" s="72" t="str">
        <f t="shared" si="24"/>
        <v>31132401272</v>
      </c>
      <c r="C302" s="30">
        <v>46008</v>
      </c>
      <c r="D302" s="29">
        <v>31132401</v>
      </c>
      <c r="E302" s="29" t="s">
        <v>845</v>
      </c>
      <c r="F302" s="29" t="s">
        <v>624</v>
      </c>
      <c r="G302" s="29" t="s">
        <v>238</v>
      </c>
      <c r="H302" s="29" t="s">
        <v>1788</v>
      </c>
      <c r="I302" s="29">
        <v>72</v>
      </c>
      <c r="J302" s="29">
        <v>0</v>
      </c>
      <c r="K302" s="29">
        <v>0</v>
      </c>
      <c r="L302" s="29">
        <v>0</v>
      </c>
      <c r="M302" s="29" t="s">
        <v>239</v>
      </c>
      <c r="N302" s="132">
        <v>46538</v>
      </c>
      <c r="O302" s="29">
        <v>46268</v>
      </c>
      <c r="P302" s="29">
        <v>530</v>
      </c>
      <c r="Q302" s="29">
        <v>260</v>
      </c>
      <c r="R302" s="29" t="s">
        <v>1807</v>
      </c>
      <c r="S302" s="29">
        <v>45982</v>
      </c>
      <c r="T302" s="29" t="s">
        <v>240</v>
      </c>
      <c r="U302" s="29" t="s">
        <v>240</v>
      </c>
      <c r="V302" s="29">
        <v>72</v>
      </c>
      <c r="W302" s="29">
        <v>681.87</v>
      </c>
      <c r="X302" s="29">
        <v>1</v>
      </c>
      <c r="Y302" s="29" t="s">
        <v>241</v>
      </c>
      <c r="Z302" s="29" t="s">
        <v>2245</v>
      </c>
      <c r="AA302" s="29" t="s">
        <v>242</v>
      </c>
      <c r="AB302" s="29" t="s">
        <v>242</v>
      </c>
      <c r="AC302" s="29" t="s">
        <v>242</v>
      </c>
      <c r="AD302" s="29" t="s">
        <v>243</v>
      </c>
      <c r="AE302" s="29" t="s">
        <v>240</v>
      </c>
      <c r="AF302" s="30">
        <v>45982</v>
      </c>
      <c r="AH302" s="74">
        <f>_xlfn.IFNA(IF(VLOOKUP(D302,'Cases2021 2022 FC'!AC:AE,3,0)=0,"1",VLOOKUP(D302,'Cases2021 2022 FC'!AC:AE,3,0)),"1")</f>
        <v>1</v>
      </c>
      <c r="AI302" s="74">
        <f t="shared" si="25"/>
        <v>72</v>
      </c>
      <c r="AJ302" s="74">
        <f t="shared" si="26"/>
        <v>0</v>
      </c>
      <c r="AK302" s="74">
        <f t="shared" si="27"/>
        <v>72</v>
      </c>
      <c r="AL302" s="74">
        <f t="shared" si="28"/>
        <v>72</v>
      </c>
      <c r="AM302" s="75">
        <f t="shared" si="29"/>
        <v>0</v>
      </c>
      <c r="AN302" s="72" t="e">
        <f>VLOOKUP(D302,SOP!C:R,16,0)</f>
        <v>#N/A</v>
      </c>
    </row>
    <row r="303" spans="1:40" x14ac:dyDescent="0.3">
      <c r="A303" s="74" cm="1">
        <f t="array" ref="A303">1+SUMPRODUCT(--(D303&gt;$D$2:$D$826))</f>
        <v>272</v>
      </c>
      <c r="B303" s="72" t="str">
        <f t="shared" si="24"/>
        <v>31132401272</v>
      </c>
      <c r="C303" s="30">
        <v>46008</v>
      </c>
      <c r="D303" s="29">
        <v>31132401</v>
      </c>
      <c r="E303" s="29" t="s">
        <v>845</v>
      </c>
      <c r="F303" s="29" t="s">
        <v>624</v>
      </c>
      <c r="G303" s="29" t="s">
        <v>238</v>
      </c>
      <c r="H303" s="29" t="s">
        <v>1788</v>
      </c>
      <c r="I303" s="29">
        <v>72</v>
      </c>
      <c r="J303" s="29">
        <v>0</v>
      </c>
      <c r="K303" s="29">
        <v>0</v>
      </c>
      <c r="L303" s="29">
        <v>0</v>
      </c>
      <c r="M303" s="29" t="s">
        <v>239</v>
      </c>
      <c r="N303" s="132">
        <v>46538</v>
      </c>
      <c r="O303" s="29">
        <v>46268</v>
      </c>
      <c r="P303" s="29">
        <v>530</v>
      </c>
      <c r="Q303" s="29">
        <v>260</v>
      </c>
      <c r="R303" s="29" t="s">
        <v>1808</v>
      </c>
      <c r="S303" s="29">
        <v>45982</v>
      </c>
      <c r="T303" s="29" t="s">
        <v>240</v>
      </c>
      <c r="U303" s="29" t="s">
        <v>240</v>
      </c>
      <c r="V303" s="29">
        <v>72</v>
      </c>
      <c r="W303" s="29">
        <v>681.87</v>
      </c>
      <c r="X303" s="29">
        <v>1</v>
      </c>
      <c r="Y303" s="29" t="s">
        <v>241</v>
      </c>
      <c r="Z303" s="29" t="s">
        <v>2245</v>
      </c>
      <c r="AA303" s="29" t="s">
        <v>242</v>
      </c>
      <c r="AB303" s="29" t="s">
        <v>242</v>
      </c>
      <c r="AC303" s="29" t="s">
        <v>242</v>
      </c>
      <c r="AD303" s="29" t="s">
        <v>243</v>
      </c>
      <c r="AE303" s="29" t="s">
        <v>240</v>
      </c>
      <c r="AF303" s="30">
        <v>45982</v>
      </c>
      <c r="AH303" s="74">
        <f>_xlfn.IFNA(IF(VLOOKUP(D303,'Cases2021 2022 FC'!AC:AE,3,0)=0,"1",VLOOKUP(D303,'Cases2021 2022 FC'!AC:AE,3,0)),"1")</f>
        <v>1</v>
      </c>
      <c r="AI303" s="74">
        <f t="shared" si="25"/>
        <v>72</v>
      </c>
      <c r="AJ303" s="74">
        <f t="shared" si="26"/>
        <v>0</v>
      </c>
      <c r="AK303" s="74">
        <f t="shared" si="27"/>
        <v>72</v>
      </c>
      <c r="AL303" s="74">
        <f t="shared" si="28"/>
        <v>72</v>
      </c>
      <c r="AM303" s="75">
        <f t="shared" si="29"/>
        <v>0</v>
      </c>
      <c r="AN303" s="72" t="e">
        <f>VLOOKUP(D303,SOP!C:R,16,0)</f>
        <v>#N/A</v>
      </c>
    </row>
    <row r="304" spans="1:40" x14ac:dyDescent="0.3">
      <c r="A304" s="74" cm="1">
        <f t="array" ref="A304">1+SUMPRODUCT(--(D304&gt;$D$2:$D$826))</f>
        <v>272</v>
      </c>
      <c r="B304" s="72" t="str">
        <f t="shared" si="24"/>
        <v>31132401272</v>
      </c>
      <c r="C304" s="30">
        <v>46008</v>
      </c>
      <c r="D304" s="29">
        <v>31132401</v>
      </c>
      <c r="E304" s="29" t="s">
        <v>845</v>
      </c>
      <c r="F304" s="29" t="s">
        <v>624</v>
      </c>
      <c r="G304" s="29" t="s">
        <v>238</v>
      </c>
      <c r="H304" s="29" t="s">
        <v>1788</v>
      </c>
      <c r="I304" s="29">
        <v>72</v>
      </c>
      <c r="J304" s="29">
        <v>0</v>
      </c>
      <c r="K304" s="29">
        <v>0</v>
      </c>
      <c r="L304" s="29">
        <v>0</v>
      </c>
      <c r="M304" s="29" t="s">
        <v>239</v>
      </c>
      <c r="N304" s="132">
        <v>46538</v>
      </c>
      <c r="O304" s="29">
        <v>46268</v>
      </c>
      <c r="P304" s="29">
        <v>530</v>
      </c>
      <c r="Q304" s="29">
        <v>260</v>
      </c>
      <c r="R304" s="29" t="s">
        <v>1809</v>
      </c>
      <c r="S304" s="29">
        <v>45982</v>
      </c>
      <c r="T304" s="29" t="s">
        <v>240</v>
      </c>
      <c r="U304" s="29" t="s">
        <v>240</v>
      </c>
      <c r="V304" s="29">
        <v>72</v>
      </c>
      <c r="W304" s="29">
        <v>681.87</v>
      </c>
      <c r="X304" s="29">
        <v>1</v>
      </c>
      <c r="Y304" s="29" t="s">
        <v>241</v>
      </c>
      <c r="Z304" s="29" t="s">
        <v>2245</v>
      </c>
      <c r="AA304" s="29" t="s">
        <v>242</v>
      </c>
      <c r="AB304" s="29" t="s">
        <v>242</v>
      </c>
      <c r="AC304" s="29" t="s">
        <v>242</v>
      </c>
      <c r="AD304" s="29" t="s">
        <v>243</v>
      </c>
      <c r="AE304" s="29" t="s">
        <v>240</v>
      </c>
      <c r="AF304" s="30">
        <v>45982</v>
      </c>
      <c r="AH304" s="74">
        <f>_xlfn.IFNA(IF(VLOOKUP(D304,'Cases2021 2022 FC'!AC:AE,3,0)=0,"1",VLOOKUP(D304,'Cases2021 2022 FC'!AC:AE,3,0)),"1")</f>
        <v>1</v>
      </c>
      <c r="AI304" s="74">
        <f t="shared" si="25"/>
        <v>72</v>
      </c>
      <c r="AJ304" s="74">
        <f t="shared" si="26"/>
        <v>0</v>
      </c>
      <c r="AK304" s="74">
        <f t="shared" si="27"/>
        <v>72</v>
      </c>
      <c r="AL304" s="74">
        <f t="shared" si="28"/>
        <v>72</v>
      </c>
      <c r="AM304" s="75">
        <f t="shared" si="29"/>
        <v>0</v>
      </c>
      <c r="AN304" s="72" t="e">
        <f>VLOOKUP(D304,SOP!C:R,16,0)</f>
        <v>#N/A</v>
      </c>
    </row>
    <row r="305" spans="1:40" x14ac:dyDescent="0.3">
      <c r="A305" s="74" cm="1">
        <f t="array" ref="A305">1+SUMPRODUCT(--(D305&gt;$D$2:$D$826))</f>
        <v>272</v>
      </c>
      <c r="B305" s="72" t="str">
        <f t="shared" si="24"/>
        <v>31132401272</v>
      </c>
      <c r="C305" s="30">
        <v>46008</v>
      </c>
      <c r="D305" s="29">
        <v>31132401</v>
      </c>
      <c r="E305" s="29" t="s">
        <v>845</v>
      </c>
      <c r="F305" s="29" t="s">
        <v>624</v>
      </c>
      <c r="G305" s="29" t="s">
        <v>238</v>
      </c>
      <c r="H305" s="29" t="s">
        <v>1788</v>
      </c>
      <c r="I305" s="29">
        <v>72</v>
      </c>
      <c r="J305" s="29">
        <v>0</v>
      </c>
      <c r="K305" s="29">
        <v>0</v>
      </c>
      <c r="L305" s="29">
        <v>0</v>
      </c>
      <c r="M305" s="29" t="s">
        <v>239</v>
      </c>
      <c r="N305" s="132">
        <v>46538</v>
      </c>
      <c r="O305" s="29">
        <v>46268</v>
      </c>
      <c r="P305" s="29">
        <v>530</v>
      </c>
      <c r="Q305" s="29">
        <v>260</v>
      </c>
      <c r="R305" s="29" t="s">
        <v>1810</v>
      </c>
      <c r="S305" s="29">
        <v>45982</v>
      </c>
      <c r="T305" s="29" t="s">
        <v>240</v>
      </c>
      <c r="U305" s="29" t="s">
        <v>240</v>
      </c>
      <c r="V305" s="29">
        <v>72</v>
      </c>
      <c r="W305" s="29">
        <v>681.87</v>
      </c>
      <c r="X305" s="29">
        <v>1</v>
      </c>
      <c r="Y305" s="29" t="s">
        <v>241</v>
      </c>
      <c r="Z305" s="29" t="s">
        <v>2245</v>
      </c>
      <c r="AA305" s="29" t="s">
        <v>242</v>
      </c>
      <c r="AB305" s="29" t="s">
        <v>242</v>
      </c>
      <c r="AC305" s="29" t="s">
        <v>242</v>
      </c>
      <c r="AD305" s="29" t="s">
        <v>243</v>
      </c>
      <c r="AE305" s="29" t="s">
        <v>240</v>
      </c>
      <c r="AF305" s="30">
        <v>45982</v>
      </c>
      <c r="AH305" s="74">
        <f>_xlfn.IFNA(IF(VLOOKUP(D305,'Cases2021 2022 FC'!AC:AE,3,0)=0,"1",VLOOKUP(D305,'Cases2021 2022 FC'!AC:AE,3,0)),"1")</f>
        <v>1</v>
      </c>
      <c r="AI305" s="74">
        <f t="shared" si="25"/>
        <v>72</v>
      </c>
      <c r="AJ305" s="74">
        <f t="shared" si="26"/>
        <v>0</v>
      </c>
      <c r="AK305" s="74">
        <f t="shared" si="27"/>
        <v>72</v>
      </c>
      <c r="AL305" s="74">
        <f t="shared" si="28"/>
        <v>72</v>
      </c>
      <c r="AM305" s="75">
        <f t="shared" si="29"/>
        <v>0</v>
      </c>
      <c r="AN305" s="72" t="e">
        <f>VLOOKUP(D305,SOP!C:R,16,0)</f>
        <v>#N/A</v>
      </c>
    </row>
    <row r="306" spans="1:40" x14ac:dyDescent="0.3">
      <c r="A306" s="74" cm="1">
        <f t="array" ref="A306">1+SUMPRODUCT(--(D306&gt;$D$2:$D$826))</f>
        <v>272</v>
      </c>
      <c r="B306" s="72" t="str">
        <f t="shared" si="24"/>
        <v>31132401272</v>
      </c>
      <c r="C306" s="30">
        <v>46008</v>
      </c>
      <c r="D306" s="29">
        <v>31132401</v>
      </c>
      <c r="E306" s="29" t="s">
        <v>845</v>
      </c>
      <c r="F306" s="29" t="s">
        <v>624</v>
      </c>
      <c r="G306" s="29" t="s">
        <v>238</v>
      </c>
      <c r="H306" s="29" t="s">
        <v>1788</v>
      </c>
      <c r="I306" s="29">
        <v>72</v>
      </c>
      <c r="J306" s="29">
        <v>0</v>
      </c>
      <c r="K306" s="29">
        <v>0</v>
      </c>
      <c r="L306" s="29">
        <v>0</v>
      </c>
      <c r="M306" s="29" t="s">
        <v>239</v>
      </c>
      <c r="N306" s="132">
        <v>46538</v>
      </c>
      <c r="O306" s="29">
        <v>46268</v>
      </c>
      <c r="P306" s="29">
        <v>530</v>
      </c>
      <c r="Q306" s="29">
        <v>260</v>
      </c>
      <c r="R306" s="29" t="s">
        <v>1811</v>
      </c>
      <c r="S306" s="29">
        <v>45982</v>
      </c>
      <c r="T306" s="29" t="s">
        <v>240</v>
      </c>
      <c r="U306" s="29" t="s">
        <v>240</v>
      </c>
      <c r="V306" s="29">
        <v>72</v>
      </c>
      <c r="W306" s="29">
        <v>681.87</v>
      </c>
      <c r="X306" s="29">
        <v>1</v>
      </c>
      <c r="Y306" s="29" t="s">
        <v>241</v>
      </c>
      <c r="Z306" s="29" t="s">
        <v>2245</v>
      </c>
      <c r="AA306" s="29" t="s">
        <v>242</v>
      </c>
      <c r="AB306" s="29" t="s">
        <v>242</v>
      </c>
      <c r="AC306" s="29" t="s">
        <v>242</v>
      </c>
      <c r="AD306" s="29" t="s">
        <v>243</v>
      </c>
      <c r="AE306" s="29" t="s">
        <v>240</v>
      </c>
      <c r="AF306" s="30">
        <v>45982</v>
      </c>
      <c r="AH306" s="74">
        <f>_xlfn.IFNA(IF(VLOOKUP(D306,'Cases2021 2022 FC'!AC:AE,3,0)=0,"1",VLOOKUP(D306,'Cases2021 2022 FC'!AC:AE,3,0)),"1")</f>
        <v>1</v>
      </c>
      <c r="AI306" s="74">
        <f t="shared" si="25"/>
        <v>72</v>
      </c>
      <c r="AJ306" s="74">
        <f t="shared" si="26"/>
        <v>0</v>
      </c>
      <c r="AK306" s="74">
        <f t="shared" si="27"/>
        <v>72</v>
      </c>
      <c r="AL306" s="74">
        <f t="shared" si="28"/>
        <v>72</v>
      </c>
      <c r="AM306" s="75">
        <f t="shared" si="29"/>
        <v>0</v>
      </c>
      <c r="AN306" s="72" t="e">
        <f>VLOOKUP(D306,SOP!C:R,16,0)</f>
        <v>#N/A</v>
      </c>
    </row>
    <row r="307" spans="1:40" x14ac:dyDescent="0.3">
      <c r="A307" s="74" cm="1">
        <f t="array" ref="A307">1+SUMPRODUCT(--(D307&gt;$D$2:$D$826))</f>
        <v>272</v>
      </c>
      <c r="B307" s="72" t="str">
        <f t="shared" si="24"/>
        <v>31132401272</v>
      </c>
      <c r="C307" s="30">
        <v>46008</v>
      </c>
      <c r="D307" s="29">
        <v>31132401</v>
      </c>
      <c r="E307" s="29" t="s">
        <v>845</v>
      </c>
      <c r="F307" s="29" t="s">
        <v>624</v>
      </c>
      <c r="G307" s="29" t="s">
        <v>238</v>
      </c>
      <c r="H307" s="29" t="s">
        <v>1983</v>
      </c>
      <c r="I307" s="29">
        <v>72</v>
      </c>
      <c r="J307" s="29">
        <v>0</v>
      </c>
      <c r="K307" s="29">
        <v>0</v>
      </c>
      <c r="L307" s="29">
        <v>0</v>
      </c>
      <c r="M307" s="29" t="s">
        <v>239</v>
      </c>
      <c r="N307" s="132">
        <v>46538</v>
      </c>
      <c r="O307" s="29">
        <v>46268</v>
      </c>
      <c r="P307" s="29">
        <v>530</v>
      </c>
      <c r="Q307" s="29">
        <v>260</v>
      </c>
      <c r="R307" s="29" t="s">
        <v>2185</v>
      </c>
      <c r="S307" s="29">
        <v>45986</v>
      </c>
      <c r="T307" s="29" t="s">
        <v>240</v>
      </c>
      <c r="U307" s="29" t="s">
        <v>240</v>
      </c>
      <c r="V307" s="29">
        <v>72</v>
      </c>
      <c r="W307" s="29">
        <v>681.87</v>
      </c>
      <c r="X307" s="29">
        <v>1</v>
      </c>
      <c r="Y307" s="29" t="s">
        <v>241</v>
      </c>
      <c r="Z307" s="29" t="s">
        <v>2245</v>
      </c>
      <c r="AA307" s="29" t="s">
        <v>242</v>
      </c>
      <c r="AB307" s="29" t="s">
        <v>242</v>
      </c>
      <c r="AC307" s="29" t="s">
        <v>242</v>
      </c>
      <c r="AD307" s="29" t="s">
        <v>243</v>
      </c>
      <c r="AE307" s="29" t="s">
        <v>240</v>
      </c>
      <c r="AF307" s="30">
        <v>45986</v>
      </c>
      <c r="AH307" s="74">
        <f>_xlfn.IFNA(IF(VLOOKUP(D307,'Cases2021 2022 FC'!AC:AE,3,0)=0,"1",VLOOKUP(D307,'Cases2021 2022 FC'!AC:AE,3,0)),"1")</f>
        <v>1</v>
      </c>
      <c r="AI307" s="74">
        <f t="shared" si="25"/>
        <v>72</v>
      </c>
      <c r="AJ307" s="74">
        <f t="shared" si="26"/>
        <v>0</v>
      </c>
      <c r="AK307" s="74">
        <f t="shared" si="27"/>
        <v>72</v>
      </c>
      <c r="AL307" s="74">
        <f t="shared" si="28"/>
        <v>72</v>
      </c>
      <c r="AM307" s="75">
        <f t="shared" si="29"/>
        <v>0</v>
      </c>
      <c r="AN307" s="72" t="e">
        <f>VLOOKUP(D307,SOP!C:R,16,0)</f>
        <v>#N/A</v>
      </c>
    </row>
    <row r="308" spans="1:40" x14ac:dyDescent="0.3">
      <c r="A308" s="74" cm="1">
        <f t="array" ref="A308">1+SUMPRODUCT(--(D308&gt;$D$2:$D$826))</f>
        <v>272</v>
      </c>
      <c r="B308" s="72" t="str">
        <f t="shared" si="24"/>
        <v>31132401272</v>
      </c>
      <c r="C308" s="30">
        <v>46008</v>
      </c>
      <c r="D308" s="29">
        <v>31132401</v>
      </c>
      <c r="E308" s="29" t="s">
        <v>845</v>
      </c>
      <c r="F308" s="29" t="s">
        <v>624</v>
      </c>
      <c r="G308" s="29" t="s">
        <v>238</v>
      </c>
      <c r="H308" s="29" t="s">
        <v>1983</v>
      </c>
      <c r="I308" s="29">
        <v>72</v>
      </c>
      <c r="J308" s="29">
        <v>0</v>
      </c>
      <c r="K308" s="29">
        <v>0</v>
      </c>
      <c r="L308" s="29">
        <v>0</v>
      </c>
      <c r="M308" s="29" t="s">
        <v>239</v>
      </c>
      <c r="N308" s="132">
        <v>46538</v>
      </c>
      <c r="O308" s="30">
        <v>46268</v>
      </c>
      <c r="P308" s="29">
        <v>530</v>
      </c>
      <c r="Q308" s="29">
        <v>260</v>
      </c>
      <c r="R308" s="29" t="s">
        <v>1984</v>
      </c>
      <c r="S308" s="29">
        <v>45986</v>
      </c>
      <c r="T308" s="29" t="s">
        <v>240</v>
      </c>
      <c r="U308" s="29" t="s">
        <v>240</v>
      </c>
      <c r="V308" s="29">
        <v>72</v>
      </c>
      <c r="W308" s="29">
        <v>681.87</v>
      </c>
      <c r="X308" s="29">
        <v>1</v>
      </c>
      <c r="Y308" s="29" t="s">
        <v>241</v>
      </c>
      <c r="Z308" s="29" t="s">
        <v>2245</v>
      </c>
      <c r="AA308" s="29" t="s">
        <v>242</v>
      </c>
      <c r="AB308" s="29" t="s">
        <v>242</v>
      </c>
      <c r="AC308" s="29" t="s">
        <v>242</v>
      </c>
      <c r="AD308" s="29" t="s">
        <v>243</v>
      </c>
      <c r="AE308" s="29" t="s">
        <v>240</v>
      </c>
      <c r="AF308" s="30">
        <v>45986</v>
      </c>
      <c r="AH308" s="74">
        <f>_xlfn.IFNA(IF(VLOOKUP(D308,'Cases2021 2022 FC'!AC:AE,3,0)=0,"1",VLOOKUP(D308,'Cases2021 2022 FC'!AC:AE,3,0)),"1")</f>
        <v>1</v>
      </c>
      <c r="AI308" s="74">
        <f t="shared" si="25"/>
        <v>72</v>
      </c>
      <c r="AJ308" s="74">
        <f t="shared" si="26"/>
        <v>0</v>
      </c>
      <c r="AK308" s="74">
        <f t="shared" si="27"/>
        <v>72</v>
      </c>
      <c r="AL308" s="74">
        <f t="shared" si="28"/>
        <v>72</v>
      </c>
      <c r="AM308" s="75">
        <f t="shared" si="29"/>
        <v>0</v>
      </c>
      <c r="AN308" s="72" t="e">
        <f>VLOOKUP(D308,SOP!C:R,16,0)</f>
        <v>#N/A</v>
      </c>
    </row>
    <row r="309" spans="1:40" x14ac:dyDescent="0.3">
      <c r="A309" s="74" cm="1">
        <f t="array" ref="A309">1+SUMPRODUCT(--(D309&gt;$D$2:$D$826))</f>
        <v>272</v>
      </c>
      <c r="B309" s="72" t="str">
        <f t="shared" si="24"/>
        <v>31132401272</v>
      </c>
      <c r="C309" s="30">
        <v>46008</v>
      </c>
      <c r="D309" s="29">
        <v>31132401</v>
      </c>
      <c r="E309" s="29" t="s">
        <v>845</v>
      </c>
      <c r="F309" s="29" t="s">
        <v>624</v>
      </c>
      <c r="G309" s="29" t="s">
        <v>238</v>
      </c>
      <c r="H309" s="29" t="s">
        <v>1983</v>
      </c>
      <c r="I309" s="29">
        <v>72</v>
      </c>
      <c r="J309" s="29">
        <v>0</v>
      </c>
      <c r="K309" s="29">
        <v>0</v>
      </c>
      <c r="L309" s="29">
        <v>0</v>
      </c>
      <c r="M309" s="29" t="s">
        <v>239</v>
      </c>
      <c r="N309" s="30">
        <v>46538</v>
      </c>
      <c r="O309" s="30">
        <v>46268</v>
      </c>
      <c r="P309" s="29">
        <v>530</v>
      </c>
      <c r="Q309" s="29">
        <v>260</v>
      </c>
      <c r="R309" s="29" t="s">
        <v>1985</v>
      </c>
      <c r="S309" s="30">
        <v>45986</v>
      </c>
      <c r="T309" s="29" t="s">
        <v>240</v>
      </c>
      <c r="U309" s="29" t="s">
        <v>240</v>
      </c>
      <c r="V309" s="29">
        <v>72</v>
      </c>
      <c r="W309" s="29">
        <v>681.87</v>
      </c>
      <c r="X309" s="29">
        <v>1</v>
      </c>
      <c r="Y309" s="29" t="s">
        <v>241</v>
      </c>
      <c r="Z309" s="29" t="s">
        <v>2245</v>
      </c>
      <c r="AA309" s="29" t="s">
        <v>242</v>
      </c>
      <c r="AB309" s="29" t="s">
        <v>242</v>
      </c>
      <c r="AC309" s="29" t="s">
        <v>242</v>
      </c>
      <c r="AD309" s="29" t="s">
        <v>243</v>
      </c>
      <c r="AE309" s="29" t="s">
        <v>240</v>
      </c>
      <c r="AF309" s="30">
        <v>45986</v>
      </c>
      <c r="AH309" s="74">
        <f>_xlfn.IFNA(IF(VLOOKUP(D309,'Cases2021 2022 FC'!AC:AE,3,0)=0,"1",VLOOKUP(D309,'Cases2021 2022 FC'!AC:AE,3,0)),"1")</f>
        <v>1</v>
      </c>
      <c r="AI309" s="74">
        <f t="shared" si="25"/>
        <v>72</v>
      </c>
      <c r="AJ309" s="74">
        <f t="shared" si="26"/>
        <v>0</v>
      </c>
      <c r="AK309" s="74">
        <f t="shared" si="27"/>
        <v>72</v>
      </c>
      <c r="AL309" s="74">
        <f t="shared" si="28"/>
        <v>72</v>
      </c>
      <c r="AM309" s="75">
        <f t="shared" si="29"/>
        <v>0</v>
      </c>
      <c r="AN309" s="72" t="e">
        <f>VLOOKUP(D309,SOP!C:R,16,0)</f>
        <v>#N/A</v>
      </c>
    </row>
    <row r="310" spans="1:40" x14ac:dyDescent="0.3">
      <c r="A310" s="74" cm="1">
        <f t="array" ref="A310">1+SUMPRODUCT(--(D310&gt;$D$2:$D$826))</f>
        <v>272</v>
      </c>
      <c r="B310" s="72" t="str">
        <f t="shared" si="24"/>
        <v>31132401272</v>
      </c>
      <c r="C310" s="30">
        <v>46008</v>
      </c>
      <c r="D310" s="29">
        <v>31132401</v>
      </c>
      <c r="E310" s="29" t="s">
        <v>845</v>
      </c>
      <c r="F310" s="29" t="s">
        <v>624</v>
      </c>
      <c r="G310" s="29" t="s">
        <v>238</v>
      </c>
      <c r="H310" s="29" t="s">
        <v>1983</v>
      </c>
      <c r="I310" s="29">
        <v>72</v>
      </c>
      <c r="J310" s="29">
        <v>0</v>
      </c>
      <c r="K310" s="29">
        <v>0</v>
      </c>
      <c r="L310" s="29">
        <v>0</v>
      </c>
      <c r="M310" s="29" t="s">
        <v>239</v>
      </c>
      <c r="N310" s="132">
        <v>46538</v>
      </c>
      <c r="O310" s="30">
        <v>46268</v>
      </c>
      <c r="P310" s="29">
        <v>530</v>
      </c>
      <c r="Q310" s="29">
        <v>260</v>
      </c>
      <c r="R310" s="29" t="s">
        <v>1986</v>
      </c>
      <c r="S310" s="29">
        <v>45986</v>
      </c>
      <c r="T310" s="29" t="s">
        <v>240</v>
      </c>
      <c r="U310" s="29" t="s">
        <v>240</v>
      </c>
      <c r="V310" s="29">
        <v>72</v>
      </c>
      <c r="W310" s="29">
        <v>681.87</v>
      </c>
      <c r="X310" s="29">
        <v>1</v>
      </c>
      <c r="Y310" s="29" t="s">
        <v>241</v>
      </c>
      <c r="Z310" s="29" t="s">
        <v>2245</v>
      </c>
      <c r="AA310" s="29" t="s">
        <v>242</v>
      </c>
      <c r="AB310" s="29" t="s">
        <v>242</v>
      </c>
      <c r="AC310" s="29" t="s">
        <v>242</v>
      </c>
      <c r="AD310" s="29" t="s">
        <v>243</v>
      </c>
      <c r="AE310" s="29" t="s">
        <v>240</v>
      </c>
      <c r="AF310" s="30">
        <v>45986</v>
      </c>
      <c r="AH310" s="74">
        <f>_xlfn.IFNA(IF(VLOOKUP(D310,'Cases2021 2022 FC'!AC:AE,3,0)=0,"1",VLOOKUP(D310,'Cases2021 2022 FC'!AC:AE,3,0)),"1")</f>
        <v>1</v>
      </c>
      <c r="AI310" s="74">
        <f t="shared" si="25"/>
        <v>72</v>
      </c>
      <c r="AJ310" s="74">
        <f t="shared" si="26"/>
        <v>0</v>
      </c>
      <c r="AK310" s="74">
        <f t="shared" si="27"/>
        <v>72</v>
      </c>
      <c r="AL310" s="74">
        <f t="shared" si="28"/>
        <v>72</v>
      </c>
      <c r="AM310" s="75">
        <f t="shared" si="29"/>
        <v>0</v>
      </c>
      <c r="AN310" s="72" t="e">
        <f>VLOOKUP(D310,SOP!C:R,16,0)</f>
        <v>#N/A</v>
      </c>
    </row>
    <row r="311" spans="1:40" x14ac:dyDescent="0.3">
      <c r="A311" s="74" cm="1">
        <f t="array" ref="A311">1+SUMPRODUCT(--(D311&gt;$D$2:$D$826))</f>
        <v>272</v>
      </c>
      <c r="B311" s="72" t="str">
        <f t="shared" si="24"/>
        <v>31132401272</v>
      </c>
      <c r="C311" s="30">
        <v>46008</v>
      </c>
      <c r="D311" s="29">
        <v>31132401</v>
      </c>
      <c r="E311" s="29" t="s">
        <v>845</v>
      </c>
      <c r="F311" s="29" t="s">
        <v>624</v>
      </c>
      <c r="G311" s="29" t="s">
        <v>238</v>
      </c>
      <c r="H311" s="29" t="s">
        <v>1983</v>
      </c>
      <c r="I311" s="29">
        <v>72</v>
      </c>
      <c r="J311" s="29">
        <v>0</v>
      </c>
      <c r="K311" s="29">
        <v>0</v>
      </c>
      <c r="L311" s="29">
        <v>0</v>
      </c>
      <c r="M311" s="29" t="s">
        <v>239</v>
      </c>
      <c r="N311" s="30">
        <v>46538</v>
      </c>
      <c r="O311" s="30">
        <v>46268</v>
      </c>
      <c r="P311" s="29">
        <v>530</v>
      </c>
      <c r="Q311" s="29">
        <v>260</v>
      </c>
      <c r="R311" s="29" t="s">
        <v>1987</v>
      </c>
      <c r="S311" s="30">
        <v>45986</v>
      </c>
      <c r="T311" s="29" t="s">
        <v>240</v>
      </c>
      <c r="U311" s="29" t="s">
        <v>240</v>
      </c>
      <c r="V311" s="29">
        <v>72</v>
      </c>
      <c r="W311" s="29">
        <v>681.87</v>
      </c>
      <c r="X311" s="29">
        <v>1</v>
      </c>
      <c r="Y311" s="29" t="s">
        <v>241</v>
      </c>
      <c r="Z311" s="29" t="s">
        <v>2245</v>
      </c>
      <c r="AA311" s="29" t="s">
        <v>242</v>
      </c>
      <c r="AB311" s="29" t="s">
        <v>242</v>
      </c>
      <c r="AC311" s="29" t="s">
        <v>242</v>
      </c>
      <c r="AD311" s="29" t="s">
        <v>243</v>
      </c>
      <c r="AE311" s="29" t="s">
        <v>240</v>
      </c>
      <c r="AF311" s="30">
        <v>45986</v>
      </c>
      <c r="AH311" s="74">
        <f>_xlfn.IFNA(IF(VLOOKUP(D311,'Cases2021 2022 FC'!AC:AE,3,0)=0,"1",VLOOKUP(D311,'Cases2021 2022 FC'!AC:AE,3,0)),"1")</f>
        <v>1</v>
      </c>
      <c r="AI311" s="74">
        <f t="shared" si="25"/>
        <v>72</v>
      </c>
      <c r="AJ311" s="74">
        <f t="shared" si="26"/>
        <v>0</v>
      </c>
      <c r="AK311" s="74">
        <f t="shared" si="27"/>
        <v>72</v>
      </c>
      <c r="AL311" s="74">
        <f t="shared" si="28"/>
        <v>72</v>
      </c>
      <c r="AM311" s="75">
        <f t="shared" si="29"/>
        <v>0</v>
      </c>
      <c r="AN311" s="72" t="e">
        <f>VLOOKUP(D311,SOP!C:R,16,0)</f>
        <v>#N/A</v>
      </c>
    </row>
    <row r="312" spans="1:40" x14ac:dyDescent="0.3">
      <c r="A312" s="74" cm="1">
        <f t="array" ref="A312">1+SUMPRODUCT(--(D312&gt;$D$2:$D$826))</f>
        <v>272</v>
      </c>
      <c r="B312" s="72" t="str">
        <f t="shared" si="24"/>
        <v>31132401272</v>
      </c>
      <c r="C312" s="30">
        <v>46008</v>
      </c>
      <c r="D312" s="29">
        <v>31132401</v>
      </c>
      <c r="E312" s="29" t="s">
        <v>845</v>
      </c>
      <c r="F312" s="29" t="s">
        <v>624</v>
      </c>
      <c r="G312" s="29" t="s">
        <v>238</v>
      </c>
      <c r="H312" s="29" t="s">
        <v>1983</v>
      </c>
      <c r="I312" s="29">
        <v>72</v>
      </c>
      <c r="J312" s="29">
        <v>0</v>
      </c>
      <c r="K312" s="29">
        <v>0</v>
      </c>
      <c r="L312" s="29">
        <v>0</v>
      </c>
      <c r="M312" s="29" t="s">
        <v>239</v>
      </c>
      <c r="N312" s="30">
        <v>46538</v>
      </c>
      <c r="O312" s="30">
        <v>46268</v>
      </c>
      <c r="P312" s="29">
        <v>530</v>
      </c>
      <c r="Q312" s="29">
        <v>260</v>
      </c>
      <c r="R312" s="29" t="s">
        <v>1988</v>
      </c>
      <c r="S312" s="30">
        <v>45986</v>
      </c>
      <c r="T312" s="29" t="s">
        <v>240</v>
      </c>
      <c r="U312" s="29" t="s">
        <v>240</v>
      </c>
      <c r="V312" s="29">
        <v>72</v>
      </c>
      <c r="W312" s="29">
        <v>681.87</v>
      </c>
      <c r="X312" s="29">
        <v>1</v>
      </c>
      <c r="Y312" s="29" t="s">
        <v>241</v>
      </c>
      <c r="Z312" s="29" t="s">
        <v>2245</v>
      </c>
      <c r="AA312" s="29" t="s">
        <v>242</v>
      </c>
      <c r="AB312" s="29" t="s">
        <v>242</v>
      </c>
      <c r="AC312" s="29" t="s">
        <v>242</v>
      </c>
      <c r="AD312" s="29" t="s">
        <v>243</v>
      </c>
      <c r="AE312" s="29" t="s">
        <v>240</v>
      </c>
      <c r="AF312" s="30">
        <v>45986</v>
      </c>
      <c r="AH312" s="74">
        <f>_xlfn.IFNA(IF(VLOOKUP(D312,'Cases2021 2022 FC'!AC:AE,3,0)=0,"1",VLOOKUP(D312,'Cases2021 2022 FC'!AC:AE,3,0)),"1")</f>
        <v>1</v>
      </c>
      <c r="AI312" s="74">
        <f t="shared" si="25"/>
        <v>72</v>
      </c>
      <c r="AJ312" s="74">
        <f t="shared" si="26"/>
        <v>0</v>
      </c>
      <c r="AK312" s="74">
        <f t="shared" si="27"/>
        <v>72</v>
      </c>
      <c r="AL312" s="74">
        <f t="shared" si="28"/>
        <v>72</v>
      </c>
      <c r="AM312" s="75">
        <f t="shared" si="29"/>
        <v>0</v>
      </c>
      <c r="AN312" s="72" t="e">
        <f>VLOOKUP(D312,SOP!C:R,16,0)</f>
        <v>#N/A</v>
      </c>
    </row>
    <row r="313" spans="1:40" x14ac:dyDescent="0.3">
      <c r="A313" s="74" cm="1">
        <f t="array" ref="A313">1+SUMPRODUCT(--(D313&gt;$D$2:$D$826))</f>
        <v>272</v>
      </c>
      <c r="B313" s="72" t="str">
        <f t="shared" si="24"/>
        <v>31132401272</v>
      </c>
      <c r="C313" s="30">
        <v>46008</v>
      </c>
      <c r="D313" s="29">
        <v>31132401</v>
      </c>
      <c r="E313" s="29" t="s">
        <v>845</v>
      </c>
      <c r="F313" s="29" t="s">
        <v>624</v>
      </c>
      <c r="G313" s="29" t="s">
        <v>238</v>
      </c>
      <c r="H313" s="29" t="s">
        <v>1983</v>
      </c>
      <c r="I313" s="29">
        <v>72</v>
      </c>
      <c r="J313" s="29">
        <v>0</v>
      </c>
      <c r="K313" s="29">
        <v>0</v>
      </c>
      <c r="L313" s="29">
        <v>0</v>
      </c>
      <c r="M313" s="29" t="s">
        <v>239</v>
      </c>
      <c r="N313" s="30">
        <v>46538</v>
      </c>
      <c r="O313" s="30">
        <v>46268</v>
      </c>
      <c r="P313" s="29">
        <v>530</v>
      </c>
      <c r="Q313" s="29">
        <v>260</v>
      </c>
      <c r="R313" s="29" t="s">
        <v>1989</v>
      </c>
      <c r="S313" s="30">
        <v>45986</v>
      </c>
      <c r="T313" s="29" t="s">
        <v>240</v>
      </c>
      <c r="U313" s="29" t="s">
        <v>240</v>
      </c>
      <c r="V313" s="29">
        <v>72</v>
      </c>
      <c r="W313" s="29">
        <v>681.87</v>
      </c>
      <c r="X313" s="29">
        <v>1</v>
      </c>
      <c r="Y313" s="29" t="s">
        <v>241</v>
      </c>
      <c r="Z313" s="29" t="s">
        <v>2245</v>
      </c>
      <c r="AA313" s="29" t="s">
        <v>242</v>
      </c>
      <c r="AB313" s="29" t="s">
        <v>242</v>
      </c>
      <c r="AC313" s="29" t="s">
        <v>242</v>
      </c>
      <c r="AD313" s="29" t="s">
        <v>243</v>
      </c>
      <c r="AE313" s="29" t="s">
        <v>240</v>
      </c>
      <c r="AF313" s="30">
        <v>45986</v>
      </c>
      <c r="AH313" s="74">
        <f>_xlfn.IFNA(IF(VLOOKUP(D313,'Cases2021 2022 FC'!AC:AE,3,0)=0,"1",VLOOKUP(D313,'Cases2021 2022 FC'!AC:AE,3,0)),"1")</f>
        <v>1</v>
      </c>
      <c r="AI313" s="74">
        <f t="shared" si="25"/>
        <v>72</v>
      </c>
      <c r="AJ313" s="74">
        <f t="shared" si="26"/>
        <v>0</v>
      </c>
      <c r="AK313" s="74">
        <f t="shared" si="27"/>
        <v>72</v>
      </c>
      <c r="AL313" s="74">
        <f t="shared" si="28"/>
        <v>72</v>
      </c>
      <c r="AM313" s="75">
        <f t="shared" si="29"/>
        <v>0</v>
      </c>
      <c r="AN313" s="72" t="e">
        <f>VLOOKUP(D313,SOP!C:R,16,0)</f>
        <v>#N/A</v>
      </c>
    </row>
    <row r="314" spans="1:40" x14ac:dyDescent="0.3">
      <c r="A314" s="74" cm="1">
        <f t="array" ref="A314">1+SUMPRODUCT(--(D314&gt;$D$2:$D$826))</f>
        <v>272</v>
      </c>
      <c r="B314" s="72" t="str">
        <f t="shared" si="24"/>
        <v>31132401272</v>
      </c>
      <c r="C314" s="30">
        <v>46008</v>
      </c>
      <c r="D314" s="29">
        <v>31132401</v>
      </c>
      <c r="E314" s="29" t="s">
        <v>845</v>
      </c>
      <c r="F314" s="29" t="s">
        <v>624</v>
      </c>
      <c r="G314" s="29" t="s">
        <v>238</v>
      </c>
      <c r="H314" s="29" t="s">
        <v>1983</v>
      </c>
      <c r="I314" s="29">
        <v>72</v>
      </c>
      <c r="J314" s="29">
        <v>0</v>
      </c>
      <c r="K314" s="29">
        <v>0</v>
      </c>
      <c r="L314" s="29">
        <v>0</v>
      </c>
      <c r="M314" s="29" t="s">
        <v>239</v>
      </c>
      <c r="N314" s="132">
        <v>46538</v>
      </c>
      <c r="O314" s="30">
        <v>46268</v>
      </c>
      <c r="P314" s="29">
        <v>530</v>
      </c>
      <c r="Q314" s="29">
        <v>260</v>
      </c>
      <c r="R314" s="29" t="s">
        <v>1990</v>
      </c>
      <c r="S314" s="29">
        <v>45986</v>
      </c>
      <c r="T314" s="29" t="s">
        <v>240</v>
      </c>
      <c r="U314" s="29" t="s">
        <v>240</v>
      </c>
      <c r="V314" s="29">
        <v>72</v>
      </c>
      <c r="W314" s="29">
        <v>681.87</v>
      </c>
      <c r="X314" s="29">
        <v>1</v>
      </c>
      <c r="Y314" s="29" t="s">
        <v>241</v>
      </c>
      <c r="Z314" s="29" t="s">
        <v>2245</v>
      </c>
      <c r="AA314" s="29" t="s">
        <v>242</v>
      </c>
      <c r="AB314" s="29" t="s">
        <v>242</v>
      </c>
      <c r="AC314" s="29" t="s">
        <v>242</v>
      </c>
      <c r="AD314" s="29" t="s">
        <v>243</v>
      </c>
      <c r="AE314" s="29" t="s">
        <v>240</v>
      </c>
      <c r="AF314" s="30">
        <v>45986</v>
      </c>
      <c r="AH314" s="74">
        <f>_xlfn.IFNA(IF(VLOOKUP(D314,'Cases2021 2022 FC'!AC:AE,3,0)=0,"1",VLOOKUP(D314,'Cases2021 2022 FC'!AC:AE,3,0)),"1")</f>
        <v>1</v>
      </c>
      <c r="AI314" s="74">
        <f t="shared" si="25"/>
        <v>72</v>
      </c>
      <c r="AJ314" s="74">
        <f t="shared" si="26"/>
        <v>0</v>
      </c>
      <c r="AK314" s="74">
        <f t="shared" si="27"/>
        <v>72</v>
      </c>
      <c r="AL314" s="74">
        <f t="shared" si="28"/>
        <v>72</v>
      </c>
      <c r="AM314" s="75">
        <f t="shared" si="29"/>
        <v>0</v>
      </c>
      <c r="AN314" s="72" t="e">
        <f>VLOOKUP(D314,SOP!C:R,16,0)</f>
        <v>#N/A</v>
      </c>
    </row>
    <row r="315" spans="1:40" x14ac:dyDescent="0.3">
      <c r="A315" s="74" cm="1">
        <f t="array" ref="A315">1+SUMPRODUCT(--(D315&gt;$D$2:$D$826))</f>
        <v>272</v>
      </c>
      <c r="B315" s="72" t="str">
        <f t="shared" si="24"/>
        <v>31132401272</v>
      </c>
      <c r="C315" s="30">
        <v>46008</v>
      </c>
      <c r="D315" s="29">
        <v>31132401</v>
      </c>
      <c r="E315" s="29" t="s">
        <v>845</v>
      </c>
      <c r="F315" s="29" t="s">
        <v>624</v>
      </c>
      <c r="G315" s="29" t="s">
        <v>238</v>
      </c>
      <c r="H315" s="29" t="s">
        <v>1983</v>
      </c>
      <c r="I315" s="29">
        <v>72</v>
      </c>
      <c r="J315" s="29">
        <v>0</v>
      </c>
      <c r="K315" s="29">
        <v>0</v>
      </c>
      <c r="L315" s="29">
        <v>0</v>
      </c>
      <c r="M315" s="29" t="s">
        <v>239</v>
      </c>
      <c r="N315" s="132">
        <v>46538</v>
      </c>
      <c r="O315" s="30">
        <v>46268</v>
      </c>
      <c r="P315" s="29">
        <v>530</v>
      </c>
      <c r="Q315" s="29">
        <v>260</v>
      </c>
      <c r="R315" s="29" t="s">
        <v>1991</v>
      </c>
      <c r="S315" s="29">
        <v>45986</v>
      </c>
      <c r="T315" s="29" t="s">
        <v>240</v>
      </c>
      <c r="U315" s="29" t="s">
        <v>240</v>
      </c>
      <c r="V315" s="29">
        <v>72</v>
      </c>
      <c r="W315" s="29">
        <v>681.87</v>
      </c>
      <c r="X315" s="29">
        <v>1</v>
      </c>
      <c r="Y315" s="29" t="s">
        <v>241</v>
      </c>
      <c r="Z315" s="29" t="s">
        <v>2245</v>
      </c>
      <c r="AA315" s="29" t="s">
        <v>242</v>
      </c>
      <c r="AB315" s="29" t="s">
        <v>242</v>
      </c>
      <c r="AC315" s="29" t="s">
        <v>242</v>
      </c>
      <c r="AD315" s="29" t="s">
        <v>243</v>
      </c>
      <c r="AE315" s="29" t="s">
        <v>240</v>
      </c>
      <c r="AF315" s="30">
        <v>45986</v>
      </c>
      <c r="AH315" s="74">
        <f>_xlfn.IFNA(IF(VLOOKUP(D315,'Cases2021 2022 FC'!AC:AE,3,0)=0,"1",VLOOKUP(D315,'Cases2021 2022 FC'!AC:AE,3,0)),"1")</f>
        <v>1</v>
      </c>
      <c r="AI315" s="74">
        <f t="shared" si="25"/>
        <v>72</v>
      </c>
      <c r="AJ315" s="74">
        <f t="shared" si="26"/>
        <v>0</v>
      </c>
      <c r="AK315" s="74">
        <f t="shared" si="27"/>
        <v>72</v>
      </c>
      <c r="AL315" s="74">
        <f t="shared" si="28"/>
        <v>72</v>
      </c>
      <c r="AM315" s="75">
        <f t="shared" si="29"/>
        <v>0</v>
      </c>
      <c r="AN315" s="72" t="e">
        <f>VLOOKUP(D315,SOP!C:R,16,0)</f>
        <v>#N/A</v>
      </c>
    </row>
    <row r="316" spans="1:40" x14ac:dyDescent="0.3">
      <c r="A316" s="74" cm="1">
        <f t="array" ref="A316">1+SUMPRODUCT(--(D316&gt;$D$2:$D$826))</f>
        <v>272</v>
      </c>
      <c r="B316" s="72" t="str">
        <f t="shared" si="24"/>
        <v>31132401272</v>
      </c>
      <c r="C316" s="30">
        <v>46008</v>
      </c>
      <c r="D316" s="29">
        <v>31132401</v>
      </c>
      <c r="E316" s="29" t="s">
        <v>845</v>
      </c>
      <c r="F316" s="29" t="s">
        <v>624</v>
      </c>
      <c r="G316" s="29" t="s">
        <v>238</v>
      </c>
      <c r="H316" s="29" t="s">
        <v>1983</v>
      </c>
      <c r="I316" s="29">
        <v>72</v>
      </c>
      <c r="J316" s="29">
        <v>0</v>
      </c>
      <c r="K316" s="29">
        <v>0</v>
      </c>
      <c r="L316" s="29">
        <v>0</v>
      </c>
      <c r="M316" s="29" t="s">
        <v>239</v>
      </c>
      <c r="N316" s="132">
        <v>46538</v>
      </c>
      <c r="O316" s="30">
        <v>46268</v>
      </c>
      <c r="P316" s="29">
        <v>530</v>
      </c>
      <c r="Q316" s="29">
        <v>260</v>
      </c>
      <c r="R316" s="29" t="s">
        <v>1992</v>
      </c>
      <c r="S316" s="29">
        <v>45986</v>
      </c>
      <c r="T316" s="29" t="s">
        <v>240</v>
      </c>
      <c r="U316" s="29" t="s">
        <v>240</v>
      </c>
      <c r="V316" s="29">
        <v>72</v>
      </c>
      <c r="W316" s="29">
        <v>681.87</v>
      </c>
      <c r="X316" s="29">
        <v>1</v>
      </c>
      <c r="Y316" s="29" t="s">
        <v>241</v>
      </c>
      <c r="Z316" s="29" t="s">
        <v>2245</v>
      </c>
      <c r="AA316" s="29" t="s">
        <v>242</v>
      </c>
      <c r="AB316" s="29" t="s">
        <v>242</v>
      </c>
      <c r="AC316" s="29" t="s">
        <v>242</v>
      </c>
      <c r="AD316" s="29" t="s">
        <v>243</v>
      </c>
      <c r="AE316" s="29" t="s">
        <v>240</v>
      </c>
      <c r="AF316" s="30">
        <v>45986</v>
      </c>
      <c r="AH316" s="74">
        <f>_xlfn.IFNA(IF(VLOOKUP(D316,'Cases2021 2022 FC'!AC:AE,3,0)=0,"1",VLOOKUP(D316,'Cases2021 2022 FC'!AC:AE,3,0)),"1")</f>
        <v>1</v>
      </c>
      <c r="AI316" s="74">
        <f t="shared" si="25"/>
        <v>72</v>
      </c>
      <c r="AJ316" s="74">
        <f t="shared" si="26"/>
        <v>0</v>
      </c>
      <c r="AK316" s="74">
        <f t="shared" si="27"/>
        <v>72</v>
      </c>
      <c r="AL316" s="74">
        <f t="shared" si="28"/>
        <v>72</v>
      </c>
      <c r="AM316" s="75">
        <f t="shared" si="29"/>
        <v>0</v>
      </c>
      <c r="AN316" s="72" t="e">
        <f>VLOOKUP(D316,SOP!C:R,16,0)</f>
        <v>#N/A</v>
      </c>
    </row>
    <row r="317" spans="1:40" x14ac:dyDescent="0.3">
      <c r="A317" s="74" cm="1">
        <f t="array" ref="A317">1+SUMPRODUCT(--(D317&gt;$D$2:$D$826))</f>
        <v>272</v>
      </c>
      <c r="B317" s="72" t="str">
        <f t="shared" si="24"/>
        <v>31132401272</v>
      </c>
      <c r="C317" s="30">
        <v>46008</v>
      </c>
      <c r="D317" s="29">
        <v>31132401</v>
      </c>
      <c r="E317" s="29" t="s">
        <v>845</v>
      </c>
      <c r="F317" s="29" t="s">
        <v>624</v>
      </c>
      <c r="G317" s="29" t="s">
        <v>238</v>
      </c>
      <c r="H317" s="29" t="s">
        <v>1983</v>
      </c>
      <c r="I317" s="29">
        <v>72</v>
      </c>
      <c r="J317" s="29">
        <v>0</v>
      </c>
      <c r="K317" s="29">
        <v>0</v>
      </c>
      <c r="L317" s="29">
        <v>0</v>
      </c>
      <c r="M317" s="29" t="s">
        <v>239</v>
      </c>
      <c r="N317" s="132">
        <v>46538</v>
      </c>
      <c r="O317" s="30">
        <v>46268</v>
      </c>
      <c r="P317" s="29">
        <v>530</v>
      </c>
      <c r="Q317" s="29">
        <v>260</v>
      </c>
      <c r="R317" s="29" t="s">
        <v>1993</v>
      </c>
      <c r="S317" s="29">
        <v>45986</v>
      </c>
      <c r="T317" s="29" t="s">
        <v>240</v>
      </c>
      <c r="U317" s="29" t="s">
        <v>240</v>
      </c>
      <c r="V317" s="29">
        <v>72</v>
      </c>
      <c r="W317" s="29">
        <v>681.87</v>
      </c>
      <c r="X317" s="29">
        <v>1</v>
      </c>
      <c r="Y317" s="29" t="s">
        <v>241</v>
      </c>
      <c r="Z317" s="29" t="s">
        <v>2245</v>
      </c>
      <c r="AA317" s="29" t="s">
        <v>242</v>
      </c>
      <c r="AB317" s="29" t="s">
        <v>242</v>
      </c>
      <c r="AC317" s="29" t="s">
        <v>242</v>
      </c>
      <c r="AD317" s="29" t="s">
        <v>243</v>
      </c>
      <c r="AE317" s="29" t="s">
        <v>240</v>
      </c>
      <c r="AF317" s="30">
        <v>45986</v>
      </c>
      <c r="AH317" s="74">
        <f>_xlfn.IFNA(IF(VLOOKUP(D317,'Cases2021 2022 FC'!AC:AE,3,0)=0,"1",VLOOKUP(D317,'Cases2021 2022 FC'!AC:AE,3,0)),"1")</f>
        <v>1</v>
      </c>
      <c r="AI317" s="74">
        <f t="shared" si="25"/>
        <v>72</v>
      </c>
      <c r="AJ317" s="74">
        <f t="shared" si="26"/>
        <v>0</v>
      </c>
      <c r="AK317" s="74">
        <f t="shared" si="27"/>
        <v>72</v>
      </c>
      <c r="AL317" s="74">
        <f t="shared" si="28"/>
        <v>72</v>
      </c>
      <c r="AM317" s="75">
        <f t="shared" si="29"/>
        <v>0</v>
      </c>
      <c r="AN317" s="72" t="e">
        <f>VLOOKUP(D317,SOP!C:R,16,0)</f>
        <v>#N/A</v>
      </c>
    </row>
    <row r="318" spans="1:40" x14ac:dyDescent="0.3">
      <c r="A318" s="74" cm="1">
        <f t="array" ref="A318">1+SUMPRODUCT(--(D318&gt;$D$2:$D$826))</f>
        <v>272</v>
      </c>
      <c r="B318" s="72" t="str">
        <f t="shared" si="24"/>
        <v>31132401272</v>
      </c>
      <c r="C318" s="30">
        <v>46008</v>
      </c>
      <c r="D318" s="29">
        <v>31132401</v>
      </c>
      <c r="E318" s="29" t="s">
        <v>845</v>
      </c>
      <c r="F318" s="29" t="s">
        <v>624</v>
      </c>
      <c r="G318" s="29" t="s">
        <v>238</v>
      </c>
      <c r="H318" s="29" t="s">
        <v>1983</v>
      </c>
      <c r="I318" s="29">
        <v>72</v>
      </c>
      <c r="J318" s="29">
        <v>0</v>
      </c>
      <c r="K318" s="29">
        <v>0</v>
      </c>
      <c r="L318" s="29">
        <v>0</v>
      </c>
      <c r="M318" s="29" t="s">
        <v>239</v>
      </c>
      <c r="N318" s="132">
        <v>46538</v>
      </c>
      <c r="O318" s="30">
        <v>46268</v>
      </c>
      <c r="P318" s="29">
        <v>530</v>
      </c>
      <c r="Q318" s="29">
        <v>260</v>
      </c>
      <c r="R318" s="29" t="s">
        <v>1994</v>
      </c>
      <c r="S318" s="29">
        <v>45986</v>
      </c>
      <c r="T318" s="29" t="s">
        <v>240</v>
      </c>
      <c r="U318" s="29" t="s">
        <v>240</v>
      </c>
      <c r="V318" s="29">
        <v>72</v>
      </c>
      <c r="W318" s="29">
        <v>681.87</v>
      </c>
      <c r="X318" s="29">
        <v>1</v>
      </c>
      <c r="Y318" s="29" t="s">
        <v>241</v>
      </c>
      <c r="Z318" s="29" t="s">
        <v>2245</v>
      </c>
      <c r="AA318" s="29" t="s">
        <v>242</v>
      </c>
      <c r="AB318" s="29" t="s">
        <v>242</v>
      </c>
      <c r="AC318" s="29" t="s">
        <v>242</v>
      </c>
      <c r="AD318" s="29" t="s">
        <v>243</v>
      </c>
      <c r="AE318" s="29" t="s">
        <v>240</v>
      </c>
      <c r="AF318" s="30">
        <v>45986</v>
      </c>
      <c r="AH318" s="74">
        <f>_xlfn.IFNA(IF(VLOOKUP(D318,'Cases2021 2022 FC'!AC:AE,3,0)=0,"1",VLOOKUP(D318,'Cases2021 2022 FC'!AC:AE,3,0)),"1")</f>
        <v>1</v>
      </c>
      <c r="AI318" s="74">
        <f t="shared" si="25"/>
        <v>72</v>
      </c>
      <c r="AJ318" s="74">
        <f t="shared" si="26"/>
        <v>0</v>
      </c>
      <c r="AK318" s="74">
        <f t="shared" si="27"/>
        <v>72</v>
      </c>
      <c r="AL318" s="74">
        <f t="shared" si="28"/>
        <v>72</v>
      </c>
      <c r="AM318" s="75">
        <f t="shared" si="29"/>
        <v>0</v>
      </c>
      <c r="AN318" s="72" t="e">
        <f>VLOOKUP(D318,SOP!C:R,16,0)</f>
        <v>#N/A</v>
      </c>
    </row>
    <row r="319" spans="1:40" x14ac:dyDescent="0.3">
      <c r="A319" s="74" cm="1">
        <f t="array" ref="A319">1+SUMPRODUCT(--(D319&gt;$D$2:$D$826))</f>
        <v>272</v>
      </c>
      <c r="B319" s="72" t="str">
        <f t="shared" si="24"/>
        <v>31132401272</v>
      </c>
      <c r="C319" s="30">
        <v>46008</v>
      </c>
      <c r="D319" s="29">
        <v>31132401</v>
      </c>
      <c r="E319" s="29" t="s">
        <v>845</v>
      </c>
      <c r="F319" s="29" t="s">
        <v>624</v>
      </c>
      <c r="G319" s="29" t="s">
        <v>238</v>
      </c>
      <c r="H319" s="29" t="s">
        <v>1983</v>
      </c>
      <c r="I319" s="29">
        <v>72</v>
      </c>
      <c r="J319" s="29">
        <v>0</v>
      </c>
      <c r="K319" s="29">
        <v>0</v>
      </c>
      <c r="L319" s="29">
        <v>0</v>
      </c>
      <c r="M319" s="29" t="s">
        <v>239</v>
      </c>
      <c r="N319" s="30">
        <v>46538</v>
      </c>
      <c r="O319" s="30">
        <v>46268</v>
      </c>
      <c r="P319" s="29">
        <v>530</v>
      </c>
      <c r="Q319" s="29">
        <v>260</v>
      </c>
      <c r="R319" s="29" t="s">
        <v>1995</v>
      </c>
      <c r="S319" s="30">
        <v>45986</v>
      </c>
      <c r="T319" s="29" t="s">
        <v>240</v>
      </c>
      <c r="U319" s="29" t="s">
        <v>240</v>
      </c>
      <c r="V319" s="29">
        <v>72</v>
      </c>
      <c r="W319" s="29">
        <v>681.87</v>
      </c>
      <c r="X319" s="29">
        <v>1</v>
      </c>
      <c r="Y319" s="29" t="s">
        <v>241</v>
      </c>
      <c r="Z319" s="29" t="s">
        <v>2245</v>
      </c>
      <c r="AA319" s="29" t="s">
        <v>242</v>
      </c>
      <c r="AB319" s="29" t="s">
        <v>242</v>
      </c>
      <c r="AC319" s="29" t="s">
        <v>242</v>
      </c>
      <c r="AD319" s="29" t="s">
        <v>243</v>
      </c>
      <c r="AE319" s="29" t="s">
        <v>240</v>
      </c>
      <c r="AF319" s="30">
        <v>45986</v>
      </c>
      <c r="AH319" s="74">
        <f>_xlfn.IFNA(IF(VLOOKUP(D319,'Cases2021 2022 FC'!AC:AE,3,0)=0,"1",VLOOKUP(D319,'Cases2021 2022 FC'!AC:AE,3,0)),"1")</f>
        <v>1</v>
      </c>
      <c r="AI319" s="74">
        <f t="shared" si="25"/>
        <v>72</v>
      </c>
      <c r="AJ319" s="74">
        <f t="shared" si="26"/>
        <v>0</v>
      </c>
      <c r="AK319" s="74">
        <f t="shared" si="27"/>
        <v>72</v>
      </c>
      <c r="AL319" s="74">
        <f t="shared" si="28"/>
        <v>72</v>
      </c>
      <c r="AM319" s="75">
        <f t="shared" si="29"/>
        <v>0</v>
      </c>
      <c r="AN319" s="72" t="e">
        <f>VLOOKUP(D319,SOP!C:R,16,0)</f>
        <v>#N/A</v>
      </c>
    </row>
    <row r="320" spans="1:40" x14ac:dyDescent="0.3">
      <c r="A320" s="74" cm="1">
        <f t="array" ref="A320">1+SUMPRODUCT(--(D320&gt;$D$2:$D$826))</f>
        <v>272</v>
      </c>
      <c r="B320" s="72" t="str">
        <f t="shared" si="24"/>
        <v>31132401272</v>
      </c>
      <c r="C320" s="30">
        <v>46008</v>
      </c>
      <c r="D320" s="29">
        <v>31132401</v>
      </c>
      <c r="E320" s="29" t="s">
        <v>845</v>
      </c>
      <c r="F320" s="29" t="s">
        <v>624</v>
      </c>
      <c r="G320" s="29" t="s">
        <v>238</v>
      </c>
      <c r="H320" s="29" t="s">
        <v>1996</v>
      </c>
      <c r="I320" s="29">
        <v>72</v>
      </c>
      <c r="J320" s="29">
        <v>0</v>
      </c>
      <c r="K320" s="29">
        <v>0</v>
      </c>
      <c r="L320" s="29">
        <v>0</v>
      </c>
      <c r="M320" s="29" t="s">
        <v>239</v>
      </c>
      <c r="N320" s="132">
        <v>46538</v>
      </c>
      <c r="O320" s="30">
        <v>46268</v>
      </c>
      <c r="P320" s="29">
        <v>530</v>
      </c>
      <c r="Q320" s="29">
        <v>260</v>
      </c>
      <c r="R320" s="29" t="s">
        <v>1997</v>
      </c>
      <c r="S320" s="29">
        <v>45987</v>
      </c>
      <c r="T320" s="29" t="s">
        <v>240</v>
      </c>
      <c r="U320" s="29" t="s">
        <v>240</v>
      </c>
      <c r="V320" s="29">
        <v>72</v>
      </c>
      <c r="W320" s="29">
        <v>681.87</v>
      </c>
      <c r="X320" s="29">
        <v>1</v>
      </c>
      <c r="Y320" s="29" t="s">
        <v>241</v>
      </c>
      <c r="Z320" s="29" t="s">
        <v>2245</v>
      </c>
      <c r="AA320" s="29" t="s">
        <v>242</v>
      </c>
      <c r="AB320" s="29" t="s">
        <v>242</v>
      </c>
      <c r="AC320" s="29" t="s">
        <v>242</v>
      </c>
      <c r="AD320" s="29" t="s">
        <v>243</v>
      </c>
      <c r="AE320" s="29" t="s">
        <v>240</v>
      </c>
      <c r="AF320" s="30">
        <v>45987</v>
      </c>
      <c r="AH320" s="74">
        <f>_xlfn.IFNA(IF(VLOOKUP(D320,'Cases2021 2022 FC'!AC:AE,3,0)=0,"1",VLOOKUP(D320,'Cases2021 2022 FC'!AC:AE,3,0)),"1")</f>
        <v>1</v>
      </c>
      <c r="AI320" s="74">
        <f t="shared" si="25"/>
        <v>72</v>
      </c>
      <c r="AJ320" s="74">
        <f t="shared" si="26"/>
        <v>0</v>
      </c>
      <c r="AK320" s="74">
        <f t="shared" si="27"/>
        <v>72</v>
      </c>
      <c r="AL320" s="74">
        <f t="shared" si="28"/>
        <v>72</v>
      </c>
      <c r="AM320" s="75">
        <f t="shared" si="29"/>
        <v>0</v>
      </c>
      <c r="AN320" s="72" t="e">
        <f>VLOOKUP(D320,SOP!C:R,16,0)</f>
        <v>#N/A</v>
      </c>
    </row>
    <row r="321" spans="1:40" x14ac:dyDescent="0.3">
      <c r="A321" s="74" cm="1">
        <f t="array" ref="A321">1+SUMPRODUCT(--(D321&gt;$D$2:$D$826))</f>
        <v>272</v>
      </c>
      <c r="B321" s="72" t="str">
        <f t="shared" si="24"/>
        <v>31132401272</v>
      </c>
      <c r="C321" s="30">
        <v>46008</v>
      </c>
      <c r="D321" s="29">
        <v>31132401</v>
      </c>
      <c r="E321" s="29" t="s">
        <v>845</v>
      </c>
      <c r="F321" s="29" t="s">
        <v>624</v>
      </c>
      <c r="G321" s="29" t="s">
        <v>238</v>
      </c>
      <c r="H321" s="29" t="s">
        <v>1996</v>
      </c>
      <c r="I321" s="29">
        <v>72</v>
      </c>
      <c r="J321" s="29">
        <v>0</v>
      </c>
      <c r="K321" s="29">
        <v>0</v>
      </c>
      <c r="L321" s="29">
        <v>0</v>
      </c>
      <c r="M321" s="29" t="s">
        <v>239</v>
      </c>
      <c r="N321" s="132">
        <v>46538</v>
      </c>
      <c r="O321" s="30">
        <v>46268</v>
      </c>
      <c r="P321" s="29">
        <v>530</v>
      </c>
      <c r="Q321" s="29">
        <v>260</v>
      </c>
      <c r="R321" s="29" t="s">
        <v>1998</v>
      </c>
      <c r="S321" s="29">
        <v>45987</v>
      </c>
      <c r="T321" s="29" t="s">
        <v>240</v>
      </c>
      <c r="U321" s="29" t="s">
        <v>240</v>
      </c>
      <c r="V321" s="29">
        <v>72</v>
      </c>
      <c r="W321" s="29">
        <v>681.87</v>
      </c>
      <c r="X321" s="29">
        <v>1</v>
      </c>
      <c r="Y321" s="29" t="s">
        <v>241</v>
      </c>
      <c r="Z321" s="29" t="s">
        <v>2245</v>
      </c>
      <c r="AA321" s="29" t="s">
        <v>242</v>
      </c>
      <c r="AB321" s="29" t="s">
        <v>242</v>
      </c>
      <c r="AC321" s="29" t="s">
        <v>242</v>
      </c>
      <c r="AD321" s="29" t="s">
        <v>243</v>
      </c>
      <c r="AE321" s="29" t="s">
        <v>240</v>
      </c>
      <c r="AF321" s="30">
        <v>45987</v>
      </c>
      <c r="AH321" s="74">
        <f>_xlfn.IFNA(IF(VLOOKUP(D321,'Cases2021 2022 FC'!AC:AE,3,0)=0,"1",VLOOKUP(D321,'Cases2021 2022 FC'!AC:AE,3,0)),"1")</f>
        <v>1</v>
      </c>
      <c r="AI321" s="74">
        <f t="shared" si="25"/>
        <v>72</v>
      </c>
      <c r="AJ321" s="74">
        <f t="shared" si="26"/>
        <v>0</v>
      </c>
      <c r="AK321" s="74">
        <f t="shared" si="27"/>
        <v>72</v>
      </c>
      <c r="AL321" s="74">
        <f t="shared" si="28"/>
        <v>72</v>
      </c>
      <c r="AM321" s="75">
        <f t="shared" si="29"/>
        <v>0</v>
      </c>
      <c r="AN321" s="72" t="e">
        <f>VLOOKUP(D321,SOP!C:R,16,0)</f>
        <v>#N/A</v>
      </c>
    </row>
    <row r="322" spans="1:40" x14ac:dyDescent="0.3">
      <c r="A322" s="74" cm="1">
        <f t="array" ref="A322">1+SUMPRODUCT(--(D322&gt;$D$2:$D$826))</f>
        <v>272</v>
      </c>
      <c r="B322" s="72" t="str">
        <f t="shared" ref="B322:B385" si="30">D322&amp;A322</f>
        <v>31132401272</v>
      </c>
      <c r="C322" s="30">
        <v>46008</v>
      </c>
      <c r="D322" s="29">
        <v>31132401</v>
      </c>
      <c r="E322" s="29" t="s">
        <v>845</v>
      </c>
      <c r="F322" s="29" t="s">
        <v>624</v>
      </c>
      <c r="G322" s="29" t="s">
        <v>238</v>
      </c>
      <c r="H322" s="29" t="s">
        <v>1996</v>
      </c>
      <c r="I322" s="29">
        <v>72</v>
      </c>
      <c r="J322" s="29">
        <v>0</v>
      </c>
      <c r="K322" s="29">
        <v>0</v>
      </c>
      <c r="L322" s="29">
        <v>0</v>
      </c>
      <c r="M322" s="29" t="s">
        <v>239</v>
      </c>
      <c r="N322" s="132">
        <v>46538</v>
      </c>
      <c r="O322" s="29">
        <v>46268</v>
      </c>
      <c r="P322" s="29">
        <v>530</v>
      </c>
      <c r="Q322" s="29">
        <v>260</v>
      </c>
      <c r="R322" s="29" t="s">
        <v>1999</v>
      </c>
      <c r="S322" s="29">
        <v>45987</v>
      </c>
      <c r="T322" s="29" t="s">
        <v>240</v>
      </c>
      <c r="U322" s="29" t="s">
        <v>240</v>
      </c>
      <c r="V322" s="29">
        <v>72</v>
      </c>
      <c r="W322" s="29">
        <v>681.87</v>
      </c>
      <c r="X322" s="29">
        <v>1</v>
      </c>
      <c r="Y322" s="29" t="s">
        <v>241</v>
      </c>
      <c r="Z322" s="29" t="s">
        <v>2245</v>
      </c>
      <c r="AA322" s="29" t="s">
        <v>242</v>
      </c>
      <c r="AB322" s="29" t="s">
        <v>242</v>
      </c>
      <c r="AC322" s="29" t="s">
        <v>242</v>
      </c>
      <c r="AD322" s="29" t="s">
        <v>243</v>
      </c>
      <c r="AE322" s="29" t="s">
        <v>240</v>
      </c>
      <c r="AF322" s="30">
        <v>45987</v>
      </c>
      <c r="AH322" s="74">
        <f>_xlfn.IFNA(IF(VLOOKUP(D322,'Cases2021 2022 FC'!AC:AE,3,0)=0,"1",VLOOKUP(D322,'Cases2021 2022 FC'!AC:AE,3,0)),"1")</f>
        <v>1</v>
      </c>
      <c r="AI322" s="74">
        <f t="shared" ref="AI322:AI385" si="31">ROUND(I322/AH322,0)</f>
        <v>72</v>
      </c>
      <c r="AJ322" s="74">
        <f t="shared" ref="AJ322:AJ385" si="32">IF(Q322-AI322&lt;0,Q322-AI322,0)</f>
        <v>0</v>
      </c>
      <c r="AK322" s="74">
        <f t="shared" ref="AK322:AK385" si="33">IF((AI322&gt;Q322),(K322/AH322)-Q322,0)+IFERROR(IF(B322=B321,AI321,0),0)</f>
        <v>72</v>
      </c>
      <c r="AL322" s="74">
        <f t="shared" ref="AL322:AL385" si="34">IF(AK322&gt;K322,I322,AK322)</f>
        <v>72</v>
      </c>
      <c r="AM322" s="75">
        <f t="shared" ref="AM322:AM385" si="35">IFERROR((W322/K322)*AL322,0)</f>
        <v>0</v>
      </c>
      <c r="AN322" s="72" t="e">
        <f>VLOOKUP(D322,SOP!C:R,16,0)</f>
        <v>#N/A</v>
      </c>
    </row>
    <row r="323" spans="1:40" x14ac:dyDescent="0.3">
      <c r="A323" s="74" cm="1">
        <f t="array" ref="A323">1+SUMPRODUCT(--(D323&gt;$D$2:$D$826))</f>
        <v>272</v>
      </c>
      <c r="B323" s="72" t="str">
        <f t="shared" si="30"/>
        <v>31132401272</v>
      </c>
      <c r="C323" s="30">
        <v>46008</v>
      </c>
      <c r="D323" s="29">
        <v>31132401</v>
      </c>
      <c r="E323" s="29" t="s">
        <v>845</v>
      </c>
      <c r="F323" s="29" t="s">
        <v>624</v>
      </c>
      <c r="G323" s="29" t="s">
        <v>238</v>
      </c>
      <c r="H323" s="29" t="s">
        <v>1996</v>
      </c>
      <c r="I323" s="29">
        <v>72</v>
      </c>
      <c r="J323" s="29">
        <v>0</v>
      </c>
      <c r="K323" s="29">
        <v>0</v>
      </c>
      <c r="L323" s="29">
        <v>0</v>
      </c>
      <c r="M323" s="29" t="s">
        <v>239</v>
      </c>
      <c r="N323" s="132">
        <v>46538</v>
      </c>
      <c r="O323" s="29">
        <v>46268</v>
      </c>
      <c r="P323" s="29">
        <v>530</v>
      </c>
      <c r="Q323" s="29">
        <v>260</v>
      </c>
      <c r="R323" s="29" t="s">
        <v>2000</v>
      </c>
      <c r="S323" s="29">
        <v>45987</v>
      </c>
      <c r="T323" s="29" t="s">
        <v>240</v>
      </c>
      <c r="U323" s="29" t="s">
        <v>240</v>
      </c>
      <c r="V323" s="29">
        <v>72</v>
      </c>
      <c r="W323" s="29">
        <v>681.87</v>
      </c>
      <c r="X323" s="29">
        <v>1</v>
      </c>
      <c r="Y323" s="29" t="s">
        <v>241</v>
      </c>
      <c r="Z323" s="29" t="s">
        <v>2245</v>
      </c>
      <c r="AA323" s="29" t="s">
        <v>242</v>
      </c>
      <c r="AB323" s="29" t="s">
        <v>242</v>
      </c>
      <c r="AC323" s="29" t="s">
        <v>242</v>
      </c>
      <c r="AD323" s="29" t="s">
        <v>243</v>
      </c>
      <c r="AE323" s="29" t="s">
        <v>240</v>
      </c>
      <c r="AF323" s="30">
        <v>45987</v>
      </c>
      <c r="AH323" s="74">
        <f>_xlfn.IFNA(IF(VLOOKUP(D323,'Cases2021 2022 FC'!AC:AE,3,0)=0,"1",VLOOKUP(D323,'Cases2021 2022 FC'!AC:AE,3,0)),"1")</f>
        <v>1</v>
      </c>
      <c r="AI323" s="74">
        <f t="shared" si="31"/>
        <v>72</v>
      </c>
      <c r="AJ323" s="74">
        <f t="shared" si="32"/>
        <v>0</v>
      </c>
      <c r="AK323" s="74">
        <f t="shared" si="33"/>
        <v>72</v>
      </c>
      <c r="AL323" s="74">
        <f t="shared" si="34"/>
        <v>72</v>
      </c>
      <c r="AM323" s="75">
        <f t="shared" si="35"/>
        <v>0</v>
      </c>
      <c r="AN323" s="72" t="e">
        <f>VLOOKUP(D323,SOP!C:R,16,0)</f>
        <v>#N/A</v>
      </c>
    </row>
    <row r="324" spans="1:40" x14ac:dyDescent="0.3">
      <c r="A324" s="74" cm="1">
        <f t="array" ref="A324">1+SUMPRODUCT(--(D324&gt;$D$2:$D$826))</f>
        <v>272</v>
      </c>
      <c r="B324" s="72" t="str">
        <f t="shared" si="30"/>
        <v>31132401272</v>
      </c>
      <c r="C324" s="30">
        <v>46008</v>
      </c>
      <c r="D324" s="29">
        <v>31132401</v>
      </c>
      <c r="E324" s="29" t="s">
        <v>845</v>
      </c>
      <c r="F324" s="29" t="s">
        <v>624</v>
      </c>
      <c r="G324" s="29" t="s">
        <v>238</v>
      </c>
      <c r="H324" s="29" t="s">
        <v>1996</v>
      </c>
      <c r="I324" s="29">
        <v>72</v>
      </c>
      <c r="J324" s="29">
        <v>0</v>
      </c>
      <c r="K324" s="29">
        <v>0</v>
      </c>
      <c r="L324" s="29">
        <v>0</v>
      </c>
      <c r="M324" s="29" t="s">
        <v>239</v>
      </c>
      <c r="N324" s="132">
        <v>46538</v>
      </c>
      <c r="O324" s="30">
        <v>46268</v>
      </c>
      <c r="P324" s="29">
        <v>530</v>
      </c>
      <c r="Q324" s="29">
        <v>260</v>
      </c>
      <c r="R324" s="29" t="s">
        <v>2001</v>
      </c>
      <c r="S324" s="29">
        <v>45987</v>
      </c>
      <c r="T324" s="29" t="s">
        <v>240</v>
      </c>
      <c r="U324" s="29" t="s">
        <v>240</v>
      </c>
      <c r="V324" s="29">
        <v>72</v>
      </c>
      <c r="W324" s="29">
        <v>681.87</v>
      </c>
      <c r="X324" s="29">
        <v>1</v>
      </c>
      <c r="Y324" s="29" t="s">
        <v>241</v>
      </c>
      <c r="Z324" s="29" t="s">
        <v>2245</v>
      </c>
      <c r="AA324" s="29" t="s">
        <v>242</v>
      </c>
      <c r="AB324" s="29" t="s">
        <v>242</v>
      </c>
      <c r="AC324" s="29" t="s">
        <v>242</v>
      </c>
      <c r="AD324" s="29" t="s">
        <v>243</v>
      </c>
      <c r="AE324" s="29" t="s">
        <v>240</v>
      </c>
      <c r="AF324" s="30">
        <v>45987</v>
      </c>
      <c r="AH324" s="74">
        <f>_xlfn.IFNA(IF(VLOOKUP(D324,'Cases2021 2022 FC'!AC:AE,3,0)=0,"1",VLOOKUP(D324,'Cases2021 2022 FC'!AC:AE,3,0)),"1")</f>
        <v>1</v>
      </c>
      <c r="AI324" s="74">
        <f t="shared" si="31"/>
        <v>72</v>
      </c>
      <c r="AJ324" s="74">
        <f t="shared" si="32"/>
        <v>0</v>
      </c>
      <c r="AK324" s="74">
        <f t="shared" si="33"/>
        <v>72</v>
      </c>
      <c r="AL324" s="74">
        <f t="shared" si="34"/>
        <v>72</v>
      </c>
      <c r="AM324" s="75">
        <f t="shared" si="35"/>
        <v>0</v>
      </c>
      <c r="AN324" s="72" t="e">
        <f>VLOOKUP(D324,SOP!C:R,16,0)</f>
        <v>#N/A</v>
      </c>
    </row>
    <row r="325" spans="1:40" x14ac:dyDescent="0.3">
      <c r="A325" s="74" cm="1">
        <f t="array" ref="A325">1+SUMPRODUCT(--(D325&gt;$D$2:$D$826))</f>
        <v>272</v>
      </c>
      <c r="B325" s="72" t="str">
        <f t="shared" si="30"/>
        <v>31132401272</v>
      </c>
      <c r="C325" s="30">
        <v>46008</v>
      </c>
      <c r="D325" s="29">
        <v>31132401</v>
      </c>
      <c r="E325" s="29" t="s">
        <v>845</v>
      </c>
      <c r="F325" s="29" t="s">
        <v>624</v>
      </c>
      <c r="G325" s="29" t="s">
        <v>238</v>
      </c>
      <c r="H325" s="29" t="s">
        <v>1996</v>
      </c>
      <c r="I325" s="29">
        <v>72</v>
      </c>
      <c r="J325" s="29">
        <v>0</v>
      </c>
      <c r="K325" s="29">
        <v>0</v>
      </c>
      <c r="L325" s="29">
        <v>0</v>
      </c>
      <c r="M325" s="29" t="s">
        <v>239</v>
      </c>
      <c r="N325" s="132">
        <v>46538</v>
      </c>
      <c r="O325" s="30">
        <v>46268</v>
      </c>
      <c r="P325" s="29">
        <v>530</v>
      </c>
      <c r="Q325" s="29">
        <v>260</v>
      </c>
      <c r="R325" s="29" t="s">
        <v>2002</v>
      </c>
      <c r="S325" s="29">
        <v>45987</v>
      </c>
      <c r="T325" s="29" t="s">
        <v>240</v>
      </c>
      <c r="U325" s="29" t="s">
        <v>240</v>
      </c>
      <c r="V325" s="29">
        <v>72</v>
      </c>
      <c r="W325" s="29">
        <v>681.87</v>
      </c>
      <c r="X325" s="29">
        <v>1</v>
      </c>
      <c r="Y325" s="29" t="s">
        <v>241</v>
      </c>
      <c r="Z325" s="29" t="s">
        <v>2245</v>
      </c>
      <c r="AA325" s="29" t="s">
        <v>242</v>
      </c>
      <c r="AB325" s="29" t="s">
        <v>242</v>
      </c>
      <c r="AC325" s="29" t="s">
        <v>242</v>
      </c>
      <c r="AD325" s="29" t="s">
        <v>243</v>
      </c>
      <c r="AE325" s="29" t="s">
        <v>240</v>
      </c>
      <c r="AF325" s="30">
        <v>45987</v>
      </c>
      <c r="AH325" s="74">
        <f>_xlfn.IFNA(IF(VLOOKUP(D325,'Cases2021 2022 FC'!AC:AE,3,0)=0,"1",VLOOKUP(D325,'Cases2021 2022 FC'!AC:AE,3,0)),"1")</f>
        <v>1</v>
      </c>
      <c r="AI325" s="74">
        <f t="shared" si="31"/>
        <v>72</v>
      </c>
      <c r="AJ325" s="74">
        <f t="shared" si="32"/>
        <v>0</v>
      </c>
      <c r="AK325" s="74">
        <f t="shared" si="33"/>
        <v>72</v>
      </c>
      <c r="AL325" s="74">
        <f t="shared" si="34"/>
        <v>72</v>
      </c>
      <c r="AM325" s="75">
        <f t="shared" si="35"/>
        <v>0</v>
      </c>
      <c r="AN325" s="72" t="e">
        <f>VLOOKUP(D325,SOP!C:R,16,0)</f>
        <v>#N/A</v>
      </c>
    </row>
    <row r="326" spans="1:40" x14ac:dyDescent="0.3">
      <c r="A326" s="74" cm="1">
        <f t="array" ref="A326">1+SUMPRODUCT(--(D326&gt;$D$2:$D$826))</f>
        <v>272</v>
      </c>
      <c r="B326" s="72" t="str">
        <f t="shared" si="30"/>
        <v>31132401272</v>
      </c>
      <c r="C326" s="30">
        <v>46008</v>
      </c>
      <c r="D326" s="29">
        <v>31132401</v>
      </c>
      <c r="E326" s="29" t="s">
        <v>845</v>
      </c>
      <c r="F326" s="29" t="s">
        <v>624</v>
      </c>
      <c r="G326" s="29" t="s">
        <v>238</v>
      </c>
      <c r="H326" s="29" t="s">
        <v>1996</v>
      </c>
      <c r="I326" s="29">
        <v>72</v>
      </c>
      <c r="J326" s="29">
        <v>0</v>
      </c>
      <c r="K326" s="29">
        <v>0</v>
      </c>
      <c r="L326" s="29">
        <v>0</v>
      </c>
      <c r="M326" s="29" t="s">
        <v>239</v>
      </c>
      <c r="N326" s="30">
        <v>46538</v>
      </c>
      <c r="O326" s="30">
        <v>46268</v>
      </c>
      <c r="P326" s="32">
        <v>530</v>
      </c>
      <c r="Q326" s="32">
        <v>260</v>
      </c>
      <c r="R326" s="29" t="s">
        <v>2003</v>
      </c>
      <c r="S326" s="30">
        <v>45987</v>
      </c>
      <c r="T326" s="29" t="s">
        <v>240</v>
      </c>
      <c r="U326" s="29" t="s">
        <v>240</v>
      </c>
      <c r="V326" s="32">
        <v>72</v>
      </c>
      <c r="W326" s="33">
        <v>681.87</v>
      </c>
      <c r="X326" s="32">
        <v>1</v>
      </c>
      <c r="Y326" s="29" t="s">
        <v>241</v>
      </c>
      <c r="Z326" s="29" t="s">
        <v>2245</v>
      </c>
      <c r="AA326" s="29" t="s">
        <v>242</v>
      </c>
      <c r="AB326" s="29" t="s">
        <v>242</v>
      </c>
      <c r="AC326" s="29" t="s">
        <v>242</v>
      </c>
      <c r="AD326" s="29" t="s">
        <v>243</v>
      </c>
      <c r="AE326" s="29" t="s">
        <v>240</v>
      </c>
      <c r="AF326" s="30">
        <v>45987</v>
      </c>
      <c r="AG326" s="30"/>
      <c r="AH326" s="74">
        <f>_xlfn.IFNA(IF(VLOOKUP(D326,'Cases2021 2022 FC'!AC:AE,3,0)=0,"1",VLOOKUP(D326,'Cases2021 2022 FC'!AC:AE,3,0)),"1")</f>
        <v>1</v>
      </c>
      <c r="AI326" s="74">
        <f t="shared" si="31"/>
        <v>72</v>
      </c>
      <c r="AJ326" s="74">
        <f t="shared" si="32"/>
        <v>0</v>
      </c>
      <c r="AK326" s="74">
        <f t="shared" si="33"/>
        <v>72</v>
      </c>
      <c r="AL326" s="74">
        <f t="shared" si="34"/>
        <v>72</v>
      </c>
      <c r="AM326" s="75">
        <f t="shared" si="35"/>
        <v>0</v>
      </c>
      <c r="AN326" s="72" t="e">
        <f>VLOOKUP(D326,SOP!C:R,16,0)</f>
        <v>#N/A</v>
      </c>
    </row>
    <row r="327" spans="1:40" x14ac:dyDescent="0.3">
      <c r="A327" s="74" cm="1">
        <f t="array" ref="A327">1+SUMPRODUCT(--(D327&gt;$D$2:$D$826))</f>
        <v>272</v>
      </c>
      <c r="B327" s="72" t="str">
        <f t="shared" si="30"/>
        <v>31132401272</v>
      </c>
      <c r="C327" s="30">
        <v>46008</v>
      </c>
      <c r="D327" s="29">
        <v>31132401</v>
      </c>
      <c r="E327" s="29" t="s">
        <v>845</v>
      </c>
      <c r="F327" s="29" t="s">
        <v>624</v>
      </c>
      <c r="G327" s="29" t="s">
        <v>238</v>
      </c>
      <c r="H327" s="29" t="s">
        <v>1996</v>
      </c>
      <c r="I327" s="29">
        <v>72</v>
      </c>
      <c r="J327" s="29">
        <v>0</v>
      </c>
      <c r="K327" s="29">
        <v>0</v>
      </c>
      <c r="L327" s="29">
        <v>0</v>
      </c>
      <c r="M327" s="29" t="s">
        <v>239</v>
      </c>
      <c r="N327" s="30">
        <v>46538</v>
      </c>
      <c r="O327" s="30">
        <v>46268</v>
      </c>
      <c r="P327" s="29">
        <v>530</v>
      </c>
      <c r="Q327" s="29">
        <v>260</v>
      </c>
      <c r="R327" s="29" t="s">
        <v>2004</v>
      </c>
      <c r="S327" s="30">
        <v>45987</v>
      </c>
      <c r="T327" s="29" t="s">
        <v>240</v>
      </c>
      <c r="U327" s="29" t="s">
        <v>240</v>
      </c>
      <c r="V327" s="29">
        <v>72</v>
      </c>
      <c r="W327" s="29">
        <v>681.87</v>
      </c>
      <c r="X327" s="29">
        <v>1</v>
      </c>
      <c r="Y327" s="29" t="s">
        <v>241</v>
      </c>
      <c r="Z327" s="29" t="s">
        <v>2245</v>
      </c>
      <c r="AA327" s="29" t="s">
        <v>242</v>
      </c>
      <c r="AB327" s="29" t="s">
        <v>242</v>
      </c>
      <c r="AC327" s="29" t="s">
        <v>242</v>
      </c>
      <c r="AD327" s="29" t="s">
        <v>243</v>
      </c>
      <c r="AE327" s="29" t="s">
        <v>240</v>
      </c>
      <c r="AF327" s="30">
        <v>45987</v>
      </c>
      <c r="AH327" s="74">
        <f>_xlfn.IFNA(IF(VLOOKUP(D327,'Cases2021 2022 FC'!AC:AE,3,0)=0,"1",VLOOKUP(D327,'Cases2021 2022 FC'!AC:AE,3,0)),"1")</f>
        <v>1</v>
      </c>
      <c r="AI327" s="74">
        <f t="shared" si="31"/>
        <v>72</v>
      </c>
      <c r="AJ327" s="74">
        <f t="shared" si="32"/>
        <v>0</v>
      </c>
      <c r="AK327" s="74">
        <f t="shared" si="33"/>
        <v>72</v>
      </c>
      <c r="AL327" s="74">
        <f t="shared" si="34"/>
        <v>72</v>
      </c>
      <c r="AM327" s="75">
        <f t="shared" si="35"/>
        <v>0</v>
      </c>
      <c r="AN327" s="72" t="e">
        <f>VLOOKUP(D327,SOP!C:R,16,0)</f>
        <v>#N/A</v>
      </c>
    </row>
    <row r="328" spans="1:40" x14ac:dyDescent="0.3">
      <c r="A328" s="74" cm="1">
        <f t="array" ref="A328">1+SUMPRODUCT(--(D328&gt;$D$2:$D$826))</f>
        <v>272</v>
      </c>
      <c r="B328" s="72" t="str">
        <f t="shared" si="30"/>
        <v>31132401272</v>
      </c>
      <c r="C328" s="30">
        <v>46008</v>
      </c>
      <c r="D328" s="29">
        <v>31132401</v>
      </c>
      <c r="E328" s="29" t="s">
        <v>845</v>
      </c>
      <c r="F328" s="29" t="s">
        <v>624</v>
      </c>
      <c r="G328" s="29" t="s">
        <v>238</v>
      </c>
      <c r="H328" s="29" t="s">
        <v>1996</v>
      </c>
      <c r="I328" s="29">
        <v>72</v>
      </c>
      <c r="J328" s="29">
        <v>0</v>
      </c>
      <c r="K328" s="29">
        <v>0</v>
      </c>
      <c r="L328" s="29">
        <v>0</v>
      </c>
      <c r="M328" s="29" t="s">
        <v>239</v>
      </c>
      <c r="N328" s="132">
        <v>46538</v>
      </c>
      <c r="O328" s="30">
        <v>46268</v>
      </c>
      <c r="P328" s="29">
        <v>530</v>
      </c>
      <c r="Q328" s="29">
        <v>260</v>
      </c>
      <c r="R328" s="29" t="s">
        <v>2005</v>
      </c>
      <c r="S328" s="29">
        <v>45987</v>
      </c>
      <c r="T328" s="29" t="s">
        <v>240</v>
      </c>
      <c r="U328" s="29" t="s">
        <v>240</v>
      </c>
      <c r="V328" s="29">
        <v>72</v>
      </c>
      <c r="W328" s="29">
        <v>681.87</v>
      </c>
      <c r="X328" s="29">
        <v>1</v>
      </c>
      <c r="Y328" s="29" t="s">
        <v>241</v>
      </c>
      <c r="Z328" s="29" t="s">
        <v>2245</v>
      </c>
      <c r="AA328" s="29" t="s">
        <v>242</v>
      </c>
      <c r="AB328" s="29" t="s">
        <v>242</v>
      </c>
      <c r="AC328" s="29" t="s">
        <v>242</v>
      </c>
      <c r="AD328" s="29" t="s">
        <v>243</v>
      </c>
      <c r="AE328" s="29" t="s">
        <v>240</v>
      </c>
      <c r="AF328" s="30">
        <v>45987</v>
      </c>
      <c r="AH328" s="74">
        <f>_xlfn.IFNA(IF(VLOOKUP(D328,'Cases2021 2022 FC'!AC:AE,3,0)=0,"1",VLOOKUP(D328,'Cases2021 2022 FC'!AC:AE,3,0)),"1")</f>
        <v>1</v>
      </c>
      <c r="AI328" s="74">
        <f t="shared" si="31"/>
        <v>72</v>
      </c>
      <c r="AJ328" s="74">
        <f t="shared" si="32"/>
        <v>0</v>
      </c>
      <c r="AK328" s="74">
        <f t="shared" si="33"/>
        <v>72</v>
      </c>
      <c r="AL328" s="74">
        <f t="shared" si="34"/>
        <v>72</v>
      </c>
      <c r="AM328" s="75">
        <f t="shared" si="35"/>
        <v>0</v>
      </c>
      <c r="AN328" s="72" t="e">
        <f>VLOOKUP(D328,SOP!C:R,16,0)</f>
        <v>#N/A</v>
      </c>
    </row>
    <row r="329" spans="1:40" x14ac:dyDescent="0.3">
      <c r="A329" s="74" cm="1">
        <f t="array" ref="A329">1+SUMPRODUCT(--(D329&gt;$D$2:$D$826))</f>
        <v>272</v>
      </c>
      <c r="B329" s="72" t="str">
        <f t="shared" si="30"/>
        <v>31132401272</v>
      </c>
      <c r="C329" s="30">
        <v>46008</v>
      </c>
      <c r="D329" s="29">
        <v>31132401</v>
      </c>
      <c r="E329" s="29" t="s">
        <v>845</v>
      </c>
      <c r="F329" s="29" t="s">
        <v>624</v>
      </c>
      <c r="G329" s="29" t="s">
        <v>238</v>
      </c>
      <c r="H329" s="29" t="s">
        <v>1996</v>
      </c>
      <c r="I329" s="29">
        <v>72</v>
      </c>
      <c r="J329" s="29">
        <v>0</v>
      </c>
      <c r="K329" s="29">
        <v>0</v>
      </c>
      <c r="L329" s="29">
        <v>0</v>
      </c>
      <c r="M329" s="29" t="s">
        <v>239</v>
      </c>
      <c r="N329" s="132">
        <v>46538</v>
      </c>
      <c r="O329" s="30">
        <v>46268</v>
      </c>
      <c r="P329" s="29">
        <v>530</v>
      </c>
      <c r="Q329" s="29">
        <v>260</v>
      </c>
      <c r="R329" s="29" t="s">
        <v>2006</v>
      </c>
      <c r="S329" s="29">
        <v>45987</v>
      </c>
      <c r="T329" s="29" t="s">
        <v>240</v>
      </c>
      <c r="U329" s="29" t="s">
        <v>240</v>
      </c>
      <c r="V329" s="29">
        <v>72</v>
      </c>
      <c r="W329" s="29">
        <v>681.87</v>
      </c>
      <c r="X329" s="29">
        <v>1</v>
      </c>
      <c r="Y329" s="29" t="s">
        <v>241</v>
      </c>
      <c r="Z329" s="29" t="s">
        <v>2245</v>
      </c>
      <c r="AA329" s="29" t="s">
        <v>242</v>
      </c>
      <c r="AB329" s="29" t="s">
        <v>242</v>
      </c>
      <c r="AC329" s="29" t="s">
        <v>242</v>
      </c>
      <c r="AD329" s="29" t="s">
        <v>243</v>
      </c>
      <c r="AE329" s="29" t="s">
        <v>240</v>
      </c>
      <c r="AF329" s="30">
        <v>45987</v>
      </c>
      <c r="AH329" s="74">
        <f>_xlfn.IFNA(IF(VLOOKUP(D329,'Cases2021 2022 FC'!AC:AE,3,0)=0,"1",VLOOKUP(D329,'Cases2021 2022 FC'!AC:AE,3,0)),"1")</f>
        <v>1</v>
      </c>
      <c r="AI329" s="74">
        <f t="shared" si="31"/>
        <v>72</v>
      </c>
      <c r="AJ329" s="74">
        <f t="shared" si="32"/>
        <v>0</v>
      </c>
      <c r="AK329" s="74">
        <f t="shared" si="33"/>
        <v>72</v>
      </c>
      <c r="AL329" s="74">
        <f t="shared" si="34"/>
        <v>72</v>
      </c>
      <c r="AM329" s="75">
        <f t="shared" si="35"/>
        <v>0</v>
      </c>
      <c r="AN329" s="72" t="e">
        <f>VLOOKUP(D329,SOP!C:R,16,0)</f>
        <v>#N/A</v>
      </c>
    </row>
    <row r="330" spans="1:40" x14ac:dyDescent="0.3">
      <c r="A330" s="74" cm="1">
        <f t="array" ref="A330">1+SUMPRODUCT(--(D330&gt;$D$2:$D$826))</f>
        <v>272</v>
      </c>
      <c r="B330" s="72" t="str">
        <f t="shared" si="30"/>
        <v>31132401272</v>
      </c>
      <c r="C330" s="30">
        <v>46008</v>
      </c>
      <c r="D330" s="29">
        <v>31132401</v>
      </c>
      <c r="E330" s="29" t="s">
        <v>845</v>
      </c>
      <c r="F330" s="29" t="s">
        <v>624</v>
      </c>
      <c r="G330" s="29" t="s">
        <v>238</v>
      </c>
      <c r="H330" s="29" t="s">
        <v>1996</v>
      </c>
      <c r="I330" s="29">
        <v>72</v>
      </c>
      <c r="J330" s="29">
        <v>0</v>
      </c>
      <c r="K330" s="29">
        <v>0</v>
      </c>
      <c r="L330" s="29">
        <v>0</v>
      </c>
      <c r="M330" s="29" t="s">
        <v>239</v>
      </c>
      <c r="N330" s="30">
        <v>46538</v>
      </c>
      <c r="O330" s="30">
        <v>46268</v>
      </c>
      <c r="P330" s="29">
        <v>530</v>
      </c>
      <c r="Q330" s="29">
        <v>260</v>
      </c>
      <c r="R330" s="29" t="s">
        <v>2007</v>
      </c>
      <c r="S330" s="30">
        <v>45987</v>
      </c>
      <c r="T330" s="29" t="s">
        <v>240</v>
      </c>
      <c r="U330" s="29" t="s">
        <v>240</v>
      </c>
      <c r="V330" s="29">
        <v>72</v>
      </c>
      <c r="W330" s="29">
        <v>681.87</v>
      </c>
      <c r="X330" s="29">
        <v>1</v>
      </c>
      <c r="Y330" s="29" t="s">
        <v>241</v>
      </c>
      <c r="Z330" s="29" t="s">
        <v>2245</v>
      </c>
      <c r="AA330" s="29" t="s">
        <v>242</v>
      </c>
      <c r="AB330" s="29" t="s">
        <v>242</v>
      </c>
      <c r="AC330" s="29" t="s">
        <v>242</v>
      </c>
      <c r="AD330" s="29" t="s">
        <v>243</v>
      </c>
      <c r="AE330" s="29" t="s">
        <v>240</v>
      </c>
      <c r="AF330" s="30">
        <v>45987</v>
      </c>
      <c r="AH330" s="74">
        <f>_xlfn.IFNA(IF(VLOOKUP(D330,'Cases2021 2022 FC'!AC:AE,3,0)=0,"1",VLOOKUP(D330,'Cases2021 2022 FC'!AC:AE,3,0)),"1")</f>
        <v>1</v>
      </c>
      <c r="AI330" s="74">
        <f t="shared" si="31"/>
        <v>72</v>
      </c>
      <c r="AJ330" s="74">
        <f t="shared" si="32"/>
        <v>0</v>
      </c>
      <c r="AK330" s="74">
        <f t="shared" si="33"/>
        <v>72</v>
      </c>
      <c r="AL330" s="74">
        <f t="shared" si="34"/>
        <v>72</v>
      </c>
      <c r="AM330" s="75">
        <f t="shared" si="35"/>
        <v>0</v>
      </c>
      <c r="AN330" s="72" t="e">
        <f>VLOOKUP(D330,SOP!C:R,16,0)</f>
        <v>#N/A</v>
      </c>
    </row>
    <row r="331" spans="1:40" x14ac:dyDescent="0.3">
      <c r="A331" s="74" cm="1">
        <f t="array" ref="A331">1+SUMPRODUCT(--(D331&gt;$D$2:$D$826))</f>
        <v>272</v>
      </c>
      <c r="B331" s="72" t="str">
        <f t="shared" si="30"/>
        <v>31132401272</v>
      </c>
      <c r="C331" s="30">
        <v>46008</v>
      </c>
      <c r="D331" s="29">
        <v>31132401</v>
      </c>
      <c r="E331" s="29" t="s">
        <v>845</v>
      </c>
      <c r="F331" s="29" t="s">
        <v>624</v>
      </c>
      <c r="G331" s="29" t="s">
        <v>238</v>
      </c>
      <c r="H331" s="29" t="s">
        <v>1996</v>
      </c>
      <c r="I331" s="29">
        <v>72</v>
      </c>
      <c r="J331" s="29">
        <v>0</v>
      </c>
      <c r="K331" s="29">
        <v>0</v>
      </c>
      <c r="L331" s="29">
        <v>0</v>
      </c>
      <c r="M331" s="29" t="s">
        <v>239</v>
      </c>
      <c r="N331" s="30">
        <v>46538</v>
      </c>
      <c r="O331" s="30">
        <v>46268</v>
      </c>
      <c r="P331" s="29">
        <v>530</v>
      </c>
      <c r="Q331" s="29">
        <v>260</v>
      </c>
      <c r="R331" s="29" t="s">
        <v>2008</v>
      </c>
      <c r="S331" s="30">
        <v>45987</v>
      </c>
      <c r="T331" s="29" t="s">
        <v>240</v>
      </c>
      <c r="U331" s="29" t="s">
        <v>240</v>
      </c>
      <c r="V331" s="32">
        <v>72</v>
      </c>
      <c r="W331" s="29">
        <v>681.87</v>
      </c>
      <c r="X331" s="29">
        <v>1</v>
      </c>
      <c r="Y331" s="29" t="s">
        <v>241</v>
      </c>
      <c r="Z331" s="29" t="s">
        <v>2245</v>
      </c>
      <c r="AA331" s="29" t="s">
        <v>242</v>
      </c>
      <c r="AB331" s="29" t="s">
        <v>242</v>
      </c>
      <c r="AC331" s="29" t="s">
        <v>242</v>
      </c>
      <c r="AD331" s="29" t="s">
        <v>243</v>
      </c>
      <c r="AE331" s="29" t="s">
        <v>240</v>
      </c>
      <c r="AF331" s="30">
        <v>45987</v>
      </c>
      <c r="AH331" s="74">
        <f>_xlfn.IFNA(IF(VLOOKUP(D331,'Cases2021 2022 FC'!AC:AE,3,0)=0,"1",VLOOKUP(D331,'Cases2021 2022 FC'!AC:AE,3,0)),"1")</f>
        <v>1</v>
      </c>
      <c r="AI331" s="74">
        <f t="shared" si="31"/>
        <v>72</v>
      </c>
      <c r="AJ331" s="74">
        <f t="shared" si="32"/>
        <v>0</v>
      </c>
      <c r="AK331" s="74">
        <f t="shared" si="33"/>
        <v>72</v>
      </c>
      <c r="AL331" s="74">
        <f t="shared" si="34"/>
        <v>72</v>
      </c>
      <c r="AM331" s="75">
        <f t="shared" si="35"/>
        <v>0</v>
      </c>
      <c r="AN331" s="72" t="e">
        <f>VLOOKUP(D331,SOP!C:R,16,0)</f>
        <v>#N/A</v>
      </c>
    </row>
    <row r="332" spans="1:40" x14ac:dyDescent="0.3">
      <c r="A332" s="74" cm="1">
        <f t="array" ref="A332">1+SUMPRODUCT(--(D332&gt;$D$2:$D$826))</f>
        <v>272</v>
      </c>
      <c r="B332" s="72" t="str">
        <f t="shared" si="30"/>
        <v>31132401272</v>
      </c>
      <c r="C332" s="30">
        <v>46008</v>
      </c>
      <c r="D332" s="29">
        <v>31132401</v>
      </c>
      <c r="E332" s="29" t="s">
        <v>845</v>
      </c>
      <c r="F332" s="29" t="s">
        <v>624</v>
      </c>
      <c r="G332" s="29" t="s">
        <v>238</v>
      </c>
      <c r="H332" s="29" t="s">
        <v>1996</v>
      </c>
      <c r="I332" s="29">
        <v>72</v>
      </c>
      <c r="J332" s="29">
        <v>0</v>
      </c>
      <c r="K332" s="29">
        <v>0</v>
      </c>
      <c r="L332" s="29">
        <v>0</v>
      </c>
      <c r="M332" s="29" t="s">
        <v>239</v>
      </c>
      <c r="N332" s="30">
        <v>46538</v>
      </c>
      <c r="O332" s="30">
        <v>46268</v>
      </c>
      <c r="P332" s="29">
        <v>530</v>
      </c>
      <c r="Q332" s="29">
        <v>260</v>
      </c>
      <c r="R332" s="29" t="s">
        <v>2009</v>
      </c>
      <c r="S332" s="30">
        <v>45987</v>
      </c>
      <c r="T332" s="29" t="s">
        <v>240</v>
      </c>
      <c r="U332" s="29" t="s">
        <v>240</v>
      </c>
      <c r="V332" s="29">
        <v>72</v>
      </c>
      <c r="W332" s="29">
        <v>681.87</v>
      </c>
      <c r="X332" s="29">
        <v>1</v>
      </c>
      <c r="Y332" s="29" t="s">
        <v>241</v>
      </c>
      <c r="Z332" s="29" t="s">
        <v>2245</v>
      </c>
      <c r="AA332" s="29" t="s">
        <v>242</v>
      </c>
      <c r="AB332" s="29" t="s">
        <v>242</v>
      </c>
      <c r="AC332" s="29" t="s">
        <v>242</v>
      </c>
      <c r="AD332" s="29" t="s">
        <v>243</v>
      </c>
      <c r="AE332" s="29" t="s">
        <v>240</v>
      </c>
      <c r="AF332" s="30">
        <v>45987</v>
      </c>
      <c r="AH332" s="74">
        <f>_xlfn.IFNA(IF(VLOOKUP(D332,'Cases2021 2022 FC'!AC:AE,3,0)=0,"1",VLOOKUP(D332,'Cases2021 2022 FC'!AC:AE,3,0)),"1")</f>
        <v>1</v>
      </c>
      <c r="AI332" s="74">
        <f t="shared" si="31"/>
        <v>72</v>
      </c>
      <c r="AJ332" s="74">
        <f t="shared" si="32"/>
        <v>0</v>
      </c>
      <c r="AK332" s="74">
        <f t="shared" si="33"/>
        <v>72</v>
      </c>
      <c r="AL332" s="74">
        <f t="shared" si="34"/>
        <v>72</v>
      </c>
      <c r="AM332" s="75">
        <f t="shared" si="35"/>
        <v>0</v>
      </c>
      <c r="AN332" s="72" t="e">
        <f>VLOOKUP(D332,SOP!C:R,16,0)</f>
        <v>#N/A</v>
      </c>
    </row>
    <row r="333" spans="1:40" x14ac:dyDescent="0.3">
      <c r="A333" s="74" cm="1">
        <f t="array" ref="A333">1+SUMPRODUCT(--(D333&gt;$D$2:$D$826))</f>
        <v>272</v>
      </c>
      <c r="B333" s="72" t="str">
        <f t="shared" si="30"/>
        <v>31132401272</v>
      </c>
      <c r="C333" s="30">
        <v>46008</v>
      </c>
      <c r="D333" s="29">
        <v>31132401</v>
      </c>
      <c r="E333" s="29" t="s">
        <v>845</v>
      </c>
      <c r="F333" s="29" t="s">
        <v>624</v>
      </c>
      <c r="G333" s="29" t="s">
        <v>238</v>
      </c>
      <c r="H333" s="29" t="s">
        <v>1996</v>
      </c>
      <c r="I333" s="29">
        <v>72</v>
      </c>
      <c r="J333" s="29">
        <v>0</v>
      </c>
      <c r="K333" s="29">
        <v>0</v>
      </c>
      <c r="L333" s="29">
        <v>0</v>
      </c>
      <c r="M333" s="29" t="s">
        <v>239</v>
      </c>
      <c r="N333" s="30">
        <v>46538</v>
      </c>
      <c r="O333" s="30">
        <v>46268</v>
      </c>
      <c r="P333" s="29">
        <v>530</v>
      </c>
      <c r="Q333" s="29">
        <v>260</v>
      </c>
      <c r="R333" s="29" t="s">
        <v>2010</v>
      </c>
      <c r="S333" s="30">
        <v>45987</v>
      </c>
      <c r="T333" s="29" t="s">
        <v>240</v>
      </c>
      <c r="U333" s="29" t="s">
        <v>240</v>
      </c>
      <c r="V333" s="29">
        <v>72</v>
      </c>
      <c r="W333" s="29">
        <v>681.87</v>
      </c>
      <c r="X333" s="29">
        <v>1</v>
      </c>
      <c r="Y333" s="29" t="s">
        <v>241</v>
      </c>
      <c r="Z333" s="29" t="s">
        <v>2245</v>
      </c>
      <c r="AA333" s="29" t="s">
        <v>242</v>
      </c>
      <c r="AB333" s="29" t="s">
        <v>242</v>
      </c>
      <c r="AC333" s="29" t="s">
        <v>242</v>
      </c>
      <c r="AD333" s="29" t="s">
        <v>243</v>
      </c>
      <c r="AE333" s="29" t="s">
        <v>240</v>
      </c>
      <c r="AF333" s="30">
        <v>45987</v>
      </c>
      <c r="AH333" s="74">
        <f>_xlfn.IFNA(IF(VLOOKUP(D333,'Cases2021 2022 FC'!AC:AE,3,0)=0,"1",VLOOKUP(D333,'Cases2021 2022 FC'!AC:AE,3,0)),"1")</f>
        <v>1</v>
      </c>
      <c r="AI333" s="74">
        <f t="shared" si="31"/>
        <v>72</v>
      </c>
      <c r="AJ333" s="74">
        <f t="shared" si="32"/>
        <v>0</v>
      </c>
      <c r="AK333" s="74">
        <f t="shared" si="33"/>
        <v>72</v>
      </c>
      <c r="AL333" s="74">
        <f t="shared" si="34"/>
        <v>72</v>
      </c>
      <c r="AM333" s="75">
        <f t="shared" si="35"/>
        <v>0</v>
      </c>
      <c r="AN333" s="72" t="e">
        <f>VLOOKUP(D333,SOP!C:R,16,0)</f>
        <v>#N/A</v>
      </c>
    </row>
    <row r="334" spans="1:40" x14ac:dyDescent="0.3">
      <c r="A334" s="74" cm="1">
        <f t="array" ref="A334">1+SUMPRODUCT(--(D334&gt;$D$2:$D$826))</f>
        <v>272</v>
      </c>
      <c r="B334" s="72" t="str">
        <f t="shared" si="30"/>
        <v>31132401272</v>
      </c>
      <c r="C334" s="30">
        <v>46008</v>
      </c>
      <c r="D334" s="29">
        <v>31132401</v>
      </c>
      <c r="E334" s="29" t="s">
        <v>845</v>
      </c>
      <c r="F334" s="29" t="s">
        <v>624</v>
      </c>
      <c r="G334" s="29" t="s">
        <v>238</v>
      </c>
      <c r="H334" s="29" t="s">
        <v>1996</v>
      </c>
      <c r="I334" s="29">
        <v>72</v>
      </c>
      <c r="J334" s="29">
        <v>0</v>
      </c>
      <c r="K334" s="29">
        <v>0</v>
      </c>
      <c r="L334" s="29">
        <v>0</v>
      </c>
      <c r="M334" s="29" t="s">
        <v>239</v>
      </c>
      <c r="N334" s="30">
        <v>46538</v>
      </c>
      <c r="O334" s="30">
        <v>46268</v>
      </c>
      <c r="P334" s="29">
        <v>530</v>
      </c>
      <c r="Q334" s="29">
        <v>260</v>
      </c>
      <c r="R334" s="29" t="s">
        <v>2011</v>
      </c>
      <c r="S334" s="30">
        <v>45987</v>
      </c>
      <c r="T334" s="29" t="s">
        <v>240</v>
      </c>
      <c r="U334" s="29" t="s">
        <v>240</v>
      </c>
      <c r="V334" s="32">
        <v>72</v>
      </c>
      <c r="W334" s="29">
        <v>681.87</v>
      </c>
      <c r="X334" s="29">
        <v>1</v>
      </c>
      <c r="Y334" s="29" t="s">
        <v>241</v>
      </c>
      <c r="Z334" s="29" t="s">
        <v>2245</v>
      </c>
      <c r="AA334" s="29" t="s">
        <v>242</v>
      </c>
      <c r="AB334" s="29" t="s">
        <v>242</v>
      </c>
      <c r="AC334" s="29" t="s">
        <v>242</v>
      </c>
      <c r="AD334" s="29" t="s">
        <v>243</v>
      </c>
      <c r="AE334" s="29" t="s">
        <v>240</v>
      </c>
      <c r="AF334" s="30">
        <v>45987</v>
      </c>
      <c r="AH334" s="74">
        <f>_xlfn.IFNA(IF(VLOOKUP(D334,'Cases2021 2022 FC'!AC:AE,3,0)=0,"1",VLOOKUP(D334,'Cases2021 2022 FC'!AC:AE,3,0)),"1")</f>
        <v>1</v>
      </c>
      <c r="AI334" s="74">
        <f t="shared" si="31"/>
        <v>72</v>
      </c>
      <c r="AJ334" s="74">
        <f t="shared" si="32"/>
        <v>0</v>
      </c>
      <c r="AK334" s="74">
        <f t="shared" si="33"/>
        <v>72</v>
      </c>
      <c r="AL334" s="74">
        <f t="shared" si="34"/>
        <v>72</v>
      </c>
      <c r="AM334" s="75">
        <f t="shared" si="35"/>
        <v>0</v>
      </c>
      <c r="AN334" s="72" t="e">
        <f>VLOOKUP(D334,SOP!C:R,16,0)</f>
        <v>#N/A</v>
      </c>
    </row>
    <row r="335" spans="1:40" x14ac:dyDescent="0.3">
      <c r="A335" s="74" cm="1">
        <f t="array" ref="A335">1+SUMPRODUCT(--(D335&gt;$D$2:$D$826))</f>
        <v>272</v>
      </c>
      <c r="B335" s="72" t="str">
        <f t="shared" si="30"/>
        <v>31132401272</v>
      </c>
      <c r="C335" s="30">
        <v>46008</v>
      </c>
      <c r="D335" s="29">
        <v>31132401</v>
      </c>
      <c r="E335" s="29" t="s">
        <v>845</v>
      </c>
      <c r="F335" s="29" t="s">
        <v>624</v>
      </c>
      <c r="G335" s="29" t="s">
        <v>238</v>
      </c>
      <c r="H335" s="29" t="s">
        <v>1996</v>
      </c>
      <c r="I335" s="29">
        <v>72</v>
      </c>
      <c r="J335" s="29">
        <v>0</v>
      </c>
      <c r="K335" s="29">
        <v>0</v>
      </c>
      <c r="L335" s="29">
        <v>0</v>
      </c>
      <c r="M335" s="29" t="s">
        <v>239</v>
      </c>
      <c r="N335" s="30">
        <v>46538</v>
      </c>
      <c r="O335" s="30">
        <v>46268</v>
      </c>
      <c r="P335" s="32">
        <v>530</v>
      </c>
      <c r="Q335" s="32">
        <v>260</v>
      </c>
      <c r="R335" s="29" t="s">
        <v>2012</v>
      </c>
      <c r="S335" s="30">
        <v>45987</v>
      </c>
      <c r="T335" s="29" t="s">
        <v>240</v>
      </c>
      <c r="U335" s="29" t="s">
        <v>240</v>
      </c>
      <c r="V335" s="32">
        <v>72</v>
      </c>
      <c r="W335" s="29">
        <v>681.87</v>
      </c>
      <c r="X335" s="29">
        <v>1</v>
      </c>
      <c r="Y335" s="29" t="s">
        <v>241</v>
      </c>
      <c r="Z335" s="29" t="s">
        <v>2245</v>
      </c>
      <c r="AA335" s="29" t="s">
        <v>242</v>
      </c>
      <c r="AB335" s="29" t="s">
        <v>242</v>
      </c>
      <c r="AC335" s="29" t="s">
        <v>242</v>
      </c>
      <c r="AD335" s="29" t="s">
        <v>243</v>
      </c>
      <c r="AE335" s="29" t="s">
        <v>240</v>
      </c>
      <c r="AF335" s="30">
        <v>45987</v>
      </c>
      <c r="AH335" s="74">
        <f>_xlfn.IFNA(IF(VLOOKUP(D335,'Cases2021 2022 FC'!AC:AE,3,0)=0,"1",VLOOKUP(D335,'Cases2021 2022 FC'!AC:AE,3,0)),"1")</f>
        <v>1</v>
      </c>
      <c r="AI335" s="74">
        <f t="shared" si="31"/>
        <v>72</v>
      </c>
      <c r="AJ335" s="74">
        <f t="shared" si="32"/>
        <v>0</v>
      </c>
      <c r="AK335" s="74">
        <f t="shared" si="33"/>
        <v>72</v>
      </c>
      <c r="AL335" s="74">
        <f t="shared" si="34"/>
        <v>72</v>
      </c>
      <c r="AM335" s="75">
        <f t="shared" si="35"/>
        <v>0</v>
      </c>
      <c r="AN335" s="72" t="e">
        <f>VLOOKUP(D335,SOP!C:R,16,0)</f>
        <v>#N/A</v>
      </c>
    </row>
    <row r="336" spans="1:40" x14ac:dyDescent="0.3">
      <c r="A336" s="74" cm="1">
        <f t="array" ref="A336">1+SUMPRODUCT(--(D336&gt;$D$2:$D$826))</f>
        <v>272</v>
      </c>
      <c r="B336" s="72" t="str">
        <f t="shared" si="30"/>
        <v>31132401272</v>
      </c>
      <c r="C336" s="30">
        <v>46008</v>
      </c>
      <c r="D336" s="29">
        <v>31132401</v>
      </c>
      <c r="E336" s="29" t="s">
        <v>845</v>
      </c>
      <c r="F336" s="29" t="s">
        <v>624</v>
      </c>
      <c r="G336" s="29" t="s">
        <v>238</v>
      </c>
      <c r="H336" s="29" t="s">
        <v>1996</v>
      </c>
      <c r="I336" s="29">
        <v>72</v>
      </c>
      <c r="J336" s="29">
        <v>0</v>
      </c>
      <c r="K336" s="29">
        <v>0</v>
      </c>
      <c r="L336" s="29">
        <v>0</v>
      </c>
      <c r="M336" s="29" t="s">
        <v>239</v>
      </c>
      <c r="N336" s="132">
        <v>46538</v>
      </c>
      <c r="O336" s="29">
        <v>46268</v>
      </c>
      <c r="P336" s="29">
        <v>530</v>
      </c>
      <c r="Q336" s="29">
        <v>260</v>
      </c>
      <c r="R336" s="29" t="s">
        <v>2013</v>
      </c>
      <c r="S336" s="29">
        <v>45987</v>
      </c>
      <c r="T336" s="29" t="s">
        <v>240</v>
      </c>
      <c r="U336" s="29" t="s">
        <v>240</v>
      </c>
      <c r="V336" s="29">
        <v>72</v>
      </c>
      <c r="W336" s="29">
        <v>681.87</v>
      </c>
      <c r="X336" s="29">
        <v>1</v>
      </c>
      <c r="Y336" s="29" t="s">
        <v>241</v>
      </c>
      <c r="Z336" s="29" t="s">
        <v>2245</v>
      </c>
      <c r="AA336" s="29" t="s">
        <v>242</v>
      </c>
      <c r="AB336" s="29" t="s">
        <v>242</v>
      </c>
      <c r="AC336" s="29" t="s">
        <v>242</v>
      </c>
      <c r="AD336" s="29" t="s">
        <v>243</v>
      </c>
      <c r="AE336" s="29" t="s">
        <v>240</v>
      </c>
      <c r="AF336" s="30">
        <v>45987</v>
      </c>
      <c r="AH336" s="74">
        <f>_xlfn.IFNA(IF(VLOOKUP(D336,'Cases2021 2022 FC'!AC:AE,3,0)=0,"1",VLOOKUP(D336,'Cases2021 2022 FC'!AC:AE,3,0)),"1")</f>
        <v>1</v>
      </c>
      <c r="AI336" s="74">
        <f t="shared" si="31"/>
        <v>72</v>
      </c>
      <c r="AJ336" s="74">
        <f t="shared" si="32"/>
        <v>0</v>
      </c>
      <c r="AK336" s="74">
        <f t="shared" si="33"/>
        <v>72</v>
      </c>
      <c r="AL336" s="74">
        <f t="shared" si="34"/>
        <v>72</v>
      </c>
      <c r="AM336" s="75">
        <f t="shared" si="35"/>
        <v>0</v>
      </c>
      <c r="AN336" s="72" t="e">
        <f>VLOOKUP(D336,SOP!C:R,16,0)</f>
        <v>#N/A</v>
      </c>
    </row>
    <row r="337" spans="1:40" x14ac:dyDescent="0.3">
      <c r="A337" s="74" cm="1">
        <f t="array" ref="A337">1+SUMPRODUCT(--(D337&gt;$D$2:$D$826))</f>
        <v>272</v>
      </c>
      <c r="B337" s="72" t="str">
        <f t="shared" si="30"/>
        <v>31132401272</v>
      </c>
      <c r="C337" s="30">
        <v>46008</v>
      </c>
      <c r="D337" s="29">
        <v>31132401</v>
      </c>
      <c r="E337" s="29" t="s">
        <v>845</v>
      </c>
      <c r="F337" s="29" t="s">
        <v>624</v>
      </c>
      <c r="G337" s="29" t="s">
        <v>238</v>
      </c>
      <c r="H337" s="29" t="s">
        <v>1996</v>
      </c>
      <c r="I337" s="29">
        <v>72</v>
      </c>
      <c r="J337" s="29">
        <v>0</v>
      </c>
      <c r="K337" s="29">
        <v>0</v>
      </c>
      <c r="L337" s="29">
        <v>0</v>
      </c>
      <c r="M337" s="29" t="s">
        <v>239</v>
      </c>
      <c r="N337" s="132">
        <v>46538</v>
      </c>
      <c r="O337" s="29">
        <v>46268</v>
      </c>
      <c r="P337" s="29">
        <v>530</v>
      </c>
      <c r="Q337" s="29">
        <v>260</v>
      </c>
      <c r="R337" s="29" t="s">
        <v>2014</v>
      </c>
      <c r="S337" s="29">
        <v>45987</v>
      </c>
      <c r="T337" s="29" t="s">
        <v>240</v>
      </c>
      <c r="U337" s="29" t="s">
        <v>240</v>
      </c>
      <c r="V337" s="29">
        <v>72</v>
      </c>
      <c r="W337" s="29">
        <v>681.87</v>
      </c>
      <c r="X337" s="29">
        <v>1</v>
      </c>
      <c r="Y337" s="29" t="s">
        <v>241</v>
      </c>
      <c r="Z337" s="29" t="s">
        <v>2245</v>
      </c>
      <c r="AA337" s="29" t="s">
        <v>242</v>
      </c>
      <c r="AB337" s="29" t="s">
        <v>242</v>
      </c>
      <c r="AC337" s="29" t="s">
        <v>242</v>
      </c>
      <c r="AD337" s="29" t="s">
        <v>243</v>
      </c>
      <c r="AE337" s="29" t="s">
        <v>240</v>
      </c>
      <c r="AF337" s="30">
        <v>45987</v>
      </c>
      <c r="AH337" s="74">
        <f>_xlfn.IFNA(IF(VLOOKUP(D337,'Cases2021 2022 FC'!AC:AE,3,0)=0,"1",VLOOKUP(D337,'Cases2021 2022 FC'!AC:AE,3,0)),"1")</f>
        <v>1</v>
      </c>
      <c r="AI337" s="74">
        <f t="shared" si="31"/>
        <v>72</v>
      </c>
      <c r="AJ337" s="74">
        <f t="shared" si="32"/>
        <v>0</v>
      </c>
      <c r="AK337" s="74">
        <f t="shared" si="33"/>
        <v>72</v>
      </c>
      <c r="AL337" s="74">
        <f t="shared" si="34"/>
        <v>72</v>
      </c>
      <c r="AM337" s="75">
        <f t="shared" si="35"/>
        <v>0</v>
      </c>
      <c r="AN337" s="72" t="e">
        <f>VLOOKUP(D337,SOP!C:R,16,0)</f>
        <v>#N/A</v>
      </c>
    </row>
    <row r="338" spans="1:40" x14ac:dyDescent="0.3">
      <c r="A338" s="74" cm="1">
        <f t="array" ref="A338">1+SUMPRODUCT(--(D338&gt;$D$2:$D$826))</f>
        <v>272</v>
      </c>
      <c r="B338" s="72" t="str">
        <f t="shared" si="30"/>
        <v>31132401272</v>
      </c>
      <c r="C338" s="30">
        <v>46008</v>
      </c>
      <c r="D338" s="29">
        <v>31132401</v>
      </c>
      <c r="E338" s="29" t="s">
        <v>845</v>
      </c>
      <c r="F338" s="29" t="s">
        <v>624</v>
      </c>
      <c r="G338" s="29" t="s">
        <v>238</v>
      </c>
      <c r="H338" s="29" t="s">
        <v>1996</v>
      </c>
      <c r="I338" s="29">
        <v>72</v>
      </c>
      <c r="J338" s="29">
        <v>0</v>
      </c>
      <c r="K338" s="29">
        <v>0</v>
      </c>
      <c r="L338" s="29">
        <v>0</v>
      </c>
      <c r="M338" s="29" t="s">
        <v>239</v>
      </c>
      <c r="N338" s="132">
        <v>46538</v>
      </c>
      <c r="O338" s="29">
        <v>46268</v>
      </c>
      <c r="P338" s="29">
        <v>530</v>
      </c>
      <c r="Q338" s="29">
        <v>260</v>
      </c>
      <c r="R338" s="29" t="s">
        <v>2015</v>
      </c>
      <c r="S338" s="29">
        <v>45987</v>
      </c>
      <c r="T338" s="29" t="s">
        <v>240</v>
      </c>
      <c r="U338" s="29" t="s">
        <v>240</v>
      </c>
      <c r="V338" s="29">
        <v>72</v>
      </c>
      <c r="W338" s="29">
        <v>681.87</v>
      </c>
      <c r="X338" s="29">
        <v>1</v>
      </c>
      <c r="Y338" s="29" t="s">
        <v>241</v>
      </c>
      <c r="Z338" s="29" t="s">
        <v>2245</v>
      </c>
      <c r="AA338" s="29" t="s">
        <v>242</v>
      </c>
      <c r="AB338" s="29" t="s">
        <v>242</v>
      </c>
      <c r="AC338" s="29" t="s">
        <v>242</v>
      </c>
      <c r="AD338" s="29" t="s">
        <v>243</v>
      </c>
      <c r="AE338" s="29" t="s">
        <v>240</v>
      </c>
      <c r="AF338" s="30">
        <v>45987</v>
      </c>
      <c r="AH338" s="74">
        <f>_xlfn.IFNA(IF(VLOOKUP(D338,'Cases2021 2022 FC'!AC:AE,3,0)=0,"1",VLOOKUP(D338,'Cases2021 2022 FC'!AC:AE,3,0)),"1")</f>
        <v>1</v>
      </c>
      <c r="AI338" s="74">
        <f t="shared" si="31"/>
        <v>72</v>
      </c>
      <c r="AJ338" s="74">
        <f t="shared" si="32"/>
        <v>0</v>
      </c>
      <c r="AK338" s="74">
        <f t="shared" si="33"/>
        <v>72</v>
      </c>
      <c r="AL338" s="74">
        <f t="shared" si="34"/>
        <v>72</v>
      </c>
      <c r="AM338" s="75">
        <f t="shared" si="35"/>
        <v>0</v>
      </c>
      <c r="AN338" s="72" t="e">
        <f>VLOOKUP(D338,SOP!C:R,16,0)</f>
        <v>#N/A</v>
      </c>
    </row>
    <row r="339" spans="1:40" x14ac:dyDescent="0.3">
      <c r="A339" s="74" cm="1">
        <f t="array" ref="A339">1+SUMPRODUCT(--(D339&gt;$D$2:$D$826))</f>
        <v>272</v>
      </c>
      <c r="B339" s="72" t="str">
        <f t="shared" si="30"/>
        <v>31132401272</v>
      </c>
      <c r="C339" s="30">
        <v>46008</v>
      </c>
      <c r="D339" s="29">
        <v>31132401</v>
      </c>
      <c r="E339" s="29" t="s">
        <v>845</v>
      </c>
      <c r="F339" s="29" t="s">
        <v>624</v>
      </c>
      <c r="G339" s="29" t="s">
        <v>238</v>
      </c>
      <c r="H339" s="29" t="s">
        <v>1996</v>
      </c>
      <c r="I339" s="29">
        <v>72</v>
      </c>
      <c r="J339" s="29">
        <v>0</v>
      </c>
      <c r="K339" s="29">
        <v>0</v>
      </c>
      <c r="L339" s="29">
        <v>0</v>
      </c>
      <c r="M339" s="29" t="s">
        <v>239</v>
      </c>
      <c r="N339" s="132">
        <v>46538</v>
      </c>
      <c r="O339" s="29">
        <v>46268</v>
      </c>
      <c r="P339" s="29">
        <v>530</v>
      </c>
      <c r="Q339" s="29">
        <v>260</v>
      </c>
      <c r="R339" s="29" t="s">
        <v>2016</v>
      </c>
      <c r="S339" s="29">
        <v>45987</v>
      </c>
      <c r="T339" s="29" t="s">
        <v>240</v>
      </c>
      <c r="U339" s="29" t="s">
        <v>240</v>
      </c>
      <c r="V339" s="29">
        <v>72</v>
      </c>
      <c r="W339" s="29">
        <v>681.87</v>
      </c>
      <c r="X339" s="29">
        <v>1</v>
      </c>
      <c r="Y339" s="29" t="s">
        <v>241</v>
      </c>
      <c r="Z339" s="29" t="s">
        <v>2245</v>
      </c>
      <c r="AA339" s="29" t="s">
        <v>242</v>
      </c>
      <c r="AB339" s="29" t="s">
        <v>242</v>
      </c>
      <c r="AC339" s="29" t="s">
        <v>242</v>
      </c>
      <c r="AD339" s="29" t="s">
        <v>243</v>
      </c>
      <c r="AE339" s="29" t="s">
        <v>240</v>
      </c>
      <c r="AF339" s="30">
        <v>45987</v>
      </c>
      <c r="AH339" s="74">
        <f>_xlfn.IFNA(IF(VLOOKUP(D339,'Cases2021 2022 FC'!AC:AE,3,0)=0,"1",VLOOKUP(D339,'Cases2021 2022 FC'!AC:AE,3,0)),"1")</f>
        <v>1</v>
      </c>
      <c r="AI339" s="74">
        <f t="shared" si="31"/>
        <v>72</v>
      </c>
      <c r="AJ339" s="74">
        <f t="shared" si="32"/>
        <v>0</v>
      </c>
      <c r="AK339" s="74">
        <f t="shared" si="33"/>
        <v>72</v>
      </c>
      <c r="AL339" s="74">
        <f t="shared" si="34"/>
        <v>72</v>
      </c>
      <c r="AM339" s="75">
        <f t="shared" si="35"/>
        <v>0</v>
      </c>
      <c r="AN339" s="72" t="e">
        <f>VLOOKUP(D339,SOP!C:R,16,0)</f>
        <v>#N/A</v>
      </c>
    </row>
    <row r="340" spans="1:40" x14ac:dyDescent="0.3">
      <c r="A340" s="74" cm="1">
        <f t="array" ref="A340">1+SUMPRODUCT(--(D340&gt;$D$2:$D$826))</f>
        <v>272</v>
      </c>
      <c r="B340" s="72" t="str">
        <f t="shared" si="30"/>
        <v>31132401272</v>
      </c>
      <c r="C340" s="30">
        <v>46008</v>
      </c>
      <c r="D340" s="29">
        <v>31132401</v>
      </c>
      <c r="E340" s="29" t="s">
        <v>845</v>
      </c>
      <c r="F340" s="29" t="s">
        <v>624</v>
      </c>
      <c r="G340" s="29" t="s">
        <v>238</v>
      </c>
      <c r="H340" s="29" t="s">
        <v>1996</v>
      </c>
      <c r="I340" s="29">
        <v>72</v>
      </c>
      <c r="J340" s="29">
        <v>0</v>
      </c>
      <c r="K340" s="29">
        <v>0</v>
      </c>
      <c r="L340" s="29">
        <v>0</v>
      </c>
      <c r="M340" s="29" t="s">
        <v>239</v>
      </c>
      <c r="N340" s="132">
        <v>46538</v>
      </c>
      <c r="O340" s="29">
        <v>46268</v>
      </c>
      <c r="P340" s="29">
        <v>530</v>
      </c>
      <c r="Q340" s="29">
        <v>260</v>
      </c>
      <c r="R340" s="29" t="s">
        <v>2017</v>
      </c>
      <c r="S340" s="29">
        <v>45987</v>
      </c>
      <c r="T340" s="29" t="s">
        <v>240</v>
      </c>
      <c r="U340" s="29" t="s">
        <v>240</v>
      </c>
      <c r="V340" s="29">
        <v>72</v>
      </c>
      <c r="W340" s="29">
        <v>681.87</v>
      </c>
      <c r="X340" s="29">
        <v>1</v>
      </c>
      <c r="Y340" s="29" t="s">
        <v>241</v>
      </c>
      <c r="Z340" s="29" t="s">
        <v>2245</v>
      </c>
      <c r="AA340" s="29" t="s">
        <v>242</v>
      </c>
      <c r="AB340" s="29" t="s">
        <v>242</v>
      </c>
      <c r="AC340" s="29" t="s">
        <v>242</v>
      </c>
      <c r="AD340" s="29" t="s">
        <v>243</v>
      </c>
      <c r="AE340" s="29" t="s">
        <v>240</v>
      </c>
      <c r="AF340" s="30">
        <v>45987</v>
      </c>
      <c r="AH340" s="74">
        <f>_xlfn.IFNA(IF(VLOOKUP(D340,'Cases2021 2022 FC'!AC:AE,3,0)=0,"1",VLOOKUP(D340,'Cases2021 2022 FC'!AC:AE,3,0)),"1")</f>
        <v>1</v>
      </c>
      <c r="AI340" s="74">
        <f t="shared" si="31"/>
        <v>72</v>
      </c>
      <c r="AJ340" s="74">
        <f t="shared" si="32"/>
        <v>0</v>
      </c>
      <c r="AK340" s="74">
        <f t="shared" si="33"/>
        <v>72</v>
      </c>
      <c r="AL340" s="74">
        <f t="shared" si="34"/>
        <v>72</v>
      </c>
      <c r="AM340" s="75">
        <f t="shared" si="35"/>
        <v>0</v>
      </c>
      <c r="AN340" s="72" t="e">
        <f>VLOOKUP(D340,SOP!C:R,16,0)</f>
        <v>#N/A</v>
      </c>
    </row>
    <row r="341" spans="1:40" x14ac:dyDescent="0.3">
      <c r="A341" s="74" cm="1">
        <f t="array" ref="A341">1+SUMPRODUCT(--(D341&gt;$D$2:$D$826))</f>
        <v>272</v>
      </c>
      <c r="B341" s="72" t="str">
        <f t="shared" si="30"/>
        <v>31132401272</v>
      </c>
      <c r="C341" s="30">
        <v>46008</v>
      </c>
      <c r="D341" s="29">
        <v>31132401</v>
      </c>
      <c r="E341" s="29" t="s">
        <v>845</v>
      </c>
      <c r="F341" s="29" t="s">
        <v>624</v>
      </c>
      <c r="G341" s="29" t="s">
        <v>238</v>
      </c>
      <c r="H341" s="29" t="s">
        <v>1996</v>
      </c>
      <c r="I341" s="29">
        <v>72</v>
      </c>
      <c r="J341" s="29">
        <v>0</v>
      </c>
      <c r="K341" s="29">
        <v>0</v>
      </c>
      <c r="L341" s="29">
        <v>0</v>
      </c>
      <c r="M341" s="29" t="s">
        <v>239</v>
      </c>
      <c r="N341" s="132">
        <v>46538</v>
      </c>
      <c r="O341" s="30">
        <v>46268</v>
      </c>
      <c r="P341" s="29">
        <v>530</v>
      </c>
      <c r="Q341" s="29">
        <v>260</v>
      </c>
      <c r="R341" s="29" t="s">
        <v>2018</v>
      </c>
      <c r="S341" s="29">
        <v>45987</v>
      </c>
      <c r="T341" s="29" t="s">
        <v>240</v>
      </c>
      <c r="U341" s="29" t="s">
        <v>240</v>
      </c>
      <c r="V341" s="29">
        <v>72</v>
      </c>
      <c r="W341" s="29">
        <v>681.87</v>
      </c>
      <c r="X341" s="29">
        <v>1</v>
      </c>
      <c r="Y341" s="29" t="s">
        <v>241</v>
      </c>
      <c r="Z341" s="29" t="s">
        <v>2245</v>
      </c>
      <c r="AA341" s="29" t="s">
        <v>242</v>
      </c>
      <c r="AB341" s="29" t="s">
        <v>242</v>
      </c>
      <c r="AC341" s="29" t="s">
        <v>242</v>
      </c>
      <c r="AD341" s="29" t="s">
        <v>243</v>
      </c>
      <c r="AE341" s="29" t="s">
        <v>240</v>
      </c>
      <c r="AF341" s="30">
        <v>45987</v>
      </c>
      <c r="AH341" s="74">
        <f>_xlfn.IFNA(IF(VLOOKUP(D341,'Cases2021 2022 FC'!AC:AE,3,0)=0,"1",VLOOKUP(D341,'Cases2021 2022 FC'!AC:AE,3,0)),"1")</f>
        <v>1</v>
      </c>
      <c r="AI341" s="74">
        <f t="shared" si="31"/>
        <v>72</v>
      </c>
      <c r="AJ341" s="74">
        <f t="shared" si="32"/>
        <v>0</v>
      </c>
      <c r="AK341" s="74">
        <f t="shared" si="33"/>
        <v>72</v>
      </c>
      <c r="AL341" s="74">
        <f t="shared" si="34"/>
        <v>72</v>
      </c>
      <c r="AM341" s="75">
        <f t="shared" si="35"/>
        <v>0</v>
      </c>
      <c r="AN341" s="72" t="e">
        <f>VLOOKUP(D341,SOP!C:R,16,0)</f>
        <v>#N/A</v>
      </c>
    </row>
    <row r="342" spans="1:40" x14ac:dyDescent="0.3">
      <c r="A342" s="74" cm="1">
        <f t="array" ref="A342">1+SUMPRODUCT(--(D342&gt;$D$2:$D$826))</f>
        <v>272</v>
      </c>
      <c r="B342" s="72" t="str">
        <f t="shared" si="30"/>
        <v>31132401272</v>
      </c>
      <c r="C342" s="30">
        <v>46008</v>
      </c>
      <c r="D342" s="29">
        <v>31132401</v>
      </c>
      <c r="E342" s="29" t="s">
        <v>845</v>
      </c>
      <c r="F342" s="29" t="s">
        <v>624</v>
      </c>
      <c r="G342" s="29" t="s">
        <v>238</v>
      </c>
      <c r="H342" s="29" t="s">
        <v>1996</v>
      </c>
      <c r="I342" s="29">
        <v>72</v>
      </c>
      <c r="J342" s="29">
        <v>0</v>
      </c>
      <c r="K342" s="29">
        <v>0</v>
      </c>
      <c r="L342" s="29">
        <v>0</v>
      </c>
      <c r="M342" s="29" t="s">
        <v>239</v>
      </c>
      <c r="N342" s="132">
        <v>46538</v>
      </c>
      <c r="O342" s="30">
        <v>46268</v>
      </c>
      <c r="P342" s="29">
        <v>530</v>
      </c>
      <c r="Q342" s="29">
        <v>260</v>
      </c>
      <c r="R342" s="29" t="s">
        <v>2019</v>
      </c>
      <c r="S342" s="29">
        <v>45987</v>
      </c>
      <c r="T342" s="29" t="s">
        <v>240</v>
      </c>
      <c r="U342" s="29" t="s">
        <v>240</v>
      </c>
      <c r="V342" s="29">
        <v>72</v>
      </c>
      <c r="W342" s="29">
        <v>681.87</v>
      </c>
      <c r="X342" s="29">
        <v>1</v>
      </c>
      <c r="Y342" s="29" t="s">
        <v>241</v>
      </c>
      <c r="Z342" s="29" t="s">
        <v>2245</v>
      </c>
      <c r="AA342" s="29" t="s">
        <v>242</v>
      </c>
      <c r="AB342" s="29" t="s">
        <v>242</v>
      </c>
      <c r="AC342" s="29" t="s">
        <v>242</v>
      </c>
      <c r="AD342" s="29" t="s">
        <v>243</v>
      </c>
      <c r="AE342" s="29" t="s">
        <v>240</v>
      </c>
      <c r="AF342" s="30">
        <v>45987</v>
      </c>
      <c r="AH342" s="74">
        <f>_xlfn.IFNA(IF(VLOOKUP(D342,'Cases2021 2022 FC'!AC:AE,3,0)=0,"1",VLOOKUP(D342,'Cases2021 2022 FC'!AC:AE,3,0)),"1")</f>
        <v>1</v>
      </c>
      <c r="AI342" s="74">
        <f t="shared" si="31"/>
        <v>72</v>
      </c>
      <c r="AJ342" s="74">
        <f t="shared" si="32"/>
        <v>0</v>
      </c>
      <c r="AK342" s="74">
        <f t="shared" si="33"/>
        <v>72</v>
      </c>
      <c r="AL342" s="74">
        <f t="shared" si="34"/>
        <v>72</v>
      </c>
      <c r="AM342" s="75">
        <f t="shared" si="35"/>
        <v>0</v>
      </c>
      <c r="AN342" s="72" t="e">
        <f>VLOOKUP(D342,SOP!C:R,16,0)</f>
        <v>#N/A</v>
      </c>
    </row>
    <row r="343" spans="1:40" x14ac:dyDescent="0.3">
      <c r="A343" s="74" cm="1">
        <f t="array" ref="A343">1+SUMPRODUCT(--(D343&gt;$D$2:$D$826))</f>
        <v>272</v>
      </c>
      <c r="B343" s="72" t="str">
        <f t="shared" si="30"/>
        <v>31132401272</v>
      </c>
      <c r="C343" s="30">
        <v>46008</v>
      </c>
      <c r="D343" s="29">
        <v>31132401</v>
      </c>
      <c r="E343" s="29" t="s">
        <v>845</v>
      </c>
      <c r="F343" s="29" t="s">
        <v>624</v>
      </c>
      <c r="G343" s="29" t="s">
        <v>238</v>
      </c>
      <c r="H343" s="29" t="s">
        <v>1996</v>
      </c>
      <c r="I343" s="29">
        <v>72</v>
      </c>
      <c r="J343" s="29">
        <v>0</v>
      </c>
      <c r="K343" s="29">
        <v>0</v>
      </c>
      <c r="L343" s="29">
        <v>0</v>
      </c>
      <c r="M343" s="29" t="s">
        <v>239</v>
      </c>
      <c r="N343" s="30">
        <v>46538</v>
      </c>
      <c r="O343" s="30">
        <v>46268</v>
      </c>
      <c r="P343" s="29">
        <v>530</v>
      </c>
      <c r="Q343" s="29">
        <v>260</v>
      </c>
      <c r="R343" s="29" t="s">
        <v>2020</v>
      </c>
      <c r="S343" s="30">
        <v>45987</v>
      </c>
      <c r="T343" s="29" t="s">
        <v>240</v>
      </c>
      <c r="U343" s="29" t="s">
        <v>240</v>
      </c>
      <c r="V343" s="29">
        <v>72</v>
      </c>
      <c r="W343" s="29">
        <v>681.87</v>
      </c>
      <c r="X343" s="29">
        <v>1</v>
      </c>
      <c r="Y343" s="29" t="s">
        <v>241</v>
      </c>
      <c r="Z343" s="29" t="s">
        <v>2245</v>
      </c>
      <c r="AA343" s="29" t="s">
        <v>242</v>
      </c>
      <c r="AB343" s="29" t="s">
        <v>242</v>
      </c>
      <c r="AC343" s="29" t="s">
        <v>242</v>
      </c>
      <c r="AD343" s="29" t="s">
        <v>243</v>
      </c>
      <c r="AE343" s="29" t="s">
        <v>240</v>
      </c>
      <c r="AF343" s="30">
        <v>45987</v>
      </c>
      <c r="AH343" s="74">
        <f>_xlfn.IFNA(IF(VLOOKUP(D343,'Cases2021 2022 FC'!AC:AE,3,0)=0,"1",VLOOKUP(D343,'Cases2021 2022 FC'!AC:AE,3,0)),"1")</f>
        <v>1</v>
      </c>
      <c r="AI343" s="74">
        <f t="shared" si="31"/>
        <v>72</v>
      </c>
      <c r="AJ343" s="74">
        <f t="shared" si="32"/>
        <v>0</v>
      </c>
      <c r="AK343" s="74">
        <f t="shared" si="33"/>
        <v>72</v>
      </c>
      <c r="AL343" s="74">
        <f t="shared" si="34"/>
        <v>72</v>
      </c>
      <c r="AM343" s="75">
        <f t="shared" si="35"/>
        <v>0</v>
      </c>
      <c r="AN343" s="72" t="e">
        <f>VLOOKUP(D343,SOP!C:R,16,0)</f>
        <v>#N/A</v>
      </c>
    </row>
    <row r="344" spans="1:40" x14ac:dyDescent="0.3">
      <c r="A344" s="74" cm="1">
        <f t="array" ref="A344">1+SUMPRODUCT(--(D344&gt;$D$2:$D$826))</f>
        <v>272</v>
      </c>
      <c r="B344" s="72" t="str">
        <f t="shared" si="30"/>
        <v>31132401272</v>
      </c>
      <c r="C344" s="30">
        <v>46008</v>
      </c>
      <c r="D344" s="29">
        <v>31132401</v>
      </c>
      <c r="E344" s="29" t="s">
        <v>845</v>
      </c>
      <c r="F344" s="29" t="s">
        <v>624</v>
      </c>
      <c r="G344" s="29" t="s">
        <v>238</v>
      </c>
      <c r="H344" s="29" t="s">
        <v>1996</v>
      </c>
      <c r="I344" s="29">
        <v>72</v>
      </c>
      <c r="J344" s="29">
        <v>0</v>
      </c>
      <c r="K344" s="29">
        <v>0</v>
      </c>
      <c r="L344" s="29">
        <v>0</v>
      </c>
      <c r="M344" s="29" t="s">
        <v>239</v>
      </c>
      <c r="N344" s="30">
        <v>46538</v>
      </c>
      <c r="O344" s="30">
        <v>46268</v>
      </c>
      <c r="P344" s="29">
        <v>530</v>
      </c>
      <c r="Q344" s="29">
        <v>260</v>
      </c>
      <c r="R344" s="29" t="s">
        <v>2021</v>
      </c>
      <c r="S344" s="30">
        <v>45987</v>
      </c>
      <c r="T344" s="29" t="s">
        <v>240</v>
      </c>
      <c r="U344" s="29" t="s">
        <v>240</v>
      </c>
      <c r="V344" s="29">
        <v>72</v>
      </c>
      <c r="W344" s="29">
        <v>681.87</v>
      </c>
      <c r="X344" s="29">
        <v>1</v>
      </c>
      <c r="Y344" s="29" t="s">
        <v>241</v>
      </c>
      <c r="Z344" s="29" t="s">
        <v>2245</v>
      </c>
      <c r="AA344" s="29" t="s">
        <v>242</v>
      </c>
      <c r="AB344" s="29" t="s">
        <v>242</v>
      </c>
      <c r="AC344" s="29" t="s">
        <v>242</v>
      </c>
      <c r="AD344" s="29" t="s">
        <v>243</v>
      </c>
      <c r="AE344" s="29" t="s">
        <v>240</v>
      </c>
      <c r="AF344" s="30">
        <v>45987</v>
      </c>
      <c r="AH344" s="74">
        <f>_xlfn.IFNA(IF(VLOOKUP(D344,'Cases2021 2022 FC'!AC:AE,3,0)=0,"1",VLOOKUP(D344,'Cases2021 2022 FC'!AC:AE,3,0)),"1")</f>
        <v>1</v>
      </c>
      <c r="AI344" s="74">
        <f t="shared" si="31"/>
        <v>72</v>
      </c>
      <c r="AJ344" s="74">
        <f t="shared" si="32"/>
        <v>0</v>
      </c>
      <c r="AK344" s="74">
        <f t="shared" si="33"/>
        <v>72</v>
      </c>
      <c r="AL344" s="74">
        <f t="shared" si="34"/>
        <v>72</v>
      </c>
      <c r="AM344" s="75">
        <f t="shared" si="35"/>
        <v>0</v>
      </c>
      <c r="AN344" s="72" t="e">
        <f>VLOOKUP(D344,SOP!C:R,16,0)</f>
        <v>#N/A</v>
      </c>
    </row>
    <row r="345" spans="1:40" x14ac:dyDescent="0.3">
      <c r="A345" s="74" cm="1">
        <f t="array" ref="A345">1+SUMPRODUCT(--(D345&gt;$D$2:$D$826))</f>
        <v>272</v>
      </c>
      <c r="B345" s="72" t="str">
        <f t="shared" si="30"/>
        <v>31132401272</v>
      </c>
      <c r="C345" s="30">
        <v>46008</v>
      </c>
      <c r="D345" s="29">
        <v>31132401</v>
      </c>
      <c r="E345" s="29" t="s">
        <v>845</v>
      </c>
      <c r="F345" s="29" t="s">
        <v>624</v>
      </c>
      <c r="G345" s="29" t="s">
        <v>238</v>
      </c>
      <c r="H345" s="29" t="s">
        <v>1996</v>
      </c>
      <c r="I345" s="29">
        <v>72</v>
      </c>
      <c r="J345" s="29">
        <v>0</v>
      </c>
      <c r="K345" s="29">
        <v>0</v>
      </c>
      <c r="L345" s="29">
        <v>0</v>
      </c>
      <c r="M345" s="29" t="s">
        <v>239</v>
      </c>
      <c r="N345" s="132">
        <v>46538</v>
      </c>
      <c r="O345" s="30">
        <v>46268</v>
      </c>
      <c r="P345" s="29">
        <v>530</v>
      </c>
      <c r="Q345" s="29">
        <v>260</v>
      </c>
      <c r="R345" s="29" t="s">
        <v>2022</v>
      </c>
      <c r="S345" s="29">
        <v>45987</v>
      </c>
      <c r="T345" s="29" t="s">
        <v>240</v>
      </c>
      <c r="U345" s="29" t="s">
        <v>240</v>
      </c>
      <c r="V345" s="29">
        <v>72</v>
      </c>
      <c r="W345" s="29">
        <v>681.87</v>
      </c>
      <c r="X345" s="29">
        <v>1</v>
      </c>
      <c r="Y345" s="29" t="s">
        <v>241</v>
      </c>
      <c r="Z345" s="29" t="s">
        <v>2245</v>
      </c>
      <c r="AA345" s="29" t="s">
        <v>242</v>
      </c>
      <c r="AB345" s="29" t="s">
        <v>242</v>
      </c>
      <c r="AC345" s="29" t="s">
        <v>242</v>
      </c>
      <c r="AD345" s="29" t="s">
        <v>243</v>
      </c>
      <c r="AE345" s="29" t="s">
        <v>240</v>
      </c>
      <c r="AF345" s="30">
        <v>45987</v>
      </c>
      <c r="AH345" s="74">
        <f>_xlfn.IFNA(IF(VLOOKUP(D345,'Cases2021 2022 FC'!AC:AE,3,0)=0,"1",VLOOKUP(D345,'Cases2021 2022 FC'!AC:AE,3,0)),"1")</f>
        <v>1</v>
      </c>
      <c r="AI345" s="74">
        <f t="shared" si="31"/>
        <v>72</v>
      </c>
      <c r="AJ345" s="74">
        <f t="shared" si="32"/>
        <v>0</v>
      </c>
      <c r="AK345" s="74">
        <f t="shared" si="33"/>
        <v>72</v>
      </c>
      <c r="AL345" s="74">
        <f t="shared" si="34"/>
        <v>72</v>
      </c>
      <c r="AM345" s="75">
        <f t="shared" si="35"/>
        <v>0</v>
      </c>
      <c r="AN345" s="72" t="e">
        <f>VLOOKUP(D345,SOP!C:R,16,0)</f>
        <v>#N/A</v>
      </c>
    </row>
    <row r="346" spans="1:40" x14ac:dyDescent="0.3">
      <c r="A346" s="74" cm="1">
        <f t="array" ref="A346">1+SUMPRODUCT(--(D346&gt;$D$2:$D$826))</f>
        <v>272</v>
      </c>
      <c r="B346" s="72" t="str">
        <f t="shared" si="30"/>
        <v>31132401272</v>
      </c>
      <c r="C346" s="30">
        <v>46008</v>
      </c>
      <c r="D346" s="29">
        <v>31132401</v>
      </c>
      <c r="E346" s="29" t="s">
        <v>845</v>
      </c>
      <c r="F346" s="29" t="s">
        <v>624</v>
      </c>
      <c r="G346" s="29" t="s">
        <v>238</v>
      </c>
      <c r="H346" s="29" t="s">
        <v>2023</v>
      </c>
      <c r="I346" s="29">
        <v>72</v>
      </c>
      <c r="J346" s="29">
        <v>0</v>
      </c>
      <c r="K346" s="29">
        <v>0</v>
      </c>
      <c r="L346" s="29">
        <v>0</v>
      </c>
      <c r="M346" s="29" t="s">
        <v>239</v>
      </c>
      <c r="N346" s="30">
        <v>46538</v>
      </c>
      <c r="O346" s="30">
        <v>46268</v>
      </c>
      <c r="P346" s="32">
        <v>530</v>
      </c>
      <c r="Q346" s="32">
        <v>260</v>
      </c>
      <c r="R346" s="29" t="s">
        <v>2024</v>
      </c>
      <c r="S346" s="30">
        <v>45988</v>
      </c>
      <c r="T346" s="29" t="s">
        <v>240</v>
      </c>
      <c r="U346" s="29" t="s">
        <v>240</v>
      </c>
      <c r="V346" s="32">
        <v>72</v>
      </c>
      <c r="W346" s="33">
        <v>681.87</v>
      </c>
      <c r="X346" s="32">
        <v>1</v>
      </c>
      <c r="Y346" s="29" t="s">
        <v>241</v>
      </c>
      <c r="Z346" s="29" t="s">
        <v>2245</v>
      </c>
      <c r="AA346" s="29" t="s">
        <v>242</v>
      </c>
      <c r="AB346" s="29" t="s">
        <v>242</v>
      </c>
      <c r="AC346" s="29" t="s">
        <v>242</v>
      </c>
      <c r="AD346" s="29" t="s">
        <v>243</v>
      </c>
      <c r="AE346" s="29" t="s">
        <v>240</v>
      </c>
      <c r="AF346" s="30">
        <v>45988</v>
      </c>
      <c r="AG346" s="30"/>
      <c r="AH346" s="74">
        <f>_xlfn.IFNA(IF(VLOOKUP(D346,'Cases2021 2022 FC'!AC:AE,3,0)=0,"1",VLOOKUP(D346,'Cases2021 2022 FC'!AC:AE,3,0)),"1")</f>
        <v>1</v>
      </c>
      <c r="AI346" s="74">
        <f t="shared" si="31"/>
        <v>72</v>
      </c>
      <c r="AJ346" s="74">
        <f t="shared" si="32"/>
        <v>0</v>
      </c>
      <c r="AK346" s="74">
        <f t="shared" si="33"/>
        <v>72</v>
      </c>
      <c r="AL346" s="74">
        <f t="shared" si="34"/>
        <v>72</v>
      </c>
      <c r="AM346" s="75">
        <f t="shared" si="35"/>
        <v>0</v>
      </c>
      <c r="AN346" s="72" t="e">
        <f>VLOOKUP(D346,SOP!C:R,16,0)</f>
        <v>#N/A</v>
      </c>
    </row>
    <row r="347" spans="1:40" x14ac:dyDescent="0.3">
      <c r="A347" s="74" cm="1">
        <f t="array" ref="A347">1+SUMPRODUCT(--(D347&gt;$D$2:$D$826))</f>
        <v>272</v>
      </c>
      <c r="B347" s="72" t="str">
        <f t="shared" si="30"/>
        <v>31132401272</v>
      </c>
      <c r="C347" s="30">
        <v>46008</v>
      </c>
      <c r="D347" s="29">
        <v>31132401</v>
      </c>
      <c r="E347" s="29" t="s">
        <v>845</v>
      </c>
      <c r="F347" s="29" t="s">
        <v>624</v>
      </c>
      <c r="G347" s="29" t="s">
        <v>238</v>
      </c>
      <c r="H347" s="29" t="s">
        <v>2023</v>
      </c>
      <c r="I347" s="29">
        <v>72</v>
      </c>
      <c r="J347" s="29">
        <v>0</v>
      </c>
      <c r="K347" s="29">
        <v>0</v>
      </c>
      <c r="L347" s="29">
        <v>0</v>
      </c>
      <c r="M347" s="29" t="s">
        <v>239</v>
      </c>
      <c r="N347" s="30">
        <v>46538</v>
      </c>
      <c r="O347" s="30">
        <v>46268</v>
      </c>
      <c r="P347" s="29">
        <v>530</v>
      </c>
      <c r="Q347" s="29">
        <v>260</v>
      </c>
      <c r="R347" s="29" t="s">
        <v>2025</v>
      </c>
      <c r="S347" s="30">
        <v>45988</v>
      </c>
      <c r="T347" s="29" t="s">
        <v>240</v>
      </c>
      <c r="U347" s="29" t="s">
        <v>240</v>
      </c>
      <c r="V347" s="32">
        <v>72</v>
      </c>
      <c r="W347" s="29">
        <v>681.87</v>
      </c>
      <c r="X347" s="29">
        <v>1</v>
      </c>
      <c r="Y347" s="29" t="s">
        <v>241</v>
      </c>
      <c r="Z347" s="29" t="s">
        <v>2245</v>
      </c>
      <c r="AA347" s="29" t="s">
        <v>242</v>
      </c>
      <c r="AB347" s="29" t="s">
        <v>242</v>
      </c>
      <c r="AC347" s="29" t="s">
        <v>242</v>
      </c>
      <c r="AD347" s="29" t="s">
        <v>243</v>
      </c>
      <c r="AE347" s="29" t="s">
        <v>240</v>
      </c>
      <c r="AF347" s="30">
        <v>45988</v>
      </c>
      <c r="AH347" s="74">
        <f>_xlfn.IFNA(IF(VLOOKUP(D347,'Cases2021 2022 FC'!AC:AE,3,0)=0,"1",VLOOKUP(D347,'Cases2021 2022 FC'!AC:AE,3,0)),"1")</f>
        <v>1</v>
      </c>
      <c r="AI347" s="74">
        <f t="shared" si="31"/>
        <v>72</v>
      </c>
      <c r="AJ347" s="74">
        <f t="shared" si="32"/>
        <v>0</v>
      </c>
      <c r="AK347" s="74">
        <f t="shared" si="33"/>
        <v>72</v>
      </c>
      <c r="AL347" s="74">
        <f t="shared" si="34"/>
        <v>72</v>
      </c>
      <c r="AM347" s="75">
        <f t="shared" si="35"/>
        <v>0</v>
      </c>
      <c r="AN347" s="72" t="e">
        <f>VLOOKUP(D347,SOP!C:R,16,0)</f>
        <v>#N/A</v>
      </c>
    </row>
    <row r="348" spans="1:40" x14ac:dyDescent="0.3">
      <c r="A348" s="74" cm="1">
        <f t="array" ref="A348">1+SUMPRODUCT(--(D348&gt;$D$2:$D$826))</f>
        <v>272</v>
      </c>
      <c r="B348" s="72" t="str">
        <f t="shared" si="30"/>
        <v>31132401272</v>
      </c>
      <c r="C348" s="30">
        <v>46008</v>
      </c>
      <c r="D348" s="29">
        <v>31132401</v>
      </c>
      <c r="E348" s="29" t="s">
        <v>845</v>
      </c>
      <c r="F348" s="29" t="s">
        <v>624</v>
      </c>
      <c r="G348" s="29" t="s">
        <v>238</v>
      </c>
      <c r="H348" s="29" t="s">
        <v>2023</v>
      </c>
      <c r="I348" s="29">
        <v>72</v>
      </c>
      <c r="J348" s="29">
        <v>0</v>
      </c>
      <c r="K348" s="29">
        <v>0</v>
      </c>
      <c r="L348" s="29">
        <v>0</v>
      </c>
      <c r="M348" s="29" t="s">
        <v>239</v>
      </c>
      <c r="N348" s="132">
        <v>46538</v>
      </c>
      <c r="O348" s="30">
        <v>46268</v>
      </c>
      <c r="P348" s="29">
        <v>530</v>
      </c>
      <c r="Q348" s="29">
        <v>260</v>
      </c>
      <c r="R348" s="29" t="s">
        <v>2026</v>
      </c>
      <c r="S348" s="29">
        <v>45988</v>
      </c>
      <c r="T348" s="29" t="s">
        <v>240</v>
      </c>
      <c r="U348" s="29" t="s">
        <v>240</v>
      </c>
      <c r="V348" s="29">
        <v>72</v>
      </c>
      <c r="W348" s="29">
        <v>681.87</v>
      </c>
      <c r="X348" s="29">
        <v>1</v>
      </c>
      <c r="Y348" s="29" t="s">
        <v>241</v>
      </c>
      <c r="Z348" s="29" t="s">
        <v>2245</v>
      </c>
      <c r="AA348" s="29" t="s">
        <v>242</v>
      </c>
      <c r="AB348" s="29" t="s">
        <v>242</v>
      </c>
      <c r="AC348" s="29" t="s">
        <v>242</v>
      </c>
      <c r="AD348" s="29" t="s">
        <v>243</v>
      </c>
      <c r="AE348" s="29" t="s">
        <v>240</v>
      </c>
      <c r="AF348" s="30">
        <v>45988</v>
      </c>
      <c r="AH348" s="74">
        <f>_xlfn.IFNA(IF(VLOOKUP(D348,'Cases2021 2022 FC'!AC:AE,3,0)=0,"1",VLOOKUP(D348,'Cases2021 2022 FC'!AC:AE,3,0)),"1")</f>
        <v>1</v>
      </c>
      <c r="AI348" s="74">
        <f t="shared" si="31"/>
        <v>72</v>
      </c>
      <c r="AJ348" s="74">
        <f t="shared" si="32"/>
        <v>0</v>
      </c>
      <c r="AK348" s="74">
        <f t="shared" si="33"/>
        <v>72</v>
      </c>
      <c r="AL348" s="74">
        <f t="shared" si="34"/>
        <v>72</v>
      </c>
      <c r="AM348" s="75">
        <f t="shared" si="35"/>
        <v>0</v>
      </c>
      <c r="AN348" s="72" t="e">
        <f>VLOOKUP(D348,SOP!C:R,16,0)</f>
        <v>#N/A</v>
      </c>
    </row>
    <row r="349" spans="1:40" x14ac:dyDescent="0.3">
      <c r="A349" s="74" cm="1">
        <f t="array" ref="A349">1+SUMPRODUCT(--(D349&gt;$D$2:$D$826))</f>
        <v>272</v>
      </c>
      <c r="B349" s="72" t="str">
        <f t="shared" si="30"/>
        <v>31132401272</v>
      </c>
      <c r="C349" s="30">
        <v>46008</v>
      </c>
      <c r="D349" s="29">
        <v>31132401</v>
      </c>
      <c r="E349" s="29" t="s">
        <v>845</v>
      </c>
      <c r="F349" s="29" t="s">
        <v>624</v>
      </c>
      <c r="G349" s="29" t="s">
        <v>238</v>
      </c>
      <c r="H349" s="29" t="s">
        <v>2023</v>
      </c>
      <c r="I349" s="29">
        <v>72</v>
      </c>
      <c r="J349" s="29">
        <v>0</v>
      </c>
      <c r="K349" s="29">
        <v>0</v>
      </c>
      <c r="L349" s="29">
        <v>0</v>
      </c>
      <c r="M349" s="29" t="s">
        <v>239</v>
      </c>
      <c r="N349" s="132">
        <v>46538</v>
      </c>
      <c r="O349" s="30">
        <v>46268</v>
      </c>
      <c r="P349" s="29">
        <v>530</v>
      </c>
      <c r="Q349" s="29">
        <v>260</v>
      </c>
      <c r="R349" s="29" t="s">
        <v>2027</v>
      </c>
      <c r="S349" s="29">
        <v>45988</v>
      </c>
      <c r="T349" s="29" t="s">
        <v>240</v>
      </c>
      <c r="U349" s="29" t="s">
        <v>240</v>
      </c>
      <c r="V349" s="29">
        <v>72</v>
      </c>
      <c r="W349" s="29">
        <v>681.87</v>
      </c>
      <c r="X349" s="29">
        <v>1</v>
      </c>
      <c r="Y349" s="29" t="s">
        <v>241</v>
      </c>
      <c r="Z349" s="29" t="s">
        <v>2245</v>
      </c>
      <c r="AA349" s="29" t="s">
        <v>242</v>
      </c>
      <c r="AB349" s="29" t="s">
        <v>242</v>
      </c>
      <c r="AC349" s="29" t="s">
        <v>242</v>
      </c>
      <c r="AD349" s="29" t="s">
        <v>243</v>
      </c>
      <c r="AE349" s="29" t="s">
        <v>240</v>
      </c>
      <c r="AF349" s="30">
        <v>45988</v>
      </c>
      <c r="AH349" s="74">
        <f>_xlfn.IFNA(IF(VLOOKUP(D349,'Cases2021 2022 FC'!AC:AE,3,0)=0,"1",VLOOKUP(D349,'Cases2021 2022 FC'!AC:AE,3,0)),"1")</f>
        <v>1</v>
      </c>
      <c r="AI349" s="74">
        <f t="shared" si="31"/>
        <v>72</v>
      </c>
      <c r="AJ349" s="74">
        <f t="shared" si="32"/>
        <v>0</v>
      </c>
      <c r="AK349" s="74">
        <f t="shared" si="33"/>
        <v>72</v>
      </c>
      <c r="AL349" s="74">
        <f t="shared" si="34"/>
        <v>72</v>
      </c>
      <c r="AM349" s="75">
        <f t="shared" si="35"/>
        <v>0</v>
      </c>
      <c r="AN349" s="72" t="e">
        <f>VLOOKUP(D349,SOP!C:R,16,0)</f>
        <v>#N/A</v>
      </c>
    </row>
    <row r="350" spans="1:40" x14ac:dyDescent="0.3">
      <c r="A350" s="74" cm="1">
        <f t="array" ref="A350">1+SUMPRODUCT(--(D350&gt;$D$2:$D$826))</f>
        <v>272</v>
      </c>
      <c r="B350" s="72" t="str">
        <f t="shared" si="30"/>
        <v>31132401272</v>
      </c>
      <c r="C350" s="30">
        <v>46008</v>
      </c>
      <c r="D350" s="29">
        <v>31132401</v>
      </c>
      <c r="E350" s="29" t="s">
        <v>845</v>
      </c>
      <c r="F350" s="29" t="s">
        <v>624</v>
      </c>
      <c r="G350" s="29" t="s">
        <v>238</v>
      </c>
      <c r="H350" s="29" t="s">
        <v>2023</v>
      </c>
      <c r="I350" s="29">
        <v>72</v>
      </c>
      <c r="J350" s="29">
        <v>0</v>
      </c>
      <c r="K350" s="29">
        <v>0</v>
      </c>
      <c r="L350" s="29">
        <v>0</v>
      </c>
      <c r="M350" s="29" t="s">
        <v>239</v>
      </c>
      <c r="N350" s="132">
        <v>46538</v>
      </c>
      <c r="O350" s="30">
        <v>46268</v>
      </c>
      <c r="P350" s="29">
        <v>530</v>
      </c>
      <c r="Q350" s="29">
        <v>260</v>
      </c>
      <c r="R350" s="29" t="s">
        <v>2028</v>
      </c>
      <c r="S350" s="29">
        <v>45988</v>
      </c>
      <c r="T350" s="29" t="s">
        <v>240</v>
      </c>
      <c r="U350" s="29" t="s">
        <v>240</v>
      </c>
      <c r="V350" s="29">
        <v>72</v>
      </c>
      <c r="W350" s="29">
        <v>681.87</v>
      </c>
      <c r="X350" s="29">
        <v>1</v>
      </c>
      <c r="Y350" s="29" t="s">
        <v>241</v>
      </c>
      <c r="Z350" s="29" t="s">
        <v>2245</v>
      </c>
      <c r="AA350" s="29" t="s">
        <v>242</v>
      </c>
      <c r="AB350" s="29" t="s">
        <v>242</v>
      </c>
      <c r="AC350" s="29" t="s">
        <v>242</v>
      </c>
      <c r="AD350" s="29" t="s">
        <v>243</v>
      </c>
      <c r="AE350" s="29" t="s">
        <v>240</v>
      </c>
      <c r="AF350" s="30">
        <v>45988</v>
      </c>
      <c r="AH350" s="74">
        <f>_xlfn.IFNA(IF(VLOOKUP(D350,'Cases2021 2022 FC'!AC:AE,3,0)=0,"1",VLOOKUP(D350,'Cases2021 2022 FC'!AC:AE,3,0)),"1")</f>
        <v>1</v>
      </c>
      <c r="AI350" s="74">
        <f t="shared" si="31"/>
        <v>72</v>
      </c>
      <c r="AJ350" s="74">
        <f t="shared" si="32"/>
        <v>0</v>
      </c>
      <c r="AK350" s="74">
        <f t="shared" si="33"/>
        <v>72</v>
      </c>
      <c r="AL350" s="74">
        <f t="shared" si="34"/>
        <v>72</v>
      </c>
      <c r="AM350" s="75">
        <f t="shared" si="35"/>
        <v>0</v>
      </c>
      <c r="AN350" s="72" t="e">
        <f>VLOOKUP(D350,SOP!C:R,16,0)</f>
        <v>#N/A</v>
      </c>
    </row>
    <row r="351" spans="1:40" x14ac:dyDescent="0.3">
      <c r="A351" s="74" cm="1">
        <f t="array" ref="A351">1+SUMPRODUCT(--(D351&gt;$D$2:$D$826))</f>
        <v>272</v>
      </c>
      <c r="B351" s="72" t="str">
        <f t="shared" si="30"/>
        <v>31132401272</v>
      </c>
      <c r="C351" s="30">
        <v>46008</v>
      </c>
      <c r="D351" s="29">
        <v>31132401</v>
      </c>
      <c r="E351" s="29" t="s">
        <v>845</v>
      </c>
      <c r="F351" s="29" t="s">
        <v>624</v>
      </c>
      <c r="G351" s="29" t="s">
        <v>238</v>
      </c>
      <c r="H351" s="29" t="s">
        <v>2023</v>
      </c>
      <c r="I351" s="29">
        <v>72</v>
      </c>
      <c r="J351" s="29">
        <v>0</v>
      </c>
      <c r="K351" s="29">
        <v>0</v>
      </c>
      <c r="L351" s="29">
        <v>0</v>
      </c>
      <c r="M351" s="29" t="s">
        <v>239</v>
      </c>
      <c r="N351" s="30">
        <v>46538</v>
      </c>
      <c r="O351" s="30">
        <v>46268</v>
      </c>
      <c r="P351" s="29">
        <v>530</v>
      </c>
      <c r="Q351" s="29">
        <v>260</v>
      </c>
      <c r="R351" s="29" t="s">
        <v>2029</v>
      </c>
      <c r="S351" s="30">
        <v>45988</v>
      </c>
      <c r="T351" s="29" t="s">
        <v>240</v>
      </c>
      <c r="U351" s="29" t="s">
        <v>240</v>
      </c>
      <c r="V351" s="29">
        <v>72</v>
      </c>
      <c r="W351" s="29">
        <v>681.87</v>
      </c>
      <c r="X351" s="29">
        <v>1</v>
      </c>
      <c r="Y351" s="29" t="s">
        <v>241</v>
      </c>
      <c r="Z351" s="29" t="s">
        <v>2245</v>
      </c>
      <c r="AA351" s="29" t="s">
        <v>242</v>
      </c>
      <c r="AB351" s="29" t="s">
        <v>242</v>
      </c>
      <c r="AC351" s="29" t="s">
        <v>242</v>
      </c>
      <c r="AD351" s="29" t="s">
        <v>243</v>
      </c>
      <c r="AE351" s="29" t="s">
        <v>240</v>
      </c>
      <c r="AF351" s="30">
        <v>45988</v>
      </c>
      <c r="AH351" s="74">
        <f>_xlfn.IFNA(IF(VLOOKUP(D351,'Cases2021 2022 FC'!AC:AE,3,0)=0,"1",VLOOKUP(D351,'Cases2021 2022 FC'!AC:AE,3,0)),"1")</f>
        <v>1</v>
      </c>
      <c r="AI351" s="74">
        <f t="shared" si="31"/>
        <v>72</v>
      </c>
      <c r="AJ351" s="74">
        <f t="shared" si="32"/>
        <v>0</v>
      </c>
      <c r="AK351" s="74">
        <f t="shared" si="33"/>
        <v>72</v>
      </c>
      <c r="AL351" s="74">
        <f t="shared" si="34"/>
        <v>72</v>
      </c>
      <c r="AM351" s="75">
        <f t="shared" si="35"/>
        <v>0</v>
      </c>
      <c r="AN351" s="72" t="e">
        <f>VLOOKUP(D351,SOP!C:R,16,0)</f>
        <v>#N/A</v>
      </c>
    </row>
    <row r="352" spans="1:40" x14ac:dyDescent="0.3">
      <c r="A352" s="74" cm="1">
        <f t="array" ref="A352">1+SUMPRODUCT(--(D352&gt;$D$2:$D$826))</f>
        <v>272</v>
      </c>
      <c r="B352" s="72" t="str">
        <f t="shared" si="30"/>
        <v>31132401272</v>
      </c>
      <c r="C352" s="30">
        <v>46008</v>
      </c>
      <c r="D352" s="29">
        <v>31132401</v>
      </c>
      <c r="E352" s="29" t="s">
        <v>845</v>
      </c>
      <c r="F352" s="29" t="s">
        <v>624</v>
      </c>
      <c r="G352" s="29" t="s">
        <v>238</v>
      </c>
      <c r="H352" s="29" t="s">
        <v>2023</v>
      </c>
      <c r="I352" s="29">
        <v>72</v>
      </c>
      <c r="J352" s="29">
        <v>0</v>
      </c>
      <c r="K352" s="29">
        <v>0</v>
      </c>
      <c r="L352" s="29">
        <v>0</v>
      </c>
      <c r="M352" s="29" t="s">
        <v>239</v>
      </c>
      <c r="N352" s="30">
        <v>46538</v>
      </c>
      <c r="O352" s="30">
        <v>46268</v>
      </c>
      <c r="P352" s="32">
        <v>530</v>
      </c>
      <c r="Q352" s="32">
        <v>260</v>
      </c>
      <c r="R352" s="29" t="s">
        <v>2030</v>
      </c>
      <c r="S352" s="30">
        <v>45988</v>
      </c>
      <c r="T352" s="29" t="s">
        <v>240</v>
      </c>
      <c r="U352" s="29" t="s">
        <v>240</v>
      </c>
      <c r="V352" s="32">
        <v>72</v>
      </c>
      <c r="W352" s="33">
        <v>681.87</v>
      </c>
      <c r="X352" s="32">
        <v>1</v>
      </c>
      <c r="Y352" s="29" t="s">
        <v>241</v>
      </c>
      <c r="Z352" s="29" t="s">
        <v>2245</v>
      </c>
      <c r="AA352" s="29" t="s">
        <v>242</v>
      </c>
      <c r="AB352" s="29" t="s">
        <v>242</v>
      </c>
      <c r="AC352" s="29" t="s">
        <v>242</v>
      </c>
      <c r="AD352" s="29" t="s">
        <v>243</v>
      </c>
      <c r="AE352" s="29" t="s">
        <v>240</v>
      </c>
      <c r="AF352" s="30">
        <v>45988</v>
      </c>
      <c r="AG352" s="30"/>
      <c r="AH352" s="74">
        <f>_xlfn.IFNA(IF(VLOOKUP(D352,'Cases2021 2022 FC'!AC:AE,3,0)=0,"1",VLOOKUP(D352,'Cases2021 2022 FC'!AC:AE,3,0)),"1")</f>
        <v>1</v>
      </c>
      <c r="AI352" s="74">
        <f t="shared" si="31"/>
        <v>72</v>
      </c>
      <c r="AJ352" s="74">
        <f t="shared" si="32"/>
        <v>0</v>
      </c>
      <c r="AK352" s="74">
        <f t="shared" si="33"/>
        <v>72</v>
      </c>
      <c r="AL352" s="74">
        <f t="shared" si="34"/>
        <v>72</v>
      </c>
      <c r="AM352" s="75">
        <f t="shared" si="35"/>
        <v>0</v>
      </c>
      <c r="AN352" s="72" t="e">
        <f>VLOOKUP(D352,SOP!C:R,16,0)</f>
        <v>#N/A</v>
      </c>
    </row>
    <row r="353" spans="1:40" x14ac:dyDescent="0.3">
      <c r="A353" s="74" cm="1">
        <f t="array" ref="A353">1+SUMPRODUCT(--(D353&gt;$D$2:$D$826))</f>
        <v>272</v>
      </c>
      <c r="B353" s="72" t="str">
        <f t="shared" si="30"/>
        <v>31132401272</v>
      </c>
      <c r="C353" s="30">
        <v>46008</v>
      </c>
      <c r="D353" s="29">
        <v>31132401</v>
      </c>
      <c r="E353" s="29" t="s">
        <v>845</v>
      </c>
      <c r="F353" s="29" t="s">
        <v>624</v>
      </c>
      <c r="G353" s="29" t="s">
        <v>238</v>
      </c>
      <c r="H353" s="29" t="s">
        <v>2023</v>
      </c>
      <c r="I353" s="29">
        <v>72</v>
      </c>
      <c r="J353" s="29">
        <v>0</v>
      </c>
      <c r="K353" s="29">
        <v>0</v>
      </c>
      <c r="L353" s="29">
        <v>0</v>
      </c>
      <c r="M353" s="29" t="s">
        <v>239</v>
      </c>
      <c r="N353" s="30">
        <v>46538</v>
      </c>
      <c r="O353" s="30">
        <v>46268</v>
      </c>
      <c r="P353" s="29">
        <v>530</v>
      </c>
      <c r="Q353" s="29">
        <v>260</v>
      </c>
      <c r="R353" s="29" t="s">
        <v>2031</v>
      </c>
      <c r="S353" s="30">
        <v>45988</v>
      </c>
      <c r="T353" s="29" t="s">
        <v>240</v>
      </c>
      <c r="U353" s="29" t="s">
        <v>240</v>
      </c>
      <c r="V353" s="32">
        <v>72</v>
      </c>
      <c r="W353" s="29">
        <v>681.87</v>
      </c>
      <c r="X353" s="29">
        <v>1</v>
      </c>
      <c r="Y353" s="29" t="s">
        <v>241</v>
      </c>
      <c r="Z353" s="29" t="s">
        <v>2245</v>
      </c>
      <c r="AA353" s="29" t="s">
        <v>242</v>
      </c>
      <c r="AB353" s="29" t="s">
        <v>242</v>
      </c>
      <c r="AC353" s="29" t="s">
        <v>242</v>
      </c>
      <c r="AD353" s="29" t="s">
        <v>243</v>
      </c>
      <c r="AE353" s="29" t="s">
        <v>240</v>
      </c>
      <c r="AF353" s="30">
        <v>45988</v>
      </c>
      <c r="AH353" s="74">
        <f>_xlfn.IFNA(IF(VLOOKUP(D353,'Cases2021 2022 FC'!AC:AE,3,0)=0,"1",VLOOKUP(D353,'Cases2021 2022 FC'!AC:AE,3,0)),"1")</f>
        <v>1</v>
      </c>
      <c r="AI353" s="74">
        <f t="shared" si="31"/>
        <v>72</v>
      </c>
      <c r="AJ353" s="74">
        <f t="shared" si="32"/>
        <v>0</v>
      </c>
      <c r="AK353" s="74">
        <f t="shared" si="33"/>
        <v>72</v>
      </c>
      <c r="AL353" s="74">
        <f t="shared" si="34"/>
        <v>72</v>
      </c>
      <c r="AM353" s="75">
        <f t="shared" si="35"/>
        <v>0</v>
      </c>
      <c r="AN353" s="72" t="e">
        <f>VLOOKUP(D353,SOP!C:R,16,0)</f>
        <v>#N/A</v>
      </c>
    </row>
    <row r="354" spans="1:40" x14ac:dyDescent="0.3">
      <c r="A354" s="74" cm="1">
        <f t="array" ref="A354">1+SUMPRODUCT(--(D354&gt;$D$2:$D$826))</f>
        <v>272</v>
      </c>
      <c r="B354" s="72" t="str">
        <f t="shared" si="30"/>
        <v>31132401272</v>
      </c>
      <c r="C354" s="30">
        <v>46008</v>
      </c>
      <c r="D354" s="29">
        <v>31132401</v>
      </c>
      <c r="E354" s="29" t="s">
        <v>845</v>
      </c>
      <c r="F354" s="29" t="s">
        <v>624</v>
      </c>
      <c r="G354" s="29" t="s">
        <v>238</v>
      </c>
      <c r="H354" s="29" t="s">
        <v>2023</v>
      </c>
      <c r="I354" s="29">
        <v>72</v>
      </c>
      <c r="J354" s="29">
        <v>0</v>
      </c>
      <c r="K354" s="29">
        <v>0</v>
      </c>
      <c r="L354" s="29">
        <v>0</v>
      </c>
      <c r="M354" s="106" t="s">
        <v>239</v>
      </c>
      <c r="N354" s="30">
        <v>46538</v>
      </c>
      <c r="O354" s="30">
        <v>46268</v>
      </c>
      <c r="P354" s="32">
        <v>530</v>
      </c>
      <c r="Q354" s="32">
        <v>260</v>
      </c>
      <c r="R354" s="29" t="s">
        <v>2032</v>
      </c>
      <c r="S354" s="30">
        <v>45988</v>
      </c>
      <c r="T354" s="29" t="s">
        <v>240</v>
      </c>
      <c r="U354" s="29" t="s">
        <v>240</v>
      </c>
      <c r="V354" s="32">
        <v>72</v>
      </c>
      <c r="W354" s="33">
        <v>681.87</v>
      </c>
      <c r="X354" s="32">
        <v>1</v>
      </c>
      <c r="Y354" s="29" t="s">
        <v>241</v>
      </c>
      <c r="Z354" s="29" t="s">
        <v>2245</v>
      </c>
      <c r="AA354" s="29" t="s">
        <v>242</v>
      </c>
      <c r="AB354" s="29" t="s">
        <v>242</v>
      </c>
      <c r="AC354" s="29" t="s">
        <v>242</v>
      </c>
      <c r="AD354" s="29" t="s">
        <v>243</v>
      </c>
      <c r="AE354" s="29" t="s">
        <v>240</v>
      </c>
      <c r="AF354" s="30">
        <v>45988</v>
      </c>
      <c r="AG354" s="30"/>
      <c r="AH354" s="74">
        <f>_xlfn.IFNA(IF(VLOOKUP(D354,'Cases2021 2022 FC'!AC:AE,3,0)=0,"1",VLOOKUP(D354,'Cases2021 2022 FC'!AC:AE,3,0)),"1")</f>
        <v>1</v>
      </c>
      <c r="AI354" s="74">
        <f t="shared" si="31"/>
        <v>72</v>
      </c>
      <c r="AJ354" s="74">
        <f t="shared" si="32"/>
        <v>0</v>
      </c>
      <c r="AK354" s="74">
        <f t="shared" si="33"/>
        <v>72</v>
      </c>
      <c r="AL354" s="74">
        <f t="shared" si="34"/>
        <v>72</v>
      </c>
      <c r="AM354" s="75">
        <f t="shared" si="35"/>
        <v>0</v>
      </c>
      <c r="AN354" s="72" t="e">
        <f>VLOOKUP(D354,SOP!C:R,16,0)</f>
        <v>#N/A</v>
      </c>
    </row>
    <row r="355" spans="1:40" x14ac:dyDescent="0.3">
      <c r="A355" s="74" cm="1">
        <f t="array" ref="A355">1+SUMPRODUCT(--(D355&gt;$D$2:$D$826))</f>
        <v>272</v>
      </c>
      <c r="B355" s="72" t="str">
        <f t="shared" si="30"/>
        <v>31132401272</v>
      </c>
      <c r="C355" s="30">
        <v>46008</v>
      </c>
      <c r="D355" s="29">
        <v>31132401</v>
      </c>
      <c r="E355" s="29" t="s">
        <v>845</v>
      </c>
      <c r="F355" s="29" t="s">
        <v>624</v>
      </c>
      <c r="G355" s="29" t="s">
        <v>238</v>
      </c>
      <c r="H355" s="29" t="s">
        <v>2023</v>
      </c>
      <c r="I355" s="29">
        <v>72</v>
      </c>
      <c r="J355" s="29">
        <v>0</v>
      </c>
      <c r="K355" s="29">
        <v>0</v>
      </c>
      <c r="L355" s="29">
        <v>0</v>
      </c>
      <c r="M355" s="29" t="s">
        <v>239</v>
      </c>
      <c r="N355" s="132">
        <v>46538</v>
      </c>
      <c r="O355" s="30">
        <v>46268</v>
      </c>
      <c r="P355" s="29">
        <v>530</v>
      </c>
      <c r="Q355" s="29">
        <v>260</v>
      </c>
      <c r="R355" s="29" t="s">
        <v>2033</v>
      </c>
      <c r="S355" s="29">
        <v>45988</v>
      </c>
      <c r="T355" s="29" t="s">
        <v>240</v>
      </c>
      <c r="U355" s="29" t="s">
        <v>240</v>
      </c>
      <c r="V355" s="29">
        <v>72</v>
      </c>
      <c r="W355" s="29">
        <v>681.87</v>
      </c>
      <c r="X355" s="29">
        <v>1</v>
      </c>
      <c r="Y355" s="29" t="s">
        <v>241</v>
      </c>
      <c r="Z355" s="29" t="s">
        <v>2245</v>
      </c>
      <c r="AA355" s="29" t="s">
        <v>242</v>
      </c>
      <c r="AB355" s="29" t="s">
        <v>242</v>
      </c>
      <c r="AC355" s="29" t="s">
        <v>242</v>
      </c>
      <c r="AD355" s="29" t="s">
        <v>243</v>
      </c>
      <c r="AE355" s="29" t="s">
        <v>240</v>
      </c>
      <c r="AF355" s="30">
        <v>45988</v>
      </c>
      <c r="AH355" s="74">
        <f>_xlfn.IFNA(IF(VLOOKUP(D355,'Cases2021 2022 FC'!AC:AE,3,0)=0,"1",VLOOKUP(D355,'Cases2021 2022 FC'!AC:AE,3,0)),"1")</f>
        <v>1</v>
      </c>
      <c r="AI355" s="74">
        <f t="shared" si="31"/>
        <v>72</v>
      </c>
      <c r="AJ355" s="74">
        <f t="shared" si="32"/>
        <v>0</v>
      </c>
      <c r="AK355" s="74">
        <f t="shared" si="33"/>
        <v>72</v>
      </c>
      <c r="AL355" s="74">
        <f t="shared" si="34"/>
        <v>72</v>
      </c>
      <c r="AM355" s="75">
        <f t="shared" si="35"/>
        <v>0</v>
      </c>
      <c r="AN355" s="72" t="e">
        <f>VLOOKUP(D355,SOP!C:R,16,0)</f>
        <v>#N/A</v>
      </c>
    </row>
    <row r="356" spans="1:40" x14ac:dyDescent="0.3">
      <c r="A356" s="74" cm="1">
        <f t="array" ref="A356">1+SUMPRODUCT(--(D356&gt;$D$2:$D$826))</f>
        <v>272</v>
      </c>
      <c r="B356" s="72" t="str">
        <f t="shared" si="30"/>
        <v>31132401272</v>
      </c>
      <c r="C356" s="30">
        <v>46008</v>
      </c>
      <c r="D356" s="29">
        <v>31132401</v>
      </c>
      <c r="E356" s="29" t="s">
        <v>845</v>
      </c>
      <c r="F356" s="29" t="s">
        <v>624</v>
      </c>
      <c r="G356" s="29" t="s">
        <v>238</v>
      </c>
      <c r="H356" s="29" t="s">
        <v>2023</v>
      </c>
      <c r="I356" s="29">
        <v>72</v>
      </c>
      <c r="J356" s="29">
        <v>0</v>
      </c>
      <c r="K356" s="29">
        <v>0</v>
      </c>
      <c r="L356" s="29">
        <v>0</v>
      </c>
      <c r="M356" s="29" t="s">
        <v>239</v>
      </c>
      <c r="N356" s="132">
        <v>46538</v>
      </c>
      <c r="O356" s="30">
        <v>46268</v>
      </c>
      <c r="P356" s="29">
        <v>530</v>
      </c>
      <c r="Q356" s="29">
        <v>260</v>
      </c>
      <c r="R356" s="29" t="s">
        <v>2034</v>
      </c>
      <c r="S356" s="29">
        <v>45988</v>
      </c>
      <c r="T356" s="29" t="s">
        <v>240</v>
      </c>
      <c r="U356" s="29" t="s">
        <v>240</v>
      </c>
      <c r="V356" s="29">
        <v>72</v>
      </c>
      <c r="W356" s="29">
        <v>681.87</v>
      </c>
      <c r="X356" s="29">
        <v>1</v>
      </c>
      <c r="Y356" s="29" t="s">
        <v>241</v>
      </c>
      <c r="Z356" s="29" t="s">
        <v>2245</v>
      </c>
      <c r="AA356" s="29" t="s">
        <v>242</v>
      </c>
      <c r="AB356" s="29" t="s">
        <v>242</v>
      </c>
      <c r="AC356" s="29" t="s">
        <v>242</v>
      </c>
      <c r="AD356" s="29" t="s">
        <v>243</v>
      </c>
      <c r="AE356" s="29" t="s">
        <v>240</v>
      </c>
      <c r="AF356" s="30">
        <v>45988</v>
      </c>
      <c r="AH356" s="74">
        <f>_xlfn.IFNA(IF(VLOOKUP(D356,'Cases2021 2022 FC'!AC:AE,3,0)=0,"1",VLOOKUP(D356,'Cases2021 2022 FC'!AC:AE,3,0)),"1")</f>
        <v>1</v>
      </c>
      <c r="AI356" s="74">
        <f t="shared" si="31"/>
        <v>72</v>
      </c>
      <c r="AJ356" s="74">
        <f t="shared" si="32"/>
        <v>0</v>
      </c>
      <c r="AK356" s="74">
        <f t="shared" si="33"/>
        <v>72</v>
      </c>
      <c r="AL356" s="74">
        <f t="shared" si="34"/>
        <v>72</v>
      </c>
      <c r="AM356" s="75">
        <f t="shared" si="35"/>
        <v>0</v>
      </c>
      <c r="AN356" s="72" t="e">
        <f>VLOOKUP(D356,SOP!C:R,16,0)</f>
        <v>#N/A</v>
      </c>
    </row>
    <row r="357" spans="1:40" x14ac:dyDescent="0.3">
      <c r="A357" s="74" cm="1">
        <f t="array" ref="A357">1+SUMPRODUCT(--(D357&gt;$D$2:$D$826))</f>
        <v>272</v>
      </c>
      <c r="B357" s="72" t="str">
        <f t="shared" si="30"/>
        <v>31132401272</v>
      </c>
      <c r="C357" s="30">
        <v>46008</v>
      </c>
      <c r="D357" s="29">
        <v>31132401</v>
      </c>
      <c r="E357" s="29" t="s">
        <v>845</v>
      </c>
      <c r="F357" s="29" t="s">
        <v>624</v>
      </c>
      <c r="G357" s="29" t="s">
        <v>238</v>
      </c>
      <c r="H357" s="29" t="s">
        <v>2023</v>
      </c>
      <c r="I357" s="29">
        <v>72</v>
      </c>
      <c r="J357" s="29">
        <v>0</v>
      </c>
      <c r="K357" s="29">
        <v>0</v>
      </c>
      <c r="L357" s="29">
        <v>0</v>
      </c>
      <c r="M357" s="29" t="s">
        <v>239</v>
      </c>
      <c r="N357" s="132">
        <v>46538</v>
      </c>
      <c r="O357" s="30">
        <v>46268</v>
      </c>
      <c r="P357" s="29">
        <v>530</v>
      </c>
      <c r="Q357" s="29">
        <v>260</v>
      </c>
      <c r="R357" s="29" t="s">
        <v>2035</v>
      </c>
      <c r="S357" s="29">
        <v>45988</v>
      </c>
      <c r="T357" s="29" t="s">
        <v>240</v>
      </c>
      <c r="U357" s="29" t="s">
        <v>240</v>
      </c>
      <c r="V357" s="29">
        <v>72</v>
      </c>
      <c r="W357" s="29">
        <v>681.87</v>
      </c>
      <c r="X357" s="29">
        <v>1</v>
      </c>
      <c r="Y357" s="29" t="s">
        <v>241</v>
      </c>
      <c r="Z357" s="29" t="s">
        <v>2245</v>
      </c>
      <c r="AA357" s="29" t="s">
        <v>242</v>
      </c>
      <c r="AB357" s="29" t="s">
        <v>242</v>
      </c>
      <c r="AC357" s="29" t="s">
        <v>242</v>
      </c>
      <c r="AD357" s="29" t="s">
        <v>243</v>
      </c>
      <c r="AE357" s="29" t="s">
        <v>240</v>
      </c>
      <c r="AF357" s="30">
        <v>45988</v>
      </c>
      <c r="AH357" s="74">
        <f>_xlfn.IFNA(IF(VLOOKUP(D357,'Cases2021 2022 FC'!AC:AE,3,0)=0,"1",VLOOKUP(D357,'Cases2021 2022 FC'!AC:AE,3,0)),"1")</f>
        <v>1</v>
      </c>
      <c r="AI357" s="74">
        <f t="shared" si="31"/>
        <v>72</v>
      </c>
      <c r="AJ357" s="74">
        <f t="shared" si="32"/>
        <v>0</v>
      </c>
      <c r="AK357" s="74">
        <f t="shared" si="33"/>
        <v>72</v>
      </c>
      <c r="AL357" s="74">
        <f t="shared" si="34"/>
        <v>72</v>
      </c>
      <c r="AM357" s="75">
        <f t="shared" si="35"/>
        <v>0</v>
      </c>
      <c r="AN357" s="72" t="e">
        <f>VLOOKUP(D357,SOP!C:R,16,0)</f>
        <v>#N/A</v>
      </c>
    </row>
    <row r="358" spans="1:40" x14ac:dyDescent="0.3">
      <c r="A358" s="74" cm="1">
        <f t="array" ref="A358">1+SUMPRODUCT(--(D358&gt;$D$2:$D$826))</f>
        <v>272</v>
      </c>
      <c r="B358" s="72" t="str">
        <f t="shared" si="30"/>
        <v>31132401272</v>
      </c>
      <c r="C358" s="30">
        <v>46008</v>
      </c>
      <c r="D358" s="29">
        <v>31132401</v>
      </c>
      <c r="E358" s="29" t="s">
        <v>845</v>
      </c>
      <c r="F358" s="29" t="s">
        <v>624</v>
      </c>
      <c r="G358" s="29" t="s">
        <v>238</v>
      </c>
      <c r="H358" s="29" t="s">
        <v>2023</v>
      </c>
      <c r="I358" s="29">
        <v>72</v>
      </c>
      <c r="J358" s="29">
        <v>0</v>
      </c>
      <c r="K358" s="29">
        <v>0</v>
      </c>
      <c r="L358" s="29">
        <v>0</v>
      </c>
      <c r="M358" s="29" t="s">
        <v>239</v>
      </c>
      <c r="N358" s="132">
        <v>46538</v>
      </c>
      <c r="O358" s="30">
        <v>46268</v>
      </c>
      <c r="P358" s="29">
        <v>530</v>
      </c>
      <c r="Q358" s="29">
        <v>260</v>
      </c>
      <c r="R358" s="29" t="s">
        <v>2036</v>
      </c>
      <c r="S358" s="29">
        <v>45988</v>
      </c>
      <c r="T358" s="29" t="s">
        <v>240</v>
      </c>
      <c r="U358" s="29" t="s">
        <v>240</v>
      </c>
      <c r="V358" s="29">
        <v>72</v>
      </c>
      <c r="W358" s="29">
        <v>681.87</v>
      </c>
      <c r="X358" s="29">
        <v>1</v>
      </c>
      <c r="Y358" s="29" t="s">
        <v>241</v>
      </c>
      <c r="Z358" s="29" t="s">
        <v>2245</v>
      </c>
      <c r="AA358" s="29" t="s">
        <v>242</v>
      </c>
      <c r="AB358" s="29" t="s">
        <v>242</v>
      </c>
      <c r="AC358" s="29" t="s">
        <v>242</v>
      </c>
      <c r="AD358" s="29" t="s">
        <v>243</v>
      </c>
      <c r="AE358" s="29" t="s">
        <v>240</v>
      </c>
      <c r="AF358" s="30">
        <v>45988</v>
      </c>
      <c r="AH358" s="74">
        <f>_xlfn.IFNA(IF(VLOOKUP(D358,'Cases2021 2022 FC'!AC:AE,3,0)=0,"1",VLOOKUP(D358,'Cases2021 2022 FC'!AC:AE,3,0)),"1")</f>
        <v>1</v>
      </c>
      <c r="AI358" s="74">
        <f t="shared" si="31"/>
        <v>72</v>
      </c>
      <c r="AJ358" s="74">
        <f t="shared" si="32"/>
        <v>0</v>
      </c>
      <c r="AK358" s="74">
        <f t="shared" si="33"/>
        <v>72</v>
      </c>
      <c r="AL358" s="74">
        <f t="shared" si="34"/>
        <v>72</v>
      </c>
      <c r="AM358" s="75">
        <f t="shared" si="35"/>
        <v>0</v>
      </c>
      <c r="AN358" s="72" t="e">
        <f>VLOOKUP(D358,SOP!C:R,16,0)</f>
        <v>#N/A</v>
      </c>
    </row>
    <row r="359" spans="1:40" x14ac:dyDescent="0.3">
      <c r="A359" s="74" cm="1">
        <f t="array" ref="A359">1+SUMPRODUCT(--(D359&gt;$D$2:$D$826))</f>
        <v>272</v>
      </c>
      <c r="B359" s="72" t="str">
        <f t="shared" si="30"/>
        <v>31132401272</v>
      </c>
      <c r="C359" s="30">
        <v>46008</v>
      </c>
      <c r="D359" s="29">
        <v>31132401</v>
      </c>
      <c r="E359" s="29" t="s">
        <v>845</v>
      </c>
      <c r="F359" s="29" t="s">
        <v>624</v>
      </c>
      <c r="G359" s="29" t="s">
        <v>238</v>
      </c>
      <c r="H359" s="29" t="s">
        <v>2023</v>
      </c>
      <c r="I359" s="29">
        <v>72</v>
      </c>
      <c r="J359" s="29">
        <v>0</v>
      </c>
      <c r="K359" s="29">
        <v>0</v>
      </c>
      <c r="L359" s="29">
        <v>0</v>
      </c>
      <c r="M359" s="29" t="s">
        <v>239</v>
      </c>
      <c r="N359" s="132">
        <v>46538</v>
      </c>
      <c r="O359" s="30">
        <v>46268</v>
      </c>
      <c r="P359" s="29">
        <v>530</v>
      </c>
      <c r="Q359" s="29">
        <v>260</v>
      </c>
      <c r="R359" s="29" t="s">
        <v>2037</v>
      </c>
      <c r="S359" s="29">
        <v>45988</v>
      </c>
      <c r="T359" s="29" t="s">
        <v>240</v>
      </c>
      <c r="U359" s="29" t="s">
        <v>240</v>
      </c>
      <c r="V359" s="29">
        <v>72</v>
      </c>
      <c r="W359" s="29">
        <v>681.87</v>
      </c>
      <c r="X359" s="29">
        <v>1</v>
      </c>
      <c r="Y359" s="29" t="s">
        <v>241</v>
      </c>
      <c r="Z359" s="29" t="s">
        <v>2245</v>
      </c>
      <c r="AA359" s="29" t="s">
        <v>242</v>
      </c>
      <c r="AB359" s="29" t="s">
        <v>242</v>
      </c>
      <c r="AC359" s="29" t="s">
        <v>242</v>
      </c>
      <c r="AD359" s="29" t="s">
        <v>243</v>
      </c>
      <c r="AE359" s="29" t="s">
        <v>240</v>
      </c>
      <c r="AF359" s="30">
        <v>45988</v>
      </c>
      <c r="AH359" s="74">
        <f>_xlfn.IFNA(IF(VLOOKUP(D359,'Cases2021 2022 FC'!AC:AE,3,0)=0,"1",VLOOKUP(D359,'Cases2021 2022 FC'!AC:AE,3,0)),"1")</f>
        <v>1</v>
      </c>
      <c r="AI359" s="74">
        <f t="shared" si="31"/>
        <v>72</v>
      </c>
      <c r="AJ359" s="74">
        <f t="shared" si="32"/>
        <v>0</v>
      </c>
      <c r="AK359" s="74">
        <f t="shared" si="33"/>
        <v>72</v>
      </c>
      <c r="AL359" s="74">
        <f t="shared" si="34"/>
        <v>72</v>
      </c>
      <c r="AM359" s="75">
        <f t="shared" si="35"/>
        <v>0</v>
      </c>
      <c r="AN359" s="72" t="e">
        <f>VLOOKUP(D359,SOP!C:R,16,0)</f>
        <v>#N/A</v>
      </c>
    </row>
    <row r="360" spans="1:40" x14ac:dyDescent="0.3">
      <c r="A360" s="74" cm="1">
        <f t="array" ref="A360">1+SUMPRODUCT(--(D360&gt;$D$2:$D$826))</f>
        <v>272</v>
      </c>
      <c r="B360" s="72" t="str">
        <f t="shared" si="30"/>
        <v>31132401272</v>
      </c>
      <c r="C360" s="30">
        <v>46008</v>
      </c>
      <c r="D360" s="29">
        <v>31132401</v>
      </c>
      <c r="E360" s="29" t="s">
        <v>845</v>
      </c>
      <c r="F360" s="29" t="s">
        <v>624</v>
      </c>
      <c r="G360" s="29" t="s">
        <v>238</v>
      </c>
      <c r="H360" s="29" t="s">
        <v>2023</v>
      </c>
      <c r="I360" s="29">
        <v>72</v>
      </c>
      <c r="J360" s="29">
        <v>0</v>
      </c>
      <c r="K360" s="29">
        <v>0</v>
      </c>
      <c r="L360" s="29">
        <v>0</v>
      </c>
      <c r="M360" s="29" t="s">
        <v>239</v>
      </c>
      <c r="N360" s="132">
        <v>46538</v>
      </c>
      <c r="O360" s="30">
        <v>46268</v>
      </c>
      <c r="P360" s="29">
        <v>530</v>
      </c>
      <c r="Q360" s="29">
        <v>260</v>
      </c>
      <c r="R360" s="29" t="s">
        <v>2038</v>
      </c>
      <c r="S360" s="29">
        <v>45988</v>
      </c>
      <c r="T360" s="29" t="s">
        <v>240</v>
      </c>
      <c r="U360" s="29" t="s">
        <v>240</v>
      </c>
      <c r="V360" s="29">
        <v>72</v>
      </c>
      <c r="W360" s="29">
        <v>681.87</v>
      </c>
      <c r="X360" s="29">
        <v>1</v>
      </c>
      <c r="Y360" s="29" t="s">
        <v>241</v>
      </c>
      <c r="Z360" s="29" t="s">
        <v>2245</v>
      </c>
      <c r="AA360" s="29" t="s">
        <v>242</v>
      </c>
      <c r="AB360" s="29" t="s">
        <v>242</v>
      </c>
      <c r="AC360" s="29" t="s">
        <v>242</v>
      </c>
      <c r="AD360" s="29" t="s">
        <v>243</v>
      </c>
      <c r="AE360" s="29" t="s">
        <v>240</v>
      </c>
      <c r="AF360" s="30">
        <v>45988</v>
      </c>
      <c r="AH360" s="74">
        <f>_xlfn.IFNA(IF(VLOOKUP(D360,'Cases2021 2022 FC'!AC:AE,3,0)=0,"1",VLOOKUP(D360,'Cases2021 2022 FC'!AC:AE,3,0)),"1")</f>
        <v>1</v>
      </c>
      <c r="AI360" s="74">
        <f t="shared" si="31"/>
        <v>72</v>
      </c>
      <c r="AJ360" s="74">
        <f t="shared" si="32"/>
        <v>0</v>
      </c>
      <c r="AK360" s="74">
        <f t="shared" si="33"/>
        <v>72</v>
      </c>
      <c r="AL360" s="74">
        <f t="shared" si="34"/>
        <v>72</v>
      </c>
      <c r="AM360" s="75">
        <f t="shared" si="35"/>
        <v>0</v>
      </c>
      <c r="AN360" s="72" t="e">
        <f>VLOOKUP(D360,SOP!C:R,16,0)</f>
        <v>#N/A</v>
      </c>
    </row>
    <row r="361" spans="1:40" x14ac:dyDescent="0.3">
      <c r="A361" s="74" cm="1">
        <f t="array" ref="A361">1+SUMPRODUCT(--(D361&gt;$D$2:$D$826))</f>
        <v>272</v>
      </c>
      <c r="B361" s="72" t="str">
        <f t="shared" si="30"/>
        <v>31132401272</v>
      </c>
      <c r="C361" s="30">
        <v>46008</v>
      </c>
      <c r="D361" s="29">
        <v>31132401</v>
      </c>
      <c r="E361" s="29" t="s">
        <v>845</v>
      </c>
      <c r="F361" s="29" t="s">
        <v>624</v>
      </c>
      <c r="G361" s="29" t="s">
        <v>238</v>
      </c>
      <c r="H361" s="29" t="s">
        <v>2039</v>
      </c>
      <c r="I361" s="29">
        <v>72</v>
      </c>
      <c r="J361" s="29">
        <v>0</v>
      </c>
      <c r="K361" s="29">
        <v>0</v>
      </c>
      <c r="L361" s="29">
        <v>0</v>
      </c>
      <c r="M361" s="29" t="s">
        <v>239</v>
      </c>
      <c r="N361" s="132">
        <v>46538</v>
      </c>
      <c r="O361" s="30">
        <v>46268</v>
      </c>
      <c r="P361" s="29">
        <v>530</v>
      </c>
      <c r="Q361" s="29">
        <v>260</v>
      </c>
      <c r="R361" s="29" t="s">
        <v>2040</v>
      </c>
      <c r="S361" s="29">
        <v>45989</v>
      </c>
      <c r="T361" s="29" t="s">
        <v>240</v>
      </c>
      <c r="U361" s="29" t="s">
        <v>240</v>
      </c>
      <c r="V361" s="29">
        <v>72</v>
      </c>
      <c r="W361" s="29">
        <v>681.87</v>
      </c>
      <c r="X361" s="29">
        <v>1</v>
      </c>
      <c r="Y361" s="29" t="s">
        <v>241</v>
      </c>
      <c r="Z361" s="29" t="s">
        <v>2245</v>
      </c>
      <c r="AA361" s="29" t="s">
        <v>242</v>
      </c>
      <c r="AB361" s="29" t="s">
        <v>242</v>
      </c>
      <c r="AC361" s="29" t="s">
        <v>242</v>
      </c>
      <c r="AD361" s="29" t="s">
        <v>243</v>
      </c>
      <c r="AE361" s="29" t="s">
        <v>240</v>
      </c>
      <c r="AF361" s="30">
        <v>45989</v>
      </c>
      <c r="AH361" s="74">
        <f>_xlfn.IFNA(IF(VLOOKUP(D361,'Cases2021 2022 FC'!AC:AE,3,0)=0,"1",VLOOKUP(D361,'Cases2021 2022 FC'!AC:AE,3,0)),"1")</f>
        <v>1</v>
      </c>
      <c r="AI361" s="74">
        <f t="shared" si="31"/>
        <v>72</v>
      </c>
      <c r="AJ361" s="74">
        <f t="shared" si="32"/>
        <v>0</v>
      </c>
      <c r="AK361" s="74">
        <f t="shared" si="33"/>
        <v>72</v>
      </c>
      <c r="AL361" s="74">
        <f t="shared" si="34"/>
        <v>72</v>
      </c>
      <c r="AM361" s="75">
        <f t="shared" si="35"/>
        <v>0</v>
      </c>
      <c r="AN361" s="72" t="e">
        <f>VLOOKUP(D361,SOP!C:R,16,0)</f>
        <v>#N/A</v>
      </c>
    </row>
    <row r="362" spans="1:40" x14ac:dyDescent="0.3">
      <c r="A362" s="74" cm="1">
        <f t="array" ref="A362">1+SUMPRODUCT(--(D362&gt;$D$2:$D$826))</f>
        <v>272</v>
      </c>
      <c r="B362" s="72" t="str">
        <f t="shared" si="30"/>
        <v>31132401272</v>
      </c>
      <c r="C362" s="30">
        <v>46008</v>
      </c>
      <c r="D362" s="29">
        <v>31132401</v>
      </c>
      <c r="E362" s="29" t="s">
        <v>845</v>
      </c>
      <c r="F362" s="29" t="s">
        <v>624</v>
      </c>
      <c r="G362" s="29" t="s">
        <v>238</v>
      </c>
      <c r="H362" s="29" t="s">
        <v>2039</v>
      </c>
      <c r="I362" s="29">
        <v>72</v>
      </c>
      <c r="J362" s="29">
        <v>0</v>
      </c>
      <c r="K362" s="29">
        <v>0</v>
      </c>
      <c r="L362" s="29">
        <v>0</v>
      </c>
      <c r="M362" s="29" t="s">
        <v>239</v>
      </c>
      <c r="N362" s="132">
        <v>46538</v>
      </c>
      <c r="O362" s="30">
        <v>46268</v>
      </c>
      <c r="P362" s="29">
        <v>530</v>
      </c>
      <c r="Q362" s="29">
        <v>260</v>
      </c>
      <c r="R362" s="29" t="s">
        <v>2041</v>
      </c>
      <c r="S362" s="29">
        <v>45989</v>
      </c>
      <c r="T362" s="29" t="s">
        <v>240</v>
      </c>
      <c r="U362" s="29" t="s">
        <v>240</v>
      </c>
      <c r="V362" s="29">
        <v>72</v>
      </c>
      <c r="W362" s="29">
        <v>681.87</v>
      </c>
      <c r="X362" s="29">
        <v>1</v>
      </c>
      <c r="Y362" s="29" t="s">
        <v>241</v>
      </c>
      <c r="Z362" s="29" t="s">
        <v>2245</v>
      </c>
      <c r="AA362" s="29" t="s">
        <v>242</v>
      </c>
      <c r="AB362" s="29" t="s">
        <v>242</v>
      </c>
      <c r="AC362" s="29" t="s">
        <v>242</v>
      </c>
      <c r="AD362" s="29" t="s">
        <v>243</v>
      </c>
      <c r="AE362" s="29" t="s">
        <v>240</v>
      </c>
      <c r="AF362" s="30">
        <v>45989</v>
      </c>
      <c r="AH362" s="74">
        <f>_xlfn.IFNA(IF(VLOOKUP(D362,'Cases2021 2022 FC'!AC:AE,3,0)=0,"1",VLOOKUP(D362,'Cases2021 2022 FC'!AC:AE,3,0)),"1")</f>
        <v>1</v>
      </c>
      <c r="AI362" s="74">
        <f t="shared" si="31"/>
        <v>72</v>
      </c>
      <c r="AJ362" s="74">
        <f t="shared" si="32"/>
        <v>0</v>
      </c>
      <c r="AK362" s="74">
        <f t="shared" si="33"/>
        <v>72</v>
      </c>
      <c r="AL362" s="74">
        <f t="shared" si="34"/>
        <v>72</v>
      </c>
      <c r="AM362" s="75">
        <f t="shared" si="35"/>
        <v>0</v>
      </c>
      <c r="AN362" s="72" t="e">
        <f>VLOOKUP(D362,SOP!C:R,16,0)</f>
        <v>#N/A</v>
      </c>
    </row>
    <row r="363" spans="1:40" x14ac:dyDescent="0.3">
      <c r="A363" s="74" cm="1">
        <f t="array" ref="A363">1+SUMPRODUCT(--(D363&gt;$D$2:$D$826))</f>
        <v>272</v>
      </c>
      <c r="B363" s="72" t="str">
        <f t="shared" si="30"/>
        <v>31132401272</v>
      </c>
      <c r="C363" s="30">
        <v>46008</v>
      </c>
      <c r="D363" s="29">
        <v>31132401</v>
      </c>
      <c r="E363" s="29" t="s">
        <v>845</v>
      </c>
      <c r="F363" s="29" t="s">
        <v>624</v>
      </c>
      <c r="G363" s="29" t="s">
        <v>238</v>
      </c>
      <c r="H363" s="29" t="s">
        <v>2039</v>
      </c>
      <c r="I363" s="29">
        <v>72</v>
      </c>
      <c r="J363" s="29">
        <v>0</v>
      </c>
      <c r="K363" s="29">
        <v>0</v>
      </c>
      <c r="L363" s="29">
        <v>0</v>
      </c>
      <c r="M363" s="29" t="s">
        <v>239</v>
      </c>
      <c r="N363" s="132">
        <v>46538</v>
      </c>
      <c r="O363" s="30">
        <v>46268</v>
      </c>
      <c r="P363" s="29">
        <v>530</v>
      </c>
      <c r="Q363" s="29">
        <v>260</v>
      </c>
      <c r="R363" s="29" t="s">
        <v>2042</v>
      </c>
      <c r="S363" s="29">
        <v>45989</v>
      </c>
      <c r="T363" s="29" t="s">
        <v>240</v>
      </c>
      <c r="U363" s="29" t="s">
        <v>240</v>
      </c>
      <c r="V363" s="29">
        <v>72</v>
      </c>
      <c r="W363" s="29">
        <v>681.87</v>
      </c>
      <c r="X363" s="29">
        <v>1</v>
      </c>
      <c r="Y363" s="29" t="s">
        <v>241</v>
      </c>
      <c r="Z363" s="29" t="s">
        <v>2245</v>
      </c>
      <c r="AA363" s="29" t="s">
        <v>242</v>
      </c>
      <c r="AB363" s="29" t="s">
        <v>242</v>
      </c>
      <c r="AC363" s="29" t="s">
        <v>242</v>
      </c>
      <c r="AD363" s="29" t="s">
        <v>243</v>
      </c>
      <c r="AE363" s="29" t="s">
        <v>240</v>
      </c>
      <c r="AF363" s="30">
        <v>45989</v>
      </c>
      <c r="AH363" s="74">
        <f>_xlfn.IFNA(IF(VLOOKUP(D363,'Cases2021 2022 FC'!AC:AE,3,0)=0,"1",VLOOKUP(D363,'Cases2021 2022 FC'!AC:AE,3,0)),"1")</f>
        <v>1</v>
      </c>
      <c r="AI363" s="74">
        <f t="shared" si="31"/>
        <v>72</v>
      </c>
      <c r="AJ363" s="74">
        <f t="shared" si="32"/>
        <v>0</v>
      </c>
      <c r="AK363" s="74">
        <f t="shared" si="33"/>
        <v>72</v>
      </c>
      <c r="AL363" s="74">
        <f t="shared" si="34"/>
        <v>72</v>
      </c>
      <c r="AM363" s="75">
        <f t="shared" si="35"/>
        <v>0</v>
      </c>
      <c r="AN363" s="72" t="e">
        <f>VLOOKUP(D363,SOP!C:R,16,0)</f>
        <v>#N/A</v>
      </c>
    </row>
    <row r="364" spans="1:40" x14ac:dyDescent="0.3">
      <c r="A364" s="74" cm="1">
        <f t="array" ref="A364">1+SUMPRODUCT(--(D364&gt;$D$2:$D$826))</f>
        <v>272</v>
      </c>
      <c r="B364" s="72" t="str">
        <f t="shared" si="30"/>
        <v>31132401272</v>
      </c>
      <c r="C364" s="30">
        <v>46008</v>
      </c>
      <c r="D364" s="29">
        <v>31132401</v>
      </c>
      <c r="E364" s="29" t="s">
        <v>845</v>
      </c>
      <c r="F364" s="29" t="s">
        <v>624</v>
      </c>
      <c r="G364" s="29" t="s">
        <v>238</v>
      </c>
      <c r="H364" s="29" t="s">
        <v>2039</v>
      </c>
      <c r="I364" s="29">
        <v>72</v>
      </c>
      <c r="J364" s="29">
        <v>0</v>
      </c>
      <c r="K364" s="29">
        <v>0</v>
      </c>
      <c r="L364" s="29">
        <v>0</v>
      </c>
      <c r="M364" s="29" t="s">
        <v>239</v>
      </c>
      <c r="N364" s="132">
        <v>46538</v>
      </c>
      <c r="O364" s="30">
        <v>46268</v>
      </c>
      <c r="P364" s="29">
        <v>530</v>
      </c>
      <c r="Q364" s="29">
        <v>260</v>
      </c>
      <c r="R364" s="29" t="s">
        <v>2043</v>
      </c>
      <c r="S364" s="29">
        <v>45989</v>
      </c>
      <c r="T364" s="29" t="s">
        <v>240</v>
      </c>
      <c r="U364" s="29" t="s">
        <v>240</v>
      </c>
      <c r="V364" s="29">
        <v>72</v>
      </c>
      <c r="W364" s="29">
        <v>681.87</v>
      </c>
      <c r="X364" s="29">
        <v>1</v>
      </c>
      <c r="Y364" s="29" t="s">
        <v>241</v>
      </c>
      <c r="Z364" s="29" t="s">
        <v>2245</v>
      </c>
      <c r="AA364" s="29" t="s">
        <v>242</v>
      </c>
      <c r="AB364" s="29" t="s">
        <v>242</v>
      </c>
      <c r="AC364" s="29" t="s">
        <v>242</v>
      </c>
      <c r="AD364" s="29" t="s">
        <v>243</v>
      </c>
      <c r="AE364" s="29" t="s">
        <v>240</v>
      </c>
      <c r="AF364" s="30">
        <v>45989</v>
      </c>
      <c r="AH364" s="74">
        <f>_xlfn.IFNA(IF(VLOOKUP(D364,'Cases2021 2022 FC'!AC:AE,3,0)=0,"1",VLOOKUP(D364,'Cases2021 2022 FC'!AC:AE,3,0)),"1")</f>
        <v>1</v>
      </c>
      <c r="AI364" s="74">
        <f t="shared" si="31"/>
        <v>72</v>
      </c>
      <c r="AJ364" s="74">
        <f t="shared" si="32"/>
        <v>0</v>
      </c>
      <c r="AK364" s="74">
        <f t="shared" si="33"/>
        <v>72</v>
      </c>
      <c r="AL364" s="74">
        <f t="shared" si="34"/>
        <v>72</v>
      </c>
      <c r="AM364" s="75">
        <f t="shared" si="35"/>
        <v>0</v>
      </c>
      <c r="AN364" s="72" t="e">
        <f>VLOOKUP(D364,SOP!C:R,16,0)</f>
        <v>#N/A</v>
      </c>
    </row>
    <row r="365" spans="1:40" x14ac:dyDescent="0.3">
      <c r="A365" s="74" cm="1">
        <f t="array" ref="A365">1+SUMPRODUCT(--(D365&gt;$D$2:$D$826))</f>
        <v>272</v>
      </c>
      <c r="B365" s="72" t="str">
        <f t="shared" si="30"/>
        <v>31132401272</v>
      </c>
      <c r="C365" s="30">
        <v>46008</v>
      </c>
      <c r="D365" s="29">
        <v>31132401</v>
      </c>
      <c r="E365" s="29" t="s">
        <v>845</v>
      </c>
      <c r="F365" s="29" t="s">
        <v>624</v>
      </c>
      <c r="G365" s="29" t="s">
        <v>238</v>
      </c>
      <c r="H365" s="29" t="s">
        <v>2039</v>
      </c>
      <c r="I365" s="29">
        <v>72</v>
      </c>
      <c r="J365" s="29">
        <v>0</v>
      </c>
      <c r="K365" s="29">
        <v>0</v>
      </c>
      <c r="L365" s="29">
        <v>0</v>
      </c>
      <c r="M365" s="29" t="s">
        <v>239</v>
      </c>
      <c r="N365" s="132">
        <v>46538</v>
      </c>
      <c r="O365" s="30">
        <v>46268</v>
      </c>
      <c r="P365" s="29">
        <v>530</v>
      </c>
      <c r="Q365" s="29">
        <v>260</v>
      </c>
      <c r="R365" s="29" t="s">
        <v>2044</v>
      </c>
      <c r="S365" s="29">
        <v>45989</v>
      </c>
      <c r="T365" s="29" t="s">
        <v>240</v>
      </c>
      <c r="U365" s="29" t="s">
        <v>240</v>
      </c>
      <c r="V365" s="29">
        <v>72</v>
      </c>
      <c r="W365" s="29">
        <v>681.87</v>
      </c>
      <c r="X365" s="29">
        <v>1</v>
      </c>
      <c r="Y365" s="29" t="s">
        <v>241</v>
      </c>
      <c r="Z365" s="29" t="s">
        <v>2245</v>
      </c>
      <c r="AA365" s="29" t="s">
        <v>242</v>
      </c>
      <c r="AB365" s="29" t="s">
        <v>242</v>
      </c>
      <c r="AC365" s="29" t="s">
        <v>242</v>
      </c>
      <c r="AD365" s="29" t="s">
        <v>243</v>
      </c>
      <c r="AE365" s="29" t="s">
        <v>240</v>
      </c>
      <c r="AF365" s="30">
        <v>45989</v>
      </c>
      <c r="AH365" s="74">
        <f>_xlfn.IFNA(IF(VLOOKUP(D365,'Cases2021 2022 FC'!AC:AE,3,0)=0,"1",VLOOKUP(D365,'Cases2021 2022 FC'!AC:AE,3,0)),"1")</f>
        <v>1</v>
      </c>
      <c r="AI365" s="74">
        <f t="shared" si="31"/>
        <v>72</v>
      </c>
      <c r="AJ365" s="74">
        <f t="shared" si="32"/>
        <v>0</v>
      </c>
      <c r="AK365" s="74">
        <f t="shared" si="33"/>
        <v>72</v>
      </c>
      <c r="AL365" s="74">
        <f t="shared" si="34"/>
        <v>72</v>
      </c>
      <c r="AM365" s="75">
        <f t="shared" si="35"/>
        <v>0</v>
      </c>
      <c r="AN365" s="72" t="e">
        <f>VLOOKUP(D365,SOP!C:R,16,0)</f>
        <v>#N/A</v>
      </c>
    </row>
    <row r="366" spans="1:40" x14ac:dyDescent="0.3">
      <c r="A366" s="74" cm="1">
        <f t="array" ref="A366">1+SUMPRODUCT(--(D366&gt;$D$2:$D$826))</f>
        <v>272</v>
      </c>
      <c r="B366" s="72" t="str">
        <f t="shared" si="30"/>
        <v>31132401272</v>
      </c>
      <c r="C366" s="30">
        <v>46008</v>
      </c>
      <c r="D366" s="29">
        <v>31132401</v>
      </c>
      <c r="E366" s="29" t="s">
        <v>845</v>
      </c>
      <c r="F366" s="29" t="s">
        <v>624</v>
      </c>
      <c r="G366" s="29" t="s">
        <v>238</v>
      </c>
      <c r="H366" s="29" t="s">
        <v>2039</v>
      </c>
      <c r="I366" s="29">
        <v>72</v>
      </c>
      <c r="J366" s="29">
        <v>0</v>
      </c>
      <c r="K366" s="29">
        <v>0</v>
      </c>
      <c r="L366" s="29">
        <v>0</v>
      </c>
      <c r="M366" s="29" t="s">
        <v>239</v>
      </c>
      <c r="N366" s="132">
        <v>46538</v>
      </c>
      <c r="O366" s="30">
        <v>46268</v>
      </c>
      <c r="P366" s="29">
        <v>530</v>
      </c>
      <c r="Q366" s="29">
        <v>260</v>
      </c>
      <c r="R366" s="29" t="s">
        <v>2045</v>
      </c>
      <c r="S366" s="29">
        <v>45989</v>
      </c>
      <c r="T366" s="29" t="s">
        <v>240</v>
      </c>
      <c r="U366" s="29" t="s">
        <v>240</v>
      </c>
      <c r="V366" s="29">
        <v>72</v>
      </c>
      <c r="W366" s="29">
        <v>681.87</v>
      </c>
      <c r="X366" s="29">
        <v>1</v>
      </c>
      <c r="Y366" s="29" t="s">
        <v>241</v>
      </c>
      <c r="Z366" s="29" t="s">
        <v>2245</v>
      </c>
      <c r="AA366" s="29" t="s">
        <v>242</v>
      </c>
      <c r="AB366" s="29" t="s">
        <v>242</v>
      </c>
      <c r="AC366" s="29" t="s">
        <v>242</v>
      </c>
      <c r="AD366" s="29" t="s">
        <v>243</v>
      </c>
      <c r="AE366" s="29" t="s">
        <v>240</v>
      </c>
      <c r="AF366" s="30">
        <v>45989</v>
      </c>
      <c r="AH366" s="74">
        <f>_xlfn.IFNA(IF(VLOOKUP(D366,'Cases2021 2022 FC'!AC:AE,3,0)=0,"1",VLOOKUP(D366,'Cases2021 2022 FC'!AC:AE,3,0)),"1")</f>
        <v>1</v>
      </c>
      <c r="AI366" s="74">
        <f t="shared" si="31"/>
        <v>72</v>
      </c>
      <c r="AJ366" s="74">
        <f t="shared" si="32"/>
        <v>0</v>
      </c>
      <c r="AK366" s="74">
        <f t="shared" si="33"/>
        <v>72</v>
      </c>
      <c r="AL366" s="74">
        <f t="shared" si="34"/>
        <v>72</v>
      </c>
      <c r="AM366" s="75">
        <f t="shared" si="35"/>
        <v>0</v>
      </c>
      <c r="AN366" s="72" t="e">
        <f>VLOOKUP(D366,SOP!C:R,16,0)</f>
        <v>#N/A</v>
      </c>
    </row>
    <row r="367" spans="1:40" x14ac:dyDescent="0.3">
      <c r="A367" s="74" cm="1">
        <f t="array" ref="A367">1+SUMPRODUCT(--(D367&gt;$D$2:$D$826))</f>
        <v>272</v>
      </c>
      <c r="B367" s="72" t="str">
        <f t="shared" si="30"/>
        <v>31132401272</v>
      </c>
      <c r="C367" s="30">
        <v>46008</v>
      </c>
      <c r="D367" s="29">
        <v>31132401</v>
      </c>
      <c r="E367" s="29" t="s">
        <v>845</v>
      </c>
      <c r="F367" s="29" t="s">
        <v>624</v>
      </c>
      <c r="G367" s="29" t="s">
        <v>238</v>
      </c>
      <c r="H367" s="29" t="s">
        <v>2039</v>
      </c>
      <c r="I367" s="29">
        <v>23</v>
      </c>
      <c r="J367" s="29">
        <v>0</v>
      </c>
      <c r="K367" s="29">
        <v>0</v>
      </c>
      <c r="L367" s="29">
        <v>0</v>
      </c>
      <c r="M367" s="29" t="s">
        <v>239</v>
      </c>
      <c r="N367" s="132">
        <v>46538</v>
      </c>
      <c r="O367" s="30">
        <v>46268</v>
      </c>
      <c r="P367" s="29">
        <v>530</v>
      </c>
      <c r="Q367" s="29">
        <v>260</v>
      </c>
      <c r="R367" s="29" t="s">
        <v>2046</v>
      </c>
      <c r="S367" s="29">
        <v>45989</v>
      </c>
      <c r="T367" s="29" t="s">
        <v>240</v>
      </c>
      <c r="U367" s="29" t="s">
        <v>240</v>
      </c>
      <c r="V367" s="29">
        <v>23</v>
      </c>
      <c r="W367" s="29">
        <v>217.82</v>
      </c>
      <c r="X367" s="29">
        <v>0.31900000000000001</v>
      </c>
      <c r="Y367" s="29" t="s">
        <v>241</v>
      </c>
      <c r="Z367" s="29" t="s">
        <v>2245</v>
      </c>
      <c r="AA367" s="29" t="s">
        <v>242</v>
      </c>
      <c r="AB367" s="29" t="s">
        <v>242</v>
      </c>
      <c r="AC367" s="29" t="s">
        <v>242</v>
      </c>
      <c r="AD367" s="29" t="s">
        <v>243</v>
      </c>
      <c r="AE367" s="29" t="s">
        <v>240</v>
      </c>
      <c r="AF367" s="30">
        <v>45989</v>
      </c>
      <c r="AH367" s="74">
        <f>_xlfn.IFNA(IF(VLOOKUP(D367,'Cases2021 2022 FC'!AC:AE,3,0)=0,"1",VLOOKUP(D367,'Cases2021 2022 FC'!AC:AE,3,0)),"1")</f>
        <v>1</v>
      </c>
      <c r="AI367" s="74">
        <f t="shared" si="31"/>
        <v>23</v>
      </c>
      <c r="AJ367" s="74">
        <f t="shared" si="32"/>
        <v>0</v>
      </c>
      <c r="AK367" s="74">
        <f t="shared" si="33"/>
        <v>72</v>
      </c>
      <c r="AL367" s="74">
        <f t="shared" si="34"/>
        <v>23</v>
      </c>
      <c r="AM367" s="75">
        <f t="shared" si="35"/>
        <v>0</v>
      </c>
      <c r="AN367" s="72" t="e">
        <f>VLOOKUP(D367,SOP!C:R,16,0)</f>
        <v>#N/A</v>
      </c>
    </row>
    <row r="368" spans="1:40" x14ac:dyDescent="0.3">
      <c r="A368" s="74" cm="1">
        <f t="array" ref="A368">1+SUMPRODUCT(--(D368&gt;$D$2:$D$826))</f>
        <v>272</v>
      </c>
      <c r="B368" s="72" t="str">
        <f t="shared" si="30"/>
        <v>31132401272</v>
      </c>
      <c r="C368" s="30">
        <v>46008</v>
      </c>
      <c r="D368" s="29">
        <v>31132401</v>
      </c>
      <c r="E368" s="29" t="s">
        <v>845</v>
      </c>
      <c r="F368" s="29" t="s">
        <v>624</v>
      </c>
      <c r="G368" s="29" t="s">
        <v>238</v>
      </c>
      <c r="H368" s="29" t="s">
        <v>2186</v>
      </c>
      <c r="I368" s="29">
        <v>0</v>
      </c>
      <c r="J368" s="29">
        <v>72</v>
      </c>
      <c r="K368" s="29">
        <v>0</v>
      </c>
      <c r="L368" s="29">
        <v>0</v>
      </c>
      <c r="M368" s="29" t="s">
        <v>239</v>
      </c>
      <c r="N368" s="132">
        <v>46568</v>
      </c>
      <c r="O368" s="30">
        <v>46298</v>
      </c>
      <c r="P368" s="29">
        <v>560</v>
      </c>
      <c r="Q368" s="29">
        <v>290</v>
      </c>
      <c r="R368" s="29" t="s">
        <v>2187</v>
      </c>
      <c r="S368" s="29">
        <v>45999</v>
      </c>
      <c r="T368" s="29" t="s">
        <v>240</v>
      </c>
      <c r="U368" s="29" t="s">
        <v>240</v>
      </c>
      <c r="V368" s="29">
        <v>72</v>
      </c>
      <c r="W368" s="29">
        <v>681.87</v>
      </c>
      <c r="X368" s="29">
        <v>1</v>
      </c>
      <c r="Y368" s="29" t="s">
        <v>241</v>
      </c>
      <c r="Z368" s="29" t="s">
        <v>2245</v>
      </c>
      <c r="AA368" s="29" t="s">
        <v>242</v>
      </c>
      <c r="AB368" s="29" t="s">
        <v>242</v>
      </c>
      <c r="AC368" s="29" t="s">
        <v>242</v>
      </c>
      <c r="AD368" s="29" t="s">
        <v>243</v>
      </c>
      <c r="AE368" s="29" t="s">
        <v>240</v>
      </c>
      <c r="AF368" s="30">
        <v>45999</v>
      </c>
      <c r="AH368" s="74">
        <f>_xlfn.IFNA(IF(VLOOKUP(D368,'Cases2021 2022 FC'!AC:AE,3,0)=0,"1",VLOOKUP(D368,'Cases2021 2022 FC'!AC:AE,3,0)),"1")</f>
        <v>1</v>
      </c>
      <c r="AI368" s="74">
        <f t="shared" si="31"/>
        <v>0</v>
      </c>
      <c r="AJ368" s="74">
        <f t="shared" si="32"/>
        <v>0</v>
      </c>
      <c r="AK368" s="74">
        <f t="shared" si="33"/>
        <v>23</v>
      </c>
      <c r="AL368" s="74">
        <f t="shared" si="34"/>
        <v>0</v>
      </c>
      <c r="AM368" s="75">
        <f t="shared" si="35"/>
        <v>0</v>
      </c>
      <c r="AN368" s="72" t="e">
        <f>VLOOKUP(D368,SOP!C:R,16,0)</f>
        <v>#N/A</v>
      </c>
    </row>
    <row r="369" spans="1:40" x14ac:dyDescent="0.3">
      <c r="A369" s="74" cm="1">
        <f t="array" ref="A369">1+SUMPRODUCT(--(D369&gt;$D$2:$D$826))</f>
        <v>272</v>
      </c>
      <c r="B369" s="72" t="str">
        <f t="shared" si="30"/>
        <v>31132401272</v>
      </c>
      <c r="C369" s="30">
        <v>46008</v>
      </c>
      <c r="D369" s="29">
        <v>31132401</v>
      </c>
      <c r="E369" s="29" t="s">
        <v>845</v>
      </c>
      <c r="F369" s="29" t="s">
        <v>624</v>
      </c>
      <c r="G369" s="29" t="s">
        <v>238</v>
      </c>
      <c r="H369" s="29" t="s">
        <v>2186</v>
      </c>
      <c r="I369" s="29">
        <v>0</v>
      </c>
      <c r="J369" s="29">
        <v>72</v>
      </c>
      <c r="K369" s="29">
        <v>0</v>
      </c>
      <c r="L369" s="29">
        <v>0</v>
      </c>
      <c r="M369" s="29" t="s">
        <v>239</v>
      </c>
      <c r="N369" s="30">
        <v>46568</v>
      </c>
      <c r="O369" s="30">
        <v>46298</v>
      </c>
      <c r="P369" s="29">
        <v>560</v>
      </c>
      <c r="Q369" s="29">
        <v>290</v>
      </c>
      <c r="R369" s="29" t="s">
        <v>2188</v>
      </c>
      <c r="S369" s="30">
        <v>45999</v>
      </c>
      <c r="T369" s="29" t="s">
        <v>240</v>
      </c>
      <c r="U369" s="29" t="s">
        <v>240</v>
      </c>
      <c r="V369" s="32">
        <v>72</v>
      </c>
      <c r="W369" s="29">
        <v>681.87</v>
      </c>
      <c r="X369" s="29">
        <v>1</v>
      </c>
      <c r="Y369" s="29" t="s">
        <v>241</v>
      </c>
      <c r="Z369" s="29" t="s">
        <v>2245</v>
      </c>
      <c r="AA369" s="29" t="s">
        <v>242</v>
      </c>
      <c r="AB369" s="29" t="s">
        <v>242</v>
      </c>
      <c r="AC369" s="29" t="s">
        <v>242</v>
      </c>
      <c r="AD369" s="29" t="s">
        <v>243</v>
      </c>
      <c r="AE369" s="29" t="s">
        <v>240</v>
      </c>
      <c r="AF369" s="30">
        <v>45999</v>
      </c>
      <c r="AH369" s="74">
        <f>_xlfn.IFNA(IF(VLOOKUP(D369,'Cases2021 2022 FC'!AC:AE,3,0)=0,"1",VLOOKUP(D369,'Cases2021 2022 FC'!AC:AE,3,0)),"1")</f>
        <v>1</v>
      </c>
      <c r="AI369" s="74">
        <f t="shared" si="31"/>
        <v>0</v>
      </c>
      <c r="AJ369" s="74">
        <f t="shared" si="32"/>
        <v>0</v>
      </c>
      <c r="AK369" s="74">
        <f t="shared" si="33"/>
        <v>0</v>
      </c>
      <c r="AL369" s="74">
        <f t="shared" si="34"/>
        <v>0</v>
      </c>
      <c r="AM369" s="75">
        <f t="shared" si="35"/>
        <v>0</v>
      </c>
      <c r="AN369" s="72" t="e">
        <f>VLOOKUP(D369,SOP!C:R,16,0)</f>
        <v>#N/A</v>
      </c>
    </row>
    <row r="370" spans="1:40" x14ac:dyDescent="0.3">
      <c r="A370" s="74" cm="1">
        <f t="array" ref="A370">1+SUMPRODUCT(--(D370&gt;$D$2:$D$826))</f>
        <v>272</v>
      </c>
      <c r="B370" s="72" t="str">
        <f t="shared" si="30"/>
        <v>31132401272</v>
      </c>
      <c r="C370" s="30">
        <v>46008</v>
      </c>
      <c r="D370" s="29">
        <v>31132401</v>
      </c>
      <c r="E370" s="29" t="s">
        <v>845</v>
      </c>
      <c r="F370" s="29" t="s">
        <v>624</v>
      </c>
      <c r="G370" s="29" t="s">
        <v>238</v>
      </c>
      <c r="H370" s="29" t="s">
        <v>2186</v>
      </c>
      <c r="I370" s="29">
        <v>0</v>
      </c>
      <c r="J370" s="29">
        <v>72</v>
      </c>
      <c r="K370" s="29">
        <v>0</v>
      </c>
      <c r="L370" s="29">
        <v>0</v>
      </c>
      <c r="M370" s="29" t="s">
        <v>239</v>
      </c>
      <c r="N370" s="30">
        <v>46568</v>
      </c>
      <c r="O370" s="30">
        <v>46298</v>
      </c>
      <c r="P370" s="29">
        <v>560</v>
      </c>
      <c r="Q370" s="29">
        <v>290</v>
      </c>
      <c r="R370" s="29" t="s">
        <v>2189</v>
      </c>
      <c r="S370" s="30">
        <v>45999</v>
      </c>
      <c r="T370" s="29" t="s">
        <v>240</v>
      </c>
      <c r="U370" s="29" t="s">
        <v>240</v>
      </c>
      <c r="V370" s="32">
        <v>72</v>
      </c>
      <c r="W370" s="29">
        <v>681.87</v>
      </c>
      <c r="X370" s="29">
        <v>1</v>
      </c>
      <c r="Y370" s="29" t="s">
        <v>241</v>
      </c>
      <c r="Z370" s="29" t="s">
        <v>2245</v>
      </c>
      <c r="AA370" s="29" t="s">
        <v>242</v>
      </c>
      <c r="AB370" s="29" t="s">
        <v>242</v>
      </c>
      <c r="AC370" s="29" t="s">
        <v>242</v>
      </c>
      <c r="AD370" s="29" t="s">
        <v>243</v>
      </c>
      <c r="AE370" s="29" t="s">
        <v>240</v>
      </c>
      <c r="AF370" s="30">
        <v>45999</v>
      </c>
      <c r="AH370" s="74">
        <f>_xlfn.IFNA(IF(VLOOKUP(D370,'Cases2021 2022 FC'!AC:AE,3,0)=0,"1",VLOOKUP(D370,'Cases2021 2022 FC'!AC:AE,3,0)),"1")</f>
        <v>1</v>
      </c>
      <c r="AI370" s="74">
        <f t="shared" si="31"/>
        <v>0</v>
      </c>
      <c r="AJ370" s="74">
        <f t="shared" si="32"/>
        <v>0</v>
      </c>
      <c r="AK370" s="74">
        <f t="shared" si="33"/>
        <v>0</v>
      </c>
      <c r="AL370" s="74">
        <f t="shared" si="34"/>
        <v>0</v>
      </c>
      <c r="AM370" s="75">
        <f t="shared" si="35"/>
        <v>0</v>
      </c>
      <c r="AN370" s="72" t="e">
        <f>VLOOKUP(D370,SOP!C:R,16,0)</f>
        <v>#N/A</v>
      </c>
    </row>
    <row r="371" spans="1:40" x14ac:dyDescent="0.3">
      <c r="A371" s="74" cm="1">
        <f t="array" ref="A371">1+SUMPRODUCT(--(D371&gt;$D$2:$D$826))</f>
        <v>272</v>
      </c>
      <c r="B371" s="72" t="str">
        <f t="shared" si="30"/>
        <v>31132401272</v>
      </c>
      <c r="C371" s="30">
        <v>46008</v>
      </c>
      <c r="D371" s="29">
        <v>31132401</v>
      </c>
      <c r="E371" s="29" t="s">
        <v>845</v>
      </c>
      <c r="F371" s="29" t="s">
        <v>624</v>
      </c>
      <c r="G371" s="29" t="s">
        <v>238</v>
      </c>
      <c r="H371" s="29" t="s">
        <v>2186</v>
      </c>
      <c r="I371" s="29">
        <v>0</v>
      </c>
      <c r="J371" s="29">
        <v>72</v>
      </c>
      <c r="K371" s="29">
        <v>0</v>
      </c>
      <c r="L371" s="29">
        <v>0</v>
      </c>
      <c r="M371" s="29" t="s">
        <v>239</v>
      </c>
      <c r="N371" s="132">
        <v>46568</v>
      </c>
      <c r="O371" s="30">
        <v>46298</v>
      </c>
      <c r="P371" s="29">
        <v>560</v>
      </c>
      <c r="Q371" s="29">
        <v>290</v>
      </c>
      <c r="R371" s="29" t="s">
        <v>2190</v>
      </c>
      <c r="S371" s="29">
        <v>45999</v>
      </c>
      <c r="T371" s="29" t="s">
        <v>240</v>
      </c>
      <c r="U371" s="29" t="s">
        <v>240</v>
      </c>
      <c r="V371" s="29">
        <v>72</v>
      </c>
      <c r="W371" s="29">
        <v>681.87</v>
      </c>
      <c r="X371" s="29">
        <v>1</v>
      </c>
      <c r="Y371" s="29" t="s">
        <v>241</v>
      </c>
      <c r="Z371" s="29" t="s">
        <v>2245</v>
      </c>
      <c r="AA371" s="29" t="s">
        <v>242</v>
      </c>
      <c r="AB371" s="29" t="s">
        <v>242</v>
      </c>
      <c r="AC371" s="29" t="s">
        <v>242</v>
      </c>
      <c r="AD371" s="29" t="s">
        <v>243</v>
      </c>
      <c r="AE371" s="29" t="s">
        <v>240</v>
      </c>
      <c r="AF371" s="30">
        <v>45999</v>
      </c>
      <c r="AH371" s="74">
        <f>_xlfn.IFNA(IF(VLOOKUP(D371,'Cases2021 2022 FC'!AC:AE,3,0)=0,"1",VLOOKUP(D371,'Cases2021 2022 FC'!AC:AE,3,0)),"1")</f>
        <v>1</v>
      </c>
      <c r="AI371" s="74">
        <f t="shared" si="31"/>
        <v>0</v>
      </c>
      <c r="AJ371" s="74">
        <f t="shared" si="32"/>
        <v>0</v>
      </c>
      <c r="AK371" s="74">
        <f t="shared" si="33"/>
        <v>0</v>
      </c>
      <c r="AL371" s="74">
        <f t="shared" si="34"/>
        <v>0</v>
      </c>
      <c r="AM371" s="75">
        <f t="shared" si="35"/>
        <v>0</v>
      </c>
      <c r="AN371" s="72" t="e">
        <f>VLOOKUP(D371,SOP!C:R,16,0)</f>
        <v>#N/A</v>
      </c>
    </row>
    <row r="372" spans="1:40" x14ac:dyDescent="0.3">
      <c r="A372" s="74" cm="1">
        <f t="array" ref="A372">1+SUMPRODUCT(--(D372&gt;$D$2:$D$826))</f>
        <v>272</v>
      </c>
      <c r="B372" s="72" t="str">
        <f t="shared" si="30"/>
        <v>31132401272</v>
      </c>
      <c r="C372" s="30">
        <v>46008</v>
      </c>
      <c r="D372" s="29">
        <v>31132401</v>
      </c>
      <c r="E372" s="29" t="s">
        <v>845</v>
      </c>
      <c r="F372" s="29" t="s">
        <v>624</v>
      </c>
      <c r="G372" s="29" t="s">
        <v>238</v>
      </c>
      <c r="H372" s="29" t="s">
        <v>2191</v>
      </c>
      <c r="I372" s="29">
        <v>0</v>
      </c>
      <c r="J372" s="29">
        <v>72</v>
      </c>
      <c r="K372" s="29">
        <v>0</v>
      </c>
      <c r="L372" s="29">
        <v>0</v>
      </c>
      <c r="M372" s="29" t="s">
        <v>239</v>
      </c>
      <c r="N372" s="30">
        <v>46568</v>
      </c>
      <c r="O372" s="30">
        <v>46298</v>
      </c>
      <c r="P372" s="32">
        <v>560</v>
      </c>
      <c r="Q372" s="32">
        <v>290</v>
      </c>
      <c r="R372" s="29" t="s">
        <v>2286</v>
      </c>
      <c r="S372" s="30">
        <v>46002</v>
      </c>
      <c r="T372" s="29" t="s">
        <v>240</v>
      </c>
      <c r="U372" s="29" t="s">
        <v>240</v>
      </c>
      <c r="V372" s="32">
        <v>72</v>
      </c>
      <c r="W372" s="33">
        <v>681.87</v>
      </c>
      <c r="X372" s="32">
        <v>1</v>
      </c>
      <c r="Y372" s="29" t="s">
        <v>241</v>
      </c>
      <c r="Z372" s="29" t="s">
        <v>2245</v>
      </c>
      <c r="AA372" s="29" t="s">
        <v>242</v>
      </c>
      <c r="AB372" s="29" t="s">
        <v>242</v>
      </c>
      <c r="AC372" s="29" t="s">
        <v>242</v>
      </c>
      <c r="AD372" s="29" t="s">
        <v>243</v>
      </c>
      <c r="AE372" s="29" t="s">
        <v>240</v>
      </c>
      <c r="AF372" s="30">
        <v>46000</v>
      </c>
      <c r="AG372" s="30"/>
      <c r="AH372" s="74">
        <f>_xlfn.IFNA(IF(VLOOKUP(D372,'Cases2021 2022 FC'!AC:AE,3,0)=0,"1",VLOOKUP(D372,'Cases2021 2022 FC'!AC:AE,3,0)),"1")</f>
        <v>1</v>
      </c>
      <c r="AI372" s="74">
        <f t="shared" si="31"/>
        <v>0</v>
      </c>
      <c r="AJ372" s="74">
        <f t="shared" si="32"/>
        <v>0</v>
      </c>
      <c r="AK372" s="74">
        <f t="shared" si="33"/>
        <v>0</v>
      </c>
      <c r="AL372" s="74">
        <f t="shared" si="34"/>
        <v>0</v>
      </c>
      <c r="AM372" s="75">
        <f t="shared" si="35"/>
        <v>0</v>
      </c>
      <c r="AN372" s="72" t="e">
        <f>VLOOKUP(D372,SOP!C:R,16,0)</f>
        <v>#N/A</v>
      </c>
    </row>
    <row r="373" spans="1:40" x14ac:dyDescent="0.3">
      <c r="A373" s="74" cm="1">
        <f t="array" ref="A373">1+SUMPRODUCT(--(D373&gt;$D$2:$D$826))</f>
        <v>272</v>
      </c>
      <c r="B373" s="72" t="str">
        <f t="shared" si="30"/>
        <v>31132401272</v>
      </c>
      <c r="C373" s="30">
        <v>46008</v>
      </c>
      <c r="D373" s="29">
        <v>31132401</v>
      </c>
      <c r="E373" s="29" t="s">
        <v>845</v>
      </c>
      <c r="F373" s="29" t="s">
        <v>624</v>
      </c>
      <c r="G373" s="29" t="s">
        <v>238</v>
      </c>
      <c r="H373" s="29" t="s">
        <v>2191</v>
      </c>
      <c r="I373" s="29">
        <v>0</v>
      </c>
      <c r="J373" s="29">
        <v>72</v>
      </c>
      <c r="K373" s="29">
        <v>0</v>
      </c>
      <c r="L373" s="29">
        <v>0</v>
      </c>
      <c r="M373" s="29" t="s">
        <v>239</v>
      </c>
      <c r="N373" s="132">
        <v>46568</v>
      </c>
      <c r="O373" s="30">
        <v>46298</v>
      </c>
      <c r="P373" s="29">
        <v>560</v>
      </c>
      <c r="Q373" s="29">
        <v>290</v>
      </c>
      <c r="R373" s="29" t="s">
        <v>2192</v>
      </c>
      <c r="S373" s="30">
        <v>46002</v>
      </c>
      <c r="T373" s="29" t="s">
        <v>240</v>
      </c>
      <c r="U373" s="29" t="s">
        <v>240</v>
      </c>
      <c r="V373" s="29">
        <v>72</v>
      </c>
      <c r="W373" s="29">
        <v>681.87</v>
      </c>
      <c r="X373" s="29">
        <v>1</v>
      </c>
      <c r="Y373" s="29" t="s">
        <v>241</v>
      </c>
      <c r="Z373" s="29" t="s">
        <v>2245</v>
      </c>
      <c r="AA373" s="29" t="s">
        <v>242</v>
      </c>
      <c r="AB373" s="29" t="s">
        <v>242</v>
      </c>
      <c r="AC373" s="29" t="s">
        <v>242</v>
      </c>
      <c r="AD373" s="29" t="s">
        <v>243</v>
      </c>
      <c r="AE373" s="29" t="s">
        <v>240</v>
      </c>
      <c r="AF373" s="30">
        <v>46000</v>
      </c>
      <c r="AH373" s="74">
        <f>_xlfn.IFNA(IF(VLOOKUP(D373,'Cases2021 2022 FC'!AC:AE,3,0)=0,"1",VLOOKUP(D373,'Cases2021 2022 FC'!AC:AE,3,0)),"1")</f>
        <v>1</v>
      </c>
      <c r="AI373" s="74">
        <f t="shared" si="31"/>
        <v>0</v>
      </c>
      <c r="AJ373" s="74">
        <f t="shared" si="32"/>
        <v>0</v>
      </c>
      <c r="AK373" s="74">
        <f t="shared" si="33"/>
        <v>0</v>
      </c>
      <c r="AL373" s="74">
        <f t="shared" si="34"/>
        <v>0</v>
      </c>
      <c r="AM373" s="75">
        <f t="shared" si="35"/>
        <v>0</v>
      </c>
      <c r="AN373" s="72" t="e">
        <f>VLOOKUP(D373,SOP!C:R,16,0)</f>
        <v>#N/A</v>
      </c>
    </row>
    <row r="374" spans="1:40" x14ac:dyDescent="0.3">
      <c r="A374" s="74" cm="1">
        <f t="array" ref="A374">1+SUMPRODUCT(--(D374&gt;$D$2:$D$826))</f>
        <v>272</v>
      </c>
      <c r="B374" s="72" t="str">
        <f t="shared" si="30"/>
        <v>31132401272</v>
      </c>
      <c r="C374" s="30">
        <v>46008</v>
      </c>
      <c r="D374" s="29">
        <v>31132401</v>
      </c>
      <c r="E374" s="29" t="s">
        <v>845</v>
      </c>
      <c r="F374" s="29" t="s">
        <v>624</v>
      </c>
      <c r="G374" s="29" t="s">
        <v>238</v>
      </c>
      <c r="H374" s="29" t="s">
        <v>2191</v>
      </c>
      <c r="I374" s="29">
        <v>0</v>
      </c>
      <c r="J374" s="29">
        <v>72</v>
      </c>
      <c r="K374" s="29">
        <v>0</v>
      </c>
      <c r="L374" s="29">
        <v>0</v>
      </c>
      <c r="M374" s="29" t="s">
        <v>239</v>
      </c>
      <c r="N374" s="30">
        <v>46568</v>
      </c>
      <c r="O374" s="30">
        <v>46298</v>
      </c>
      <c r="P374" s="29">
        <v>560</v>
      </c>
      <c r="Q374" s="29">
        <v>290</v>
      </c>
      <c r="R374" s="29" t="s">
        <v>2193</v>
      </c>
      <c r="S374" s="30">
        <v>46002</v>
      </c>
      <c r="T374" s="29" t="s">
        <v>240</v>
      </c>
      <c r="U374" s="29" t="s">
        <v>240</v>
      </c>
      <c r="V374" s="29">
        <v>72</v>
      </c>
      <c r="W374" s="29">
        <v>681.87</v>
      </c>
      <c r="X374" s="29">
        <v>1</v>
      </c>
      <c r="Y374" s="29" t="s">
        <v>241</v>
      </c>
      <c r="Z374" s="29" t="s">
        <v>2245</v>
      </c>
      <c r="AA374" s="29" t="s">
        <v>242</v>
      </c>
      <c r="AB374" s="29" t="s">
        <v>242</v>
      </c>
      <c r="AC374" s="29" t="s">
        <v>242</v>
      </c>
      <c r="AD374" s="29" t="s">
        <v>243</v>
      </c>
      <c r="AE374" s="29" t="s">
        <v>240</v>
      </c>
      <c r="AF374" s="30">
        <v>46000</v>
      </c>
      <c r="AH374" s="74">
        <f>_xlfn.IFNA(IF(VLOOKUP(D374,'Cases2021 2022 FC'!AC:AE,3,0)=0,"1",VLOOKUP(D374,'Cases2021 2022 FC'!AC:AE,3,0)),"1")</f>
        <v>1</v>
      </c>
      <c r="AI374" s="74">
        <f t="shared" si="31"/>
        <v>0</v>
      </c>
      <c r="AJ374" s="74">
        <f t="shared" si="32"/>
        <v>0</v>
      </c>
      <c r="AK374" s="74">
        <f t="shared" si="33"/>
        <v>0</v>
      </c>
      <c r="AL374" s="74">
        <f t="shared" si="34"/>
        <v>0</v>
      </c>
      <c r="AM374" s="75">
        <f t="shared" si="35"/>
        <v>0</v>
      </c>
      <c r="AN374" s="72" t="e">
        <f>VLOOKUP(D374,SOP!C:R,16,0)</f>
        <v>#N/A</v>
      </c>
    </row>
    <row r="375" spans="1:40" x14ac:dyDescent="0.3">
      <c r="A375" s="74" cm="1">
        <f t="array" ref="A375">1+SUMPRODUCT(--(D375&gt;$D$2:$D$826))</f>
        <v>272</v>
      </c>
      <c r="B375" s="72" t="str">
        <f t="shared" si="30"/>
        <v>31132401272</v>
      </c>
      <c r="C375" s="30">
        <v>46008</v>
      </c>
      <c r="D375" s="29">
        <v>31132401</v>
      </c>
      <c r="E375" s="29" t="s">
        <v>845</v>
      </c>
      <c r="F375" s="29" t="s">
        <v>624</v>
      </c>
      <c r="G375" s="29" t="s">
        <v>238</v>
      </c>
      <c r="H375" s="29" t="s">
        <v>2191</v>
      </c>
      <c r="I375" s="29">
        <v>0</v>
      </c>
      <c r="J375" s="29">
        <v>72</v>
      </c>
      <c r="K375" s="29">
        <v>0</v>
      </c>
      <c r="L375" s="29">
        <v>0</v>
      </c>
      <c r="M375" s="29" t="s">
        <v>239</v>
      </c>
      <c r="N375" s="30">
        <v>46568</v>
      </c>
      <c r="O375" s="30">
        <v>46298</v>
      </c>
      <c r="P375" s="29">
        <v>560</v>
      </c>
      <c r="Q375" s="29">
        <v>290</v>
      </c>
      <c r="R375" s="29" t="s">
        <v>2194</v>
      </c>
      <c r="S375" s="30">
        <v>46002</v>
      </c>
      <c r="T375" s="29" t="s">
        <v>240</v>
      </c>
      <c r="U375" s="29" t="s">
        <v>240</v>
      </c>
      <c r="V375" s="29">
        <v>72</v>
      </c>
      <c r="W375" s="29">
        <v>681.87</v>
      </c>
      <c r="X375" s="29">
        <v>1</v>
      </c>
      <c r="Y375" s="29" t="s">
        <v>241</v>
      </c>
      <c r="Z375" s="29" t="s">
        <v>2245</v>
      </c>
      <c r="AA375" s="29" t="s">
        <v>242</v>
      </c>
      <c r="AB375" s="29" t="s">
        <v>242</v>
      </c>
      <c r="AC375" s="29" t="s">
        <v>242</v>
      </c>
      <c r="AD375" s="29" t="s">
        <v>243</v>
      </c>
      <c r="AE375" s="29" t="s">
        <v>240</v>
      </c>
      <c r="AF375" s="30">
        <v>46000</v>
      </c>
      <c r="AH375" s="74">
        <f>_xlfn.IFNA(IF(VLOOKUP(D375,'Cases2021 2022 FC'!AC:AE,3,0)=0,"1",VLOOKUP(D375,'Cases2021 2022 FC'!AC:AE,3,0)),"1")</f>
        <v>1</v>
      </c>
      <c r="AI375" s="74">
        <f t="shared" si="31"/>
        <v>0</v>
      </c>
      <c r="AJ375" s="74">
        <f t="shared" si="32"/>
        <v>0</v>
      </c>
      <c r="AK375" s="74">
        <f t="shared" si="33"/>
        <v>0</v>
      </c>
      <c r="AL375" s="74">
        <f t="shared" si="34"/>
        <v>0</v>
      </c>
      <c r="AM375" s="75">
        <f t="shared" si="35"/>
        <v>0</v>
      </c>
      <c r="AN375" s="72" t="e">
        <f>VLOOKUP(D375,SOP!C:R,16,0)</f>
        <v>#N/A</v>
      </c>
    </row>
    <row r="376" spans="1:40" x14ac:dyDescent="0.3">
      <c r="A376" s="74" cm="1">
        <f t="array" ref="A376">1+SUMPRODUCT(--(D376&gt;$D$2:$D$826))</f>
        <v>272</v>
      </c>
      <c r="B376" s="72" t="str">
        <f t="shared" si="30"/>
        <v>31132401272</v>
      </c>
      <c r="C376" s="30">
        <v>46008</v>
      </c>
      <c r="D376" s="29">
        <v>31132401</v>
      </c>
      <c r="E376" s="29" t="s">
        <v>845</v>
      </c>
      <c r="F376" s="29" t="s">
        <v>624</v>
      </c>
      <c r="G376" s="29" t="s">
        <v>238</v>
      </c>
      <c r="H376" s="29" t="s">
        <v>2191</v>
      </c>
      <c r="I376" s="29">
        <v>0</v>
      </c>
      <c r="J376" s="29">
        <v>72</v>
      </c>
      <c r="K376" s="29">
        <v>0</v>
      </c>
      <c r="L376" s="29">
        <v>0</v>
      </c>
      <c r="M376" s="29" t="s">
        <v>239</v>
      </c>
      <c r="N376" s="30">
        <v>46568</v>
      </c>
      <c r="O376" s="30">
        <v>46298</v>
      </c>
      <c r="P376" s="29">
        <v>560</v>
      </c>
      <c r="Q376" s="29">
        <v>290</v>
      </c>
      <c r="R376" s="29" t="s">
        <v>2195</v>
      </c>
      <c r="S376" s="30">
        <v>46002</v>
      </c>
      <c r="T376" s="29" t="s">
        <v>240</v>
      </c>
      <c r="U376" s="29" t="s">
        <v>240</v>
      </c>
      <c r="V376" s="29">
        <v>72</v>
      </c>
      <c r="W376" s="29">
        <v>681.87</v>
      </c>
      <c r="X376" s="29">
        <v>1</v>
      </c>
      <c r="Y376" s="29" t="s">
        <v>241</v>
      </c>
      <c r="Z376" s="29" t="s">
        <v>2245</v>
      </c>
      <c r="AA376" s="29" t="s">
        <v>242</v>
      </c>
      <c r="AB376" s="29" t="s">
        <v>242</v>
      </c>
      <c r="AC376" s="29" t="s">
        <v>242</v>
      </c>
      <c r="AD376" s="29" t="s">
        <v>243</v>
      </c>
      <c r="AE376" s="29" t="s">
        <v>240</v>
      </c>
      <c r="AF376" s="30">
        <v>46000</v>
      </c>
      <c r="AH376" s="74">
        <f>_xlfn.IFNA(IF(VLOOKUP(D376,'Cases2021 2022 FC'!AC:AE,3,0)=0,"1",VLOOKUP(D376,'Cases2021 2022 FC'!AC:AE,3,0)),"1")</f>
        <v>1</v>
      </c>
      <c r="AI376" s="74">
        <f t="shared" si="31"/>
        <v>0</v>
      </c>
      <c r="AJ376" s="74">
        <f t="shared" si="32"/>
        <v>0</v>
      </c>
      <c r="AK376" s="74">
        <f t="shared" si="33"/>
        <v>0</v>
      </c>
      <c r="AL376" s="74">
        <f t="shared" si="34"/>
        <v>0</v>
      </c>
      <c r="AM376" s="75">
        <f t="shared" si="35"/>
        <v>0</v>
      </c>
      <c r="AN376" s="72" t="e">
        <f>VLOOKUP(D376,SOP!C:R,16,0)</f>
        <v>#N/A</v>
      </c>
    </row>
    <row r="377" spans="1:40" x14ac:dyDescent="0.3">
      <c r="A377" s="74" cm="1">
        <f t="array" ref="A377">1+SUMPRODUCT(--(D377&gt;$D$2:$D$826))</f>
        <v>272</v>
      </c>
      <c r="B377" s="72" t="str">
        <f t="shared" si="30"/>
        <v>31132401272</v>
      </c>
      <c r="C377" s="30">
        <v>46008</v>
      </c>
      <c r="D377" s="29">
        <v>31132401</v>
      </c>
      <c r="E377" s="29" t="s">
        <v>845</v>
      </c>
      <c r="F377" s="29" t="s">
        <v>624</v>
      </c>
      <c r="G377" s="29" t="s">
        <v>238</v>
      </c>
      <c r="H377" s="29" t="s">
        <v>2191</v>
      </c>
      <c r="I377" s="29">
        <v>0</v>
      </c>
      <c r="J377" s="29">
        <v>72</v>
      </c>
      <c r="K377" s="29">
        <v>0</v>
      </c>
      <c r="L377" s="29">
        <v>0</v>
      </c>
      <c r="M377" s="29" t="s">
        <v>239</v>
      </c>
      <c r="N377" s="30">
        <v>46568</v>
      </c>
      <c r="O377" s="30">
        <v>46298</v>
      </c>
      <c r="P377" s="29">
        <v>560</v>
      </c>
      <c r="Q377" s="29">
        <v>290</v>
      </c>
      <c r="R377" s="29" t="s">
        <v>2196</v>
      </c>
      <c r="S377" s="30">
        <v>46002</v>
      </c>
      <c r="T377" s="29" t="s">
        <v>240</v>
      </c>
      <c r="U377" s="29" t="s">
        <v>240</v>
      </c>
      <c r="V377" s="29">
        <v>72</v>
      </c>
      <c r="W377" s="29">
        <v>681.87</v>
      </c>
      <c r="X377" s="29">
        <v>1</v>
      </c>
      <c r="Y377" s="29" t="s">
        <v>241</v>
      </c>
      <c r="Z377" s="29" t="s">
        <v>2245</v>
      </c>
      <c r="AA377" s="29" t="s">
        <v>242</v>
      </c>
      <c r="AB377" s="29" t="s">
        <v>242</v>
      </c>
      <c r="AC377" s="29" t="s">
        <v>242</v>
      </c>
      <c r="AD377" s="29" t="s">
        <v>243</v>
      </c>
      <c r="AE377" s="29" t="s">
        <v>240</v>
      </c>
      <c r="AF377" s="30">
        <v>46000</v>
      </c>
      <c r="AH377" s="74">
        <f>_xlfn.IFNA(IF(VLOOKUP(D377,'Cases2021 2022 FC'!AC:AE,3,0)=0,"1",VLOOKUP(D377,'Cases2021 2022 FC'!AC:AE,3,0)),"1")</f>
        <v>1</v>
      </c>
      <c r="AI377" s="74">
        <f t="shared" si="31"/>
        <v>0</v>
      </c>
      <c r="AJ377" s="74">
        <f t="shared" si="32"/>
        <v>0</v>
      </c>
      <c r="AK377" s="74">
        <f t="shared" si="33"/>
        <v>0</v>
      </c>
      <c r="AL377" s="74">
        <f t="shared" si="34"/>
        <v>0</v>
      </c>
      <c r="AM377" s="75">
        <f t="shared" si="35"/>
        <v>0</v>
      </c>
      <c r="AN377" s="72" t="e">
        <f>VLOOKUP(D377,SOP!C:R,16,0)</f>
        <v>#N/A</v>
      </c>
    </row>
    <row r="378" spans="1:40" x14ac:dyDescent="0.3">
      <c r="A378" s="74" cm="1">
        <f t="array" ref="A378">1+SUMPRODUCT(--(D378&gt;$D$2:$D$826))</f>
        <v>272</v>
      </c>
      <c r="B378" s="72" t="str">
        <f t="shared" si="30"/>
        <v>31132401272</v>
      </c>
      <c r="C378" s="30">
        <v>46008</v>
      </c>
      <c r="D378" s="29">
        <v>31132401</v>
      </c>
      <c r="E378" s="29" t="s">
        <v>845</v>
      </c>
      <c r="F378" s="29" t="s">
        <v>624</v>
      </c>
      <c r="G378" s="29" t="s">
        <v>238</v>
      </c>
      <c r="H378" s="29" t="s">
        <v>2191</v>
      </c>
      <c r="I378" s="29">
        <v>0</v>
      </c>
      <c r="J378" s="29">
        <v>72</v>
      </c>
      <c r="K378" s="29">
        <v>0</v>
      </c>
      <c r="L378" s="29">
        <v>0</v>
      </c>
      <c r="M378" s="29" t="s">
        <v>239</v>
      </c>
      <c r="N378" s="132">
        <v>46568</v>
      </c>
      <c r="O378" s="30">
        <v>46298</v>
      </c>
      <c r="P378" s="29">
        <v>560</v>
      </c>
      <c r="Q378" s="29">
        <v>290</v>
      </c>
      <c r="R378" s="29" t="s">
        <v>2197</v>
      </c>
      <c r="S378" s="29">
        <v>46002</v>
      </c>
      <c r="T378" s="29" t="s">
        <v>240</v>
      </c>
      <c r="U378" s="29" t="s">
        <v>240</v>
      </c>
      <c r="V378" s="29">
        <v>72</v>
      </c>
      <c r="W378" s="29">
        <v>681.87</v>
      </c>
      <c r="X378" s="29">
        <v>1</v>
      </c>
      <c r="Y378" s="29" t="s">
        <v>241</v>
      </c>
      <c r="Z378" s="29" t="s">
        <v>2245</v>
      </c>
      <c r="AA378" s="29" t="s">
        <v>242</v>
      </c>
      <c r="AB378" s="29" t="s">
        <v>242</v>
      </c>
      <c r="AC378" s="29" t="s">
        <v>242</v>
      </c>
      <c r="AD378" s="29" t="s">
        <v>243</v>
      </c>
      <c r="AE378" s="29" t="s">
        <v>240</v>
      </c>
      <c r="AF378" s="30">
        <v>46000</v>
      </c>
      <c r="AH378" s="74">
        <f>_xlfn.IFNA(IF(VLOOKUP(D378,'Cases2021 2022 FC'!AC:AE,3,0)=0,"1",VLOOKUP(D378,'Cases2021 2022 FC'!AC:AE,3,0)),"1")</f>
        <v>1</v>
      </c>
      <c r="AI378" s="74">
        <f t="shared" si="31"/>
        <v>0</v>
      </c>
      <c r="AJ378" s="74">
        <f t="shared" si="32"/>
        <v>0</v>
      </c>
      <c r="AK378" s="74">
        <f t="shared" si="33"/>
        <v>0</v>
      </c>
      <c r="AL378" s="74">
        <f t="shared" si="34"/>
        <v>0</v>
      </c>
      <c r="AM378" s="75">
        <f t="shared" si="35"/>
        <v>0</v>
      </c>
      <c r="AN378" s="72" t="e">
        <f>VLOOKUP(D378,SOP!C:R,16,0)</f>
        <v>#N/A</v>
      </c>
    </row>
    <row r="379" spans="1:40" x14ac:dyDescent="0.3">
      <c r="A379" s="74" cm="1">
        <f t="array" ref="A379">1+SUMPRODUCT(--(D379&gt;$D$2:$D$826))</f>
        <v>272</v>
      </c>
      <c r="B379" s="72" t="str">
        <f t="shared" si="30"/>
        <v>31132401272</v>
      </c>
      <c r="C379" s="30">
        <v>46008</v>
      </c>
      <c r="D379" s="29">
        <v>31132401</v>
      </c>
      <c r="E379" s="29" t="s">
        <v>845</v>
      </c>
      <c r="F379" s="29" t="s">
        <v>624</v>
      </c>
      <c r="G379" s="29" t="s">
        <v>238</v>
      </c>
      <c r="H379" s="29" t="s">
        <v>2191</v>
      </c>
      <c r="I379" s="29">
        <v>0</v>
      </c>
      <c r="J379" s="29">
        <v>72</v>
      </c>
      <c r="K379" s="29">
        <v>0</v>
      </c>
      <c r="L379" s="29">
        <v>0</v>
      </c>
      <c r="M379" s="29" t="s">
        <v>239</v>
      </c>
      <c r="N379" s="30">
        <v>46568</v>
      </c>
      <c r="O379" s="30">
        <v>46298</v>
      </c>
      <c r="P379" s="29">
        <v>560</v>
      </c>
      <c r="Q379" s="29">
        <v>290</v>
      </c>
      <c r="R379" s="29" t="s">
        <v>2198</v>
      </c>
      <c r="S379" s="30">
        <v>46002</v>
      </c>
      <c r="T379" s="29" t="s">
        <v>240</v>
      </c>
      <c r="U379" s="29" t="s">
        <v>240</v>
      </c>
      <c r="V379" s="32">
        <v>72</v>
      </c>
      <c r="W379" s="29">
        <v>681.87</v>
      </c>
      <c r="X379" s="29">
        <v>1</v>
      </c>
      <c r="Y379" s="29" t="s">
        <v>241</v>
      </c>
      <c r="Z379" s="29" t="s">
        <v>2245</v>
      </c>
      <c r="AA379" s="29" t="s">
        <v>242</v>
      </c>
      <c r="AB379" s="29" t="s">
        <v>242</v>
      </c>
      <c r="AC379" s="29" t="s">
        <v>242</v>
      </c>
      <c r="AD379" s="29" t="s">
        <v>243</v>
      </c>
      <c r="AE379" s="29" t="s">
        <v>240</v>
      </c>
      <c r="AF379" s="30">
        <v>46000</v>
      </c>
      <c r="AH379" s="74">
        <f>_xlfn.IFNA(IF(VLOOKUP(D379,'Cases2021 2022 FC'!AC:AE,3,0)=0,"1",VLOOKUP(D379,'Cases2021 2022 FC'!AC:AE,3,0)),"1")</f>
        <v>1</v>
      </c>
      <c r="AI379" s="74">
        <f t="shared" si="31"/>
        <v>0</v>
      </c>
      <c r="AJ379" s="74">
        <f t="shared" si="32"/>
        <v>0</v>
      </c>
      <c r="AK379" s="74">
        <f t="shared" si="33"/>
        <v>0</v>
      </c>
      <c r="AL379" s="74">
        <f t="shared" si="34"/>
        <v>0</v>
      </c>
      <c r="AM379" s="75">
        <f t="shared" si="35"/>
        <v>0</v>
      </c>
      <c r="AN379" s="72" t="e">
        <f>VLOOKUP(D379,SOP!C:R,16,0)</f>
        <v>#N/A</v>
      </c>
    </row>
    <row r="380" spans="1:40" x14ac:dyDescent="0.3">
      <c r="A380" s="74" cm="1">
        <f t="array" ref="A380">1+SUMPRODUCT(--(D380&gt;$D$2:$D$826))</f>
        <v>272</v>
      </c>
      <c r="B380" s="72" t="str">
        <f t="shared" si="30"/>
        <v>31132401272</v>
      </c>
      <c r="C380" s="30">
        <v>46008</v>
      </c>
      <c r="D380" s="29">
        <v>31132401</v>
      </c>
      <c r="E380" s="29" t="s">
        <v>845</v>
      </c>
      <c r="F380" s="29" t="s">
        <v>624</v>
      </c>
      <c r="G380" s="29" t="s">
        <v>238</v>
      </c>
      <c r="H380" s="29" t="s">
        <v>2191</v>
      </c>
      <c r="I380" s="29">
        <v>0</v>
      </c>
      <c r="J380" s="29">
        <v>72</v>
      </c>
      <c r="K380" s="29">
        <v>0</v>
      </c>
      <c r="L380" s="29">
        <v>0</v>
      </c>
      <c r="M380" s="29" t="s">
        <v>239</v>
      </c>
      <c r="N380" s="30">
        <v>46568</v>
      </c>
      <c r="O380" s="30">
        <v>46298</v>
      </c>
      <c r="P380" s="29">
        <v>560</v>
      </c>
      <c r="Q380" s="29">
        <v>290</v>
      </c>
      <c r="R380" s="29" t="s">
        <v>2199</v>
      </c>
      <c r="S380" s="30">
        <v>46002</v>
      </c>
      <c r="T380" s="29" t="s">
        <v>240</v>
      </c>
      <c r="U380" s="29" t="s">
        <v>240</v>
      </c>
      <c r="V380" s="29">
        <v>72</v>
      </c>
      <c r="W380" s="29">
        <v>681.87</v>
      </c>
      <c r="X380" s="29">
        <v>1</v>
      </c>
      <c r="Y380" s="29" t="s">
        <v>241</v>
      </c>
      <c r="Z380" s="29" t="s">
        <v>2245</v>
      </c>
      <c r="AA380" s="29" t="s">
        <v>242</v>
      </c>
      <c r="AB380" s="29" t="s">
        <v>242</v>
      </c>
      <c r="AC380" s="29" t="s">
        <v>242</v>
      </c>
      <c r="AD380" s="29" t="s">
        <v>243</v>
      </c>
      <c r="AE380" s="29" t="s">
        <v>240</v>
      </c>
      <c r="AF380" s="30">
        <v>46000</v>
      </c>
      <c r="AH380" s="74">
        <f>_xlfn.IFNA(IF(VLOOKUP(D380,'Cases2021 2022 FC'!AC:AE,3,0)=0,"1",VLOOKUP(D380,'Cases2021 2022 FC'!AC:AE,3,0)),"1")</f>
        <v>1</v>
      </c>
      <c r="AI380" s="74">
        <f t="shared" si="31"/>
        <v>0</v>
      </c>
      <c r="AJ380" s="74">
        <f t="shared" si="32"/>
        <v>0</v>
      </c>
      <c r="AK380" s="74">
        <f t="shared" si="33"/>
        <v>0</v>
      </c>
      <c r="AL380" s="74">
        <f t="shared" si="34"/>
        <v>0</v>
      </c>
      <c r="AM380" s="75">
        <f t="shared" si="35"/>
        <v>0</v>
      </c>
      <c r="AN380" s="72" t="e">
        <f>VLOOKUP(D380,SOP!C:R,16,0)</f>
        <v>#N/A</v>
      </c>
    </row>
    <row r="381" spans="1:40" x14ac:dyDescent="0.3">
      <c r="A381" s="74" cm="1">
        <f t="array" ref="A381">1+SUMPRODUCT(--(D381&gt;$D$2:$D$826))</f>
        <v>272</v>
      </c>
      <c r="B381" s="72" t="str">
        <f t="shared" si="30"/>
        <v>31132401272</v>
      </c>
      <c r="C381" s="30">
        <v>46008</v>
      </c>
      <c r="D381" s="29">
        <v>31132401</v>
      </c>
      <c r="E381" s="29" t="s">
        <v>845</v>
      </c>
      <c r="F381" s="29" t="s">
        <v>624</v>
      </c>
      <c r="G381" s="29" t="s">
        <v>238</v>
      </c>
      <c r="H381" s="29" t="s">
        <v>2191</v>
      </c>
      <c r="I381" s="29">
        <v>0</v>
      </c>
      <c r="J381" s="29">
        <v>72</v>
      </c>
      <c r="K381" s="29">
        <v>0</v>
      </c>
      <c r="L381" s="29">
        <v>0</v>
      </c>
      <c r="M381" s="29" t="s">
        <v>239</v>
      </c>
      <c r="N381" s="30">
        <v>46568</v>
      </c>
      <c r="O381" s="30">
        <v>46298</v>
      </c>
      <c r="P381" s="32">
        <v>560</v>
      </c>
      <c r="Q381" s="32">
        <v>290</v>
      </c>
      <c r="R381" s="29" t="s">
        <v>2200</v>
      </c>
      <c r="S381" s="30">
        <v>46002</v>
      </c>
      <c r="T381" s="29" t="s">
        <v>240</v>
      </c>
      <c r="U381" s="29" t="s">
        <v>240</v>
      </c>
      <c r="V381" s="32">
        <v>72</v>
      </c>
      <c r="W381" s="33">
        <v>681.87</v>
      </c>
      <c r="X381" s="32">
        <v>1</v>
      </c>
      <c r="Y381" s="29" t="s">
        <v>241</v>
      </c>
      <c r="Z381" s="29" t="s">
        <v>2245</v>
      </c>
      <c r="AA381" s="29" t="s">
        <v>242</v>
      </c>
      <c r="AB381" s="29" t="s">
        <v>242</v>
      </c>
      <c r="AC381" s="29" t="s">
        <v>242</v>
      </c>
      <c r="AD381" s="29" t="s">
        <v>243</v>
      </c>
      <c r="AE381" s="29" t="s">
        <v>240</v>
      </c>
      <c r="AF381" s="30">
        <v>46000</v>
      </c>
      <c r="AG381" s="30"/>
      <c r="AH381" s="74">
        <f>_xlfn.IFNA(IF(VLOOKUP(D381,'Cases2021 2022 FC'!AC:AE,3,0)=0,"1",VLOOKUP(D381,'Cases2021 2022 FC'!AC:AE,3,0)),"1")</f>
        <v>1</v>
      </c>
      <c r="AI381" s="74">
        <f t="shared" si="31"/>
        <v>0</v>
      </c>
      <c r="AJ381" s="74">
        <f t="shared" si="32"/>
        <v>0</v>
      </c>
      <c r="AK381" s="74">
        <f t="shared" si="33"/>
        <v>0</v>
      </c>
      <c r="AL381" s="74">
        <f t="shared" si="34"/>
        <v>0</v>
      </c>
      <c r="AM381" s="75">
        <f t="shared" si="35"/>
        <v>0</v>
      </c>
      <c r="AN381" s="72" t="e">
        <f>VLOOKUP(D381,SOP!C:R,16,0)</f>
        <v>#N/A</v>
      </c>
    </row>
    <row r="382" spans="1:40" x14ac:dyDescent="0.3">
      <c r="A382" s="74" cm="1">
        <f t="array" ref="A382">1+SUMPRODUCT(--(D382&gt;$D$2:$D$826))</f>
        <v>272</v>
      </c>
      <c r="B382" s="72" t="str">
        <f t="shared" si="30"/>
        <v>31132401272</v>
      </c>
      <c r="C382" s="30">
        <v>46008</v>
      </c>
      <c r="D382" s="29">
        <v>31132401</v>
      </c>
      <c r="E382" s="29" t="s">
        <v>845</v>
      </c>
      <c r="F382" s="29" t="s">
        <v>624</v>
      </c>
      <c r="G382" s="29" t="s">
        <v>238</v>
      </c>
      <c r="H382" s="29" t="s">
        <v>2201</v>
      </c>
      <c r="I382" s="29">
        <v>0</v>
      </c>
      <c r="J382" s="29">
        <v>72</v>
      </c>
      <c r="K382" s="29">
        <v>0</v>
      </c>
      <c r="L382" s="29">
        <v>0</v>
      </c>
      <c r="M382" s="29" t="s">
        <v>239</v>
      </c>
      <c r="N382" s="30">
        <v>46568</v>
      </c>
      <c r="O382" s="30">
        <v>46298</v>
      </c>
      <c r="P382" s="29">
        <v>560</v>
      </c>
      <c r="Q382" s="29">
        <v>290</v>
      </c>
      <c r="R382" s="29" t="s">
        <v>2202</v>
      </c>
      <c r="S382" s="30">
        <v>46001</v>
      </c>
      <c r="T382" s="29" t="s">
        <v>240</v>
      </c>
      <c r="U382" s="29" t="s">
        <v>240</v>
      </c>
      <c r="V382" s="29">
        <v>72</v>
      </c>
      <c r="W382" s="29">
        <v>681.87</v>
      </c>
      <c r="X382" s="29">
        <v>1</v>
      </c>
      <c r="Y382" s="29" t="s">
        <v>241</v>
      </c>
      <c r="Z382" s="29" t="s">
        <v>2245</v>
      </c>
      <c r="AA382" s="29" t="s">
        <v>242</v>
      </c>
      <c r="AB382" s="29" t="s">
        <v>242</v>
      </c>
      <c r="AC382" s="29" t="s">
        <v>242</v>
      </c>
      <c r="AD382" s="29" t="s">
        <v>243</v>
      </c>
      <c r="AE382" s="29" t="s">
        <v>240</v>
      </c>
      <c r="AF382" s="30">
        <v>46001</v>
      </c>
      <c r="AH382" s="74">
        <f>_xlfn.IFNA(IF(VLOOKUP(D382,'Cases2021 2022 FC'!AC:AE,3,0)=0,"1",VLOOKUP(D382,'Cases2021 2022 FC'!AC:AE,3,0)),"1")</f>
        <v>1</v>
      </c>
      <c r="AI382" s="74">
        <f t="shared" si="31"/>
        <v>0</v>
      </c>
      <c r="AJ382" s="74">
        <f t="shared" si="32"/>
        <v>0</v>
      </c>
      <c r="AK382" s="74">
        <f t="shared" si="33"/>
        <v>0</v>
      </c>
      <c r="AL382" s="74">
        <f t="shared" si="34"/>
        <v>0</v>
      </c>
      <c r="AM382" s="75">
        <f t="shared" si="35"/>
        <v>0</v>
      </c>
      <c r="AN382" s="72" t="e">
        <f>VLOOKUP(D382,SOP!C:R,16,0)</f>
        <v>#N/A</v>
      </c>
    </row>
    <row r="383" spans="1:40" x14ac:dyDescent="0.3">
      <c r="A383" s="74" cm="1">
        <f t="array" ref="A383">1+SUMPRODUCT(--(D383&gt;$D$2:$D$826))</f>
        <v>272</v>
      </c>
      <c r="B383" s="72" t="str">
        <f t="shared" si="30"/>
        <v>31132401272</v>
      </c>
      <c r="C383" s="30">
        <v>46008</v>
      </c>
      <c r="D383" s="29">
        <v>31132401</v>
      </c>
      <c r="E383" s="29" t="s">
        <v>845</v>
      </c>
      <c r="F383" s="29" t="s">
        <v>624</v>
      </c>
      <c r="G383" s="29" t="s">
        <v>238</v>
      </c>
      <c r="H383" s="29" t="s">
        <v>2201</v>
      </c>
      <c r="I383" s="29">
        <v>0</v>
      </c>
      <c r="J383" s="29">
        <v>72</v>
      </c>
      <c r="K383" s="29">
        <v>0</v>
      </c>
      <c r="L383" s="29">
        <v>0</v>
      </c>
      <c r="M383" s="29" t="s">
        <v>239</v>
      </c>
      <c r="N383" s="30">
        <v>46568</v>
      </c>
      <c r="O383" s="30">
        <v>46298</v>
      </c>
      <c r="P383" s="29">
        <v>560</v>
      </c>
      <c r="Q383" s="29">
        <v>290</v>
      </c>
      <c r="R383" s="29" t="s">
        <v>2203</v>
      </c>
      <c r="S383" s="30">
        <v>46001</v>
      </c>
      <c r="T383" s="29" t="s">
        <v>240</v>
      </c>
      <c r="U383" s="29" t="s">
        <v>240</v>
      </c>
      <c r="V383" s="29">
        <v>72</v>
      </c>
      <c r="W383" s="29">
        <v>681.87</v>
      </c>
      <c r="X383" s="29">
        <v>1</v>
      </c>
      <c r="Y383" s="29" t="s">
        <v>241</v>
      </c>
      <c r="Z383" s="29" t="s">
        <v>2245</v>
      </c>
      <c r="AA383" s="29" t="s">
        <v>242</v>
      </c>
      <c r="AB383" s="29" t="s">
        <v>242</v>
      </c>
      <c r="AC383" s="29" t="s">
        <v>242</v>
      </c>
      <c r="AD383" s="29" t="s">
        <v>243</v>
      </c>
      <c r="AE383" s="29" t="s">
        <v>240</v>
      </c>
      <c r="AF383" s="30">
        <v>46001</v>
      </c>
      <c r="AH383" s="74">
        <f>_xlfn.IFNA(IF(VLOOKUP(D383,'Cases2021 2022 FC'!AC:AE,3,0)=0,"1",VLOOKUP(D383,'Cases2021 2022 FC'!AC:AE,3,0)),"1")</f>
        <v>1</v>
      </c>
      <c r="AI383" s="74">
        <f t="shared" si="31"/>
        <v>0</v>
      </c>
      <c r="AJ383" s="74">
        <f t="shared" si="32"/>
        <v>0</v>
      </c>
      <c r="AK383" s="74">
        <f t="shared" si="33"/>
        <v>0</v>
      </c>
      <c r="AL383" s="74">
        <f t="shared" si="34"/>
        <v>0</v>
      </c>
      <c r="AM383" s="75">
        <f t="shared" si="35"/>
        <v>0</v>
      </c>
      <c r="AN383" s="72" t="e">
        <f>VLOOKUP(D383,SOP!C:R,16,0)</f>
        <v>#N/A</v>
      </c>
    </row>
    <row r="384" spans="1:40" x14ac:dyDescent="0.3">
      <c r="A384" s="74" cm="1">
        <f t="array" ref="A384">1+SUMPRODUCT(--(D384&gt;$D$2:$D$826))</f>
        <v>272</v>
      </c>
      <c r="B384" s="72" t="str">
        <f t="shared" si="30"/>
        <v>31132401272</v>
      </c>
      <c r="C384" s="30">
        <v>46008</v>
      </c>
      <c r="D384" s="29">
        <v>31132401</v>
      </c>
      <c r="E384" s="29" t="s">
        <v>845</v>
      </c>
      <c r="F384" s="29" t="s">
        <v>624</v>
      </c>
      <c r="G384" s="29" t="s">
        <v>238</v>
      </c>
      <c r="H384" s="29" t="s">
        <v>2201</v>
      </c>
      <c r="I384" s="29">
        <v>0</v>
      </c>
      <c r="J384" s="29">
        <v>72</v>
      </c>
      <c r="K384" s="29">
        <v>0</v>
      </c>
      <c r="L384" s="29">
        <v>0</v>
      </c>
      <c r="M384" s="29" t="s">
        <v>239</v>
      </c>
      <c r="N384" s="132">
        <v>46568</v>
      </c>
      <c r="O384" s="29">
        <v>46298</v>
      </c>
      <c r="P384" s="29">
        <v>560</v>
      </c>
      <c r="Q384" s="29">
        <v>290</v>
      </c>
      <c r="R384" s="29" t="s">
        <v>2204</v>
      </c>
      <c r="S384" s="29">
        <v>46001</v>
      </c>
      <c r="T384" s="29" t="s">
        <v>240</v>
      </c>
      <c r="U384" s="29" t="s">
        <v>240</v>
      </c>
      <c r="V384" s="29">
        <v>72</v>
      </c>
      <c r="W384" s="29">
        <v>681.87</v>
      </c>
      <c r="X384" s="29">
        <v>1</v>
      </c>
      <c r="Y384" s="29" t="s">
        <v>241</v>
      </c>
      <c r="Z384" s="29" t="s">
        <v>2245</v>
      </c>
      <c r="AA384" s="29" t="s">
        <v>242</v>
      </c>
      <c r="AB384" s="29" t="s">
        <v>242</v>
      </c>
      <c r="AC384" s="29" t="s">
        <v>242</v>
      </c>
      <c r="AD384" s="29" t="s">
        <v>243</v>
      </c>
      <c r="AE384" s="29" t="s">
        <v>240</v>
      </c>
      <c r="AF384" s="30">
        <v>46001</v>
      </c>
      <c r="AH384" s="74">
        <f>_xlfn.IFNA(IF(VLOOKUP(D384,'Cases2021 2022 FC'!AC:AE,3,0)=0,"1",VLOOKUP(D384,'Cases2021 2022 FC'!AC:AE,3,0)),"1")</f>
        <v>1</v>
      </c>
      <c r="AI384" s="74">
        <f t="shared" si="31"/>
        <v>0</v>
      </c>
      <c r="AJ384" s="74">
        <f t="shared" si="32"/>
        <v>0</v>
      </c>
      <c r="AK384" s="74">
        <f t="shared" si="33"/>
        <v>0</v>
      </c>
      <c r="AL384" s="74">
        <f t="shared" si="34"/>
        <v>0</v>
      </c>
      <c r="AM384" s="75">
        <f t="shared" si="35"/>
        <v>0</v>
      </c>
      <c r="AN384" s="72" t="e">
        <f>VLOOKUP(D384,SOP!C:R,16,0)</f>
        <v>#N/A</v>
      </c>
    </row>
    <row r="385" spans="1:40" x14ac:dyDescent="0.3">
      <c r="A385" s="74" cm="1">
        <f t="array" ref="A385">1+SUMPRODUCT(--(D385&gt;$D$2:$D$826))</f>
        <v>272</v>
      </c>
      <c r="B385" s="72" t="str">
        <f t="shared" si="30"/>
        <v>31132401272</v>
      </c>
      <c r="C385" s="30">
        <v>46008</v>
      </c>
      <c r="D385" s="29">
        <v>31132401</v>
      </c>
      <c r="E385" s="29" t="s">
        <v>845</v>
      </c>
      <c r="F385" s="29" t="s">
        <v>624</v>
      </c>
      <c r="G385" s="29" t="s">
        <v>238</v>
      </c>
      <c r="H385" s="29" t="s">
        <v>2201</v>
      </c>
      <c r="I385" s="29">
        <v>0</v>
      </c>
      <c r="J385" s="29">
        <v>72</v>
      </c>
      <c r="K385" s="29">
        <v>0</v>
      </c>
      <c r="L385" s="29">
        <v>0</v>
      </c>
      <c r="M385" s="29" t="s">
        <v>239</v>
      </c>
      <c r="N385" s="132">
        <v>46568</v>
      </c>
      <c r="O385" s="29">
        <v>46298</v>
      </c>
      <c r="P385" s="29">
        <v>560</v>
      </c>
      <c r="Q385" s="29">
        <v>290</v>
      </c>
      <c r="R385" s="29" t="s">
        <v>2205</v>
      </c>
      <c r="S385" s="29">
        <v>46001</v>
      </c>
      <c r="T385" s="29" t="s">
        <v>240</v>
      </c>
      <c r="U385" s="29" t="s">
        <v>240</v>
      </c>
      <c r="V385" s="29">
        <v>72</v>
      </c>
      <c r="W385" s="29">
        <v>681.87</v>
      </c>
      <c r="X385" s="29">
        <v>1</v>
      </c>
      <c r="Y385" s="29" t="s">
        <v>241</v>
      </c>
      <c r="Z385" s="29" t="s">
        <v>2245</v>
      </c>
      <c r="AA385" s="29" t="s">
        <v>242</v>
      </c>
      <c r="AB385" s="29" t="s">
        <v>242</v>
      </c>
      <c r="AC385" s="29" t="s">
        <v>242</v>
      </c>
      <c r="AD385" s="29" t="s">
        <v>243</v>
      </c>
      <c r="AE385" s="29" t="s">
        <v>240</v>
      </c>
      <c r="AF385" s="30">
        <v>46001</v>
      </c>
      <c r="AH385" s="74">
        <f>_xlfn.IFNA(IF(VLOOKUP(D385,'Cases2021 2022 FC'!AC:AE,3,0)=0,"1",VLOOKUP(D385,'Cases2021 2022 FC'!AC:AE,3,0)),"1")</f>
        <v>1</v>
      </c>
      <c r="AI385" s="74">
        <f t="shared" si="31"/>
        <v>0</v>
      </c>
      <c r="AJ385" s="74">
        <f t="shared" si="32"/>
        <v>0</v>
      </c>
      <c r="AK385" s="74">
        <f t="shared" si="33"/>
        <v>0</v>
      </c>
      <c r="AL385" s="74">
        <f t="shared" si="34"/>
        <v>0</v>
      </c>
      <c r="AM385" s="75">
        <f t="shared" si="35"/>
        <v>0</v>
      </c>
      <c r="AN385" s="72" t="e">
        <f>VLOOKUP(D385,SOP!C:R,16,0)</f>
        <v>#N/A</v>
      </c>
    </row>
    <row r="386" spans="1:40" x14ac:dyDescent="0.3">
      <c r="A386" s="74" cm="1">
        <f t="array" ref="A386">1+SUMPRODUCT(--(D386&gt;$D$2:$D$826))</f>
        <v>272</v>
      </c>
      <c r="B386" s="72" t="str">
        <f t="shared" ref="B386:B449" si="36">D386&amp;A386</f>
        <v>31132401272</v>
      </c>
      <c r="C386" s="30">
        <v>46008</v>
      </c>
      <c r="D386" s="29">
        <v>31132401</v>
      </c>
      <c r="E386" s="29" t="s">
        <v>845</v>
      </c>
      <c r="F386" s="29" t="s">
        <v>624</v>
      </c>
      <c r="G386" s="29" t="s">
        <v>238</v>
      </c>
      <c r="H386" s="29" t="s">
        <v>2201</v>
      </c>
      <c r="I386" s="29">
        <v>0</v>
      </c>
      <c r="J386" s="29">
        <v>72</v>
      </c>
      <c r="K386" s="29">
        <v>0</v>
      </c>
      <c r="L386" s="29">
        <v>0</v>
      </c>
      <c r="M386" s="29" t="s">
        <v>239</v>
      </c>
      <c r="N386" s="132">
        <v>46568</v>
      </c>
      <c r="O386" s="29">
        <v>46298</v>
      </c>
      <c r="P386" s="29">
        <v>560</v>
      </c>
      <c r="Q386" s="29">
        <v>290</v>
      </c>
      <c r="R386" s="29" t="s">
        <v>2206</v>
      </c>
      <c r="S386" s="29">
        <v>46001</v>
      </c>
      <c r="T386" s="29" t="s">
        <v>240</v>
      </c>
      <c r="U386" s="29" t="s">
        <v>240</v>
      </c>
      <c r="V386" s="29">
        <v>72</v>
      </c>
      <c r="W386" s="29">
        <v>681.87</v>
      </c>
      <c r="X386" s="29">
        <v>1</v>
      </c>
      <c r="Y386" s="29" t="s">
        <v>241</v>
      </c>
      <c r="Z386" s="29" t="s">
        <v>2245</v>
      </c>
      <c r="AA386" s="29" t="s">
        <v>242</v>
      </c>
      <c r="AB386" s="29" t="s">
        <v>242</v>
      </c>
      <c r="AC386" s="29" t="s">
        <v>242</v>
      </c>
      <c r="AD386" s="29" t="s">
        <v>243</v>
      </c>
      <c r="AE386" s="29" t="s">
        <v>240</v>
      </c>
      <c r="AF386" s="30">
        <v>46001</v>
      </c>
      <c r="AH386" s="74">
        <f>_xlfn.IFNA(IF(VLOOKUP(D386,'Cases2021 2022 FC'!AC:AE,3,0)=0,"1",VLOOKUP(D386,'Cases2021 2022 FC'!AC:AE,3,0)),"1")</f>
        <v>1</v>
      </c>
      <c r="AI386" s="74">
        <f t="shared" ref="AI386:AI449" si="37">ROUND(I386/AH386,0)</f>
        <v>0</v>
      </c>
      <c r="AJ386" s="74">
        <f t="shared" ref="AJ386:AJ449" si="38">IF(Q386-AI386&lt;0,Q386-AI386,0)</f>
        <v>0</v>
      </c>
      <c r="AK386" s="74">
        <f t="shared" ref="AK386:AK449" si="39">IF((AI386&gt;Q386),(K386/AH386)-Q386,0)+IFERROR(IF(B386=B385,AI385,0),0)</f>
        <v>0</v>
      </c>
      <c r="AL386" s="74">
        <f t="shared" ref="AL386:AL449" si="40">IF(AK386&gt;K386,I386,AK386)</f>
        <v>0</v>
      </c>
      <c r="AM386" s="75">
        <f t="shared" ref="AM386:AM449" si="41">IFERROR((W386/K386)*AL386,0)</f>
        <v>0</v>
      </c>
      <c r="AN386" s="72" t="e">
        <f>VLOOKUP(D386,SOP!C:R,16,0)</f>
        <v>#N/A</v>
      </c>
    </row>
    <row r="387" spans="1:40" x14ac:dyDescent="0.3">
      <c r="A387" s="74" cm="1">
        <f t="array" ref="A387">1+SUMPRODUCT(--(D387&gt;$D$2:$D$826))</f>
        <v>272</v>
      </c>
      <c r="B387" s="72" t="str">
        <f t="shared" si="36"/>
        <v>31132401272</v>
      </c>
      <c r="C387" s="30">
        <v>46008</v>
      </c>
      <c r="D387" s="29">
        <v>31132401</v>
      </c>
      <c r="E387" s="29" t="s">
        <v>845</v>
      </c>
      <c r="F387" s="29" t="s">
        <v>624</v>
      </c>
      <c r="G387" s="29" t="s">
        <v>238</v>
      </c>
      <c r="H387" s="29" t="s">
        <v>2201</v>
      </c>
      <c r="I387" s="29">
        <v>0</v>
      </c>
      <c r="J387" s="29">
        <v>72</v>
      </c>
      <c r="K387" s="29">
        <v>0</v>
      </c>
      <c r="L387" s="29">
        <v>0</v>
      </c>
      <c r="M387" s="29" t="s">
        <v>239</v>
      </c>
      <c r="N387" s="132">
        <v>46568</v>
      </c>
      <c r="O387" s="29">
        <v>46298</v>
      </c>
      <c r="P387" s="29">
        <v>560</v>
      </c>
      <c r="Q387" s="29">
        <v>290</v>
      </c>
      <c r="R387" s="29" t="s">
        <v>2207</v>
      </c>
      <c r="S387" s="29">
        <v>46001</v>
      </c>
      <c r="T387" s="29" t="s">
        <v>240</v>
      </c>
      <c r="U387" s="29" t="s">
        <v>240</v>
      </c>
      <c r="V387" s="29">
        <v>72</v>
      </c>
      <c r="W387" s="29">
        <v>681.87</v>
      </c>
      <c r="X387" s="29">
        <v>1</v>
      </c>
      <c r="Y387" s="29" t="s">
        <v>241</v>
      </c>
      <c r="Z387" s="29" t="s">
        <v>2245</v>
      </c>
      <c r="AA387" s="29" t="s">
        <v>242</v>
      </c>
      <c r="AB387" s="29" t="s">
        <v>242</v>
      </c>
      <c r="AC387" s="29" t="s">
        <v>242</v>
      </c>
      <c r="AD387" s="29" t="s">
        <v>243</v>
      </c>
      <c r="AE387" s="29" t="s">
        <v>240</v>
      </c>
      <c r="AF387" s="30">
        <v>46001</v>
      </c>
      <c r="AH387" s="74">
        <f>_xlfn.IFNA(IF(VLOOKUP(D387,'Cases2021 2022 FC'!AC:AE,3,0)=0,"1",VLOOKUP(D387,'Cases2021 2022 FC'!AC:AE,3,0)),"1")</f>
        <v>1</v>
      </c>
      <c r="AI387" s="74">
        <f t="shared" si="37"/>
        <v>0</v>
      </c>
      <c r="AJ387" s="74">
        <f t="shared" si="38"/>
        <v>0</v>
      </c>
      <c r="AK387" s="74">
        <f t="shared" si="39"/>
        <v>0</v>
      </c>
      <c r="AL387" s="74">
        <f t="shared" si="40"/>
        <v>0</v>
      </c>
      <c r="AM387" s="75">
        <f t="shared" si="41"/>
        <v>0</v>
      </c>
      <c r="AN387" s="72" t="e">
        <f>VLOOKUP(D387,SOP!C:R,16,0)</f>
        <v>#N/A</v>
      </c>
    </row>
    <row r="388" spans="1:40" x14ac:dyDescent="0.3">
      <c r="A388" s="74" cm="1">
        <f t="array" ref="A388">1+SUMPRODUCT(--(D388&gt;$D$2:$D$826))</f>
        <v>272</v>
      </c>
      <c r="B388" s="72" t="str">
        <f t="shared" si="36"/>
        <v>31132401272</v>
      </c>
      <c r="C388" s="30">
        <v>46008</v>
      </c>
      <c r="D388" s="29">
        <v>31132401</v>
      </c>
      <c r="E388" s="29" t="s">
        <v>845</v>
      </c>
      <c r="F388" s="29" t="s">
        <v>624</v>
      </c>
      <c r="G388" s="29" t="s">
        <v>238</v>
      </c>
      <c r="H388" s="29" t="s">
        <v>2287</v>
      </c>
      <c r="I388" s="29">
        <v>0</v>
      </c>
      <c r="J388" s="29">
        <v>72</v>
      </c>
      <c r="K388" s="29">
        <v>0</v>
      </c>
      <c r="L388" s="29">
        <v>0</v>
      </c>
      <c r="M388" s="29" t="s">
        <v>239</v>
      </c>
      <c r="N388" s="132">
        <v>46568</v>
      </c>
      <c r="O388" s="29">
        <v>46298</v>
      </c>
      <c r="P388" s="29">
        <v>560</v>
      </c>
      <c r="Q388" s="29">
        <v>290</v>
      </c>
      <c r="R388" s="29" t="s">
        <v>2288</v>
      </c>
      <c r="S388" s="29">
        <v>46002</v>
      </c>
      <c r="T388" s="29" t="s">
        <v>240</v>
      </c>
      <c r="U388" s="29" t="s">
        <v>240</v>
      </c>
      <c r="V388" s="29">
        <v>72</v>
      </c>
      <c r="W388" s="29">
        <v>681.87</v>
      </c>
      <c r="X388" s="29">
        <v>1</v>
      </c>
      <c r="Y388" s="29" t="s">
        <v>241</v>
      </c>
      <c r="Z388" s="29" t="s">
        <v>2245</v>
      </c>
      <c r="AA388" s="29" t="s">
        <v>242</v>
      </c>
      <c r="AB388" s="29" t="s">
        <v>242</v>
      </c>
      <c r="AC388" s="29" t="s">
        <v>242</v>
      </c>
      <c r="AD388" s="29" t="s">
        <v>243</v>
      </c>
      <c r="AE388" s="29" t="s">
        <v>240</v>
      </c>
      <c r="AF388" s="30">
        <v>46002</v>
      </c>
      <c r="AH388" s="74">
        <f>_xlfn.IFNA(IF(VLOOKUP(D388,'Cases2021 2022 FC'!AC:AE,3,0)=0,"1",VLOOKUP(D388,'Cases2021 2022 FC'!AC:AE,3,0)),"1")</f>
        <v>1</v>
      </c>
      <c r="AI388" s="74">
        <f t="shared" si="37"/>
        <v>0</v>
      </c>
      <c r="AJ388" s="74">
        <f t="shared" si="38"/>
        <v>0</v>
      </c>
      <c r="AK388" s="74">
        <f t="shared" si="39"/>
        <v>0</v>
      </c>
      <c r="AL388" s="74">
        <f t="shared" si="40"/>
        <v>0</v>
      </c>
      <c r="AM388" s="75">
        <f t="shared" si="41"/>
        <v>0</v>
      </c>
      <c r="AN388" s="72" t="e">
        <f>VLOOKUP(D388,SOP!C:R,16,0)</f>
        <v>#N/A</v>
      </c>
    </row>
    <row r="389" spans="1:40" x14ac:dyDescent="0.3">
      <c r="A389" s="74" cm="1">
        <f t="array" ref="A389">1+SUMPRODUCT(--(D389&gt;$D$2:$D$826))</f>
        <v>272</v>
      </c>
      <c r="B389" s="72" t="str">
        <f t="shared" si="36"/>
        <v>31132401272</v>
      </c>
      <c r="C389" s="30">
        <v>46008</v>
      </c>
      <c r="D389" s="29">
        <v>31132401</v>
      </c>
      <c r="E389" s="29" t="s">
        <v>845</v>
      </c>
      <c r="F389" s="29" t="s">
        <v>624</v>
      </c>
      <c r="G389" s="29" t="s">
        <v>238</v>
      </c>
      <c r="H389" s="29" t="s">
        <v>2287</v>
      </c>
      <c r="I389" s="29">
        <v>0</v>
      </c>
      <c r="J389" s="29">
        <v>72</v>
      </c>
      <c r="K389" s="29">
        <v>0</v>
      </c>
      <c r="L389" s="29">
        <v>0</v>
      </c>
      <c r="M389" s="29" t="s">
        <v>239</v>
      </c>
      <c r="N389" s="132">
        <v>46568</v>
      </c>
      <c r="O389" s="29">
        <v>46298</v>
      </c>
      <c r="P389" s="29">
        <v>560</v>
      </c>
      <c r="Q389" s="29">
        <v>290</v>
      </c>
      <c r="R389" s="29" t="s">
        <v>2289</v>
      </c>
      <c r="S389" s="29">
        <v>46002</v>
      </c>
      <c r="T389" s="29" t="s">
        <v>240</v>
      </c>
      <c r="U389" s="29" t="s">
        <v>240</v>
      </c>
      <c r="V389" s="29">
        <v>72</v>
      </c>
      <c r="W389" s="29">
        <v>681.87</v>
      </c>
      <c r="X389" s="29">
        <v>1</v>
      </c>
      <c r="Y389" s="29" t="s">
        <v>241</v>
      </c>
      <c r="Z389" s="29" t="s">
        <v>2245</v>
      </c>
      <c r="AA389" s="29" t="s">
        <v>242</v>
      </c>
      <c r="AB389" s="29" t="s">
        <v>242</v>
      </c>
      <c r="AC389" s="29" t="s">
        <v>242</v>
      </c>
      <c r="AD389" s="29" t="s">
        <v>243</v>
      </c>
      <c r="AE389" s="29" t="s">
        <v>240</v>
      </c>
      <c r="AF389" s="30">
        <v>46002</v>
      </c>
      <c r="AH389" s="74">
        <f>_xlfn.IFNA(IF(VLOOKUP(D389,'Cases2021 2022 FC'!AC:AE,3,0)=0,"1",VLOOKUP(D389,'Cases2021 2022 FC'!AC:AE,3,0)),"1")</f>
        <v>1</v>
      </c>
      <c r="AI389" s="74">
        <f t="shared" si="37"/>
        <v>0</v>
      </c>
      <c r="AJ389" s="74">
        <f t="shared" si="38"/>
        <v>0</v>
      </c>
      <c r="AK389" s="74">
        <f t="shared" si="39"/>
        <v>0</v>
      </c>
      <c r="AL389" s="74">
        <f t="shared" si="40"/>
        <v>0</v>
      </c>
      <c r="AM389" s="75">
        <f t="shared" si="41"/>
        <v>0</v>
      </c>
      <c r="AN389" s="72" t="e">
        <f>VLOOKUP(D389,SOP!C:R,16,0)</f>
        <v>#N/A</v>
      </c>
    </row>
    <row r="390" spans="1:40" x14ac:dyDescent="0.3">
      <c r="A390" s="74" cm="1">
        <f t="array" ref="A390">1+SUMPRODUCT(--(D390&gt;$D$2:$D$826))</f>
        <v>272</v>
      </c>
      <c r="B390" s="72" t="str">
        <f t="shared" si="36"/>
        <v>31132401272</v>
      </c>
      <c r="C390" s="30">
        <v>46008</v>
      </c>
      <c r="D390" s="29">
        <v>31132401</v>
      </c>
      <c r="E390" s="29" t="s">
        <v>845</v>
      </c>
      <c r="F390" s="29" t="s">
        <v>624</v>
      </c>
      <c r="G390" s="29" t="s">
        <v>238</v>
      </c>
      <c r="H390" s="29" t="s">
        <v>2287</v>
      </c>
      <c r="I390" s="29">
        <v>0</v>
      </c>
      <c r="J390" s="29">
        <v>72</v>
      </c>
      <c r="K390" s="29">
        <v>0</v>
      </c>
      <c r="L390" s="29">
        <v>0</v>
      </c>
      <c r="M390" s="29" t="s">
        <v>239</v>
      </c>
      <c r="N390" s="132">
        <v>46568</v>
      </c>
      <c r="O390" s="29">
        <v>46298</v>
      </c>
      <c r="P390" s="29">
        <v>560</v>
      </c>
      <c r="Q390" s="29">
        <v>290</v>
      </c>
      <c r="R390" s="29" t="s">
        <v>2290</v>
      </c>
      <c r="S390" s="29">
        <v>46002</v>
      </c>
      <c r="T390" s="29" t="s">
        <v>240</v>
      </c>
      <c r="U390" s="29" t="s">
        <v>240</v>
      </c>
      <c r="V390" s="29">
        <v>72</v>
      </c>
      <c r="W390" s="29">
        <v>681.87</v>
      </c>
      <c r="X390" s="29">
        <v>1</v>
      </c>
      <c r="Y390" s="29" t="s">
        <v>241</v>
      </c>
      <c r="Z390" s="29" t="s">
        <v>2245</v>
      </c>
      <c r="AA390" s="29" t="s">
        <v>242</v>
      </c>
      <c r="AB390" s="29" t="s">
        <v>242</v>
      </c>
      <c r="AC390" s="29" t="s">
        <v>242</v>
      </c>
      <c r="AD390" s="29" t="s">
        <v>243</v>
      </c>
      <c r="AE390" s="29" t="s">
        <v>240</v>
      </c>
      <c r="AF390" s="30">
        <v>46002</v>
      </c>
      <c r="AH390" s="74">
        <f>_xlfn.IFNA(IF(VLOOKUP(D390,'Cases2021 2022 FC'!AC:AE,3,0)=0,"1",VLOOKUP(D390,'Cases2021 2022 FC'!AC:AE,3,0)),"1")</f>
        <v>1</v>
      </c>
      <c r="AI390" s="74">
        <f t="shared" si="37"/>
        <v>0</v>
      </c>
      <c r="AJ390" s="74">
        <f t="shared" si="38"/>
        <v>0</v>
      </c>
      <c r="AK390" s="74">
        <f t="shared" si="39"/>
        <v>0</v>
      </c>
      <c r="AL390" s="74">
        <f t="shared" si="40"/>
        <v>0</v>
      </c>
      <c r="AM390" s="75">
        <f t="shared" si="41"/>
        <v>0</v>
      </c>
      <c r="AN390" s="72" t="e">
        <f>VLOOKUP(D390,SOP!C:R,16,0)</f>
        <v>#N/A</v>
      </c>
    </row>
    <row r="391" spans="1:40" x14ac:dyDescent="0.3">
      <c r="A391" s="74" cm="1">
        <f t="array" ref="A391">1+SUMPRODUCT(--(D391&gt;$D$2:$D$826))</f>
        <v>272</v>
      </c>
      <c r="B391" s="72" t="str">
        <f t="shared" si="36"/>
        <v>31132401272</v>
      </c>
      <c r="C391" s="30">
        <v>46008</v>
      </c>
      <c r="D391" s="29">
        <v>31132401</v>
      </c>
      <c r="E391" s="29" t="s">
        <v>845</v>
      </c>
      <c r="F391" s="29" t="s">
        <v>624</v>
      </c>
      <c r="G391" s="29" t="s">
        <v>238</v>
      </c>
      <c r="H391" s="29" t="s">
        <v>2287</v>
      </c>
      <c r="I391" s="29">
        <v>0</v>
      </c>
      <c r="J391" s="29">
        <v>72</v>
      </c>
      <c r="K391" s="29">
        <v>0</v>
      </c>
      <c r="L391" s="29">
        <v>0</v>
      </c>
      <c r="M391" s="29" t="s">
        <v>239</v>
      </c>
      <c r="N391" s="132">
        <v>46568</v>
      </c>
      <c r="O391" s="29">
        <v>46298</v>
      </c>
      <c r="P391" s="29">
        <v>560</v>
      </c>
      <c r="Q391" s="29">
        <v>290</v>
      </c>
      <c r="R391" s="29" t="s">
        <v>2291</v>
      </c>
      <c r="S391" s="29">
        <v>46002</v>
      </c>
      <c r="T391" s="29" t="s">
        <v>240</v>
      </c>
      <c r="U391" s="29" t="s">
        <v>240</v>
      </c>
      <c r="V391" s="29">
        <v>72</v>
      </c>
      <c r="W391" s="29">
        <v>681.87</v>
      </c>
      <c r="X391" s="29">
        <v>1</v>
      </c>
      <c r="Y391" s="29" t="s">
        <v>241</v>
      </c>
      <c r="Z391" s="29" t="s">
        <v>2245</v>
      </c>
      <c r="AA391" s="29" t="s">
        <v>242</v>
      </c>
      <c r="AB391" s="29" t="s">
        <v>242</v>
      </c>
      <c r="AC391" s="29" t="s">
        <v>242</v>
      </c>
      <c r="AD391" s="29" t="s">
        <v>243</v>
      </c>
      <c r="AE391" s="29" t="s">
        <v>240</v>
      </c>
      <c r="AF391" s="30">
        <v>46002</v>
      </c>
      <c r="AH391" s="74">
        <f>_xlfn.IFNA(IF(VLOOKUP(D391,'Cases2021 2022 FC'!AC:AE,3,0)=0,"1",VLOOKUP(D391,'Cases2021 2022 FC'!AC:AE,3,0)),"1")</f>
        <v>1</v>
      </c>
      <c r="AI391" s="74">
        <f t="shared" si="37"/>
        <v>0</v>
      </c>
      <c r="AJ391" s="74">
        <f t="shared" si="38"/>
        <v>0</v>
      </c>
      <c r="AK391" s="74">
        <f t="shared" si="39"/>
        <v>0</v>
      </c>
      <c r="AL391" s="74">
        <f t="shared" si="40"/>
        <v>0</v>
      </c>
      <c r="AM391" s="75">
        <f t="shared" si="41"/>
        <v>0</v>
      </c>
      <c r="AN391" s="72" t="e">
        <f>VLOOKUP(D391,SOP!C:R,16,0)</f>
        <v>#N/A</v>
      </c>
    </row>
    <row r="392" spans="1:40" x14ac:dyDescent="0.3">
      <c r="A392" s="74" cm="1">
        <f t="array" ref="A392">1+SUMPRODUCT(--(D392&gt;$D$2:$D$826))</f>
        <v>272</v>
      </c>
      <c r="B392" s="72" t="str">
        <f t="shared" si="36"/>
        <v>31132401272</v>
      </c>
      <c r="C392" s="30">
        <v>46008</v>
      </c>
      <c r="D392" s="29">
        <v>31132401</v>
      </c>
      <c r="E392" s="29" t="s">
        <v>845</v>
      </c>
      <c r="F392" s="29" t="s">
        <v>624</v>
      </c>
      <c r="G392" s="29" t="s">
        <v>238</v>
      </c>
      <c r="H392" s="29" t="s">
        <v>2287</v>
      </c>
      <c r="I392" s="29">
        <v>0</v>
      </c>
      <c r="J392" s="29">
        <v>72</v>
      </c>
      <c r="K392" s="29">
        <v>0</v>
      </c>
      <c r="L392" s="29">
        <v>0</v>
      </c>
      <c r="M392" s="29" t="s">
        <v>239</v>
      </c>
      <c r="N392" s="132">
        <v>46568</v>
      </c>
      <c r="O392" s="29">
        <v>46298</v>
      </c>
      <c r="P392" s="29">
        <v>560</v>
      </c>
      <c r="Q392" s="29">
        <v>290</v>
      </c>
      <c r="R392" s="29" t="s">
        <v>2292</v>
      </c>
      <c r="S392" s="29">
        <v>46002</v>
      </c>
      <c r="T392" s="29" t="s">
        <v>240</v>
      </c>
      <c r="U392" s="29" t="s">
        <v>240</v>
      </c>
      <c r="V392" s="29">
        <v>72</v>
      </c>
      <c r="W392" s="29">
        <v>681.87</v>
      </c>
      <c r="X392" s="29">
        <v>1</v>
      </c>
      <c r="Y392" s="29" t="s">
        <v>241</v>
      </c>
      <c r="Z392" s="29" t="s">
        <v>2245</v>
      </c>
      <c r="AA392" s="29" t="s">
        <v>242</v>
      </c>
      <c r="AB392" s="29" t="s">
        <v>242</v>
      </c>
      <c r="AC392" s="29" t="s">
        <v>242</v>
      </c>
      <c r="AD392" s="29" t="s">
        <v>243</v>
      </c>
      <c r="AE392" s="29" t="s">
        <v>240</v>
      </c>
      <c r="AF392" s="30">
        <v>46002</v>
      </c>
      <c r="AH392" s="74">
        <f>_xlfn.IFNA(IF(VLOOKUP(D392,'Cases2021 2022 FC'!AC:AE,3,0)=0,"1",VLOOKUP(D392,'Cases2021 2022 FC'!AC:AE,3,0)),"1")</f>
        <v>1</v>
      </c>
      <c r="AI392" s="74">
        <f t="shared" si="37"/>
        <v>0</v>
      </c>
      <c r="AJ392" s="74">
        <f t="shared" si="38"/>
        <v>0</v>
      </c>
      <c r="AK392" s="74">
        <f t="shared" si="39"/>
        <v>0</v>
      </c>
      <c r="AL392" s="74">
        <f t="shared" si="40"/>
        <v>0</v>
      </c>
      <c r="AM392" s="75">
        <f t="shared" si="41"/>
        <v>0</v>
      </c>
      <c r="AN392" s="72" t="e">
        <f>VLOOKUP(D392,SOP!C:R,16,0)</f>
        <v>#N/A</v>
      </c>
    </row>
    <row r="393" spans="1:40" x14ac:dyDescent="0.3">
      <c r="A393" s="74" cm="1">
        <f t="array" ref="A393">1+SUMPRODUCT(--(D393&gt;$D$2:$D$826))</f>
        <v>272</v>
      </c>
      <c r="B393" s="72" t="str">
        <f t="shared" si="36"/>
        <v>31132401272</v>
      </c>
      <c r="C393" s="30">
        <v>46008</v>
      </c>
      <c r="D393" s="29">
        <v>31132401</v>
      </c>
      <c r="E393" s="29" t="s">
        <v>845</v>
      </c>
      <c r="F393" s="29" t="s">
        <v>624</v>
      </c>
      <c r="G393" s="29" t="s">
        <v>238</v>
      </c>
      <c r="H393" s="29" t="s">
        <v>2287</v>
      </c>
      <c r="I393" s="29">
        <v>0</v>
      </c>
      <c r="J393" s="29">
        <v>72</v>
      </c>
      <c r="K393" s="29">
        <v>0</v>
      </c>
      <c r="L393" s="29">
        <v>0</v>
      </c>
      <c r="M393" s="29" t="s">
        <v>239</v>
      </c>
      <c r="N393" s="132">
        <v>46568</v>
      </c>
      <c r="O393" s="30">
        <v>46298</v>
      </c>
      <c r="P393" s="29">
        <v>560</v>
      </c>
      <c r="Q393" s="29">
        <v>290</v>
      </c>
      <c r="R393" s="29" t="s">
        <v>2293</v>
      </c>
      <c r="S393" s="29">
        <v>46002</v>
      </c>
      <c r="T393" s="29" t="s">
        <v>240</v>
      </c>
      <c r="U393" s="29" t="s">
        <v>240</v>
      </c>
      <c r="V393" s="29">
        <v>72</v>
      </c>
      <c r="W393" s="29">
        <v>681.87</v>
      </c>
      <c r="X393" s="29">
        <v>1</v>
      </c>
      <c r="Y393" s="29" t="s">
        <v>241</v>
      </c>
      <c r="Z393" s="29" t="s">
        <v>2245</v>
      </c>
      <c r="AA393" s="29" t="s">
        <v>242</v>
      </c>
      <c r="AB393" s="29" t="s">
        <v>242</v>
      </c>
      <c r="AC393" s="29" t="s">
        <v>242</v>
      </c>
      <c r="AD393" s="29" t="s">
        <v>243</v>
      </c>
      <c r="AE393" s="29" t="s">
        <v>240</v>
      </c>
      <c r="AF393" s="30">
        <v>46002</v>
      </c>
      <c r="AH393" s="74">
        <f>_xlfn.IFNA(IF(VLOOKUP(D393,'Cases2021 2022 FC'!AC:AE,3,0)=0,"1",VLOOKUP(D393,'Cases2021 2022 FC'!AC:AE,3,0)),"1")</f>
        <v>1</v>
      </c>
      <c r="AI393" s="74">
        <f t="shared" si="37"/>
        <v>0</v>
      </c>
      <c r="AJ393" s="74">
        <f t="shared" si="38"/>
        <v>0</v>
      </c>
      <c r="AK393" s="74">
        <f t="shared" si="39"/>
        <v>0</v>
      </c>
      <c r="AL393" s="74">
        <f t="shared" si="40"/>
        <v>0</v>
      </c>
      <c r="AM393" s="75">
        <f t="shared" si="41"/>
        <v>0</v>
      </c>
      <c r="AN393" s="72" t="e">
        <f>VLOOKUP(D393,SOP!C:R,16,0)</f>
        <v>#N/A</v>
      </c>
    </row>
    <row r="394" spans="1:40" x14ac:dyDescent="0.3">
      <c r="A394" s="74" cm="1">
        <f t="array" ref="A394">1+SUMPRODUCT(--(D394&gt;$D$2:$D$826))</f>
        <v>272</v>
      </c>
      <c r="B394" s="72" t="str">
        <f t="shared" si="36"/>
        <v>31132401272</v>
      </c>
      <c r="C394" s="30">
        <v>46008</v>
      </c>
      <c r="D394" s="29">
        <v>31132401</v>
      </c>
      <c r="E394" s="29" t="s">
        <v>845</v>
      </c>
      <c r="F394" s="29" t="s">
        <v>624</v>
      </c>
      <c r="G394" s="29" t="s">
        <v>238</v>
      </c>
      <c r="H394" s="29" t="s">
        <v>2287</v>
      </c>
      <c r="I394" s="29">
        <v>0</v>
      </c>
      <c r="J394" s="29">
        <v>72</v>
      </c>
      <c r="K394" s="29">
        <v>0</v>
      </c>
      <c r="L394" s="29">
        <v>0</v>
      </c>
      <c r="M394" s="29" t="s">
        <v>239</v>
      </c>
      <c r="N394" s="30">
        <v>46568</v>
      </c>
      <c r="O394" s="30">
        <v>46298</v>
      </c>
      <c r="P394" s="29">
        <v>560</v>
      </c>
      <c r="Q394" s="29">
        <v>290</v>
      </c>
      <c r="R394" s="29" t="s">
        <v>2294</v>
      </c>
      <c r="S394" s="30">
        <v>46002</v>
      </c>
      <c r="T394" s="29" t="s">
        <v>240</v>
      </c>
      <c r="U394" s="29" t="s">
        <v>240</v>
      </c>
      <c r="V394" s="29">
        <v>72</v>
      </c>
      <c r="W394" s="29">
        <v>681.87</v>
      </c>
      <c r="X394" s="29">
        <v>1</v>
      </c>
      <c r="Y394" s="29" t="s">
        <v>241</v>
      </c>
      <c r="Z394" s="29" t="s">
        <v>2245</v>
      </c>
      <c r="AA394" s="29" t="s">
        <v>242</v>
      </c>
      <c r="AB394" s="29" t="s">
        <v>242</v>
      </c>
      <c r="AC394" s="29" t="s">
        <v>242</v>
      </c>
      <c r="AD394" s="29" t="s">
        <v>243</v>
      </c>
      <c r="AE394" s="29" t="s">
        <v>240</v>
      </c>
      <c r="AF394" s="30">
        <v>46002</v>
      </c>
      <c r="AH394" s="74">
        <f>_xlfn.IFNA(IF(VLOOKUP(D394,'Cases2021 2022 FC'!AC:AE,3,0)=0,"1",VLOOKUP(D394,'Cases2021 2022 FC'!AC:AE,3,0)),"1")</f>
        <v>1</v>
      </c>
      <c r="AI394" s="74">
        <f t="shared" si="37"/>
        <v>0</v>
      </c>
      <c r="AJ394" s="74">
        <f t="shared" si="38"/>
        <v>0</v>
      </c>
      <c r="AK394" s="74">
        <f t="shared" si="39"/>
        <v>0</v>
      </c>
      <c r="AL394" s="74">
        <f t="shared" si="40"/>
        <v>0</v>
      </c>
      <c r="AM394" s="75">
        <f t="shared" si="41"/>
        <v>0</v>
      </c>
      <c r="AN394" s="72" t="e">
        <f>VLOOKUP(D394,SOP!C:R,16,0)</f>
        <v>#N/A</v>
      </c>
    </row>
    <row r="395" spans="1:40" x14ac:dyDescent="0.3">
      <c r="A395" s="74" cm="1">
        <f t="array" ref="A395">1+SUMPRODUCT(--(D395&gt;$D$2:$D$826))</f>
        <v>272</v>
      </c>
      <c r="B395" s="72" t="str">
        <f t="shared" si="36"/>
        <v>31132401272</v>
      </c>
      <c r="C395" s="30">
        <v>46008</v>
      </c>
      <c r="D395" s="29">
        <v>31132401</v>
      </c>
      <c r="E395" s="29" t="s">
        <v>845</v>
      </c>
      <c r="F395" s="29" t="s">
        <v>624</v>
      </c>
      <c r="G395" s="29" t="s">
        <v>238</v>
      </c>
      <c r="H395" s="29" t="s">
        <v>2287</v>
      </c>
      <c r="I395" s="29">
        <v>0</v>
      </c>
      <c r="J395" s="29">
        <v>72</v>
      </c>
      <c r="K395" s="29">
        <v>0</v>
      </c>
      <c r="L395" s="29">
        <v>0</v>
      </c>
      <c r="M395" s="29" t="s">
        <v>239</v>
      </c>
      <c r="N395" s="30">
        <v>46568</v>
      </c>
      <c r="O395" s="30">
        <v>46298</v>
      </c>
      <c r="P395" s="29">
        <v>560</v>
      </c>
      <c r="Q395" s="29">
        <v>290</v>
      </c>
      <c r="R395" s="29" t="s">
        <v>2295</v>
      </c>
      <c r="S395" s="30">
        <v>46002</v>
      </c>
      <c r="T395" s="29" t="s">
        <v>240</v>
      </c>
      <c r="U395" s="29" t="s">
        <v>240</v>
      </c>
      <c r="V395" s="29">
        <v>72</v>
      </c>
      <c r="W395" s="29">
        <v>681.87</v>
      </c>
      <c r="X395" s="29">
        <v>1</v>
      </c>
      <c r="Y395" s="29" t="s">
        <v>241</v>
      </c>
      <c r="Z395" s="29" t="s">
        <v>2245</v>
      </c>
      <c r="AA395" s="29" t="s">
        <v>242</v>
      </c>
      <c r="AB395" s="29" t="s">
        <v>242</v>
      </c>
      <c r="AC395" s="29" t="s">
        <v>242</v>
      </c>
      <c r="AD395" s="29" t="s">
        <v>243</v>
      </c>
      <c r="AE395" s="29" t="s">
        <v>240</v>
      </c>
      <c r="AF395" s="30">
        <v>46002</v>
      </c>
      <c r="AH395" s="74">
        <f>_xlfn.IFNA(IF(VLOOKUP(D395,'Cases2021 2022 FC'!AC:AE,3,0)=0,"1",VLOOKUP(D395,'Cases2021 2022 FC'!AC:AE,3,0)),"1")</f>
        <v>1</v>
      </c>
      <c r="AI395" s="74">
        <f t="shared" si="37"/>
        <v>0</v>
      </c>
      <c r="AJ395" s="74">
        <f t="shared" si="38"/>
        <v>0</v>
      </c>
      <c r="AK395" s="74">
        <f t="shared" si="39"/>
        <v>0</v>
      </c>
      <c r="AL395" s="74">
        <f t="shared" si="40"/>
        <v>0</v>
      </c>
      <c r="AM395" s="75">
        <f t="shared" si="41"/>
        <v>0</v>
      </c>
      <c r="AN395" s="72" t="e">
        <f>VLOOKUP(D395,SOP!C:R,16,0)</f>
        <v>#N/A</v>
      </c>
    </row>
    <row r="396" spans="1:40" x14ac:dyDescent="0.3">
      <c r="A396" s="74" cm="1">
        <f t="array" ref="A396">1+SUMPRODUCT(--(D396&gt;$D$2:$D$826))</f>
        <v>272</v>
      </c>
      <c r="B396" s="72" t="str">
        <f t="shared" si="36"/>
        <v>31132401272</v>
      </c>
      <c r="C396" s="30">
        <v>46008</v>
      </c>
      <c r="D396" s="29">
        <v>31132401</v>
      </c>
      <c r="E396" s="29" t="s">
        <v>845</v>
      </c>
      <c r="F396" s="29" t="s">
        <v>624</v>
      </c>
      <c r="G396" s="29" t="s">
        <v>238</v>
      </c>
      <c r="H396" s="29" t="s">
        <v>2287</v>
      </c>
      <c r="I396" s="29">
        <v>0</v>
      </c>
      <c r="J396" s="29">
        <v>72</v>
      </c>
      <c r="K396" s="29">
        <v>0</v>
      </c>
      <c r="L396" s="29">
        <v>0</v>
      </c>
      <c r="M396" s="29" t="s">
        <v>239</v>
      </c>
      <c r="N396" s="30">
        <v>46568</v>
      </c>
      <c r="O396" s="30">
        <v>46298</v>
      </c>
      <c r="P396" s="29">
        <v>560</v>
      </c>
      <c r="Q396" s="29">
        <v>290</v>
      </c>
      <c r="R396" s="29" t="s">
        <v>2296</v>
      </c>
      <c r="S396" s="30">
        <v>46002</v>
      </c>
      <c r="T396" s="29" t="s">
        <v>240</v>
      </c>
      <c r="U396" s="29" t="s">
        <v>240</v>
      </c>
      <c r="V396" s="29">
        <v>72</v>
      </c>
      <c r="W396" s="29">
        <v>681.87</v>
      </c>
      <c r="X396" s="29">
        <v>1</v>
      </c>
      <c r="Y396" s="29" t="s">
        <v>241</v>
      </c>
      <c r="Z396" s="29" t="s">
        <v>2245</v>
      </c>
      <c r="AA396" s="29" t="s">
        <v>242</v>
      </c>
      <c r="AB396" s="29" t="s">
        <v>242</v>
      </c>
      <c r="AC396" s="29" t="s">
        <v>242</v>
      </c>
      <c r="AD396" s="29" t="s">
        <v>243</v>
      </c>
      <c r="AE396" s="29" t="s">
        <v>240</v>
      </c>
      <c r="AF396" s="30">
        <v>46002</v>
      </c>
      <c r="AH396" s="74">
        <f>_xlfn.IFNA(IF(VLOOKUP(D396,'Cases2021 2022 FC'!AC:AE,3,0)=0,"1",VLOOKUP(D396,'Cases2021 2022 FC'!AC:AE,3,0)),"1")</f>
        <v>1</v>
      </c>
      <c r="AI396" s="74">
        <f t="shared" si="37"/>
        <v>0</v>
      </c>
      <c r="AJ396" s="74">
        <f t="shared" si="38"/>
        <v>0</v>
      </c>
      <c r="AK396" s="74">
        <f t="shared" si="39"/>
        <v>0</v>
      </c>
      <c r="AL396" s="74">
        <f t="shared" si="40"/>
        <v>0</v>
      </c>
      <c r="AM396" s="75">
        <f t="shared" si="41"/>
        <v>0</v>
      </c>
      <c r="AN396" s="72" t="e">
        <f>VLOOKUP(D396,SOP!C:R,16,0)</f>
        <v>#N/A</v>
      </c>
    </row>
    <row r="397" spans="1:40" x14ac:dyDescent="0.3">
      <c r="A397" s="74" cm="1">
        <f t="array" ref="A397">1+SUMPRODUCT(--(D397&gt;$D$2:$D$826))</f>
        <v>272</v>
      </c>
      <c r="B397" s="72" t="str">
        <f t="shared" si="36"/>
        <v>31132401272</v>
      </c>
      <c r="C397" s="30">
        <v>46008</v>
      </c>
      <c r="D397" s="29">
        <v>31132401</v>
      </c>
      <c r="E397" s="29" t="s">
        <v>845</v>
      </c>
      <c r="F397" s="29" t="s">
        <v>624</v>
      </c>
      <c r="G397" s="29" t="s">
        <v>238</v>
      </c>
      <c r="H397" s="29" t="s">
        <v>2287</v>
      </c>
      <c r="I397" s="29">
        <v>0</v>
      </c>
      <c r="J397" s="29">
        <v>72</v>
      </c>
      <c r="K397" s="29">
        <v>0</v>
      </c>
      <c r="L397" s="29">
        <v>0</v>
      </c>
      <c r="M397" s="29" t="s">
        <v>239</v>
      </c>
      <c r="N397" s="132">
        <v>46568</v>
      </c>
      <c r="O397" s="30">
        <v>46298</v>
      </c>
      <c r="P397" s="29">
        <v>560</v>
      </c>
      <c r="Q397" s="29">
        <v>290</v>
      </c>
      <c r="R397" s="29" t="s">
        <v>2297</v>
      </c>
      <c r="S397" s="29">
        <v>46002</v>
      </c>
      <c r="T397" s="29" t="s">
        <v>240</v>
      </c>
      <c r="U397" s="29" t="s">
        <v>240</v>
      </c>
      <c r="V397" s="29">
        <v>72</v>
      </c>
      <c r="W397" s="29">
        <v>681.87</v>
      </c>
      <c r="X397" s="29">
        <v>1</v>
      </c>
      <c r="Y397" s="29" t="s">
        <v>241</v>
      </c>
      <c r="Z397" s="29" t="s">
        <v>2245</v>
      </c>
      <c r="AA397" s="29" t="s">
        <v>242</v>
      </c>
      <c r="AB397" s="29" t="s">
        <v>242</v>
      </c>
      <c r="AC397" s="29" t="s">
        <v>242</v>
      </c>
      <c r="AD397" s="29" t="s">
        <v>243</v>
      </c>
      <c r="AE397" s="29" t="s">
        <v>240</v>
      </c>
      <c r="AF397" s="30">
        <v>46002</v>
      </c>
      <c r="AH397" s="74">
        <f>_xlfn.IFNA(IF(VLOOKUP(D397,'Cases2021 2022 FC'!AC:AE,3,0)=0,"1",VLOOKUP(D397,'Cases2021 2022 FC'!AC:AE,3,0)),"1")</f>
        <v>1</v>
      </c>
      <c r="AI397" s="74">
        <f t="shared" si="37"/>
        <v>0</v>
      </c>
      <c r="AJ397" s="74">
        <f t="shared" si="38"/>
        <v>0</v>
      </c>
      <c r="AK397" s="74">
        <f t="shared" si="39"/>
        <v>0</v>
      </c>
      <c r="AL397" s="74">
        <f t="shared" si="40"/>
        <v>0</v>
      </c>
      <c r="AM397" s="75">
        <f t="shared" si="41"/>
        <v>0</v>
      </c>
      <c r="AN397" s="72" t="e">
        <f>VLOOKUP(D397,SOP!C:R,16,0)</f>
        <v>#N/A</v>
      </c>
    </row>
    <row r="398" spans="1:40" x14ac:dyDescent="0.3">
      <c r="A398" s="74" cm="1">
        <f t="array" ref="A398">1+SUMPRODUCT(--(D398&gt;$D$2:$D$826))</f>
        <v>272</v>
      </c>
      <c r="B398" s="72" t="str">
        <f t="shared" si="36"/>
        <v>31132401272</v>
      </c>
      <c r="C398" s="30">
        <v>46008</v>
      </c>
      <c r="D398" s="29">
        <v>31132401</v>
      </c>
      <c r="E398" s="29" t="s">
        <v>845</v>
      </c>
      <c r="F398" s="29" t="s">
        <v>624</v>
      </c>
      <c r="G398" s="29" t="s">
        <v>238</v>
      </c>
      <c r="H398" s="29" t="s">
        <v>2287</v>
      </c>
      <c r="I398" s="29">
        <v>0</v>
      </c>
      <c r="J398" s="29">
        <v>72</v>
      </c>
      <c r="K398" s="29">
        <v>0</v>
      </c>
      <c r="L398" s="29">
        <v>0</v>
      </c>
      <c r="M398" s="29" t="s">
        <v>239</v>
      </c>
      <c r="N398" s="30">
        <v>46568</v>
      </c>
      <c r="O398" s="30">
        <v>46298</v>
      </c>
      <c r="P398" s="29">
        <v>560</v>
      </c>
      <c r="Q398" s="29">
        <v>290</v>
      </c>
      <c r="R398" s="29" t="s">
        <v>2298</v>
      </c>
      <c r="S398" s="30">
        <v>46002</v>
      </c>
      <c r="T398" s="29" t="s">
        <v>240</v>
      </c>
      <c r="U398" s="29" t="s">
        <v>240</v>
      </c>
      <c r="V398" s="29">
        <v>72</v>
      </c>
      <c r="W398" s="29">
        <v>681.87</v>
      </c>
      <c r="X398" s="29">
        <v>1</v>
      </c>
      <c r="Y398" s="29" t="s">
        <v>241</v>
      </c>
      <c r="Z398" s="29" t="s">
        <v>2245</v>
      </c>
      <c r="AA398" s="29" t="s">
        <v>242</v>
      </c>
      <c r="AB398" s="29" t="s">
        <v>242</v>
      </c>
      <c r="AC398" s="29" t="s">
        <v>242</v>
      </c>
      <c r="AD398" s="29" t="s">
        <v>243</v>
      </c>
      <c r="AE398" s="29" t="s">
        <v>240</v>
      </c>
      <c r="AF398" s="30">
        <v>46002</v>
      </c>
      <c r="AH398" s="74">
        <f>_xlfn.IFNA(IF(VLOOKUP(D398,'Cases2021 2022 FC'!AC:AE,3,0)=0,"1",VLOOKUP(D398,'Cases2021 2022 FC'!AC:AE,3,0)),"1")</f>
        <v>1</v>
      </c>
      <c r="AI398" s="74">
        <f t="shared" si="37"/>
        <v>0</v>
      </c>
      <c r="AJ398" s="74">
        <f t="shared" si="38"/>
        <v>0</v>
      </c>
      <c r="AK398" s="74">
        <f t="shared" si="39"/>
        <v>0</v>
      </c>
      <c r="AL398" s="74">
        <f t="shared" si="40"/>
        <v>0</v>
      </c>
      <c r="AM398" s="75">
        <f t="shared" si="41"/>
        <v>0</v>
      </c>
      <c r="AN398" s="72" t="e">
        <f>VLOOKUP(D398,SOP!C:R,16,0)</f>
        <v>#N/A</v>
      </c>
    </row>
    <row r="399" spans="1:40" x14ac:dyDescent="0.3">
      <c r="A399" s="74" cm="1">
        <f t="array" ref="A399">1+SUMPRODUCT(--(D399&gt;$D$2:$D$826))</f>
        <v>272</v>
      </c>
      <c r="B399" s="72" t="str">
        <f t="shared" si="36"/>
        <v>31132401272</v>
      </c>
      <c r="C399" s="30">
        <v>46008</v>
      </c>
      <c r="D399" s="29">
        <v>31132401</v>
      </c>
      <c r="E399" s="29" t="s">
        <v>845</v>
      </c>
      <c r="F399" s="29" t="s">
        <v>624</v>
      </c>
      <c r="G399" s="29" t="s">
        <v>238</v>
      </c>
      <c r="H399" s="29" t="s">
        <v>2287</v>
      </c>
      <c r="I399" s="29">
        <v>0</v>
      </c>
      <c r="J399" s="29">
        <v>72</v>
      </c>
      <c r="K399" s="29">
        <v>0</v>
      </c>
      <c r="L399" s="29">
        <v>0</v>
      </c>
      <c r="M399" s="29" t="s">
        <v>239</v>
      </c>
      <c r="N399" s="132">
        <v>46568</v>
      </c>
      <c r="O399" s="30">
        <v>46298</v>
      </c>
      <c r="P399" s="29">
        <v>560</v>
      </c>
      <c r="Q399" s="29">
        <v>290</v>
      </c>
      <c r="R399" s="29" t="s">
        <v>2299</v>
      </c>
      <c r="S399" s="29">
        <v>46002</v>
      </c>
      <c r="T399" s="29" t="s">
        <v>240</v>
      </c>
      <c r="U399" s="29" t="s">
        <v>240</v>
      </c>
      <c r="V399" s="29">
        <v>72</v>
      </c>
      <c r="W399" s="29">
        <v>681.87</v>
      </c>
      <c r="X399" s="29">
        <v>1</v>
      </c>
      <c r="Y399" s="29" t="s">
        <v>241</v>
      </c>
      <c r="Z399" s="29" t="s">
        <v>2245</v>
      </c>
      <c r="AA399" s="29" t="s">
        <v>242</v>
      </c>
      <c r="AB399" s="29" t="s">
        <v>242</v>
      </c>
      <c r="AC399" s="29" t="s">
        <v>242</v>
      </c>
      <c r="AD399" s="29" t="s">
        <v>243</v>
      </c>
      <c r="AE399" s="29" t="s">
        <v>240</v>
      </c>
      <c r="AF399" s="30">
        <v>46002</v>
      </c>
      <c r="AH399" s="74">
        <f>_xlfn.IFNA(IF(VLOOKUP(D399,'Cases2021 2022 FC'!AC:AE,3,0)=0,"1",VLOOKUP(D399,'Cases2021 2022 FC'!AC:AE,3,0)),"1")</f>
        <v>1</v>
      </c>
      <c r="AI399" s="74">
        <f t="shared" si="37"/>
        <v>0</v>
      </c>
      <c r="AJ399" s="74">
        <f t="shared" si="38"/>
        <v>0</v>
      </c>
      <c r="AK399" s="74">
        <f t="shared" si="39"/>
        <v>0</v>
      </c>
      <c r="AL399" s="74">
        <f t="shared" si="40"/>
        <v>0</v>
      </c>
      <c r="AM399" s="75">
        <f t="shared" si="41"/>
        <v>0</v>
      </c>
      <c r="AN399" s="72" t="e">
        <f>VLOOKUP(D399,SOP!C:R,16,0)</f>
        <v>#N/A</v>
      </c>
    </row>
    <row r="400" spans="1:40" x14ac:dyDescent="0.3">
      <c r="A400" s="74" cm="1">
        <f t="array" ref="A400">1+SUMPRODUCT(--(D400&gt;$D$2:$D$826))</f>
        <v>272</v>
      </c>
      <c r="B400" s="72" t="str">
        <f t="shared" si="36"/>
        <v>31132401272</v>
      </c>
      <c r="C400" s="30">
        <v>46008</v>
      </c>
      <c r="D400" s="29">
        <v>31132401</v>
      </c>
      <c r="E400" s="29" t="s">
        <v>845</v>
      </c>
      <c r="F400" s="29" t="s">
        <v>624</v>
      </c>
      <c r="G400" s="29" t="s">
        <v>238</v>
      </c>
      <c r="H400" s="29" t="s">
        <v>2300</v>
      </c>
      <c r="I400" s="29">
        <v>0</v>
      </c>
      <c r="J400" s="29">
        <v>72</v>
      </c>
      <c r="K400" s="29">
        <v>0</v>
      </c>
      <c r="L400" s="29">
        <v>0</v>
      </c>
      <c r="M400" s="29" t="s">
        <v>239</v>
      </c>
      <c r="N400" s="132">
        <v>46568</v>
      </c>
      <c r="O400" s="30">
        <v>46298</v>
      </c>
      <c r="P400" s="29">
        <v>560</v>
      </c>
      <c r="Q400" s="29">
        <v>290</v>
      </c>
      <c r="R400" s="29" t="s">
        <v>2301</v>
      </c>
      <c r="S400" s="29">
        <v>46006</v>
      </c>
      <c r="T400" s="29" t="s">
        <v>240</v>
      </c>
      <c r="U400" s="29" t="s">
        <v>240</v>
      </c>
      <c r="V400" s="29">
        <v>72</v>
      </c>
      <c r="W400" s="29">
        <v>681.87</v>
      </c>
      <c r="X400" s="29">
        <v>1</v>
      </c>
      <c r="Y400" s="29" t="s">
        <v>241</v>
      </c>
      <c r="Z400" s="29" t="s">
        <v>2245</v>
      </c>
      <c r="AA400" s="29" t="s">
        <v>242</v>
      </c>
      <c r="AB400" s="29" t="s">
        <v>242</v>
      </c>
      <c r="AC400" s="29" t="s">
        <v>242</v>
      </c>
      <c r="AD400" s="29" t="s">
        <v>243</v>
      </c>
      <c r="AE400" s="29" t="s">
        <v>240</v>
      </c>
      <c r="AF400" s="30">
        <v>46003</v>
      </c>
      <c r="AH400" s="74">
        <f>_xlfn.IFNA(IF(VLOOKUP(D400,'Cases2021 2022 FC'!AC:AE,3,0)=0,"1",VLOOKUP(D400,'Cases2021 2022 FC'!AC:AE,3,0)),"1")</f>
        <v>1</v>
      </c>
      <c r="AI400" s="74">
        <f t="shared" si="37"/>
        <v>0</v>
      </c>
      <c r="AJ400" s="74">
        <f t="shared" si="38"/>
        <v>0</v>
      </c>
      <c r="AK400" s="74">
        <f t="shared" si="39"/>
        <v>0</v>
      </c>
      <c r="AL400" s="74">
        <f t="shared" si="40"/>
        <v>0</v>
      </c>
      <c r="AM400" s="75">
        <f t="shared" si="41"/>
        <v>0</v>
      </c>
      <c r="AN400" s="72" t="e">
        <f>VLOOKUP(D400,SOP!C:R,16,0)</f>
        <v>#N/A</v>
      </c>
    </row>
    <row r="401" spans="1:40" x14ac:dyDescent="0.3">
      <c r="A401" s="74" cm="1">
        <f t="array" ref="A401">1+SUMPRODUCT(--(D401&gt;$D$2:$D$826))</f>
        <v>272</v>
      </c>
      <c r="B401" s="72" t="str">
        <f t="shared" si="36"/>
        <v>31132401272</v>
      </c>
      <c r="C401" s="30">
        <v>46008</v>
      </c>
      <c r="D401" s="29">
        <v>31132401</v>
      </c>
      <c r="E401" s="29" t="s">
        <v>845</v>
      </c>
      <c r="F401" s="29" t="s">
        <v>624</v>
      </c>
      <c r="G401" s="29" t="s">
        <v>238</v>
      </c>
      <c r="H401" s="29" t="s">
        <v>2300</v>
      </c>
      <c r="I401" s="29">
        <v>0</v>
      </c>
      <c r="J401" s="29">
        <v>72</v>
      </c>
      <c r="K401" s="29">
        <v>0</v>
      </c>
      <c r="L401" s="29">
        <v>0</v>
      </c>
      <c r="M401" s="29" t="s">
        <v>239</v>
      </c>
      <c r="N401" s="30">
        <v>46568</v>
      </c>
      <c r="O401" s="30">
        <v>46298</v>
      </c>
      <c r="P401" s="29">
        <v>560</v>
      </c>
      <c r="Q401" s="29">
        <v>290</v>
      </c>
      <c r="R401" s="29" t="s">
        <v>2302</v>
      </c>
      <c r="S401" s="30">
        <v>46006</v>
      </c>
      <c r="T401" s="29" t="s">
        <v>240</v>
      </c>
      <c r="U401" s="29" t="s">
        <v>240</v>
      </c>
      <c r="V401" s="29">
        <v>72</v>
      </c>
      <c r="W401" s="29">
        <v>681.87</v>
      </c>
      <c r="X401" s="29">
        <v>1</v>
      </c>
      <c r="Y401" s="29" t="s">
        <v>241</v>
      </c>
      <c r="Z401" s="29" t="s">
        <v>2245</v>
      </c>
      <c r="AA401" s="29" t="s">
        <v>242</v>
      </c>
      <c r="AB401" s="29" t="s">
        <v>242</v>
      </c>
      <c r="AC401" s="29" t="s">
        <v>242</v>
      </c>
      <c r="AD401" s="29" t="s">
        <v>243</v>
      </c>
      <c r="AE401" s="29" t="s">
        <v>240</v>
      </c>
      <c r="AF401" s="30">
        <v>46003</v>
      </c>
      <c r="AH401" s="74">
        <f>_xlfn.IFNA(IF(VLOOKUP(D401,'Cases2021 2022 FC'!AC:AE,3,0)=0,"1",VLOOKUP(D401,'Cases2021 2022 FC'!AC:AE,3,0)),"1")</f>
        <v>1</v>
      </c>
      <c r="AI401" s="74">
        <f t="shared" si="37"/>
        <v>0</v>
      </c>
      <c r="AJ401" s="74">
        <f t="shared" si="38"/>
        <v>0</v>
      </c>
      <c r="AK401" s="74">
        <f t="shared" si="39"/>
        <v>0</v>
      </c>
      <c r="AL401" s="74">
        <f t="shared" si="40"/>
        <v>0</v>
      </c>
      <c r="AM401" s="75">
        <f t="shared" si="41"/>
        <v>0</v>
      </c>
      <c r="AN401" s="72" t="e">
        <f>VLOOKUP(D401,SOP!C:R,16,0)</f>
        <v>#N/A</v>
      </c>
    </row>
    <row r="402" spans="1:40" x14ac:dyDescent="0.3">
      <c r="A402" s="74" cm="1">
        <f t="array" ref="A402">1+SUMPRODUCT(--(D402&gt;$D$2:$D$826))</f>
        <v>272</v>
      </c>
      <c r="B402" s="72" t="str">
        <f t="shared" si="36"/>
        <v>31132401272</v>
      </c>
      <c r="C402" s="30">
        <v>46008</v>
      </c>
      <c r="D402" s="29">
        <v>31132401</v>
      </c>
      <c r="E402" s="29" t="s">
        <v>845</v>
      </c>
      <c r="F402" s="29" t="s">
        <v>624</v>
      </c>
      <c r="G402" s="29" t="s">
        <v>238</v>
      </c>
      <c r="H402" s="29" t="s">
        <v>2300</v>
      </c>
      <c r="I402" s="29">
        <v>0</v>
      </c>
      <c r="J402" s="29">
        <v>72</v>
      </c>
      <c r="K402" s="29">
        <v>0</v>
      </c>
      <c r="L402" s="29">
        <v>0</v>
      </c>
      <c r="M402" s="29" t="s">
        <v>239</v>
      </c>
      <c r="N402" s="30">
        <v>46568</v>
      </c>
      <c r="O402" s="30">
        <v>46298</v>
      </c>
      <c r="P402" s="32">
        <v>560</v>
      </c>
      <c r="Q402" s="32">
        <v>290</v>
      </c>
      <c r="R402" s="29" t="s">
        <v>2303</v>
      </c>
      <c r="S402" s="30">
        <v>46006</v>
      </c>
      <c r="T402" s="29" t="s">
        <v>240</v>
      </c>
      <c r="U402" s="29" t="s">
        <v>240</v>
      </c>
      <c r="V402" s="32">
        <v>72</v>
      </c>
      <c r="W402" s="33">
        <v>681.87</v>
      </c>
      <c r="X402" s="31">
        <v>1</v>
      </c>
      <c r="Y402" s="29" t="s">
        <v>241</v>
      </c>
      <c r="Z402" s="29" t="s">
        <v>2245</v>
      </c>
      <c r="AA402" s="29" t="s">
        <v>242</v>
      </c>
      <c r="AB402" s="29" t="s">
        <v>242</v>
      </c>
      <c r="AC402" s="29" t="s">
        <v>242</v>
      </c>
      <c r="AD402" s="29" t="s">
        <v>243</v>
      </c>
      <c r="AE402" s="29" t="s">
        <v>240</v>
      </c>
      <c r="AF402" s="30">
        <v>46003</v>
      </c>
      <c r="AG402" s="30"/>
      <c r="AH402" s="74">
        <f>_xlfn.IFNA(IF(VLOOKUP(D402,'Cases2021 2022 FC'!AC:AE,3,0)=0,"1",VLOOKUP(D402,'Cases2021 2022 FC'!AC:AE,3,0)),"1")</f>
        <v>1</v>
      </c>
      <c r="AI402" s="74">
        <f t="shared" si="37"/>
        <v>0</v>
      </c>
      <c r="AJ402" s="74">
        <f t="shared" si="38"/>
        <v>0</v>
      </c>
      <c r="AK402" s="74">
        <f t="shared" si="39"/>
        <v>0</v>
      </c>
      <c r="AL402" s="74">
        <f t="shared" si="40"/>
        <v>0</v>
      </c>
      <c r="AM402" s="75">
        <f t="shared" si="41"/>
        <v>0</v>
      </c>
      <c r="AN402" s="72" t="e">
        <f>VLOOKUP(D402,SOP!C:R,16,0)</f>
        <v>#N/A</v>
      </c>
    </row>
    <row r="403" spans="1:40" x14ac:dyDescent="0.3">
      <c r="A403" s="74" cm="1">
        <f t="array" ref="A403">1+SUMPRODUCT(--(D403&gt;$D$2:$D$826))</f>
        <v>272</v>
      </c>
      <c r="B403" s="72" t="str">
        <f t="shared" si="36"/>
        <v>31132401272</v>
      </c>
      <c r="C403" s="30">
        <v>46008</v>
      </c>
      <c r="D403" s="29">
        <v>31132401</v>
      </c>
      <c r="E403" s="29" t="s">
        <v>845</v>
      </c>
      <c r="F403" s="29" t="s">
        <v>624</v>
      </c>
      <c r="G403" s="29" t="s">
        <v>238</v>
      </c>
      <c r="H403" s="29" t="s">
        <v>2300</v>
      </c>
      <c r="I403" s="29">
        <v>0</v>
      </c>
      <c r="J403" s="29">
        <v>72</v>
      </c>
      <c r="K403" s="29">
        <v>0</v>
      </c>
      <c r="L403" s="29">
        <v>0</v>
      </c>
      <c r="M403" s="29" t="s">
        <v>239</v>
      </c>
      <c r="N403" s="30">
        <v>46568</v>
      </c>
      <c r="O403" s="30">
        <v>46298</v>
      </c>
      <c r="P403" s="29">
        <v>560</v>
      </c>
      <c r="Q403" s="29">
        <v>290</v>
      </c>
      <c r="R403" s="29" t="s">
        <v>2304</v>
      </c>
      <c r="S403" s="30">
        <v>46006</v>
      </c>
      <c r="T403" s="29" t="s">
        <v>240</v>
      </c>
      <c r="U403" s="29" t="s">
        <v>240</v>
      </c>
      <c r="V403" s="32">
        <v>72</v>
      </c>
      <c r="W403" s="29">
        <v>681.87</v>
      </c>
      <c r="X403" s="29">
        <v>1</v>
      </c>
      <c r="Y403" s="29" t="s">
        <v>241</v>
      </c>
      <c r="Z403" s="29" t="s">
        <v>2245</v>
      </c>
      <c r="AA403" s="29" t="s">
        <v>242</v>
      </c>
      <c r="AB403" s="29" t="s">
        <v>242</v>
      </c>
      <c r="AC403" s="29" t="s">
        <v>242</v>
      </c>
      <c r="AD403" s="29" t="s">
        <v>243</v>
      </c>
      <c r="AE403" s="29" t="s">
        <v>240</v>
      </c>
      <c r="AF403" s="30">
        <v>46003</v>
      </c>
      <c r="AH403" s="74">
        <f>_xlfn.IFNA(IF(VLOOKUP(D403,'Cases2021 2022 FC'!AC:AE,3,0)=0,"1",VLOOKUP(D403,'Cases2021 2022 FC'!AC:AE,3,0)),"1")</f>
        <v>1</v>
      </c>
      <c r="AI403" s="74">
        <f t="shared" si="37"/>
        <v>0</v>
      </c>
      <c r="AJ403" s="74">
        <f t="shared" si="38"/>
        <v>0</v>
      </c>
      <c r="AK403" s="74">
        <f t="shared" si="39"/>
        <v>0</v>
      </c>
      <c r="AL403" s="74">
        <f t="shared" si="40"/>
        <v>0</v>
      </c>
      <c r="AM403" s="75">
        <f t="shared" si="41"/>
        <v>0</v>
      </c>
      <c r="AN403" s="72" t="e">
        <f>VLOOKUP(D403,SOP!C:R,16,0)</f>
        <v>#N/A</v>
      </c>
    </row>
    <row r="404" spans="1:40" x14ac:dyDescent="0.3">
      <c r="A404" s="74" cm="1">
        <f t="array" ref="A404">1+SUMPRODUCT(--(D404&gt;$D$2:$D$826))</f>
        <v>272</v>
      </c>
      <c r="B404" s="72" t="str">
        <f t="shared" si="36"/>
        <v>31132401272</v>
      </c>
      <c r="C404" s="30">
        <v>46008</v>
      </c>
      <c r="D404" s="29">
        <v>31132401</v>
      </c>
      <c r="E404" s="29" t="s">
        <v>845</v>
      </c>
      <c r="F404" s="29" t="s">
        <v>624</v>
      </c>
      <c r="G404" s="29" t="s">
        <v>238</v>
      </c>
      <c r="H404" s="29" t="s">
        <v>2300</v>
      </c>
      <c r="I404" s="29">
        <v>0</v>
      </c>
      <c r="J404" s="29">
        <v>72</v>
      </c>
      <c r="K404" s="29">
        <v>0</v>
      </c>
      <c r="L404" s="29">
        <v>0</v>
      </c>
      <c r="M404" s="29" t="s">
        <v>239</v>
      </c>
      <c r="N404" s="132">
        <v>46568</v>
      </c>
      <c r="O404" s="30">
        <v>46298</v>
      </c>
      <c r="P404" s="29">
        <v>560</v>
      </c>
      <c r="Q404" s="29">
        <v>290</v>
      </c>
      <c r="R404" s="29" t="s">
        <v>2305</v>
      </c>
      <c r="S404" s="29">
        <v>46006</v>
      </c>
      <c r="T404" s="29" t="s">
        <v>240</v>
      </c>
      <c r="U404" s="29" t="s">
        <v>240</v>
      </c>
      <c r="V404" s="29">
        <v>72</v>
      </c>
      <c r="W404" s="29">
        <v>681.87</v>
      </c>
      <c r="X404" s="29">
        <v>1</v>
      </c>
      <c r="Y404" s="29" t="s">
        <v>241</v>
      </c>
      <c r="Z404" s="29" t="s">
        <v>2245</v>
      </c>
      <c r="AA404" s="29" t="s">
        <v>242</v>
      </c>
      <c r="AB404" s="29" t="s">
        <v>242</v>
      </c>
      <c r="AC404" s="29" t="s">
        <v>242</v>
      </c>
      <c r="AD404" s="29" t="s">
        <v>243</v>
      </c>
      <c r="AE404" s="29" t="s">
        <v>240</v>
      </c>
      <c r="AF404" s="30">
        <v>46003</v>
      </c>
      <c r="AH404" s="74">
        <f>_xlfn.IFNA(IF(VLOOKUP(D404,'Cases2021 2022 FC'!AC:AE,3,0)=0,"1",VLOOKUP(D404,'Cases2021 2022 FC'!AC:AE,3,0)),"1")</f>
        <v>1</v>
      </c>
      <c r="AI404" s="74">
        <f t="shared" si="37"/>
        <v>0</v>
      </c>
      <c r="AJ404" s="74">
        <f t="shared" si="38"/>
        <v>0</v>
      </c>
      <c r="AK404" s="74">
        <f t="shared" si="39"/>
        <v>0</v>
      </c>
      <c r="AL404" s="74">
        <f t="shared" si="40"/>
        <v>0</v>
      </c>
      <c r="AM404" s="75">
        <f t="shared" si="41"/>
        <v>0</v>
      </c>
      <c r="AN404" s="72" t="e">
        <f>VLOOKUP(D404,SOP!C:R,16,0)</f>
        <v>#N/A</v>
      </c>
    </row>
    <row r="405" spans="1:40" x14ac:dyDescent="0.3">
      <c r="A405" s="74" cm="1">
        <f t="array" ref="A405">1+SUMPRODUCT(--(D405&gt;$D$2:$D$826))</f>
        <v>272</v>
      </c>
      <c r="B405" s="72" t="str">
        <f t="shared" si="36"/>
        <v>31132401272</v>
      </c>
      <c r="C405" s="30">
        <v>46008</v>
      </c>
      <c r="D405" s="29">
        <v>31132401</v>
      </c>
      <c r="E405" s="29" t="s">
        <v>845</v>
      </c>
      <c r="F405" s="29" t="s">
        <v>624</v>
      </c>
      <c r="G405" s="29" t="s">
        <v>238</v>
      </c>
      <c r="H405" s="29" t="s">
        <v>2300</v>
      </c>
      <c r="I405" s="29">
        <v>0</v>
      </c>
      <c r="J405" s="29">
        <v>72</v>
      </c>
      <c r="K405" s="29">
        <v>0</v>
      </c>
      <c r="L405" s="29">
        <v>0</v>
      </c>
      <c r="M405" s="29" t="s">
        <v>239</v>
      </c>
      <c r="N405" s="30">
        <v>46568</v>
      </c>
      <c r="O405" s="30">
        <v>46298</v>
      </c>
      <c r="P405" s="29">
        <v>560</v>
      </c>
      <c r="Q405" s="29">
        <v>290</v>
      </c>
      <c r="R405" s="29" t="s">
        <v>2306</v>
      </c>
      <c r="S405" s="30">
        <v>46006</v>
      </c>
      <c r="T405" s="29" t="s">
        <v>240</v>
      </c>
      <c r="U405" s="29" t="s">
        <v>240</v>
      </c>
      <c r="V405" s="29">
        <v>72</v>
      </c>
      <c r="W405" s="29">
        <v>681.87</v>
      </c>
      <c r="X405" s="29">
        <v>1</v>
      </c>
      <c r="Y405" s="29" t="s">
        <v>241</v>
      </c>
      <c r="Z405" s="29" t="s">
        <v>2245</v>
      </c>
      <c r="AA405" s="29" t="s">
        <v>242</v>
      </c>
      <c r="AB405" s="29" t="s">
        <v>242</v>
      </c>
      <c r="AC405" s="29" t="s">
        <v>242</v>
      </c>
      <c r="AD405" s="29" t="s">
        <v>243</v>
      </c>
      <c r="AE405" s="29" t="s">
        <v>240</v>
      </c>
      <c r="AF405" s="30">
        <v>46003</v>
      </c>
      <c r="AH405" s="74">
        <f>_xlfn.IFNA(IF(VLOOKUP(D405,'Cases2021 2022 FC'!AC:AE,3,0)=0,"1",VLOOKUP(D405,'Cases2021 2022 FC'!AC:AE,3,0)),"1")</f>
        <v>1</v>
      </c>
      <c r="AI405" s="74">
        <f t="shared" si="37"/>
        <v>0</v>
      </c>
      <c r="AJ405" s="74">
        <f t="shared" si="38"/>
        <v>0</v>
      </c>
      <c r="AK405" s="74">
        <f t="shared" si="39"/>
        <v>0</v>
      </c>
      <c r="AL405" s="74">
        <f t="shared" si="40"/>
        <v>0</v>
      </c>
      <c r="AM405" s="75">
        <f t="shared" si="41"/>
        <v>0</v>
      </c>
      <c r="AN405" s="72" t="e">
        <f>VLOOKUP(D405,SOP!C:R,16,0)</f>
        <v>#N/A</v>
      </c>
    </row>
    <row r="406" spans="1:40" x14ac:dyDescent="0.3">
      <c r="A406" s="74" cm="1">
        <f t="array" ref="A406">1+SUMPRODUCT(--(D406&gt;$D$2:$D$826))</f>
        <v>272</v>
      </c>
      <c r="B406" s="72" t="str">
        <f t="shared" si="36"/>
        <v>31132401272</v>
      </c>
      <c r="C406" s="30">
        <v>46008</v>
      </c>
      <c r="D406" s="29">
        <v>31132401</v>
      </c>
      <c r="E406" s="29" t="s">
        <v>845</v>
      </c>
      <c r="F406" s="29" t="s">
        <v>624</v>
      </c>
      <c r="G406" s="29" t="s">
        <v>238</v>
      </c>
      <c r="H406" s="29" t="s">
        <v>2300</v>
      </c>
      <c r="I406" s="29">
        <v>0</v>
      </c>
      <c r="J406" s="29">
        <v>72</v>
      </c>
      <c r="K406" s="29">
        <v>0</v>
      </c>
      <c r="L406" s="29">
        <v>0</v>
      </c>
      <c r="M406" s="29" t="s">
        <v>239</v>
      </c>
      <c r="N406" s="132">
        <v>46568</v>
      </c>
      <c r="O406" s="30">
        <v>46298</v>
      </c>
      <c r="P406" s="29">
        <v>560</v>
      </c>
      <c r="Q406" s="29">
        <v>290</v>
      </c>
      <c r="R406" s="29" t="s">
        <v>2307</v>
      </c>
      <c r="S406" s="29">
        <v>46006</v>
      </c>
      <c r="T406" s="29" t="s">
        <v>240</v>
      </c>
      <c r="U406" s="29" t="s">
        <v>240</v>
      </c>
      <c r="V406" s="29">
        <v>72</v>
      </c>
      <c r="W406" s="29">
        <v>681.87</v>
      </c>
      <c r="X406" s="29">
        <v>1</v>
      </c>
      <c r="Y406" s="29" t="s">
        <v>241</v>
      </c>
      <c r="Z406" s="29" t="s">
        <v>2245</v>
      </c>
      <c r="AA406" s="29" t="s">
        <v>242</v>
      </c>
      <c r="AB406" s="29" t="s">
        <v>242</v>
      </c>
      <c r="AC406" s="29" t="s">
        <v>242</v>
      </c>
      <c r="AD406" s="29" t="s">
        <v>243</v>
      </c>
      <c r="AE406" s="29" t="s">
        <v>240</v>
      </c>
      <c r="AF406" s="30">
        <v>46003</v>
      </c>
      <c r="AH406" s="74">
        <f>_xlfn.IFNA(IF(VLOOKUP(D406,'Cases2021 2022 FC'!AC:AE,3,0)=0,"1",VLOOKUP(D406,'Cases2021 2022 FC'!AC:AE,3,0)),"1")</f>
        <v>1</v>
      </c>
      <c r="AI406" s="74">
        <f t="shared" si="37"/>
        <v>0</v>
      </c>
      <c r="AJ406" s="74">
        <f t="shared" si="38"/>
        <v>0</v>
      </c>
      <c r="AK406" s="74">
        <f t="shared" si="39"/>
        <v>0</v>
      </c>
      <c r="AL406" s="74">
        <f t="shared" si="40"/>
        <v>0</v>
      </c>
      <c r="AM406" s="75">
        <f t="shared" si="41"/>
        <v>0</v>
      </c>
      <c r="AN406" s="72" t="e">
        <f>VLOOKUP(D406,SOP!C:R,16,0)</f>
        <v>#N/A</v>
      </c>
    </row>
    <row r="407" spans="1:40" x14ac:dyDescent="0.3">
      <c r="A407" s="74" cm="1">
        <f t="array" ref="A407">1+SUMPRODUCT(--(D407&gt;$D$2:$D$826))</f>
        <v>272</v>
      </c>
      <c r="B407" s="72" t="str">
        <f t="shared" si="36"/>
        <v>31132401272</v>
      </c>
      <c r="C407" s="30">
        <v>46008</v>
      </c>
      <c r="D407" s="29">
        <v>31132401</v>
      </c>
      <c r="E407" s="29" t="s">
        <v>845</v>
      </c>
      <c r="F407" s="29" t="s">
        <v>624</v>
      </c>
      <c r="G407" s="29" t="s">
        <v>238</v>
      </c>
      <c r="H407" s="29" t="s">
        <v>2300</v>
      </c>
      <c r="I407" s="29">
        <v>0</v>
      </c>
      <c r="J407" s="29">
        <v>72</v>
      </c>
      <c r="K407" s="29">
        <v>0</v>
      </c>
      <c r="L407" s="29">
        <v>0</v>
      </c>
      <c r="M407" s="29" t="s">
        <v>239</v>
      </c>
      <c r="N407" s="132">
        <v>46568</v>
      </c>
      <c r="O407" s="30">
        <v>46298</v>
      </c>
      <c r="P407" s="29">
        <v>560</v>
      </c>
      <c r="Q407" s="29">
        <v>290</v>
      </c>
      <c r="R407" s="29" t="s">
        <v>2308</v>
      </c>
      <c r="S407" s="29">
        <v>46006</v>
      </c>
      <c r="T407" s="29" t="s">
        <v>240</v>
      </c>
      <c r="U407" s="29" t="s">
        <v>240</v>
      </c>
      <c r="V407" s="29">
        <v>72</v>
      </c>
      <c r="W407" s="29">
        <v>681.87</v>
      </c>
      <c r="X407" s="29">
        <v>1</v>
      </c>
      <c r="Y407" s="29" t="s">
        <v>241</v>
      </c>
      <c r="Z407" s="29" t="s">
        <v>2245</v>
      </c>
      <c r="AA407" s="29" t="s">
        <v>242</v>
      </c>
      <c r="AB407" s="29" t="s">
        <v>242</v>
      </c>
      <c r="AC407" s="29" t="s">
        <v>242</v>
      </c>
      <c r="AD407" s="29" t="s">
        <v>243</v>
      </c>
      <c r="AE407" s="29" t="s">
        <v>240</v>
      </c>
      <c r="AF407" s="30">
        <v>46003</v>
      </c>
      <c r="AH407" s="74">
        <f>_xlfn.IFNA(IF(VLOOKUP(D407,'Cases2021 2022 FC'!AC:AE,3,0)=0,"1",VLOOKUP(D407,'Cases2021 2022 FC'!AC:AE,3,0)),"1")</f>
        <v>1</v>
      </c>
      <c r="AI407" s="74">
        <f t="shared" si="37"/>
        <v>0</v>
      </c>
      <c r="AJ407" s="74">
        <f t="shared" si="38"/>
        <v>0</v>
      </c>
      <c r="AK407" s="74">
        <f t="shared" si="39"/>
        <v>0</v>
      </c>
      <c r="AL407" s="74">
        <f t="shared" si="40"/>
        <v>0</v>
      </c>
      <c r="AM407" s="75">
        <f t="shared" si="41"/>
        <v>0</v>
      </c>
      <c r="AN407" s="72" t="e">
        <f>VLOOKUP(D407,SOP!C:R,16,0)</f>
        <v>#N/A</v>
      </c>
    </row>
    <row r="408" spans="1:40" x14ac:dyDescent="0.3">
      <c r="A408" s="74" cm="1">
        <f t="array" ref="A408">1+SUMPRODUCT(--(D408&gt;$D$2:$D$826))</f>
        <v>272</v>
      </c>
      <c r="B408" s="72" t="str">
        <f t="shared" si="36"/>
        <v>31132401272</v>
      </c>
      <c r="C408" s="30">
        <v>46008</v>
      </c>
      <c r="D408" s="29">
        <v>31132401</v>
      </c>
      <c r="E408" s="29" t="s">
        <v>845</v>
      </c>
      <c r="F408" s="29" t="s">
        <v>624</v>
      </c>
      <c r="G408" s="29" t="s">
        <v>238</v>
      </c>
      <c r="H408" s="29" t="s">
        <v>2300</v>
      </c>
      <c r="I408" s="29">
        <v>0</v>
      </c>
      <c r="J408" s="29">
        <v>72</v>
      </c>
      <c r="K408" s="29">
        <v>0</v>
      </c>
      <c r="L408" s="29">
        <v>0</v>
      </c>
      <c r="M408" s="29" t="s">
        <v>239</v>
      </c>
      <c r="N408" s="30">
        <v>46568</v>
      </c>
      <c r="O408" s="30">
        <v>46298</v>
      </c>
      <c r="P408" s="29">
        <v>560</v>
      </c>
      <c r="Q408" s="29">
        <v>290</v>
      </c>
      <c r="R408" s="29" t="s">
        <v>2309</v>
      </c>
      <c r="S408" s="30">
        <v>46006</v>
      </c>
      <c r="T408" s="29" t="s">
        <v>240</v>
      </c>
      <c r="U408" s="29" t="s">
        <v>240</v>
      </c>
      <c r="V408" s="32">
        <v>72</v>
      </c>
      <c r="W408" s="29">
        <v>681.87</v>
      </c>
      <c r="X408" s="29">
        <v>1</v>
      </c>
      <c r="Y408" s="29" t="s">
        <v>241</v>
      </c>
      <c r="Z408" s="29" t="s">
        <v>2245</v>
      </c>
      <c r="AA408" s="29" t="s">
        <v>242</v>
      </c>
      <c r="AB408" s="29" t="s">
        <v>242</v>
      </c>
      <c r="AC408" s="29" t="s">
        <v>242</v>
      </c>
      <c r="AD408" s="29" t="s">
        <v>243</v>
      </c>
      <c r="AE408" s="29" t="s">
        <v>240</v>
      </c>
      <c r="AF408" s="30">
        <v>46003</v>
      </c>
      <c r="AH408" s="74">
        <f>_xlfn.IFNA(IF(VLOOKUP(D408,'Cases2021 2022 FC'!AC:AE,3,0)=0,"1",VLOOKUP(D408,'Cases2021 2022 FC'!AC:AE,3,0)),"1")</f>
        <v>1</v>
      </c>
      <c r="AI408" s="74">
        <f t="shared" si="37"/>
        <v>0</v>
      </c>
      <c r="AJ408" s="74">
        <f t="shared" si="38"/>
        <v>0</v>
      </c>
      <c r="AK408" s="74">
        <f t="shared" si="39"/>
        <v>0</v>
      </c>
      <c r="AL408" s="74">
        <f t="shared" si="40"/>
        <v>0</v>
      </c>
      <c r="AM408" s="75">
        <f t="shared" si="41"/>
        <v>0</v>
      </c>
      <c r="AN408" s="72" t="e">
        <f>VLOOKUP(D408,SOP!C:R,16,0)</f>
        <v>#N/A</v>
      </c>
    </row>
    <row r="409" spans="1:40" x14ac:dyDescent="0.3">
      <c r="A409" s="74" cm="1">
        <f t="array" ref="A409">1+SUMPRODUCT(--(D409&gt;$D$2:$D$826))</f>
        <v>272</v>
      </c>
      <c r="B409" s="72" t="str">
        <f t="shared" si="36"/>
        <v>31132401272</v>
      </c>
      <c r="C409" s="30">
        <v>46008</v>
      </c>
      <c r="D409" s="29">
        <v>31132401</v>
      </c>
      <c r="E409" s="29" t="s">
        <v>845</v>
      </c>
      <c r="F409" s="29" t="s">
        <v>624</v>
      </c>
      <c r="G409" s="29" t="s">
        <v>238</v>
      </c>
      <c r="H409" s="29" t="s">
        <v>2300</v>
      </c>
      <c r="I409" s="29">
        <v>0</v>
      </c>
      <c r="J409" s="29">
        <v>72</v>
      </c>
      <c r="K409" s="29">
        <v>0</v>
      </c>
      <c r="L409" s="29">
        <v>0</v>
      </c>
      <c r="M409" s="29" t="s">
        <v>239</v>
      </c>
      <c r="N409" s="132">
        <v>46568</v>
      </c>
      <c r="O409" s="30">
        <v>46298</v>
      </c>
      <c r="P409" s="29">
        <v>560</v>
      </c>
      <c r="Q409" s="29">
        <v>290</v>
      </c>
      <c r="R409" s="29" t="s">
        <v>2310</v>
      </c>
      <c r="S409" s="30">
        <v>46006</v>
      </c>
      <c r="T409" s="29" t="s">
        <v>240</v>
      </c>
      <c r="U409" s="29" t="s">
        <v>240</v>
      </c>
      <c r="V409" s="29">
        <v>72</v>
      </c>
      <c r="W409" s="29">
        <v>681.87</v>
      </c>
      <c r="X409" s="29">
        <v>1</v>
      </c>
      <c r="Y409" s="29" t="s">
        <v>241</v>
      </c>
      <c r="Z409" s="29" t="s">
        <v>2245</v>
      </c>
      <c r="AA409" s="29" t="s">
        <v>242</v>
      </c>
      <c r="AB409" s="29" t="s">
        <v>242</v>
      </c>
      <c r="AC409" s="29" t="s">
        <v>242</v>
      </c>
      <c r="AD409" s="29" t="s">
        <v>243</v>
      </c>
      <c r="AE409" s="29" t="s">
        <v>240</v>
      </c>
      <c r="AF409" s="30">
        <v>46003</v>
      </c>
      <c r="AH409" s="74">
        <f>_xlfn.IFNA(IF(VLOOKUP(D409,'Cases2021 2022 FC'!AC:AE,3,0)=0,"1",VLOOKUP(D409,'Cases2021 2022 FC'!AC:AE,3,0)),"1")</f>
        <v>1</v>
      </c>
      <c r="AI409" s="74">
        <f t="shared" si="37"/>
        <v>0</v>
      </c>
      <c r="AJ409" s="74">
        <f t="shared" si="38"/>
        <v>0</v>
      </c>
      <c r="AK409" s="74">
        <f t="shared" si="39"/>
        <v>0</v>
      </c>
      <c r="AL409" s="74">
        <f t="shared" si="40"/>
        <v>0</v>
      </c>
      <c r="AM409" s="75">
        <f t="shared" si="41"/>
        <v>0</v>
      </c>
      <c r="AN409" s="72" t="e">
        <f>VLOOKUP(D409,SOP!C:R,16,0)</f>
        <v>#N/A</v>
      </c>
    </row>
    <row r="410" spans="1:40" x14ac:dyDescent="0.3">
      <c r="A410" s="74" cm="1">
        <f t="array" ref="A410">1+SUMPRODUCT(--(D410&gt;$D$2:$D$826))</f>
        <v>272</v>
      </c>
      <c r="B410" s="72" t="str">
        <f t="shared" si="36"/>
        <v>31132401272</v>
      </c>
      <c r="C410" s="30">
        <v>46008</v>
      </c>
      <c r="D410" s="29">
        <v>31132401</v>
      </c>
      <c r="E410" s="29" t="s">
        <v>845</v>
      </c>
      <c r="F410" s="29" t="s">
        <v>624</v>
      </c>
      <c r="G410" s="29" t="s">
        <v>238</v>
      </c>
      <c r="H410" s="29" t="s">
        <v>2300</v>
      </c>
      <c r="I410" s="29">
        <v>0</v>
      </c>
      <c r="J410" s="29">
        <v>72</v>
      </c>
      <c r="K410" s="29">
        <v>0</v>
      </c>
      <c r="L410" s="29">
        <v>0</v>
      </c>
      <c r="M410" s="29" t="s">
        <v>239</v>
      </c>
      <c r="N410" s="30">
        <v>46568</v>
      </c>
      <c r="O410" s="30">
        <v>46298</v>
      </c>
      <c r="P410" s="29">
        <v>560</v>
      </c>
      <c r="Q410" s="29">
        <v>290</v>
      </c>
      <c r="R410" s="29" t="s">
        <v>2311</v>
      </c>
      <c r="S410" s="30">
        <v>46006</v>
      </c>
      <c r="T410" s="29" t="s">
        <v>240</v>
      </c>
      <c r="U410" s="29" t="s">
        <v>240</v>
      </c>
      <c r="V410" s="29">
        <v>72</v>
      </c>
      <c r="W410" s="29">
        <v>681.87</v>
      </c>
      <c r="X410" s="29">
        <v>1</v>
      </c>
      <c r="Y410" s="29" t="s">
        <v>241</v>
      </c>
      <c r="Z410" s="29" t="s">
        <v>2245</v>
      </c>
      <c r="AA410" s="29" t="s">
        <v>242</v>
      </c>
      <c r="AB410" s="29" t="s">
        <v>242</v>
      </c>
      <c r="AC410" s="29" t="s">
        <v>242</v>
      </c>
      <c r="AD410" s="29" t="s">
        <v>243</v>
      </c>
      <c r="AE410" s="29" t="s">
        <v>240</v>
      </c>
      <c r="AF410" s="30">
        <v>46003</v>
      </c>
      <c r="AH410" s="74">
        <f>_xlfn.IFNA(IF(VLOOKUP(D410,'Cases2021 2022 FC'!AC:AE,3,0)=0,"1",VLOOKUP(D410,'Cases2021 2022 FC'!AC:AE,3,0)),"1")</f>
        <v>1</v>
      </c>
      <c r="AI410" s="74">
        <f t="shared" si="37"/>
        <v>0</v>
      </c>
      <c r="AJ410" s="74">
        <f t="shared" si="38"/>
        <v>0</v>
      </c>
      <c r="AK410" s="74">
        <f t="shared" si="39"/>
        <v>0</v>
      </c>
      <c r="AL410" s="74">
        <f t="shared" si="40"/>
        <v>0</v>
      </c>
      <c r="AM410" s="75">
        <f t="shared" si="41"/>
        <v>0</v>
      </c>
      <c r="AN410" s="72" t="e">
        <f>VLOOKUP(D410,SOP!C:R,16,0)</f>
        <v>#N/A</v>
      </c>
    </row>
    <row r="411" spans="1:40" x14ac:dyDescent="0.3">
      <c r="A411" s="74" cm="1">
        <f t="array" ref="A411">1+SUMPRODUCT(--(D411&gt;$D$2:$D$826))</f>
        <v>272</v>
      </c>
      <c r="B411" s="72" t="str">
        <f t="shared" si="36"/>
        <v>31132401272</v>
      </c>
      <c r="C411" s="30">
        <v>46008</v>
      </c>
      <c r="D411" s="29">
        <v>31132401</v>
      </c>
      <c r="E411" s="29" t="s">
        <v>845</v>
      </c>
      <c r="F411" s="29" t="s">
        <v>624</v>
      </c>
      <c r="G411" s="29" t="s">
        <v>238</v>
      </c>
      <c r="H411" s="29" t="s">
        <v>2300</v>
      </c>
      <c r="I411" s="29">
        <v>0</v>
      </c>
      <c r="J411" s="29">
        <v>72</v>
      </c>
      <c r="K411" s="29">
        <v>0</v>
      </c>
      <c r="L411" s="29">
        <v>0</v>
      </c>
      <c r="M411" s="29" t="s">
        <v>239</v>
      </c>
      <c r="N411" s="132">
        <v>46568</v>
      </c>
      <c r="O411" s="30">
        <v>46298</v>
      </c>
      <c r="P411" s="29">
        <v>560</v>
      </c>
      <c r="Q411" s="29">
        <v>290</v>
      </c>
      <c r="R411" s="29" t="s">
        <v>2312</v>
      </c>
      <c r="S411" s="29">
        <v>46006</v>
      </c>
      <c r="T411" s="29" t="s">
        <v>240</v>
      </c>
      <c r="U411" s="29" t="s">
        <v>240</v>
      </c>
      <c r="V411" s="29">
        <v>72</v>
      </c>
      <c r="W411" s="29">
        <v>681.87</v>
      </c>
      <c r="X411" s="29">
        <v>1</v>
      </c>
      <c r="Y411" s="29" t="s">
        <v>241</v>
      </c>
      <c r="Z411" s="29" t="s">
        <v>2245</v>
      </c>
      <c r="AA411" s="29" t="s">
        <v>242</v>
      </c>
      <c r="AB411" s="29" t="s">
        <v>242</v>
      </c>
      <c r="AC411" s="29" t="s">
        <v>242</v>
      </c>
      <c r="AD411" s="29" t="s">
        <v>243</v>
      </c>
      <c r="AE411" s="29" t="s">
        <v>240</v>
      </c>
      <c r="AF411" s="30">
        <v>46003</v>
      </c>
      <c r="AH411" s="74">
        <f>_xlfn.IFNA(IF(VLOOKUP(D411,'Cases2021 2022 FC'!AC:AE,3,0)=0,"1",VLOOKUP(D411,'Cases2021 2022 FC'!AC:AE,3,0)),"1")</f>
        <v>1</v>
      </c>
      <c r="AI411" s="74">
        <f t="shared" si="37"/>
        <v>0</v>
      </c>
      <c r="AJ411" s="74">
        <f t="shared" si="38"/>
        <v>0</v>
      </c>
      <c r="AK411" s="74">
        <f t="shared" si="39"/>
        <v>0</v>
      </c>
      <c r="AL411" s="74">
        <f t="shared" si="40"/>
        <v>0</v>
      </c>
      <c r="AM411" s="75">
        <f t="shared" si="41"/>
        <v>0</v>
      </c>
      <c r="AN411" s="72" t="e">
        <f>VLOOKUP(D411,SOP!C:R,16,0)</f>
        <v>#N/A</v>
      </c>
    </row>
    <row r="412" spans="1:40" x14ac:dyDescent="0.3">
      <c r="A412" s="74" cm="1">
        <f t="array" ref="A412">1+SUMPRODUCT(--(D412&gt;$D$2:$D$826))</f>
        <v>272</v>
      </c>
      <c r="B412" s="72" t="str">
        <f t="shared" si="36"/>
        <v>31132401272</v>
      </c>
      <c r="C412" s="30">
        <v>46008</v>
      </c>
      <c r="D412" s="29">
        <v>31132401</v>
      </c>
      <c r="E412" s="29" t="s">
        <v>845</v>
      </c>
      <c r="F412" s="29" t="s">
        <v>624</v>
      </c>
      <c r="G412" s="29" t="s">
        <v>238</v>
      </c>
      <c r="H412" s="29" t="s">
        <v>2300</v>
      </c>
      <c r="I412" s="29">
        <v>0</v>
      </c>
      <c r="J412" s="29">
        <v>72</v>
      </c>
      <c r="K412" s="29">
        <v>0</v>
      </c>
      <c r="L412" s="29">
        <v>0</v>
      </c>
      <c r="M412" s="29" t="s">
        <v>239</v>
      </c>
      <c r="N412" s="132">
        <v>46568</v>
      </c>
      <c r="O412" s="30">
        <v>46298</v>
      </c>
      <c r="P412" s="29">
        <v>560</v>
      </c>
      <c r="Q412" s="29">
        <v>290</v>
      </c>
      <c r="R412" s="29" t="s">
        <v>2313</v>
      </c>
      <c r="S412" s="29">
        <v>46006</v>
      </c>
      <c r="T412" s="29" t="s">
        <v>240</v>
      </c>
      <c r="U412" s="29" t="s">
        <v>240</v>
      </c>
      <c r="V412" s="29">
        <v>72</v>
      </c>
      <c r="W412" s="29">
        <v>681.87</v>
      </c>
      <c r="X412" s="29">
        <v>1</v>
      </c>
      <c r="Y412" s="29" t="s">
        <v>241</v>
      </c>
      <c r="Z412" s="29" t="s">
        <v>2245</v>
      </c>
      <c r="AA412" s="29" t="s">
        <v>242</v>
      </c>
      <c r="AB412" s="29" t="s">
        <v>242</v>
      </c>
      <c r="AC412" s="29" t="s">
        <v>242</v>
      </c>
      <c r="AD412" s="29" t="s">
        <v>243</v>
      </c>
      <c r="AE412" s="29" t="s">
        <v>240</v>
      </c>
      <c r="AF412" s="30">
        <v>46003</v>
      </c>
      <c r="AH412" s="74">
        <f>_xlfn.IFNA(IF(VLOOKUP(D412,'Cases2021 2022 FC'!AC:AE,3,0)=0,"1",VLOOKUP(D412,'Cases2021 2022 FC'!AC:AE,3,0)),"1")</f>
        <v>1</v>
      </c>
      <c r="AI412" s="74">
        <f t="shared" si="37"/>
        <v>0</v>
      </c>
      <c r="AJ412" s="74">
        <f t="shared" si="38"/>
        <v>0</v>
      </c>
      <c r="AK412" s="74">
        <f t="shared" si="39"/>
        <v>0</v>
      </c>
      <c r="AL412" s="74">
        <f t="shared" si="40"/>
        <v>0</v>
      </c>
      <c r="AM412" s="75">
        <f t="shared" si="41"/>
        <v>0</v>
      </c>
      <c r="AN412" s="72" t="e">
        <f>VLOOKUP(D412,SOP!C:R,16,0)</f>
        <v>#N/A</v>
      </c>
    </row>
    <row r="413" spans="1:40" x14ac:dyDescent="0.3">
      <c r="A413" s="74" cm="1">
        <f t="array" ref="A413">1+SUMPRODUCT(--(D413&gt;$D$2:$D$826))</f>
        <v>272</v>
      </c>
      <c r="B413" s="72" t="str">
        <f t="shared" si="36"/>
        <v>31132401272</v>
      </c>
      <c r="C413" s="30">
        <v>46008</v>
      </c>
      <c r="D413" s="29">
        <v>31132401</v>
      </c>
      <c r="E413" s="29" t="s">
        <v>845</v>
      </c>
      <c r="F413" s="29" t="s">
        <v>624</v>
      </c>
      <c r="G413" s="29" t="s">
        <v>238</v>
      </c>
      <c r="H413" s="29" t="s">
        <v>2300</v>
      </c>
      <c r="I413" s="29">
        <v>0</v>
      </c>
      <c r="J413" s="29">
        <v>72</v>
      </c>
      <c r="K413" s="29">
        <v>0</v>
      </c>
      <c r="L413" s="29">
        <v>0</v>
      </c>
      <c r="M413" s="29" t="s">
        <v>239</v>
      </c>
      <c r="N413" s="132">
        <v>46568</v>
      </c>
      <c r="O413" s="30">
        <v>46298</v>
      </c>
      <c r="P413" s="29">
        <v>560</v>
      </c>
      <c r="Q413" s="29">
        <v>290</v>
      </c>
      <c r="R413" s="29" t="s">
        <v>2314</v>
      </c>
      <c r="S413" s="29">
        <v>46006</v>
      </c>
      <c r="T413" s="29" t="s">
        <v>240</v>
      </c>
      <c r="U413" s="29" t="s">
        <v>240</v>
      </c>
      <c r="V413" s="29">
        <v>72</v>
      </c>
      <c r="W413" s="29">
        <v>681.87</v>
      </c>
      <c r="X413" s="29">
        <v>1</v>
      </c>
      <c r="Y413" s="29" t="s">
        <v>241</v>
      </c>
      <c r="Z413" s="29" t="s">
        <v>2245</v>
      </c>
      <c r="AA413" s="29" t="s">
        <v>242</v>
      </c>
      <c r="AB413" s="29" t="s">
        <v>242</v>
      </c>
      <c r="AC413" s="29" t="s">
        <v>242</v>
      </c>
      <c r="AD413" s="29" t="s">
        <v>243</v>
      </c>
      <c r="AE413" s="29" t="s">
        <v>240</v>
      </c>
      <c r="AF413" s="30">
        <v>46003</v>
      </c>
      <c r="AH413" s="74">
        <f>_xlfn.IFNA(IF(VLOOKUP(D413,'Cases2021 2022 FC'!AC:AE,3,0)=0,"1",VLOOKUP(D413,'Cases2021 2022 FC'!AC:AE,3,0)),"1")</f>
        <v>1</v>
      </c>
      <c r="AI413" s="74">
        <f t="shared" si="37"/>
        <v>0</v>
      </c>
      <c r="AJ413" s="74">
        <f t="shared" si="38"/>
        <v>0</v>
      </c>
      <c r="AK413" s="74">
        <f t="shared" si="39"/>
        <v>0</v>
      </c>
      <c r="AL413" s="74">
        <f t="shared" si="40"/>
        <v>0</v>
      </c>
      <c r="AM413" s="75">
        <f t="shared" si="41"/>
        <v>0</v>
      </c>
      <c r="AN413" s="72" t="e">
        <f>VLOOKUP(D413,SOP!C:R,16,0)</f>
        <v>#N/A</v>
      </c>
    </row>
    <row r="414" spans="1:40" x14ac:dyDescent="0.3">
      <c r="A414" s="74" cm="1">
        <f t="array" ref="A414">1+SUMPRODUCT(--(D414&gt;$D$2:$D$826))</f>
        <v>272</v>
      </c>
      <c r="B414" s="72" t="str">
        <f t="shared" si="36"/>
        <v>31132401272</v>
      </c>
      <c r="C414" s="30">
        <v>46008</v>
      </c>
      <c r="D414" s="29">
        <v>31132401</v>
      </c>
      <c r="E414" s="29" t="s">
        <v>845</v>
      </c>
      <c r="F414" s="29" t="s">
        <v>624</v>
      </c>
      <c r="G414" s="29" t="s">
        <v>238</v>
      </c>
      <c r="H414" s="29" t="s">
        <v>2300</v>
      </c>
      <c r="I414" s="29">
        <v>0</v>
      </c>
      <c r="J414" s="29">
        <v>72</v>
      </c>
      <c r="K414" s="29">
        <v>0</v>
      </c>
      <c r="L414" s="29">
        <v>0</v>
      </c>
      <c r="M414" s="29" t="s">
        <v>239</v>
      </c>
      <c r="N414" s="132">
        <v>46568</v>
      </c>
      <c r="O414" s="30">
        <v>46298</v>
      </c>
      <c r="P414" s="29">
        <v>560</v>
      </c>
      <c r="Q414" s="29">
        <v>290</v>
      </c>
      <c r="R414" s="29" t="s">
        <v>2315</v>
      </c>
      <c r="S414" s="29">
        <v>46006</v>
      </c>
      <c r="T414" s="29" t="s">
        <v>240</v>
      </c>
      <c r="U414" s="29" t="s">
        <v>240</v>
      </c>
      <c r="V414" s="29">
        <v>72</v>
      </c>
      <c r="W414" s="29">
        <v>681.87</v>
      </c>
      <c r="X414" s="29">
        <v>1</v>
      </c>
      <c r="Y414" s="29" t="s">
        <v>241</v>
      </c>
      <c r="Z414" s="29" t="s">
        <v>2245</v>
      </c>
      <c r="AA414" s="29" t="s">
        <v>242</v>
      </c>
      <c r="AB414" s="29" t="s">
        <v>242</v>
      </c>
      <c r="AC414" s="29" t="s">
        <v>242</v>
      </c>
      <c r="AD414" s="29" t="s">
        <v>243</v>
      </c>
      <c r="AE414" s="29" t="s">
        <v>240</v>
      </c>
      <c r="AF414" s="30">
        <v>46003</v>
      </c>
      <c r="AH414" s="74">
        <f>_xlfn.IFNA(IF(VLOOKUP(D414,'Cases2021 2022 FC'!AC:AE,3,0)=0,"1",VLOOKUP(D414,'Cases2021 2022 FC'!AC:AE,3,0)),"1")</f>
        <v>1</v>
      </c>
      <c r="AI414" s="74">
        <f t="shared" si="37"/>
        <v>0</v>
      </c>
      <c r="AJ414" s="74">
        <f t="shared" si="38"/>
        <v>0</v>
      </c>
      <c r="AK414" s="74">
        <f t="shared" si="39"/>
        <v>0</v>
      </c>
      <c r="AL414" s="74">
        <f t="shared" si="40"/>
        <v>0</v>
      </c>
      <c r="AM414" s="75">
        <f t="shared" si="41"/>
        <v>0</v>
      </c>
      <c r="AN414" s="72" t="e">
        <f>VLOOKUP(D414,SOP!C:R,16,0)</f>
        <v>#N/A</v>
      </c>
    </row>
    <row r="415" spans="1:40" x14ac:dyDescent="0.3">
      <c r="A415" s="74" cm="1">
        <f t="array" ref="A415">1+SUMPRODUCT(--(D415&gt;$D$2:$D$826))</f>
        <v>272</v>
      </c>
      <c r="B415" s="72" t="str">
        <f t="shared" si="36"/>
        <v>31132401272</v>
      </c>
      <c r="C415" s="30">
        <v>46008</v>
      </c>
      <c r="D415" s="29">
        <v>31132401</v>
      </c>
      <c r="E415" s="29" t="s">
        <v>845</v>
      </c>
      <c r="F415" s="29" t="s">
        <v>624</v>
      </c>
      <c r="G415" s="29" t="s">
        <v>238</v>
      </c>
      <c r="H415" s="29" t="s">
        <v>2300</v>
      </c>
      <c r="I415" s="29">
        <v>0</v>
      </c>
      <c r="J415" s="29">
        <v>72</v>
      </c>
      <c r="K415" s="29">
        <v>0</v>
      </c>
      <c r="L415" s="29">
        <v>0</v>
      </c>
      <c r="M415" s="29" t="s">
        <v>239</v>
      </c>
      <c r="N415" s="30">
        <v>46568</v>
      </c>
      <c r="O415" s="30">
        <v>46298</v>
      </c>
      <c r="P415" s="29">
        <v>560</v>
      </c>
      <c r="Q415" s="29">
        <v>290</v>
      </c>
      <c r="R415" s="29" t="s">
        <v>2316</v>
      </c>
      <c r="S415" s="30">
        <v>46006</v>
      </c>
      <c r="T415" s="29" t="s">
        <v>240</v>
      </c>
      <c r="U415" s="29" t="s">
        <v>240</v>
      </c>
      <c r="V415" s="32">
        <v>72</v>
      </c>
      <c r="W415" s="29">
        <v>681.87</v>
      </c>
      <c r="X415" s="29">
        <v>1</v>
      </c>
      <c r="Y415" s="29" t="s">
        <v>241</v>
      </c>
      <c r="Z415" s="29" t="s">
        <v>2245</v>
      </c>
      <c r="AA415" s="29" t="s">
        <v>242</v>
      </c>
      <c r="AB415" s="29" t="s">
        <v>242</v>
      </c>
      <c r="AC415" s="29" t="s">
        <v>242</v>
      </c>
      <c r="AD415" s="29" t="s">
        <v>243</v>
      </c>
      <c r="AE415" s="29" t="s">
        <v>240</v>
      </c>
      <c r="AF415" s="30">
        <v>46003</v>
      </c>
      <c r="AH415" s="74">
        <f>_xlfn.IFNA(IF(VLOOKUP(D415,'Cases2021 2022 FC'!AC:AE,3,0)=0,"1",VLOOKUP(D415,'Cases2021 2022 FC'!AC:AE,3,0)),"1")</f>
        <v>1</v>
      </c>
      <c r="AI415" s="74">
        <f t="shared" si="37"/>
        <v>0</v>
      </c>
      <c r="AJ415" s="74">
        <f t="shared" si="38"/>
        <v>0</v>
      </c>
      <c r="AK415" s="74">
        <f t="shared" si="39"/>
        <v>0</v>
      </c>
      <c r="AL415" s="74">
        <f t="shared" si="40"/>
        <v>0</v>
      </c>
      <c r="AM415" s="75">
        <f t="shared" si="41"/>
        <v>0</v>
      </c>
      <c r="AN415" s="72" t="e">
        <f>VLOOKUP(D415,SOP!C:R,16,0)</f>
        <v>#N/A</v>
      </c>
    </row>
    <row r="416" spans="1:40" x14ac:dyDescent="0.3">
      <c r="A416" s="74" cm="1">
        <f t="array" ref="A416">1+SUMPRODUCT(--(D416&gt;$D$2:$D$826))</f>
        <v>272</v>
      </c>
      <c r="B416" s="72" t="str">
        <f t="shared" si="36"/>
        <v>31132401272</v>
      </c>
      <c r="C416" s="30">
        <v>46008</v>
      </c>
      <c r="D416" s="29">
        <v>31132401</v>
      </c>
      <c r="E416" s="29" t="s">
        <v>845</v>
      </c>
      <c r="F416" s="29" t="s">
        <v>624</v>
      </c>
      <c r="G416" s="29" t="s">
        <v>238</v>
      </c>
      <c r="H416" s="29" t="s">
        <v>2300</v>
      </c>
      <c r="I416" s="29">
        <v>0</v>
      </c>
      <c r="J416" s="29">
        <v>72</v>
      </c>
      <c r="K416" s="29">
        <v>0</v>
      </c>
      <c r="L416" s="29">
        <v>0</v>
      </c>
      <c r="M416" s="29" t="s">
        <v>239</v>
      </c>
      <c r="N416" s="132">
        <v>46568</v>
      </c>
      <c r="O416" s="30">
        <v>46298</v>
      </c>
      <c r="P416" s="29">
        <v>560</v>
      </c>
      <c r="Q416" s="29">
        <v>290</v>
      </c>
      <c r="R416" s="29" t="s">
        <v>2317</v>
      </c>
      <c r="S416" s="29">
        <v>46006</v>
      </c>
      <c r="T416" s="29" t="s">
        <v>240</v>
      </c>
      <c r="U416" s="29" t="s">
        <v>240</v>
      </c>
      <c r="V416" s="29">
        <v>72</v>
      </c>
      <c r="W416" s="29">
        <v>681.87</v>
      </c>
      <c r="X416" s="29">
        <v>1</v>
      </c>
      <c r="Y416" s="29" t="s">
        <v>241</v>
      </c>
      <c r="Z416" s="29" t="s">
        <v>2245</v>
      </c>
      <c r="AA416" s="29" t="s">
        <v>242</v>
      </c>
      <c r="AB416" s="29" t="s">
        <v>242</v>
      </c>
      <c r="AC416" s="29" t="s">
        <v>242</v>
      </c>
      <c r="AD416" s="29" t="s">
        <v>243</v>
      </c>
      <c r="AE416" s="29" t="s">
        <v>240</v>
      </c>
      <c r="AF416" s="30">
        <v>46003</v>
      </c>
      <c r="AH416" s="74">
        <f>_xlfn.IFNA(IF(VLOOKUP(D416,'Cases2021 2022 FC'!AC:AE,3,0)=0,"1",VLOOKUP(D416,'Cases2021 2022 FC'!AC:AE,3,0)),"1")</f>
        <v>1</v>
      </c>
      <c r="AI416" s="74">
        <f t="shared" si="37"/>
        <v>0</v>
      </c>
      <c r="AJ416" s="74">
        <f t="shared" si="38"/>
        <v>0</v>
      </c>
      <c r="AK416" s="74">
        <f t="shared" si="39"/>
        <v>0</v>
      </c>
      <c r="AL416" s="74">
        <f t="shared" si="40"/>
        <v>0</v>
      </c>
      <c r="AM416" s="75">
        <f t="shared" si="41"/>
        <v>0</v>
      </c>
      <c r="AN416" s="72" t="e">
        <f>VLOOKUP(D416,SOP!C:R,16,0)</f>
        <v>#N/A</v>
      </c>
    </row>
    <row r="417" spans="1:40" x14ac:dyDescent="0.3">
      <c r="A417" s="74" cm="1">
        <f t="array" ref="A417">1+SUMPRODUCT(--(D417&gt;$D$2:$D$826))</f>
        <v>272</v>
      </c>
      <c r="B417" s="72" t="str">
        <f t="shared" si="36"/>
        <v>31132401272</v>
      </c>
      <c r="C417" s="30">
        <v>46008</v>
      </c>
      <c r="D417" s="29">
        <v>31132401</v>
      </c>
      <c r="E417" s="29" t="s">
        <v>845</v>
      </c>
      <c r="F417" s="29" t="s">
        <v>624</v>
      </c>
      <c r="G417" s="29" t="s">
        <v>238</v>
      </c>
      <c r="H417" s="29" t="s">
        <v>2300</v>
      </c>
      <c r="I417" s="29">
        <v>0</v>
      </c>
      <c r="J417" s="29">
        <v>72</v>
      </c>
      <c r="K417" s="29">
        <v>0</v>
      </c>
      <c r="L417" s="29">
        <v>0</v>
      </c>
      <c r="M417" s="29" t="s">
        <v>239</v>
      </c>
      <c r="N417" s="132">
        <v>46568</v>
      </c>
      <c r="O417" s="30">
        <v>46298</v>
      </c>
      <c r="P417" s="29">
        <v>560</v>
      </c>
      <c r="Q417" s="29">
        <v>290</v>
      </c>
      <c r="R417" s="29" t="s">
        <v>2318</v>
      </c>
      <c r="S417" s="29">
        <v>46006</v>
      </c>
      <c r="T417" s="29" t="s">
        <v>240</v>
      </c>
      <c r="U417" s="29" t="s">
        <v>240</v>
      </c>
      <c r="V417" s="29">
        <v>72</v>
      </c>
      <c r="W417" s="29">
        <v>681.87</v>
      </c>
      <c r="X417" s="29">
        <v>1</v>
      </c>
      <c r="Y417" s="29" t="s">
        <v>241</v>
      </c>
      <c r="Z417" s="29" t="s">
        <v>2245</v>
      </c>
      <c r="AA417" s="29" t="s">
        <v>242</v>
      </c>
      <c r="AB417" s="29" t="s">
        <v>242</v>
      </c>
      <c r="AC417" s="29" t="s">
        <v>242</v>
      </c>
      <c r="AD417" s="29" t="s">
        <v>243</v>
      </c>
      <c r="AE417" s="29" t="s">
        <v>240</v>
      </c>
      <c r="AF417" s="30">
        <v>46003</v>
      </c>
      <c r="AH417" s="74">
        <f>_xlfn.IFNA(IF(VLOOKUP(D417,'Cases2021 2022 FC'!AC:AE,3,0)=0,"1",VLOOKUP(D417,'Cases2021 2022 FC'!AC:AE,3,0)),"1")</f>
        <v>1</v>
      </c>
      <c r="AI417" s="74">
        <f t="shared" si="37"/>
        <v>0</v>
      </c>
      <c r="AJ417" s="74">
        <f t="shared" si="38"/>
        <v>0</v>
      </c>
      <c r="AK417" s="74">
        <f t="shared" si="39"/>
        <v>0</v>
      </c>
      <c r="AL417" s="74">
        <f t="shared" si="40"/>
        <v>0</v>
      </c>
      <c r="AM417" s="75">
        <f t="shared" si="41"/>
        <v>0</v>
      </c>
      <c r="AN417" s="72" t="e">
        <f>VLOOKUP(D417,SOP!C:R,16,0)</f>
        <v>#N/A</v>
      </c>
    </row>
    <row r="418" spans="1:40" x14ac:dyDescent="0.3">
      <c r="A418" s="74" cm="1">
        <f t="array" ref="A418">1+SUMPRODUCT(--(D418&gt;$D$2:$D$826))</f>
        <v>272</v>
      </c>
      <c r="B418" s="72" t="str">
        <f t="shared" si="36"/>
        <v>31132401272</v>
      </c>
      <c r="C418" s="30">
        <v>46008</v>
      </c>
      <c r="D418" s="29">
        <v>31132401</v>
      </c>
      <c r="E418" s="29" t="s">
        <v>845</v>
      </c>
      <c r="F418" s="29" t="s">
        <v>624</v>
      </c>
      <c r="G418" s="29" t="s">
        <v>238</v>
      </c>
      <c r="H418" s="29" t="s">
        <v>2300</v>
      </c>
      <c r="I418" s="29">
        <v>0</v>
      </c>
      <c r="J418" s="29">
        <v>72</v>
      </c>
      <c r="K418" s="29">
        <v>0</v>
      </c>
      <c r="L418" s="29">
        <v>0</v>
      </c>
      <c r="M418" s="29" t="s">
        <v>239</v>
      </c>
      <c r="N418" s="132">
        <v>46568</v>
      </c>
      <c r="O418" s="30">
        <v>46298</v>
      </c>
      <c r="P418" s="29">
        <v>560</v>
      </c>
      <c r="Q418" s="29">
        <v>290</v>
      </c>
      <c r="R418" s="29" t="s">
        <v>2319</v>
      </c>
      <c r="S418" s="29">
        <v>46006</v>
      </c>
      <c r="T418" s="29" t="s">
        <v>240</v>
      </c>
      <c r="U418" s="29" t="s">
        <v>240</v>
      </c>
      <c r="V418" s="29">
        <v>72</v>
      </c>
      <c r="W418" s="29">
        <v>681.87</v>
      </c>
      <c r="X418" s="29">
        <v>1</v>
      </c>
      <c r="Y418" s="29" t="s">
        <v>241</v>
      </c>
      <c r="Z418" s="29" t="s">
        <v>2245</v>
      </c>
      <c r="AA418" s="29" t="s">
        <v>242</v>
      </c>
      <c r="AB418" s="29" t="s">
        <v>242</v>
      </c>
      <c r="AC418" s="29" t="s">
        <v>242</v>
      </c>
      <c r="AD418" s="29" t="s">
        <v>243</v>
      </c>
      <c r="AE418" s="29" t="s">
        <v>240</v>
      </c>
      <c r="AF418" s="30">
        <v>46003</v>
      </c>
      <c r="AH418" s="74">
        <f>_xlfn.IFNA(IF(VLOOKUP(D418,'Cases2021 2022 FC'!AC:AE,3,0)=0,"1",VLOOKUP(D418,'Cases2021 2022 FC'!AC:AE,3,0)),"1")</f>
        <v>1</v>
      </c>
      <c r="AI418" s="74">
        <f t="shared" si="37"/>
        <v>0</v>
      </c>
      <c r="AJ418" s="74">
        <f t="shared" si="38"/>
        <v>0</v>
      </c>
      <c r="AK418" s="74">
        <f t="shared" si="39"/>
        <v>0</v>
      </c>
      <c r="AL418" s="74">
        <f t="shared" si="40"/>
        <v>0</v>
      </c>
      <c r="AM418" s="75">
        <f t="shared" si="41"/>
        <v>0</v>
      </c>
      <c r="AN418" s="72" t="e">
        <f>VLOOKUP(D418,SOP!C:R,16,0)</f>
        <v>#N/A</v>
      </c>
    </row>
    <row r="419" spans="1:40" x14ac:dyDescent="0.3">
      <c r="A419" s="74" cm="1">
        <f t="array" ref="A419">1+SUMPRODUCT(--(D419&gt;$D$2:$D$826))</f>
        <v>272</v>
      </c>
      <c r="B419" s="72" t="str">
        <f t="shared" si="36"/>
        <v>31132401272</v>
      </c>
      <c r="C419" s="30">
        <v>46008</v>
      </c>
      <c r="D419" s="29">
        <v>31132401</v>
      </c>
      <c r="E419" s="29" t="s">
        <v>845</v>
      </c>
      <c r="F419" s="29" t="s">
        <v>624</v>
      </c>
      <c r="G419" s="29" t="s">
        <v>238</v>
      </c>
      <c r="H419" s="29" t="s">
        <v>2300</v>
      </c>
      <c r="I419" s="29">
        <v>0</v>
      </c>
      <c r="J419" s="29">
        <v>72</v>
      </c>
      <c r="K419" s="29">
        <v>0</v>
      </c>
      <c r="L419" s="29">
        <v>0</v>
      </c>
      <c r="M419" s="29" t="s">
        <v>239</v>
      </c>
      <c r="N419" s="132">
        <v>46568</v>
      </c>
      <c r="O419" s="30">
        <v>46298</v>
      </c>
      <c r="P419" s="29">
        <v>560</v>
      </c>
      <c r="Q419" s="29">
        <v>290</v>
      </c>
      <c r="R419" s="29" t="s">
        <v>2320</v>
      </c>
      <c r="S419" s="29">
        <v>46006</v>
      </c>
      <c r="T419" s="29" t="s">
        <v>240</v>
      </c>
      <c r="U419" s="29" t="s">
        <v>240</v>
      </c>
      <c r="V419" s="29">
        <v>72</v>
      </c>
      <c r="W419" s="29">
        <v>681.87</v>
      </c>
      <c r="X419" s="29">
        <v>1</v>
      </c>
      <c r="Y419" s="29" t="s">
        <v>241</v>
      </c>
      <c r="Z419" s="29" t="s">
        <v>2245</v>
      </c>
      <c r="AA419" s="29" t="s">
        <v>242</v>
      </c>
      <c r="AB419" s="29" t="s">
        <v>242</v>
      </c>
      <c r="AC419" s="29" t="s">
        <v>242</v>
      </c>
      <c r="AD419" s="29" t="s">
        <v>243</v>
      </c>
      <c r="AE419" s="29" t="s">
        <v>240</v>
      </c>
      <c r="AF419" s="30">
        <v>46003</v>
      </c>
      <c r="AH419" s="74">
        <f>_xlfn.IFNA(IF(VLOOKUP(D419,'Cases2021 2022 FC'!AC:AE,3,0)=0,"1",VLOOKUP(D419,'Cases2021 2022 FC'!AC:AE,3,0)),"1")</f>
        <v>1</v>
      </c>
      <c r="AI419" s="74">
        <f t="shared" si="37"/>
        <v>0</v>
      </c>
      <c r="AJ419" s="74">
        <f t="shared" si="38"/>
        <v>0</v>
      </c>
      <c r="AK419" s="74">
        <f t="shared" si="39"/>
        <v>0</v>
      </c>
      <c r="AL419" s="74">
        <f t="shared" si="40"/>
        <v>0</v>
      </c>
      <c r="AM419" s="75">
        <f t="shared" si="41"/>
        <v>0</v>
      </c>
      <c r="AN419" s="72" t="e">
        <f>VLOOKUP(D419,SOP!C:R,16,0)</f>
        <v>#N/A</v>
      </c>
    </row>
    <row r="420" spans="1:40" x14ac:dyDescent="0.3">
      <c r="A420" s="74" cm="1">
        <f t="array" ref="A420">1+SUMPRODUCT(--(D420&gt;$D$2:$D$826))</f>
        <v>272</v>
      </c>
      <c r="B420" s="72" t="str">
        <f t="shared" si="36"/>
        <v>31132401272</v>
      </c>
      <c r="C420" s="30">
        <v>46008</v>
      </c>
      <c r="D420" s="29">
        <v>31132401</v>
      </c>
      <c r="E420" s="29" t="s">
        <v>845</v>
      </c>
      <c r="F420" s="29" t="s">
        <v>624</v>
      </c>
      <c r="G420" s="29" t="s">
        <v>238</v>
      </c>
      <c r="H420" s="29" t="s">
        <v>2300</v>
      </c>
      <c r="I420" s="29">
        <v>0</v>
      </c>
      <c r="J420" s="29">
        <v>72</v>
      </c>
      <c r="K420" s="29">
        <v>0</v>
      </c>
      <c r="L420" s="29">
        <v>0</v>
      </c>
      <c r="M420" s="29" t="s">
        <v>239</v>
      </c>
      <c r="N420" s="30">
        <v>46568</v>
      </c>
      <c r="O420" s="30">
        <v>46298</v>
      </c>
      <c r="P420" s="29">
        <v>560</v>
      </c>
      <c r="Q420" s="29">
        <v>290</v>
      </c>
      <c r="R420" s="29" t="s">
        <v>2321</v>
      </c>
      <c r="S420" s="30">
        <v>46006</v>
      </c>
      <c r="T420" s="29" t="s">
        <v>240</v>
      </c>
      <c r="U420" s="29" t="s">
        <v>240</v>
      </c>
      <c r="V420" s="29">
        <v>72</v>
      </c>
      <c r="W420" s="29">
        <v>681.87</v>
      </c>
      <c r="X420" s="29">
        <v>1</v>
      </c>
      <c r="Y420" s="29" t="s">
        <v>241</v>
      </c>
      <c r="Z420" s="29" t="s">
        <v>2245</v>
      </c>
      <c r="AA420" s="29" t="s">
        <v>242</v>
      </c>
      <c r="AB420" s="29" t="s">
        <v>242</v>
      </c>
      <c r="AC420" s="29" t="s">
        <v>242</v>
      </c>
      <c r="AD420" s="29" t="s">
        <v>243</v>
      </c>
      <c r="AE420" s="29" t="s">
        <v>240</v>
      </c>
      <c r="AF420" s="30">
        <v>46003</v>
      </c>
      <c r="AH420" s="74">
        <f>_xlfn.IFNA(IF(VLOOKUP(D420,'Cases2021 2022 FC'!AC:AE,3,0)=0,"1",VLOOKUP(D420,'Cases2021 2022 FC'!AC:AE,3,0)),"1")</f>
        <v>1</v>
      </c>
      <c r="AI420" s="74">
        <f t="shared" si="37"/>
        <v>0</v>
      </c>
      <c r="AJ420" s="74">
        <f t="shared" si="38"/>
        <v>0</v>
      </c>
      <c r="AK420" s="74">
        <f t="shared" si="39"/>
        <v>0</v>
      </c>
      <c r="AL420" s="74">
        <f t="shared" si="40"/>
        <v>0</v>
      </c>
      <c r="AM420" s="75">
        <f t="shared" si="41"/>
        <v>0</v>
      </c>
      <c r="AN420" s="72" t="e">
        <f>VLOOKUP(D420,SOP!C:R,16,0)</f>
        <v>#N/A</v>
      </c>
    </row>
    <row r="421" spans="1:40" x14ac:dyDescent="0.3">
      <c r="A421" s="74" cm="1">
        <f t="array" ref="A421">1+SUMPRODUCT(--(D421&gt;$D$2:$D$826))</f>
        <v>272</v>
      </c>
      <c r="B421" s="72" t="str">
        <f t="shared" si="36"/>
        <v>31132401272</v>
      </c>
      <c r="C421" s="30">
        <v>46008</v>
      </c>
      <c r="D421" s="29">
        <v>31132401</v>
      </c>
      <c r="E421" s="29" t="s">
        <v>845</v>
      </c>
      <c r="F421" s="29" t="s">
        <v>624</v>
      </c>
      <c r="G421" s="29" t="s">
        <v>238</v>
      </c>
      <c r="H421" s="29" t="s">
        <v>2300</v>
      </c>
      <c r="I421" s="29">
        <v>0</v>
      </c>
      <c r="J421" s="29">
        <v>72</v>
      </c>
      <c r="K421" s="29">
        <v>0</v>
      </c>
      <c r="L421" s="29">
        <v>0</v>
      </c>
      <c r="M421" s="29" t="s">
        <v>239</v>
      </c>
      <c r="N421" s="132">
        <v>46568</v>
      </c>
      <c r="O421" s="30">
        <v>46298</v>
      </c>
      <c r="P421" s="29">
        <v>560</v>
      </c>
      <c r="Q421" s="29">
        <v>290</v>
      </c>
      <c r="R421" s="29" t="s">
        <v>2322</v>
      </c>
      <c r="S421" s="29">
        <v>46006</v>
      </c>
      <c r="T421" s="29" t="s">
        <v>240</v>
      </c>
      <c r="U421" s="29" t="s">
        <v>240</v>
      </c>
      <c r="V421" s="29">
        <v>72</v>
      </c>
      <c r="W421" s="29">
        <v>681.87</v>
      </c>
      <c r="X421" s="29">
        <v>1</v>
      </c>
      <c r="Y421" s="29" t="s">
        <v>241</v>
      </c>
      <c r="Z421" s="29" t="s">
        <v>2245</v>
      </c>
      <c r="AA421" s="29" t="s">
        <v>242</v>
      </c>
      <c r="AB421" s="29" t="s">
        <v>242</v>
      </c>
      <c r="AC421" s="29" t="s">
        <v>242</v>
      </c>
      <c r="AD421" s="29" t="s">
        <v>243</v>
      </c>
      <c r="AE421" s="29" t="s">
        <v>240</v>
      </c>
      <c r="AF421" s="30">
        <v>46003</v>
      </c>
      <c r="AH421" s="74">
        <f>_xlfn.IFNA(IF(VLOOKUP(D421,'Cases2021 2022 FC'!AC:AE,3,0)=0,"1",VLOOKUP(D421,'Cases2021 2022 FC'!AC:AE,3,0)),"1")</f>
        <v>1</v>
      </c>
      <c r="AI421" s="74">
        <f t="shared" si="37"/>
        <v>0</v>
      </c>
      <c r="AJ421" s="74">
        <f t="shared" si="38"/>
        <v>0</v>
      </c>
      <c r="AK421" s="74">
        <f t="shared" si="39"/>
        <v>0</v>
      </c>
      <c r="AL421" s="74">
        <f t="shared" si="40"/>
        <v>0</v>
      </c>
      <c r="AM421" s="75">
        <f t="shared" si="41"/>
        <v>0</v>
      </c>
      <c r="AN421" s="72" t="e">
        <f>VLOOKUP(D421,SOP!C:R,16,0)</f>
        <v>#N/A</v>
      </c>
    </row>
    <row r="422" spans="1:40" x14ac:dyDescent="0.3">
      <c r="A422" s="74" cm="1">
        <f t="array" ref="A422">1+SUMPRODUCT(--(D422&gt;$D$2:$D$826))</f>
        <v>272</v>
      </c>
      <c r="B422" s="72" t="str">
        <f t="shared" si="36"/>
        <v>31132401272</v>
      </c>
      <c r="C422" s="30">
        <v>46008</v>
      </c>
      <c r="D422" s="29">
        <v>31132401</v>
      </c>
      <c r="E422" s="29" t="s">
        <v>845</v>
      </c>
      <c r="F422" s="29" t="s">
        <v>624</v>
      </c>
      <c r="G422" s="29" t="s">
        <v>238</v>
      </c>
      <c r="H422" s="29" t="s">
        <v>2300</v>
      </c>
      <c r="I422" s="29">
        <v>0</v>
      </c>
      <c r="J422" s="29">
        <v>72</v>
      </c>
      <c r="K422" s="29">
        <v>0</v>
      </c>
      <c r="L422" s="29">
        <v>0</v>
      </c>
      <c r="M422" s="29" t="s">
        <v>239</v>
      </c>
      <c r="N422" s="30">
        <v>46568</v>
      </c>
      <c r="O422" s="30">
        <v>46298</v>
      </c>
      <c r="P422" s="29">
        <v>560</v>
      </c>
      <c r="Q422" s="29">
        <v>290</v>
      </c>
      <c r="R422" s="29" t="s">
        <v>2323</v>
      </c>
      <c r="S422" s="30">
        <v>46006</v>
      </c>
      <c r="T422" s="29" t="s">
        <v>240</v>
      </c>
      <c r="U422" s="29" t="s">
        <v>240</v>
      </c>
      <c r="V422" s="29">
        <v>72</v>
      </c>
      <c r="W422" s="29">
        <v>681.87</v>
      </c>
      <c r="X422" s="29">
        <v>1</v>
      </c>
      <c r="Y422" s="29" t="s">
        <v>241</v>
      </c>
      <c r="Z422" s="29" t="s">
        <v>2245</v>
      </c>
      <c r="AA422" s="29" t="s">
        <v>242</v>
      </c>
      <c r="AB422" s="29" t="s">
        <v>242</v>
      </c>
      <c r="AC422" s="29" t="s">
        <v>242</v>
      </c>
      <c r="AD422" s="29" t="s">
        <v>243</v>
      </c>
      <c r="AE422" s="29" t="s">
        <v>240</v>
      </c>
      <c r="AF422" s="30">
        <v>46003</v>
      </c>
      <c r="AH422" s="74">
        <f>_xlfn.IFNA(IF(VLOOKUP(D422,'Cases2021 2022 FC'!AC:AE,3,0)=0,"1",VLOOKUP(D422,'Cases2021 2022 FC'!AC:AE,3,0)),"1")</f>
        <v>1</v>
      </c>
      <c r="AI422" s="74">
        <f t="shared" si="37"/>
        <v>0</v>
      </c>
      <c r="AJ422" s="74">
        <f t="shared" si="38"/>
        <v>0</v>
      </c>
      <c r="AK422" s="74">
        <f t="shared" si="39"/>
        <v>0</v>
      </c>
      <c r="AL422" s="74">
        <f t="shared" si="40"/>
        <v>0</v>
      </c>
      <c r="AM422" s="75">
        <f t="shared" si="41"/>
        <v>0</v>
      </c>
      <c r="AN422" s="72" t="e">
        <f>VLOOKUP(D422,SOP!C:R,16,0)</f>
        <v>#N/A</v>
      </c>
    </row>
    <row r="423" spans="1:40" x14ac:dyDescent="0.3">
      <c r="A423" s="74" cm="1">
        <f t="array" ref="A423">1+SUMPRODUCT(--(D423&gt;$D$2:$D$826))</f>
        <v>272</v>
      </c>
      <c r="B423" s="72" t="str">
        <f t="shared" si="36"/>
        <v>31132401272</v>
      </c>
      <c r="C423" s="30">
        <v>46008</v>
      </c>
      <c r="D423" s="29">
        <v>31132401</v>
      </c>
      <c r="E423" s="29" t="s">
        <v>845</v>
      </c>
      <c r="F423" s="29" t="s">
        <v>624</v>
      </c>
      <c r="G423" s="29" t="s">
        <v>238</v>
      </c>
      <c r="H423" s="29" t="s">
        <v>2300</v>
      </c>
      <c r="I423" s="29">
        <v>0</v>
      </c>
      <c r="J423" s="29">
        <v>60</v>
      </c>
      <c r="K423" s="29">
        <v>0</v>
      </c>
      <c r="L423" s="29">
        <v>0</v>
      </c>
      <c r="M423" s="29" t="s">
        <v>239</v>
      </c>
      <c r="N423" s="132">
        <v>46568</v>
      </c>
      <c r="O423" s="30">
        <v>46298</v>
      </c>
      <c r="P423" s="29">
        <v>560</v>
      </c>
      <c r="Q423" s="29">
        <v>290</v>
      </c>
      <c r="R423" s="29" t="s">
        <v>2324</v>
      </c>
      <c r="S423" s="29">
        <v>46006</v>
      </c>
      <c r="T423" s="29" t="s">
        <v>240</v>
      </c>
      <c r="U423" s="29" t="s">
        <v>240</v>
      </c>
      <c r="V423" s="29">
        <v>60</v>
      </c>
      <c r="W423" s="29">
        <v>568.23</v>
      </c>
      <c r="X423" s="29">
        <v>0.83299999999999996</v>
      </c>
      <c r="Y423" s="29" t="s">
        <v>241</v>
      </c>
      <c r="Z423" s="29" t="s">
        <v>2245</v>
      </c>
      <c r="AA423" s="29" t="s">
        <v>242</v>
      </c>
      <c r="AB423" s="29" t="s">
        <v>242</v>
      </c>
      <c r="AC423" s="29" t="s">
        <v>242</v>
      </c>
      <c r="AD423" s="29" t="s">
        <v>243</v>
      </c>
      <c r="AE423" s="29" t="s">
        <v>240</v>
      </c>
      <c r="AF423" s="30">
        <v>46003</v>
      </c>
      <c r="AH423" s="74">
        <f>_xlfn.IFNA(IF(VLOOKUP(D423,'Cases2021 2022 FC'!AC:AE,3,0)=0,"1",VLOOKUP(D423,'Cases2021 2022 FC'!AC:AE,3,0)),"1")</f>
        <v>1</v>
      </c>
      <c r="AI423" s="74">
        <f t="shared" si="37"/>
        <v>0</v>
      </c>
      <c r="AJ423" s="74">
        <f t="shared" si="38"/>
        <v>0</v>
      </c>
      <c r="AK423" s="74">
        <f t="shared" si="39"/>
        <v>0</v>
      </c>
      <c r="AL423" s="74">
        <f t="shared" si="40"/>
        <v>0</v>
      </c>
      <c r="AM423" s="75">
        <f t="shared" si="41"/>
        <v>0</v>
      </c>
      <c r="AN423" s="72" t="e">
        <f>VLOOKUP(D423,SOP!C:R,16,0)</f>
        <v>#N/A</v>
      </c>
    </row>
    <row r="424" spans="1:40" x14ac:dyDescent="0.3">
      <c r="A424" s="74" cm="1">
        <f t="array" ref="A424">1+SUMPRODUCT(--(D424&gt;$D$2:$D$826))</f>
        <v>423</v>
      </c>
      <c r="B424" s="72" t="str">
        <f t="shared" si="36"/>
        <v>39631001423</v>
      </c>
      <c r="C424" s="30">
        <v>46008</v>
      </c>
      <c r="D424" s="29">
        <v>39631001</v>
      </c>
      <c r="E424" s="29" t="s">
        <v>303</v>
      </c>
      <c r="F424" s="29" t="s">
        <v>624</v>
      </c>
      <c r="G424" s="29" t="s">
        <v>238</v>
      </c>
      <c r="H424" s="29" t="s">
        <v>1759</v>
      </c>
      <c r="I424" s="29">
        <v>5</v>
      </c>
      <c r="J424" s="29">
        <v>0</v>
      </c>
      <c r="K424" s="29">
        <v>0</v>
      </c>
      <c r="L424" s="29">
        <v>0</v>
      </c>
      <c r="M424" s="29" t="s">
        <v>239</v>
      </c>
      <c r="N424" s="30">
        <v>46538</v>
      </c>
      <c r="O424" s="30">
        <v>46418</v>
      </c>
      <c r="P424" s="29">
        <v>530</v>
      </c>
      <c r="Q424" s="29">
        <v>410</v>
      </c>
      <c r="R424" s="29" t="s">
        <v>1760</v>
      </c>
      <c r="S424" s="30">
        <v>45978</v>
      </c>
      <c r="T424" s="29" t="s">
        <v>240</v>
      </c>
      <c r="U424" s="29" t="s">
        <v>240</v>
      </c>
      <c r="V424" s="29">
        <v>5</v>
      </c>
      <c r="W424" s="29">
        <v>106.94</v>
      </c>
      <c r="X424" s="29">
        <v>0.111</v>
      </c>
      <c r="Y424" s="29" t="s">
        <v>241</v>
      </c>
      <c r="Z424" s="29" t="s">
        <v>2245</v>
      </c>
      <c r="AA424" s="29" t="s">
        <v>242</v>
      </c>
      <c r="AB424" s="29" t="s">
        <v>242</v>
      </c>
      <c r="AC424" s="29" t="s">
        <v>242</v>
      </c>
      <c r="AD424" s="29" t="s">
        <v>243</v>
      </c>
      <c r="AE424" s="29" t="s">
        <v>240</v>
      </c>
      <c r="AF424" s="30">
        <v>45966</v>
      </c>
      <c r="AH424" s="74">
        <f>_xlfn.IFNA(IF(VLOOKUP(D424,'Cases2021 2022 FC'!AC:AE,3,0)=0,"1",VLOOKUP(D424,'Cases2021 2022 FC'!AC:AE,3,0)),"1")</f>
        <v>9</v>
      </c>
      <c r="AI424" s="74">
        <f t="shared" si="37"/>
        <v>1</v>
      </c>
      <c r="AJ424" s="74">
        <f t="shared" si="38"/>
        <v>0</v>
      </c>
      <c r="AK424" s="74">
        <f t="shared" si="39"/>
        <v>0</v>
      </c>
      <c r="AL424" s="74">
        <f t="shared" si="40"/>
        <v>0</v>
      </c>
      <c r="AM424" s="75">
        <f t="shared" si="41"/>
        <v>0</v>
      </c>
      <c r="AN424" s="72" t="str">
        <f>VLOOKUP(D424,SOP!C:R,16,0)</f>
        <v>ΖΩΜΟΙ</v>
      </c>
    </row>
    <row r="425" spans="1:40" x14ac:dyDescent="0.3">
      <c r="A425" s="74" cm="1">
        <f t="array" ref="A425">1+SUMPRODUCT(--(D425&gt;$D$2:$D$826))</f>
        <v>423</v>
      </c>
      <c r="B425" s="72" t="str">
        <f t="shared" si="36"/>
        <v>39631001423</v>
      </c>
      <c r="C425" s="30">
        <v>46008</v>
      </c>
      <c r="D425" s="29">
        <v>39631001</v>
      </c>
      <c r="E425" s="29" t="s">
        <v>303</v>
      </c>
      <c r="F425" s="29" t="s">
        <v>624</v>
      </c>
      <c r="G425" s="29" t="s">
        <v>238</v>
      </c>
      <c r="H425" s="29" t="s">
        <v>1759</v>
      </c>
      <c r="I425" s="29">
        <v>45</v>
      </c>
      <c r="J425" s="29">
        <v>0</v>
      </c>
      <c r="K425" s="29">
        <v>0</v>
      </c>
      <c r="L425" s="29">
        <v>0</v>
      </c>
      <c r="M425" s="29" t="s">
        <v>239</v>
      </c>
      <c r="N425" s="132">
        <v>46538</v>
      </c>
      <c r="O425" s="29">
        <v>46418</v>
      </c>
      <c r="P425" s="29">
        <v>530</v>
      </c>
      <c r="Q425" s="29">
        <v>410</v>
      </c>
      <c r="R425" s="29" t="s">
        <v>1761</v>
      </c>
      <c r="S425" s="29">
        <v>45978</v>
      </c>
      <c r="T425" s="29" t="s">
        <v>240</v>
      </c>
      <c r="U425" s="29" t="s">
        <v>240</v>
      </c>
      <c r="V425" s="29">
        <v>45</v>
      </c>
      <c r="W425" s="29">
        <v>962.45</v>
      </c>
      <c r="X425" s="29">
        <v>1</v>
      </c>
      <c r="Y425" s="29" t="s">
        <v>241</v>
      </c>
      <c r="Z425" s="29" t="s">
        <v>2245</v>
      </c>
      <c r="AA425" s="29" t="s">
        <v>242</v>
      </c>
      <c r="AB425" s="29" t="s">
        <v>242</v>
      </c>
      <c r="AC425" s="29" t="s">
        <v>242</v>
      </c>
      <c r="AD425" s="29" t="s">
        <v>243</v>
      </c>
      <c r="AE425" s="29" t="s">
        <v>240</v>
      </c>
      <c r="AF425" s="30">
        <v>45966</v>
      </c>
      <c r="AH425" s="74">
        <f>_xlfn.IFNA(IF(VLOOKUP(D425,'Cases2021 2022 FC'!AC:AE,3,0)=0,"1",VLOOKUP(D425,'Cases2021 2022 FC'!AC:AE,3,0)),"1")</f>
        <v>9</v>
      </c>
      <c r="AI425" s="74">
        <f t="shared" si="37"/>
        <v>5</v>
      </c>
      <c r="AJ425" s="74">
        <f t="shared" si="38"/>
        <v>0</v>
      </c>
      <c r="AK425" s="74">
        <f t="shared" si="39"/>
        <v>1</v>
      </c>
      <c r="AL425" s="74">
        <f t="shared" si="40"/>
        <v>45</v>
      </c>
      <c r="AM425" s="75">
        <f t="shared" si="41"/>
        <v>0</v>
      </c>
      <c r="AN425" s="72" t="str">
        <f>VLOOKUP(D425,SOP!C:R,16,0)</f>
        <v>ΖΩΜΟΙ</v>
      </c>
    </row>
    <row r="426" spans="1:40" x14ac:dyDescent="0.3">
      <c r="A426" s="74" cm="1">
        <f t="array" ref="A426">1+SUMPRODUCT(--(D426&gt;$D$2:$D$826))</f>
        <v>423</v>
      </c>
      <c r="B426" s="72" t="str">
        <f t="shared" si="36"/>
        <v>39631001423</v>
      </c>
      <c r="C426" s="30">
        <v>46008</v>
      </c>
      <c r="D426" s="29">
        <v>39631001</v>
      </c>
      <c r="E426" s="29" t="s">
        <v>303</v>
      </c>
      <c r="F426" s="29" t="s">
        <v>624</v>
      </c>
      <c r="G426" s="29" t="s">
        <v>238</v>
      </c>
      <c r="H426" s="29" t="s">
        <v>1759</v>
      </c>
      <c r="I426" s="29">
        <v>45</v>
      </c>
      <c r="J426" s="29">
        <v>0</v>
      </c>
      <c r="K426" s="29">
        <v>0</v>
      </c>
      <c r="L426" s="29">
        <v>0</v>
      </c>
      <c r="M426" s="29" t="s">
        <v>239</v>
      </c>
      <c r="N426" s="132">
        <v>46538</v>
      </c>
      <c r="O426" s="29">
        <v>46418</v>
      </c>
      <c r="P426" s="29">
        <v>530</v>
      </c>
      <c r="Q426" s="29">
        <v>410</v>
      </c>
      <c r="R426" s="29" t="s">
        <v>1762</v>
      </c>
      <c r="S426" s="29">
        <v>45978</v>
      </c>
      <c r="T426" s="29" t="s">
        <v>240</v>
      </c>
      <c r="U426" s="29" t="s">
        <v>240</v>
      </c>
      <c r="V426" s="29">
        <v>45</v>
      </c>
      <c r="W426" s="29">
        <v>962.45</v>
      </c>
      <c r="X426" s="29">
        <v>1</v>
      </c>
      <c r="Y426" s="29" t="s">
        <v>241</v>
      </c>
      <c r="Z426" s="29" t="s">
        <v>2245</v>
      </c>
      <c r="AA426" s="29" t="s">
        <v>242</v>
      </c>
      <c r="AB426" s="29" t="s">
        <v>242</v>
      </c>
      <c r="AC426" s="29" t="s">
        <v>242</v>
      </c>
      <c r="AD426" s="29" t="s">
        <v>243</v>
      </c>
      <c r="AE426" s="29" t="s">
        <v>240</v>
      </c>
      <c r="AF426" s="30">
        <v>45966</v>
      </c>
      <c r="AH426" s="74">
        <f>_xlfn.IFNA(IF(VLOOKUP(D426,'Cases2021 2022 FC'!AC:AE,3,0)=0,"1",VLOOKUP(D426,'Cases2021 2022 FC'!AC:AE,3,0)),"1")</f>
        <v>9</v>
      </c>
      <c r="AI426" s="74">
        <f t="shared" si="37"/>
        <v>5</v>
      </c>
      <c r="AJ426" s="74">
        <f t="shared" si="38"/>
        <v>0</v>
      </c>
      <c r="AK426" s="74">
        <f t="shared" si="39"/>
        <v>5</v>
      </c>
      <c r="AL426" s="74">
        <f t="shared" si="40"/>
        <v>45</v>
      </c>
      <c r="AM426" s="75">
        <f t="shared" si="41"/>
        <v>0</v>
      </c>
      <c r="AN426" s="72" t="str">
        <f>VLOOKUP(D426,SOP!C:R,16,0)</f>
        <v>ΖΩΜΟΙ</v>
      </c>
    </row>
    <row r="427" spans="1:40" x14ac:dyDescent="0.3">
      <c r="A427" s="74" cm="1">
        <f t="array" ref="A427">1+SUMPRODUCT(--(D427&gt;$D$2:$D$826))</f>
        <v>423</v>
      </c>
      <c r="B427" s="72" t="str">
        <f t="shared" si="36"/>
        <v>39631001423</v>
      </c>
      <c r="C427" s="30">
        <v>46008</v>
      </c>
      <c r="D427" s="29">
        <v>39631001</v>
      </c>
      <c r="E427" s="29" t="s">
        <v>303</v>
      </c>
      <c r="F427" s="29" t="s">
        <v>624</v>
      </c>
      <c r="G427" s="29" t="s">
        <v>238</v>
      </c>
      <c r="H427" s="29" t="s">
        <v>1759</v>
      </c>
      <c r="I427" s="29">
        <v>45</v>
      </c>
      <c r="J427" s="29">
        <v>0</v>
      </c>
      <c r="K427" s="29">
        <v>0</v>
      </c>
      <c r="L427" s="29">
        <v>0</v>
      </c>
      <c r="M427" s="29" t="s">
        <v>239</v>
      </c>
      <c r="N427" s="30">
        <v>46538</v>
      </c>
      <c r="O427" s="30">
        <v>46418</v>
      </c>
      <c r="P427" s="32">
        <v>530</v>
      </c>
      <c r="Q427" s="32">
        <v>410</v>
      </c>
      <c r="R427" s="29" t="s">
        <v>1763</v>
      </c>
      <c r="S427" s="30">
        <v>45978</v>
      </c>
      <c r="T427" s="29" t="s">
        <v>240</v>
      </c>
      <c r="U427" s="29" t="s">
        <v>240</v>
      </c>
      <c r="V427" s="32">
        <v>45</v>
      </c>
      <c r="W427" s="33">
        <v>962.45</v>
      </c>
      <c r="X427" s="32">
        <v>1</v>
      </c>
      <c r="Y427" s="29" t="s">
        <v>241</v>
      </c>
      <c r="Z427" s="29" t="s">
        <v>2245</v>
      </c>
      <c r="AA427" s="29" t="s">
        <v>242</v>
      </c>
      <c r="AB427" s="29" t="s">
        <v>242</v>
      </c>
      <c r="AC427" s="29" t="s">
        <v>242</v>
      </c>
      <c r="AD427" s="29" t="s">
        <v>243</v>
      </c>
      <c r="AE427" s="29" t="s">
        <v>240</v>
      </c>
      <c r="AF427" s="30">
        <v>45966</v>
      </c>
      <c r="AG427" s="30"/>
      <c r="AH427" s="74">
        <f>_xlfn.IFNA(IF(VLOOKUP(D427,'Cases2021 2022 FC'!AC:AE,3,0)=0,"1",VLOOKUP(D427,'Cases2021 2022 FC'!AC:AE,3,0)),"1")</f>
        <v>9</v>
      </c>
      <c r="AI427" s="74">
        <f t="shared" si="37"/>
        <v>5</v>
      </c>
      <c r="AJ427" s="74">
        <f t="shared" si="38"/>
        <v>0</v>
      </c>
      <c r="AK427" s="74">
        <f t="shared" si="39"/>
        <v>5</v>
      </c>
      <c r="AL427" s="74">
        <f t="shared" si="40"/>
        <v>45</v>
      </c>
      <c r="AM427" s="75">
        <f t="shared" si="41"/>
        <v>0</v>
      </c>
      <c r="AN427" s="72" t="str">
        <f>VLOOKUP(D427,SOP!C:R,16,0)</f>
        <v>ΖΩΜΟΙ</v>
      </c>
    </row>
    <row r="428" spans="1:40" x14ac:dyDescent="0.3">
      <c r="A428" s="74" cm="1">
        <f t="array" ref="A428">1+SUMPRODUCT(--(D428&gt;$D$2:$D$826))</f>
        <v>423</v>
      </c>
      <c r="B428" s="72" t="str">
        <f t="shared" si="36"/>
        <v>39631001423</v>
      </c>
      <c r="C428" s="30">
        <v>46008</v>
      </c>
      <c r="D428" s="29">
        <v>39631001</v>
      </c>
      <c r="E428" s="29" t="s">
        <v>303</v>
      </c>
      <c r="F428" s="29" t="s">
        <v>624</v>
      </c>
      <c r="G428" s="29" t="s">
        <v>238</v>
      </c>
      <c r="H428" s="29" t="s">
        <v>1759</v>
      </c>
      <c r="I428" s="29">
        <v>1</v>
      </c>
      <c r="J428" s="29">
        <v>0</v>
      </c>
      <c r="K428" s="29">
        <v>0</v>
      </c>
      <c r="L428" s="29">
        <v>0</v>
      </c>
      <c r="M428" s="29" t="s">
        <v>239</v>
      </c>
      <c r="N428" s="132">
        <v>46538</v>
      </c>
      <c r="O428" s="30">
        <v>46418</v>
      </c>
      <c r="P428" s="29">
        <v>530</v>
      </c>
      <c r="Q428" s="29">
        <v>410</v>
      </c>
      <c r="R428" s="29" t="s">
        <v>2259</v>
      </c>
      <c r="S428" s="29">
        <v>45978</v>
      </c>
      <c r="T428" s="29" t="s">
        <v>240</v>
      </c>
      <c r="U428" s="29" t="s">
        <v>240</v>
      </c>
      <c r="V428" s="29">
        <v>1</v>
      </c>
      <c r="W428" s="29">
        <v>21.39</v>
      </c>
      <c r="X428" s="29">
        <v>2.1999999999999999E-2</v>
      </c>
      <c r="Y428" s="29" t="s">
        <v>241</v>
      </c>
      <c r="Z428" s="29" t="s">
        <v>2245</v>
      </c>
      <c r="AA428" s="29" t="s">
        <v>242</v>
      </c>
      <c r="AB428" s="29" t="s">
        <v>242</v>
      </c>
      <c r="AC428" s="29" t="s">
        <v>242</v>
      </c>
      <c r="AD428" s="29" t="s">
        <v>243</v>
      </c>
      <c r="AE428" s="29" t="s">
        <v>240</v>
      </c>
      <c r="AF428" s="30">
        <v>45966</v>
      </c>
      <c r="AH428" s="74">
        <f>_xlfn.IFNA(IF(VLOOKUP(D428,'Cases2021 2022 FC'!AC:AE,3,0)=0,"1",VLOOKUP(D428,'Cases2021 2022 FC'!AC:AE,3,0)),"1")</f>
        <v>9</v>
      </c>
      <c r="AI428" s="74">
        <f t="shared" si="37"/>
        <v>0</v>
      </c>
      <c r="AJ428" s="74">
        <f t="shared" si="38"/>
        <v>0</v>
      </c>
      <c r="AK428" s="74">
        <f t="shared" si="39"/>
        <v>5</v>
      </c>
      <c r="AL428" s="74">
        <f t="shared" si="40"/>
        <v>1</v>
      </c>
      <c r="AM428" s="75">
        <f t="shared" si="41"/>
        <v>0</v>
      </c>
      <c r="AN428" s="72" t="str">
        <f>VLOOKUP(D428,SOP!C:R,16,0)</f>
        <v>ΖΩΜΟΙ</v>
      </c>
    </row>
    <row r="429" spans="1:40" x14ac:dyDescent="0.3">
      <c r="A429" s="74" cm="1">
        <f t="array" ref="A429">1+SUMPRODUCT(--(D429&gt;$D$2:$D$826))</f>
        <v>428</v>
      </c>
      <c r="B429" s="72" t="str">
        <f t="shared" si="36"/>
        <v>62710832428</v>
      </c>
      <c r="C429" s="30">
        <v>46008</v>
      </c>
      <c r="D429" s="29">
        <v>62710832</v>
      </c>
      <c r="E429" s="29" t="s">
        <v>710</v>
      </c>
      <c r="F429" s="29" t="s">
        <v>624</v>
      </c>
      <c r="G429" s="29" t="s">
        <v>238</v>
      </c>
      <c r="H429" s="29" t="s">
        <v>811</v>
      </c>
      <c r="I429" s="29">
        <v>46</v>
      </c>
      <c r="J429" s="29">
        <v>0</v>
      </c>
      <c r="K429" s="29">
        <v>0</v>
      </c>
      <c r="L429" s="29">
        <v>0</v>
      </c>
      <c r="M429" s="29" t="s">
        <v>239</v>
      </c>
      <c r="N429" s="132">
        <v>46245</v>
      </c>
      <c r="O429" s="30">
        <v>46085</v>
      </c>
      <c r="P429" s="29">
        <v>237</v>
      </c>
      <c r="Q429" s="29">
        <v>77</v>
      </c>
      <c r="R429" s="29" t="s">
        <v>881</v>
      </c>
      <c r="S429" s="30">
        <v>45799</v>
      </c>
      <c r="T429" s="29" t="s">
        <v>240</v>
      </c>
      <c r="U429" s="29" t="s">
        <v>240</v>
      </c>
      <c r="V429" s="29">
        <v>46</v>
      </c>
      <c r="W429" s="29">
        <v>567.57000000000005</v>
      </c>
      <c r="X429" s="29">
        <v>0.47899999999999998</v>
      </c>
      <c r="Y429" s="29" t="s">
        <v>241</v>
      </c>
      <c r="Z429" s="29" t="s">
        <v>2245</v>
      </c>
      <c r="AA429" s="29" t="s">
        <v>242</v>
      </c>
      <c r="AB429" s="29" t="s">
        <v>242</v>
      </c>
      <c r="AC429" s="29" t="s">
        <v>242</v>
      </c>
      <c r="AD429" s="29" t="s">
        <v>243</v>
      </c>
      <c r="AE429" s="29" t="s">
        <v>240</v>
      </c>
      <c r="AF429" s="30">
        <v>45515</v>
      </c>
      <c r="AH429" s="74">
        <f>_xlfn.IFNA(IF(VLOOKUP(D429,'Cases2021 2022 FC'!AC:AE,3,0)=0,"1",VLOOKUP(D429,'Cases2021 2022 FC'!AC:AE,3,0)),"1")</f>
        <v>46</v>
      </c>
      <c r="AI429" s="74">
        <f t="shared" si="37"/>
        <v>1</v>
      </c>
      <c r="AJ429" s="74">
        <f t="shared" si="38"/>
        <v>0</v>
      </c>
      <c r="AK429" s="74">
        <f t="shared" si="39"/>
        <v>0</v>
      </c>
      <c r="AL429" s="74">
        <f t="shared" si="40"/>
        <v>0</v>
      </c>
      <c r="AM429" s="75">
        <f t="shared" si="41"/>
        <v>0</v>
      </c>
      <c r="AN429" s="72" t="str">
        <f>VLOOKUP(D429,SOP!C:R,16,0)</f>
        <v>ΤΟΜΑΤΟΕΙΔΗ</v>
      </c>
    </row>
    <row r="430" spans="1:40" x14ac:dyDescent="0.3">
      <c r="A430" s="74" cm="1">
        <f t="array" ref="A430">1+SUMPRODUCT(--(D430&gt;$D$2:$D$826))</f>
        <v>428</v>
      </c>
      <c r="B430" s="72" t="str">
        <f t="shared" si="36"/>
        <v>62710832428</v>
      </c>
      <c r="C430" s="30">
        <v>46008</v>
      </c>
      <c r="D430" s="29">
        <v>62710832</v>
      </c>
      <c r="E430" s="29" t="s">
        <v>710</v>
      </c>
      <c r="F430" s="29" t="s">
        <v>624</v>
      </c>
      <c r="G430" s="29" t="s">
        <v>238</v>
      </c>
      <c r="H430" s="29" t="s">
        <v>811</v>
      </c>
      <c r="I430" s="29">
        <v>96</v>
      </c>
      <c r="J430" s="29">
        <v>0</v>
      </c>
      <c r="K430" s="29">
        <v>0</v>
      </c>
      <c r="L430" s="29">
        <v>0</v>
      </c>
      <c r="M430" s="29" t="s">
        <v>239</v>
      </c>
      <c r="N430" s="132">
        <v>46245</v>
      </c>
      <c r="O430" s="30">
        <v>46085</v>
      </c>
      <c r="P430" s="29">
        <v>237</v>
      </c>
      <c r="Q430" s="29">
        <v>77</v>
      </c>
      <c r="R430" s="29" t="s">
        <v>882</v>
      </c>
      <c r="S430" s="29">
        <v>45799</v>
      </c>
      <c r="T430" s="29" t="s">
        <v>240</v>
      </c>
      <c r="U430" s="29" t="s">
        <v>240</v>
      </c>
      <c r="V430" s="29">
        <v>96</v>
      </c>
      <c r="W430" s="29">
        <v>1184.5</v>
      </c>
      <c r="X430" s="29">
        <v>1</v>
      </c>
      <c r="Y430" s="29" t="s">
        <v>241</v>
      </c>
      <c r="Z430" s="29" t="s">
        <v>2245</v>
      </c>
      <c r="AA430" s="29" t="s">
        <v>242</v>
      </c>
      <c r="AB430" s="29" t="s">
        <v>242</v>
      </c>
      <c r="AC430" s="29" t="s">
        <v>242</v>
      </c>
      <c r="AD430" s="29" t="s">
        <v>243</v>
      </c>
      <c r="AE430" s="29" t="s">
        <v>240</v>
      </c>
      <c r="AF430" s="30">
        <v>45515</v>
      </c>
      <c r="AH430" s="74">
        <f>_xlfn.IFNA(IF(VLOOKUP(D430,'Cases2021 2022 FC'!AC:AE,3,0)=0,"1",VLOOKUP(D430,'Cases2021 2022 FC'!AC:AE,3,0)),"1")</f>
        <v>46</v>
      </c>
      <c r="AI430" s="74">
        <f t="shared" si="37"/>
        <v>2</v>
      </c>
      <c r="AJ430" s="74">
        <f t="shared" si="38"/>
        <v>0</v>
      </c>
      <c r="AK430" s="74">
        <f t="shared" si="39"/>
        <v>1</v>
      </c>
      <c r="AL430" s="74">
        <f t="shared" si="40"/>
        <v>96</v>
      </c>
      <c r="AM430" s="75">
        <f t="shared" si="41"/>
        <v>0</v>
      </c>
      <c r="AN430" s="72" t="str">
        <f>VLOOKUP(D430,SOP!C:R,16,0)</f>
        <v>ΤΟΜΑΤΟΕΙΔΗ</v>
      </c>
    </row>
    <row r="431" spans="1:40" x14ac:dyDescent="0.3">
      <c r="A431" s="74" cm="1">
        <f t="array" ref="A431">1+SUMPRODUCT(--(D431&gt;$D$2:$D$826))</f>
        <v>428</v>
      </c>
      <c r="B431" s="72" t="str">
        <f t="shared" si="36"/>
        <v>62710832428</v>
      </c>
      <c r="C431" s="30">
        <v>46008</v>
      </c>
      <c r="D431" s="29">
        <v>62710832</v>
      </c>
      <c r="E431" s="29" t="s">
        <v>710</v>
      </c>
      <c r="F431" s="29" t="s">
        <v>624</v>
      </c>
      <c r="G431" s="29" t="s">
        <v>238</v>
      </c>
      <c r="H431" s="29" t="s">
        <v>811</v>
      </c>
      <c r="I431" s="29">
        <v>96</v>
      </c>
      <c r="J431" s="29">
        <v>0</v>
      </c>
      <c r="K431" s="29">
        <v>0</v>
      </c>
      <c r="L431" s="29">
        <v>0</v>
      </c>
      <c r="M431" s="29" t="s">
        <v>239</v>
      </c>
      <c r="N431" s="30">
        <v>46245</v>
      </c>
      <c r="O431" s="30">
        <v>46085</v>
      </c>
      <c r="P431" s="29">
        <v>237</v>
      </c>
      <c r="Q431" s="29">
        <v>77</v>
      </c>
      <c r="R431" s="29" t="s">
        <v>883</v>
      </c>
      <c r="S431" s="30">
        <v>45799</v>
      </c>
      <c r="T431" s="29" t="s">
        <v>240</v>
      </c>
      <c r="U431" s="29" t="s">
        <v>240</v>
      </c>
      <c r="V431" s="29">
        <v>96</v>
      </c>
      <c r="W431" s="29">
        <v>1184.5</v>
      </c>
      <c r="X431" s="29">
        <v>1</v>
      </c>
      <c r="Y431" s="29" t="s">
        <v>241</v>
      </c>
      <c r="Z431" s="29" t="s">
        <v>2245</v>
      </c>
      <c r="AA431" s="29" t="s">
        <v>242</v>
      </c>
      <c r="AB431" s="29" t="s">
        <v>242</v>
      </c>
      <c r="AC431" s="29" t="s">
        <v>242</v>
      </c>
      <c r="AD431" s="29" t="s">
        <v>243</v>
      </c>
      <c r="AE431" s="29" t="s">
        <v>240</v>
      </c>
      <c r="AF431" s="30">
        <v>45515</v>
      </c>
      <c r="AH431" s="74">
        <f>_xlfn.IFNA(IF(VLOOKUP(D431,'Cases2021 2022 FC'!AC:AE,3,0)=0,"1",VLOOKUP(D431,'Cases2021 2022 FC'!AC:AE,3,0)),"1")</f>
        <v>46</v>
      </c>
      <c r="AI431" s="74">
        <f t="shared" si="37"/>
        <v>2</v>
      </c>
      <c r="AJ431" s="74">
        <f t="shared" si="38"/>
        <v>0</v>
      </c>
      <c r="AK431" s="74">
        <f t="shared" si="39"/>
        <v>2</v>
      </c>
      <c r="AL431" s="74">
        <f t="shared" si="40"/>
        <v>96</v>
      </c>
      <c r="AM431" s="75">
        <f t="shared" si="41"/>
        <v>0</v>
      </c>
      <c r="AN431" s="72" t="str">
        <f>VLOOKUP(D431,SOP!C:R,16,0)</f>
        <v>ΤΟΜΑΤΟΕΙΔΗ</v>
      </c>
    </row>
    <row r="432" spans="1:40" x14ac:dyDescent="0.3">
      <c r="A432" s="74" cm="1">
        <f t="array" ref="A432">1+SUMPRODUCT(--(D432&gt;$D$2:$D$826))</f>
        <v>428</v>
      </c>
      <c r="B432" s="72" t="str">
        <f t="shared" si="36"/>
        <v>62710832428</v>
      </c>
      <c r="C432" s="30">
        <v>46008</v>
      </c>
      <c r="D432" s="29">
        <v>62710832</v>
      </c>
      <c r="E432" s="29" t="s">
        <v>710</v>
      </c>
      <c r="F432" s="29" t="s">
        <v>624</v>
      </c>
      <c r="G432" s="29" t="s">
        <v>238</v>
      </c>
      <c r="H432" s="29" t="s">
        <v>811</v>
      </c>
      <c r="I432" s="29">
        <v>96</v>
      </c>
      <c r="J432" s="29">
        <v>0</v>
      </c>
      <c r="K432" s="29">
        <v>0</v>
      </c>
      <c r="L432" s="29">
        <v>0</v>
      </c>
      <c r="M432" s="29" t="s">
        <v>239</v>
      </c>
      <c r="N432" s="30">
        <v>46245</v>
      </c>
      <c r="O432" s="30">
        <v>46085</v>
      </c>
      <c r="P432" s="29">
        <v>237</v>
      </c>
      <c r="Q432" s="29">
        <v>77</v>
      </c>
      <c r="R432" s="29" t="s">
        <v>884</v>
      </c>
      <c r="S432" s="30">
        <v>45799</v>
      </c>
      <c r="T432" s="29" t="s">
        <v>240</v>
      </c>
      <c r="U432" s="29" t="s">
        <v>240</v>
      </c>
      <c r="V432" s="29">
        <v>96</v>
      </c>
      <c r="W432" s="29">
        <v>1184.5</v>
      </c>
      <c r="X432" s="29">
        <v>1</v>
      </c>
      <c r="Y432" s="29" t="s">
        <v>241</v>
      </c>
      <c r="Z432" s="29" t="s">
        <v>2245</v>
      </c>
      <c r="AA432" s="29" t="s">
        <v>242</v>
      </c>
      <c r="AB432" s="29" t="s">
        <v>242</v>
      </c>
      <c r="AC432" s="29" t="s">
        <v>242</v>
      </c>
      <c r="AD432" s="29" t="s">
        <v>243</v>
      </c>
      <c r="AE432" s="29" t="s">
        <v>240</v>
      </c>
      <c r="AF432" s="30">
        <v>45515</v>
      </c>
      <c r="AH432" s="74">
        <f>_xlfn.IFNA(IF(VLOOKUP(D432,'Cases2021 2022 FC'!AC:AE,3,0)=0,"1",VLOOKUP(D432,'Cases2021 2022 FC'!AC:AE,3,0)),"1")</f>
        <v>46</v>
      </c>
      <c r="AI432" s="74">
        <f t="shared" si="37"/>
        <v>2</v>
      </c>
      <c r="AJ432" s="74">
        <f t="shared" si="38"/>
        <v>0</v>
      </c>
      <c r="AK432" s="74">
        <f t="shared" si="39"/>
        <v>2</v>
      </c>
      <c r="AL432" s="74">
        <f t="shared" si="40"/>
        <v>96</v>
      </c>
      <c r="AM432" s="75">
        <f t="shared" si="41"/>
        <v>0</v>
      </c>
      <c r="AN432" s="72" t="str">
        <f>VLOOKUP(D432,SOP!C:R,16,0)</f>
        <v>ΤΟΜΑΤΟΕΙΔΗ</v>
      </c>
    </row>
    <row r="433" spans="1:40" x14ac:dyDescent="0.3">
      <c r="A433" s="74" cm="1">
        <f t="array" ref="A433">1+SUMPRODUCT(--(D433&gt;$D$2:$D$826))</f>
        <v>428</v>
      </c>
      <c r="B433" s="72" t="str">
        <f t="shared" si="36"/>
        <v>62710832428</v>
      </c>
      <c r="C433" s="30">
        <v>46008</v>
      </c>
      <c r="D433" s="29">
        <v>62710832</v>
      </c>
      <c r="E433" s="29" t="s">
        <v>710</v>
      </c>
      <c r="F433" s="29" t="s">
        <v>624</v>
      </c>
      <c r="G433" s="29" t="s">
        <v>238</v>
      </c>
      <c r="H433" s="29" t="s">
        <v>811</v>
      </c>
      <c r="I433" s="29">
        <v>96</v>
      </c>
      <c r="J433" s="29">
        <v>0</v>
      </c>
      <c r="K433" s="29">
        <v>0</v>
      </c>
      <c r="L433" s="29">
        <v>0</v>
      </c>
      <c r="M433" s="29" t="s">
        <v>239</v>
      </c>
      <c r="N433" s="30">
        <v>46245</v>
      </c>
      <c r="O433" s="30">
        <v>46085</v>
      </c>
      <c r="P433" s="29">
        <v>237</v>
      </c>
      <c r="Q433" s="29">
        <v>77</v>
      </c>
      <c r="R433" s="29" t="s">
        <v>885</v>
      </c>
      <c r="S433" s="30">
        <v>45799</v>
      </c>
      <c r="T433" s="29" t="s">
        <v>240</v>
      </c>
      <c r="U433" s="29" t="s">
        <v>240</v>
      </c>
      <c r="V433" s="32">
        <v>96</v>
      </c>
      <c r="W433" s="29">
        <v>1184.5</v>
      </c>
      <c r="X433" s="29">
        <v>1</v>
      </c>
      <c r="Y433" s="29" t="s">
        <v>241</v>
      </c>
      <c r="Z433" s="29" t="s">
        <v>2245</v>
      </c>
      <c r="AA433" s="29" t="s">
        <v>242</v>
      </c>
      <c r="AB433" s="29" t="s">
        <v>242</v>
      </c>
      <c r="AC433" s="29" t="s">
        <v>242</v>
      </c>
      <c r="AD433" s="29" t="s">
        <v>243</v>
      </c>
      <c r="AE433" s="29" t="s">
        <v>240</v>
      </c>
      <c r="AF433" s="30">
        <v>45515</v>
      </c>
      <c r="AH433" s="74">
        <f>_xlfn.IFNA(IF(VLOOKUP(D433,'Cases2021 2022 FC'!AC:AE,3,0)=0,"1",VLOOKUP(D433,'Cases2021 2022 FC'!AC:AE,3,0)),"1")</f>
        <v>46</v>
      </c>
      <c r="AI433" s="74">
        <f t="shared" si="37"/>
        <v>2</v>
      </c>
      <c r="AJ433" s="74">
        <f t="shared" si="38"/>
        <v>0</v>
      </c>
      <c r="AK433" s="74">
        <f t="shared" si="39"/>
        <v>2</v>
      </c>
      <c r="AL433" s="74">
        <f t="shared" si="40"/>
        <v>96</v>
      </c>
      <c r="AM433" s="75">
        <f t="shared" si="41"/>
        <v>0</v>
      </c>
      <c r="AN433" s="72" t="str">
        <f>VLOOKUP(D433,SOP!C:R,16,0)</f>
        <v>ΤΟΜΑΤΟΕΙΔΗ</v>
      </c>
    </row>
    <row r="434" spans="1:40" x14ac:dyDescent="0.3">
      <c r="A434" s="74" cm="1">
        <f t="array" ref="A434">1+SUMPRODUCT(--(D434&gt;$D$2:$D$826))</f>
        <v>428</v>
      </c>
      <c r="B434" s="72" t="str">
        <f t="shared" si="36"/>
        <v>62710832428</v>
      </c>
      <c r="C434" s="30">
        <v>46008</v>
      </c>
      <c r="D434" s="29">
        <v>62710832</v>
      </c>
      <c r="E434" s="29" t="s">
        <v>710</v>
      </c>
      <c r="F434" s="29" t="s">
        <v>624</v>
      </c>
      <c r="G434" s="29" t="s">
        <v>238</v>
      </c>
      <c r="H434" s="29" t="s">
        <v>811</v>
      </c>
      <c r="I434" s="29">
        <v>10</v>
      </c>
      <c r="J434" s="29">
        <v>0</v>
      </c>
      <c r="K434" s="29">
        <v>0</v>
      </c>
      <c r="L434" s="29">
        <v>0</v>
      </c>
      <c r="M434" s="29" t="s">
        <v>239</v>
      </c>
      <c r="N434" s="30">
        <v>46245</v>
      </c>
      <c r="O434" s="30">
        <v>46085</v>
      </c>
      <c r="P434" s="29">
        <v>237</v>
      </c>
      <c r="Q434" s="29">
        <v>77</v>
      </c>
      <c r="R434" s="29" t="s">
        <v>2259</v>
      </c>
      <c r="S434" s="30">
        <v>45799</v>
      </c>
      <c r="T434" s="29" t="s">
        <v>240</v>
      </c>
      <c r="U434" s="29" t="s">
        <v>240</v>
      </c>
      <c r="V434" s="29">
        <v>10</v>
      </c>
      <c r="W434" s="29">
        <v>123.39</v>
      </c>
      <c r="X434" s="29">
        <v>0.104</v>
      </c>
      <c r="Y434" s="29" t="s">
        <v>241</v>
      </c>
      <c r="Z434" s="29" t="s">
        <v>2245</v>
      </c>
      <c r="AA434" s="29" t="s">
        <v>242</v>
      </c>
      <c r="AB434" s="29" t="s">
        <v>242</v>
      </c>
      <c r="AC434" s="29" t="s">
        <v>242</v>
      </c>
      <c r="AD434" s="29" t="s">
        <v>243</v>
      </c>
      <c r="AE434" s="29" t="s">
        <v>240</v>
      </c>
      <c r="AF434" s="30">
        <v>45515</v>
      </c>
      <c r="AH434" s="74">
        <f>_xlfn.IFNA(IF(VLOOKUP(D434,'Cases2021 2022 FC'!AC:AE,3,0)=0,"1",VLOOKUP(D434,'Cases2021 2022 FC'!AC:AE,3,0)),"1")</f>
        <v>46</v>
      </c>
      <c r="AI434" s="74">
        <f t="shared" si="37"/>
        <v>0</v>
      </c>
      <c r="AJ434" s="74">
        <f t="shared" si="38"/>
        <v>0</v>
      </c>
      <c r="AK434" s="74">
        <f t="shared" si="39"/>
        <v>2</v>
      </c>
      <c r="AL434" s="74">
        <f t="shared" si="40"/>
        <v>10</v>
      </c>
      <c r="AM434" s="75">
        <f t="shared" si="41"/>
        <v>0</v>
      </c>
      <c r="AN434" s="72" t="str">
        <f>VLOOKUP(D434,SOP!C:R,16,0)</f>
        <v>ΤΟΜΑΤΟΕΙΔΗ</v>
      </c>
    </row>
    <row r="435" spans="1:40" x14ac:dyDescent="0.3">
      <c r="A435" s="74" cm="1">
        <f t="array" ref="A435">1+SUMPRODUCT(--(D435&gt;$D$2:$D$826))</f>
        <v>428</v>
      </c>
      <c r="B435" s="72" t="str">
        <f t="shared" si="36"/>
        <v>62710832428</v>
      </c>
      <c r="C435" s="30">
        <v>46008</v>
      </c>
      <c r="D435" s="29">
        <v>62710832</v>
      </c>
      <c r="E435" s="29" t="s">
        <v>710</v>
      </c>
      <c r="F435" s="29" t="s">
        <v>624</v>
      </c>
      <c r="G435" s="29" t="s">
        <v>238</v>
      </c>
      <c r="H435" s="29" t="s">
        <v>811</v>
      </c>
      <c r="I435" s="29">
        <v>20</v>
      </c>
      <c r="J435" s="29">
        <v>0</v>
      </c>
      <c r="K435" s="29">
        <v>0</v>
      </c>
      <c r="L435" s="29">
        <v>0</v>
      </c>
      <c r="M435" s="29" t="s">
        <v>239</v>
      </c>
      <c r="N435" s="132">
        <v>46245</v>
      </c>
      <c r="O435" s="30">
        <v>46085</v>
      </c>
      <c r="P435" s="29">
        <v>237</v>
      </c>
      <c r="Q435" s="29">
        <v>77</v>
      </c>
      <c r="R435" s="29" t="s">
        <v>2508</v>
      </c>
      <c r="S435" s="29">
        <v>45799</v>
      </c>
      <c r="T435" s="29" t="s">
        <v>240</v>
      </c>
      <c r="U435" s="29" t="s">
        <v>240</v>
      </c>
      <c r="V435" s="29">
        <v>20</v>
      </c>
      <c r="W435" s="29">
        <v>246.77</v>
      </c>
      <c r="X435" s="29">
        <v>0.20799999999999999</v>
      </c>
      <c r="Y435" s="29" t="s">
        <v>241</v>
      </c>
      <c r="Z435" s="29" t="s">
        <v>2245</v>
      </c>
      <c r="AA435" s="29" t="s">
        <v>242</v>
      </c>
      <c r="AB435" s="29" t="s">
        <v>242</v>
      </c>
      <c r="AC435" s="29" t="s">
        <v>242</v>
      </c>
      <c r="AD435" s="29" t="s">
        <v>243</v>
      </c>
      <c r="AE435" s="29" t="s">
        <v>240</v>
      </c>
      <c r="AF435" s="30">
        <v>45515</v>
      </c>
      <c r="AH435" s="74">
        <f>_xlfn.IFNA(IF(VLOOKUP(D435,'Cases2021 2022 FC'!AC:AE,3,0)=0,"1",VLOOKUP(D435,'Cases2021 2022 FC'!AC:AE,3,0)),"1")</f>
        <v>46</v>
      </c>
      <c r="AI435" s="74">
        <f t="shared" si="37"/>
        <v>0</v>
      </c>
      <c r="AJ435" s="74">
        <f t="shared" si="38"/>
        <v>0</v>
      </c>
      <c r="AK435" s="74">
        <f t="shared" si="39"/>
        <v>0</v>
      </c>
      <c r="AL435" s="74">
        <f t="shared" si="40"/>
        <v>0</v>
      </c>
      <c r="AM435" s="75">
        <f t="shared" si="41"/>
        <v>0</v>
      </c>
      <c r="AN435" s="72" t="str">
        <f>VLOOKUP(D435,SOP!C:R,16,0)</f>
        <v>ΤΟΜΑΤΟΕΙΔΗ</v>
      </c>
    </row>
    <row r="436" spans="1:40" x14ac:dyDescent="0.3">
      <c r="A436" s="74" cm="1">
        <f t="array" ref="A436">1+SUMPRODUCT(--(D436&gt;$D$2:$D$826))</f>
        <v>428</v>
      </c>
      <c r="B436" s="72" t="str">
        <f t="shared" si="36"/>
        <v>62710832428</v>
      </c>
      <c r="C436" s="30">
        <v>46008</v>
      </c>
      <c r="D436" s="29">
        <v>62710832</v>
      </c>
      <c r="E436" s="29" t="s">
        <v>710</v>
      </c>
      <c r="F436" s="29" t="s">
        <v>624</v>
      </c>
      <c r="G436" s="29" t="s">
        <v>238</v>
      </c>
      <c r="H436" s="29" t="s">
        <v>812</v>
      </c>
      <c r="I436" s="29">
        <v>96</v>
      </c>
      <c r="J436" s="29">
        <v>0</v>
      </c>
      <c r="K436" s="29">
        <v>0</v>
      </c>
      <c r="L436" s="29">
        <v>0</v>
      </c>
      <c r="M436" s="29" t="s">
        <v>239</v>
      </c>
      <c r="N436" s="132">
        <v>46246</v>
      </c>
      <c r="O436" s="30">
        <v>46086</v>
      </c>
      <c r="P436" s="29">
        <v>238</v>
      </c>
      <c r="Q436" s="29">
        <v>78</v>
      </c>
      <c r="R436" s="29" t="s">
        <v>886</v>
      </c>
      <c r="S436" s="29">
        <v>45799</v>
      </c>
      <c r="T436" s="29" t="s">
        <v>240</v>
      </c>
      <c r="U436" s="29" t="s">
        <v>240</v>
      </c>
      <c r="V436" s="29">
        <v>96</v>
      </c>
      <c r="W436" s="29">
        <v>1184.5</v>
      </c>
      <c r="X436" s="29">
        <v>1</v>
      </c>
      <c r="Y436" s="29" t="s">
        <v>241</v>
      </c>
      <c r="Z436" s="29" t="s">
        <v>2245</v>
      </c>
      <c r="AA436" s="29" t="s">
        <v>242</v>
      </c>
      <c r="AB436" s="29" t="s">
        <v>242</v>
      </c>
      <c r="AC436" s="29" t="s">
        <v>242</v>
      </c>
      <c r="AD436" s="29" t="s">
        <v>243</v>
      </c>
      <c r="AE436" s="29" t="s">
        <v>240</v>
      </c>
      <c r="AF436" s="30">
        <v>45516</v>
      </c>
      <c r="AH436" s="74">
        <f>_xlfn.IFNA(IF(VLOOKUP(D436,'Cases2021 2022 FC'!AC:AE,3,0)=0,"1",VLOOKUP(D436,'Cases2021 2022 FC'!AC:AE,3,0)),"1")</f>
        <v>46</v>
      </c>
      <c r="AI436" s="74">
        <f t="shared" si="37"/>
        <v>2</v>
      </c>
      <c r="AJ436" s="74">
        <f t="shared" si="38"/>
        <v>0</v>
      </c>
      <c r="AK436" s="74">
        <f t="shared" si="39"/>
        <v>0</v>
      </c>
      <c r="AL436" s="74">
        <f t="shared" si="40"/>
        <v>0</v>
      </c>
      <c r="AM436" s="75">
        <f t="shared" si="41"/>
        <v>0</v>
      </c>
      <c r="AN436" s="72" t="str">
        <f>VLOOKUP(D436,SOP!C:R,16,0)</f>
        <v>ΤΟΜΑΤΟΕΙΔΗ</v>
      </c>
    </row>
    <row r="437" spans="1:40" x14ac:dyDescent="0.3">
      <c r="A437" s="74" cm="1">
        <f t="array" ref="A437">1+SUMPRODUCT(--(D437&gt;$D$2:$D$826))</f>
        <v>428</v>
      </c>
      <c r="B437" s="72" t="str">
        <f t="shared" si="36"/>
        <v>62710832428</v>
      </c>
      <c r="C437" s="30">
        <v>46008</v>
      </c>
      <c r="D437" s="29">
        <v>62710832</v>
      </c>
      <c r="E437" s="29" t="s">
        <v>710</v>
      </c>
      <c r="F437" s="29" t="s">
        <v>624</v>
      </c>
      <c r="G437" s="29" t="s">
        <v>238</v>
      </c>
      <c r="H437" s="29" t="s">
        <v>812</v>
      </c>
      <c r="I437" s="29">
        <v>96</v>
      </c>
      <c r="J437" s="29">
        <v>0</v>
      </c>
      <c r="K437" s="29">
        <v>0</v>
      </c>
      <c r="L437" s="29">
        <v>0</v>
      </c>
      <c r="M437" s="29" t="s">
        <v>239</v>
      </c>
      <c r="N437" s="132">
        <v>46246</v>
      </c>
      <c r="O437" s="30">
        <v>46086</v>
      </c>
      <c r="P437" s="29">
        <v>238</v>
      </c>
      <c r="Q437" s="29">
        <v>78</v>
      </c>
      <c r="R437" s="29" t="s">
        <v>887</v>
      </c>
      <c r="S437" s="29">
        <v>45799</v>
      </c>
      <c r="T437" s="29" t="s">
        <v>240</v>
      </c>
      <c r="U437" s="29" t="s">
        <v>240</v>
      </c>
      <c r="V437" s="29">
        <v>96</v>
      </c>
      <c r="W437" s="29">
        <v>1184.5</v>
      </c>
      <c r="X437" s="29">
        <v>1</v>
      </c>
      <c r="Y437" s="29" t="s">
        <v>241</v>
      </c>
      <c r="Z437" s="29" t="s">
        <v>2245</v>
      </c>
      <c r="AA437" s="29" t="s">
        <v>242</v>
      </c>
      <c r="AB437" s="29" t="s">
        <v>242</v>
      </c>
      <c r="AC437" s="29" t="s">
        <v>242</v>
      </c>
      <c r="AD437" s="29" t="s">
        <v>243</v>
      </c>
      <c r="AE437" s="29" t="s">
        <v>240</v>
      </c>
      <c r="AF437" s="30">
        <v>45516</v>
      </c>
      <c r="AH437" s="74">
        <f>_xlfn.IFNA(IF(VLOOKUP(D437,'Cases2021 2022 FC'!AC:AE,3,0)=0,"1",VLOOKUP(D437,'Cases2021 2022 FC'!AC:AE,3,0)),"1")</f>
        <v>46</v>
      </c>
      <c r="AI437" s="74">
        <f t="shared" si="37"/>
        <v>2</v>
      </c>
      <c r="AJ437" s="74">
        <f t="shared" si="38"/>
        <v>0</v>
      </c>
      <c r="AK437" s="74">
        <f t="shared" si="39"/>
        <v>2</v>
      </c>
      <c r="AL437" s="74">
        <f t="shared" si="40"/>
        <v>96</v>
      </c>
      <c r="AM437" s="75">
        <f t="shared" si="41"/>
        <v>0</v>
      </c>
      <c r="AN437" s="72" t="str">
        <f>VLOOKUP(D437,SOP!C:R,16,0)</f>
        <v>ΤΟΜΑΤΟΕΙΔΗ</v>
      </c>
    </row>
    <row r="438" spans="1:40" x14ac:dyDescent="0.3">
      <c r="A438" s="74" cm="1">
        <f t="array" ref="A438">1+SUMPRODUCT(--(D438&gt;$D$2:$D$826))</f>
        <v>428</v>
      </c>
      <c r="B438" s="72" t="str">
        <f t="shared" si="36"/>
        <v>62710832428</v>
      </c>
      <c r="C438" s="30">
        <v>46008</v>
      </c>
      <c r="D438" s="29">
        <v>62710832</v>
      </c>
      <c r="E438" s="29" t="s">
        <v>710</v>
      </c>
      <c r="F438" s="29" t="s">
        <v>624</v>
      </c>
      <c r="G438" s="29" t="s">
        <v>238</v>
      </c>
      <c r="H438" s="29" t="s">
        <v>812</v>
      </c>
      <c r="I438" s="29">
        <v>96</v>
      </c>
      <c r="J438" s="29">
        <v>0</v>
      </c>
      <c r="K438" s="29">
        <v>0</v>
      </c>
      <c r="L438" s="29">
        <v>0</v>
      </c>
      <c r="M438" s="29" t="s">
        <v>239</v>
      </c>
      <c r="N438" s="132">
        <v>46246</v>
      </c>
      <c r="O438" s="29">
        <v>46086</v>
      </c>
      <c r="P438" s="29">
        <v>238</v>
      </c>
      <c r="Q438" s="29">
        <v>78</v>
      </c>
      <c r="R438" s="29" t="s">
        <v>888</v>
      </c>
      <c r="S438" s="29">
        <v>45799</v>
      </c>
      <c r="T438" s="29" t="s">
        <v>240</v>
      </c>
      <c r="U438" s="29" t="s">
        <v>240</v>
      </c>
      <c r="V438" s="29">
        <v>96</v>
      </c>
      <c r="W438" s="29">
        <v>1184.5</v>
      </c>
      <c r="X438" s="29">
        <v>1</v>
      </c>
      <c r="Y438" s="29" t="s">
        <v>241</v>
      </c>
      <c r="Z438" s="29" t="s">
        <v>2245</v>
      </c>
      <c r="AA438" s="29" t="s">
        <v>242</v>
      </c>
      <c r="AB438" s="29" t="s">
        <v>242</v>
      </c>
      <c r="AC438" s="29" t="s">
        <v>242</v>
      </c>
      <c r="AD438" s="29" t="s">
        <v>243</v>
      </c>
      <c r="AE438" s="29" t="s">
        <v>240</v>
      </c>
      <c r="AF438" s="30">
        <v>45516</v>
      </c>
      <c r="AH438" s="74">
        <f>_xlfn.IFNA(IF(VLOOKUP(D438,'Cases2021 2022 FC'!AC:AE,3,0)=0,"1",VLOOKUP(D438,'Cases2021 2022 FC'!AC:AE,3,0)),"1")</f>
        <v>46</v>
      </c>
      <c r="AI438" s="74">
        <f t="shared" si="37"/>
        <v>2</v>
      </c>
      <c r="AJ438" s="74">
        <f t="shared" si="38"/>
        <v>0</v>
      </c>
      <c r="AK438" s="74">
        <f t="shared" si="39"/>
        <v>2</v>
      </c>
      <c r="AL438" s="74">
        <f t="shared" si="40"/>
        <v>96</v>
      </c>
      <c r="AM438" s="75">
        <f t="shared" si="41"/>
        <v>0</v>
      </c>
      <c r="AN438" s="72" t="str">
        <f>VLOOKUP(D438,SOP!C:R,16,0)</f>
        <v>ΤΟΜΑΤΟΕΙΔΗ</v>
      </c>
    </row>
    <row r="439" spans="1:40" x14ac:dyDescent="0.3">
      <c r="A439" s="74" cm="1">
        <f t="array" ref="A439">1+SUMPRODUCT(--(D439&gt;$D$2:$D$826))</f>
        <v>428</v>
      </c>
      <c r="B439" s="72" t="str">
        <f t="shared" si="36"/>
        <v>62710832428</v>
      </c>
      <c r="C439" s="30">
        <v>46008</v>
      </c>
      <c r="D439" s="29">
        <v>62710832</v>
      </c>
      <c r="E439" s="29" t="s">
        <v>710</v>
      </c>
      <c r="F439" s="29" t="s">
        <v>624</v>
      </c>
      <c r="G439" s="29" t="s">
        <v>238</v>
      </c>
      <c r="H439" s="29" t="s">
        <v>812</v>
      </c>
      <c r="I439" s="29">
        <v>96</v>
      </c>
      <c r="J439" s="29">
        <v>0</v>
      </c>
      <c r="K439" s="29">
        <v>0</v>
      </c>
      <c r="L439" s="29">
        <v>0</v>
      </c>
      <c r="M439" s="29" t="s">
        <v>239</v>
      </c>
      <c r="N439" s="132">
        <v>46246</v>
      </c>
      <c r="O439" s="29">
        <v>46086</v>
      </c>
      <c r="P439" s="29">
        <v>238</v>
      </c>
      <c r="Q439" s="29">
        <v>78</v>
      </c>
      <c r="R439" s="29" t="s">
        <v>889</v>
      </c>
      <c r="S439" s="29">
        <v>45799</v>
      </c>
      <c r="T439" s="29" t="s">
        <v>240</v>
      </c>
      <c r="U439" s="29" t="s">
        <v>240</v>
      </c>
      <c r="V439" s="29">
        <v>96</v>
      </c>
      <c r="W439" s="29">
        <v>1184.5</v>
      </c>
      <c r="X439" s="29">
        <v>1</v>
      </c>
      <c r="Y439" s="29" t="s">
        <v>241</v>
      </c>
      <c r="Z439" s="29" t="s">
        <v>2245</v>
      </c>
      <c r="AA439" s="29" t="s">
        <v>242</v>
      </c>
      <c r="AB439" s="29" t="s">
        <v>242</v>
      </c>
      <c r="AC439" s="29" t="s">
        <v>242</v>
      </c>
      <c r="AD439" s="29" t="s">
        <v>243</v>
      </c>
      <c r="AE439" s="29" t="s">
        <v>240</v>
      </c>
      <c r="AF439" s="30">
        <v>45516</v>
      </c>
      <c r="AH439" s="74">
        <f>_xlfn.IFNA(IF(VLOOKUP(D439,'Cases2021 2022 FC'!AC:AE,3,0)=0,"1",VLOOKUP(D439,'Cases2021 2022 FC'!AC:AE,3,0)),"1")</f>
        <v>46</v>
      </c>
      <c r="AI439" s="74">
        <f t="shared" si="37"/>
        <v>2</v>
      </c>
      <c r="AJ439" s="74">
        <f t="shared" si="38"/>
        <v>0</v>
      </c>
      <c r="AK439" s="74">
        <f t="shared" si="39"/>
        <v>2</v>
      </c>
      <c r="AL439" s="74">
        <f t="shared" si="40"/>
        <v>96</v>
      </c>
      <c r="AM439" s="75">
        <f t="shared" si="41"/>
        <v>0</v>
      </c>
      <c r="AN439" s="72" t="str">
        <f>VLOOKUP(D439,SOP!C:R,16,0)</f>
        <v>ΤΟΜΑΤΟΕΙΔΗ</v>
      </c>
    </row>
    <row r="440" spans="1:40" x14ac:dyDescent="0.3">
      <c r="A440" s="74" cm="1">
        <f t="array" ref="A440">1+SUMPRODUCT(--(D440&gt;$D$2:$D$826))</f>
        <v>428</v>
      </c>
      <c r="B440" s="72" t="str">
        <f t="shared" si="36"/>
        <v>62710832428</v>
      </c>
      <c r="C440" s="30">
        <v>46008</v>
      </c>
      <c r="D440" s="29">
        <v>62710832</v>
      </c>
      <c r="E440" s="29" t="s">
        <v>710</v>
      </c>
      <c r="F440" s="29" t="s">
        <v>624</v>
      </c>
      <c r="G440" s="29" t="s">
        <v>238</v>
      </c>
      <c r="H440" s="29" t="s">
        <v>812</v>
      </c>
      <c r="I440" s="29">
        <v>96</v>
      </c>
      <c r="J440" s="29">
        <v>0</v>
      </c>
      <c r="K440" s="29">
        <v>0</v>
      </c>
      <c r="L440" s="29">
        <v>0</v>
      </c>
      <c r="M440" s="29" t="s">
        <v>239</v>
      </c>
      <c r="N440" s="132">
        <v>46246</v>
      </c>
      <c r="O440" s="29">
        <v>46086</v>
      </c>
      <c r="P440" s="29">
        <v>238</v>
      </c>
      <c r="Q440" s="29">
        <v>78</v>
      </c>
      <c r="R440" s="29" t="s">
        <v>890</v>
      </c>
      <c r="S440" s="29">
        <v>45799</v>
      </c>
      <c r="T440" s="29" t="s">
        <v>240</v>
      </c>
      <c r="U440" s="29" t="s">
        <v>240</v>
      </c>
      <c r="V440" s="29">
        <v>96</v>
      </c>
      <c r="W440" s="29">
        <v>1184.5</v>
      </c>
      <c r="X440" s="29">
        <v>1</v>
      </c>
      <c r="Y440" s="29" t="s">
        <v>241</v>
      </c>
      <c r="Z440" s="29" t="s">
        <v>2245</v>
      </c>
      <c r="AA440" s="29" t="s">
        <v>242</v>
      </c>
      <c r="AB440" s="29" t="s">
        <v>242</v>
      </c>
      <c r="AC440" s="29" t="s">
        <v>242</v>
      </c>
      <c r="AD440" s="29" t="s">
        <v>243</v>
      </c>
      <c r="AE440" s="29" t="s">
        <v>240</v>
      </c>
      <c r="AF440" s="30">
        <v>45516</v>
      </c>
      <c r="AH440" s="74">
        <f>_xlfn.IFNA(IF(VLOOKUP(D440,'Cases2021 2022 FC'!AC:AE,3,0)=0,"1",VLOOKUP(D440,'Cases2021 2022 FC'!AC:AE,3,0)),"1")</f>
        <v>46</v>
      </c>
      <c r="AI440" s="74">
        <f t="shared" si="37"/>
        <v>2</v>
      </c>
      <c r="AJ440" s="74">
        <f t="shared" si="38"/>
        <v>0</v>
      </c>
      <c r="AK440" s="74">
        <f t="shared" si="39"/>
        <v>2</v>
      </c>
      <c r="AL440" s="74">
        <f t="shared" si="40"/>
        <v>96</v>
      </c>
      <c r="AM440" s="75">
        <f t="shared" si="41"/>
        <v>0</v>
      </c>
      <c r="AN440" s="72" t="str">
        <f>VLOOKUP(D440,SOP!C:R,16,0)</f>
        <v>ΤΟΜΑΤΟΕΙΔΗ</v>
      </c>
    </row>
    <row r="441" spans="1:40" x14ac:dyDescent="0.3">
      <c r="A441" s="74" cm="1">
        <f t="array" ref="A441">1+SUMPRODUCT(--(D441&gt;$D$2:$D$826))</f>
        <v>428</v>
      </c>
      <c r="B441" s="72" t="str">
        <f t="shared" si="36"/>
        <v>62710832428</v>
      </c>
      <c r="C441" s="30">
        <v>46008</v>
      </c>
      <c r="D441" s="29">
        <v>62710832</v>
      </c>
      <c r="E441" s="29" t="s">
        <v>710</v>
      </c>
      <c r="F441" s="29" t="s">
        <v>624</v>
      </c>
      <c r="G441" s="29" t="s">
        <v>238</v>
      </c>
      <c r="H441" s="29" t="s">
        <v>812</v>
      </c>
      <c r="I441" s="29">
        <v>96</v>
      </c>
      <c r="J441" s="29">
        <v>0</v>
      </c>
      <c r="K441" s="29">
        <v>0</v>
      </c>
      <c r="L441" s="29">
        <v>0</v>
      </c>
      <c r="M441" s="29" t="s">
        <v>239</v>
      </c>
      <c r="N441" s="30">
        <v>46246</v>
      </c>
      <c r="O441" s="30">
        <v>46086</v>
      </c>
      <c r="P441" s="29">
        <v>238</v>
      </c>
      <c r="Q441" s="29">
        <v>78</v>
      </c>
      <c r="R441" s="29" t="s">
        <v>813</v>
      </c>
      <c r="S441" s="30">
        <v>45799</v>
      </c>
      <c r="T441" s="29" t="s">
        <v>240</v>
      </c>
      <c r="U441" s="29" t="s">
        <v>240</v>
      </c>
      <c r="V441" s="32">
        <v>96</v>
      </c>
      <c r="W441" s="29">
        <v>1184.5</v>
      </c>
      <c r="X441" s="29">
        <v>1</v>
      </c>
      <c r="Y441" s="29" t="s">
        <v>241</v>
      </c>
      <c r="Z441" s="29" t="s">
        <v>2245</v>
      </c>
      <c r="AA441" s="29" t="s">
        <v>242</v>
      </c>
      <c r="AB441" s="29" t="s">
        <v>242</v>
      </c>
      <c r="AC441" s="29" t="s">
        <v>242</v>
      </c>
      <c r="AD441" s="29" t="s">
        <v>243</v>
      </c>
      <c r="AE441" s="29" t="s">
        <v>240</v>
      </c>
      <c r="AF441" s="30">
        <v>45516</v>
      </c>
      <c r="AH441" s="74">
        <f>_xlfn.IFNA(IF(VLOOKUP(D441,'Cases2021 2022 FC'!AC:AE,3,0)=0,"1",VLOOKUP(D441,'Cases2021 2022 FC'!AC:AE,3,0)),"1")</f>
        <v>46</v>
      </c>
      <c r="AI441" s="74">
        <f t="shared" si="37"/>
        <v>2</v>
      </c>
      <c r="AJ441" s="74">
        <f t="shared" si="38"/>
        <v>0</v>
      </c>
      <c r="AK441" s="74">
        <f t="shared" si="39"/>
        <v>2</v>
      </c>
      <c r="AL441" s="74">
        <f t="shared" si="40"/>
        <v>96</v>
      </c>
      <c r="AM441" s="75">
        <f t="shared" si="41"/>
        <v>0</v>
      </c>
      <c r="AN441" s="72" t="str">
        <f>VLOOKUP(D441,SOP!C:R,16,0)</f>
        <v>ΤΟΜΑΤΟΕΙΔΗ</v>
      </c>
    </row>
    <row r="442" spans="1:40" x14ac:dyDescent="0.3">
      <c r="A442" s="74" cm="1">
        <f t="array" ref="A442">1+SUMPRODUCT(--(D442&gt;$D$2:$D$826))</f>
        <v>428</v>
      </c>
      <c r="B442" s="72" t="str">
        <f t="shared" si="36"/>
        <v>62710832428</v>
      </c>
      <c r="C442" s="30">
        <v>46008</v>
      </c>
      <c r="D442" s="29">
        <v>62710832</v>
      </c>
      <c r="E442" s="29" t="s">
        <v>710</v>
      </c>
      <c r="F442" s="29" t="s">
        <v>624</v>
      </c>
      <c r="G442" s="29" t="s">
        <v>238</v>
      </c>
      <c r="H442" s="29" t="s">
        <v>812</v>
      </c>
      <c r="I442" s="29">
        <v>96</v>
      </c>
      <c r="J442" s="29">
        <v>0</v>
      </c>
      <c r="K442" s="29">
        <v>0</v>
      </c>
      <c r="L442" s="29">
        <v>0</v>
      </c>
      <c r="M442" s="29" t="s">
        <v>239</v>
      </c>
      <c r="N442" s="132">
        <v>46246</v>
      </c>
      <c r="O442" s="30">
        <v>46086</v>
      </c>
      <c r="P442" s="29">
        <v>238</v>
      </c>
      <c r="Q442" s="29">
        <v>78</v>
      </c>
      <c r="R442" s="29" t="s">
        <v>814</v>
      </c>
      <c r="S442" s="29">
        <v>45799</v>
      </c>
      <c r="T442" s="29" t="s">
        <v>240</v>
      </c>
      <c r="U442" s="29" t="s">
        <v>240</v>
      </c>
      <c r="V442" s="29">
        <v>96</v>
      </c>
      <c r="W442" s="29">
        <v>1184.5</v>
      </c>
      <c r="X442" s="29">
        <v>1</v>
      </c>
      <c r="Y442" s="29" t="s">
        <v>241</v>
      </c>
      <c r="Z442" s="29" t="s">
        <v>2245</v>
      </c>
      <c r="AA442" s="29" t="s">
        <v>242</v>
      </c>
      <c r="AB442" s="29" t="s">
        <v>242</v>
      </c>
      <c r="AC442" s="29" t="s">
        <v>242</v>
      </c>
      <c r="AD442" s="29" t="s">
        <v>243</v>
      </c>
      <c r="AE442" s="29" t="s">
        <v>240</v>
      </c>
      <c r="AF442" s="30">
        <v>45516</v>
      </c>
      <c r="AH442" s="74">
        <f>_xlfn.IFNA(IF(VLOOKUP(D442,'Cases2021 2022 FC'!AC:AE,3,0)=0,"1",VLOOKUP(D442,'Cases2021 2022 FC'!AC:AE,3,0)),"1")</f>
        <v>46</v>
      </c>
      <c r="AI442" s="74">
        <f t="shared" si="37"/>
        <v>2</v>
      </c>
      <c r="AJ442" s="74">
        <f t="shared" si="38"/>
        <v>0</v>
      </c>
      <c r="AK442" s="74">
        <f t="shared" si="39"/>
        <v>2</v>
      </c>
      <c r="AL442" s="74">
        <f t="shared" si="40"/>
        <v>96</v>
      </c>
      <c r="AM442" s="75">
        <f t="shared" si="41"/>
        <v>0</v>
      </c>
      <c r="AN442" s="72" t="str">
        <f>VLOOKUP(D442,SOP!C:R,16,0)</f>
        <v>ΤΟΜΑΤΟΕΙΔΗ</v>
      </c>
    </row>
    <row r="443" spans="1:40" x14ac:dyDescent="0.3">
      <c r="A443" s="74" cm="1">
        <f t="array" ref="A443">1+SUMPRODUCT(--(D443&gt;$D$2:$D$826))</f>
        <v>428</v>
      </c>
      <c r="B443" s="72" t="str">
        <f t="shared" si="36"/>
        <v>62710832428</v>
      </c>
      <c r="C443" s="30">
        <v>46008</v>
      </c>
      <c r="D443" s="29">
        <v>62710832</v>
      </c>
      <c r="E443" s="29" t="s">
        <v>710</v>
      </c>
      <c r="F443" s="29" t="s">
        <v>624</v>
      </c>
      <c r="G443" s="29" t="s">
        <v>238</v>
      </c>
      <c r="H443" s="29" t="s">
        <v>812</v>
      </c>
      <c r="I443" s="29">
        <v>96</v>
      </c>
      <c r="J443" s="29">
        <v>0</v>
      </c>
      <c r="K443" s="29">
        <v>0</v>
      </c>
      <c r="L443" s="29">
        <v>0</v>
      </c>
      <c r="M443" s="29" t="s">
        <v>239</v>
      </c>
      <c r="N443" s="132">
        <v>46246</v>
      </c>
      <c r="O443" s="30">
        <v>46086</v>
      </c>
      <c r="P443" s="29">
        <v>238</v>
      </c>
      <c r="Q443" s="29">
        <v>78</v>
      </c>
      <c r="R443" s="29" t="s">
        <v>815</v>
      </c>
      <c r="S443" s="29">
        <v>45799</v>
      </c>
      <c r="T443" s="29" t="s">
        <v>240</v>
      </c>
      <c r="U443" s="29" t="s">
        <v>240</v>
      </c>
      <c r="V443" s="29">
        <v>96</v>
      </c>
      <c r="W443" s="29">
        <v>1184.5</v>
      </c>
      <c r="X443" s="29">
        <v>1</v>
      </c>
      <c r="Y443" s="29" t="s">
        <v>241</v>
      </c>
      <c r="Z443" s="29" t="s">
        <v>2245</v>
      </c>
      <c r="AA443" s="29" t="s">
        <v>242</v>
      </c>
      <c r="AB443" s="29" t="s">
        <v>242</v>
      </c>
      <c r="AC443" s="29" t="s">
        <v>242</v>
      </c>
      <c r="AD443" s="29" t="s">
        <v>243</v>
      </c>
      <c r="AE443" s="29" t="s">
        <v>240</v>
      </c>
      <c r="AF443" s="30">
        <v>45516</v>
      </c>
      <c r="AH443" s="74">
        <f>_xlfn.IFNA(IF(VLOOKUP(D443,'Cases2021 2022 FC'!AC:AE,3,0)=0,"1",VLOOKUP(D443,'Cases2021 2022 FC'!AC:AE,3,0)),"1")</f>
        <v>46</v>
      </c>
      <c r="AI443" s="74">
        <f t="shared" si="37"/>
        <v>2</v>
      </c>
      <c r="AJ443" s="74">
        <f t="shared" si="38"/>
        <v>0</v>
      </c>
      <c r="AK443" s="74">
        <f t="shared" si="39"/>
        <v>2</v>
      </c>
      <c r="AL443" s="74">
        <f t="shared" si="40"/>
        <v>96</v>
      </c>
      <c r="AM443" s="75">
        <f t="shared" si="41"/>
        <v>0</v>
      </c>
      <c r="AN443" s="72" t="str">
        <f>VLOOKUP(D443,SOP!C:R,16,0)</f>
        <v>ΤΟΜΑΤΟΕΙΔΗ</v>
      </c>
    </row>
    <row r="444" spans="1:40" x14ac:dyDescent="0.3">
      <c r="A444" s="74" cm="1">
        <f t="array" ref="A444">1+SUMPRODUCT(--(D444&gt;$D$2:$D$826))</f>
        <v>428</v>
      </c>
      <c r="B444" s="72" t="str">
        <f t="shared" si="36"/>
        <v>62710832428</v>
      </c>
      <c r="C444" s="30">
        <v>46008</v>
      </c>
      <c r="D444" s="29">
        <v>62710832</v>
      </c>
      <c r="E444" s="29" t="s">
        <v>710</v>
      </c>
      <c r="F444" s="29" t="s">
        <v>624</v>
      </c>
      <c r="G444" s="29" t="s">
        <v>238</v>
      </c>
      <c r="H444" s="29" t="s">
        <v>812</v>
      </c>
      <c r="I444" s="29">
        <v>96</v>
      </c>
      <c r="J444" s="29">
        <v>0</v>
      </c>
      <c r="K444" s="29">
        <v>0</v>
      </c>
      <c r="L444" s="29">
        <v>0</v>
      </c>
      <c r="M444" s="29" t="s">
        <v>239</v>
      </c>
      <c r="N444" s="132">
        <v>46246</v>
      </c>
      <c r="O444" s="30">
        <v>46086</v>
      </c>
      <c r="P444" s="29">
        <v>238</v>
      </c>
      <c r="Q444" s="29">
        <v>78</v>
      </c>
      <c r="R444" s="29" t="s">
        <v>816</v>
      </c>
      <c r="S444" s="29">
        <v>45799</v>
      </c>
      <c r="T444" s="29" t="s">
        <v>240</v>
      </c>
      <c r="U444" s="29" t="s">
        <v>240</v>
      </c>
      <c r="V444" s="29">
        <v>96</v>
      </c>
      <c r="W444" s="29">
        <v>1184.5</v>
      </c>
      <c r="X444" s="29">
        <v>1</v>
      </c>
      <c r="Y444" s="29" t="s">
        <v>241</v>
      </c>
      <c r="Z444" s="29" t="s">
        <v>2245</v>
      </c>
      <c r="AA444" s="29" t="s">
        <v>242</v>
      </c>
      <c r="AB444" s="29" t="s">
        <v>242</v>
      </c>
      <c r="AC444" s="29" t="s">
        <v>242</v>
      </c>
      <c r="AD444" s="29" t="s">
        <v>243</v>
      </c>
      <c r="AE444" s="29" t="s">
        <v>240</v>
      </c>
      <c r="AF444" s="30">
        <v>45516</v>
      </c>
      <c r="AH444" s="74">
        <f>_xlfn.IFNA(IF(VLOOKUP(D444,'Cases2021 2022 FC'!AC:AE,3,0)=0,"1",VLOOKUP(D444,'Cases2021 2022 FC'!AC:AE,3,0)),"1")</f>
        <v>46</v>
      </c>
      <c r="AI444" s="74">
        <f t="shared" si="37"/>
        <v>2</v>
      </c>
      <c r="AJ444" s="74">
        <f t="shared" si="38"/>
        <v>0</v>
      </c>
      <c r="AK444" s="74">
        <f t="shared" si="39"/>
        <v>2</v>
      </c>
      <c r="AL444" s="74">
        <f t="shared" si="40"/>
        <v>96</v>
      </c>
      <c r="AM444" s="75">
        <f t="shared" si="41"/>
        <v>0</v>
      </c>
      <c r="AN444" s="72" t="str">
        <f>VLOOKUP(D444,SOP!C:R,16,0)</f>
        <v>ΤΟΜΑΤΟΕΙΔΗ</v>
      </c>
    </row>
    <row r="445" spans="1:40" x14ac:dyDescent="0.3">
      <c r="A445" s="74" cm="1">
        <f t="array" ref="A445">1+SUMPRODUCT(--(D445&gt;$D$2:$D$826))</f>
        <v>444</v>
      </c>
      <c r="B445" s="72" t="str">
        <f t="shared" si="36"/>
        <v>62751906444</v>
      </c>
      <c r="C445" s="30">
        <v>46008</v>
      </c>
      <c r="D445" s="29">
        <v>62751906</v>
      </c>
      <c r="E445" s="29" t="s">
        <v>747</v>
      </c>
      <c r="F445" s="29" t="s">
        <v>624</v>
      </c>
      <c r="G445" s="29" t="s">
        <v>238</v>
      </c>
      <c r="H445" s="29" t="s">
        <v>1964</v>
      </c>
      <c r="I445" s="29">
        <v>5</v>
      </c>
      <c r="J445" s="29">
        <v>0</v>
      </c>
      <c r="K445" s="29">
        <v>0</v>
      </c>
      <c r="L445" s="29">
        <v>0</v>
      </c>
      <c r="M445" s="29" t="s">
        <v>239</v>
      </c>
      <c r="N445" s="132">
        <v>46220</v>
      </c>
      <c r="O445" s="30">
        <v>46145</v>
      </c>
      <c r="P445" s="29">
        <v>212</v>
      </c>
      <c r="Q445" s="29">
        <v>137</v>
      </c>
      <c r="R445" s="29" t="s">
        <v>1965</v>
      </c>
      <c r="S445" s="29">
        <v>45980</v>
      </c>
      <c r="T445" s="29" t="s">
        <v>240</v>
      </c>
      <c r="U445" s="29" t="s">
        <v>240</v>
      </c>
      <c r="V445" s="29">
        <v>5</v>
      </c>
      <c r="W445" s="29">
        <v>21.17</v>
      </c>
      <c r="X445" s="29">
        <v>2.1999999999999999E-2</v>
      </c>
      <c r="Y445" s="29" t="s">
        <v>241</v>
      </c>
      <c r="Z445" s="29" t="s">
        <v>2245</v>
      </c>
      <c r="AA445" s="29" t="s">
        <v>242</v>
      </c>
      <c r="AB445" s="29" t="s">
        <v>242</v>
      </c>
      <c r="AC445" s="29" t="s">
        <v>242</v>
      </c>
      <c r="AD445" s="29" t="s">
        <v>243</v>
      </c>
      <c r="AE445" s="29" t="s">
        <v>240</v>
      </c>
      <c r="AF445" s="30">
        <v>45980</v>
      </c>
      <c r="AH445" s="74">
        <f>_xlfn.IFNA(IF(VLOOKUP(D445,'Cases2021 2022 FC'!AC:AE,3,0)=0,"1",VLOOKUP(D445,'Cases2021 2022 FC'!AC:AE,3,0)),"1")</f>
        <v>56</v>
      </c>
      <c r="AI445" s="74">
        <f t="shared" si="37"/>
        <v>0</v>
      </c>
      <c r="AJ445" s="74">
        <f t="shared" si="38"/>
        <v>0</v>
      </c>
      <c r="AK445" s="74">
        <f t="shared" si="39"/>
        <v>0</v>
      </c>
      <c r="AL445" s="74">
        <f t="shared" si="40"/>
        <v>0</v>
      </c>
      <c r="AM445" s="75">
        <f t="shared" si="41"/>
        <v>0</v>
      </c>
      <c r="AN445" s="72" t="str">
        <f>VLOOKUP(D445,SOP!C:R,16,0)</f>
        <v>ΜΑΓΙΟΝΕΖΑ</v>
      </c>
    </row>
    <row r="446" spans="1:40" x14ac:dyDescent="0.3">
      <c r="A446" s="74" cm="1">
        <f t="array" ref="A446">1+SUMPRODUCT(--(D446&gt;$D$2:$D$826))</f>
        <v>444</v>
      </c>
      <c r="B446" s="72" t="str">
        <f t="shared" si="36"/>
        <v>62751906444</v>
      </c>
      <c r="C446" s="30">
        <v>46008</v>
      </c>
      <c r="D446" s="29">
        <v>62751906</v>
      </c>
      <c r="E446" s="29" t="s">
        <v>747</v>
      </c>
      <c r="F446" s="29" t="s">
        <v>624</v>
      </c>
      <c r="G446" s="29" t="s">
        <v>238</v>
      </c>
      <c r="H446" s="29" t="s">
        <v>1964</v>
      </c>
      <c r="I446" s="29">
        <v>5</v>
      </c>
      <c r="J446" s="29">
        <v>0</v>
      </c>
      <c r="K446" s="29">
        <v>0</v>
      </c>
      <c r="L446" s="29">
        <v>0</v>
      </c>
      <c r="M446" s="29" t="s">
        <v>239</v>
      </c>
      <c r="N446" s="132">
        <v>46220</v>
      </c>
      <c r="O446" s="30">
        <v>46145</v>
      </c>
      <c r="P446" s="29">
        <v>212</v>
      </c>
      <c r="Q446" s="29">
        <v>137</v>
      </c>
      <c r="R446" s="29" t="s">
        <v>2261</v>
      </c>
      <c r="S446" s="29">
        <v>45980</v>
      </c>
      <c r="T446" s="29" t="s">
        <v>240</v>
      </c>
      <c r="U446" s="29" t="s">
        <v>240</v>
      </c>
      <c r="V446" s="29">
        <v>5</v>
      </c>
      <c r="W446" s="29">
        <v>21.17</v>
      </c>
      <c r="X446" s="29">
        <v>2.1999999999999999E-2</v>
      </c>
      <c r="Y446" s="29" t="s">
        <v>241</v>
      </c>
      <c r="Z446" s="29" t="s">
        <v>2245</v>
      </c>
      <c r="AA446" s="29" t="s">
        <v>242</v>
      </c>
      <c r="AB446" s="29" t="s">
        <v>242</v>
      </c>
      <c r="AC446" s="29" t="s">
        <v>242</v>
      </c>
      <c r="AD446" s="29" t="s">
        <v>243</v>
      </c>
      <c r="AE446" s="29" t="s">
        <v>240</v>
      </c>
      <c r="AF446" s="30">
        <v>45980</v>
      </c>
      <c r="AH446" s="74">
        <f>_xlfn.IFNA(IF(VLOOKUP(D446,'Cases2021 2022 FC'!AC:AE,3,0)=0,"1",VLOOKUP(D446,'Cases2021 2022 FC'!AC:AE,3,0)),"1")</f>
        <v>56</v>
      </c>
      <c r="AI446" s="74">
        <f t="shared" si="37"/>
        <v>0</v>
      </c>
      <c r="AJ446" s="74">
        <f t="shared" si="38"/>
        <v>0</v>
      </c>
      <c r="AK446" s="74">
        <f t="shared" si="39"/>
        <v>0</v>
      </c>
      <c r="AL446" s="74">
        <f t="shared" si="40"/>
        <v>0</v>
      </c>
      <c r="AM446" s="75">
        <f t="shared" si="41"/>
        <v>0</v>
      </c>
      <c r="AN446" s="72" t="str">
        <f>VLOOKUP(D446,SOP!C:R,16,0)</f>
        <v>ΜΑΓΙΟΝΕΖΑ</v>
      </c>
    </row>
    <row r="447" spans="1:40" x14ac:dyDescent="0.3">
      <c r="A447" s="74" cm="1">
        <f t="array" ref="A447">1+SUMPRODUCT(--(D447&gt;$D$2:$D$826))</f>
        <v>444</v>
      </c>
      <c r="B447" s="72" t="str">
        <f t="shared" si="36"/>
        <v>62751906444</v>
      </c>
      <c r="C447" s="30">
        <v>46008</v>
      </c>
      <c r="D447" s="29">
        <v>62751906</v>
      </c>
      <c r="E447" s="29" t="s">
        <v>747</v>
      </c>
      <c r="F447" s="29" t="s">
        <v>624</v>
      </c>
      <c r="G447" s="29" t="s">
        <v>238</v>
      </c>
      <c r="H447" s="29" t="s">
        <v>1966</v>
      </c>
      <c r="I447" s="29">
        <v>224</v>
      </c>
      <c r="J447" s="29">
        <v>0</v>
      </c>
      <c r="K447" s="29">
        <v>0</v>
      </c>
      <c r="L447" s="29">
        <v>0</v>
      </c>
      <c r="M447" s="29" t="s">
        <v>239</v>
      </c>
      <c r="N447" s="132">
        <v>46220</v>
      </c>
      <c r="O447" s="30">
        <v>46145</v>
      </c>
      <c r="P447" s="29">
        <v>212</v>
      </c>
      <c r="Q447" s="29">
        <v>137</v>
      </c>
      <c r="R447" s="29" t="s">
        <v>1967</v>
      </c>
      <c r="S447" s="29">
        <v>45980</v>
      </c>
      <c r="T447" s="29" t="s">
        <v>240</v>
      </c>
      <c r="U447" s="29" t="s">
        <v>240</v>
      </c>
      <c r="V447" s="29">
        <v>224</v>
      </c>
      <c r="W447" s="29">
        <v>948.43</v>
      </c>
      <c r="X447" s="29">
        <v>1</v>
      </c>
      <c r="Y447" s="29" t="s">
        <v>241</v>
      </c>
      <c r="Z447" s="29" t="s">
        <v>2245</v>
      </c>
      <c r="AA447" s="29" t="s">
        <v>242</v>
      </c>
      <c r="AB447" s="29" t="s">
        <v>242</v>
      </c>
      <c r="AC447" s="29" t="s">
        <v>242</v>
      </c>
      <c r="AD447" s="29" t="s">
        <v>243</v>
      </c>
      <c r="AE447" s="29" t="s">
        <v>240</v>
      </c>
      <c r="AF447" s="30">
        <v>45980</v>
      </c>
      <c r="AH447" s="74">
        <f>_xlfn.IFNA(IF(VLOOKUP(D447,'Cases2021 2022 FC'!AC:AE,3,0)=0,"1",VLOOKUP(D447,'Cases2021 2022 FC'!AC:AE,3,0)),"1")</f>
        <v>56</v>
      </c>
      <c r="AI447" s="74">
        <f t="shared" si="37"/>
        <v>4</v>
      </c>
      <c r="AJ447" s="74">
        <f t="shared" si="38"/>
        <v>0</v>
      </c>
      <c r="AK447" s="74">
        <f t="shared" si="39"/>
        <v>0</v>
      </c>
      <c r="AL447" s="74">
        <f t="shared" si="40"/>
        <v>0</v>
      </c>
      <c r="AM447" s="75">
        <f t="shared" si="41"/>
        <v>0</v>
      </c>
      <c r="AN447" s="72" t="str">
        <f>VLOOKUP(D447,SOP!C:R,16,0)</f>
        <v>ΜΑΓΙΟΝΕΖΑ</v>
      </c>
    </row>
    <row r="448" spans="1:40" x14ac:dyDescent="0.3">
      <c r="A448" s="74" cm="1">
        <f t="array" ref="A448">1+SUMPRODUCT(--(D448&gt;$D$2:$D$826))</f>
        <v>444</v>
      </c>
      <c r="B448" s="72" t="str">
        <f t="shared" si="36"/>
        <v>62751906444</v>
      </c>
      <c r="C448" s="30">
        <v>46008</v>
      </c>
      <c r="D448" s="29">
        <v>62751906</v>
      </c>
      <c r="E448" s="29" t="s">
        <v>747</v>
      </c>
      <c r="F448" s="29" t="s">
        <v>624</v>
      </c>
      <c r="G448" s="29" t="s">
        <v>238</v>
      </c>
      <c r="H448" s="29" t="s">
        <v>1966</v>
      </c>
      <c r="I448" s="29">
        <v>224</v>
      </c>
      <c r="J448" s="29">
        <v>0</v>
      </c>
      <c r="K448" s="29">
        <v>0</v>
      </c>
      <c r="L448" s="29">
        <v>0</v>
      </c>
      <c r="M448" s="29" t="s">
        <v>239</v>
      </c>
      <c r="N448" s="132">
        <v>46220</v>
      </c>
      <c r="O448" s="30">
        <v>46145</v>
      </c>
      <c r="P448" s="29">
        <v>212</v>
      </c>
      <c r="Q448" s="29">
        <v>137</v>
      </c>
      <c r="R448" s="29" t="s">
        <v>1968</v>
      </c>
      <c r="S448" s="29">
        <v>45980</v>
      </c>
      <c r="T448" s="29" t="s">
        <v>240</v>
      </c>
      <c r="U448" s="29" t="s">
        <v>240</v>
      </c>
      <c r="V448" s="29">
        <v>224</v>
      </c>
      <c r="W448" s="29">
        <v>948.43</v>
      </c>
      <c r="X448" s="29">
        <v>1</v>
      </c>
      <c r="Y448" s="29" t="s">
        <v>241</v>
      </c>
      <c r="Z448" s="29" t="s">
        <v>2245</v>
      </c>
      <c r="AA448" s="29" t="s">
        <v>242</v>
      </c>
      <c r="AB448" s="29" t="s">
        <v>242</v>
      </c>
      <c r="AC448" s="29" t="s">
        <v>242</v>
      </c>
      <c r="AD448" s="29" t="s">
        <v>243</v>
      </c>
      <c r="AE448" s="29" t="s">
        <v>240</v>
      </c>
      <c r="AF448" s="30">
        <v>45980</v>
      </c>
      <c r="AH448" s="74">
        <f>_xlfn.IFNA(IF(VLOOKUP(D448,'Cases2021 2022 FC'!AC:AE,3,0)=0,"1",VLOOKUP(D448,'Cases2021 2022 FC'!AC:AE,3,0)),"1")</f>
        <v>56</v>
      </c>
      <c r="AI448" s="74">
        <f t="shared" si="37"/>
        <v>4</v>
      </c>
      <c r="AJ448" s="74">
        <f t="shared" si="38"/>
        <v>0</v>
      </c>
      <c r="AK448" s="74">
        <f t="shared" si="39"/>
        <v>4</v>
      </c>
      <c r="AL448" s="74">
        <f t="shared" si="40"/>
        <v>224</v>
      </c>
      <c r="AM448" s="75">
        <f t="shared" si="41"/>
        <v>0</v>
      </c>
      <c r="AN448" s="72" t="str">
        <f>VLOOKUP(D448,SOP!C:R,16,0)</f>
        <v>ΜΑΓΙΟΝΕΖΑ</v>
      </c>
    </row>
    <row r="449" spans="1:40" x14ac:dyDescent="0.3">
      <c r="A449" s="74" cm="1">
        <f t="array" ref="A449">1+SUMPRODUCT(--(D449&gt;$D$2:$D$826))</f>
        <v>444</v>
      </c>
      <c r="B449" s="72" t="str">
        <f t="shared" si="36"/>
        <v>62751906444</v>
      </c>
      <c r="C449" s="30">
        <v>46008</v>
      </c>
      <c r="D449" s="29">
        <v>62751906</v>
      </c>
      <c r="E449" s="29" t="s">
        <v>747</v>
      </c>
      <c r="F449" s="29" t="s">
        <v>624</v>
      </c>
      <c r="G449" s="29" t="s">
        <v>238</v>
      </c>
      <c r="H449" s="29" t="s">
        <v>1966</v>
      </c>
      <c r="I449" s="29">
        <v>24</v>
      </c>
      <c r="J449" s="29">
        <v>0</v>
      </c>
      <c r="K449" s="29">
        <v>0</v>
      </c>
      <c r="L449" s="29">
        <v>0</v>
      </c>
      <c r="M449" s="29" t="s">
        <v>239</v>
      </c>
      <c r="N449" s="132">
        <v>46220</v>
      </c>
      <c r="O449" s="30">
        <v>46145</v>
      </c>
      <c r="P449" s="29">
        <v>212</v>
      </c>
      <c r="Q449" s="29">
        <v>137</v>
      </c>
      <c r="R449" s="29" t="s">
        <v>1969</v>
      </c>
      <c r="S449" s="29">
        <v>45980</v>
      </c>
      <c r="T449" s="29" t="s">
        <v>240</v>
      </c>
      <c r="U449" s="29" t="s">
        <v>240</v>
      </c>
      <c r="V449" s="29">
        <v>24</v>
      </c>
      <c r="W449" s="29">
        <v>101.62</v>
      </c>
      <c r="X449" s="29">
        <v>0.107</v>
      </c>
      <c r="Y449" s="29" t="s">
        <v>241</v>
      </c>
      <c r="Z449" s="29" t="s">
        <v>2245</v>
      </c>
      <c r="AA449" s="29" t="s">
        <v>242</v>
      </c>
      <c r="AB449" s="29" t="s">
        <v>242</v>
      </c>
      <c r="AC449" s="29" t="s">
        <v>242</v>
      </c>
      <c r="AD449" s="29" t="s">
        <v>243</v>
      </c>
      <c r="AE449" s="29" t="s">
        <v>240</v>
      </c>
      <c r="AF449" s="30">
        <v>45980</v>
      </c>
      <c r="AH449" s="74">
        <f>_xlfn.IFNA(IF(VLOOKUP(D449,'Cases2021 2022 FC'!AC:AE,3,0)=0,"1",VLOOKUP(D449,'Cases2021 2022 FC'!AC:AE,3,0)),"1")</f>
        <v>56</v>
      </c>
      <c r="AI449" s="74">
        <f t="shared" si="37"/>
        <v>0</v>
      </c>
      <c r="AJ449" s="74">
        <f t="shared" si="38"/>
        <v>0</v>
      </c>
      <c r="AK449" s="74">
        <f t="shared" si="39"/>
        <v>4</v>
      </c>
      <c r="AL449" s="74">
        <f t="shared" si="40"/>
        <v>24</v>
      </c>
      <c r="AM449" s="75">
        <f t="shared" si="41"/>
        <v>0</v>
      </c>
      <c r="AN449" s="72" t="str">
        <f>VLOOKUP(D449,SOP!C:R,16,0)</f>
        <v>ΜΑΓΙΟΝΕΖΑ</v>
      </c>
    </row>
    <row r="450" spans="1:40" x14ac:dyDescent="0.3">
      <c r="A450" s="74" cm="1">
        <f t="array" ref="A450">1+SUMPRODUCT(--(D450&gt;$D$2:$D$826))</f>
        <v>444</v>
      </c>
      <c r="B450" s="72" t="str">
        <f t="shared" ref="B450:B513" si="42">D450&amp;A450</f>
        <v>62751906444</v>
      </c>
      <c r="C450" s="30">
        <v>46008</v>
      </c>
      <c r="D450" s="29">
        <v>62751906</v>
      </c>
      <c r="E450" s="29" t="s">
        <v>747</v>
      </c>
      <c r="F450" s="29" t="s">
        <v>624</v>
      </c>
      <c r="G450" s="29" t="s">
        <v>238</v>
      </c>
      <c r="H450" s="29" t="s">
        <v>1966</v>
      </c>
      <c r="I450" s="29">
        <v>224</v>
      </c>
      <c r="J450" s="29">
        <v>0</v>
      </c>
      <c r="K450" s="29">
        <v>0</v>
      </c>
      <c r="L450" s="29">
        <v>0</v>
      </c>
      <c r="M450" s="29" t="s">
        <v>239</v>
      </c>
      <c r="N450" s="132">
        <v>46220</v>
      </c>
      <c r="O450" s="30">
        <v>46145</v>
      </c>
      <c r="P450" s="29">
        <v>212</v>
      </c>
      <c r="Q450" s="29">
        <v>137</v>
      </c>
      <c r="R450" s="29" t="s">
        <v>1970</v>
      </c>
      <c r="S450" s="29">
        <v>45980</v>
      </c>
      <c r="T450" s="29" t="s">
        <v>240</v>
      </c>
      <c r="U450" s="29" t="s">
        <v>240</v>
      </c>
      <c r="V450" s="29">
        <v>224</v>
      </c>
      <c r="W450" s="29">
        <v>948.43</v>
      </c>
      <c r="X450" s="29">
        <v>1</v>
      </c>
      <c r="Y450" s="29" t="s">
        <v>241</v>
      </c>
      <c r="Z450" s="29" t="s">
        <v>2245</v>
      </c>
      <c r="AA450" s="29" t="s">
        <v>242</v>
      </c>
      <c r="AB450" s="29" t="s">
        <v>242</v>
      </c>
      <c r="AC450" s="29" t="s">
        <v>242</v>
      </c>
      <c r="AD450" s="29" t="s">
        <v>243</v>
      </c>
      <c r="AE450" s="29" t="s">
        <v>240</v>
      </c>
      <c r="AF450" s="30">
        <v>45980</v>
      </c>
      <c r="AH450" s="74">
        <f>_xlfn.IFNA(IF(VLOOKUP(D450,'Cases2021 2022 FC'!AC:AE,3,0)=0,"1",VLOOKUP(D450,'Cases2021 2022 FC'!AC:AE,3,0)),"1")</f>
        <v>56</v>
      </c>
      <c r="AI450" s="74">
        <f t="shared" ref="AI450:AI513" si="43">ROUND(I450/AH450,0)</f>
        <v>4</v>
      </c>
      <c r="AJ450" s="74">
        <f t="shared" ref="AJ450:AJ513" si="44">IF(Q450-AI450&lt;0,Q450-AI450,0)</f>
        <v>0</v>
      </c>
      <c r="AK450" s="74">
        <f t="shared" ref="AK450:AK513" si="45">IF((AI450&gt;Q450),(K450/AH450)-Q450,0)+IFERROR(IF(B450=B449,AI449,0),0)</f>
        <v>0</v>
      </c>
      <c r="AL450" s="74">
        <f t="shared" ref="AL450:AL513" si="46">IF(AK450&gt;K450,I450,AK450)</f>
        <v>0</v>
      </c>
      <c r="AM450" s="75">
        <f t="shared" ref="AM450:AM513" si="47">IFERROR((W450/K450)*AL450,0)</f>
        <v>0</v>
      </c>
      <c r="AN450" s="72" t="str">
        <f>VLOOKUP(D450,SOP!C:R,16,0)</f>
        <v>ΜΑΓΙΟΝΕΖΑ</v>
      </c>
    </row>
    <row r="451" spans="1:40" x14ac:dyDescent="0.3">
      <c r="A451" s="74" cm="1">
        <f t="array" ref="A451">1+SUMPRODUCT(--(D451&gt;$D$2:$D$826))</f>
        <v>444</v>
      </c>
      <c r="B451" s="72" t="str">
        <f t="shared" si="42"/>
        <v>62751906444</v>
      </c>
      <c r="C451" s="30">
        <v>46008</v>
      </c>
      <c r="D451" s="29">
        <v>62751906</v>
      </c>
      <c r="E451" s="29" t="s">
        <v>747</v>
      </c>
      <c r="F451" s="29" t="s">
        <v>624</v>
      </c>
      <c r="G451" s="29" t="s">
        <v>238</v>
      </c>
      <c r="H451" s="29" t="s">
        <v>1966</v>
      </c>
      <c r="I451" s="29">
        <v>224</v>
      </c>
      <c r="J451" s="29">
        <v>0</v>
      </c>
      <c r="K451" s="29">
        <v>0</v>
      </c>
      <c r="L451" s="29">
        <v>0</v>
      </c>
      <c r="M451" s="29" t="s">
        <v>239</v>
      </c>
      <c r="N451" s="132">
        <v>46220</v>
      </c>
      <c r="O451" s="30">
        <v>46145</v>
      </c>
      <c r="P451" s="29">
        <v>212</v>
      </c>
      <c r="Q451" s="29">
        <v>137</v>
      </c>
      <c r="R451" s="29" t="s">
        <v>1971</v>
      </c>
      <c r="S451" s="29">
        <v>45980</v>
      </c>
      <c r="T451" s="29" t="s">
        <v>240</v>
      </c>
      <c r="U451" s="29" t="s">
        <v>240</v>
      </c>
      <c r="V451" s="29">
        <v>224</v>
      </c>
      <c r="W451" s="29">
        <v>948.43</v>
      </c>
      <c r="X451" s="29">
        <v>1</v>
      </c>
      <c r="Y451" s="29" t="s">
        <v>241</v>
      </c>
      <c r="Z451" s="29" t="s">
        <v>2245</v>
      </c>
      <c r="AA451" s="29" t="s">
        <v>242</v>
      </c>
      <c r="AB451" s="29" t="s">
        <v>242</v>
      </c>
      <c r="AC451" s="29" t="s">
        <v>242</v>
      </c>
      <c r="AD451" s="29" t="s">
        <v>243</v>
      </c>
      <c r="AE451" s="29" t="s">
        <v>240</v>
      </c>
      <c r="AF451" s="30">
        <v>45980</v>
      </c>
      <c r="AH451" s="74">
        <f>_xlfn.IFNA(IF(VLOOKUP(D451,'Cases2021 2022 FC'!AC:AE,3,0)=0,"1",VLOOKUP(D451,'Cases2021 2022 FC'!AC:AE,3,0)),"1")</f>
        <v>56</v>
      </c>
      <c r="AI451" s="74">
        <f t="shared" si="43"/>
        <v>4</v>
      </c>
      <c r="AJ451" s="74">
        <f t="shared" si="44"/>
        <v>0</v>
      </c>
      <c r="AK451" s="74">
        <f t="shared" si="45"/>
        <v>4</v>
      </c>
      <c r="AL451" s="74">
        <f t="shared" si="46"/>
        <v>224</v>
      </c>
      <c r="AM451" s="75">
        <f t="shared" si="47"/>
        <v>0</v>
      </c>
      <c r="AN451" s="72" t="str">
        <f>VLOOKUP(D451,SOP!C:R,16,0)</f>
        <v>ΜΑΓΙΟΝΕΖΑ</v>
      </c>
    </row>
    <row r="452" spans="1:40" x14ac:dyDescent="0.3">
      <c r="A452" s="74" cm="1">
        <f t="array" ref="A452">1+SUMPRODUCT(--(D452&gt;$D$2:$D$826))</f>
        <v>444</v>
      </c>
      <c r="B452" s="72" t="str">
        <f t="shared" si="42"/>
        <v>62751906444</v>
      </c>
      <c r="C452" s="30">
        <v>46008</v>
      </c>
      <c r="D452" s="29">
        <v>62751906</v>
      </c>
      <c r="E452" s="29" t="s">
        <v>747</v>
      </c>
      <c r="F452" s="29" t="s">
        <v>624</v>
      </c>
      <c r="G452" s="29" t="s">
        <v>238</v>
      </c>
      <c r="H452" s="29" t="s">
        <v>1966</v>
      </c>
      <c r="I452" s="29">
        <v>224</v>
      </c>
      <c r="J452" s="29">
        <v>0</v>
      </c>
      <c r="K452" s="29">
        <v>0</v>
      </c>
      <c r="L452" s="29">
        <v>0</v>
      </c>
      <c r="M452" s="29" t="s">
        <v>239</v>
      </c>
      <c r="N452" s="132">
        <v>46220</v>
      </c>
      <c r="O452" s="30">
        <v>46145</v>
      </c>
      <c r="P452" s="29">
        <v>212</v>
      </c>
      <c r="Q452" s="29">
        <v>137</v>
      </c>
      <c r="R452" s="29" t="s">
        <v>1972</v>
      </c>
      <c r="S452" s="29">
        <v>45980</v>
      </c>
      <c r="T452" s="29" t="s">
        <v>240</v>
      </c>
      <c r="U452" s="29" t="s">
        <v>240</v>
      </c>
      <c r="V452" s="29">
        <v>224</v>
      </c>
      <c r="W452" s="29">
        <v>948.43</v>
      </c>
      <c r="X452" s="29">
        <v>1</v>
      </c>
      <c r="Y452" s="29" t="s">
        <v>241</v>
      </c>
      <c r="Z452" s="29" t="s">
        <v>2245</v>
      </c>
      <c r="AA452" s="29" t="s">
        <v>242</v>
      </c>
      <c r="AB452" s="29" t="s">
        <v>242</v>
      </c>
      <c r="AC452" s="29" t="s">
        <v>242</v>
      </c>
      <c r="AD452" s="29" t="s">
        <v>243</v>
      </c>
      <c r="AE452" s="29" t="s">
        <v>240</v>
      </c>
      <c r="AF452" s="30">
        <v>45980</v>
      </c>
      <c r="AH452" s="74">
        <f>_xlfn.IFNA(IF(VLOOKUP(D452,'Cases2021 2022 FC'!AC:AE,3,0)=0,"1",VLOOKUP(D452,'Cases2021 2022 FC'!AC:AE,3,0)),"1")</f>
        <v>56</v>
      </c>
      <c r="AI452" s="74">
        <f t="shared" si="43"/>
        <v>4</v>
      </c>
      <c r="AJ452" s="74">
        <f t="shared" si="44"/>
        <v>0</v>
      </c>
      <c r="AK452" s="74">
        <f t="shared" si="45"/>
        <v>4</v>
      </c>
      <c r="AL452" s="74">
        <f t="shared" si="46"/>
        <v>224</v>
      </c>
      <c r="AM452" s="75">
        <f t="shared" si="47"/>
        <v>0</v>
      </c>
      <c r="AN452" s="72" t="str">
        <f>VLOOKUP(D452,SOP!C:R,16,0)</f>
        <v>ΜΑΓΙΟΝΕΖΑ</v>
      </c>
    </row>
    <row r="453" spans="1:40" x14ac:dyDescent="0.3">
      <c r="A453" s="74" cm="1">
        <f t="array" ref="A453">1+SUMPRODUCT(--(D453&gt;$D$2:$D$826))</f>
        <v>444</v>
      </c>
      <c r="B453" s="72" t="str">
        <f t="shared" si="42"/>
        <v>62751906444</v>
      </c>
      <c r="C453" s="30">
        <v>46008</v>
      </c>
      <c r="D453" s="29">
        <v>62751906</v>
      </c>
      <c r="E453" s="29" t="s">
        <v>747</v>
      </c>
      <c r="F453" s="29" t="s">
        <v>624</v>
      </c>
      <c r="G453" s="29" t="s">
        <v>238</v>
      </c>
      <c r="H453" s="29" t="s">
        <v>1966</v>
      </c>
      <c r="I453" s="29">
        <v>224</v>
      </c>
      <c r="J453" s="29">
        <v>0</v>
      </c>
      <c r="K453" s="29">
        <v>0</v>
      </c>
      <c r="L453" s="29">
        <v>0</v>
      </c>
      <c r="M453" s="29" t="s">
        <v>239</v>
      </c>
      <c r="N453" s="30">
        <v>46220</v>
      </c>
      <c r="O453" s="30">
        <v>46145</v>
      </c>
      <c r="P453" s="29">
        <v>212</v>
      </c>
      <c r="Q453" s="29">
        <v>137</v>
      </c>
      <c r="R453" s="29" t="s">
        <v>1973</v>
      </c>
      <c r="S453" s="30">
        <v>45980</v>
      </c>
      <c r="T453" s="29" t="s">
        <v>240</v>
      </c>
      <c r="U453" s="29" t="s">
        <v>240</v>
      </c>
      <c r="V453" s="32">
        <v>224</v>
      </c>
      <c r="W453" s="29">
        <v>948.43</v>
      </c>
      <c r="X453" s="29">
        <v>1</v>
      </c>
      <c r="Y453" s="29" t="s">
        <v>241</v>
      </c>
      <c r="Z453" s="29" t="s">
        <v>2245</v>
      </c>
      <c r="AA453" s="29" t="s">
        <v>242</v>
      </c>
      <c r="AB453" s="29" t="s">
        <v>242</v>
      </c>
      <c r="AC453" s="29" t="s">
        <v>242</v>
      </c>
      <c r="AD453" s="29" t="s">
        <v>243</v>
      </c>
      <c r="AE453" s="29" t="s">
        <v>240</v>
      </c>
      <c r="AF453" s="30">
        <v>45980</v>
      </c>
      <c r="AH453" s="74">
        <f>_xlfn.IFNA(IF(VLOOKUP(D453,'Cases2021 2022 FC'!AC:AE,3,0)=0,"1",VLOOKUP(D453,'Cases2021 2022 FC'!AC:AE,3,0)),"1")</f>
        <v>56</v>
      </c>
      <c r="AI453" s="74">
        <f t="shared" si="43"/>
        <v>4</v>
      </c>
      <c r="AJ453" s="74">
        <f t="shared" si="44"/>
        <v>0</v>
      </c>
      <c r="AK453" s="74">
        <f t="shared" si="45"/>
        <v>4</v>
      </c>
      <c r="AL453" s="74">
        <f t="shared" si="46"/>
        <v>224</v>
      </c>
      <c r="AM453" s="75">
        <f t="shared" si="47"/>
        <v>0</v>
      </c>
      <c r="AN453" s="72" t="str">
        <f>VLOOKUP(D453,SOP!C:R,16,0)</f>
        <v>ΜΑΓΙΟΝΕΖΑ</v>
      </c>
    </row>
    <row r="454" spans="1:40" x14ac:dyDescent="0.3">
      <c r="A454" s="74" cm="1">
        <f t="array" ref="A454">1+SUMPRODUCT(--(D454&gt;$D$2:$D$826))</f>
        <v>444</v>
      </c>
      <c r="B454" s="72" t="str">
        <f t="shared" si="42"/>
        <v>62751906444</v>
      </c>
      <c r="C454" s="30">
        <v>46008</v>
      </c>
      <c r="D454" s="29">
        <v>62751906</v>
      </c>
      <c r="E454" s="29" t="s">
        <v>747</v>
      </c>
      <c r="F454" s="29" t="s">
        <v>624</v>
      </c>
      <c r="G454" s="29" t="s">
        <v>238</v>
      </c>
      <c r="H454" s="29" t="s">
        <v>1966</v>
      </c>
      <c r="I454" s="29">
        <v>224</v>
      </c>
      <c r="J454" s="29">
        <v>0</v>
      </c>
      <c r="K454" s="29">
        <v>0</v>
      </c>
      <c r="L454" s="29">
        <v>0</v>
      </c>
      <c r="M454" s="29" t="s">
        <v>239</v>
      </c>
      <c r="N454" s="30">
        <v>46220</v>
      </c>
      <c r="O454" s="30">
        <v>46145</v>
      </c>
      <c r="P454" s="29">
        <v>212</v>
      </c>
      <c r="Q454" s="29">
        <v>137</v>
      </c>
      <c r="R454" s="29" t="s">
        <v>1974</v>
      </c>
      <c r="S454" s="30">
        <v>45980</v>
      </c>
      <c r="T454" s="29" t="s">
        <v>240</v>
      </c>
      <c r="U454" s="29" t="s">
        <v>240</v>
      </c>
      <c r="V454" s="32">
        <v>224</v>
      </c>
      <c r="W454" s="29">
        <v>948.43</v>
      </c>
      <c r="X454" s="29">
        <v>1</v>
      </c>
      <c r="Y454" s="29" t="s">
        <v>241</v>
      </c>
      <c r="Z454" s="29" t="s">
        <v>2245</v>
      </c>
      <c r="AA454" s="29" t="s">
        <v>242</v>
      </c>
      <c r="AB454" s="29" t="s">
        <v>242</v>
      </c>
      <c r="AC454" s="29" t="s">
        <v>242</v>
      </c>
      <c r="AD454" s="29" t="s">
        <v>243</v>
      </c>
      <c r="AE454" s="29" t="s">
        <v>240</v>
      </c>
      <c r="AF454" s="30">
        <v>45980</v>
      </c>
      <c r="AH454" s="74">
        <f>_xlfn.IFNA(IF(VLOOKUP(D454,'Cases2021 2022 FC'!AC:AE,3,0)=0,"1",VLOOKUP(D454,'Cases2021 2022 FC'!AC:AE,3,0)),"1")</f>
        <v>56</v>
      </c>
      <c r="AI454" s="74">
        <f t="shared" si="43"/>
        <v>4</v>
      </c>
      <c r="AJ454" s="74">
        <f t="shared" si="44"/>
        <v>0</v>
      </c>
      <c r="AK454" s="74">
        <f t="shared" si="45"/>
        <v>4</v>
      </c>
      <c r="AL454" s="74">
        <f t="shared" si="46"/>
        <v>224</v>
      </c>
      <c r="AM454" s="75">
        <f t="shared" si="47"/>
        <v>0</v>
      </c>
      <c r="AN454" s="72" t="str">
        <f>VLOOKUP(D454,SOP!C:R,16,0)</f>
        <v>ΜΑΓΙΟΝΕΖΑ</v>
      </c>
    </row>
    <row r="455" spans="1:40" x14ac:dyDescent="0.3">
      <c r="A455" s="74" cm="1">
        <f t="array" ref="A455">1+SUMPRODUCT(--(D455&gt;$D$2:$D$826))</f>
        <v>444</v>
      </c>
      <c r="B455" s="72" t="str">
        <f t="shared" si="42"/>
        <v>62751906444</v>
      </c>
      <c r="C455" s="30">
        <v>46008</v>
      </c>
      <c r="D455" s="29">
        <v>62751906</v>
      </c>
      <c r="E455" s="29" t="s">
        <v>747</v>
      </c>
      <c r="F455" s="29" t="s">
        <v>624</v>
      </c>
      <c r="G455" s="29" t="s">
        <v>238</v>
      </c>
      <c r="H455" s="29" t="s">
        <v>1966</v>
      </c>
      <c r="I455" s="29">
        <v>224</v>
      </c>
      <c r="J455" s="29">
        <v>0</v>
      </c>
      <c r="K455" s="29">
        <v>0</v>
      </c>
      <c r="L455" s="29">
        <v>0</v>
      </c>
      <c r="M455" s="29" t="s">
        <v>239</v>
      </c>
      <c r="N455" s="30">
        <v>46220</v>
      </c>
      <c r="O455" s="30">
        <v>46145</v>
      </c>
      <c r="P455" s="29">
        <v>212</v>
      </c>
      <c r="Q455" s="29">
        <v>137</v>
      </c>
      <c r="R455" s="29" t="s">
        <v>1975</v>
      </c>
      <c r="S455" s="30">
        <v>45980</v>
      </c>
      <c r="T455" s="29" t="s">
        <v>240</v>
      </c>
      <c r="U455" s="29" t="s">
        <v>240</v>
      </c>
      <c r="V455" s="29">
        <v>224</v>
      </c>
      <c r="W455" s="29">
        <v>948.43</v>
      </c>
      <c r="X455" s="29">
        <v>1</v>
      </c>
      <c r="Y455" s="29" t="s">
        <v>241</v>
      </c>
      <c r="Z455" s="29" t="s">
        <v>2245</v>
      </c>
      <c r="AA455" s="29" t="s">
        <v>242</v>
      </c>
      <c r="AB455" s="29" t="s">
        <v>242</v>
      </c>
      <c r="AC455" s="29" t="s">
        <v>242</v>
      </c>
      <c r="AD455" s="29" t="s">
        <v>243</v>
      </c>
      <c r="AE455" s="29" t="s">
        <v>240</v>
      </c>
      <c r="AF455" s="30">
        <v>45980</v>
      </c>
      <c r="AH455" s="74">
        <f>_xlfn.IFNA(IF(VLOOKUP(D455,'Cases2021 2022 FC'!AC:AE,3,0)=0,"1",VLOOKUP(D455,'Cases2021 2022 FC'!AC:AE,3,0)),"1")</f>
        <v>56</v>
      </c>
      <c r="AI455" s="74">
        <f t="shared" si="43"/>
        <v>4</v>
      </c>
      <c r="AJ455" s="74">
        <f t="shared" si="44"/>
        <v>0</v>
      </c>
      <c r="AK455" s="74">
        <f t="shared" si="45"/>
        <v>4</v>
      </c>
      <c r="AL455" s="74">
        <f t="shared" si="46"/>
        <v>224</v>
      </c>
      <c r="AM455" s="75">
        <f t="shared" si="47"/>
        <v>0</v>
      </c>
      <c r="AN455" s="72" t="str">
        <f>VLOOKUP(D455,SOP!C:R,16,0)</f>
        <v>ΜΑΓΙΟΝΕΖΑ</v>
      </c>
    </row>
    <row r="456" spans="1:40" x14ac:dyDescent="0.3">
      <c r="A456" s="74" cm="1">
        <f t="array" ref="A456">1+SUMPRODUCT(--(D456&gt;$D$2:$D$826))</f>
        <v>444</v>
      </c>
      <c r="B456" s="72" t="str">
        <f t="shared" si="42"/>
        <v>62751906444</v>
      </c>
      <c r="C456" s="30">
        <v>46008</v>
      </c>
      <c r="D456" s="29">
        <v>62751906</v>
      </c>
      <c r="E456" s="29" t="s">
        <v>747</v>
      </c>
      <c r="F456" s="29" t="s">
        <v>624</v>
      </c>
      <c r="G456" s="29" t="s">
        <v>238</v>
      </c>
      <c r="H456" s="29" t="s">
        <v>1966</v>
      </c>
      <c r="I456" s="29">
        <v>224</v>
      </c>
      <c r="J456" s="29">
        <v>0</v>
      </c>
      <c r="K456" s="29">
        <v>0</v>
      </c>
      <c r="L456" s="29">
        <v>0</v>
      </c>
      <c r="M456" s="29" t="s">
        <v>239</v>
      </c>
      <c r="N456" s="132">
        <v>46220</v>
      </c>
      <c r="O456" s="30">
        <v>46145</v>
      </c>
      <c r="P456" s="29">
        <v>212</v>
      </c>
      <c r="Q456" s="29">
        <v>137</v>
      </c>
      <c r="R456" s="29" t="s">
        <v>1976</v>
      </c>
      <c r="S456" s="29">
        <v>45980</v>
      </c>
      <c r="T456" s="29" t="s">
        <v>240</v>
      </c>
      <c r="U456" s="29" t="s">
        <v>240</v>
      </c>
      <c r="V456" s="29">
        <v>224</v>
      </c>
      <c r="W456" s="29">
        <v>948.43</v>
      </c>
      <c r="X456" s="29">
        <v>1</v>
      </c>
      <c r="Y456" s="29" t="s">
        <v>241</v>
      </c>
      <c r="Z456" s="29" t="s">
        <v>2245</v>
      </c>
      <c r="AA456" s="29" t="s">
        <v>242</v>
      </c>
      <c r="AB456" s="29" t="s">
        <v>242</v>
      </c>
      <c r="AC456" s="29" t="s">
        <v>242</v>
      </c>
      <c r="AD456" s="29" t="s">
        <v>243</v>
      </c>
      <c r="AE456" s="29" t="s">
        <v>240</v>
      </c>
      <c r="AF456" s="30">
        <v>45980</v>
      </c>
      <c r="AH456" s="74">
        <f>_xlfn.IFNA(IF(VLOOKUP(D456,'Cases2021 2022 FC'!AC:AE,3,0)=0,"1",VLOOKUP(D456,'Cases2021 2022 FC'!AC:AE,3,0)),"1")</f>
        <v>56</v>
      </c>
      <c r="AI456" s="74">
        <f t="shared" si="43"/>
        <v>4</v>
      </c>
      <c r="AJ456" s="74">
        <f t="shared" si="44"/>
        <v>0</v>
      </c>
      <c r="AK456" s="74">
        <f t="shared" si="45"/>
        <v>4</v>
      </c>
      <c r="AL456" s="74">
        <f t="shared" si="46"/>
        <v>224</v>
      </c>
      <c r="AM456" s="75">
        <f t="shared" si="47"/>
        <v>0</v>
      </c>
      <c r="AN456" s="72" t="str">
        <f>VLOOKUP(D456,SOP!C:R,16,0)</f>
        <v>ΜΑΓΙΟΝΕΖΑ</v>
      </c>
    </row>
    <row r="457" spans="1:40" x14ac:dyDescent="0.3">
      <c r="A457" s="74" cm="1">
        <f t="array" ref="A457">1+SUMPRODUCT(--(D457&gt;$D$2:$D$826))</f>
        <v>456</v>
      </c>
      <c r="B457" s="72" t="str">
        <f t="shared" si="42"/>
        <v>64303850456</v>
      </c>
      <c r="C457" s="30">
        <v>46008</v>
      </c>
      <c r="D457" s="29">
        <v>64303850</v>
      </c>
      <c r="E457" s="29" t="s">
        <v>908</v>
      </c>
      <c r="F457" s="29" t="s">
        <v>624</v>
      </c>
      <c r="G457" s="29" t="s">
        <v>238</v>
      </c>
      <c r="H457" s="29" t="s">
        <v>909</v>
      </c>
      <c r="I457" s="29">
        <v>95</v>
      </c>
      <c r="J457" s="29">
        <v>0</v>
      </c>
      <c r="K457" s="29">
        <v>0</v>
      </c>
      <c r="L457" s="29">
        <v>0</v>
      </c>
      <c r="M457" s="29" t="s">
        <v>239</v>
      </c>
      <c r="N457" s="30">
        <v>46173</v>
      </c>
      <c r="O457" s="30">
        <v>46143</v>
      </c>
      <c r="P457" s="29">
        <v>165</v>
      </c>
      <c r="Q457" s="29">
        <v>135</v>
      </c>
      <c r="R457" s="29" t="s">
        <v>910</v>
      </c>
      <c r="S457" s="30">
        <v>45826</v>
      </c>
      <c r="T457" s="29" t="s">
        <v>240</v>
      </c>
      <c r="U457" s="29" t="s">
        <v>240</v>
      </c>
      <c r="V457" s="32">
        <v>95</v>
      </c>
      <c r="W457" s="29">
        <v>519.4</v>
      </c>
      <c r="X457" s="29">
        <v>0.247</v>
      </c>
      <c r="Y457" s="29" t="s">
        <v>241</v>
      </c>
      <c r="Z457" s="29" t="s">
        <v>2245</v>
      </c>
      <c r="AA457" s="29" t="s">
        <v>242</v>
      </c>
      <c r="AB457" s="29" t="s">
        <v>242</v>
      </c>
      <c r="AC457" s="29" t="s">
        <v>242</v>
      </c>
      <c r="AD457" s="29" t="s">
        <v>243</v>
      </c>
      <c r="AE457" s="29" t="s">
        <v>240</v>
      </c>
      <c r="AF457" s="30">
        <v>45789</v>
      </c>
      <c r="AH457" s="74">
        <f>_xlfn.IFNA(IF(VLOOKUP(D457,'Cases2021 2022 FC'!AC:AE,3,0)=0,"1",VLOOKUP(D457,'Cases2021 2022 FC'!AC:AE,3,0)),"1")</f>
        <v>1</v>
      </c>
      <c r="AI457" s="74">
        <f t="shared" si="43"/>
        <v>95</v>
      </c>
      <c r="AJ457" s="74">
        <f t="shared" si="44"/>
        <v>0</v>
      </c>
      <c r="AK457" s="74">
        <f t="shared" si="45"/>
        <v>0</v>
      </c>
      <c r="AL457" s="74">
        <f t="shared" si="46"/>
        <v>0</v>
      </c>
      <c r="AM457" s="75">
        <f t="shared" si="47"/>
        <v>0</v>
      </c>
      <c r="AN457" s="72" t="str">
        <f>VLOOKUP(D457,SOP!C:R,16,0)</f>
        <v>SEASONINGS</v>
      </c>
    </row>
    <row r="458" spans="1:40" x14ac:dyDescent="0.3">
      <c r="A458" s="74" cm="1">
        <f t="array" ref="A458">1+SUMPRODUCT(--(D458&gt;$D$2:$D$826))</f>
        <v>457</v>
      </c>
      <c r="B458" s="72" t="str">
        <f t="shared" si="42"/>
        <v>64303966457</v>
      </c>
      <c r="C458" s="30">
        <v>46008</v>
      </c>
      <c r="D458" s="29">
        <v>64303966</v>
      </c>
      <c r="E458" s="29" t="s">
        <v>794</v>
      </c>
      <c r="F458" s="29" t="s">
        <v>624</v>
      </c>
      <c r="G458" s="29" t="s">
        <v>238</v>
      </c>
      <c r="H458" s="29" t="s">
        <v>846</v>
      </c>
      <c r="I458" s="29">
        <v>37</v>
      </c>
      <c r="J458" s="29">
        <v>0</v>
      </c>
      <c r="K458" s="29">
        <v>0</v>
      </c>
      <c r="L458" s="29">
        <v>0</v>
      </c>
      <c r="M458" s="29" t="s">
        <v>239</v>
      </c>
      <c r="N458" s="132">
        <v>46142</v>
      </c>
      <c r="O458" s="30">
        <v>46052</v>
      </c>
      <c r="P458" s="29">
        <v>134</v>
      </c>
      <c r="Q458" s="29">
        <v>44</v>
      </c>
      <c r="R458" s="29" t="s">
        <v>847</v>
      </c>
      <c r="S458" s="29">
        <v>45777</v>
      </c>
      <c r="T458" s="29" t="s">
        <v>240</v>
      </c>
      <c r="U458" s="29" t="s">
        <v>240</v>
      </c>
      <c r="V458" s="29">
        <v>37</v>
      </c>
      <c r="W458" s="29">
        <v>220.79</v>
      </c>
      <c r="X458" s="29">
        <v>9.6000000000000002E-2</v>
      </c>
      <c r="Y458" s="29" t="s">
        <v>241</v>
      </c>
      <c r="Z458" s="29" t="s">
        <v>2245</v>
      </c>
      <c r="AA458" s="29" t="s">
        <v>242</v>
      </c>
      <c r="AB458" s="29" t="s">
        <v>242</v>
      </c>
      <c r="AC458" s="29" t="s">
        <v>242</v>
      </c>
      <c r="AD458" s="29" t="s">
        <v>243</v>
      </c>
      <c r="AE458" s="29" t="s">
        <v>240</v>
      </c>
      <c r="AF458" s="30">
        <v>45764</v>
      </c>
      <c r="AH458" s="74">
        <f>_xlfn.IFNA(IF(VLOOKUP(D458,'Cases2021 2022 FC'!AC:AE,3,0)=0,"1",VLOOKUP(D458,'Cases2021 2022 FC'!AC:AE,3,0)),"1")</f>
        <v>4</v>
      </c>
      <c r="AI458" s="74">
        <f t="shared" si="43"/>
        <v>9</v>
      </c>
      <c r="AJ458" s="74">
        <f t="shared" si="44"/>
        <v>0</v>
      </c>
      <c r="AK458" s="74">
        <f t="shared" si="45"/>
        <v>0</v>
      </c>
      <c r="AL458" s="74">
        <f t="shared" si="46"/>
        <v>0</v>
      </c>
      <c r="AM458" s="75">
        <f t="shared" si="47"/>
        <v>0</v>
      </c>
      <c r="AN458" s="72" t="str">
        <f>VLOOKUP(D458,SOP!C:R,16,0)</f>
        <v>SEASONINGS</v>
      </c>
    </row>
    <row r="459" spans="1:40" x14ac:dyDescent="0.3">
      <c r="A459" s="74" cm="1">
        <f t="array" ref="A459">1+SUMPRODUCT(--(D459&gt;$D$2:$D$826))</f>
        <v>457</v>
      </c>
      <c r="B459" s="72" t="str">
        <f t="shared" si="42"/>
        <v>64303966457</v>
      </c>
      <c r="C459" s="30">
        <v>46008</v>
      </c>
      <c r="D459" s="29">
        <v>64303966</v>
      </c>
      <c r="E459" s="29" t="s">
        <v>794</v>
      </c>
      <c r="F459" s="29" t="s">
        <v>624</v>
      </c>
      <c r="G459" s="29" t="s">
        <v>238</v>
      </c>
      <c r="H459" s="29" t="s">
        <v>1812</v>
      </c>
      <c r="I459" s="29">
        <v>383</v>
      </c>
      <c r="J459" s="29">
        <v>0</v>
      </c>
      <c r="K459" s="29">
        <v>0</v>
      </c>
      <c r="L459" s="29">
        <v>0</v>
      </c>
      <c r="M459" s="29" t="s">
        <v>239</v>
      </c>
      <c r="N459" s="132">
        <v>46326</v>
      </c>
      <c r="O459" s="30">
        <v>46236</v>
      </c>
      <c r="P459" s="29">
        <v>318</v>
      </c>
      <c r="Q459" s="29">
        <v>228</v>
      </c>
      <c r="R459" s="29" t="s">
        <v>1813</v>
      </c>
      <c r="S459" s="29">
        <v>45982</v>
      </c>
      <c r="T459" s="29" t="s">
        <v>240</v>
      </c>
      <c r="U459" s="29" t="s">
        <v>240</v>
      </c>
      <c r="V459" s="29">
        <v>383</v>
      </c>
      <c r="W459" s="29">
        <v>2285.46</v>
      </c>
      <c r="X459" s="29">
        <v>0.997</v>
      </c>
      <c r="Y459" s="29" t="s">
        <v>241</v>
      </c>
      <c r="Z459" s="29" t="s">
        <v>2245</v>
      </c>
      <c r="AA459" s="29" t="s">
        <v>242</v>
      </c>
      <c r="AB459" s="29" t="s">
        <v>242</v>
      </c>
      <c r="AC459" s="29" t="s">
        <v>242</v>
      </c>
      <c r="AD459" s="29" t="s">
        <v>243</v>
      </c>
      <c r="AE459" s="29" t="s">
        <v>240</v>
      </c>
      <c r="AF459" s="30">
        <v>45945</v>
      </c>
      <c r="AH459" s="74">
        <f>_xlfn.IFNA(IF(VLOOKUP(D459,'Cases2021 2022 FC'!AC:AE,3,0)=0,"1",VLOOKUP(D459,'Cases2021 2022 FC'!AC:AE,3,0)),"1")</f>
        <v>4</v>
      </c>
      <c r="AI459" s="74">
        <f t="shared" si="43"/>
        <v>96</v>
      </c>
      <c r="AJ459" s="74">
        <f t="shared" si="44"/>
        <v>0</v>
      </c>
      <c r="AK459" s="74">
        <f t="shared" si="45"/>
        <v>9</v>
      </c>
      <c r="AL459" s="74">
        <f t="shared" si="46"/>
        <v>383</v>
      </c>
      <c r="AM459" s="75">
        <f t="shared" si="47"/>
        <v>0</v>
      </c>
      <c r="AN459" s="72" t="str">
        <f>VLOOKUP(D459,SOP!C:R,16,0)</f>
        <v>SEASONINGS</v>
      </c>
    </row>
    <row r="460" spans="1:40" x14ac:dyDescent="0.3">
      <c r="A460" s="74" cm="1">
        <f t="array" ref="A460">1+SUMPRODUCT(--(D460&gt;$D$2:$D$826))</f>
        <v>459</v>
      </c>
      <c r="B460" s="72" t="str">
        <f t="shared" si="42"/>
        <v>64308055459</v>
      </c>
      <c r="C460" s="30">
        <v>46008</v>
      </c>
      <c r="D460" s="29">
        <v>64308055</v>
      </c>
      <c r="E460" s="29" t="s">
        <v>745</v>
      </c>
      <c r="F460" s="29" t="s">
        <v>624</v>
      </c>
      <c r="G460" s="29" t="s">
        <v>238</v>
      </c>
      <c r="H460" s="29" t="s">
        <v>1626</v>
      </c>
      <c r="I460" s="29">
        <v>89</v>
      </c>
      <c r="J460" s="29">
        <v>0</v>
      </c>
      <c r="K460" s="29">
        <v>0</v>
      </c>
      <c r="L460" s="29">
        <v>0</v>
      </c>
      <c r="M460" s="29" t="s">
        <v>239</v>
      </c>
      <c r="N460" s="132">
        <v>46191</v>
      </c>
      <c r="O460" s="30">
        <v>46116</v>
      </c>
      <c r="P460" s="29">
        <v>183</v>
      </c>
      <c r="Q460" s="29">
        <v>108</v>
      </c>
      <c r="R460" s="29" t="s">
        <v>1627</v>
      </c>
      <c r="S460" s="29">
        <v>45951</v>
      </c>
      <c r="T460" s="29" t="s">
        <v>240</v>
      </c>
      <c r="U460" s="29" t="s">
        <v>240</v>
      </c>
      <c r="V460" s="29">
        <v>89</v>
      </c>
      <c r="W460" s="29">
        <v>363.61</v>
      </c>
      <c r="X460" s="29">
        <v>0.371</v>
      </c>
      <c r="Y460" s="29" t="s">
        <v>241</v>
      </c>
      <c r="Z460" s="29" t="s">
        <v>2245</v>
      </c>
      <c r="AA460" s="29" t="s">
        <v>242</v>
      </c>
      <c r="AB460" s="29" t="s">
        <v>242</v>
      </c>
      <c r="AC460" s="29" t="s">
        <v>242</v>
      </c>
      <c r="AD460" s="29" t="s">
        <v>243</v>
      </c>
      <c r="AE460" s="29" t="s">
        <v>240</v>
      </c>
      <c r="AF460" s="30">
        <v>45951</v>
      </c>
      <c r="AH460" s="74">
        <f>_xlfn.IFNA(IF(VLOOKUP(D460,'Cases2021 2022 FC'!AC:AE,3,0)=0,"1",VLOOKUP(D460,'Cases2021 2022 FC'!AC:AE,3,0)),"1")</f>
        <v>74</v>
      </c>
      <c r="AI460" s="74">
        <f t="shared" si="43"/>
        <v>1</v>
      </c>
      <c r="AJ460" s="74">
        <f t="shared" si="44"/>
        <v>0</v>
      </c>
      <c r="AK460" s="74">
        <f t="shared" si="45"/>
        <v>0</v>
      </c>
      <c r="AL460" s="74">
        <f t="shared" si="46"/>
        <v>0</v>
      </c>
      <c r="AM460" s="75">
        <f t="shared" si="47"/>
        <v>0</v>
      </c>
      <c r="AN460" s="72" t="str">
        <f>VLOOKUP(D460,SOP!C:R,16,0)</f>
        <v>ΜΑΓΙΟΝΕΖΑ</v>
      </c>
    </row>
    <row r="461" spans="1:40" x14ac:dyDescent="0.3">
      <c r="A461" s="74" cm="1">
        <f t="array" ref="A461">1+SUMPRODUCT(--(D461&gt;$D$2:$D$826))</f>
        <v>459</v>
      </c>
      <c r="B461" s="72" t="str">
        <f t="shared" si="42"/>
        <v>64308055459</v>
      </c>
      <c r="C461" s="30">
        <v>46008</v>
      </c>
      <c r="D461" s="29">
        <v>64308055</v>
      </c>
      <c r="E461" s="29" t="s">
        <v>745</v>
      </c>
      <c r="F461" s="29" t="s">
        <v>624</v>
      </c>
      <c r="G461" s="29" t="s">
        <v>238</v>
      </c>
      <c r="H461" s="29" t="s">
        <v>1626</v>
      </c>
      <c r="I461" s="29">
        <v>240</v>
      </c>
      <c r="J461" s="29">
        <v>0</v>
      </c>
      <c r="K461" s="29">
        <v>0</v>
      </c>
      <c r="L461" s="29">
        <v>0</v>
      </c>
      <c r="M461" s="29" t="s">
        <v>239</v>
      </c>
      <c r="N461" s="132">
        <v>46191</v>
      </c>
      <c r="O461" s="30">
        <v>46116</v>
      </c>
      <c r="P461" s="29">
        <v>183</v>
      </c>
      <c r="Q461" s="29">
        <v>108</v>
      </c>
      <c r="R461" s="29" t="s">
        <v>1628</v>
      </c>
      <c r="S461" s="29">
        <v>45951</v>
      </c>
      <c r="T461" s="29" t="s">
        <v>240</v>
      </c>
      <c r="U461" s="29" t="s">
        <v>240</v>
      </c>
      <c r="V461" s="29">
        <v>240</v>
      </c>
      <c r="W461" s="29">
        <v>980.51</v>
      </c>
      <c r="X461" s="29">
        <v>1</v>
      </c>
      <c r="Y461" s="29" t="s">
        <v>241</v>
      </c>
      <c r="Z461" s="29" t="s">
        <v>2245</v>
      </c>
      <c r="AA461" s="29" t="s">
        <v>242</v>
      </c>
      <c r="AB461" s="29" t="s">
        <v>242</v>
      </c>
      <c r="AC461" s="29" t="s">
        <v>242</v>
      </c>
      <c r="AD461" s="29" t="s">
        <v>243</v>
      </c>
      <c r="AE461" s="29" t="s">
        <v>240</v>
      </c>
      <c r="AF461" s="30">
        <v>45951</v>
      </c>
      <c r="AH461" s="74">
        <f>_xlfn.IFNA(IF(VLOOKUP(D461,'Cases2021 2022 FC'!AC:AE,3,0)=0,"1",VLOOKUP(D461,'Cases2021 2022 FC'!AC:AE,3,0)),"1")</f>
        <v>74</v>
      </c>
      <c r="AI461" s="74">
        <f t="shared" si="43"/>
        <v>3</v>
      </c>
      <c r="AJ461" s="74">
        <f t="shared" si="44"/>
        <v>0</v>
      </c>
      <c r="AK461" s="74">
        <f t="shared" si="45"/>
        <v>1</v>
      </c>
      <c r="AL461" s="74">
        <f t="shared" si="46"/>
        <v>240</v>
      </c>
      <c r="AM461" s="75">
        <f t="shared" si="47"/>
        <v>0</v>
      </c>
      <c r="AN461" s="72" t="str">
        <f>VLOOKUP(D461,SOP!C:R,16,0)</f>
        <v>ΜΑΓΙΟΝΕΖΑ</v>
      </c>
    </row>
    <row r="462" spans="1:40" x14ac:dyDescent="0.3">
      <c r="A462" s="74" cm="1">
        <f t="array" ref="A462">1+SUMPRODUCT(--(D462&gt;$D$2:$D$826))</f>
        <v>459</v>
      </c>
      <c r="B462" s="72" t="str">
        <f t="shared" si="42"/>
        <v>64308055459</v>
      </c>
      <c r="C462" s="30">
        <v>46008</v>
      </c>
      <c r="D462" s="29">
        <v>64308055</v>
      </c>
      <c r="E462" s="29" t="s">
        <v>745</v>
      </c>
      <c r="F462" s="29" t="s">
        <v>624</v>
      </c>
      <c r="G462" s="29" t="s">
        <v>238</v>
      </c>
      <c r="H462" s="29" t="s">
        <v>1626</v>
      </c>
      <c r="I462" s="29">
        <v>5</v>
      </c>
      <c r="J462" s="29">
        <v>0</v>
      </c>
      <c r="K462" s="29">
        <v>0</v>
      </c>
      <c r="L462" s="29">
        <v>0</v>
      </c>
      <c r="M462" s="29" t="s">
        <v>239</v>
      </c>
      <c r="N462" s="30">
        <v>46191</v>
      </c>
      <c r="O462" s="30">
        <v>46116</v>
      </c>
      <c r="P462" s="29">
        <v>183</v>
      </c>
      <c r="Q462" s="29">
        <v>108</v>
      </c>
      <c r="R462" s="29" t="s">
        <v>2250</v>
      </c>
      <c r="S462" s="30">
        <v>45951</v>
      </c>
      <c r="T462" s="29" t="s">
        <v>240</v>
      </c>
      <c r="U462" s="29" t="s">
        <v>240</v>
      </c>
      <c r="V462" s="32">
        <v>5</v>
      </c>
      <c r="W462" s="29">
        <v>20.43</v>
      </c>
      <c r="X462" s="29">
        <v>2.1000000000000001E-2</v>
      </c>
      <c r="Y462" s="29" t="s">
        <v>241</v>
      </c>
      <c r="Z462" s="29" t="s">
        <v>2245</v>
      </c>
      <c r="AA462" s="29" t="s">
        <v>242</v>
      </c>
      <c r="AB462" s="29" t="s">
        <v>242</v>
      </c>
      <c r="AC462" s="29" t="s">
        <v>242</v>
      </c>
      <c r="AD462" s="29" t="s">
        <v>243</v>
      </c>
      <c r="AE462" s="29" t="s">
        <v>240</v>
      </c>
      <c r="AF462" s="30">
        <v>45951</v>
      </c>
      <c r="AH462" s="74">
        <f>_xlfn.IFNA(IF(VLOOKUP(D462,'Cases2021 2022 FC'!AC:AE,3,0)=0,"1",VLOOKUP(D462,'Cases2021 2022 FC'!AC:AE,3,0)),"1")</f>
        <v>74</v>
      </c>
      <c r="AI462" s="74">
        <f t="shared" si="43"/>
        <v>0</v>
      </c>
      <c r="AJ462" s="74">
        <f t="shared" si="44"/>
        <v>0</v>
      </c>
      <c r="AK462" s="74">
        <f t="shared" si="45"/>
        <v>3</v>
      </c>
      <c r="AL462" s="74">
        <f t="shared" si="46"/>
        <v>5</v>
      </c>
      <c r="AM462" s="75">
        <f t="shared" si="47"/>
        <v>0</v>
      </c>
      <c r="AN462" s="72" t="str">
        <f>VLOOKUP(D462,SOP!C:R,16,0)</f>
        <v>ΜΑΓΙΟΝΕΖΑ</v>
      </c>
    </row>
    <row r="463" spans="1:40" x14ac:dyDescent="0.3">
      <c r="A463" s="74" cm="1">
        <f t="array" ref="A463">1+SUMPRODUCT(--(D463&gt;$D$2:$D$826))</f>
        <v>459</v>
      </c>
      <c r="B463" s="72" t="str">
        <f t="shared" si="42"/>
        <v>64308055459</v>
      </c>
      <c r="C463" s="30">
        <v>46008</v>
      </c>
      <c r="D463" s="29">
        <v>64308055</v>
      </c>
      <c r="E463" s="29" t="s">
        <v>745</v>
      </c>
      <c r="F463" s="29" t="s">
        <v>624</v>
      </c>
      <c r="G463" s="29" t="s">
        <v>238</v>
      </c>
      <c r="H463" s="29" t="s">
        <v>1626</v>
      </c>
      <c r="I463" s="29">
        <v>40</v>
      </c>
      <c r="J463" s="29">
        <v>0</v>
      </c>
      <c r="K463" s="29">
        <v>0</v>
      </c>
      <c r="L463" s="29">
        <v>0</v>
      </c>
      <c r="M463" s="29" t="s">
        <v>239</v>
      </c>
      <c r="N463" s="30">
        <v>46191</v>
      </c>
      <c r="O463" s="30">
        <v>46116</v>
      </c>
      <c r="P463" s="29">
        <v>183</v>
      </c>
      <c r="Q463" s="29">
        <v>108</v>
      </c>
      <c r="R463" s="29" t="s">
        <v>2251</v>
      </c>
      <c r="S463" s="30">
        <v>45951</v>
      </c>
      <c r="T463" s="29" t="s">
        <v>240</v>
      </c>
      <c r="U463" s="29" t="s">
        <v>240</v>
      </c>
      <c r="V463" s="29">
        <v>40</v>
      </c>
      <c r="W463" s="29">
        <v>163.41999999999999</v>
      </c>
      <c r="X463" s="29">
        <v>0.16700000000000001</v>
      </c>
      <c r="Y463" s="29" t="s">
        <v>241</v>
      </c>
      <c r="Z463" s="29" t="s">
        <v>2245</v>
      </c>
      <c r="AA463" s="29" t="s">
        <v>242</v>
      </c>
      <c r="AB463" s="29" t="s">
        <v>242</v>
      </c>
      <c r="AC463" s="29" t="s">
        <v>242</v>
      </c>
      <c r="AD463" s="29" t="s">
        <v>243</v>
      </c>
      <c r="AE463" s="29" t="s">
        <v>240</v>
      </c>
      <c r="AF463" s="30">
        <v>45951</v>
      </c>
      <c r="AH463" s="74">
        <f>_xlfn.IFNA(IF(VLOOKUP(D463,'Cases2021 2022 FC'!AC:AE,3,0)=0,"1",VLOOKUP(D463,'Cases2021 2022 FC'!AC:AE,3,0)),"1")</f>
        <v>74</v>
      </c>
      <c r="AI463" s="74">
        <f t="shared" si="43"/>
        <v>1</v>
      </c>
      <c r="AJ463" s="74">
        <f t="shared" si="44"/>
        <v>0</v>
      </c>
      <c r="AK463" s="74">
        <f t="shared" si="45"/>
        <v>0</v>
      </c>
      <c r="AL463" s="74">
        <f t="shared" si="46"/>
        <v>0</v>
      </c>
      <c r="AM463" s="75">
        <f t="shared" si="47"/>
        <v>0</v>
      </c>
      <c r="AN463" s="72" t="str">
        <f>VLOOKUP(D463,SOP!C:R,16,0)</f>
        <v>ΜΑΓΙΟΝΕΖΑ</v>
      </c>
    </row>
    <row r="464" spans="1:40" x14ac:dyDescent="0.3">
      <c r="A464" s="74" cm="1">
        <f t="array" ref="A464">1+SUMPRODUCT(--(D464&gt;$D$2:$D$826))</f>
        <v>459</v>
      </c>
      <c r="B464" s="72" t="str">
        <f t="shared" si="42"/>
        <v>64308055459</v>
      </c>
      <c r="C464" s="30">
        <v>46008</v>
      </c>
      <c r="D464" s="29">
        <v>64308055</v>
      </c>
      <c r="E464" s="29" t="s">
        <v>745</v>
      </c>
      <c r="F464" s="29" t="s">
        <v>624</v>
      </c>
      <c r="G464" s="29" t="s">
        <v>238</v>
      </c>
      <c r="H464" s="29" t="s">
        <v>1626</v>
      </c>
      <c r="I464" s="29">
        <v>3</v>
      </c>
      <c r="J464" s="29">
        <v>0</v>
      </c>
      <c r="K464" s="29">
        <v>0</v>
      </c>
      <c r="L464" s="29">
        <v>0</v>
      </c>
      <c r="M464" s="29" t="s">
        <v>239</v>
      </c>
      <c r="N464" s="30">
        <v>46191</v>
      </c>
      <c r="O464" s="30">
        <v>46116</v>
      </c>
      <c r="P464" s="32">
        <v>183</v>
      </c>
      <c r="Q464" s="32">
        <v>108</v>
      </c>
      <c r="R464" s="29" t="s">
        <v>2247</v>
      </c>
      <c r="S464" s="30">
        <v>45951</v>
      </c>
      <c r="T464" s="29" t="s">
        <v>240</v>
      </c>
      <c r="U464" s="29" t="s">
        <v>240</v>
      </c>
      <c r="V464" s="32">
        <v>3</v>
      </c>
      <c r="W464" s="29">
        <v>12.26</v>
      </c>
      <c r="X464" s="29">
        <v>1.2999999999999999E-2</v>
      </c>
      <c r="Y464" s="29" t="s">
        <v>241</v>
      </c>
      <c r="Z464" s="29" t="s">
        <v>2245</v>
      </c>
      <c r="AA464" s="29" t="s">
        <v>242</v>
      </c>
      <c r="AB464" s="29" t="s">
        <v>242</v>
      </c>
      <c r="AC464" s="29" t="s">
        <v>242</v>
      </c>
      <c r="AD464" s="29" t="s">
        <v>243</v>
      </c>
      <c r="AE464" s="29" t="s">
        <v>240</v>
      </c>
      <c r="AF464" s="30">
        <v>45951</v>
      </c>
      <c r="AH464" s="74">
        <f>_xlfn.IFNA(IF(VLOOKUP(D464,'Cases2021 2022 FC'!AC:AE,3,0)=0,"1",VLOOKUP(D464,'Cases2021 2022 FC'!AC:AE,3,0)),"1")</f>
        <v>74</v>
      </c>
      <c r="AI464" s="74">
        <f t="shared" si="43"/>
        <v>0</v>
      </c>
      <c r="AJ464" s="74">
        <f t="shared" si="44"/>
        <v>0</v>
      </c>
      <c r="AK464" s="74">
        <f t="shared" si="45"/>
        <v>1</v>
      </c>
      <c r="AL464" s="74">
        <f t="shared" si="46"/>
        <v>3</v>
      </c>
      <c r="AM464" s="75">
        <f t="shared" si="47"/>
        <v>0</v>
      </c>
      <c r="AN464" s="72" t="str">
        <f>VLOOKUP(D464,SOP!C:R,16,0)</f>
        <v>ΜΑΓΙΟΝΕΖΑ</v>
      </c>
    </row>
    <row r="465" spans="1:40" x14ac:dyDescent="0.3">
      <c r="A465" s="74" cm="1">
        <f t="array" ref="A465">1+SUMPRODUCT(--(D465&gt;$D$2:$D$826))</f>
        <v>459</v>
      </c>
      <c r="B465" s="72" t="str">
        <f t="shared" si="42"/>
        <v>64308055459</v>
      </c>
      <c r="C465" s="30">
        <v>46008</v>
      </c>
      <c r="D465" s="29">
        <v>64308055</v>
      </c>
      <c r="E465" s="29" t="s">
        <v>745</v>
      </c>
      <c r="F465" s="29" t="s">
        <v>624</v>
      </c>
      <c r="G465" s="29" t="s">
        <v>238</v>
      </c>
      <c r="H465" s="29" t="s">
        <v>1626</v>
      </c>
      <c r="I465" s="29">
        <v>3</v>
      </c>
      <c r="J465" s="29">
        <v>0</v>
      </c>
      <c r="K465" s="29">
        <v>0</v>
      </c>
      <c r="L465" s="29">
        <v>0</v>
      </c>
      <c r="M465" s="29" t="s">
        <v>239</v>
      </c>
      <c r="N465" s="30">
        <v>46191</v>
      </c>
      <c r="O465" s="30">
        <v>46116</v>
      </c>
      <c r="P465" s="29">
        <v>183</v>
      </c>
      <c r="Q465" s="29">
        <v>108</v>
      </c>
      <c r="R465" s="29" t="s">
        <v>2257</v>
      </c>
      <c r="S465" s="30">
        <v>45951</v>
      </c>
      <c r="T465" s="29" t="s">
        <v>240</v>
      </c>
      <c r="U465" s="29" t="s">
        <v>240</v>
      </c>
      <c r="V465" s="32">
        <v>3</v>
      </c>
      <c r="W465" s="29">
        <v>12.26</v>
      </c>
      <c r="X465" s="29">
        <v>1.2999999999999999E-2</v>
      </c>
      <c r="Y465" s="29" t="s">
        <v>241</v>
      </c>
      <c r="Z465" s="29" t="s">
        <v>2245</v>
      </c>
      <c r="AA465" s="29" t="s">
        <v>242</v>
      </c>
      <c r="AB465" s="29" t="s">
        <v>242</v>
      </c>
      <c r="AC465" s="29" t="s">
        <v>242</v>
      </c>
      <c r="AD465" s="29" t="s">
        <v>243</v>
      </c>
      <c r="AE465" s="29" t="s">
        <v>240</v>
      </c>
      <c r="AF465" s="30">
        <v>45951</v>
      </c>
      <c r="AH465" s="74">
        <f>_xlfn.IFNA(IF(VLOOKUP(D465,'Cases2021 2022 FC'!AC:AE,3,0)=0,"1",VLOOKUP(D465,'Cases2021 2022 FC'!AC:AE,3,0)),"1")</f>
        <v>74</v>
      </c>
      <c r="AI465" s="74">
        <f t="shared" si="43"/>
        <v>0</v>
      </c>
      <c r="AJ465" s="74">
        <f t="shared" si="44"/>
        <v>0</v>
      </c>
      <c r="AK465" s="74">
        <f t="shared" si="45"/>
        <v>0</v>
      </c>
      <c r="AL465" s="74">
        <f t="shared" si="46"/>
        <v>0</v>
      </c>
      <c r="AM465" s="75">
        <f t="shared" si="47"/>
        <v>0</v>
      </c>
      <c r="AN465" s="72" t="str">
        <f>VLOOKUP(D465,SOP!C:R,16,0)</f>
        <v>ΜΑΓΙΟΝΕΖΑ</v>
      </c>
    </row>
    <row r="466" spans="1:40" x14ac:dyDescent="0.3">
      <c r="A466" s="74" cm="1">
        <f t="array" ref="A466">1+SUMPRODUCT(--(D466&gt;$D$2:$D$826))</f>
        <v>459</v>
      </c>
      <c r="B466" s="72" t="str">
        <f t="shared" si="42"/>
        <v>64308055459</v>
      </c>
      <c r="C466" s="30">
        <v>46008</v>
      </c>
      <c r="D466" s="29">
        <v>64308055</v>
      </c>
      <c r="E466" s="29" t="s">
        <v>745</v>
      </c>
      <c r="F466" s="29" t="s">
        <v>624</v>
      </c>
      <c r="G466" s="29" t="s">
        <v>238</v>
      </c>
      <c r="H466" s="29" t="s">
        <v>1953</v>
      </c>
      <c r="I466" s="29">
        <v>240</v>
      </c>
      <c r="J466" s="29">
        <v>0</v>
      </c>
      <c r="K466" s="29">
        <v>0</v>
      </c>
      <c r="L466" s="29">
        <v>0</v>
      </c>
      <c r="M466" s="29" t="s">
        <v>239</v>
      </c>
      <c r="N466" s="30">
        <v>46215</v>
      </c>
      <c r="O466" s="30">
        <v>46140</v>
      </c>
      <c r="P466" s="29">
        <v>207</v>
      </c>
      <c r="Q466" s="29">
        <v>132</v>
      </c>
      <c r="R466" s="29" t="s">
        <v>1954</v>
      </c>
      <c r="S466" s="30">
        <v>45975</v>
      </c>
      <c r="T466" s="29" t="s">
        <v>240</v>
      </c>
      <c r="U466" s="29" t="s">
        <v>240</v>
      </c>
      <c r="V466" s="32">
        <v>240</v>
      </c>
      <c r="W466" s="29">
        <v>980.51</v>
      </c>
      <c r="X466" s="29">
        <v>1</v>
      </c>
      <c r="Y466" s="29" t="s">
        <v>241</v>
      </c>
      <c r="Z466" s="29" t="s">
        <v>2245</v>
      </c>
      <c r="AA466" s="29" t="s">
        <v>242</v>
      </c>
      <c r="AB466" s="29" t="s">
        <v>242</v>
      </c>
      <c r="AC466" s="29" t="s">
        <v>242</v>
      </c>
      <c r="AD466" s="29" t="s">
        <v>243</v>
      </c>
      <c r="AE466" s="29" t="s">
        <v>240</v>
      </c>
      <c r="AF466" s="30">
        <v>45975</v>
      </c>
      <c r="AH466" s="74">
        <f>_xlfn.IFNA(IF(VLOOKUP(D466,'Cases2021 2022 FC'!AC:AE,3,0)=0,"1",VLOOKUP(D466,'Cases2021 2022 FC'!AC:AE,3,0)),"1")</f>
        <v>74</v>
      </c>
      <c r="AI466" s="74">
        <f t="shared" si="43"/>
        <v>3</v>
      </c>
      <c r="AJ466" s="74">
        <f t="shared" si="44"/>
        <v>0</v>
      </c>
      <c r="AK466" s="74">
        <f t="shared" si="45"/>
        <v>0</v>
      </c>
      <c r="AL466" s="74">
        <f t="shared" si="46"/>
        <v>0</v>
      </c>
      <c r="AM466" s="75">
        <f t="shared" si="47"/>
        <v>0</v>
      </c>
      <c r="AN466" s="72" t="str">
        <f>VLOOKUP(D466,SOP!C:R,16,0)</f>
        <v>ΜΑΓΙΟΝΕΖΑ</v>
      </c>
    </row>
    <row r="467" spans="1:40" x14ac:dyDescent="0.3">
      <c r="A467" s="74" cm="1">
        <f t="array" ref="A467">1+SUMPRODUCT(--(D467&gt;$D$2:$D$826))</f>
        <v>459</v>
      </c>
      <c r="B467" s="72" t="str">
        <f t="shared" si="42"/>
        <v>64308055459</v>
      </c>
      <c r="C467" s="30">
        <v>46008</v>
      </c>
      <c r="D467" s="29">
        <v>64308055</v>
      </c>
      <c r="E467" s="29" t="s">
        <v>745</v>
      </c>
      <c r="F467" s="29" t="s">
        <v>624</v>
      </c>
      <c r="G467" s="29" t="s">
        <v>238</v>
      </c>
      <c r="H467" s="29" t="s">
        <v>1953</v>
      </c>
      <c r="I467" s="29">
        <v>240</v>
      </c>
      <c r="J467" s="29">
        <v>0</v>
      </c>
      <c r="K467" s="29">
        <v>0</v>
      </c>
      <c r="L467" s="29">
        <v>0</v>
      </c>
      <c r="M467" s="29" t="s">
        <v>239</v>
      </c>
      <c r="N467" s="132">
        <v>46215</v>
      </c>
      <c r="O467" s="30">
        <v>46140</v>
      </c>
      <c r="P467" s="29">
        <v>207</v>
      </c>
      <c r="Q467" s="29">
        <v>132</v>
      </c>
      <c r="R467" s="29" t="s">
        <v>1955</v>
      </c>
      <c r="S467" s="29">
        <v>45975</v>
      </c>
      <c r="T467" s="29" t="s">
        <v>240</v>
      </c>
      <c r="U467" s="29" t="s">
        <v>240</v>
      </c>
      <c r="V467" s="29">
        <v>240</v>
      </c>
      <c r="W467" s="29">
        <v>980.51</v>
      </c>
      <c r="X467" s="29">
        <v>1</v>
      </c>
      <c r="Y467" s="29" t="s">
        <v>241</v>
      </c>
      <c r="Z467" s="29" t="s">
        <v>2245</v>
      </c>
      <c r="AA467" s="29" t="s">
        <v>242</v>
      </c>
      <c r="AB467" s="29" t="s">
        <v>242</v>
      </c>
      <c r="AC467" s="29" t="s">
        <v>242</v>
      </c>
      <c r="AD467" s="29" t="s">
        <v>243</v>
      </c>
      <c r="AE467" s="29" t="s">
        <v>240</v>
      </c>
      <c r="AF467" s="30">
        <v>45975</v>
      </c>
      <c r="AH467" s="74">
        <f>_xlfn.IFNA(IF(VLOOKUP(D467,'Cases2021 2022 FC'!AC:AE,3,0)=0,"1",VLOOKUP(D467,'Cases2021 2022 FC'!AC:AE,3,0)),"1")</f>
        <v>74</v>
      </c>
      <c r="AI467" s="74">
        <f t="shared" si="43"/>
        <v>3</v>
      </c>
      <c r="AJ467" s="74">
        <f t="shared" si="44"/>
        <v>0</v>
      </c>
      <c r="AK467" s="74">
        <f t="shared" si="45"/>
        <v>3</v>
      </c>
      <c r="AL467" s="74">
        <f t="shared" si="46"/>
        <v>240</v>
      </c>
      <c r="AM467" s="75">
        <f t="shared" si="47"/>
        <v>0</v>
      </c>
      <c r="AN467" s="72" t="str">
        <f>VLOOKUP(D467,SOP!C:R,16,0)</f>
        <v>ΜΑΓΙΟΝΕΖΑ</v>
      </c>
    </row>
    <row r="468" spans="1:40" x14ac:dyDescent="0.3">
      <c r="A468" s="74" cm="1">
        <f t="array" ref="A468">1+SUMPRODUCT(--(D468&gt;$D$2:$D$826))</f>
        <v>459</v>
      </c>
      <c r="B468" s="72" t="str">
        <f t="shared" si="42"/>
        <v>64308055459</v>
      </c>
      <c r="C468" s="30">
        <v>46008</v>
      </c>
      <c r="D468" s="29">
        <v>64308055</v>
      </c>
      <c r="E468" s="29" t="s">
        <v>745</v>
      </c>
      <c r="F468" s="29" t="s">
        <v>624</v>
      </c>
      <c r="G468" s="29" t="s">
        <v>238</v>
      </c>
      <c r="H468" s="29" t="s">
        <v>1953</v>
      </c>
      <c r="I468" s="29">
        <v>240</v>
      </c>
      <c r="J468" s="29">
        <v>0</v>
      </c>
      <c r="K468" s="29">
        <v>0</v>
      </c>
      <c r="L468" s="29">
        <v>0</v>
      </c>
      <c r="M468" s="29" t="s">
        <v>239</v>
      </c>
      <c r="N468" s="132">
        <v>46215</v>
      </c>
      <c r="O468" s="30">
        <v>46140</v>
      </c>
      <c r="P468" s="29">
        <v>207</v>
      </c>
      <c r="Q468" s="29">
        <v>132</v>
      </c>
      <c r="R468" s="29" t="s">
        <v>1956</v>
      </c>
      <c r="S468" s="29">
        <v>45975</v>
      </c>
      <c r="T468" s="29" t="s">
        <v>240</v>
      </c>
      <c r="U468" s="29" t="s">
        <v>240</v>
      </c>
      <c r="V468" s="29">
        <v>240</v>
      </c>
      <c r="W468" s="29">
        <v>980.51</v>
      </c>
      <c r="X468" s="29">
        <v>1</v>
      </c>
      <c r="Y468" s="29" t="s">
        <v>241</v>
      </c>
      <c r="Z468" s="29" t="s">
        <v>2245</v>
      </c>
      <c r="AA468" s="29" t="s">
        <v>242</v>
      </c>
      <c r="AB468" s="29" t="s">
        <v>242</v>
      </c>
      <c r="AC468" s="29" t="s">
        <v>242</v>
      </c>
      <c r="AD468" s="29" t="s">
        <v>243</v>
      </c>
      <c r="AE468" s="29" t="s">
        <v>240</v>
      </c>
      <c r="AF468" s="30">
        <v>45975</v>
      </c>
      <c r="AH468" s="74">
        <f>_xlfn.IFNA(IF(VLOOKUP(D468,'Cases2021 2022 FC'!AC:AE,3,0)=0,"1",VLOOKUP(D468,'Cases2021 2022 FC'!AC:AE,3,0)),"1")</f>
        <v>74</v>
      </c>
      <c r="AI468" s="74">
        <f t="shared" si="43"/>
        <v>3</v>
      </c>
      <c r="AJ468" s="74">
        <f t="shared" si="44"/>
        <v>0</v>
      </c>
      <c r="AK468" s="74">
        <f t="shared" si="45"/>
        <v>3</v>
      </c>
      <c r="AL468" s="74">
        <f t="shared" si="46"/>
        <v>240</v>
      </c>
      <c r="AM468" s="75">
        <f t="shared" si="47"/>
        <v>0</v>
      </c>
      <c r="AN468" s="72" t="str">
        <f>VLOOKUP(D468,SOP!C:R,16,0)</f>
        <v>ΜΑΓΙΟΝΕΖΑ</v>
      </c>
    </row>
    <row r="469" spans="1:40" x14ac:dyDescent="0.3">
      <c r="A469" s="74" cm="1">
        <f t="array" ref="A469">1+SUMPRODUCT(--(D469&gt;$D$2:$D$826))</f>
        <v>459</v>
      </c>
      <c r="B469" s="72" t="str">
        <f t="shared" si="42"/>
        <v>64308055459</v>
      </c>
      <c r="C469" s="30">
        <v>46008</v>
      </c>
      <c r="D469" s="29">
        <v>64308055</v>
      </c>
      <c r="E469" s="29" t="s">
        <v>745</v>
      </c>
      <c r="F469" s="29" t="s">
        <v>624</v>
      </c>
      <c r="G469" s="29" t="s">
        <v>238</v>
      </c>
      <c r="H469" s="29" t="s">
        <v>1953</v>
      </c>
      <c r="I469" s="29">
        <v>240</v>
      </c>
      <c r="J469" s="29">
        <v>0</v>
      </c>
      <c r="K469" s="29">
        <v>0</v>
      </c>
      <c r="L469" s="29">
        <v>0</v>
      </c>
      <c r="M469" s="29" t="s">
        <v>239</v>
      </c>
      <c r="N469" s="30">
        <v>46215</v>
      </c>
      <c r="O469" s="30">
        <v>46140</v>
      </c>
      <c r="P469" s="29">
        <v>207</v>
      </c>
      <c r="Q469" s="29">
        <v>132</v>
      </c>
      <c r="R469" s="29" t="s">
        <v>1957</v>
      </c>
      <c r="S469" s="30">
        <v>45975</v>
      </c>
      <c r="T469" s="29" t="s">
        <v>240</v>
      </c>
      <c r="U469" s="29" t="s">
        <v>240</v>
      </c>
      <c r="V469" s="29">
        <v>240</v>
      </c>
      <c r="W469" s="29">
        <v>980.51</v>
      </c>
      <c r="X469" s="29">
        <v>1</v>
      </c>
      <c r="Y469" s="29" t="s">
        <v>241</v>
      </c>
      <c r="Z469" s="29" t="s">
        <v>2245</v>
      </c>
      <c r="AA469" s="29" t="s">
        <v>242</v>
      </c>
      <c r="AB469" s="29" t="s">
        <v>242</v>
      </c>
      <c r="AC469" s="29" t="s">
        <v>242</v>
      </c>
      <c r="AD469" s="29" t="s">
        <v>243</v>
      </c>
      <c r="AE469" s="29" t="s">
        <v>240</v>
      </c>
      <c r="AF469" s="30">
        <v>45975</v>
      </c>
      <c r="AH469" s="74">
        <f>_xlfn.IFNA(IF(VLOOKUP(D469,'Cases2021 2022 FC'!AC:AE,3,0)=0,"1",VLOOKUP(D469,'Cases2021 2022 FC'!AC:AE,3,0)),"1")</f>
        <v>74</v>
      </c>
      <c r="AI469" s="74">
        <f t="shared" si="43"/>
        <v>3</v>
      </c>
      <c r="AJ469" s="74">
        <f t="shared" si="44"/>
        <v>0</v>
      </c>
      <c r="AK469" s="74">
        <f t="shared" si="45"/>
        <v>3</v>
      </c>
      <c r="AL469" s="74">
        <f t="shared" si="46"/>
        <v>240</v>
      </c>
      <c r="AM469" s="75">
        <f t="shared" si="47"/>
        <v>0</v>
      </c>
      <c r="AN469" s="72" t="str">
        <f>VLOOKUP(D469,SOP!C:R,16,0)</f>
        <v>ΜΑΓΙΟΝΕΖΑ</v>
      </c>
    </row>
    <row r="470" spans="1:40" x14ac:dyDescent="0.3">
      <c r="A470" s="74" cm="1">
        <f t="array" ref="A470">1+SUMPRODUCT(--(D470&gt;$D$2:$D$826))</f>
        <v>459</v>
      </c>
      <c r="B470" s="72" t="str">
        <f t="shared" si="42"/>
        <v>64308055459</v>
      </c>
      <c r="C470" s="30">
        <v>46008</v>
      </c>
      <c r="D470" s="29">
        <v>64308055</v>
      </c>
      <c r="E470" s="29" t="s">
        <v>745</v>
      </c>
      <c r="F470" s="29" t="s">
        <v>624</v>
      </c>
      <c r="G470" s="29" t="s">
        <v>238</v>
      </c>
      <c r="H470" s="29" t="s">
        <v>1953</v>
      </c>
      <c r="I470" s="29">
        <v>240</v>
      </c>
      <c r="J470" s="29">
        <v>0</v>
      </c>
      <c r="K470" s="29">
        <v>0</v>
      </c>
      <c r="L470" s="29">
        <v>0</v>
      </c>
      <c r="M470" s="29" t="s">
        <v>239</v>
      </c>
      <c r="N470" s="30">
        <v>46215</v>
      </c>
      <c r="O470" s="30">
        <v>46140</v>
      </c>
      <c r="P470" s="29">
        <v>207</v>
      </c>
      <c r="Q470" s="29">
        <v>132</v>
      </c>
      <c r="R470" s="29" t="s">
        <v>1958</v>
      </c>
      <c r="S470" s="30">
        <v>45975</v>
      </c>
      <c r="T470" s="29" t="s">
        <v>240</v>
      </c>
      <c r="U470" s="29" t="s">
        <v>240</v>
      </c>
      <c r="V470" s="29">
        <v>240</v>
      </c>
      <c r="W470" s="29">
        <v>980.51</v>
      </c>
      <c r="X470" s="29">
        <v>1</v>
      </c>
      <c r="Y470" s="29" t="s">
        <v>241</v>
      </c>
      <c r="Z470" s="29" t="s">
        <v>2245</v>
      </c>
      <c r="AA470" s="29" t="s">
        <v>242</v>
      </c>
      <c r="AB470" s="29" t="s">
        <v>242</v>
      </c>
      <c r="AC470" s="29" t="s">
        <v>242</v>
      </c>
      <c r="AD470" s="29" t="s">
        <v>243</v>
      </c>
      <c r="AE470" s="29" t="s">
        <v>240</v>
      </c>
      <c r="AF470" s="30">
        <v>45975</v>
      </c>
      <c r="AH470" s="74">
        <f>_xlfn.IFNA(IF(VLOOKUP(D470,'Cases2021 2022 FC'!AC:AE,3,0)=0,"1",VLOOKUP(D470,'Cases2021 2022 FC'!AC:AE,3,0)),"1")</f>
        <v>74</v>
      </c>
      <c r="AI470" s="74">
        <f t="shared" si="43"/>
        <v>3</v>
      </c>
      <c r="AJ470" s="74">
        <f t="shared" si="44"/>
        <v>0</v>
      </c>
      <c r="AK470" s="74">
        <f t="shared" si="45"/>
        <v>3</v>
      </c>
      <c r="AL470" s="74">
        <f t="shared" si="46"/>
        <v>240</v>
      </c>
      <c r="AM470" s="75">
        <f t="shared" si="47"/>
        <v>0</v>
      </c>
      <c r="AN470" s="72" t="str">
        <f>VLOOKUP(D470,SOP!C:R,16,0)</f>
        <v>ΜΑΓΙΟΝΕΖΑ</v>
      </c>
    </row>
    <row r="471" spans="1:40" x14ac:dyDescent="0.3">
      <c r="A471" s="74" cm="1">
        <f t="array" ref="A471">1+SUMPRODUCT(--(D471&gt;$D$2:$D$826))</f>
        <v>470</v>
      </c>
      <c r="B471" s="72" t="str">
        <f t="shared" si="42"/>
        <v>64313588470</v>
      </c>
      <c r="C471" s="30">
        <v>46008</v>
      </c>
      <c r="D471" s="29">
        <v>64313588</v>
      </c>
      <c r="E471" s="29" t="s">
        <v>810</v>
      </c>
      <c r="F471" s="29" t="s">
        <v>624</v>
      </c>
      <c r="G471" s="29" t="s">
        <v>238</v>
      </c>
      <c r="H471" s="29" t="s">
        <v>1814</v>
      </c>
      <c r="I471" s="29">
        <v>97</v>
      </c>
      <c r="J471" s="29">
        <v>0</v>
      </c>
      <c r="K471" s="29">
        <v>0</v>
      </c>
      <c r="L471" s="29">
        <v>0</v>
      </c>
      <c r="M471" s="29" t="s">
        <v>239</v>
      </c>
      <c r="N471" s="132">
        <v>46287</v>
      </c>
      <c r="O471" s="30">
        <v>46207</v>
      </c>
      <c r="P471" s="29">
        <v>279</v>
      </c>
      <c r="Q471" s="29">
        <v>199</v>
      </c>
      <c r="R471" s="29" t="s">
        <v>1815</v>
      </c>
      <c r="S471" s="29">
        <v>45957</v>
      </c>
      <c r="T471" s="29" t="s">
        <v>240</v>
      </c>
      <c r="U471" s="29" t="s">
        <v>240</v>
      </c>
      <c r="V471" s="29">
        <v>97</v>
      </c>
      <c r="W471" s="29">
        <v>1156.77</v>
      </c>
      <c r="X471" s="29">
        <v>0.97</v>
      </c>
      <c r="Y471" s="29" t="s">
        <v>241</v>
      </c>
      <c r="Z471" s="29" t="s">
        <v>2245</v>
      </c>
      <c r="AA471" s="29" t="s">
        <v>242</v>
      </c>
      <c r="AB471" s="29" t="s">
        <v>242</v>
      </c>
      <c r="AC471" s="29" t="s">
        <v>242</v>
      </c>
      <c r="AD471" s="29" t="s">
        <v>243</v>
      </c>
      <c r="AE471" s="29" t="s">
        <v>240</v>
      </c>
      <c r="AF471" s="30">
        <v>45957</v>
      </c>
      <c r="AH471" s="74">
        <f>_xlfn.IFNA(IF(VLOOKUP(D471,'Cases2021 2022 FC'!AC:AE,3,0)=0,"1",VLOOKUP(D471,'Cases2021 2022 FC'!AC:AE,3,0)),"1")</f>
        <v>10</v>
      </c>
      <c r="AI471" s="74">
        <f t="shared" si="43"/>
        <v>10</v>
      </c>
      <c r="AJ471" s="74">
        <f t="shared" si="44"/>
        <v>0</v>
      </c>
      <c r="AK471" s="74">
        <f t="shared" si="45"/>
        <v>0</v>
      </c>
      <c r="AL471" s="74">
        <f t="shared" si="46"/>
        <v>0</v>
      </c>
      <c r="AM471" s="75">
        <f t="shared" si="47"/>
        <v>0</v>
      </c>
      <c r="AN471" s="72" t="str">
        <f>VLOOKUP(D471,SOP!C:R,16,0)</f>
        <v>DRESSINGS</v>
      </c>
    </row>
    <row r="472" spans="1:40" x14ac:dyDescent="0.3">
      <c r="A472" s="74" cm="1">
        <f t="array" ref="A472">1+SUMPRODUCT(--(D472&gt;$D$2:$D$826))</f>
        <v>470</v>
      </c>
      <c r="B472" s="72" t="str">
        <f t="shared" si="42"/>
        <v>64313588470</v>
      </c>
      <c r="C472" s="30">
        <v>46008</v>
      </c>
      <c r="D472" s="29">
        <v>64313588</v>
      </c>
      <c r="E472" s="29" t="s">
        <v>810</v>
      </c>
      <c r="F472" s="29" t="s">
        <v>624</v>
      </c>
      <c r="G472" s="29" t="s">
        <v>238</v>
      </c>
      <c r="H472" s="29" t="s">
        <v>1814</v>
      </c>
      <c r="I472" s="29">
        <v>100</v>
      </c>
      <c r="J472" s="29">
        <v>0</v>
      </c>
      <c r="K472" s="29">
        <v>0</v>
      </c>
      <c r="L472" s="29">
        <v>0</v>
      </c>
      <c r="M472" s="29" t="s">
        <v>239</v>
      </c>
      <c r="N472" s="132">
        <v>46287</v>
      </c>
      <c r="O472" s="30">
        <v>46207</v>
      </c>
      <c r="P472" s="29">
        <v>279</v>
      </c>
      <c r="Q472" s="29">
        <v>199</v>
      </c>
      <c r="R472" s="29" t="s">
        <v>1816</v>
      </c>
      <c r="S472" s="29">
        <v>45957</v>
      </c>
      <c r="T472" s="29" t="s">
        <v>240</v>
      </c>
      <c r="U472" s="29" t="s">
        <v>240</v>
      </c>
      <c r="V472" s="29">
        <v>100</v>
      </c>
      <c r="W472" s="29">
        <v>1192.55</v>
      </c>
      <c r="X472" s="29">
        <v>1</v>
      </c>
      <c r="Y472" s="29" t="s">
        <v>241</v>
      </c>
      <c r="Z472" s="29" t="s">
        <v>2245</v>
      </c>
      <c r="AA472" s="29" t="s">
        <v>242</v>
      </c>
      <c r="AB472" s="29" t="s">
        <v>242</v>
      </c>
      <c r="AC472" s="29" t="s">
        <v>242</v>
      </c>
      <c r="AD472" s="29" t="s">
        <v>243</v>
      </c>
      <c r="AE472" s="29" t="s">
        <v>240</v>
      </c>
      <c r="AF472" s="30">
        <v>45957</v>
      </c>
      <c r="AH472" s="74">
        <f>_xlfn.IFNA(IF(VLOOKUP(D472,'Cases2021 2022 FC'!AC:AE,3,0)=0,"1",VLOOKUP(D472,'Cases2021 2022 FC'!AC:AE,3,0)),"1")</f>
        <v>10</v>
      </c>
      <c r="AI472" s="74">
        <f t="shared" si="43"/>
        <v>10</v>
      </c>
      <c r="AJ472" s="74">
        <f t="shared" si="44"/>
        <v>0</v>
      </c>
      <c r="AK472" s="74">
        <f t="shared" si="45"/>
        <v>10</v>
      </c>
      <c r="AL472" s="74">
        <f t="shared" si="46"/>
        <v>100</v>
      </c>
      <c r="AM472" s="75">
        <f t="shared" si="47"/>
        <v>0</v>
      </c>
      <c r="AN472" s="72" t="str">
        <f>VLOOKUP(D472,SOP!C:R,16,0)</f>
        <v>DRESSINGS</v>
      </c>
    </row>
    <row r="473" spans="1:40" x14ac:dyDescent="0.3">
      <c r="A473" s="74" cm="1">
        <f t="array" ref="A473">1+SUMPRODUCT(--(D473&gt;$D$2:$D$826))</f>
        <v>470</v>
      </c>
      <c r="B473" s="72" t="str">
        <f t="shared" si="42"/>
        <v>64313588470</v>
      </c>
      <c r="C473" s="30">
        <v>46008</v>
      </c>
      <c r="D473" s="29">
        <v>64313588</v>
      </c>
      <c r="E473" s="29" t="s">
        <v>810</v>
      </c>
      <c r="F473" s="29" t="s">
        <v>624</v>
      </c>
      <c r="G473" s="29" t="s">
        <v>238</v>
      </c>
      <c r="H473" s="29" t="s">
        <v>1814</v>
      </c>
      <c r="I473" s="29">
        <v>100</v>
      </c>
      <c r="J473" s="29">
        <v>0</v>
      </c>
      <c r="K473" s="29">
        <v>0</v>
      </c>
      <c r="L473" s="29">
        <v>0</v>
      </c>
      <c r="M473" s="29" t="s">
        <v>239</v>
      </c>
      <c r="N473" s="132">
        <v>46287</v>
      </c>
      <c r="O473" s="30">
        <v>46207</v>
      </c>
      <c r="P473" s="29">
        <v>279</v>
      </c>
      <c r="Q473" s="29">
        <v>199</v>
      </c>
      <c r="R473" s="29" t="s">
        <v>1817</v>
      </c>
      <c r="S473" s="29">
        <v>45957</v>
      </c>
      <c r="T473" s="29" t="s">
        <v>240</v>
      </c>
      <c r="U473" s="29" t="s">
        <v>240</v>
      </c>
      <c r="V473" s="29">
        <v>100</v>
      </c>
      <c r="W473" s="29">
        <v>1192.55</v>
      </c>
      <c r="X473" s="29">
        <v>1</v>
      </c>
      <c r="Y473" s="29" t="s">
        <v>241</v>
      </c>
      <c r="Z473" s="29" t="s">
        <v>2245</v>
      </c>
      <c r="AA473" s="29" t="s">
        <v>242</v>
      </c>
      <c r="AB473" s="29" t="s">
        <v>242</v>
      </c>
      <c r="AC473" s="29" t="s">
        <v>242</v>
      </c>
      <c r="AD473" s="29" t="s">
        <v>243</v>
      </c>
      <c r="AE473" s="29" t="s">
        <v>240</v>
      </c>
      <c r="AF473" s="30">
        <v>45957</v>
      </c>
      <c r="AH473" s="74">
        <f>_xlfn.IFNA(IF(VLOOKUP(D473,'Cases2021 2022 FC'!AC:AE,3,0)=0,"1",VLOOKUP(D473,'Cases2021 2022 FC'!AC:AE,3,0)),"1")</f>
        <v>10</v>
      </c>
      <c r="AI473" s="74">
        <f t="shared" si="43"/>
        <v>10</v>
      </c>
      <c r="AJ473" s="74">
        <f t="shared" si="44"/>
        <v>0</v>
      </c>
      <c r="AK473" s="74">
        <f t="shared" si="45"/>
        <v>10</v>
      </c>
      <c r="AL473" s="74">
        <f t="shared" si="46"/>
        <v>100</v>
      </c>
      <c r="AM473" s="75">
        <f t="shared" si="47"/>
        <v>0</v>
      </c>
      <c r="AN473" s="72" t="str">
        <f>VLOOKUP(D473,SOP!C:R,16,0)</f>
        <v>DRESSINGS</v>
      </c>
    </row>
    <row r="474" spans="1:40" x14ac:dyDescent="0.3">
      <c r="A474" s="74" cm="1">
        <f t="array" ref="A474">1+SUMPRODUCT(--(D474&gt;$D$2:$D$826))</f>
        <v>470</v>
      </c>
      <c r="B474" s="72" t="str">
        <f t="shared" si="42"/>
        <v>64313588470</v>
      </c>
      <c r="C474" s="30">
        <v>46008</v>
      </c>
      <c r="D474" s="29">
        <v>64313588</v>
      </c>
      <c r="E474" s="29" t="s">
        <v>810</v>
      </c>
      <c r="F474" s="29" t="s">
        <v>624</v>
      </c>
      <c r="G474" s="29" t="s">
        <v>238</v>
      </c>
      <c r="H474" s="29" t="s">
        <v>1814</v>
      </c>
      <c r="I474" s="29">
        <v>100</v>
      </c>
      <c r="J474" s="29">
        <v>0</v>
      </c>
      <c r="K474" s="29">
        <v>0</v>
      </c>
      <c r="L474" s="29">
        <v>0</v>
      </c>
      <c r="M474" s="29" t="s">
        <v>239</v>
      </c>
      <c r="N474" s="132">
        <v>46287</v>
      </c>
      <c r="O474" s="30">
        <v>46207</v>
      </c>
      <c r="P474" s="29">
        <v>279</v>
      </c>
      <c r="Q474" s="29">
        <v>199</v>
      </c>
      <c r="R474" s="29" t="s">
        <v>1818</v>
      </c>
      <c r="S474" s="29">
        <v>45957</v>
      </c>
      <c r="T474" s="29" t="s">
        <v>240</v>
      </c>
      <c r="U474" s="29" t="s">
        <v>240</v>
      </c>
      <c r="V474" s="29">
        <v>100</v>
      </c>
      <c r="W474" s="29">
        <v>1192.55</v>
      </c>
      <c r="X474" s="29">
        <v>1</v>
      </c>
      <c r="Y474" s="29" t="s">
        <v>241</v>
      </c>
      <c r="Z474" s="29" t="s">
        <v>2245</v>
      </c>
      <c r="AA474" s="29" t="s">
        <v>242</v>
      </c>
      <c r="AB474" s="29" t="s">
        <v>242</v>
      </c>
      <c r="AC474" s="29" t="s">
        <v>242</v>
      </c>
      <c r="AD474" s="29" t="s">
        <v>243</v>
      </c>
      <c r="AE474" s="29" t="s">
        <v>240</v>
      </c>
      <c r="AF474" s="30">
        <v>45957</v>
      </c>
      <c r="AH474" s="74">
        <f>_xlfn.IFNA(IF(VLOOKUP(D474,'Cases2021 2022 FC'!AC:AE,3,0)=0,"1",VLOOKUP(D474,'Cases2021 2022 FC'!AC:AE,3,0)),"1")</f>
        <v>10</v>
      </c>
      <c r="AI474" s="74">
        <f t="shared" si="43"/>
        <v>10</v>
      </c>
      <c r="AJ474" s="74">
        <f t="shared" si="44"/>
        <v>0</v>
      </c>
      <c r="AK474" s="74">
        <f t="shared" si="45"/>
        <v>10</v>
      </c>
      <c r="AL474" s="74">
        <f t="shared" si="46"/>
        <v>100</v>
      </c>
      <c r="AM474" s="75">
        <f t="shared" si="47"/>
        <v>0</v>
      </c>
      <c r="AN474" s="72" t="str">
        <f>VLOOKUP(D474,SOP!C:R,16,0)</f>
        <v>DRESSINGS</v>
      </c>
    </row>
    <row r="475" spans="1:40" x14ac:dyDescent="0.3">
      <c r="A475" s="74" cm="1">
        <f t="array" ref="A475">1+SUMPRODUCT(--(D475&gt;$D$2:$D$826))</f>
        <v>470</v>
      </c>
      <c r="B475" s="72" t="str">
        <f t="shared" si="42"/>
        <v>64313588470</v>
      </c>
      <c r="C475" s="30">
        <v>46008</v>
      </c>
      <c r="D475" s="29">
        <v>64313588</v>
      </c>
      <c r="E475" s="29" t="s">
        <v>810</v>
      </c>
      <c r="F475" s="29" t="s">
        <v>624</v>
      </c>
      <c r="G475" s="29" t="s">
        <v>238</v>
      </c>
      <c r="H475" s="29" t="s">
        <v>1814</v>
      </c>
      <c r="I475" s="29">
        <v>100</v>
      </c>
      <c r="J475" s="29">
        <v>0</v>
      </c>
      <c r="K475" s="29">
        <v>0</v>
      </c>
      <c r="L475" s="29">
        <v>0</v>
      </c>
      <c r="M475" s="29" t="s">
        <v>239</v>
      </c>
      <c r="N475" s="132">
        <v>46287</v>
      </c>
      <c r="O475" s="30">
        <v>46207</v>
      </c>
      <c r="P475" s="29">
        <v>279</v>
      </c>
      <c r="Q475" s="29">
        <v>199</v>
      </c>
      <c r="R475" s="29" t="s">
        <v>1819</v>
      </c>
      <c r="S475" s="29">
        <v>45957</v>
      </c>
      <c r="T475" s="29" t="s">
        <v>240</v>
      </c>
      <c r="U475" s="29" t="s">
        <v>240</v>
      </c>
      <c r="V475" s="29">
        <v>100</v>
      </c>
      <c r="W475" s="29">
        <v>1192.55</v>
      </c>
      <c r="X475" s="29">
        <v>1</v>
      </c>
      <c r="Y475" s="29" t="s">
        <v>241</v>
      </c>
      <c r="Z475" s="29" t="s">
        <v>2245</v>
      </c>
      <c r="AA475" s="29" t="s">
        <v>242</v>
      </c>
      <c r="AB475" s="29" t="s">
        <v>242</v>
      </c>
      <c r="AC475" s="29" t="s">
        <v>242</v>
      </c>
      <c r="AD475" s="29" t="s">
        <v>243</v>
      </c>
      <c r="AE475" s="29" t="s">
        <v>240</v>
      </c>
      <c r="AF475" s="30">
        <v>45957</v>
      </c>
      <c r="AH475" s="74">
        <f>_xlfn.IFNA(IF(VLOOKUP(D475,'Cases2021 2022 FC'!AC:AE,3,0)=0,"1",VLOOKUP(D475,'Cases2021 2022 FC'!AC:AE,3,0)),"1")</f>
        <v>10</v>
      </c>
      <c r="AI475" s="74">
        <f t="shared" si="43"/>
        <v>10</v>
      </c>
      <c r="AJ475" s="74">
        <f t="shared" si="44"/>
        <v>0</v>
      </c>
      <c r="AK475" s="74">
        <f t="shared" si="45"/>
        <v>10</v>
      </c>
      <c r="AL475" s="74">
        <f t="shared" si="46"/>
        <v>100</v>
      </c>
      <c r="AM475" s="75">
        <f t="shared" si="47"/>
        <v>0</v>
      </c>
      <c r="AN475" s="72" t="str">
        <f>VLOOKUP(D475,SOP!C:R,16,0)</f>
        <v>DRESSINGS</v>
      </c>
    </row>
    <row r="476" spans="1:40" x14ac:dyDescent="0.3">
      <c r="A476" s="74" cm="1">
        <f t="array" ref="A476">1+SUMPRODUCT(--(D476&gt;$D$2:$D$826))</f>
        <v>470</v>
      </c>
      <c r="B476" s="72" t="str">
        <f t="shared" si="42"/>
        <v>64313588470</v>
      </c>
      <c r="C476" s="30">
        <v>46008</v>
      </c>
      <c r="D476" s="29">
        <v>64313588</v>
      </c>
      <c r="E476" s="29" t="s">
        <v>810</v>
      </c>
      <c r="F476" s="29" t="s">
        <v>624</v>
      </c>
      <c r="G476" s="29" t="s">
        <v>238</v>
      </c>
      <c r="H476" s="29" t="s">
        <v>1814</v>
      </c>
      <c r="I476" s="29">
        <v>9</v>
      </c>
      <c r="J476" s="29">
        <v>0</v>
      </c>
      <c r="K476" s="29">
        <v>0</v>
      </c>
      <c r="L476" s="29">
        <v>0</v>
      </c>
      <c r="M476" s="29" t="s">
        <v>239</v>
      </c>
      <c r="N476" s="30">
        <v>46287</v>
      </c>
      <c r="O476" s="30">
        <v>46207</v>
      </c>
      <c r="P476" s="29">
        <v>279</v>
      </c>
      <c r="Q476" s="29">
        <v>199</v>
      </c>
      <c r="R476" s="29" t="s">
        <v>2249</v>
      </c>
      <c r="S476" s="30">
        <v>45957</v>
      </c>
      <c r="T476" s="29" t="s">
        <v>240</v>
      </c>
      <c r="U476" s="29" t="s">
        <v>240</v>
      </c>
      <c r="V476" s="29">
        <v>9</v>
      </c>
      <c r="W476" s="29">
        <v>107.33</v>
      </c>
      <c r="X476" s="29">
        <v>0.09</v>
      </c>
      <c r="Y476" s="29" t="s">
        <v>241</v>
      </c>
      <c r="Z476" s="29" t="s">
        <v>2245</v>
      </c>
      <c r="AA476" s="29" t="s">
        <v>242</v>
      </c>
      <c r="AB476" s="29" t="s">
        <v>242</v>
      </c>
      <c r="AC476" s="29" t="s">
        <v>242</v>
      </c>
      <c r="AD476" s="29" t="s">
        <v>243</v>
      </c>
      <c r="AE476" s="29" t="s">
        <v>240</v>
      </c>
      <c r="AF476" s="30">
        <v>45957</v>
      </c>
      <c r="AH476" s="74">
        <f>_xlfn.IFNA(IF(VLOOKUP(D476,'Cases2021 2022 FC'!AC:AE,3,0)=0,"1",VLOOKUP(D476,'Cases2021 2022 FC'!AC:AE,3,0)),"1")</f>
        <v>10</v>
      </c>
      <c r="AI476" s="74">
        <f t="shared" si="43"/>
        <v>1</v>
      </c>
      <c r="AJ476" s="74">
        <f t="shared" si="44"/>
        <v>0</v>
      </c>
      <c r="AK476" s="74">
        <f t="shared" si="45"/>
        <v>10</v>
      </c>
      <c r="AL476" s="74">
        <f t="shared" si="46"/>
        <v>9</v>
      </c>
      <c r="AM476" s="75">
        <f t="shared" si="47"/>
        <v>0</v>
      </c>
      <c r="AN476" s="72" t="str">
        <f>VLOOKUP(D476,SOP!C:R,16,0)</f>
        <v>DRESSINGS</v>
      </c>
    </row>
    <row r="477" spans="1:40" x14ac:dyDescent="0.3">
      <c r="A477" s="74" cm="1">
        <f t="array" ref="A477">1+SUMPRODUCT(--(D477&gt;$D$2:$D$826))</f>
        <v>470</v>
      </c>
      <c r="B477" s="72" t="str">
        <f t="shared" si="42"/>
        <v>64313588470</v>
      </c>
      <c r="C477" s="30">
        <v>46008</v>
      </c>
      <c r="D477" s="29">
        <v>64313588</v>
      </c>
      <c r="E477" s="29" t="s">
        <v>810</v>
      </c>
      <c r="F477" s="29" t="s">
        <v>624</v>
      </c>
      <c r="G477" s="29" t="s">
        <v>238</v>
      </c>
      <c r="H477" s="29" t="s">
        <v>1814</v>
      </c>
      <c r="I477" s="29">
        <v>1</v>
      </c>
      <c r="J477" s="29">
        <v>0</v>
      </c>
      <c r="K477" s="29">
        <v>0</v>
      </c>
      <c r="L477" s="29">
        <v>0</v>
      </c>
      <c r="M477" s="29" t="s">
        <v>239</v>
      </c>
      <c r="N477" s="30">
        <v>46287</v>
      </c>
      <c r="O477" s="30">
        <v>46207</v>
      </c>
      <c r="P477" s="29">
        <v>279</v>
      </c>
      <c r="Q477" s="29">
        <v>199</v>
      </c>
      <c r="R477" s="29" t="s">
        <v>2250</v>
      </c>
      <c r="S477" s="30">
        <v>45957</v>
      </c>
      <c r="T477" s="29" t="s">
        <v>240</v>
      </c>
      <c r="U477" s="29" t="s">
        <v>240</v>
      </c>
      <c r="V477" s="32">
        <v>1</v>
      </c>
      <c r="W477" s="29">
        <v>11.93</v>
      </c>
      <c r="X477" s="29">
        <v>0.01</v>
      </c>
      <c r="Y477" s="29" t="s">
        <v>241</v>
      </c>
      <c r="Z477" s="29" t="s">
        <v>2245</v>
      </c>
      <c r="AA477" s="29" t="s">
        <v>242</v>
      </c>
      <c r="AB477" s="29" t="s">
        <v>242</v>
      </c>
      <c r="AC477" s="29" t="s">
        <v>242</v>
      </c>
      <c r="AD477" s="29" t="s">
        <v>243</v>
      </c>
      <c r="AE477" s="29" t="s">
        <v>240</v>
      </c>
      <c r="AF477" s="30">
        <v>45957</v>
      </c>
      <c r="AH477" s="74">
        <f>_xlfn.IFNA(IF(VLOOKUP(D477,'Cases2021 2022 FC'!AC:AE,3,0)=0,"1",VLOOKUP(D477,'Cases2021 2022 FC'!AC:AE,3,0)),"1")</f>
        <v>10</v>
      </c>
      <c r="AI477" s="74">
        <f t="shared" si="43"/>
        <v>0</v>
      </c>
      <c r="AJ477" s="74">
        <f t="shared" si="44"/>
        <v>0</v>
      </c>
      <c r="AK477" s="74">
        <f t="shared" si="45"/>
        <v>1</v>
      </c>
      <c r="AL477" s="74">
        <f t="shared" si="46"/>
        <v>1</v>
      </c>
      <c r="AM477" s="75">
        <f t="shared" si="47"/>
        <v>0</v>
      </c>
      <c r="AN477" s="72" t="str">
        <f>VLOOKUP(D477,SOP!C:R,16,0)</f>
        <v>DRESSINGS</v>
      </c>
    </row>
    <row r="478" spans="1:40" x14ac:dyDescent="0.3">
      <c r="A478" s="74" cm="1">
        <f t="array" ref="A478">1+SUMPRODUCT(--(D478&gt;$D$2:$D$826))</f>
        <v>477</v>
      </c>
      <c r="B478" s="72" t="str">
        <f t="shared" si="42"/>
        <v>64314621477</v>
      </c>
      <c r="C478" s="30">
        <v>46008</v>
      </c>
      <c r="D478" s="29">
        <v>64314621</v>
      </c>
      <c r="E478" s="29" t="s">
        <v>790</v>
      </c>
      <c r="F478" s="29" t="s">
        <v>624</v>
      </c>
      <c r="G478" s="29" t="s">
        <v>238</v>
      </c>
      <c r="H478" s="29" t="s">
        <v>2136</v>
      </c>
      <c r="I478" s="29">
        <v>140</v>
      </c>
      <c r="J478" s="29">
        <v>0</v>
      </c>
      <c r="K478" s="29">
        <v>0</v>
      </c>
      <c r="L478" s="29">
        <v>0</v>
      </c>
      <c r="M478" s="29" t="s">
        <v>239</v>
      </c>
      <c r="N478" s="132">
        <v>46306</v>
      </c>
      <c r="O478" s="30">
        <v>46123</v>
      </c>
      <c r="P478" s="29">
        <v>298</v>
      </c>
      <c r="Q478" s="29">
        <v>115</v>
      </c>
      <c r="R478" s="29" t="s">
        <v>2137</v>
      </c>
      <c r="S478" s="29">
        <v>45976</v>
      </c>
      <c r="T478" s="29" t="s">
        <v>240</v>
      </c>
      <c r="U478" s="29" t="s">
        <v>240</v>
      </c>
      <c r="V478" s="29">
        <v>140</v>
      </c>
      <c r="W478" s="29">
        <v>732.77</v>
      </c>
      <c r="X478" s="29">
        <v>1</v>
      </c>
      <c r="Y478" s="29" t="s">
        <v>241</v>
      </c>
      <c r="Z478" s="29" t="s">
        <v>2245</v>
      </c>
      <c r="AA478" s="29" t="s">
        <v>242</v>
      </c>
      <c r="AB478" s="29" t="s">
        <v>242</v>
      </c>
      <c r="AC478" s="29" t="s">
        <v>242</v>
      </c>
      <c r="AD478" s="29" t="s">
        <v>243</v>
      </c>
      <c r="AE478" s="29" t="s">
        <v>240</v>
      </c>
      <c r="AF478" s="30">
        <v>45976</v>
      </c>
      <c r="AH478" s="74">
        <f>_xlfn.IFNA(IF(VLOOKUP(D478,'Cases2021 2022 FC'!AC:AE,3,0)=0,"1",VLOOKUP(D478,'Cases2021 2022 FC'!AC:AE,3,0)),"1")</f>
        <v>340</v>
      </c>
      <c r="AI478" s="74">
        <f t="shared" si="43"/>
        <v>0</v>
      </c>
      <c r="AJ478" s="74">
        <f t="shared" si="44"/>
        <v>0</v>
      </c>
      <c r="AK478" s="74">
        <f t="shared" si="45"/>
        <v>0</v>
      </c>
      <c r="AL478" s="74">
        <f t="shared" si="46"/>
        <v>0</v>
      </c>
      <c r="AM478" s="75">
        <f t="shared" si="47"/>
        <v>0</v>
      </c>
      <c r="AN478" s="72" t="str">
        <f>VLOOKUP(D478,SOP!C:R,16,0)</f>
        <v>ΜΑΓΙΟΝΕΖΑ</v>
      </c>
    </row>
    <row r="479" spans="1:40" x14ac:dyDescent="0.3">
      <c r="A479" s="74" cm="1">
        <f t="array" ref="A479">1+SUMPRODUCT(--(D479&gt;$D$2:$D$826))</f>
        <v>477</v>
      </c>
      <c r="B479" s="72" t="str">
        <f t="shared" si="42"/>
        <v>64314621477</v>
      </c>
      <c r="C479" s="30">
        <v>46008</v>
      </c>
      <c r="D479" s="29">
        <v>64314621</v>
      </c>
      <c r="E479" s="29" t="s">
        <v>790</v>
      </c>
      <c r="F479" s="29" t="s">
        <v>624</v>
      </c>
      <c r="G479" s="29" t="s">
        <v>238</v>
      </c>
      <c r="H479" s="29" t="s">
        <v>2136</v>
      </c>
      <c r="I479" s="29">
        <v>52</v>
      </c>
      <c r="J479" s="29">
        <v>0</v>
      </c>
      <c r="K479" s="29">
        <v>0</v>
      </c>
      <c r="L479" s="29">
        <v>0</v>
      </c>
      <c r="M479" s="29" t="s">
        <v>239</v>
      </c>
      <c r="N479" s="30">
        <v>46306</v>
      </c>
      <c r="O479" s="30">
        <v>46123</v>
      </c>
      <c r="P479" s="32">
        <v>298</v>
      </c>
      <c r="Q479" s="32">
        <v>115</v>
      </c>
      <c r="R479" s="29" t="s">
        <v>2138</v>
      </c>
      <c r="S479" s="30">
        <v>45976</v>
      </c>
      <c r="T479" s="29" t="s">
        <v>240</v>
      </c>
      <c r="U479" s="29" t="s">
        <v>240</v>
      </c>
      <c r="V479" s="32">
        <v>52</v>
      </c>
      <c r="W479" s="29">
        <v>272.17</v>
      </c>
      <c r="X479" s="29">
        <v>0.371</v>
      </c>
      <c r="Y479" s="29" t="s">
        <v>241</v>
      </c>
      <c r="Z479" s="29" t="s">
        <v>2245</v>
      </c>
      <c r="AA479" s="29" t="s">
        <v>242</v>
      </c>
      <c r="AB479" s="29" t="s">
        <v>242</v>
      </c>
      <c r="AC479" s="29" t="s">
        <v>242</v>
      </c>
      <c r="AD479" s="29" t="s">
        <v>243</v>
      </c>
      <c r="AE479" s="29" t="s">
        <v>240</v>
      </c>
      <c r="AF479" s="30">
        <v>45976</v>
      </c>
      <c r="AH479" s="74">
        <f>_xlfn.IFNA(IF(VLOOKUP(D479,'Cases2021 2022 FC'!AC:AE,3,0)=0,"1",VLOOKUP(D479,'Cases2021 2022 FC'!AC:AE,3,0)),"1")</f>
        <v>340</v>
      </c>
      <c r="AI479" s="74">
        <f t="shared" si="43"/>
        <v>0</v>
      </c>
      <c r="AJ479" s="74">
        <f t="shared" si="44"/>
        <v>0</v>
      </c>
      <c r="AK479" s="74">
        <f t="shared" si="45"/>
        <v>0</v>
      </c>
      <c r="AL479" s="74">
        <f t="shared" si="46"/>
        <v>0</v>
      </c>
      <c r="AM479" s="75">
        <f t="shared" si="47"/>
        <v>0</v>
      </c>
      <c r="AN479" s="72" t="str">
        <f>VLOOKUP(D479,SOP!C:R,16,0)</f>
        <v>ΜΑΓΙΟΝΕΖΑ</v>
      </c>
    </row>
    <row r="480" spans="1:40" x14ac:dyDescent="0.3">
      <c r="A480" s="74" cm="1">
        <f t="array" ref="A480">1+SUMPRODUCT(--(D480&gt;$D$2:$D$826))</f>
        <v>477</v>
      </c>
      <c r="B480" s="72" t="str">
        <f t="shared" si="42"/>
        <v>64314621477</v>
      </c>
      <c r="C480" s="30">
        <v>46008</v>
      </c>
      <c r="D480" s="29">
        <v>64314621</v>
      </c>
      <c r="E480" s="29" t="s">
        <v>790</v>
      </c>
      <c r="F480" s="29" t="s">
        <v>624</v>
      </c>
      <c r="G480" s="29" t="s">
        <v>238</v>
      </c>
      <c r="H480" s="29" t="s">
        <v>2136</v>
      </c>
      <c r="I480" s="29">
        <v>140</v>
      </c>
      <c r="J480" s="29">
        <v>0</v>
      </c>
      <c r="K480" s="29">
        <v>0</v>
      </c>
      <c r="L480" s="29">
        <v>0</v>
      </c>
      <c r="M480" s="29" t="s">
        <v>239</v>
      </c>
      <c r="N480" s="132">
        <v>46306</v>
      </c>
      <c r="O480" s="30">
        <v>46123</v>
      </c>
      <c r="P480" s="29">
        <v>298</v>
      </c>
      <c r="Q480" s="29">
        <v>115</v>
      </c>
      <c r="R480" s="29" t="s">
        <v>2139</v>
      </c>
      <c r="S480" s="30">
        <v>45976</v>
      </c>
      <c r="T480" s="29" t="s">
        <v>240</v>
      </c>
      <c r="U480" s="29" t="s">
        <v>240</v>
      </c>
      <c r="V480" s="29">
        <v>140</v>
      </c>
      <c r="W480" s="29">
        <v>732.77</v>
      </c>
      <c r="X480" s="29">
        <v>1</v>
      </c>
      <c r="Y480" s="29" t="s">
        <v>241</v>
      </c>
      <c r="Z480" s="29" t="s">
        <v>2245</v>
      </c>
      <c r="AA480" s="29" t="s">
        <v>242</v>
      </c>
      <c r="AB480" s="29" t="s">
        <v>242</v>
      </c>
      <c r="AC480" s="29" t="s">
        <v>242</v>
      </c>
      <c r="AD480" s="29" t="s">
        <v>243</v>
      </c>
      <c r="AE480" s="29" t="s">
        <v>240</v>
      </c>
      <c r="AF480" s="30">
        <v>45976</v>
      </c>
      <c r="AH480" s="74">
        <f>_xlfn.IFNA(IF(VLOOKUP(D480,'Cases2021 2022 FC'!AC:AE,3,0)=0,"1",VLOOKUP(D480,'Cases2021 2022 FC'!AC:AE,3,0)),"1")</f>
        <v>340</v>
      </c>
      <c r="AI480" s="74">
        <f t="shared" si="43"/>
        <v>0</v>
      </c>
      <c r="AJ480" s="74">
        <f t="shared" si="44"/>
        <v>0</v>
      </c>
      <c r="AK480" s="74">
        <f t="shared" si="45"/>
        <v>0</v>
      </c>
      <c r="AL480" s="74">
        <f t="shared" si="46"/>
        <v>0</v>
      </c>
      <c r="AM480" s="75">
        <f t="shared" si="47"/>
        <v>0</v>
      </c>
      <c r="AN480" s="72" t="str">
        <f>VLOOKUP(D480,SOP!C:R,16,0)</f>
        <v>ΜΑΓΙΟΝΕΖΑ</v>
      </c>
    </row>
    <row r="481" spans="1:40" x14ac:dyDescent="0.3">
      <c r="A481" s="74" cm="1">
        <f t="array" ref="A481">1+SUMPRODUCT(--(D481&gt;$D$2:$D$826))</f>
        <v>477</v>
      </c>
      <c r="B481" s="72" t="str">
        <f t="shared" si="42"/>
        <v>64314621477</v>
      </c>
      <c r="C481" s="30">
        <v>46008</v>
      </c>
      <c r="D481" s="29">
        <v>64314621</v>
      </c>
      <c r="E481" s="29" t="s">
        <v>790</v>
      </c>
      <c r="F481" s="29" t="s">
        <v>624</v>
      </c>
      <c r="G481" s="29" t="s">
        <v>238</v>
      </c>
      <c r="H481" s="29" t="s">
        <v>2136</v>
      </c>
      <c r="I481" s="29">
        <v>140</v>
      </c>
      <c r="J481" s="29">
        <v>0</v>
      </c>
      <c r="K481" s="29">
        <v>0</v>
      </c>
      <c r="L481" s="29">
        <v>0</v>
      </c>
      <c r="M481" s="29" t="s">
        <v>239</v>
      </c>
      <c r="N481" s="132">
        <v>46306</v>
      </c>
      <c r="O481" s="30">
        <v>46123</v>
      </c>
      <c r="P481" s="29">
        <v>298</v>
      </c>
      <c r="Q481" s="29">
        <v>115</v>
      </c>
      <c r="R481" s="29" t="s">
        <v>2140</v>
      </c>
      <c r="S481" s="29">
        <v>45976</v>
      </c>
      <c r="T481" s="29" t="s">
        <v>240</v>
      </c>
      <c r="U481" s="29" t="s">
        <v>240</v>
      </c>
      <c r="V481" s="29">
        <v>140</v>
      </c>
      <c r="W481" s="29">
        <v>732.77</v>
      </c>
      <c r="X481" s="29">
        <v>1</v>
      </c>
      <c r="Y481" s="29" t="s">
        <v>241</v>
      </c>
      <c r="Z481" s="29" t="s">
        <v>2245</v>
      </c>
      <c r="AA481" s="29" t="s">
        <v>242</v>
      </c>
      <c r="AB481" s="29" t="s">
        <v>242</v>
      </c>
      <c r="AC481" s="29" t="s">
        <v>242</v>
      </c>
      <c r="AD481" s="29" t="s">
        <v>243</v>
      </c>
      <c r="AE481" s="29" t="s">
        <v>240</v>
      </c>
      <c r="AF481" s="30">
        <v>45976</v>
      </c>
      <c r="AH481" s="74">
        <f>_xlfn.IFNA(IF(VLOOKUP(D481,'Cases2021 2022 FC'!AC:AE,3,0)=0,"1",VLOOKUP(D481,'Cases2021 2022 FC'!AC:AE,3,0)),"1")</f>
        <v>340</v>
      </c>
      <c r="AI481" s="74">
        <f t="shared" si="43"/>
        <v>0</v>
      </c>
      <c r="AJ481" s="74">
        <f t="shared" si="44"/>
        <v>0</v>
      </c>
      <c r="AK481" s="74">
        <f t="shared" si="45"/>
        <v>0</v>
      </c>
      <c r="AL481" s="74">
        <f t="shared" si="46"/>
        <v>0</v>
      </c>
      <c r="AM481" s="75">
        <f t="shared" si="47"/>
        <v>0</v>
      </c>
      <c r="AN481" s="72" t="str">
        <f>VLOOKUP(D481,SOP!C:R,16,0)</f>
        <v>ΜΑΓΙΟΝΕΖΑ</v>
      </c>
    </row>
    <row r="482" spans="1:40" x14ac:dyDescent="0.3">
      <c r="A482" s="74" cm="1">
        <f t="array" ref="A482">1+SUMPRODUCT(--(D482&gt;$D$2:$D$826))</f>
        <v>477</v>
      </c>
      <c r="B482" s="72" t="str">
        <f t="shared" si="42"/>
        <v>64314621477</v>
      </c>
      <c r="C482" s="30">
        <v>46008</v>
      </c>
      <c r="D482" s="29">
        <v>64314621</v>
      </c>
      <c r="E482" s="29" t="s">
        <v>790</v>
      </c>
      <c r="F482" s="29" t="s">
        <v>624</v>
      </c>
      <c r="G482" s="29" t="s">
        <v>238</v>
      </c>
      <c r="H482" s="29" t="s">
        <v>2136</v>
      </c>
      <c r="I482" s="29">
        <v>3</v>
      </c>
      <c r="J482" s="29">
        <v>0</v>
      </c>
      <c r="K482" s="29">
        <v>0</v>
      </c>
      <c r="L482" s="29">
        <v>0</v>
      </c>
      <c r="M482" s="29" t="s">
        <v>239</v>
      </c>
      <c r="N482" s="132">
        <v>46306</v>
      </c>
      <c r="O482" s="30">
        <v>46123</v>
      </c>
      <c r="P482" s="29">
        <v>298</v>
      </c>
      <c r="Q482" s="29">
        <v>115</v>
      </c>
      <c r="R482" s="29" t="s">
        <v>2258</v>
      </c>
      <c r="S482" s="29">
        <v>45976</v>
      </c>
      <c r="T482" s="29" t="s">
        <v>240</v>
      </c>
      <c r="U482" s="29" t="s">
        <v>240</v>
      </c>
      <c r="V482" s="29">
        <v>3</v>
      </c>
      <c r="W482" s="29">
        <v>15.7</v>
      </c>
      <c r="X482" s="29">
        <v>2.1000000000000001E-2</v>
      </c>
      <c r="Y482" s="29" t="s">
        <v>241</v>
      </c>
      <c r="Z482" s="29" t="s">
        <v>2245</v>
      </c>
      <c r="AA482" s="29" t="s">
        <v>242</v>
      </c>
      <c r="AB482" s="29" t="s">
        <v>242</v>
      </c>
      <c r="AC482" s="29" t="s">
        <v>242</v>
      </c>
      <c r="AD482" s="29" t="s">
        <v>243</v>
      </c>
      <c r="AE482" s="29" t="s">
        <v>240</v>
      </c>
      <c r="AF482" s="30">
        <v>45976</v>
      </c>
      <c r="AH482" s="74">
        <f>_xlfn.IFNA(IF(VLOOKUP(D482,'Cases2021 2022 FC'!AC:AE,3,0)=0,"1",VLOOKUP(D482,'Cases2021 2022 FC'!AC:AE,3,0)),"1")</f>
        <v>340</v>
      </c>
      <c r="AI482" s="74">
        <f t="shared" si="43"/>
        <v>0</v>
      </c>
      <c r="AJ482" s="74">
        <f t="shared" si="44"/>
        <v>0</v>
      </c>
      <c r="AK482" s="74">
        <f t="shared" si="45"/>
        <v>0</v>
      </c>
      <c r="AL482" s="74">
        <f t="shared" si="46"/>
        <v>0</v>
      </c>
      <c r="AM482" s="75">
        <f t="shared" si="47"/>
        <v>0</v>
      </c>
      <c r="AN482" s="72" t="str">
        <f>VLOOKUP(D482,SOP!C:R,16,0)</f>
        <v>ΜΑΓΙΟΝΕΖΑ</v>
      </c>
    </row>
    <row r="483" spans="1:40" x14ac:dyDescent="0.3">
      <c r="A483" s="74" cm="1">
        <f t="array" ref="A483">1+SUMPRODUCT(--(D483&gt;$D$2:$D$826))</f>
        <v>477</v>
      </c>
      <c r="B483" s="72" t="str">
        <f t="shared" si="42"/>
        <v>64314621477</v>
      </c>
      <c r="C483" s="30">
        <v>46008</v>
      </c>
      <c r="D483" s="29">
        <v>64314621</v>
      </c>
      <c r="E483" s="29" t="s">
        <v>790</v>
      </c>
      <c r="F483" s="29" t="s">
        <v>624</v>
      </c>
      <c r="G483" s="29" t="s">
        <v>238</v>
      </c>
      <c r="H483" s="29" t="s">
        <v>2136</v>
      </c>
      <c r="I483" s="29">
        <v>15</v>
      </c>
      <c r="J483" s="29">
        <v>0</v>
      </c>
      <c r="K483" s="29">
        <v>0</v>
      </c>
      <c r="L483" s="29">
        <v>0</v>
      </c>
      <c r="M483" s="29" t="s">
        <v>239</v>
      </c>
      <c r="N483" s="30">
        <v>46306</v>
      </c>
      <c r="O483" s="30">
        <v>46123</v>
      </c>
      <c r="P483" s="32">
        <v>298</v>
      </c>
      <c r="Q483" s="32">
        <v>115</v>
      </c>
      <c r="R483" s="29" t="s">
        <v>2259</v>
      </c>
      <c r="S483" s="30">
        <v>45976</v>
      </c>
      <c r="T483" s="29" t="s">
        <v>240</v>
      </c>
      <c r="U483" s="29" t="s">
        <v>240</v>
      </c>
      <c r="V483" s="32">
        <v>15</v>
      </c>
      <c r="W483" s="33">
        <v>78.510000000000005</v>
      </c>
      <c r="X483" s="32">
        <v>0.107</v>
      </c>
      <c r="Y483" s="29" t="s">
        <v>241</v>
      </c>
      <c r="Z483" s="29" t="s">
        <v>2245</v>
      </c>
      <c r="AA483" s="29" t="s">
        <v>242</v>
      </c>
      <c r="AB483" s="29" t="s">
        <v>242</v>
      </c>
      <c r="AC483" s="29" t="s">
        <v>242</v>
      </c>
      <c r="AD483" s="29" t="s">
        <v>243</v>
      </c>
      <c r="AE483" s="29" t="s">
        <v>240</v>
      </c>
      <c r="AF483" s="30">
        <v>45976</v>
      </c>
      <c r="AG483" s="30"/>
      <c r="AH483" s="74">
        <f>_xlfn.IFNA(IF(VLOOKUP(D483,'Cases2021 2022 FC'!AC:AE,3,0)=0,"1",VLOOKUP(D483,'Cases2021 2022 FC'!AC:AE,3,0)),"1")</f>
        <v>340</v>
      </c>
      <c r="AI483" s="74">
        <f t="shared" si="43"/>
        <v>0</v>
      </c>
      <c r="AJ483" s="74">
        <f t="shared" si="44"/>
        <v>0</v>
      </c>
      <c r="AK483" s="74">
        <f t="shared" si="45"/>
        <v>0</v>
      </c>
      <c r="AL483" s="74">
        <f t="shared" si="46"/>
        <v>0</v>
      </c>
      <c r="AM483" s="75">
        <f t="shared" si="47"/>
        <v>0</v>
      </c>
      <c r="AN483" s="72" t="str">
        <f>VLOOKUP(D483,SOP!C:R,16,0)</f>
        <v>ΜΑΓΙΟΝΕΖΑ</v>
      </c>
    </row>
    <row r="484" spans="1:40" x14ac:dyDescent="0.3">
      <c r="A484" s="74" cm="1">
        <f t="array" ref="A484">1+SUMPRODUCT(--(D484&gt;$D$2:$D$826))</f>
        <v>477</v>
      </c>
      <c r="B484" s="72" t="str">
        <f t="shared" si="42"/>
        <v>64314621477</v>
      </c>
      <c r="C484" s="30">
        <v>46008</v>
      </c>
      <c r="D484" s="29">
        <v>64314621</v>
      </c>
      <c r="E484" s="29" t="s">
        <v>790</v>
      </c>
      <c r="F484" s="29" t="s">
        <v>624</v>
      </c>
      <c r="G484" s="29" t="s">
        <v>238</v>
      </c>
      <c r="H484" s="29" t="s">
        <v>2136</v>
      </c>
      <c r="I484" s="29">
        <v>15</v>
      </c>
      <c r="J484" s="29">
        <v>0</v>
      </c>
      <c r="K484" s="29">
        <v>0</v>
      </c>
      <c r="L484" s="29">
        <v>0</v>
      </c>
      <c r="M484" s="29" t="s">
        <v>239</v>
      </c>
      <c r="N484" s="30">
        <v>46306</v>
      </c>
      <c r="O484" s="30">
        <v>46123</v>
      </c>
      <c r="P484" s="29">
        <v>298</v>
      </c>
      <c r="Q484" s="29">
        <v>115</v>
      </c>
      <c r="R484" s="29" t="s">
        <v>2247</v>
      </c>
      <c r="S484" s="30">
        <v>45976</v>
      </c>
      <c r="T484" s="29" t="s">
        <v>240</v>
      </c>
      <c r="U484" s="29" t="s">
        <v>240</v>
      </c>
      <c r="V484" s="29">
        <v>15</v>
      </c>
      <c r="W484" s="29">
        <v>78.510000000000005</v>
      </c>
      <c r="X484" s="29">
        <v>0.107</v>
      </c>
      <c r="Y484" s="29" t="s">
        <v>241</v>
      </c>
      <c r="Z484" s="29" t="s">
        <v>2245</v>
      </c>
      <c r="AA484" s="29" t="s">
        <v>242</v>
      </c>
      <c r="AB484" s="29" t="s">
        <v>242</v>
      </c>
      <c r="AC484" s="29" t="s">
        <v>242</v>
      </c>
      <c r="AD484" s="29" t="s">
        <v>243</v>
      </c>
      <c r="AE484" s="29" t="s">
        <v>240</v>
      </c>
      <c r="AF484" s="30">
        <v>45976</v>
      </c>
      <c r="AH484" s="74">
        <f>_xlfn.IFNA(IF(VLOOKUP(D484,'Cases2021 2022 FC'!AC:AE,3,0)=0,"1",VLOOKUP(D484,'Cases2021 2022 FC'!AC:AE,3,0)),"1")</f>
        <v>340</v>
      </c>
      <c r="AI484" s="74">
        <f t="shared" si="43"/>
        <v>0</v>
      </c>
      <c r="AJ484" s="74">
        <f t="shared" si="44"/>
        <v>0</v>
      </c>
      <c r="AK484" s="74">
        <f t="shared" si="45"/>
        <v>0</v>
      </c>
      <c r="AL484" s="74">
        <f t="shared" si="46"/>
        <v>0</v>
      </c>
      <c r="AM484" s="75">
        <f t="shared" si="47"/>
        <v>0</v>
      </c>
      <c r="AN484" s="72" t="str">
        <f>VLOOKUP(D484,SOP!C:R,16,0)</f>
        <v>ΜΑΓΙΟΝΕΖΑ</v>
      </c>
    </row>
    <row r="485" spans="1:40" x14ac:dyDescent="0.3">
      <c r="A485" s="74" cm="1">
        <f t="array" ref="A485">1+SUMPRODUCT(--(D485&gt;$D$2:$D$826))</f>
        <v>477</v>
      </c>
      <c r="B485" s="72" t="str">
        <f t="shared" si="42"/>
        <v>64314621477</v>
      </c>
      <c r="C485" s="30">
        <v>46008</v>
      </c>
      <c r="D485" s="29">
        <v>64314621</v>
      </c>
      <c r="E485" s="29" t="s">
        <v>790</v>
      </c>
      <c r="F485" s="29" t="s">
        <v>624</v>
      </c>
      <c r="G485" s="29" t="s">
        <v>238</v>
      </c>
      <c r="H485" s="29" t="s">
        <v>2136</v>
      </c>
      <c r="I485" s="29">
        <v>4</v>
      </c>
      <c r="J485" s="29">
        <v>0</v>
      </c>
      <c r="K485" s="29">
        <v>0</v>
      </c>
      <c r="L485" s="29">
        <v>0</v>
      </c>
      <c r="M485" s="29" t="s">
        <v>239</v>
      </c>
      <c r="N485" s="132">
        <v>46306</v>
      </c>
      <c r="O485" s="30">
        <v>46123</v>
      </c>
      <c r="P485" s="29">
        <v>298</v>
      </c>
      <c r="Q485" s="29">
        <v>115</v>
      </c>
      <c r="R485" s="29" t="s">
        <v>2260</v>
      </c>
      <c r="S485" s="29">
        <v>45976</v>
      </c>
      <c r="T485" s="29" t="s">
        <v>240</v>
      </c>
      <c r="U485" s="29" t="s">
        <v>240</v>
      </c>
      <c r="V485" s="29">
        <v>4</v>
      </c>
      <c r="W485" s="29">
        <v>20.94</v>
      </c>
      <c r="X485" s="29">
        <v>2.9000000000000001E-2</v>
      </c>
      <c r="Y485" s="29" t="s">
        <v>241</v>
      </c>
      <c r="Z485" s="29" t="s">
        <v>2245</v>
      </c>
      <c r="AA485" s="29" t="s">
        <v>242</v>
      </c>
      <c r="AB485" s="29" t="s">
        <v>242</v>
      </c>
      <c r="AC485" s="29" t="s">
        <v>242</v>
      </c>
      <c r="AD485" s="29" t="s">
        <v>243</v>
      </c>
      <c r="AE485" s="29" t="s">
        <v>240</v>
      </c>
      <c r="AF485" s="30">
        <v>45976</v>
      </c>
      <c r="AH485" s="74">
        <f>_xlfn.IFNA(IF(VLOOKUP(D485,'Cases2021 2022 FC'!AC:AE,3,0)=0,"1",VLOOKUP(D485,'Cases2021 2022 FC'!AC:AE,3,0)),"1")</f>
        <v>340</v>
      </c>
      <c r="AI485" s="74">
        <f t="shared" si="43"/>
        <v>0</v>
      </c>
      <c r="AJ485" s="74">
        <f t="shared" si="44"/>
        <v>0</v>
      </c>
      <c r="AK485" s="74">
        <f t="shared" si="45"/>
        <v>0</v>
      </c>
      <c r="AL485" s="74">
        <f t="shared" si="46"/>
        <v>0</v>
      </c>
      <c r="AM485" s="75">
        <f t="shared" si="47"/>
        <v>0</v>
      </c>
      <c r="AN485" s="72" t="str">
        <f>VLOOKUP(D485,SOP!C:R,16,0)</f>
        <v>ΜΑΓΙΟΝΕΖΑ</v>
      </c>
    </row>
    <row r="486" spans="1:40" x14ac:dyDescent="0.3">
      <c r="A486" s="74" cm="1">
        <f t="array" ref="A486">1+SUMPRODUCT(--(D486&gt;$D$2:$D$826))</f>
        <v>485</v>
      </c>
      <c r="B486" s="72" t="str">
        <f t="shared" si="42"/>
        <v>64320650485</v>
      </c>
      <c r="C486" s="30">
        <v>46008</v>
      </c>
      <c r="D486" s="29">
        <v>64320650</v>
      </c>
      <c r="E486" s="29" t="s">
        <v>880</v>
      </c>
      <c r="F486" s="29" t="s">
        <v>624</v>
      </c>
      <c r="G486" s="29" t="s">
        <v>238</v>
      </c>
      <c r="H486" s="29" t="s">
        <v>980</v>
      </c>
      <c r="I486" s="29">
        <v>107</v>
      </c>
      <c r="J486" s="29">
        <v>0</v>
      </c>
      <c r="K486" s="29">
        <v>0</v>
      </c>
      <c r="L486" s="29">
        <v>0</v>
      </c>
      <c r="M486" s="29" t="s">
        <v>239</v>
      </c>
      <c r="N486" s="132">
        <v>46173</v>
      </c>
      <c r="O486" s="29">
        <v>46158</v>
      </c>
      <c r="P486" s="29">
        <v>165</v>
      </c>
      <c r="Q486" s="29">
        <v>150</v>
      </c>
      <c r="R486" s="29" t="s">
        <v>981</v>
      </c>
      <c r="S486" s="29">
        <v>45861</v>
      </c>
      <c r="T486" s="29" t="s">
        <v>240</v>
      </c>
      <c r="U486" s="29" t="s">
        <v>240</v>
      </c>
      <c r="V486" s="29">
        <v>107</v>
      </c>
      <c r="W486" s="29">
        <v>1759.2</v>
      </c>
      <c r="X486" s="29">
        <v>0.82299999999999995</v>
      </c>
      <c r="Y486" s="29" t="s">
        <v>241</v>
      </c>
      <c r="Z486" s="29" t="s">
        <v>2245</v>
      </c>
      <c r="AA486" s="29" t="s">
        <v>242</v>
      </c>
      <c r="AB486" s="29" t="s">
        <v>242</v>
      </c>
      <c r="AC486" s="29" t="s">
        <v>242</v>
      </c>
      <c r="AD486" s="29" t="s">
        <v>243</v>
      </c>
      <c r="AE486" s="29" t="s">
        <v>240</v>
      </c>
      <c r="AF486" s="30">
        <v>45861</v>
      </c>
      <c r="AH486" s="74">
        <f>_xlfn.IFNA(IF(VLOOKUP(D486,'Cases2021 2022 FC'!AC:AE,3,0)=0,"1",VLOOKUP(D486,'Cases2021 2022 FC'!AC:AE,3,0)),"1")</f>
        <v>5</v>
      </c>
      <c r="AI486" s="74">
        <f t="shared" si="43"/>
        <v>21</v>
      </c>
      <c r="AJ486" s="74">
        <f t="shared" si="44"/>
        <v>0</v>
      </c>
      <c r="AK486" s="74">
        <f t="shared" si="45"/>
        <v>0</v>
      </c>
      <c r="AL486" s="74">
        <f t="shared" si="46"/>
        <v>0</v>
      </c>
      <c r="AM486" s="75">
        <f t="shared" si="47"/>
        <v>0</v>
      </c>
      <c r="AN486" s="72" t="str">
        <f>VLOOKUP(D486,SOP!C:R,16,0)</f>
        <v>ΥΓΡΕΣ ΣΑΛΤΣΕΣ</v>
      </c>
    </row>
    <row r="487" spans="1:40" x14ac:dyDescent="0.3">
      <c r="A487" s="74" cm="1">
        <f t="array" ref="A487">1+SUMPRODUCT(--(D487&gt;$D$2:$D$826))</f>
        <v>485</v>
      </c>
      <c r="B487" s="72" t="str">
        <f t="shared" si="42"/>
        <v>64320650485</v>
      </c>
      <c r="C487" s="30">
        <v>46008</v>
      </c>
      <c r="D487" s="29">
        <v>64320650</v>
      </c>
      <c r="E487" s="29" t="s">
        <v>880</v>
      </c>
      <c r="F487" s="29" t="s">
        <v>624</v>
      </c>
      <c r="G487" s="29" t="s">
        <v>238</v>
      </c>
      <c r="H487" s="29" t="s">
        <v>980</v>
      </c>
      <c r="I487" s="29">
        <v>130</v>
      </c>
      <c r="J487" s="29">
        <v>0</v>
      </c>
      <c r="K487" s="29">
        <v>0</v>
      </c>
      <c r="L487" s="29">
        <v>0</v>
      </c>
      <c r="M487" s="29" t="s">
        <v>239</v>
      </c>
      <c r="N487" s="132">
        <v>46173</v>
      </c>
      <c r="O487" s="29">
        <v>46158</v>
      </c>
      <c r="P487" s="29">
        <v>165</v>
      </c>
      <c r="Q487" s="29">
        <v>150</v>
      </c>
      <c r="R487" s="29" t="s">
        <v>982</v>
      </c>
      <c r="S487" s="29">
        <v>45861</v>
      </c>
      <c r="T487" s="29" t="s">
        <v>240</v>
      </c>
      <c r="U487" s="29" t="s">
        <v>240</v>
      </c>
      <c r="V487" s="29">
        <v>130</v>
      </c>
      <c r="W487" s="29">
        <v>2137.34</v>
      </c>
      <c r="X487" s="29">
        <v>1</v>
      </c>
      <c r="Y487" s="29" t="s">
        <v>241</v>
      </c>
      <c r="Z487" s="29" t="s">
        <v>2245</v>
      </c>
      <c r="AA487" s="29" t="s">
        <v>242</v>
      </c>
      <c r="AB487" s="29" t="s">
        <v>242</v>
      </c>
      <c r="AC487" s="29" t="s">
        <v>242</v>
      </c>
      <c r="AD487" s="29" t="s">
        <v>243</v>
      </c>
      <c r="AE487" s="29" t="s">
        <v>240</v>
      </c>
      <c r="AF487" s="30">
        <v>45861</v>
      </c>
      <c r="AH487" s="74">
        <f>_xlfn.IFNA(IF(VLOOKUP(D487,'Cases2021 2022 FC'!AC:AE,3,0)=0,"1",VLOOKUP(D487,'Cases2021 2022 FC'!AC:AE,3,0)),"1")</f>
        <v>5</v>
      </c>
      <c r="AI487" s="74">
        <f t="shared" si="43"/>
        <v>26</v>
      </c>
      <c r="AJ487" s="74">
        <f t="shared" si="44"/>
        <v>0</v>
      </c>
      <c r="AK487" s="74">
        <f t="shared" si="45"/>
        <v>21</v>
      </c>
      <c r="AL487" s="74">
        <f t="shared" si="46"/>
        <v>130</v>
      </c>
      <c r="AM487" s="75">
        <f t="shared" si="47"/>
        <v>0</v>
      </c>
      <c r="AN487" s="72" t="str">
        <f>VLOOKUP(D487,SOP!C:R,16,0)</f>
        <v>ΥΓΡΕΣ ΣΑΛΤΣΕΣ</v>
      </c>
    </row>
    <row r="488" spans="1:40" x14ac:dyDescent="0.3">
      <c r="A488" s="74" cm="1">
        <f t="array" ref="A488">1+SUMPRODUCT(--(D488&gt;$D$2:$D$826))</f>
        <v>487</v>
      </c>
      <c r="B488" s="72" t="str">
        <f t="shared" si="42"/>
        <v>64324725487</v>
      </c>
      <c r="C488" s="30">
        <v>46008</v>
      </c>
      <c r="D488" s="29">
        <v>64324725</v>
      </c>
      <c r="E488" s="29" t="s">
        <v>744</v>
      </c>
      <c r="F488" s="29" t="s">
        <v>624</v>
      </c>
      <c r="G488" s="29" t="s">
        <v>238</v>
      </c>
      <c r="H488" s="29" t="s">
        <v>1820</v>
      </c>
      <c r="I488" s="29">
        <v>11</v>
      </c>
      <c r="J488" s="29">
        <v>0</v>
      </c>
      <c r="K488" s="29">
        <v>0</v>
      </c>
      <c r="L488" s="29">
        <v>0</v>
      </c>
      <c r="M488" s="29" t="s">
        <v>239</v>
      </c>
      <c r="N488" s="30">
        <v>46289</v>
      </c>
      <c r="O488" s="30">
        <v>46209</v>
      </c>
      <c r="P488" s="29">
        <v>281</v>
      </c>
      <c r="Q488" s="29">
        <v>201</v>
      </c>
      <c r="R488" s="29" t="s">
        <v>1821</v>
      </c>
      <c r="S488" s="30">
        <v>45959</v>
      </c>
      <c r="T488" s="29" t="s">
        <v>240</v>
      </c>
      <c r="U488" s="29" t="s">
        <v>240</v>
      </c>
      <c r="V488" s="32">
        <v>11</v>
      </c>
      <c r="W488" s="29">
        <v>171.02</v>
      </c>
      <c r="X488" s="29">
        <v>0.11</v>
      </c>
      <c r="Y488" s="29" t="s">
        <v>241</v>
      </c>
      <c r="Z488" s="29" t="s">
        <v>2245</v>
      </c>
      <c r="AA488" s="29" t="s">
        <v>242</v>
      </c>
      <c r="AB488" s="29" t="s">
        <v>242</v>
      </c>
      <c r="AC488" s="29" t="s">
        <v>242</v>
      </c>
      <c r="AD488" s="29" t="s">
        <v>243</v>
      </c>
      <c r="AE488" s="29" t="s">
        <v>240</v>
      </c>
      <c r="AF488" s="30">
        <v>45959</v>
      </c>
      <c r="AH488" s="74">
        <f>_xlfn.IFNA(IF(VLOOKUP(D488,'Cases2021 2022 FC'!AC:AE,3,0)=0,"1",VLOOKUP(D488,'Cases2021 2022 FC'!AC:AE,3,0)),"1")</f>
        <v>10</v>
      </c>
      <c r="AI488" s="74">
        <f t="shared" si="43"/>
        <v>1</v>
      </c>
      <c r="AJ488" s="74">
        <f t="shared" si="44"/>
        <v>0</v>
      </c>
      <c r="AK488" s="74">
        <f t="shared" si="45"/>
        <v>0</v>
      </c>
      <c r="AL488" s="74">
        <f t="shared" si="46"/>
        <v>0</v>
      </c>
      <c r="AM488" s="75">
        <f t="shared" si="47"/>
        <v>0</v>
      </c>
      <c r="AN488" s="72" t="str">
        <f>VLOOKUP(D488,SOP!C:R,16,0)</f>
        <v>DRESSINGS</v>
      </c>
    </row>
    <row r="489" spans="1:40" x14ac:dyDescent="0.3">
      <c r="A489" s="74" cm="1">
        <f t="array" ref="A489">1+SUMPRODUCT(--(D489&gt;$D$2:$D$826))</f>
        <v>487</v>
      </c>
      <c r="B489" s="72" t="str">
        <f t="shared" si="42"/>
        <v>64324725487</v>
      </c>
      <c r="C489" s="30">
        <v>46008</v>
      </c>
      <c r="D489" s="29">
        <v>64324725</v>
      </c>
      <c r="E489" s="29" t="s">
        <v>744</v>
      </c>
      <c r="F489" s="29" t="s">
        <v>624</v>
      </c>
      <c r="G489" s="29" t="s">
        <v>238</v>
      </c>
      <c r="H489" s="29" t="s">
        <v>1820</v>
      </c>
      <c r="I489" s="29">
        <v>100</v>
      </c>
      <c r="J489" s="29">
        <v>0</v>
      </c>
      <c r="K489" s="29">
        <v>0</v>
      </c>
      <c r="L489" s="29">
        <v>0</v>
      </c>
      <c r="M489" s="29" t="s">
        <v>239</v>
      </c>
      <c r="N489" s="132">
        <v>46289</v>
      </c>
      <c r="O489" s="30">
        <v>46209</v>
      </c>
      <c r="P489" s="29">
        <v>281</v>
      </c>
      <c r="Q489" s="29">
        <v>201</v>
      </c>
      <c r="R489" s="29" t="s">
        <v>1822</v>
      </c>
      <c r="S489" s="29">
        <v>45959</v>
      </c>
      <c r="T489" s="29" t="s">
        <v>240</v>
      </c>
      <c r="U489" s="29" t="s">
        <v>240</v>
      </c>
      <c r="V489" s="29">
        <v>100</v>
      </c>
      <c r="W489" s="29">
        <v>1554.7</v>
      </c>
      <c r="X489" s="29">
        <v>1</v>
      </c>
      <c r="Y489" s="29" t="s">
        <v>241</v>
      </c>
      <c r="Z489" s="29" t="s">
        <v>2245</v>
      </c>
      <c r="AA489" s="29" t="s">
        <v>242</v>
      </c>
      <c r="AB489" s="29" t="s">
        <v>242</v>
      </c>
      <c r="AC489" s="29" t="s">
        <v>242</v>
      </c>
      <c r="AD489" s="29" t="s">
        <v>243</v>
      </c>
      <c r="AE489" s="29" t="s">
        <v>240</v>
      </c>
      <c r="AF489" s="30">
        <v>45959</v>
      </c>
      <c r="AH489" s="74">
        <f>_xlfn.IFNA(IF(VLOOKUP(D489,'Cases2021 2022 FC'!AC:AE,3,0)=0,"1",VLOOKUP(D489,'Cases2021 2022 FC'!AC:AE,3,0)),"1")</f>
        <v>10</v>
      </c>
      <c r="AI489" s="74">
        <f t="shared" si="43"/>
        <v>10</v>
      </c>
      <c r="AJ489" s="74">
        <f t="shared" si="44"/>
        <v>0</v>
      </c>
      <c r="AK489" s="74">
        <f t="shared" si="45"/>
        <v>1</v>
      </c>
      <c r="AL489" s="74">
        <f t="shared" si="46"/>
        <v>100</v>
      </c>
      <c r="AM489" s="75">
        <f t="shared" si="47"/>
        <v>0</v>
      </c>
      <c r="AN489" s="72" t="str">
        <f>VLOOKUP(D489,SOP!C:R,16,0)</f>
        <v>DRESSINGS</v>
      </c>
    </row>
    <row r="490" spans="1:40" x14ac:dyDescent="0.3">
      <c r="A490" s="74" cm="1">
        <f t="array" ref="A490">1+SUMPRODUCT(--(D490&gt;$D$2:$D$826))</f>
        <v>487</v>
      </c>
      <c r="B490" s="72" t="str">
        <f t="shared" si="42"/>
        <v>64324725487</v>
      </c>
      <c r="C490" s="30">
        <v>46008</v>
      </c>
      <c r="D490" s="29">
        <v>64324725</v>
      </c>
      <c r="E490" s="29" t="s">
        <v>744</v>
      </c>
      <c r="F490" s="29" t="s">
        <v>624</v>
      </c>
      <c r="G490" s="29" t="s">
        <v>238</v>
      </c>
      <c r="H490" s="29" t="s">
        <v>1820</v>
      </c>
      <c r="I490" s="29">
        <v>100</v>
      </c>
      <c r="J490" s="29">
        <v>0</v>
      </c>
      <c r="K490" s="29">
        <v>0</v>
      </c>
      <c r="L490" s="29">
        <v>0</v>
      </c>
      <c r="M490" s="29" t="s">
        <v>239</v>
      </c>
      <c r="N490" s="132">
        <v>46289</v>
      </c>
      <c r="O490" s="30">
        <v>46209</v>
      </c>
      <c r="P490" s="29">
        <v>281</v>
      </c>
      <c r="Q490" s="29">
        <v>201</v>
      </c>
      <c r="R490" s="29" t="s">
        <v>1823</v>
      </c>
      <c r="S490" s="29">
        <v>45959</v>
      </c>
      <c r="T490" s="29" t="s">
        <v>240</v>
      </c>
      <c r="U490" s="29" t="s">
        <v>240</v>
      </c>
      <c r="V490" s="29">
        <v>100</v>
      </c>
      <c r="W490" s="29">
        <v>1554.7</v>
      </c>
      <c r="X490" s="29">
        <v>1</v>
      </c>
      <c r="Y490" s="29" t="s">
        <v>241</v>
      </c>
      <c r="Z490" s="29" t="s">
        <v>2245</v>
      </c>
      <c r="AA490" s="29" t="s">
        <v>242</v>
      </c>
      <c r="AB490" s="29" t="s">
        <v>242</v>
      </c>
      <c r="AC490" s="29" t="s">
        <v>242</v>
      </c>
      <c r="AD490" s="29" t="s">
        <v>243</v>
      </c>
      <c r="AE490" s="29" t="s">
        <v>240</v>
      </c>
      <c r="AF490" s="30">
        <v>45959</v>
      </c>
      <c r="AH490" s="74">
        <f>_xlfn.IFNA(IF(VLOOKUP(D490,'Cases2021 2022 FC'!AC:AE,3,0)=0,"1",VLOOKUP(D490,'Cases2021 2022 FC'!AC:AE,3,0)),"1")</f>
        <v>10</v>
      </c>
      <c r="AI490" s="74">
        <f t="shared" si="43"/>
        <v>10</v>
      </c>
      <c r="AJ490" s="74">
        <f t="shared" si="44"/>
        <v>0</v>
      </c>
      <c r="AK490" s="74">
        <f t="shared" si="45"/>
        <v>10</v>
      </c>
      <c r="AL490" s="74">
        <f t="shared" si="46"/>
        <v>100</v>
      </c>
      <c r="AM490" s="75">
        <f t="shared" si="47"/>
        <v>0</v>
      </c>
      <c r="AN490" s="72" t="str">
        <f>VLOOKUP(D490,SOP!C:R,16,0)</f>
        <v>DRESSINGS</v>
      </c>
    </row>
    <row r="491" spans="1:40" x14ac:dyDescent="0.3">
      <c r="A491" s="74" cm="1">
        <f t="array" ref="A491">1+SUMPRODUCT(--(D491&gt;$D$2:$D$826))</f>
        <v>487</v>
      </c>
      <c r="B491" s="72" t="str">
        <f t="shared" si="42"/>
        <v>64324725487</v>
      </c>
      <c r="C491" s="30">
        <v>46008</v>
      </c>
      <c r="D491" s="29">
        <v>64324725</v>
      </c>
      <c r="E491" s="29" t="s">
        <v>744</v>
      </c>
      <c r="F491" s="29" t="s">
        <v>624</v>
      </c>
      <c r="G491" s="29" t="s">
        <v>238</v>
      </c>
      <c r="H491" s="29" t="s">
        <v>1820</v>
      </c>
      <c r="I491" s="29">
        <v>3</v>
      </c>
      <c r="J491" s="29">
        <v>0</v>
      </c>
      <c r="K491" s="29">
        <v>0</v>
      </c>
      <c r="L491" s="29">
        <v>0</v>
      </c>
      <c r="M491" s="29" t="s">
        <v>239</v>
      </c>
      <c r="N491" s="132">
        <v>46289</v>
      </c>
      <c r="O491" s="30">
        <v>46209</v>
      </c>
      <c r="P491" s="29">
        <v>281</v>
      </c>
      <c r="Q491" s="29">
        <v>201</v>
      </c>
      <c r="R491" s="29" t="s">
        <v>2247</v>
      </c>
      <c r="S491" s="29">
        <v>45959</v>
      </c>
      <c r="T491" s="29" t="s">
        <v>240</v>
      </c>
      <c r="U491" s="29" t="s">
        <v>240</v>
      </c>
      <c r="V491" s="29">
        <v>3</v>
      </c>
      <c r="W491" s="29">
        <v>46.64</v>
      </c>
      <c r="X491" s="29">
        <v>0.03</v>
      </c>
      <c r="Y491" s="29" t="s">
        <v>241</v>
      </c>
      <c r="Z491" s="29" t="s">
        <v>2245</v>
      </c>
      <c r="AA491" s="29" t="s">
        <v>242</v>
      </c>
      <c r="AB491" s="29" t="s">
        <v>242</v>
      </c>
      <c r="AC491" s="29" t="s">
        <v>242</v>
      </c>
      <c r="AD491" s="29" t="s">
        <v>243</v>
      </c>
      <c r="AE491" s="29" t="s">
        <v>240</v>
      </c>
      <c r="AF491" s="30">
        <v>45959</v>
      </c>
      <c r="AH491" s="74">
        <f>_xlfn.IFNA(IF(VLOOKUP(D491,'Cases2021 2022 FC'!AC:AE,3,0)=0,"1",VLOOKUP(D491,'Cases2021 2022 FC'!AC:AE,3,0)),"1")</f>
        <v>10</v>
      </c>
      <c r="AI491" s="74">
        <f t="shared" si="43"/>
        <v>0</v>
      </c>
      <c r="AJ491" s="74">
        <f t="shared" si="44"/>
        <v>0</v>
      </c>
      <c r="AK491" s="74">
        <f t="shared" si="45"/>
        <v>10</v>
      </c>
      <c r="AL491" s="74">
        <f t="shared" si="46"/>
        <v>3</v>
      </c>
      <c r="AM491" s="75">
        <f t="shared" si="47"/>
        <v>0</v>
      </c>
      <c r="AN491" s="72" t="str">
        <f>VLOOKUP(D491,SOP!C:R,16,0)</f>
        <v>DRESSINGS</v>
      </c>
    </row>
    <row r="492" spans="1:40" x14ac:dyDescent="0.3">
      <c r="A492" s="74" cm="1">
        <f t="array" ref="A492">1+SUMPRODUCT(--(D492&gt;$D$2:$D$826))</f>
        <v>487</v>
      </c>
      <c r="B492" s="72" t="str">
        <f t="shared" si="42"/>
        <v>64324725487</v>
      </c>
      <c r="C492" s="30">
        <v>46008</v>
      </c>
      <c r="D492" s="29">
        <v>64324725</v>
      </c>
      <c r="E492" s="29" t="s">
        <v>744</v>
      </c>
      <c r="F492" s="29" t="s">
        <v>624</v>
      </c>
      <c r="G492" s="29" t="s">
        <v>238</v>
      </c>
      <c r="H492" s="29" t="s">
        <v>1820</v>
      </c>
      <c r="I492" s="29">
        <v>1</v>
      </c>
      <c r="J492" s="29">
        <v>0</v>
      </c>
      <c r="K492" s="29">
        <v>0</v>
      </c>
      <c r="L492" s="29">
        <v>0</v>
      </c>
      <c r="M492" s="29" t="s">
        <v>239</v>
      </c>
      <c r="N492" s="30">
        <v>46289</v>
      </c>
      <c r="O492" s="30">
        <v>46209</v>
      </c>
      <c r="P492" s="29">
        <v>281</v>
      </c>
      <c r="Q492" s="29">
        <v>201</v>
      </c>
      <c r="R492" s="29" t="s">
        <v>2248</v>
      </c>
      <c r="S492" s="30">
        <v>45959</v>
      </c>
      <c r="T492" s="29" t="s">
        <v>240</v>
      </c>
      <c r="U492" s="29" t="s">
        <v>240</v>
      </c>
      <c r="V492" s="29">
        <v>1</v>
      </c>
      <c r="W492" s="29">
        <v>15.55</v>
      </c>
      <c r="X492" s="29">
        <v>0.01</v>
      </c>
      <c r="Y492" s="29" t="s">
        <v>241</v>
      </c>
      <c r="Z492" s="29" t="s">
        <v>2245</v>
      </c>
      <c r="AA492" s="29" t="s">
        <v>242</v>
      </c>
      <c r="AB492" s="29" t="s">
        <v>242</v>
      </c>
      <c r="AC492" s="29" t="s">
        <v>242</v>
      </c>
      <c r="AD492" s="29" t="s">
        <v>243</v>
      </c>
      <c r="AE492" s="29" t="s">
        <v>240</v>
      </c>
      <c r="AF492" s="30">
        <v>45959</v>
      </c>
      <c r="AH492" s="74">
        <f>_xlfn.IFNA(IF(VLOOKUP(D492,'Cases2021 2022 FC'!AC:AE,3,0)=0,"1",VLOOKUP(D492,'Cases2021 2022 FC'!AC:AE,3,0)),"1")</f>
        <v>10</v>
      </c>
      <c r="AI492" s="74">
        <f t="shared" si="43"/>
        <v>0</v>
      </c>
      <c r="AJ492" s="74">
        <f t="shared" si="44"/>
        <v>0</v>
      </c>
      <c r="AK492" s="74">
        <f t="shared" si="45"/>
        <v>0</v>
      </c>
      <c r="AL492" s="74">
        <f t="shared" si="46"/>
        <v>0</v>
      </c>
      <c r="AM492" s="75">
        <f t="shared" si="47"/>
        <v>0</v>
      </c>
      <c r="AN492" s="72" t="str">
        <f>VLOOKUP(D492,SOP!C:R,16,0)</f>
        <v>DRESSINGS</v>
      </c>
    </row>
    <row r="493" spans="1:40" x14ac:dyDescent="0.3">
      <c r="A493" s="74" cm="1">
        <f t="array" ref="A493">1+SUMPRODUCT(--(D493&gt;$D$2:$D$826))</f>
        <v>487</v>
      </c>
      <c r="B493" s="72" t="str">
        <f t="shared" si="42"/>
        <v>64324725487</v>
      </c>
      <c r="C493" s="30">
        <v>46008</v>
      </c>
      <c r="D493" s="29">
        <v>64324725</v>
      </c>
      <c r="E493" s="29" t="s">
        <v>744</v>
      </c>
      <c r="F493" s="29" t="s">
        <v>624</v>
      </c>
      <c r="G493" s="29" t="s">
        <v>238</v>
      </c>
      <c r="H493" s="29" t="s">
        <v>2129</v>
      </c>
      <c r="I493" s="29">
        <v>100</v>
      </c>
      <c r="J493" s="29">
        <v>0</v>
      </c>
      <c r="K493" s="29">
        <v>0</v>
      </c>
      <c r="L493" s="29">
        <v>0</v>
      </c>
      <c r="M493" s="29" t="s">
        <v>239</v>
      </c>
      <c r="N493" s="132">
        <v>46304</v>
      </c>
      <c r="O493" s="30">
        <v>46224</v>
      </c>
      <c r="P493" s="29">
        <v>296</v>
      </c>
      <c r="Q493" s="29">
        <v>216</v>
      </c>
      <c r="R493" s="29" t="s">
        <v>2130</v>
      </c>
      <c r="S493" s="29">
        <v>45974</v>
      </c>
      <c r="T493" s="29" t="s">
        <v>240</v>
      </c>
      <c r="U493" s="29" t="s">
        <v>240</v>
      </c>
      <c r="V493" s="29">
        <v>100</v>
      </c>
      <c r="W493" s="29">
        <v>1554.7</v>
      </c>
      <c r="X493" s="29">
        <v>1</v>
      </c>
      <c r="Y493" s="29" t="s">
        <v>241</v>
      </c>
      <c r="Z493" s="29" t="s">
        <v>2245</v>
      </c>
      <c r="AA493" s="29" t="s">
        <v>242</v>
      </c>
      <c r="AB493" s="29" t="s">
        <v>242</v>
      </c>
      <c r="AC493" s="29" t="s">
        <v>242</v>
      </c>
      <c r="AD493" s="29" t="s">
        <v>243</v>
      </c>
      <c r="AE493" s="29" t="s">
        <v>240</v>
      </c>
      <c r="AF493" s="30">
        <v>45974</v>
      </c>
      <c r="AH493" s="74">
        <f>_xlfn.IFNA(IF(VLOOKUP(D493,'Cases2021 2022 FC'!AC:AE,3,0)=0,"1",VLOOKUP(D493,'Cases2021 2022 FC'!AC:AE,3,0)),"1")</f>
        <v>10</v>
      </c>
      <c r="AI493" s="74">
        <f t="shared" si="43"/>
        <v>10</v>
      </c>
      <c r="AJ493" s="74">
        <f t="shared" si="44"/>
        <v>0</v>
      </c>
      <c r="AK493" s="74">
        <f t="shared" si="45"/>
        <v>0</v>
      </c>
      <c r="AL493" s="74">
        <f t="shared" si="46"/>
        <v>0</v>
      </c>
      <c r="AM493" s="75">
        <f t="shared" si="47"/>
        <v>0</v>
      </c>
      <c r="AN493" s="72" t="str">
        <f>VLOOKUP(D493,SOP!C:R,16,0)</f>
        <v>DRESSINGS</v>
      </c>
    </row>
    <row r="494" spans="1:40" x14ac:dyDescent="0.3">
      <c r="A494" s="74" cm="1">
        <f t="array" ref="A494">1+SUMPRODUCT(--(D494&gt;$D$2:$D$826))</f>
        <v>487</v>
      </c>
      <c r="B494" s="72" t="str">
        <f t="shared" si="42"/>
        <v>64324725487</v>
      </c>
      <c r="C494" s="30">
        <v>46008</v>
      </c>
      <c r="D494" s="29">
        <v>64324725</v>
      </c>
      <c r="E494" s="29" t="s">
        <v>744</v>
      </c>
      <c r="F494" s="29" t="s">
        <v>624</v>
      </c>
      <c r="G494" s="29" t="s">
        <v>238</v>
      </c>
      <c r="H494" s="29" t="s">
        <v>2129</v>
      </c>
      <c r="I494" s="29">
        <v>100</v>
      </c>
      <c r="J494" s="29">
        <v>0</v>
      </c>
      <c r="K494" s="29">
        <v>0</v>
      </c>
      <c r="L494" s="29">
        <v>0</v>
      </c>
      <c r="M494" s="29" t="s">
        <v>239</v>
      </c>
      <c r="N494" s="30">
        <v>46304</v>
      </c>
      <c r="O494" s="30">
        <v>46224</v>
      </c>
      <c r="P494" s="29">
        <v>296</v>
      </c>
      <c r="Q494" s="29">
        <v>216</v>
      </c>
      <c r="R494" s="29" t="s">
        <v>2131</v>
      </c>
      <c r="S494" s="30">
        <v>45974</v>
      </c>
      <c r="T494" s="29" t="s">
        <v>240</v>
      </c>
      <c r="U494" s="29" t="s">
        <v>240</v>
      </c>
      <c r="V494" s="32">
        <v>100</v>
      </c>
      <c r="W494" s="29">
        <v>1554.7</v>
      </c>
      <c r="X494" s="29">
        <v>1</v>
      </c>
      <c r="Y494" s="29" t="s">
        <v>241</v>
      </c>
      <c r="Z494" s="29" t="s">
        <v>2245</v>
      </c>
      <c r="AA494" s="29" t="s">
        <v>242</v>
      </c>
      <c r="AB494" s="29" t="s">
        <v>242</v>
      </c>
      <c r="AC494" s="29" t="s">
        <v>242</v>
      </c>
      <c r="AD494" s="29" t="s">
        <v>243</v>
      </c>
      <c r="AE494" s="29" t="s">
        <v>240</v>
      </c>
      <c r="AF494" s="30">
        <v>45974</v>
      </c>
      <c r="AH494" s="74">
        <f>_xlfn.IFNA(IF(VLOOKUP(D494,'Cases2021 2022 FC'!AC:AE,3,0)=0,"1",VLOOKUP(D494,'Cases2021 2022 FC'!AC:AE,3,0)),"1")</f>
        <v>10</v>
      </c>
      <c r="AI494" s="74">
        <f t="shared" si="43"/>
        <v>10</v>
      </c>
      <c r="AJ494" s="74">
        <f t="shared" si="44"/>
        <v>0</v>
      </c>
      <c r="AK494" s="74">
        <f t="shared" si="45"/>
        <v>10</v>
      </c>
      <c r="AL494" s="74">
        <f t="shared" si="46"/>
        <v>100</v>
      </c>
      <c r="AM494" s="75">
        <f t="shared" si="47"/>
        <v>0</v>
      </c>
      <c r="AN494" s="72" t="str">
        <f>VLOOKUP(D494,SOP!C:R,16,0)</f>
        <v>DRESSINGS</v>
      </c>
    </row>
    <row r="495" spans="1:40" x14ac:dyDescent="0.3">
      <c r="A495" s="74" cm="1">
        <f t="array" ref="A495">1+SUMPRODUCT(--(D495&gt;$D$2:$D$826))</f>
        <v>487</v>
      </c>
      <c r="B495" s="72" t="str">
        <f t="shared" si="42"/>
        <v>64324725487</v>
      </c>
      <c r="C495" s="30">
        <v>46008</v>
      </c>
      <c r="D495" s="29">
        <v>64324725</v>
      </c>
      <c r="E495" s="29" t="s">
        <v>744</v>
      </c>
      <c r="F495" s="29" t="s">
        <v>624</v>
      </c>
      <c r="G495" s="29" t="s">
        <v>238</v>
      </c>
      <c r="H495" s="29" t="s">
        <v>2129</v>
      </c>
      <c r="I495" s="29">
        <v>100</v>
      </c>
      <c r="J495" s="29">
        <v>0</v>
      </c>
      <c r="K495" s="29">
        <v>0</v>
      </c>
      <c r="L495" s="29">
        <v>0</v>
      </c>
      <c r="M495" s="29" t="s">
        <v>239</v>
      </c>
      <c r="N495" s="132">
        <v>46304</v>
      </c>
      <c r="O495" s="30">
        <v>46224</v>
      </c>
      <c r="P495" s="29">
        <v>296</v>
      </c>
      <c r="Q495" s="29">
        <v>216</v>
      </c>
      <c r="R495" s="29" t="s">
        <v>2132</v>
      </c>
      <c r="S495" s="29">
        <v>45974</v>
      </c>
      <c r="T495" s="29" t="s">
        <v>240</v>
      </c>
      <c r="U495" s="29" t="s">
        <v>240</v>
      </c>
      <c r="V495" s="29">
        <v>100</v>
      </c>
      <c r="W495" s="29">
        <v>1554.7</v>
      </c>
      <c r="X495" s="29">
        <v>1</v>
      </c>
      <c r="Y495" s="29" t="s">
        <v>241</v>
      </c>
      <c r="Z495" s="29" t="s">
        <v>2245</v>
      </c>
      <c r="AA495" s="29" t="s">
        <v>242</v>
      </c>
      <c r="AB495" s="29" t="s">
        <v>242</v>
      </c>
      <c r="AC495" s="29" t="s">
        <v>242</v>
      </c>
      <c r="AD495" s="29" t="s">
        <v>243</v>
      </c>
      <c r="AE495" s="29" t="s">
        <v>240</v>
      </c>
      <c r="AF495" s="30">
        <v>45974</v>
      </c>
      <c r="AH495" s="74">
        <f>_xlfn.IFNA(IF(VLOOKUP(D495,'Cases2021 2022 FC'!AC:AE,3,0)=0,"1",VLOOKUP(D495,'Cases2021 2022 FC'!AC:AE,3,0)),"1")</f>
        <v>10</v>
      </c>
      <c r="AI495" s="74">
        <f t="shared" si="43"/>
        <v>10</v>
      </c>
      <c r="AJ495" s="74">
        <f t="shared" si="44"/>
        <v>0</v>
      </c>
      <c r="AK495" s="74">
        <f t="shared" si="45"/>
        <v>10</v>
      </c>
      <c r="AL495" s="74">
        <f t="shared" si="46"/>
        <v>100</v>
      </c>
      <c r="AM495" s="75">
        <f t="shared" si="47"/>
        <v>0</v>
      </c>
      <c r="AN495" s="72" t="str">
        <f>VLOOKUP(D495,SOP!C:R,16,0)</f>
        <v>DRESSINGS</v>
      </c>
    </row>
    <row r="496" spans="1:40" x14ac:dyDescent="0.3">
      <c r="A496" s="74" cm="1">
        <f t="array" ref="A496">1+SUMPRODUCT(--(D496&gt;$D$2:$D$826))</f>
        <v>495</v>
      </c>
      <c r="B496" s="72" t="str">
        <f t="shared" si="42"/>
        <v>64324731495</v>
      </c>
      <c r="C496" s="30">
        <v>46008</v>
      </c>
      <c r="D496" s="29">
        <v>64324731</v>
      </c>
      <c r="E496" s="29" t="s">
        <v>797</v>
      </c>
      <c r="F496" s="29" t="s">
        <v>624</v>
      </c>
      <c r="G496" s="29" t="s">
        <v>238</v>
      </c>
      <c r="H496" s="29" t="s">
        <v>2133</v>
      </c>
      <c r="I496" s="29">
        <v>93</v>
      </c>
      <c r="J496" s="29">
        <v>0</v>
      </c>
      <c r="K496" s="29">
        <v>0</v>
      </c>
      <c r="L496" s="29">
        <v>0</v>
      </c>
      <c r="M496" s="29" t="s">
        <v>239</v>
      </c>
      <c r="N496" s="30">
        <v>46155</v>
      </c>
      <c r="O496" s="30">
        <v>46085</v>
      </c>
      <c r="P496" s="29">
        <v>147</v>
      </c>
      <c r="Q496" s="29">
        <v>77</v>
      </c>
      <c r="R496" s="29" t="s">
        <v>2134</v>
      </c>
      <c r="S496" s="30">
        <v>45975</v>
      </c>
      <c r="T496" s="29" t="s">
        <v>240</v>
      </c>
      <c r="U496" s="29" t="s">
        <v>240</v>
      </c>
      <c r="V496" s="32">
        <v>93</v>
      </c>
      <c r="W496" s="29">
        <v>1177.68</v>
      </c>
      <c r="X496" s="29">
        <v>0.93</v>
      </c>
      <c r="Y496" s="29" t="s">
        <v>241</v>
      </c>
      <c r="Z496" s="29" t="s">
        <v>2245</v>
      </c>
      <c r="AA496" s="29" t="s">
        <v>242</v>
      </c>
      <c r="AB496" s="29" t="s">
        <v>242</v>
      </c>
      <c r="AC496" s="29" t="s">
        <v>242</v>
      </c>
      <c r="AD496" s="29" t="s">
        <v>243</v>
      </c>
      <c r="AE496" s="29" t="s">
        <v>240</v>
      </c>
      <c r="AF496" s="30">
        <v>45975</v>
      </c>
      <c r="AH496" s="74">
        <f>_xlfn.IFNA(IF(VLOOKUP(D496,'Cases2021 2022 FC'!AC:AE,3,0)=0,"1",VLOOKUP(D496,'Cases2021 2022 FC'!AC:AE,3,0)),"1")</f>
        <v>2</v>
      </c>
      <c r="AI496" s="74">
        <f t="shared" si="43"/>
        <v>47</v>
      </c>
      <c r="AJ496" s="74">
        <f t="shared" si="44"/>
        <v>0</v>
      </c>
      <c r="AK496" s="74">
        <f t="shared" si="45"/>
        <v>0</v>
      </c>
      <c r="AL496" s="74">
        <f t="shared" si="46"/>
        <v>0</v>
      </c>
      <c r="AM496" s="75">
        <f t="shared" si="47"/>
        <v>0</v>
      </c>
      <c r="AN496" s="72" t="str">
        <f>VLOOKUP(D496,SOP!C:R,16,0)</f>
        <v>DRESSINGS</v>
      </c>
    </row>
    <row r="497" spans="1:40" x14ac:dyDescent="0.3">
      <c r="A497" s="74" cm="1">
        <f t="array" ref="A497">1+SUMPRODUCT(--(D497&gt;$D$2:$D$826))</f>
        <v>495</v>
      </c>
      <c r="B497" s="72" t="str">
        <f t="shared" si="42"/>
        <v>64324731495</v>
      </c>
      <c r="C497" s="30">
        <v>46008</v>
      </c>
      <c r="D497" s="29">
        <v>64324731</v>
      </c>
      <c r="E497" s="29" t="s">
        <v>797</v>
      </c>
      <c r="F497" s="29" t="s">
        <v>624</v>
      </c>
      <c r="G497" s="29" t="s">
        <v>238</v>
      </c>
      <c r="H497" s="29" t="s">
        <v>2133</v>
      </c>
      <c r="I497" s="29">
        <v>95</v>
      </c>
      <c r="J497" s="29">
        <v>0</v>
      </c>
      <c r="K497" s="29">
        <v>0</v>
      </c>
      <c r="L497" s="29">
        <v>0</v>
      </c>
      <c r="M497" s="29" t="s">
        <v>239</v>
      </c>
      <c r="N497" s="30">
        <v>46155</v>
      </c>
      <c r="O497" s="30">
        <v>46085</v>
      </c>
      <c r="P497" s="29">
        <v>147</v>
      </c>
      <c r="Q497" s="29">
        <v>77</v>
      </c>
      <c r="R497" s="29" t="s">
        <v>2135</v>
      </c>
      <c r="S497" s="30">
        <v>45975</v>
      </c>
      <c r="T497" s="29" t="s">
        <v>240</v>
      </c>
      <c r="U497" s="29" t="s">
        <v>240</v>
      </c>
      <c r="V497" s="32">
        <v>95</v>
      </c>
      <c r="W497" s="29">
        <v>1203.01</v>
      </c>
      <c r="X497" s="29">
        <v>0.95</v>
      </c>
      <c r="Y497" s="29" t="s">
        <v>241</v>
      </c>
      <c r="Z497" s="29" t="s">
        <v>2245</v>
      </c>
      <c r="AA497" s="29" t="s">
        <v>242</v>
      </c>
      <c r="AB497" s="29" t="s">
        <v>242</v>
      </c>
      <c r="AC497" s="29" t="s">
        <v>242</v>
      </c>
      <c r="AD497" s="29" t="s">
        <v>243</v>
      </c>
      <c r="AE497" s="29" t="s">
        <v>240</v>
      </c>
      <c r="AF497" s="30">
        <v>45975</v>
      </c>
      <c r="AH497" s="74">
        <f>_xlfn.IFNA(IF(VLOOKUP(D497,'Cases2021 2022 FC'!AC:AE,3,0)=0,"1",VLOOKUP(D497,'Cases2021 2022 FC'!AC:AE,3,0)),"1")</f>
        <v>2</v>
      </c>
      <c r="AI497" s="74">
        <f t="shared" si="43"/>
        <v>48</v>
      </c>
      <c r="AJ497" s="74">
        <f t="shared" si="44"/>
        <v>0</v>
      </c>
      <c r="AK497" s="74">
        <f t="shared" si="45"/>
        <v>47</v>
      </c>
      <c r="AL497" s="74">
        <f t="shared" si="46"/>
        <v>95</v>
      </c>
      <c r="AM497" s="75">
        <f t="shared" si="47"/>
        <v>0</v>
      </c>
      <c r="AN497" s="72" t="str">
        <f>VLOOKUP(D497,SOP!C:R,16,0)</f>
        <v>DRESSINGS</v>
      </c>
    </row>
    <row r="498" spans="1:40" x14ac:dyDescent="0.3">
      <c r="A498" s="74" cm="1">
        <f t="array" ref="A498">1+SUMPRODUCT(--(D498&gt;$D$2:$D$826))</f>
        <v>497</v>
      </c>
      <c r="B498" s="72" t="str">
        <f t="shared" si="42"/>
        <v>64326137497</v>
      </c>
      <c r="C498" s="30">
        <v>46008</v>
      </c>
      <c r="D498" s="29">
        <v>64326137</v>
      </c>
      <c r="E498" s="29" t="s">
        <v>773</v>
      </c>
      <c r="F498" s="29" t="s">
        <v>624</v>
      </c>
      <c r="G498" s="29" t="s">
        <v>238</v>
      </c>
      <c r="H498" s="29" t="s">
        <v>1481</v>
      </c>
      <c r="I498" s="29">
        <v>23</v>
      </c>
      <c r="J498" s="29">
        <v>0</v>
      </c>
      <c r="K498" s="29">
        <v>0</v>
      </c>
      <c r="L498" s="29">
        <v>0</v>
      </c>
      <c r="M498" s="29" t="s">
        <v>239</v>
      </c>
      <c r="N498" s="30">
        <v>46262</v>
      </c>
      <c r="O498" s="30">
        <v>46217</v>
      </c>
      <c r="P498" s="29">
        <v>254</v>
      </c>
      <c r="Q498" s="29">
        <v>209</v>
      </c>
      <c r="R498" s="29" t="s">
        <v>1482</v>
      </c>
      <c r="S498" s="30">
        <v>45909</v>
      </c>
      <c r="T498" s="29" t="s">
        <v>240</v>
      </c>
      <c r="U498" s="29" t="s">
        <v>240</v>
      </c>
      <c r="V498" s="29">
        <v>23</v>
      </c>
      <c r="W498" s="29">
        <v>396.12</v>
      </c>
      <c r="X498" s="29">
        <v>0.17699999999999999</v>
      </c>
      <c r="Y498" s="29" t="s">
        <v>241</v>
      </c>
      <c r="Z498" s="29" t="s">
        <v>2245</v>
      </c>
      <c r="AA498" s="29" t="s">
        <v>242</v>
      </c>
      <c r="AB498" s="29" t="s">
        <v>242</v>
      </c>
      <c r="AC498" s="29" t="s">
        <v>242</v>
      </c>
      <c r="AD498" s="29" t="s">
        <v>243</v>
      </c>
      <c r="AE498" s="29" t="s">
        <v>240</v>
      </c>
      <c r="AF498" s="30">
        <v>45909</v>
      </c>
      <c r="AH498" s="74">
        <f>_xlfn.IFNA(IF(VLOOKUP(D498,'Cases2021 2022 FC'!AC:AE,3,0)=0,"1",VLOOKUP(D498,'Cases2021 2022 FC'!AC:AE,3,0)),"1")</f>
        <v>10</v>
      </c>
      <c r="AI498" s="74">
        <f t="shared" si="43"/>
        <v>2</v>
      </c>
      <c r="AJ498" s="74">
        <f t="shared" si="44"/>
        <v>0</v>
      </c>
      <c r="AK498" s="74">
        <f t="shared" si="45"/>
        <v>0</v>
      </c>
      <c r="AL498" s="74">
        <f t="shared" si="46"/>
        <v>0</v>
      </c>
      <c r="AM498" s="75">
        <f t="shared" si="47"/>
        <v>0</v>
      </c>
      <c r="AN498" s="72" t="str">
        <f>VLOOKUP(D498,SOP!C:R,16,0)</f>
        <v>ΥΓΡΕΣ ΣΑΛΤΣΕΣ</v>
      </c>
    </row>
    <row r="499" spans="1:40" x14ac:dyDescent="0.3">
      <c r="A499" s="74" cm="1">
        <f t="array" ref="A499">1+SUMPRODUCT(--(D499&gt;$D$2:$D$826))</f>
        <v>497</v>
      </c>
      <c r="B499" s="72" t="str">
        <f t="shared" si="42"/>
        <v>64326137497</v>
      </c>
      <c r="C499" s="30">
        <v>46008</v>
      </c>
      <c r="D499" s="29">
        <v>64326137</v>
      </c>
      <c r="E499" s="29" t="s">
        <v>773</v>
      </c>
      <c r="F499" s="29" t="s">
        <v>624</v>
      </c>
      <c r="G499" s="29" t="s">
        <v>238</v>
      </c>
      <c r="H499" s="29" t="s">
        <v>1481</v>
      </c>
      <c r="I499" s="29">
        <v>2</v>
      </c>
      <c r="J499" s="29">
        <v>0</v>
      </c>
      <c r="K499" s="29">
        <v>0</v>
      </c>
      <c r="L499" s="29">
        <v>0</v>
      </c>
      <c r="M499" s="29" t="s">
        <v>239</v>
      </c>
      <c r="N499" s="132">
        <v>46262</v>
      </c>
      <c r="O499" s="30">
        <v>46217</v>
      </c>
      <c r="P499" s="29">
        <v>254</v>
      </c>
      <c r="Q499" s="29">
        <v>209</v>
      </c>
      <c r="R499" s="29" t="s">
        <v>2250</v>
      </c>
      <c r="S499" s="29">
        <v>45909</v>
      </c>
      <c r="T499" s="29" t="s">
        <v>240</v>
      </c>
      <c r="U499" s="29" t="s">
        <v>240</v>
      </c>
      <c r="V499" s="29">
        <v>2</v>
      </c>
      <c r="W499" s="29">
        <v>34.450000000000003</v>
      </c>
      <c r="X499" s="29">
        <v>1.4999999999999999E-2</v>
      </c>
      <c r="Y499" s="29" t="s">
        <v>241</v>
      </c>
      <c r="Z499" s="29" t="s">
        <v>2245</v>
      </c>
      <c r="AA499" s="29" t="s">
        <v>242</v>
      </c>
      <c r="AB499" s="29" t="s">
        <v>242</v>
      </c>
      <c r="AC499" s="29" t="s">
        <v>242</v>
      </c>
      <c r="AD499" s="29" t="s">
        <v>243</v>
      </c>
      <c r="AE499" s="29" t="s">
        <v>240</v>
      </c>
      <c r="AF499" s="30">
        <v>45909</v>
      </c>
      <c r="AH499" s="74">
        <f>_xlfn.IFNA(IF(VLOOKUP(D499,'Cases2021 2022 FC'!AC:AE,3,0)=0,"1",VLOOKUP(D499,'Cases2021 2022 FC'!AC:AE,3,0)),"1")</f>
        <v>10</v>
      </c>
      <c r="AI499" s="74">
        <f t="shared" si="43"/>
        <v>0</v>
      </c>
      <c r="AJ499" s="74">
        <f t="shared" si="44"/>
        <v>0</v>
      </c>
      <c r="AK499" s="74">
        <f t="shared" si="45"/>
        <v>2</v>
      </c>
      <c r="AL499" s="74">
        <f t="shared" si="46"/>
        <v>2</v>
      </c>
      <c r="AM499" s="75">
        <f t="shared" si="47"/>
        <v>0</v>
      </c>
      <c r="AN499" s="72" t="str">
        <f>VLOOKUP(D499,SOP!C:R,16,0)</f>
        <v>ΥΓΡΕΣ ΣΑΛΤΣΕΣ</v>
      </c>
    </row>
    <row r="500" spans="1:40" x14ac:dyDescent="0.3">
      <c r="A500" s="74" cm="1">
        <f t="array" ref="A500">1+SUMPRODUCT(--(D500&gt;$D$2:$D$826))</f>
        <v>497</v>
      </c>
      <c r="B500" s="72" t="str">
        <f t="shared" si="42"/>
        <v>64326137497</v>
      </c>
      <c r="C500" s="30">
        <v>46008</v>
      </c>
      <c r="D500" s="29">
        <v>64326137</v>
      </c>
      <c r="E500" s="29" t="s">
        <v>773</v>
      </c>
      <c r="F500" s="29" t="s">
        <v>624</v>
      </c>
      <c r="G500" s="29" t="s">
        <v>238</v>
      </c>
      <c r="H500" s="29" t="s">
        <v>1481</v>
      </c>
      <c r="I500" s="29">
        <v>4</v>
      </c>
      <c r="J500" s="29">
        <v>0</v>
      </c>
      <c r="K500" s="29">
        <v>0</v>
      </c>
      <c r="L500" s="29">
        <v>0</v>
      </c>
      <c r="M500" s="29" t="s">
        <v>239</v>
      </c>
      <c r="N500" s="132">
        <v>46262</v>
      </c>
      <c r="O500" s="30">
        <v>46217</v>
      </c>
      <c r="P500" s="29">
        <v>254</v>
      </c>
      <c r="Q500" s="29">
        <v>209</v>
      </c>
      <c r="R500" s="29" t="s">
        <v>2511</v>
      </c>
      <c r="S500" s="29">
        <v>45909</v>
      </c>
      <c r="T500" s="29" t="s">
        <v>240</v>
      </c>
      <c r="U500" s="29" t="s">
        <v>240</v>
      </c>
      <c r="V500" s="29">
        <v>4</v>
      </c>
      <c r="W500" s="29">
        <v>68.89</v>
      </c>
      <c r="X500" s="29">
        <v>3.1E-2</v>
      </c>
      <c r="Y500" s="29" t="s">
        <v>241</v>
      </c>
      <c r="Z500" s="29" t="s">
        <v>2245</v>
      </c>
      <c r="AA500" s="29" t="s">
        <v>242</v>
      </c>
      <c r="AB500" s="29" t="s">
        <v>242</v>
      </c>
      <c r="AC500" s="29" t="s">
        <v>242</v>
      </c>
      <c r="AD500" s="29" t="s">
        <v>243</v>
      </c>
      <c r="AE500" s="29" t="s">
        <v>240</v>
      </c>
      <c r="AF500" s="30">
        <v>45909</v>
      </c>
      <c r="AH500" s="74">
        <f>_xlfn.IFNA(IF(VLOOKUP(D500,'Cases2021 2022 FC'!AC:AE,3,0)=0,"1",VLOOKUP(D500,'Cases2021 2022 FC'!AC:AE,3,0)),"1")</f>
        <v>10</v>
      </c>
      <c r="AI500" s="74">
        <f t="shared" si="43"/>
        <v>0</v>
      </c>
      <c r="AJ500" s="74">
        <f t="shared" si="44"/>
        <v>0</v>
      </c>
      <c r="AK500" s="74">
        <f t="shared" si="45"/>
        <v>0</v>
      </c>
      <c r="AL500" s="74">
        <f t="shared" si="46"/>
        <v>0</v>
      </c>
      <c r="AM500" s="75">
        <f t="shared" si="47"/>
        <v>0</v>
      </c>
      <c r="AN500" s="72" t="str">
        <f>VLOOKUP(D500,SOP!C:R,16,0)</f>
        <v>ΥΓΡΕΣ ΣΑΛΤΣΕΣ</v>
      </c>
    </row>
    <row r="501" spans="1:40" x14ac:dyDescent="0.3">
      <c r="A501" s="74" cm="1">
        <f t="array" ref="A501">1+SUMPRODUCT(--(D501&gt;$D$2:$D$826))</f>
        <v>497</v>
      </c>
      <c r="B501" s="72" t="str">
        <f t="shared" si="42"/>
        <v>64326137497</v>
      </c>
      <c r="C501" s="30">
        <v>46008</v>
      </c>
      <c r="D501" s="29">
        <v>64326137</v>
      </c>
      <c r="E501" s="29" t="s">
        <v>773</v>
      </c>
      <c r="F501" s="29" t="s">
        <v>624</v>
      </c>
      <c r="G501" s="29" t="s">
        <v>238</v>
      </c>
      <c r="H501" s="29" t="s">
        <v>1481</v>
      </c>
      <c r="I501" s="29">
        <v>10</v>
      </c>
      <c r="J501" s="29">
        <v>0</v>
      </c>
      <c r="K501" s="29">
        <v>0</v>
      </c>
      <c r="L501" s="29">
        <v>0</v>
      </c>
      <c r="M501" s="29" t="s">
        <v>239</v>
      </c>
      <c r="N501" s="30">
        <v>46262</v>
      </c>
      <c r="O501" s="30">
        <v>46217</v>
      </c>
      <c r="P501" s="32">
        <v>254</v>
      </c>
      <c r="Q501" s="32">
        <v>209</v>
      </c>
      <c r="R501" s="29" t="s">
        <v>2512</v>
      </c>
      <c r="S501" s="30">
        <v>45909</v>
      </c>
      <c r="T501" s="29" t="s">
        <v>240</v>
      </c>
      <c r="U501" s="29" t="s">
        <v>240</v>
      </c>
      <c r="V501" s="32">
        <v>10</v>
      </c>
      <c r="W501" s="33">
        <v>172.23</v>
      </c>
      <c r="X501" s="32">
        <v>7.6999999999999999E-2</v>
      </c>
      <c r="Y501" s="29" t="s">
        <v>241</v>
      </c>
      <c r="Z501" s="29" t="s">
        <v>2245</v>
      </c>
      <c r="AA501" s="29" t="s">
        <v>242</v>
      </c>
      <c r="AB501" s="29" t="s">
        <v>242</v>
      </c>
      <c r="AC501" s="29" t="s">
        <v>242</v>
      </c>
      <c r="AD501" s="29" t="s">
        <v>243</v>
      </c>
      <c r="AE501" s="29" t="s">
        <v>240</v>
      </c>
      <c r="AF501" s="30">
        <v>45909</v>
      </c>
      <c r="AG501" s="30"/>
      <c r="AH501" s="74">
        <f>_xlfn.IFNA(IF(VLOOKUP(D501,'Cases2021 2022 FC'!AC:AE,3,0)=0,"1",VLOOKUP(D501,'Cases2021 2022 FC'!AC:AE,3,0)),"1")</f>
        <v>10</v>
      </c>
      <c r="AI501" s="74">
        <f t="shared" si="43"/>
        <v>1</v>
      </c>
      <c r="AJ501" s="74">
        <f t="shared" si="44"/>
        <v>0</v>
      </c>
      <c r="AK501" s="74">
        <f t="shared" si="45"/>
        <v>0</v>
      </c>
      <c r="AL501" s="74">
        <f t="shared" si="46"/>
        <v>0</v>
      </c>
      <c r="AM501" s="75">
        <f t="shared" si="47"/>
        <v>0</v>
      </c>
      <c r="AN501" s="72" t="str">
        <f>VLOOKUP(D501,SOP!C:R,16,0)</f>
        <v>ΥΓΡΕΣ ΣΑΛΤΣΕΣ</v>
      </c>
    </row>
    <row r="502" spans="1:40" x14ac:dyDescent="0.3">
      <c r="A502" s="74" cm="1">
        <f t="array" ref="A502">1+SUMPRODUCT(--(D502&gt;$D$2:$D$826))</f>
        <v>501</v>
      </c>
      <c r="B502" s="72" t="str">
        <f t="shared" si="42"/>
        <v>64344801501</v>
      </c>
      <c r="C502" s="30">
        <v>46008</v>
      </c>
      <c r="D502" s="29">
        <v>64344801</v>
      </c>
      <c r="E502" s="29" t="s">
        <v>755</v>
      </c>
      <c r="F502" s="29" t="s">
        <v>624</v>
      </c>
      <c r="G502" s="29" t="s">
        <v>238</v>
      </c>
      <c r="H502" s="29" t="s">
        <v>1545</v>
      </c>
      <c r="I502" s="29">
        <v>47</v>
      </c>
      <c r="J502" s="29">
        <v>0</v>
      </c>
      <c r="K502" s="29">
        <v>0</v>
      </c>
      <c r="L502" s="29">
        <v>0</v>
      </c>
      <c r="M502" s="29" t="s">
        <v>239</v>
      </c>
      <c r="N502" s="132">
        <v>46510</v>
      </c>
      <c r="O502" s="29">
        <v>46420</v>
      </c>
      <c r="P502" s="29">
        <v>502</v>
      </c>
      <c r="Q502" s="29">
        <v>412</v>
      </c>
      <c r="R502" s="29" t="s">
        <v>1546</v>
      </c>
      <c r="S502" s="29">
        <v>45951</v>
      </c>
      <c r="T502" s="29" t="s">
        <v>240</v>
      </c>
      <c r="U502" s="29" t="s">
        <v>240</v>
      </c>
      <c r="V502" s="29">
        <v>47</v>
      </c>
      <c r="W502" s="29">
        <v>677.71</v>
      </c>
      <c r="X502" s="29">
        <v>0.47</v>
      </c>
      <c r="Y502" s="29" t="s">
        <v>241</v>
      </c>
      <c r="Z502" s="29" t="s">
        <v>2245</v>
      </c>
      <c r="AA502" s="29" t="s">
        <v>242</v>
      </c>
      <c r="AB502" s="29" t="s">
        <v>242</v>
      </c>
      <c r="AC502" s="29" t="s">
        <v>242</v>
      </c>
      <c r="AD502" s="29" t="s">
        <v>243</v>
      </c>
      <c r="AE502" s="29" t="s">
        <v>240</v>
      </c>
      <c r="AF502" s="30">
        <v>45848</v>
      </c>
      <c r="AH502" s="74">
        <f>_xlfn.IFNA(IF(VLOOKUP(D502,'Cases2021 2022 FC'!AC:AE,3,0)=0,"1",VLOOKUP(D502,'Cases2021 2022 FC'!AC:AE,3,0)),"1")</f>
        <v>3</v>
      </c>
      <c r="AI502" s="74">
        <f t="shared" si="43"/>
        <v>16</v>
      </c>
      <c r="AJ502" s="74">
        <f t="shared" si="44"/>
        <v>0</v>
      </c>
      <c r="AK502" s="74">
        <f t="shared" si="45"/>
        <v>0</v>
      </c>
      <c r="AL502" s="74">
        <f t="shared" si="46"/>
        <v>0</v>
      </c>
      <c r="AM502" s="75">
        <f t="shared" si="47"/>
        <v>0</v>
      </c>
      <c r="AN502" s="72" t="str">
        <f>VLOOKUP(D502,SOP!C:R,16,0)</f>
        <v>ΣΙΡΟΠΙΑ</v>
      </c>
    </row>
    <row r="503" spans="1:40" x14ac:dyDescent="0.3">
      <c r="A503" s="74" cm="1">
        <f t="array" ref="A503">1+SUMPRODUCT(--(D503&gt;$D$2:$D$826))</f>
        <v>501</v>
      </c>
      <c r="B503" s="72" t="str">
        <f t="shared" si="42"/>
        <v>64344801501</v>
      </c>
      <c r="C503" s="30">
        <v>46008</v>
      </c>
      <c r="D503" s="29">
        <v>64344801</v>
      </c>
      <c r="E503" s="29" t="s">
        <v>755</v>
      </c>
      <c r="F503" s="29" t="s">
        <v>624</v>
      </c>
      <c r="G503" s="29" t="s">
        <v>238</v>
      </c>
      <c r="H503" s="29" t="s">
        <v>1547</v>
      </c>
      <c r="I503" s="29">
        <v>100</v>
      </c>
      <c r="J503" s="29">
        <v>0</v>
      </c>
      <c r="K503" s="29">
        <v>0</v>
      </c>
      <c r="L503" s="29">
        <v>0</v>
      </c>
      <c r="M503" s="29" t="s">
        <v>239</v>
      </c>
      <c r="N503" s="132">
        <v>46549</v>
      </c>
      <c r="O503" s="29">
        <v>46459</v>
      </c>
      <c r="P503" s="29">
        <v>541</v>
      </c>
      <c r="Q503" s="29">
        <v>451</v>
      </c>
      <c r="R503" s="29" t="s">
        <v>1548</v>
      </c>
      <c r="S503" s="29">
        <v>45951</v>
      </c>
      <c r="T503" s="29" t="s">
        <v>240</v>
      </c>
      <c r="U503" s="29" t="s">
        <v>240</v>
      </c>
      <c r="V503" s="29">
        <v>100</v>
      </c>
      <c r="W503" s="29">
        <v>1441.93</v>
      </c>
      <c r="X503" s="29">
        <v>1</v>
      </c>
      <c r="Y503" s="29" t="s">
        <v>241</v>
      </c>
      <c r="Z503" s="29" t="s">
        <v>2245</v>
      </c>
      <c r="AA503" s="29" t="s">
        <v>242</v>
      </c>
      <c r="AB503" s="29" t="s">
        <v>242</v>
      </c>
      <c r="AC503" s="29" t="s">
        <v>242</v>
      </c>
      <c r="AD503" s="29" t="s">
        <v>243</v>
      </c>
      <c r="AE503" s="29" t="s">
        <v>240</v>
      </c>
      <c r="AF503" s="30">
        <v>45891</v>
      </c>
      <c r="AH503" s="74">
        <f>_xlfn.IFNA(IF(VLOOKUP(D503,'Cases2021 2022 FC'!AC:AE,3,0)=0,"1",VLOOKUP(D503,'Cases2021 2022 FC'!AC:AE,3,0)),"1")</f>
        <v>3</v>
      </c>
      <c r="AI503" s="74">
        <f t="shared" si="43"/>
        <v>33</v>
      </c>
      <c r="AJ503" s="74">
        <f t="shared" si="44"/>
        <v>0</v>
      </c>
      <c r="AK503" s="74">
        <f t="shared" si="45"/>
        <v>16</v>
      </c>
      <c r="AL503" s="74">
        <f t="shared" si="46"/>
        <v>100</v>
      </c>
      <c r="AM503" s="75">
        <f t="shared" si="47"/>
        <v>0</v>
      </c>
      <c r="AN503" s="72" t="str">
        <f>VLOOKUP(D503,SOP!C:R,16,0)</f>
        <v>ΣΙΡΟΠΙΑ</v>
      </c>
    </row>
    <row r="504" spans="1:40" x14ac:dyDescent="0.3">
      <c r="A504" s="74" cm="1">
        <f t="array" ref="A504">1+SUMPRODUCT(--(D504&gt;$D$2:$D$826))</f>
        <v>501</v>
      </c>
      <c r="B504" s="72" t="str">
        <f t="shared" si="42"/>
        <v>64344801501</v>
      </c>
      <c r="C504" s="30">
        <v>46008</v>
      </c>
      <c r="D504" s="29">
        <v>64344801</v>
      </c>
      <c r="E504" s="29" t="s">
        <v>755</v>
      </c>
      <c r="F504" s="29" t="s">
        <v>624</v>
      </c>
      <c r="G504" s="29" t="s">
        <v>238</v>
      </c>
      <c r="H504" s="29" t="s">
        <v>1824</v>
      </c>
      <c r="I504" s="29">
        <v>100</v>
      </c>
      <c r="J504" s="29">
        <v>0</v>
      </c>
      <c r="K504" s="29">
        <v>0</v>
      </c>
      <c r="L504" s="29">
        <v>0</v>
      </c>
      <c r="M504" s="29" t="s">
        <v>239</v>
      </c>
      <c r="N504" s="132">
        <v>46633</v>
      </c>
      <c r="O504" s="29">
        <v>46543</v>
      </c>
      <c r="P504" s="29">
        <v>625</v>
      </c>
      <c r="Q504" s="29">
        <v>535</v>
      </c>
      <c r="R504" s="29" t="s">
        <v>1825</v>
      </c>
      <c r="S504" s="29">
        <v>45986</v>
      </c>
      <c r="T504" s="29" t="s">
        <v>240</v>
      </c>
      <c r="U504" s="29" t="s">
        <v>240</v>
      </c>
      <c r="V504" s="29">
        <v>100</v>
      </c>
      <c r="W504" s="29">
        <v>1441.93</v>
      </c>
      <c r="X504" s="29">
        <v>1</v>
      </c>
      <c r="Y504" s="29" t="s">
        <v>241</v>
      </c>
      <c r="Z504" s="29" t="s">
        <v>2245</v>
      </c>
      <c r="AA504" s="29" t="s">
        <v>242</v>
      </c>
      <c r="AB504" s="29" t="s">
        <v>242</v>
      </c>
      <c r="AC504" s="29" t="s">
        <v>242</v>
      </c>
      <c r="AD504" s="29" t="s">
        <v>243</v>
      </c>
      <c r="AE504" s="29" t="s">
        <v>240</v>
      </c>
      <c r="AF504" s="30">
        <v>45960</v>
      </c>
      <c r="AH504" s="74">
        <f>_xlfn.IFNA(IF(VLOOKUP(D504,'Cases2021 2022 FC'!AC:AE,3,0)=0,"1",VLOOKUP(D504,'Cases2021 2022 FC'!AC:AE,3,0)),"1")</f>
        <v>3</v>
      </c>
      <c r="AI504" s="74">
        <f t="shared" si="43"/>
        <v>33</v>
      </c>
      <c r="AJ504" s="74">
        <f t="shared" si="44"/>
        <v>0</v>
      </c>
      <c r="AK504" s="74">
        <f t="shared" si="45"/>
        <v>33</v>
      </c>
      <c r="AL504" s="74">
        <f t="shared" si="46"/>
        <v>100</v>
      </c>
      <c r="AM504" s="75">
        <f t="shared" si="47"/>
        <v>0</v>
      </c>
      <c r="AN504" s="72" t="str">
        <f>VLOOKUP(D504,SOP!C:R,16,0)</f>
        <v>ΣΙΡΟΠΙΑ</v>
      </c>
    </row>
    <row r="505" spans="1:40" x14ac:dyDescent="0.3">
      <c r="A505" s="74" cm="1">
        <f t="array" ref="A505">1+SUMPRODUCT(--(D505&gt;$D$2:$D$826))</f>
        <v>504</v>
      </c>
      <c r="B505" s="72" t="str">
        <f t="shared" si="42"/>
        <v>64344810504</v>
      </c>
      <c r="C505" s="30">
        <v>46008</v>
      </c>
      <c r="D505" s="29">
        <v>64344810</v>
      </c>
      <c r="E505" s="29" t="s">
        <v>796</v>
      </c>
      <c r="F505" s="29" t="s">
        <v>624</v>
      </c>
      <c r="G505" s="29" t="s">
        <v>238</v>
      </c>
      <c r="H505" s="29" t="s">
        <v>938</v>
      </c>
      <c r="I505" s="29">
        <v>8</v>
      </c>
      <c r="J505" s="29">
        <v>0</v>
      </c>
      <c r="K505" s="29">
        <v>0</v>
      </c>
      <c r="L505" s="29">
        <v>0</v>
      </c>
      <c r="M505" s="29" t="s">
        <v>239</v>
      </c>
      <c r="N505" s="30">
        <v>46339</v>
      </c>
      <c r="O505" s="30">
        <v>46249</v>
      </c>
      <c r="P505" s="32">
        <v>331</v>
      </c>
      <c r="Q505" s="32">
        <v>241</v>
      </c>
      <c r="R505" s="29" t="s">
        <v>939</v>
      </c>
      <c r="S505" s="30">
        <v>45861</v>
      </c>
      <c r="T505" s="29" t="s">
        <v>240</v>
      </c>
      <c r="U505" s="29" t="s">
        <v>240</v>
      </c>
      <c r="V505" s="32">
        <v>8</v>
      </c>
      <c r="W505" s="33">
        <v>156.9</v>
      </c>
      <c r="X505" s="32">
        <v>0.08</v>
      </c>
      <c r="Y505" s="29" t="s">
        <v>241</v>
      </c>
      <c r="Z505" s="29" t="s">
        <v>2245</v>
      </c>
      <c r="AA505" s="29" t="s">
        <v>242</v>
      </c>
      <c r="AB505" s="29" t="s">
        <v>242</v>
      </c>
      <c r="AC505" s="29" t="s">
        <v>242</v>
      </c>
      <c r="AD505" s="29" t="s">
        <v>243</v>
      </c>
      <c r="AE505" s="29" t="s">
        <v>240</v>
      </c>
      <c r="AF505" s="30">
        <v>45861</v>
      </c>
      <c r="AG505" s="30"/>
      <c r="AH505" s="74">
        <f>_xlfn.IFNA(IF(VLOOKUP(D505,'Cases2021 2022 FC'!AC:AE,3,0)=0,"1",VLOOKUP(D505,'Cases2021 2022 FC'!AC:AE,3,0)),"1")</f>
        <v>1</v>
      </c>
      <c r="AI505" s="74">
        <f t="shared" si="43"/>
        <v>8</v>
      </c>
      <c r="AJ505" s="74">
        <f t="shared" si="44"/>
        <v>0</v>
      </c>
      <c r="AK505" s="74">
        <f t="shared" si="45"/>
        <v>0</v>
      </c>
      <c r="AL505" s="74">
        <f t="shared" si="46"/>
        <v>0</v>
      </c>
      <c r="AM505" s="75">
        <f t="shared" si="47"/>
        <v>0</v>
      </c>
      <c r="AN505" s="72" t="str">
        <f>VLOOKUP(D505,SOP!C:R,16,0)</f>
        <v>ΣΙΡΟΠΙΑ</v>
      </c>
    </row>
    <row r="506" spans="1:40" x14ac:dyDescent="0.3">
      <c r="A506" s="74" cm="1">
        <f t="array" ref="A506">1+SUMPRODUCT(--(D506&gt;$D$2:$D$826))</f>
        <v>505</v>
      </c>
      <c r="B506" s="72" t="str">
        <f t="shared" si="42"/>
        <v>64345464505</v>
      </c>
      <c r="C506" s="30">
        <v>46008</v>
      </c>
      <c r="D506" s="29">
        <v>64345464</v>
      </c>
      <c r="E506" s="29" t="s">
        <v>775</v>
      </c>
      <c r="F506" s="29" t="s">
        <v>624</v>
      </c>
      <c r="G506" s="29" t="s">
        <v>238</v>
      </c>
      <c r="H506" s="29" t="s">
        <v>1454</v>
      </c>
      <c r="I506" s="29">
        <v>28</v>
      </c>
      <c r="J506" s="29">
        <v>0</v>
      </c>
      <c r="K506" s="29">
        <v>0</v>
      </c>
      <c r="L506" s="29">
        <v>0</v>
      </c>
      <c r="M506" s="29" t="s">
        <v>239</v>
      </c>
      <c r="N506" s="30">
        <v>46428</v>
      </c>
      <c r="O506" s="30">
        <v>46338</v>
      </c>
      <c r="P506" s="32">
        <v>420</v>
      </c>
      <c r="Q506" s="32">
        <v>330</v>
      </c>
      <c r="R506" s="29" t="s">
        <v>1455</v>
      </c>
      <c r="S506" s="30">
        <v>45918</v>
      </c>
      <c r="T506" s="29" t="s">
        <v>240</v>
      </c>
      <c r="U506" s="29" t="s">
        <v>240</v>
      </c>
      <c r="V506" s="32">
        <v>28</v>
      </c>
      <c r="W506" s="33">
        <v>480.06</v>
      </c>
      <c r="X506" s="32">
        <v>0.28000000000000003</v>
      </c>
      <c r="Y506" s="29" t="s">
        <v>241</v>
      </c>
      <c r="Z506" s="29" t="s">
        <v>2245</v>
      </c>
      <c r="AA506" s="29" t="s">
        <v>242</v>
      </c>
      <c r="AB506" s="29" t="s">
        <v>242</v>
      </c>
      <c r="AC506" s="29" t="s">
        <v>242</v>
      </c>
      <c r="AD506" s="29" t="s">
        <v>243</v>
      </c>
      <c r="AE506" s="29" t="s">
        <v>240</v>
      </c>
      <c r="AF506" s="30">
        <v>45882</v>
      </c>
      <c r="AG506" s="30"/>
      <c r="AH506" s="74">
        <f>_xlfn.IFNA(IF(VLOOKUP(D506,'Cases2021 2022 FC'!AC:AE,3,0)=0,"1",VLOOKUP(D506,'Cases2021 2022 FC'!AC:AE,3,0)),"1")</f>
        <v>5</v>
      </c>
      <c r="AI506" s="74">
        <f t="shared" si="43"/>
        <v>6</v>
      </c>
      <c r="AJ506" s="74">
        <f t="shared" si="44"/>
        <v>0</v>
      </c>
      <c r="AK506" s="74">
        <f t="shared" si="45"/>
        <v>0</v>
      </c>
      <c r="AL506" s="74">
        <f t="shared" si="46"/>
        <v>0</v>
      </c>
      <c r="AM506" s="75">
        <f t="shared" si="47"/>
        <v>0</v>
      </c>
      <c r="AN506" s="72" t="str">
        <f>VLOOKUP(D506,SOP!C:R,16,0)</f>
        <v>ΣΙΡΟΠΙΑ</v>
      </c>
    </row>
    <row r="507" spans="1:40" x14ac:dyDescent="0.3">
      <c r="A507" s="74" cm="1">
        <f t="array" ref="A507">1+SUMPRODUCT(--(D507&gt;$D$2:$D$826))</f>
        <v>505</v>
      </c>
      <c r="B507" s="72" t="str">
        <f t="shared" si="42"/>
        <v>64345464505</v>
      </c>
      <c r="C507" s="30">
        <v>46008</v>
      </c>
      <c r="D507" s="29">
        <v>64345464</v>
      </c>
      <c r="E507" s="29" t="s">
        <v>775</v>
      </c>
      <c r="F507" s="29" t="s">
        <v>624</v>
      </c>
      <c r="G507" s="29" t="s">
        <v>238</v>
      </c>
      <c r="H507" s="29" t="s">
        <v>1454</v>
      </c>
      <c r="I507" s="29">
        <v>100</v>
      </c>
      <c r="J507" s="29">
        <v>0</v>
      </c>
      <c r="K507" s="29">
        <v>0</v>
      </c>
      <c r="L507" s="29">
        <v>0</v>
      </c>
      <c r="M507" s="29" t="s">
        <v>239</v>
      </c>
      <c r="N507" s="132">
        <v>46428</v>
      </c>
      <c r="O507" s="29">
        <v>46338</v>
      </c>
      <c r="P507" s="29">
        <v>420</v>
      </c>
      <c r="Q507" s="29">
        <v>330</v>
      </c>
      <c r="R507" s="29" t="s">
        <v>1456</v>
      </c>
      <c r="S507" s="29">
        <v>45918</v>
      </c>
      <c r="T507" s="29" t="s">
        <v>240</v>
      </c>
      <c r="U507" s="29" t="s">
        <v>240</v>
      </c>
      <c r="V507" s="29">
        <v>100</v>
      </c>
      <c r="W507" s="29">
        <v>1714.51</v>
      </c>
      <c r="X507" s="29">
        <v>1</v>
      </c>
      <c r="Y507" s="29" t="s">
        <v>241</v>
      </c>
      <c r="Z507" s="29" t="s">
        <v>2245</v>
      </c>
      <c r="AA507" s="29" t="s">
        <v>242</v>
      </c>
      <c r="AB507" s="29" t="s">
        <v>242</v>
      </c>
      <c r="AC507" s="29" t="s">
        <v>242</v>
      </c>
      <c r="AD507" s="29" t="s">
        <v>243</v>
      </c>
      <c r="AE507" s="29" t="s">
        <v>240</v>
      </c>
      <c r="AF507" s="30">
        <v>45882</v>
      </c>
      <c r="AH507" s="74">
        <f>_xlfn.IFNA(IF(VLOOKUP(D507,'Cases2021 2022 FC'!AC:AE,3,0)=0,"1",VLOOKUP(D507,'Cases2021 2022 FC'!AC:AE,3,0)),"1")</f>
        <v>5</v>
      </c>
      <c r="AI507" s="74">
        <f t="shared" si="43"/>
        <v>20</v>
      </c>
      <c r="AJ507" s="74">
        <f t="shared" si="44"/>
        <v>0</v>
      </c>
      <c r="AK507" s="74">
        <f t="shared" si="45"/>
        <v>6</v>
      </c>
      <c r="AL507" s="74">
        <f t="shared" si="46"/>
        <v>100</v>
      </c>
      <c r="AM507" s="75">
        <f t="shared" si="47"/>
        <v>0</v>
      </c>
      <c r="AN507" s="72" t="str">
        <f>VLOOKUP(D507,SOP!C:R,16,0)</f>
        <v>ΣΙΡΟΠΙΑ</v>
      </c>
    </row>
    <row r="508" spans="1:40" x14ac:dyDescent="0.3">
      <c r="A508" s="74" cm="1">
        <f t="array" ref="A508">1+SUMPRODUCT(--(D508&gt;$D$2:$D$826))</f>
        <v>505</v>
      </c>
      <c r="B508" s="72" t="str">
        <f t="shared" si="42"/>
        <v>64345464505</v>
      </c>
      <c r="C508" s="30">
        <v>46008</v>
      </c>
      <c r="D508" s="29">
        <v>64345464</v>
      </c>
      <c r="E508" s="29" t="s">
        <v>775</v>
      </c>
      <c r="F508" s="29" t="s">
        <v>624</v>
      </c>
      <c r="G508" s="29" t="s">
        <v>238</v>
      </c>
      <c r="H508" s="29" t="s">
        <v>1454</v>
      </c>
      <c r="I508" s="29">
        <v>1</v>
      </c>
      <c r="J508" s="29">
        <v>0</v>
      </c>
      <c r="K508" s="29">
        <v>0</v>
      </c>
      <c r="L508" s="29">
        <v>0</v>
      </c>
      <c r="M508" s="29" t="s">
        <v>239</v>
      </c>
      <c r="N508" s="132">
        <v>46428</v>
      </c>
      <c r="O508" s="29">
        <v>46338</v>
      </c>
      <c r="P508" s="29">
        <v>420</v>
      </c>
      <c r="Q508" s="29">
        <v>330</v>
      </c>
      <c r="R508" s="29" t="s">
        <v>2246</v>
      </c>
      <c r="S508" s="29">
        <v>45918</v>
      </c>
      <c r="T508" s="29" t="s">
        <v>240</v>
      </c>
      <c r="U508" s="29" t="s">
        <v>240</v>
      </c>
      <c r="V508" s="29">
        <v>1</v>
      </c>
      <c r="W508" s="29">
        <v>17.149999999999999</v>
      </c>
      <c r="X508" s="29">
        <v>0.01</v>
      </c>
      <c r="Y508" s="29" t="s">
        <v>241</v>
      </c>
      <c r="Z508" s="29" t="s">
        <v>2245</v>
      </c>
      <c r="AA508" s="29" t="s">
        <v>242</v>
      </c>
      <c r="AB508" s="29" t="s">
        <v>242</v>
      </c>
      <c r="AC508" s="29" t="s">
        <v>242</v>
      </c>
      <c r="AD508" s="29" t="s">
        <v>243</v>
      </c>
      <c r="AE508" s="29" t="s">
        <v>240</v>
      </c>
      <c r="AF508" s="30">
        <v>45882</v>
      </c>
      <c r="AH508" s="74">
        <f>_xlfn.IFNA(IF(VLOOKUP(D508,'Cases2021 2022 FC'!AC:AE,3,0)=0,"1",VLOOKUP(D508,'Cases2021 2022 FC'!AC:AE,3,0)),"1")</f>
        <v>5</v>
      </c>
      <c r="AI508" s="74">
        <f t="shared" si="43"/>
        <v>0</v>
      </c>
      <c r="AJ508" s="74">
        <f t="shared" si="44"/>
        <v>0</v>
      </c>
      <c r="AK508" s="74">
        <f t="shared" si="45"/>
        <v>20</v>
      </c>
      <c r="AL508" s="74">
        <f t="shared" si="46"/>
        <v>1</v>
      </c>
      <c r="AM508" s="75">
        <f t="shared" si="47"/>
        <v>0</v>
      </c>
      <c r="AN508" s="72" t="str">
        <f>VLOOKUP(D508,SOP!C:R,16,0)</f>
        <v>ΣΙΡΟΠΙΑ</v>
      </c>
    </row>
    <row r="509" spans="1:40" x14ac:dyDescent="0.3">
      <c r="A509" s="74" cm="1">
        <f t="array" ref="A509">1+SUMPRODUCT(--(D509&gt;$D$2:$D$826))</f>
        <v>508</v>
      </c>
      <c r="B509" s="72" t="str">
        <f t="shared" si="42"/>
        <v>64345480508</v>
      </c>
      <c r="C509" s="30">
        <v>46008</v>
      </c>
      <c r="D509" s="29">
        <v>64345480</v>
      </c>
      <c r="E509" s="29" t="s">
        <v>776</v>
      </c>
      <c r="F509" s="29" t="s">
        <v>624</v>
      </c>
      <c r="G509" s="29" t="s">
        <v>238</v>
      </c>
      <c r="H509" s="29" t="s">
        <v>940</v>
      </c>
      <c r="I509" s="29">
        <v>71</v>
      </c>
      <c r="J509" s="29">
        <v>0</v>
      </c>
      <c r="K509" s="29">
        <v>0</v>
      </c>
      <c r="L509" s="29">
        <v>0</v>
      </c>
      <c r="M509" s="29" t="s">
        <v>239</v>
      </c>
      <c r="N509" s="132">
        <v>46365</v>
      </c>
      <c r="O509" s="29">
        <v>46275</v>
      </c>
      <c r="P509" s="29">
        <v>357</v>
      </c>
      <c r="Q509" s="29">
        <v>267</v>
      </c>
      <c r="R509" s="29" t="s">
        <v>941</v>
      </c>
      <c r="S509" s="29">
        <v>45891</v>
      </c>
      <c r="T509" s="29" t="s">
        <v>240</v>
      </c>
      <c r="U509" s="29" t="s">
        <v>240</v>
      </c>
      <c r="V509" s="29">
        <v>71</v>
      </c>
      <c r="W509" s="29">
        <v>1624.04</v>
      </c>
      <c r="X509" s="29">
        <v>0.71</v>
      </c>
      <c r="Y509" s="29" t="s">
        <v>241</v>
      </c>
      <c r="Z509" s="29" t="s">
        <v>2245</v>
      </c>
      <c r="AA509" s="29" t="s">
        <v>242</v>
      </c>
      <c r="AB509" s="29" t="s">
        <v>242</v>
      </c>
      <c r="AC509" s="29" t="s">
        <v>242</v>
      </c>
      <c r="AD509" s="29" t="s">
        <v>243</v>
      </c>
      <c r="AE509" s="29" t="s">
        <v>240</v>
      </c>
      <c r="AF509" s="30">
        <v>45874</v>
      </c>
      <c r="AH509" s="74">
        <f>_xlfn.IFNA(IF(VLOOKUP(D509,'Cases2021 2022 FC'!AC:AE,3,0)=0,"1",VLOOKUP(D509,'Cases2021 2022 FC'!AC:AE,3,0)),"1")</f>
        <v>2</v>
      </c>
      <c r="AI509" s="74">
        <f t="shared" si="43"/>
        <v>36</v>
      </c>
      <c r="AJ509" s="74">
        <f t="shared" si="44"/>
        <v>0</v>
      </c>
      <c r="AK509" s="74">
        <f t="shared" si="45"/>
        <v>0</v>
      </c>
      <c r="AL509" s="74">
        <f t="shared" si="46"/>
        <v>0</v>
      </c>
      <c r="AM509" s="75">
        <f t="shared" si="47"/>
        <v>0</v>
      </c>
      <c r="AN509" s="72" t="str">
        <f>VLOOKUP(D509,SOP!C:R,16,0)</f>
        <v>ΣΙΡΟΠΙΑ</v>
      </c>
    </row>
    <row r="510" spans="1:40" x14ac:dyDescent="0.3">
      <c r="A510" s="74" cm="1">
        <f t="array" ref="A510">1+SUMPRODUCT(--(D510&gt;$D$2:$D$826))</f>
        <v>509</v>
      </c>
      <c r="B510" s="72" t="str">
        <f t="shared" si="42"/>
        <v>64360280509</v>
      </c>
      <c r="C510" s="30">
        <v>46008</v>
      </c>
      <c r="D510" s="29">
        <v>64360280</v>
      </c>
      <c r="E510" s="29" t="s">
        <v>778</v>
      </c>
      <c r="F510" s="29" t="s">
        <v>624</v>
      </c>
      <c r="G510" s="29" t="s">
        <v>238</v>
      </c>
      <c r="H510" s="29" t="s">
        <v>1768</v>
      </c>
      <c r="I510" s="29">
        <v>4</v>
      </c>
      <c r="J510" s="29">
        <v>0</v>
      </c>
      <c r="K510" s="29">
        <v>0</v>
      </c>
      <c r="L510" s="29">
        <v>0</v>
      </c>
      <c r="M510" s="29" t="s">
        <v>239</v>
      </c>
      <c r="N510" s="30">
        <v>46507</v>
      </c>
      <c r="O510" s="30">
        <v>46417</v>
      </c>
      <c r="P510" s="29">
        <v>499</v>
      </c>
      <c r="Q510" s="29">
        <v>409</v>
      </c>
      <c r="R510" s="29" t="s">
        <v>1769</v>
      </c>
      <c r="S510" s="30">
        <v>45952</v>
      </c>
      <c r="T510" s="29" t="s">
        <v>240</v>
      </c>
      <c r="U510" s="29" t="s">
        <v>240</v>
      </c>
      <c r="V510" s="32">
        <v>4</v>
      </c>
      <c r="W510" s="29">
        <v>58.31</v>
      </c>
      <c r="X510" s="29">
        <v>0.14799999999999999</v>
      </c>
      <c r="Y510" s="29" t="s">
        <v>241</v>
      </c>
      <c r="Z510" s="29" t="s">
        <v>2245</v>
      </c>
      <c r="AA510" s="29" t="s">
        <v>242</v>
      </c>
      <c r="AB510" s="29" t="s">
        <v>242</v>
      </c>
      <c r="AC510" s="29" t="s">
        <v>242</v>
      </c>
      <c r="AD510" s="29" t="s">
        <v>243</v>
      </c>
      <c r="AE510" s="29" t="s">
        <v>240</v>
      </c>
      <c r="AF510" s="30">
        <v>45952</v>
      </c>
      <c r="AH510" s="74">
        <f>_xlfn.IFNA(IF(VLOOKUP(D510,'Cases2021 2022 FC'!AC:AE,3,0)=0,"1",VLOOKUP(D510,'Cases2021 2022 FC'!AC:AE,3,0)),"1")</f>
        <v>7</v>
      </c>
      <c r="AI510" s="74">
        <f t="shared" si="43"/>
        <v>1</v>
      </c>
      <c r="AJ510" s="74">
        <f t="shared" si="44"/>
        <v>0</v>
      </c>
      <c r="AK510" s="74">
        <f t="shared" si="45"/>
        <v>0</v>
      </c>
      <c r="AL510" s="74">
        <f t="shared" si="46"/>
        <v>0</v>
      </c>
      <c r="AM510" s="75">
        <f t="shared" si="47"/>
        <v>0</v>
      </c>
      <c r="AN510" s="72" t="str">
        <f>VLOOKUP(D510,SOP!C:R,16,0)</f>
        <v xml:space="preserve">ΒΟΗΘ. ΖΑΧΑΡΟΠΛΑΣΤΙΚΗΣ ΜΑΓΕΙΡΙΚΗΣ </v>
      </c>
    </row>
    <row r="511" spans="1:40" x14ac:dyDescent="0.3">
      <c r="A511" s="74" cm="1">
        <f t="array" ref="A511">1+SUMPRODUCT(--(D511&gt;$D$2:$D$826))</f>
        <v>509</v>
      </c>
      <c r="B511" s="72" t="str">
        <f t="shared" si="42"/>
        <v>64360280509</v>
      </c>
      <c r="C511" s="30">
        <v>46008</v>
      </c>
      <c r="D511" s="29">
        <v>64360280</v>
      </c>
      <c r="E511" s="29" t="s">
        <v>778</v>
      </c>
      <c r="F511" s="29" t="s">
        <v>624</v>
      </c>
      <c r="G511" s="29" t="s">
        <v>238</v>
      </c>
      <c r="H511" s="29" t="s">
        <v>1768</v>
      </c>
      <c r="I511" s="29">
        <v>27</v>
      </c>
      <c r="J511" s="29">
        <v>0</v>
      </c>
      <c r="K511" s="29">
        <v>0</v>
      </c>
      <c r="L511" s="29">
        <v>0</v>
      </c>
      <c r="M511" s="29" t="s">
        <v>239</v>
      </c>
      <c r="N511" s="30">
        <v>46507</v>
      </c>
      <c r="O511" s="30">
        <v>46417</v>
      </c>
      <c r="P511" s="29">
        <v>499</v>
      </c>
      <c r="Q511" s="29">
        <v>409</v>
      </c>
      <c r="R511" s="29" t="s">
        <v>1770</v>
      </c>
      <c r="S511" s="30">
        <v>45952</v>
      </c>
      <c r="T511" s="29" t="s">
        <v>240</v>
      </c>
      <c r="U511" s="29" t="s">
        <v>240</v>
      </c>
      <c r="V511" s="29">
        <v>27</v>
      </c>
      <c r="W511" s="29">
        <v>393.58</v>
      </c>
      <c r="X511" s="29">
        <v>1</v>
      </c>
      <c r="Y511" s="29" t="s">
        <v>241</v>
      </c>
      <c r="Z511" s="29" t="s">
        <v>2245</v>
      </c>
      <c r="AA511" s="29" t="s">
        <v>242</v>
      </c>
      <c r="AB511" s="29" t="s">
        <v>242</v>
      </c>
      <c r="AC511" s="29" t="s">
        <v>242</v>
      </c>
      <c r="AD511" s="29" t="s">
        <v>243</v>
      </c>
      <c r="AE511" s="29" t="s">
        <v>240</v>
      </c>
      <c r="AF511" s="30">
        <v>45952</v>
      </c>
      <c r="AH511" s="74">
        <f>_xlfn.IFNA(IF(VLOOKUP(D511,'Cases2021 2022 FC'!AC:AE,3,0)=0,"1",VLOOKUP(D511,'Cases2021 2022 FC'!AC:AE,3,0)),"1")</f>
        <v>7</v>
      </c>
      <c r="AI511" s="74">
        <f t="shared" si="43"/>
        <v>4</v>
      </c>
      <c r="AJ511" s="74">
        <f t="shared" si="44"/>
        <v>0</v>
      </c>
      <c r="AK511" s="74">
        <f t="shared" si="45"/>
        <v>1</v>
      </c>
      <c r="AL511" s="74">
        <f t="shared" si="46"/>
        <v>27</v>
      </c>
      <c r="AM511" s="75">
        <f t="shared" si="47"/>
        <v>0</v>
      </c>
      <c r="AN511" s="72" t="str">
        <f>VLOOKUP(D511,SOP!C:R,16,0)</f>
        <v xml:space="preserve">ΒΟΗΘ. ΖΑΧΑΡΟΠΛΑΣΤΙΚΗΣ ΜΑΓΕΙΡΙΚΗΣ </v>
      </c>
    </row>
    <row r="512" spans="1:40" x14ac:dyDescent="0.3">
      <c r="A512" s="74" cm="1">
        <f t="array" ref="A512">1+SUMPRODUCT(--(D512&gt;$D$2:$D$826))</f>
        <v>509</v>
      </c>
      <c r="B512" s="72" t="str">
        <f t="shared" si="42"/>
        <v>64360280509</v>
      </c>
      <c r="C512" s="30">
        <v>46008</v>
      </c>
      <c r="D512" s="29">
        <v>64360280</v>
      </c>
      <c r="E512" s="29" t="s">
        <v>778</v>
      </c>
      <c r="F512" s="29" t="s">
        <v>624</v>
      </c>
      <c r="G512" s="29" t="s">
        <v>238</v>
      </c>
      <c r="H512" s="29" t="s">
        <v>1768</v>
      </c>
      <c r="I512" s="29">
        <v>1</v>
      </c>
      <c r="J512" s="29">
        <v>0</v>
      </c>
      <c r="K512" s="29">
        <v>0</v>
      </c>
      <c r="L512" s="29">
        <v>0</v>
      </c>
      <c r="M512" s="29" t="s">
        <v>239</v>
      </c>
      <c r="N512" s="132">
        <v>46507</v>
      </c>
      <c r="O512" s="30">
        <v>46417</v>
      </c>
      <c r="P512" s="29">
        <v>499</v>
      </c>
      <c r="Q512" s="29">
        <v>409</v>
      </c>
      <c r="R512" s="29" t="s">
        <v>2250</v>
      </c>
      <c r="S512" s="29">
        <v>45952</v>
      </c>
      <c r="T512" s="29" t="s">
        <v>240</v>
      </c>
      <c r="U512" s="29" t="s">
        <v>240</v>
      </c>
      <c r="V512" s="29">
        <v>1</v>
      </c>
      <c r="W512" s="29">
        <v>14.58</v>
      </c>
      <c r="X512" s="29">
        <v>3.6999999999999998E-2</v>
      </c>
      <c r="Y512" s="29" t="s">
        <v>241</v>
      </c>
      <c r="Z512" s="29" t="s">
        <v>2245</v>
      </c>
      <c r="AA512" s="29" t="s">
        <v>242</v>
      </c>
      <c r="AB512" s="29" t="s">
        <v>242</v>
      </c>
      <c r="AC512" s="29" t="s">
        <v>242</v>
      </c>
      <c r="AD512" s="29" t="s">
        <v>243</v>
      </c>
      <c r="AE512" s="29" t="s">
        <v>240</v>
      </c>
      <c r="AF512" s="30">
        <v>45952</v>
      </c>
      <c r="AH512" s="74">
        <f>_xlfn.IFNA(IF(VLOOKUP(D512,'Cases2021 2022 FC'!AC:AE,3,0)=0,"1",VLOOKUP(D512,'Cases2021 2022 FC'!AC:AE,3,0)),"1")</f>
        <v>7</v>
      </c>
      <c r="AI512" s="74">
        <f t="shared" si="43"/>
        <v>0</v>
      </c>
      <c r="AJ512" s="74">
        <f t="shared" si="44"/>
        <v>0</v>
      </c>
      <c r="AK512" s="74">
        <f t="shared" si="45"/>
        <v>4</v>
      </c>
      <c r="AL512" s="74">
        <f t="shared" si="46"/>
        <v>1</v>
      </c>
      <c r="AM512" s="75">
        <f t="shared" si="47"/>
        <v>0</v>
      </c>
      <c r="AN512" s="72" t="str">
        <f>VLOOKUP(D512,SOP!C:R,16,0)</f>
        <v xml:space="preserve">ΒΟΗΘ. ΖΑΧΑΡΟΠΛΑΣΤΙΚΗΣ ΜΑΓΕΙΡΙΚΗΣ </v>
      </c>
    </row>
    <row r="513" spans="1:40" x14ac:dyDescent="0.3">
      <c r="A513" s="74" cm="1">
        <f t="array" ref="A513">1+SUMPRODUCT(--(D513&gt;$D$2:$D$826))</f>
        <v>509</v>
      </c>
      <c r="B513" s="72" t="str">
        <f t="shared" si="42"/>
        <v>64360280509</v>
      </c>
      <c r="C513" s="30">
        <v>46008</v>
      </c>
      <c r="D513" s="29">
        <v>64360280</v>
      </c>
      <c r="E513" s="29" t="s">
        <v>778</v>
      </c>
      <c r="F513" s="29" t="s">
        <v>624</v>
      </c>
      <c r="G513" s="29" t="s">
        <v>238</v>
      </c>
      <c r="H513" s="29" t="s">
        <v>2112</v>
      </c>
      <c r="I513" s="29">
        <v>27</v>
      </c>
      <c r="J513" s="29">
        <v>0</v>
      </c>
      <c r="K513" s="29">
        <v>0</v>
      </c>
      <c r="L513" s="29">
        <v>0</v>
      </c>
      <c r="M513" s="29" t="s">
        <v>239</v>
      </c>
      <c r="N513" s="132">
        <v>46538</v>
      </c>
      <c r="O513" s="30">
        <v>46448</v>
      </c>
      <c r="P513" s="29">
        <v>530</v>
      </c>
      <c r="Q513" s="29">
        <v>440</v>
      </c>
      <c r="R513" s="29" t="s">
        <v>2113</v>
      </c>
      <c r="S513" s="29">
        <v>45967</v>
      </c>
      <c r="T513" s="29" t="s">
        <v>240</v>
      </c>
      <c r="U513" s="29" t="s">
        <v>240</v>
      </c>
      <c r="V513" s="29">
        <v>27</v>
      </c>
      <c r="W513" s="29">
        <v>393.58</v>
      </c>
      <c r="X513" s="29">
        <v>1</v>
      </c>
      <c r="Y513" s="29" t="s">
        <v>241</v>
      </c>
      <c r="Z513" s="29" t="s">
        <v>2245</v>
      </c>
      <c r="AA513" s="29" t="s">
        <v>242</v>
      </c>
      <c r="AB513" s="29" t="s">
        <v>242</v>
      </c>
      <c r="AC513" s="29" t="s">
        <v>242</v>
      </c>
      <c r="AD513" s="29" t="s">
        <v>243</v>
      </c>
      <c r="AE513" s="29" t="s">
        <v>240</v>
      </c>
      <c r="AF513" s="30">
        <v>45967</v>
      </c>
      <c r="AH513" s="74">
        <f>_xlfn.IFNA(IF(VLOOKUP(D513,'Cases2021 2022 FC'!AC:AE,3,0)=0,"1",VLOOKUP(D513,'Cases2021 2022 FC'!AC:AE,3,0)),"1")</f>
        <v>7</v>
      </c>
      <c r="AI513" s="74">
        <f t="shared" si="43"/>
        <v>4</v>
      </c>
      <c r="AJ513" s="74">
        <f t="shared" si="44"/>
        <v>0</v>
      </c>
      <c r="AK513" s="74">
        <f t="shared" si="45"/>
        <v>0</v>
      </c>
      <c r="AL513" s="74">
        <f t="shared" si="46"/>
        <v>0</v>
      </c>
      <c r="AM513" s="75">
        <f t="shared" si="47"/>
        <v>0</v>
      </c>
      <c r="AN513" s="72" t="str">
        <f>VLOOKUP(D513,SOP!C:R,16,0)</f>
        <v xml:space="preserve">ΒΟΗΘ. ΖΑΧΑΡΟΠΛΑΣΤΙΚΗΣ ΜΑΓΕΙΡΙΚΗΣ </v>
      </c>
    </row>
    <row r="514" spans="1:40" x14ac:dyDescent="0.3">
      <c r="A514" s="74" cm="1">
        <f t="array" ref="A514">1+SUMPRODUCT(--(D514&gt;$D$2:$D$826))</f>
        <v>509</v>
      </c>
      <c r="B514" s="72" t="str">
        <f t="shared" ref="B514:B577" si="48">D514&amp;A514</f>
        <v>64360280509</v>
      </c>
      <c r="C514" s="30">
        <v>46008</v>
      </c>
      <c r="D514" s="29">
        <v>64360280</v>
      </c>
      <c r="E514" s="29" t="s">
        <v>778</v>
      </c>
      <c r="F514" s="29" t="s">
        <v>624</v>
      </c>
      <c r="G514" s="29" t="s">
        <v>238</v>
      </c>
      <c r="H514" s="29" t="s">
        <v>2112</v>
      </c>
      <c r="I514" s="29">
        <v>27</v>
      </c>
      <c r="J514" s="29">
        <v>0</v>
      </c>
      <c r="K514" s="29">
        <v>0</v>
      </c>
      <c r="L514" s="29">
        <v>0</v>
      </c>
      <c r="M514" s="29" t="s">
        <v>239</v>
      </c>
      <c r="N514" s="132">
        <v>46538</v>
      </c>
      <c r="O514" s="30">
        <v>46448</v>
      </c>
      <c r="P514" s="29">
        <v>530</v>
      </c>
      <c r="Q514" s="29">
        <v>440</v>
      </c>
      <c r="R514" s="29" t="s">
        <v>2114</v>
      </c>
      <c r="S514" s="29">
        <v>45967</v>
      </c>
      <c r="T514" s="29" t="s">
        <v>240</v>
      </c>
      <c r="U514" s="29" t="s">
        <v>240</v>
      </c>
      <c r="V514" s="29">
        <v>27</v>
      </c>
      <c r="W514" s="29">
        <v>393.58</v>
      </c>
      <c r="X514" s="29">
        <v>1</v>
      </c>
      <c r="Y514" s="29" t="s">
        <v>241</v>
      </c>
      <c r="Z514" s="29" t="s">
        <v>2245</v>
      </c>
      <c r="AA514" s="29" t="s">
        <v>242</v>
      </c>
      <c r="AB514" s="29" t="s">
        <v>242</v>
      </c>
      <c r="AC514" s="29" t="s">
        <v>242</v>
      </c>
      <c r="AD514" s="29" t="s">
        <v>243</v>
      </c>
      <c r="AE514" s="29" t="s">
        <v>240</v>
      </c>
      <c r="AF514" s="30">
        <v>45967</v>
      </c>
      <c r="AH514" s="74">
        <f>_xlfn.IFNA(IF(VLOOKUP(D514,'Cases2021 2022 FC'!AC:AE,3,0)=0,"1",VLOOKUP(D514,'Cases2021 2022 FC'!AC:AE,3,0)),"1")</f>
        <v>7</v>
      </c>
      <c r="AI514" s="74">
        <f t="shared" ref="AI514:AI577" si="49">ROUND(I514/AH514,0)</f>
        <v>4</v>
      </c>
      <c r="AJ514" s="74">
        <f t="shared" ref="AJ514:AJ577" si="50">IF(Q514-AI514&lt;0,Q514-AI514,0)</f>
        <v>0</v>
      </c>
      <c r="AK514" s="74">
        <f t="shared" ref="AK514:AK577" si="51">IF((AI514&gt;Q514),(K514/AH514)-Q514,0)+IFERROR(IF(B514=B513,AI513,0),0)</f>
        <v>4</v>
      </c>
      <c r="AL514" s="74">
        <f t="shared" ref="AL514:AL577" si="52">IF(AK514&gt;K514,I514,AK514)</f>
        <v>27</v>
      </c>
      <c r="AM514" s="75">
        <f t="shared" ref="AM514:AM577" si="53">IFERROR((W514/K514)*AL514,0)</f>
        <v>0</v>
      </c>
      <c r="AN514" s="72" t="str">
        <f>VLOOKUP(D514,SOP!C:R,16,0)</f>
        <v xml:space="preserve">ΒΟΗΘ. ΖΑΧΑΡΟΠΛΑΣΤΙΚΗΣ ΜΑΓΕΙΡΙΚΗΣ </v>
      </c>
    </row>
    <row r="515" spans="1:40" x14ac:dyDescent="0.3">
      <c r="A515" s="74" cm="1">
        <f t="array" ref="A515">1+SUMPRODUCT(--(D515&gt;$D$2:$D$826))</f>
        <v>514</v>
      </c>
      <c r="B515" s="72" t="str">
        <f t="shared" si="48"/>
        <v>64397176514</v>
      </c>
      <c r="C515" s="30">
        <v>46008</v>
      </c>
      <c r="D515" s="29">
        <v>64397176</v>
      </c>
      <c r="E515" s="29" t="s">
        <v>879</v>
      </c>
      <c r="F515" s="29" t="s">
        <v>624</v>
      </c>
      <c r="G515" s="29" t="s">
        <v>238</v>
      </c>
      <c r="H515" s="29" t="s">
        <v>977</v>
      </c>
      <c r="I515" s="29">
        <v>7</v>
      </c>
      <c r="J515" s="29">
        <v>0</v>
      </c>
      <c r="K515" s="29">
        <v>0</v>
      </c>
      <c r="L515" s="29">
        <v>0</v>
      </c>
      <c r="M515" s="29" t="s">
        <v>239</v>
      </c>
      <c r="N515" s="132">
        <v>46599</v>
      </c>
      <c r="O515" s="29">
        <v>46479</v>
      </c>
      <c r="P515" s="29">
        <v>591</v>
      </c>
      <c r="Q515" s="29">
        <v>471</v>
      </c>
      <c r="R515" s="29" t="s">
        <v>978</v>
      </c>
      <c r="S515" s="29">
        <v>45890</v>
      </c>
      <c r="T515" s="29" t="s">
        <v>240</v>
      </c>
      <c r="U515" s="29" t="s">
        <v>240</v>
      </c>
      <c r="V515" s="29">
        <v>7</v>
      </c>
      <c r="W515" s="29">
        <v>186.2</v>
      </c>
      <c r="X515" s="29">
        <v>9.1999999999999998E-2</v>
      </c>
      <c r="Y515" s="29" t="s">
        <v>241</v>
      </c>
      <c r="Z515" s="29" t="s">
        <v>2245</v>
      </c>
      <c r="AA515" s="29" t="s">
        <v>242</v>
      </c>
      <c r="AB515" s="29" t="s">
        <v>242</v>
      </c>
      <c r="AC515" s="29" t="s">
        <v>242</v>
      </c>
      <c r="AD515" s="29" t="s">
        <v>243</v>
      </c>
      <c r="AE515" s="29" t="s">
        <v>240</v>
      </c>
      <c r="AF515" s="30">
        <v>45841</v>
      </c>
      <c r="AH515" s="74">
        <f>_xlfn.IFNA(IF(VLOOKUP(D515,'Cases2021 2022 FC'!AC:AE,3,0)=0,"1",VLOOKUP(D515,'Cases2021 2022 FC'!AC:AE,3,0)),"1")</f>
        <v>3</v>
      </c>
      <c r="AI515" s="74">
        <f t="shared" si="49"/>
        <v>2</v>
      </c>
      <c r="AJ515" s="74">
        <f t="shared" si="50"/>
        <v>0</v>
      </c>
      <c r="AK515" s="74">
        <f t="shared" si="51"/>
        <v>0</v>
      </c>
      <c r="AL515" s="74">
        <f t="shared" si="52"/>
        <v>0</v>
      </c>
      <c r="AM515" s="75">
        <f t="shared" si="53"/>
        <v>0</v>
      </c>
      <c r="AN515" s="72" t="str">
        <f>VLOOKUP(D515,SOP!C:R,16,0)</f>
        <v>ΥΓΡΕΣ ΣΑΛΤΣΕΣ</v>
      </c>
    </row>
    <row r="516" spans="1:40" x14ac:dyDescent="0.3">
      <c r="A516" s="74" cm="1">
        <f t="array" ref="A516">1+SUMPRODUCT(--(D516&gt;$D$2:$D$826))</f>
        <v>514</v>
      </c>
      <c r="B516" s="72" t="str">
        <f t="shared" si="48"/>
        <v>64397176514</v>
      </c>
      <c r="C516" s="30">
        <v>46008</v>
      </c>
      <c r="D516" s="29">
        <v>64397176</v>
      </c>
      <c r="E516" s="29" t="s">
        <v>879</v>
      </c>
      <c r="F516" s="29" t="s">
        <v>624</v>
      </c>
      <c r="G516" s="29" t="s">
        <v>238</v>
      </c>
      <c r="H516" s="29" t="s">
        <v>977</v>
      </c>
      <c r="I516" s="29">
        <v>76</v>
      </c>
      <c r="J516" s="29">
        <v>0</v>
      </c>
      <c r="K516" s="29">
        <v>0</v>
      </c>
      <c r="L516" s="29">
        <v>0</v>
      </c>
      <c r="M516" s="29" t="s">
        <v>239</v>
      </c>
      <c r="N516" s="132">
        <v>46599</v>
      </c>
      <c r="O516" s="29">
        <v>46479</v>
      </c>
      <c r="P516" s="29">
        <v>591</v>
      </c>
      <c r="Q516" s="29">
        <v>471</v>
      </c>
      <c r="R516" s="29" t="s">
        <v>979</v>
      </c>
      <c r="S516" s="29">
        <v>45890</v>
      </c>
      <c r="T516" s="29" t="s">
        <v>240</v>
      </c>
      <c r="U516" s="29" t="s">
        <v>240</v>
      </c>
      <c r="V516" s="29">
        <v>76</v>
      </c>
      <c r="W516" s="29">
        <v>2021.57</v>
      </c>
      <c r="X516" s="29">
        <v>1</v>
      </c>
      <c r="Y516" s="29" t="s">
        <v>241</v>
      </c>
      <c r="Z516" s="29" t="s">
        <v>2245</v>
      </c>
      <c r="AA516" s="29" t="s">
        <v>242</v>
      </c>
      <c r="AB516" s="29" t="s">
        <v>242</v>
      </c>
      <c r="AC516" s="29" t="s">
        <v>242</v>
      </c>
      <c r="AD516" s="29" t="s">
        <v>243</v>
      </c>
      <c r="AE516" s="29" t="s">
        <v>240</v>
      </c>
      <c r="AF516" s="30">
        <v>45841</v>
      </c>
      <c r="AH516" s="74">
        <f>_xlfn.IFNA(IF(VLOOKUP(D516,'Cases2021 2022 FC'!AC:AE,3,0)=0,"1",VLOOKUP(D516,'Cases2021 2022 FC'!AC:AE,3,0)),"1")</f>
        <v>3</v>
      </c>
      <c r="AI516" s="74">
        <f t="shared" si="49"/>
        <v>25</v>
      </c>
      <c r="AJ516" s="74">
        <f t="shared" si="50"/>
        <v>0</v>
      </c>
      <c r="AK516" s="74">
        <f t="shared" si="51"/>
        <v>2</v>
      </c>
      <c r="AL516" s="74">
        <f t="shared" si="52"/>
        <v>76</v>
      </c>
      <c r="AM516" s="75">
        <f t="shared" si="53"/>
        <v>0</v>
      </c>
      <c r="AN516" s="72" t="str">
        <f>VLOOKUP(D516,SOP!C:R,16,0)</f>
        <v>ΥΓΡΕΣ ΣΑΛΤΣΕΣ</v>
      </c>
    </row>
    <row r="517" spans="1:40" x14ac:dyDescent="0.3">
      <c r="A517" s="74" cm="1">
        <f t="array" ref="A517">1+SUMPRODUCT(--(D517&gt;$D$2:$D$826))</f>
        <v>516</v>
      </c>
      <c r="B517" s="72" t="str">
        <f t="shared" si="48"/>
        <v>64764703516</v>
      </c>
      <c r="C517" s="30">
        <v>46008</v>
      </c>
      <c r="D517" s="29">
        <v>64764703</v>
      </c>
      <c r="E517" s="29" t="s">
        <v>827</v>
      </c>
      <c r="F517" s="29" t="s">
        <v>624</v>
      </c>
      <c r="G517" s="29" t="s">
        <v>238</v>
      </c>
      <c r="H517" s="29" t="s">
        <v>1664</v>
      </c>
      <c r="I517" s="29">
        <v>161</v>
      </c>
      <c r="J517" s="29">
        <v>0</v>
      </c>
      <c r="K517" s="29">
        <v>0</v>
      </c>
      <c r="L517" s="29">
        <v>0</v>
      </c>
      <c r="M517" s="29" t="s">
        <v>239</v>
      </c>
      <c r="N517" s="132">
        <v>46173</v>
      </c>
      <c r="O517" s="30">
        <v>46083</v>
      </c>
      <c r="P517" s="29">
        <v>165</v>
      </c>
      <c r="Q517" s="29">
        <v>75</v>
      </c>
      <c r="R517" s="29" t="s">
        <v>2157</v>
      </c>
      <c r="S517" s="30">
        <v>45996</v>
      </c>
      <c r="T517" s="29" t="s">
        <v>240</v>
      </c>
      <c r="U517" s="29" t="s">
        <v>240</v>
      </c>
      <c r="V517" s="29">
        <v>161</v>
      </c>
      <c r="W517" s="29">
        <v>940.01</v>
      </c>
      <c r="X517" s="29">
        <v>0.67100000000000004</v>
      </c>
      <c r="Y517" s="29" t="s">
        <v>241</v>
      </c>
      <c r="Z517" s="29" t="s">
        <v>2245</v>
      </c>
      <c r="AA517" s="29" t="s">
        <v>242</v>
      </c>
      <c r="AB517" s="29" t="s">
        <v>242</v>
      </c>
      <c r="AC517" s="29" t="s">
        <v>242</v>
      </c>
      <c r="AD517" s="29" t="s">
        <v>243</v>
      </c>
      <c r="AE517" s="29" t="s">
        <v>240</v>
      </c>
      <c r="AF517" s="30">
        <v>45968</v>
      </c>
      <c r="AH517" s="74">
        <f>_xlfn.IFNA(IF(VLOOKUP(D517,'Cases2021 2022 FC'!AC:AE,3,0)=0,"1",VLOOKUP(D517,'Cases2021 2022 FC'!AC:AE,3,0)),"1")</f>
        <v>66</v>
      </c>
      <c r="AI517" s="74">
        <f t="shared" si="49"/>
        <v>2</v>
      </c>
      <c r="AJ517" s="74">
        <f t="shared" si="50"/>
        <v>0</v>
      </c>
      <c r="AK517" s="74">
        <f t="shared" si="51"/>
        <v>0</v>
      </c>
      <c r="AL517" s="74">
        <f t="shared" si="52"/>
        <v>0</v>
      </c>
      <c r="AM517" s="75">
        <f t="shared" si="53"/>
        <v>0</v>
      </c>
      <c r="AN517" s="72" t="str">
        <f>VLOOKUP(D517,SOP!C:R,16,0)</f>
        <v>DRESSINGS</v>
      </c>
    </row>
    <row r="518" spans="1:40" x14ac:dyDescent="0.3">
      <c r="A518" s="74" cm="1">
        <f t="array" ref="A518">1+SUMPRODUCT(--(D518&gt;$D$2:$D$826))</f>
        <v>516</v>
      </c>
      <c r="B518" s="72" t="str">
        <f t="shared" si="48"/>
        <v>64764703516</v>
      </c>
      <c r="C518" s="30">
        <v>46008</v>
      </c>
      <c r="D518" s="29">
        <v>64764703</v>
      </c>
      <c r="E518" s="29" t="s">
        <v>827</v>
      </c>
      <c r="F518" s="29" t="s">
        <v>624</v>
      </c>
      <c r="G518" s="29" t="s">
        <v>238</v>
      </c>
      <c r="H518" s="29" t="s">
        <v>1664</v>
      </c>
      <c r="I518" s="29">
        <v>5</v>
      </c>
      <c r="J518" s="29">
        <v>0</v>
      </c>
      <c r="K518" s="29">
        <v>0</v>
      </c>
      <c r="L518" s="29">
        <v>0</v>
      </c>
      <c r="M518" s="29" t="s">
        <v>239</v>
      </c>
      <c r="N518" s="132">
        <v>46173</v>
      </c>
      <c r="O518" s="30">
        <v>46083</v>
      </c>
      <c r="P518" s="29">
        <v>165</v>
      </c>
      <c r="Q518" s="29">
        <v>75</v>
      </c>
      <c r="R518" s="29" t="s">
        <v>2250</v>
      </c>
      <c r="S518" s="29">
        <v>45996</v>
      </c>
      <c r="T518" s="29" t="s">
        <v>240</v>
      </c>
      <c r="U518" s="29" t="s">
        <v>240</v>
      </c>
      <c r="V518" s="29">
        <v>5</v>
      </c>
      <c r="W518" s="29">
        <v>29.19</v>
      </c>
      <c r="X518" s="29">
        <v>2.1000000000000001E-2</v>
      </c>
      <c r="Y518" s="29" t="s">
        <v>241</v>
      </c>
      <c r="Z518" s="29" t="s">
        <v>2245</v>
      </c>
      <c r="AA518" s="29" t="s">
        <v>242</v>
      </c>
      <c r="AB518" s="29" t="s">
        <v>242</v>
      </c>
      <c r="AC518" s="29" t="s">
        <v>242</v>
      </c>
      <c r="AD518" s="29" t="s">
        <v>243</v>
      </c>
      <c r="AE518" s="29" t="s">
        <v>240</v>
      </c>
      <c r="AF518" s="30">
        <v>45968</v>
      </c>
      <c r="AH518" s="74">
        <f>_xlfn.IFNA(IF(VLOOKUP(D518,'Cases2021 2022 FC'!AC:AE,3,0)=0,"1",VLOOKUP(D518,'Cases2021 2022 FC'!AC:AE,3,0)),"1")</f>
        <v>66</v>
      </c>
      <c r="AI518" s="74">
        <f t="shared" si="49"/>
        <v>0</v>
      </c>
      <c r="AJ518" s="74">
        <f t="shared" si="50"/>
        <v>0</v>
      </c>
      <c r="AK518" s="74">
        <f t="shared" si="51"/>
        <v>2</v>
      </c>
      <c r="AL518" s="74">
        <f t="shared" si="52"/>
        <v>5</v>
      </c>
      <c r="AM518" s="75">
        <f t="shared" si="53"/>
        <v>0</v>
      </c>
      <c r="AN518" s="72" t="str">
        <f>VLOOKUP(D518,SOP!C:R,16,0)</f>
        <v>DRESSINGS</v>
      </c>
    </row>
    <row r="519" spans="1:40" x14ac:dyDescent="0.3">
      <c r="A519" s="74" cm="1">
        <f t="array" ref="A519">1+SUMPRODUCT(--(D519&gt;$D$2:$D$826))</f>
        <v>516</v>
      </c>
      <c r="B519" s="72" t="str">
        <f t="shared" si="48"/>
        <v>64764703516</v>
      </c>
      <c r="C519" s="30">
        <v>46008</v>
      </c>
      <c r="D519" s="29">
        <v>64764703</v>
      </c>
      <c r="E519" s="29" t="s">
        <v>827</v>
      </c>
      <c r="F519" s="29" t="s">
        <v>624</v>
      </c>
      <c r="G519" s="29" t="s">
        <v>238</v>
      </c>
      <c r="H519" s="29" t="s">
        <v>1664</v>
      </c>
      <c r="I519" s="29">
        <v>7</v>
      </c>
      <c r="J519" s="29">
        <v>0</v>
      </c>
      <c r="K519" s="29">
        <v>0</v>
      </c>
      <c r="L519" s="29">
        <v>0</v>
      </c>
      <c r="M519" s="29" t="s">
        <v>239</v>
      </c>
      <c r="N519" s="132">
        <v>46173</v>
      </c>
      <c r="O519" s="30">
        <v>46083</v>
      </c>
      <c r="P519" s="29">
        <v>165</v>
      </c>
      <c r="Q519" s="29">
        <v>75</v>
      </c>
      <c r="R519" s="29" t="s">
        <v>2258</v>
      </c>
      <c r="S519" s="29">
        <v>45996</v>
      </c>
      <c r="T519" s="29" t="s">
        <v>240</v>
      </c>
      <c r="U519" s="29" t="s">
        <v>240</v>
      </c>
      <c r="V519" s="29">
        <v>7</v>
      </c>
      <c r="W519" s="29">
        <v>40.869999999999997</v>
      </c>
      <c r="X519" s="29">
        <v>2.9000000000000001E-2</v>
      </c>
      <c r="Y519" s="29" t="s">
        <v>241</v>
      </c>
      <c r="Z519" s="29" t="s">
        <v>2245</v>
      </c>
      <c r="AA519" s="29" t="s">
        <v>242</v>
      </c>
      <c r="AB519" s="29" t="s">
        <v>242</v>
      </c>
      <c r="AC519" s="29" t="s">
        <v>242</v>
      </c>
      <c r="AD519" s="29" t="s">
        <v>243</v>
      </c>
      <c r="AE519" s="29" t="s">
        <v>240</v>
      </c>
      <c r="AF519" s="30">
        <v>45968</v>
      </c>
      <c r="AH519" s="74">
        <f>_xlfn.IFNA(IF(VLOOKUP(D519,'Cases2021 2022 FC'!AC:AE,3,0)=0,"1",VLOOKUP(D519,'Cases2021 2022 FC'!AC:AE,3,0)),"1")</f>
        <v>66</v>
      </c>
      <c r="AI519" s="74">
        <f t="shared" si="49"/>
        <v>0</v>
      </c>
      <c r="AJ519" s="74">
        <f t="shared" si="50"/>
        <v>0</v>
      </c>
      <c r="AK519" s="74">
        <f t="shared" si="51"/>
        <v>0</v>
      </c>
      <c r="AL519" s="74">
        <f t="shared" si="52"/>
        <v>0</v>
      </c>
      <c r="AM519" s="75">
        <f t="shared" si="53"/>
        <v>0</v>
      </c>
      <c r="AN519" s="72" t="str">
        <f>VLOOKUP(D519,SOP!C:R,16,0)</f>
        <v>DRESSINGS</v>
      </c>
    </row>
    <row r="520" spans="1:40" x14ac:dyDescent="0.3">
      <c r="A520" s="74" cm="1">
        <f t="array" ref="A520">1+SUMPRODUCT(--(D520&gt;$D$2:$D$826))</f>
        <v>516</v>
      </c>
      <c r="B520" s="72" t="str">
        <f t="shared" si="48"/>
        <v>64764703516</v>
      </c>
      <c r="C520" s="30">
        <v>46008</v>
      </c>
      <c r="D520" s="29">
        <v>64764703</v>
      </c>
      <c r="E520" s="29" t="s">
        <v>827</v>
      </c>
      <c r="F520" s="29" t="s">
        <v>624</v>
      </c>
      <c r="G520" s="29" t="s">
        <v>238</v>
      </c>
      <c r="H520" s="29" t="s">
        <v>1664</v>
      </c>
      <c r="I520" s="29">
        <v>15</v>
      </c>
      <c r="J520" s="29">
        <v>0</v>
      </c>
      <c r="K520" s="29">
        <v>0</v>
      </c>
      <c r="L520" s="29">
        <v>0</v>
      </c>
      <c r="M520" s="29" t="s">
        <v>239</v>
      </c>
      <c r="N520" s="132">
        <v>46173</v>
      </c>
      <c r="O520" s="30">
        <v>46083</v>
      </c>
      <c r="P520" s="29">
        <v>165</v>
      </c>
      <c r="Q520" s="29">
        <v>75</v>
      </c>
      <c r="R520" s="29" t="s">
        <v>2276</v>
      </c>
      <c r="S520" s="30">
        <v>45996</v>
      </c>
      <c r="T520" s="29" t="s">
        <v>240</v>
      </c>
      <c r="U520" s="29" t="s">
        <v>240</v>
      </c>
      <c r="V520" s="29">
        <v>15</v>
      </c>
      <c r="W520" s="29">
        <v>87.58</v>
      </c>
      <c r="X520" s="29">
        <v>6.3E-2</v>
      </c>
      <c r="Y520" s="29" t="s">
        <v>241</v>
      </c>
      <c r="Z520" s="29" t="s">
        <v>2245</v>
      </c>
      <c r="AA520" s="29" t="s">
        <v>242</v>
      </c>
      <c r="AB520" s="29" t="s">
        <v>242</v>
      </c>
      <c r="AC520" s="29" t="s">
        <v>242</v>
      </c>
      <c r="AD520" s="29" t="s">
        <v>243</v>
      </c>
      <c r="AE520" s="29" t="s">
        <v>240</v>
      </c>
      <c r="AF520" s="30">
        <v>45968</v>
      </c>
      <c r="AH520" s="74">
        <f>_xlfn.IFNA(IF(VLOOKUP(D520,'Cases2021 2022 FC'!AC:AE,3,0)=0,"1",VLOOKUP(D520,'Cases2021 2022 FC'!AC:AE,3,0)),"1")</f>
        <v>66</v>
      </c>
      <c r="AI520" s="74">
        <f t="shared" si="49"/>
        <v>0</v>
      </c>
      <c r="AJ520" s="74">
        <f t="shared" si="50"/>
        <v>0</v>
      </c>
      <c r="AK520" s="74">
        <f t="shared" si="51"/>
        <v>0</v>
      </c>
      <c r="AL520" s="74">
        <f t="shared" si="52"/>
        <v>0</v>
      </c>
      <c r="AM520" s="75">
        <f t="shared" si="53"/>
        <v>0</v>
      </c>
      <c r="AN520" s="72" t="str">
        <f>VLOOKUP(D520,SOP!C:R,16,0)</f>
        <v>DRESSINGS</v>
      </c>
    </row>
    <row r="521" spans="1:40" x14ac:dyDescent="0.3">
      <c r="A521" s="74" cm="1">
        <f t="array" ref="A521">1+SUMPRODUCT(--(D521&gt;$D$2:$D$826))</f>
        <v>516</v>
      </c>
      <c r="B521" s="72" t="str">
        <f t="shared" si="48"/>
        <v>64764703516</v>
      </c>
      <c r="C521" s="30">
        <v>46008</v>
      </c>
      <c r="D521" s="29">
        <v>64764703</v>
      </c>
      <c r="E521" s="29" t="s">
        <v>827</v>
      </c>
      <c r="F521" s="29" t="s">
        <v>624</v>
      </c>
      <c r="G521" s="29" t="s">
        <v>238</v>
      </c>
      <c r="H521" s="29" t="s">
        <v>1664</v>
      </c>
      <c r="I521" s="29">
        <v>10</v>
      </c>
      <c r="J521" s="29">
        <v>0</v>
      </c>
      <c r="K521" s="29">
        <v>0</v>
      </c>
      <c r="L521" s="29">
        <v>0</v>
      </c>
      <c r="M521" s="29" t="s">
        <v>239</v>
      </c>
      <c r="N521" s="132">
        <v>46173</v>
      </c>
      <c r="O521" s="30">
        <v>46083</v>
      </c>
      <c r="P521" s="29">
        <v>165</v>
      </c>
      <c r="Q521" s="29">
        <v>75</v>
      </c>
      <c r="R521" s="29" t="s">
        <v>2277</v>
      </c>
      <c r="S521" s="29">
        <v>45996</v>
      </c>
      <c r="T521" s="29" t="s">
        <v>240</v>
      </c>
      <c r="U521" s="29" t="s">
        <v>240</v>
      </c>
      <c r="V521" s="29">
        <v>10</v>
      </c>
      <c r="W521" s="29">
        <v>58.39</v>
      </c>
      <c r="X521" s="29">
        <v>4.2000000000000003E-2</v>
      </c>
      <c r="Y521" s="29" t="s">
        <v>241</v>
      </c>
      <c r="Z521" s="29" t="s">
        <v>2245</v>
      </c>
      <c r="AA521" s="29" t="s">
        <v>242</v>
      </c>
      <c r="AB521" s="29" t="s">
        <v>242</v>
      </c>
      <c r="AC521" s="29" t="s">
        <v>242</v>
      </c>
      <c r="AD521" s="29" t="s">
        <v>243</v>
      </c>
      <c r="AE521" s="29" t="s">
        <v>240</v>
      </c>
      <c r="AF521" s="30">
        <v>45968</v>
      </c>
      <c r="AH521" s="74">
        <f>_xlfn.IFNA(IF(VLOOKUP(D521,'Cases2021 2022 FC'!AC:AE,3,0)=0,"1",VLOOKUP(D521,'Cases2021 2022 FC'!AC:AE,3,0)),"1")</f>
        <v>66</v>
      </c>
      <c r="AI521" s="74">
        <f t="shared" si="49"/>
        <v>0</v>
      </c>
      <c r="AJ521" s="74">
        <f t="shared" si="50"/>
        <v>0</v>
      </c>
      <c r="AK521" s="74">
        <f t="shared" si="51"/>
        <v>0</v>
      </c>
      <c r="AL521" s="74">
        <f t="shared" si="52"/>
        <v>0</v>
      </c>
      <c r="AM521" s="75">
        <f t="shared" si="53"/>
        <v>0</v>
      </c>
      <c r="AN521" s="72" t="str">
        <f>VLOOKUP(D521,SOP!C:R,16,0)</f>
        <v>DRESSINGS</v>
      </c>
    </row>
    <row r="522" spans="1:40" x14ac:dyDescent="0.3">
      <c r="A522" s="74" cm="1">
        <f t="array" ref="A522">1+SUMPRODUCT(--(D522&gt;$D$2:$D$826))</f>
        <v>516</v>
      </c>
      <c r="B522" s="72" t="str">
        <f t="shared" si="48"/>
        <v>64764703516</v>
      </c>
      <c r="C522" s="30">
        <v>46008</v>
      </c>
      <c r="D522" s="29">
        <v>64764703</v>
      </c>
      <c r="E522" s="29" t="s">
        <v>827</v>
      </c>
      <c r="F522" s="29" t="s">
        <v>624</v>
      </c>
      <c r="G522" s="29" t="s">
        <v>238</v>
      </c>
      <c r="H522" s="29" t="s">
        <v>1664</v>
      </c>
      <c r="I522" s="29">
        <v>10</v>
      </c>
      <c r="J522" s="29">
        <v>0</v>
      </c>
      <c r="K522" s="29">
        <v>0</v>
      </c>
      <c r="L522" s="29">
        <v>0</v>
      </c>
      <c r="M522" s="29" t="s">
        <v>239</v>
      </c>
      <c r="N522" s="30">
        <v>46173</v>
      </c>
      <c r="O522" s="30">
        <v>46083</v>
      </c>
      <c r="P522" s="32">
        <v>165</v>
      </c>
      <c r="Q522" s="32">
        <v>75</v>
      </c>
      <c r="R522" s="29" t="s">
        <v>2251</v>
      </c>
      <c r="S522" s="30">
        <v>45996</v>
      </c>
      <c r="T522" s="29" t="s">
        <v>240</v>
      </c>
      <c r="U522" s="29" t="s">
        <v>240</v>
      </c>
      <c r="V522" s="32">
        <v>10</v>
      </c>
      <c r="W522" s="33">
        <v>58.39</v>
      </c>
      <c r="X522" s="32">
        <v>4.2000000000000003E-2</v>
      </c>
      <c r="Y522" s="29" t="s">
        <v>241</v>
      </c>
      <c r="Z522" s="29" t="s">
        <v>2245</v>
      </c>
      <c r="AA522" s="29" t="s">
        <v>242</v>
      </c>
      <c r="AB522" s="29" t="s">
        <v>242</v>
      </c>
      <c r="AC522" s="29" t="s">
        <v>242</v>
      </c>
      <c r="AD522" s="29" t="s">
        <v>243</v>
      </c>
      <c r="AE522" s="29" t="s">
        <v>240</v>
      </c>
      <c r="AF522" s="30">
        <v>45968</v>
      </c>
      <c r="AG522" s="30"/>
      <c r="AH522" s="74">
        <f>_xlfn.IFNA(IF(VLOOKUP(D522,'Cases2021 2022 FC'!AC:AE,3,0)=0,"1",VLOOKUP(D522,'Cases2021 2022 FC'!AC:AE,3,0)),"1")</f>
        <v>66</v>
      </c>
      <c r="AI522" s="74">
        <f t="shared" si="49"/>
        <v>0</v>
      </c>
      <c r="AJ522" s="74">
        <f t="shared" si="50"/>
        <v>0</v>
      </c>
      <c r="AK522" s="74">
        <f t="shared" si="51"/>
        <v>0</v>
      </c>
      <c r="AL522" s="74">
        <f t="shared" si="52"/>
        <v>0</v>
      </c>
      <c r="AM522" s="75">
        <f t="shared" si="53"/>
        <v>0</v>
      </c>
      <c r="AN522" s="72" t="str">
        <f>VLOOKUP(D522,SOP!C:R,16,0)</f>
        <v>DRESSINGS</v>
      </c>
    </row>
    <row r="523" spans="1:40" x14ac:dyDescent="0.3">
      <c r="A523" s="74" cm="1">
        <f t="array" ref="A523">1+SUMPRODUCT(--(D523&gt;$D$2:$D$826))</f>
        <v>516</v>
      </c>
      <c r="B523" s="72" t="str">
        <f t="shared" si="48"/>
        <v>64764703516</v>
      </c>
      <c r="C523" s="30">
        <v>46008</v>
      </c>
      <c r="D523" s="29">
        <v>64764703</v>
      </c>
      <c r="E523" s="29" t="s">
        <v>827</v>
      </c>
      <c r="F523" s="29" t="s">
        <v>624</v>
      </c>
      <c r="G523" s="29" t="s">
        <v>238</v>
      </c>
      <c r="H523" s="29" t="s">
        <v>1664</v>
      </c>
      <c r="I523" s="29">
        <v>15</v>
      </c>
      <c r="J523" s="29">
        <v>0</v>
      </c>
      <c r="K523" s="29">
        <v>0</v>
      </c>
      <c r="L523" s="29">
        <v>0</v>
      </c>
      <c r="M523" s="29" t="s">
        <v>239</v>
      </c>
      <c r="N523" s="132">
        <v>46173</v>
      </c>
      <c r="O523" s="30">
        <v>46083</v>
      </c>
      <c r="P523" s="29">
        <v>165</v>
      </c>
      <c r="Q523" s="29">
        <v>75</v>
      </c>
      <c r="R523" s="29" t="s">
        <v>2247</v>
      </c>
      <c r="S523" s="29">
        <v>45996</v>
      </c>
      <c r="T523" s="29" t="s">
        <v>240</v>
      </c>
      <c r="U523" s="29" t="s">
        <v>240</v>
      </c>
      <c r="V523" s="29">
        <v>15</v>
      </c>
      <c r="W523" s="29">
        <v>87.58</v>
      </c>
      <c r="X523" s="29">
        <v>6.3E-2</v>
      </c>
      <c r="Y523" s="29" t="s">
        <v>241</v>
      </c>
      <c r="Z523" s="29" t="s">
        <v>2245</v>
      </c>
      <c r="AA523" s="29" t="s">
        <v>242</v>
      </c>
      <c r="AB523" s="29" t="s">
        <v>242</v>
      </c>
      <c r="AC523" s="29" t="s">
        <v>242</v>
      </c>
      <c r="AD523" s="29" t="s">
        <v>243</v>
      </c>
      <c r="AE523" s="29" t="s">
        <v>240</v>
      </c>
      <c r="AF523" s="30">
        <v>45968</v>
      </c>
      <c r="AH523" s="74">
        <f>_xlfn.IFNA(IF(VLOOKUP(D523,'Cases2021 2022 FC'!AC:AE,3,0)=0,"1",VLOOKUP(D523,'Cases2021 2022 FC'!AC:AE,3,0)),"1")</f>
        <v>66</v>
      </c>
      <c r="AI523" s="74">
        <f t="shared" si="49"/>
        <v>0</v>
      </c>
      <c r="AJ523" s="74">
        <f t="shared" si="50"/>
        <v>0</v>
      </c>
      <c r="AK523" s="74">
        <f t="shared" si="51"/>
        <v>0</v>
      </c>
      <c r="AL523" s="74">
        <f t="shared" si="52"/>
        <v>0</v>
      </c>
      <c r="AM523" s="75">
        <f t="shared" si="53"/>
        <v>0</v>
      </c>
      <c r="AN523" s="72" t="str">
        <f>VLOOKUP(D523,SOP!C:R,16,0)</f>
        <v>DRESSINGS</v>
      </c>
    </row>
    <row r="524" spans="1:40" x14ac:dyDescent="0.3">
      <c r="A524" s="74" cm="1">
        <f t="array" ref="A524">1+SUMPRODUCT(--(D524&gt;$D$2:$D$826))</f>
        <v>516</v>
      </c>
      <c r="B524" s="72" t="str">
        <f t="shared" si="48"/>
        <v>64764703516</v>
      </c>
      <c r="C524" s="30">
        <v>46008</v>
      </c>
      <c r="D524" s="29">
        <v>64764703</v>
      </c>
      <c r="E524" s="29" t="s">
        <v>827</v>
      </c>
      <c r="F524" s="29" t="s">
        <v>624</v>
      </c>
      <c r="G524" s="29" t="s">
        <v>238</v>
      </c>
      <c r="H524" s="29" t="s">
        <v>1664</v>
      </c>
      <c r="I524" s="29">
        <v>4</v>
      </c>
      <c r="J524" s="29">
        <v>0</v>
      </c>
      <c r="K524" s="29">
        <v>0</v>
      </c>
      <c r="L524" s="29">
        <v>0</v>
      </c>
      <c r="M524" s="29" t="s">
        <v>239</v>
      </c>
      <c r="N524" s="30">
        <v>46173</v>
      </c>
      <c r="O524" s="30">
        <v>46083</v>
      </c>
      <c r="P524" s="29">
        <v>165</v>
      </c>
      <c r="Q524" s="29">
        <v>75</v>
      </c>
      <c r="R524" s="29" t="s">
        <v>2260</v>
      </c>
      <c r="S524" s="30">
        <v>45996</v>
      </c>
      <c r="T524" s="29" t="s">
        <v>240</v>
      </c>
      <c r="U524" s="29" t="s">
        <v>240</v>
      </c>
      <c r="V524" s="32">
        <v>4</v>
      </c>
      <c r="W524" s="29">
        <v>23.35</v>
      </c>
      <c r="X524" s="29">
        <v>1.7000000000000001E-2</v>
      </c>
      <c r="Y524" s="29" t="s">
        <v>241</v>
      </c>
      <c r="Z524" s="29" t="s">
        <v>2245</v>
      </c>
      <c r="AA524" s="29" t="s">
        <v>242</v>
      </c>
      <c r="AB524" s="29" t="s">
        <v>242</v>
      </c>
      <c r="AC524" s="29" t="s">
        <v>242</v>
      </c>
      <c r="AD524" s="29" t="s">
        <v>243</v>
      </c>
      <c r="AE524" s="29" t="s">
        <v>240</v>
      </c>
      <c r="AF524" s="30">
        <v>45968</v>
      </c>
      <c r="AH524" s="74">
        <f>_xlfn.IFNA(IF(VLOOKUP(D524,'Cases2021 2022 FC'!AC:AE,3,0)=0,"1",VLOOKUP(D524,'Cases2021 2022 FC'!AC:AE,3,0)),"1")</f>
        <v>66</v>
      </c>
      <c r="AI524" s="74">
        <f t="shared" si="49"/>
        <v>0</v>
      </c>
      <c r="AJ524" s="74">
        <f t="shared" si="50"/>
        <v>0</v>
      </c>
      <c r="AK524" s="74">
        <f t="shared" si="51"/>
        <v>0</v>
      </c>
      <c r="AL524" s="74">
        <f t="shared" si="52"/>
        <v>0</v>
      </c>
      <c r="AM524" s="75">
        <f t="shared" si="53"/>
        <v>0</v>
      </c>
      <c r="AN524" s="72" t="str">
        <f>VLOOKUP(D524,SOP!C:R,16,0)</f>
        <v>DRESSINGS</v>
      </c>
    </row>
    <row r="525" spans="1:40" x14ac:dyDescent="0.3">
      <c r="A525" s="74" cm="1">
        <f t="array" ref="A525">1+SUMPRODUCT(--(D525&gt;$D$2:$D$826))</f>
        <v>516</v>
      </c>
      <c r="B525" s="72" t="str">
        <f t="shared" si="48"/>
        <v>64764703516</v>
      </c>
      <c r="C525" s="30">
        <v>46008</v>
      </c>
      <c r="D525" s="29">
        <v>64764703</v>
      </c>
      <c r="E525" s="29" t="s">
        <v>827</v>
      </c>
      <c r="F525" s="29" t="s">
        <v>624</v>
      </c>
      <c r="G525" s="29" t="s">
        <v>238</v>
      </c>
      <c r="H525" s="29" t="s">
        <v>2158</v>
      </c>
      <c r="I525" s="29">
        <v>240</v>
      </c>
      <c r="J525" s="29">
        <v>0</v>
      </c>
      <c r="K525" s="29">
        <v>0</v>
      </c>
      <c r="L525" s="29">
        <v>0</v>
      </c>
      <c r="M525" s="29" t="s">
        <v>239</v>
      </c>
      <c r="N525" s="30">
        <v>46203</v>
      </c>
      <c r="O525" s="30">
        <v>46113</v>
      </c>
      <c r="P525" s="32">
        <v>195</v>
      </c>
      <c r="Q525" s="32">
        <v>105</v>
      </c>
      <c r="R525" s="29" t="s">
        <v>2159</v>
      </c>
      <c r="S525" s="30">
        <v>45992</v>
      </c>
      <c r="T525" s="29" t="s">
        <v>240</v>
      </c>
      <c r="U525" s="29" t="s">
        <v>240</v>
      </c>
      <c r="V525" s="32">
        <v>240</v>
      </c>
      <c r="W525" s="33">
        <v>1401.25</v>
      </c>
      <c r="X525" s="32">
        <v>1</v>
      </c>
      <c r="Y525" s="29" t="s">
        <v>241</v>
      </c>
      <c r="Z525" s="29" t="s">
        <v>2245</v>
      </c>
      <c r="AA525" s="29" t="s">
        <v>242</v>
      </c>
      <c r="AB525" s="29" t="s">
        <v>242</v>
      </c>
      <c r="AC525" s="29" t="s">
        <v>242</v>
      </c>
      <c r="AD525" s="29" t="s">
        <v>243</v>
      </c>
      <c r="AE525" s="29" t="s">
        <v>240</v>
      </c>
      <c r="AF525" s="30">
        <v>45992</v>
      </c>
      <c r="AG525" s="30"/>
      <c r="AH525" s="74">
        <f>_xlfn.IFNA(IF(VLOOKUP(D525,'Cases2021 2022 FC'!AC:AE,3,0)=0,"1",VLOOKUP(D525,'Cases2021 2022 FC'!AC:AE,3,0)),"1")</f>
        <v>66</v>
      </c>
      <c r="AI525" s="74">
        <f t="shared" si="49"/>
        <v>4</v>
      </c>
      <c r="AJ525" s="74">
        <f t="shared" si="50"/>
        <v>0</v>
      </c>
      <c r="AK525" s="74">
        <f t="shared" si="51"/>
        <v>0</v>
      </c>
      <c r="AL525" s="74">
        <f t="shared" si="52"/>
        <v>0</v>
      </c>
      <c r="AM525" s="75">
        <f t="shared" si="53"/>
        <v>0</v>
      </c>
      <c r="AN525" s="72" t="str">
        <f>VLOOKUP(D525,SOP!C:R,16,0)</f>
        <v>DRESSINGS</v>
      </c>
    </row>
    <row r="526" spans="1:40" x14ac:dyDescent="0.3">
      <c r="A526" s="74" cm="1">
        <f t="array" ref="A526">1+SUMPRODUCT(--(D526&gt;$D$2:$D$826))</f>
        <v>516</v>
      </c>
      <c r="B526" s="72" t="str">
        <f t="shared" si="48"/>
        <v>64764703516</v>
      </c>
      <c r="C526" s="30">
        <v>46008</v>
      </c>
      <c r="D526" s="29">
        <v>64764703</v>
      </c>
      <c r="E526" s="29" t="s">
        <v>827</v>
      </c>
      <c r="F526" s="29" t="s">
        <v>624</v>
      </c>
      <c r="G526" s="29" t="s">
        <v>238</v>
      </c>
      <c r="H526" s="29" t="s">
        <v>2160</v>
      </c>
      <c r="I526" s="29">
        <v>240</v>
      </c>
      <c r="J526" s="29">
        <v>0</v>
      </c>
      <c r="K526" s="29">
        <v>0</v>
      </c>
      <c r="L526" s="29">
        <v>0</v>
      </c>
      <c r="M526" s="29" t="s">
        <v>239</v>
      </c>
      <c r="N526" s="30">
        <v>46203</v>
      </c>
      <c r="O526" s="30">
        <v>46113</v>
      </c>
      <c r="P526" s="29">
        <v>195</v>
      </c>
      <c r="Q526" s="29">
        <v>105</v>
      </c>
      <c r="R526" s="29" t="s">
        <v>2161</v>
      </c>
      <c r="S526" s="30">
        <v>45995</v>
      </c>
      <c r="T526" s="29" t="s">
        <v>240</v>
      </c>
      <c r="U526" s="29" t="s">
        <v>240</v>
      </c>
      <c r="V526" s="29">
        <v>240</v>
      </c>
      <c r="W526" s="29">
        <v>1401.25</v>
      </c>
      <c r="X526" s="29">
        <v>1</v>
      </c>
      <c r="Y526" s="29" t="s">
        <v>241</v>
      </c>
      <c r="Z526" s="29" t="s">
        <v>2245</v>
      </c>
      <c r="AA526" s="29" t="s">
        <v>242</v>
      </c>
      <c r="AB526" s="29" t="s">
        <v>242</v>
      </c>
      <c r="AC526" s="29" t="s">
        <v>242</v>
      </c>
      <c r="AD526" s="29" t="s">
        <v>243</v>
      </c>
      <c r="AE526" s="29" t="s">
        <v>240</v>
      </c>
      <c r="AF526" s="30">
        <v>45995</v>
      </c>
      <c r="AH526" s="74">
        <f>_xlfn.IFNA(IF(VLOOKUP(D526,'Cases2021 2022 FC'!AC:AE,3,0)=0,"1",VLOOKUP(D526,'Cases2021 2022 FC'!AC:AE,3,0)),"1")</f>
        <v>66</v>
      </c>
      <c r="AI526" s="74">
        <f t="shared" si="49"/>
        <v>4</v>
      </c>
      <c r="AJ526" s="74">
        <f t="shared" si="50"/>
        <v>0</v>
      </c>
      <c r="AK526" s="74">
        <f t="shared" si="51"/>
        <v>4</v>
      </c>
      <c r="AL526" s="74">
        <f t="shared" si="52"/>
        <v>240</v>
      </c>
      <c r="AM526" s="75">
        <f t="shared" si="53"/>
        <v>0</v>
      </c>
      <c r="AN526" s="72" t="str">
        <f>VLOOKUP(D526,SOP!C:R,16,0)</f>
        <v>DRESSINGS</v>
      </c>
    </row>
    <row r="527" spans="1:40" x14ac:dyDescent="0.3">
      <c r="A527" s="74" cm="1">
        <f t="array" ref="A527">1+SUMPRODUCT(--(D527&gt;$D$2:$D$826))</f>
        <v>516</v>
      </c>
      <c r="B527" s="72" t="str">
        <f t="shared" si="48"/>
        <v>64764703516</v>
      </c>
      <c r="C527" s="30">
        <v>46008</v>
      </c>
      <c r="D527" s="29">
        <v>64764703</v>
      </c>
      <c r="E527" s="29" t="s">
        <v>827</v>
      </c>
      <c r="F527" s="29" t="s">
        <v>624</v>
      </c>
      <c r="G527" s="29" t="s">
        <v>238</v>
      </c>
      <c r="H527" s="29" t="s">
        <v>2160</v>
      </c>
      <c r="I527" s="29">
        <v>81</v>
      </c>
      <c r="J527" s="29">
        <v>0</v>
      </c>
      <c r="K527" s="29">
        <v>0</v>
      </c>
      <c r="L527" s="29">
        <v>0</v>
      </c>
      <c r="M527" s="29" t="s">
        <v>239</v>
      </c>
      <c r="N527" s="132">
        <v>46203</v>
      </c>
      <c r="O527" s="30">
        <v>46113</v>
      </c>
      <c r="P527" s="29">
        <v>195</v>
      </c>
      <c r="Q527" s="29">
        <v>105</v>
      </c>
      <c r="R527" s="29" t="s">
        <v>2162</v>
      </c>
      <c r="S527" s="29">
        <v>45995</v>
      </c>
      <c r="T527" s="29" t="s">
        <v>240</v>
      </c>
      <c r="U527" s="29" t="s">
        <v>240</v>
      </c>
      <c r="V527" s="29">
        <v>81</v>
      </c>
      <c r="W527" s="29">
        <v>472.92</v>
      </c>
      <c r="X527" s="29">
        <v>0.33800000000000002</v>
      </c>
      <c r="Y527" s="29" t="s">
        <v>241</v>
      </c>
      <c r="Z527" s="29" t="s">
        <v>2245</v>
      </c>
      <c r="AA527" s="29" t="s">
        <v>242</v>
      </c>
      <c r="AB527" s="29" t="s">
        <v>242</v>
      </c>
      <c r="AC527" s="29" t="s">
        <v>242</v>
      </c>
      <c r="AD527" s="29" t="s">
        <v>243</v>
      </c>
      <c r="AE527" s="29" t="s">
        <v>240</v>
      </c>
      <c r="AF527" s="30">
        <v>45995</v>
      </c>
      <c r="AH527" s="74">
        <f>_xlfn.IFNA(IF(VLOOKUP(D527,'Cases2021 2022 FC'!AC:AE,3,0)=0,"1",VLOOKUP(D527,'Cases2021 2022 FC'!AC:AE,3,0)),"1")</f>
        <v>66</v>
      </c>
      <c r="AI527" s="74">
        <f t="shared" si="49"/>
        <v>1</v>
      </c>
      <c r="AJ527" s="74">
        <f t="shared" si="50"/>
        <v>0</v>
      </c>
      <c r="AK527" s="74">
        <f t="shared" si="51"/>
        <v>4</v>
      </c>
      <c r="AL527" s="74">
        <f t="shared" si="52"/>
        <v>81</v>
      </c>
      <c r="AM527" s="75">
        <f t="shared" si="53"/>
        <v>0</v>
      </c>
      <c r="AN527" s="72" t="str">
        <f>VLOOKUP(D527,SOP!C:R,16,0)</f>
        <v>DRESSINGS</v>
      </c>
    </row>
    <row r="528" spans="1:40" x14ac:dyDescent="0.3">
      <c r="A528" s="74" cm="1">
        <f t="array" ref="A528">1+SUMPRODUCT(--(D528&gt;$D$2:$D$826))</f>
        <v>527</v>
      </c>
      <c r="B528" s="72" t="str">
        <f t="shared" si="48"/>
        <v>64766001527</v>
      </c>
      <c r="C528" s="30">
        <v>46008</v>
      </c>
      <c r="D528" s="29">
        <v>64766001</v>
      </c>
      <c r="E528" s="29" t="s">
        <v>1182</v>
      </c>
      <c r="F528" s="29" t="s">
        <v>624</v>
      </c>
      <c r="G528" s="29" t="s">
        <v>238</v>
      </c>
      <c r="H528" s="29" t="s">
        <v>1526</v>
      </c>
      <c r="I528" s="29">
        <v>88</v>
      </c>
      <c r="J528" s="29">
        <v>0</v>
      </c>
      <c r="K528" s="29">
        <v>0</v>
      </c>
      <c r="L528" s="29">
        <v>0</v>
      </c>
      <c r="M528" s="29" t="s">
        <v>239</v>
      </c>
      <c r="N528" s="132">
        <v>46112</v>
      </c>
      <c r="O528" s="30">
        <v>46067</v>
      </c>
      <c r="P528" s="29">
        <v>104</v>
      </c>
      <c r="Q528" s="29">
        <v>59</v>
      </c>
      <c r="R528" s="29" t="s">
        <v>1527</v>
      </c>
      <c r="S528" s="29">
        <v>45939</v>
      </c>
      <c r="T528" s="29" t="s">
        <v>240</v>
      </c>
      <c r="U528" s="29" t="s">
        <v>240</v>
      </c>
      <c r="V528" s="29">
        <v>88</v>
      </c>
      <c r="W528" s="29">
        <v>1455.91</v>
      </c>
      <c r="X528" s="29">
        <v>0.67700000000000005</v>
      </c>
      <c r="Y528" s="29" t="s">
        <v>241</v>
      </c>
      <c r="Z528" s="29" t="s">
        <v>2245</v>
      </c>
      <c r="AA528" s="29" t="s">
        <v>242</v>
      </c>
      <c r="AB528" s="29" t="s">
        <v>242</v>
      </c>
      <c r="AC528" s="29" t="s">
        <v>242</v>
      </c>
      <c r="AD528" s="29" t="s">
        <v>243</v>
      </c>
      <c r="AE528" s="29" t="s">
        <v>240</v>
      </c>
      <c r="AF528" s="30">
        <v>45939</v>
      </c>
      <c r="AH528" s="74">
        <f>_xlfn.IFNA(IF(VLOOKUP(D528,'Cases2021 2022 FC'!AC:AE,3,0)=0,"1",VLOOKUP(D528,'Cases2021 2022 FC'!AC:AE,3,0)),"1")</f>
        <v>1</v>
      </c>
      <c r="AI528" s="74">
        <f t="shared" si="49"/>
        <v>88</v>
      </c>
      <c r="AJ528" s="74">
        <f t="shared" si="50"/>
        <v>-29</v>
      </c>
      <c r="AK528" s="74">
        <f t="shared" si="51"/>
        <v>-59</v>
      </c>
      <c r="AL528" s="74">
        <f t="shared" si="52"/>
        <v>-59</v>
      </c>
      <c r="AM528" s="75">
        <f t="shared" si="53"/>
        <v>0</v>
      </c>
      <c r="AN528" s="72" t="str">
        <f>VLOOKUP(D528,SOP!C:R,16,0)</f>
        <v>ΥΓΡΕΣ ΣΑΛΤΣΕΣ</v>
      </c>
    </row>
    <row r="529" spans="1:40" x14ac:dyDescent="0.3">
      <c r="A529" s="74" cm="1">
        <f t="array" ref="A529">1+SUMPRODUCT(--(D529&gt;$D$2:$D$826))</f>
        <v>527</v>
      </c>
      <c r="B529" s="72" t="str">
        <f t="shared" si="48"/>
        <v>64766001527</v>
      </c>
      <c r="C529" s="30">
        <v>46008</v>
      </c>
      <c r="D529" s="29">
        <v>64766001</v>
      </c>
      <c r="E529" s="29" t="s">
        <v>1182</v>
      </c>
      <c r="F529" s="29" t="s">
        <v>624</v>
      </c>
      <c r="G529" s="29" t="s">
        <v>238</v>
      </c>
      <c r="H529" s="29" t="s">
        <v>1526</v>
      </c>
      <c r="I529" s="29">
        <v>40</v>
      </c>
      <c r="J529" s="29">
        <v>0</v>
      </c>
      <c r="K529" s="29">
        <v>0</v>
      </c>
      <c r="L529" s="29">
        <v>0</v>
      </c>
      <c r="M529" s="29" t="s">
        <v>239</v>
      </c>
      <c r="N529" s="132">
        <v>46112</v>
      </c>
      <c r="O529" s="30">
        <v>46067</v>
      </c>
      <c r="P529" s="29">
        <v>104</v>
      </c>
      <c r="Q529" s="29">
        <v>59</v>
      </c>
      <c r="R529" s="29" t="s">
        <v>1528</v>
      </c>
      <c r="S529" s="29">
        <v>45939</v>
      </c>
      <c r="T529" s="29" t="s">
        <v>240</v>
      </c>
      <c r="U529" s="29" t="s">
        <v>240</v>
      </c>
      <c r="V529" s="29">
        <v>40</v>
      </c>
      <c r="W529" s="29">
        <v>661.78</v>
      </c>
      <c r="X529" s="29">
        <v>0.308</v>
      </c>
      <c r="Y529" s="29" t="s">
        <v>241</v>
      </c>
      <c r="Z529" s="29" t="s">
        <v>2245</v>
      </c>
      <c r="AA529" s="29" t="s">
        <v>242</v>
      </c>
      <c r="AB529" s="29" t="s">
        <v>242</v>
      </c>
      <c r="AC529" s="29" t="s">
        <v>242</v>
      </c>
      <c r="AD529" s="29" t="s">
        <v>243</v>
      </c>
      <c r="AE529" s="29" t="s">
        <v>240</v>
      </c>
      <c r="AF529" s="30">
        <v>45939</v>
      </c>
      <c r="AH529" s="74">
        <f>_xlfn.IFNA(IF(VLOOKUP(D529,'Cases2021 2022 FC'!AC:AE,3,0)=0,"1",VLOOKUP(D529,'Cases2021 2022 FC'!AC:AE,3,0)),"1")</f>
        <v>1</v>
      </c>
      <c r="AI529" s="74">
        <f t="shared" si="49"/>
        <v>40</v>
      </c>
      <c r="AJ529" s="74">
        <f t="shared" si="50"/>
        <v>0</v>
      </c>
      <c r="AK529" s="74">
        <f t="shared" si="51"/>
        <v>88</v>
      </c>
      <c r="AL529" s="74">
        <f t="shared" si="52"/>
        <v>40</v>
      </c>
      <c r="AM529" s="75">
        <f t="shared" si="53"/>
        <v>0</v>
      </c>
      <c r="AN529" s="72" t="str">
        <f>VLOOKUP(D529,SOP!C:R,16,0)</f>
        <v>ΥΓΡΕΣ ΣΑΛΤΣΕΣ</v>
      </c>
    </row>
    <row r="530" spans="1:40" x14ac:dyDescent="0.3">
      <c r="A530" s="74" cm="1">
        <f t="array" ref="A530">1+SUMPRODUCT(--(D530&gt;$D$2:$D$826))</f>
        <v>529</v>
      </c>
      <c r="B530" s="72" t="str">
        <f t="shared" si="48"/>
        <v>64773377529</v>
      </c>
      <c r="C530" s="30">
        <v>46008</v>
      </c>
      <c r="D530" s="29">
        <v>64773377</v>
      </c>
      <c r="E530" s="29" t="s">
        <v>753</v>
      </c>
      <c r="F530" s="29" t="s">
        <v>624</v>
      </c>
      <c r="G530" s="29" t="s">
        <v>238</v>
      </c>
      <c r="H530" s="29" t="s">
        <v>1629</v>
      </c>
      <c r="I530" s="29">
        <v>126</v>
      </c>
      <c r="J530" s="29">
        <v>0</v>
      </c>
      <c r="K530" s="29">
        <v>0</v>
      </c>
      <c r="L530" s="29">
        <v>0</v>
      </c>
      <c r="M530" s="29" t="s">
        <v>239</v>
      </c>
      <c r="N530" s="30">
        <v>46234</v>
      </c>
      <c r="O530" s="30">
        <v>46114</v>
      </c>
      <c r="P530" s="29">
        <v>226</v>
      </c>
      <c r="Q530" s="29">
        <v>106</v>
      </c>
      <c r="R530" s="29" t="s">
        <v>1668</v>
      </c>
      <c r="S530" s="30">
        <v>45967</v>
      </c>
      <c r="T530" s="29" t="s">
        <v>240</v>
      </c>
      <c r="U530" s="29" t="s">
        <v>240</v>
      </c>
      <c r="V530" s="29">
        <v>126</v>
      </c>
      <c r="W530" s="29">
        <v>1127.6300000000001</v>
      </c>
      <c r="X530" s="29">
        <v>1</v>
      </c>
      <c r="Y530" s="29" t="s">
        <v>241</v>
      </c>
      <c r="Z530" s="29" t="s">
        <v>2245</v>
      </c>
      <c r="AA530" s="29" t="s">
        <v>242</v>
      </c>
      <c r="AB530" s="29" t="s">
        <v>242</v>
      </c>
      <c r="AC530" s="29" t="s">
        <v>242</v>
      </c>
      <c r="AD530" s="29" t="s">
        <v>243</v>
      </c>
      <c r="AE530" s="29" t="s">
        <v>240</v>
      </c>
      <c r="AF530" s="30">
        <v>45965</v>
      </c>
      <c r="AH530" s="74" t="str">
        <f>_xlfn.IFNA(IF(VLOOKUP(D530,'Cases2021 2022 FC'!AC:AE,3,0)=0,"1",VLOOKUP(D530,'Cases2021 2022 FC'!AC:AE,3,0)),"1")</f>
        <v>1</v>
      </c>
      <c r="AI530" s="74">
        <f t="shared" si="49"/>
        <v>126</v>
      </c>
      <c r="AJ530" s="74">
        <f t="shared" si="50"/>
        <v>-20</v>
      </c>
      <c r="AK530" s="74">
        <f t="shared" si="51"/>
        <v>-106</v>
      </c>
      <c r="AL530" s="74">
        <f t="shared" si="52"/>
        <v>-106</v>
      </c>
      <c r="AM530" s="75">
        <f t="shared" si="53"/>
        <v>0</v>
      </c>
      <c r="AN530" s="72" t="str">
        <f>VLOOKUP(D530,SOP!C:R,16,0)</f>
        <v>ΜΑΓΙΟΝΕΖΑ</v>
      </c>
    </row>
    <row r="531" spans="1:40" x14ac:dyDescent="0.3">
      <c r="A531" s="74" cm="1">
        <f t="array" ref="A531">1+SUMPRODUCT(--(D531&gt;$D$2:$D$826))</f>
        <v>529</v>
      </c>
      <c r="B531" s="72" t="str">
        <f t="shared" si="48"/>
        <v>64773377529</v>
      </c>
      <c r="C531" s="30">
        <v>46008</v>
      </c>
      <c r="D531" s="29">
        <v>64773377</v>
      </c>
      <c r="E531" s="29" t="s">
        <v>753</v>
      </c>
      <c r="F531" s="29" t="s">
        <v>624</v>
      </c>
      <c r="G531" s="29" t="s">
        <v>238</v>
      </c>
      <c r="H531" s="29" t="s">
        <v>1629</v>
      </c>
      <c r="I531" s="29">
        <v>126</v>
      </c>
      <c r="J531" s="29">
        <v>0</v>
      </c>
      <c r="K531" s="29">
        <v>0</v>
      </c>
      <c r="L531" s="29">
        <v>0</v>
      </c>
      <c r="M531" s="29" t="s">
        <v>239</v>
      </c>
      <c r="N531" s="30">
        <v>46234</v>
      </c>
      <c r="O531" s="30">
        <v>46114</v>
      </c>
      <c r="P531" s="29">
        <v>226</v>
      </c>
      <c r="Q531" s="29">
        <v>106</v>
      </c>
      <c r="R531" s="29" t="s">
        <v>1669</v>
      </c>
      <c r="S531" s="30">
        <v>45967</v>
      </c>
      <c r="T531" s="29" t="s">
        <v>240</v>
      </c>
      <c r="U531" s="29" t="s">
        <v>240</v>
      </c>
      <c r="V531" s="29">
        <v>126</v>
      </c>
      <c r="W531" s="29">
        <v>1127.6300000000001</v>
      </c>
      <c r="X531" s="29">
        <v>1</v>
      </c>
      <c r="Y531" s="29" t="s">
        <v>241</v>
      </c>
      <c r="Z531" s="29" t="s">
        <v>2245</v>
      </c>
      <c r="AA531" s="29" t="s">
        <v>242</v>
      </c>
      <c r="AB531" s="29" t="s">
        <v>242</v>
      </c>
      <c r="AC531" s="29" t="s">
        <v>242</v>
      </c>
      <c r="AD531" s="29" t="s">
        <v>243</v>
      </c>
      <c r="AE531" s="29" t="s">
        <v>240</v>
      </c>
      <c r="AF531" s="30">
        <v>45965</v>
      </c>
      <c r="AH531" s="74" t="str">
        <f>_xlfn.IFNA(IF(VLOOKUP(D531,'Cases2021 2022 FC'!AC:AE,3,0)=0,"1",VLOOKUP(D531,'Cases2021 2022 FC'!AC:AE,3,0)),"1")</f>
        <v>1</v>
      </c>
      <c r="AI531" s="74">
        <f t="shared" si="49"/>
        <v>126</v>
      </c>
      <c r="AJ531" s="74">
        <f t="shared" si="50"/>
        <v>-20</v>
      </c>
      <c r="AK531" s="74">
        <f t="shared" si="51"/>
        <v>20</v>
      </c>
      <c r="AL531" s="74">
        <f t="shared" si="52"/>
        <v>126</v>
      </c>
      <c r="AM531" s="75">
        <f t="shared" si="53"/>
        <v>0</v>
      </c>
      <c r="AN531" s="72" t="str">
        <f>VLOOKUP(D531,SOP!C:R,16,0)</f>
        <v>ΜΑΓΙΟΝΕΖΑ</v>
      </c>
    </row>
    <row r="532" spans="1:40" x14ac:dyDescent="0.3">
      <c r="A532" s="74" cm="1">
        <f t="array" ref="A532">1+SUMPRODUCT(--(D532&gt;$D$2:$D$826))</f>
        <v>529</v>
      </c>
      <c r="B532" s="72" t="str">
        <f t="shared" si="48"/>
        <v>64773377529</v>
      </c>
      <c r="C532" s="30">
        <v>46008</v>
      </c>
      <c r="D532" s="29">
        <v>64773377</v>
      </c>
      <c r="E532" s="29" t="s">
        <v>753</v>
      </c>
      <c r="F532" s="29" t="s">
        <v>624</v>
      </c>
      <c r="G532" s="29" t="s">
        <v>238</v>
      </c>
      <c r="H532" s="29" t="s">
        <v>1629</v>
      </c>
      <c r="I532" s="29">
        <v>126</v>
      </c>
      <c r="J532" s="29">
        <v>0</v>
      </c>
      <c r="K532" s="29">
        <v>0</v>
      </c>
      <c r="L532" s="29">
        <v>0</v>
      </c>
      <c r="M532" s="29" t="s">
        <v>239</v>
      </c>
      <c r="N532" s="30">
        <v>46234</v>
      </c>
      <c r="O532" s="30">
        <v>46114</v>
      </c>
      <c r="P532" s="29">
        <v>226</v>
      </c>
      <c r="Q532" s="29">
        <v>106</v>
      </c>
      <c r="R532" s="29" t="s">
        <v>1670</v>
      </c>
      <c r="S532" s="30">
        <v>45967</v>
      </c>
      <c r="T532" s="29" t="s">
        <v>240</v>
      </c>
      <c r="U532" s="29" t="s">
        <v>240</v>
      </c>
      <c r="V532" s="32">
        <v>126</v>
      </c>
      <c r="W532" s="29">
        <v>1127.6300000000001</v>
      </c>
      <c r="X532" s="29">
        <v>1</v>
      </c>
      <c r="Y532" s="29" t="s">
        <v>241</v>
      </c>
      <c r="Z532" s="29" t="s">
        <v>2245</v>
      </c>
      <c r="AA532" s="29" t="s">
        <v>242</v>
      </c>
      <c r="AB532" s="29" t="s">
        <v>242</v>
      </c>
      <c r="AC532" s="29" t="s">
        <v>242</v>
      </c>
      <c r="AD532" s="29" t="s">
        <v>243</v>
      </c>
      <c r="AE532" s="29" t="s">
        <v>240</v>
      </c>
      <c r="AF532" s="30">
        <v>45965</v>
      </c>
      <c r="AH532" s="74" t="str">
        <f>_xlfn.IFNA(IF(VLOOKUP(D532,'Cases2021 2022 FC'!AC:AE,3,0)=0,"1",VLOOKUP(D532,'Cases2021 2022 FC'!AC:AE,3,0)),"1")</f>
        <v>1</v>
      </c>
      <c r="AI532" s="74">
        <f t="shared" si="49"/>
        <v>126</v>
      </c>
      <c r="AJ532" s="74">
        <f t="shared" si="50"/>
        <v>-20</v>
      </c>
      <c r="AK532" s="74">
        <f t="shared" si="51"/>
        <v>20</v>
      </c>
      <c r="AL532" s="74">
        <f t="shared" si="52"/>
        <v>126</v>
      </c>
      <c r="AM532" s="75">
        <f t="shared" si="53"/>
        <v>0</v>
      </c>
      <c r="AN532" s="72" t="str">
        <f>VLOOKUP(D532,SOP!C:R,16,0)</f>
        <v>ΜΑΓΙΟΝΕΖΑ</v>
      </c>
    </row>
    <row r="533" spans="1:40" x14ac:dyDescent="0.3">
      <c r="A533" s="74" cm="1">
        <f t="array" ref="A533">1+SUMPRODUCT(--(D533&gt;$D$2:$D$826))</f>
        <v>529</v>
      </c>
      <c r="B533" s="72" t="str">
        <f t="shared" si="48"/>
        <v>64773377529</v>
      </c>
      <c r="C533" s="30">
        <v>46008</v>
      </c>
      <c r="D533" s="29">
        <v>64773377</v>
      </c>
      <c r="E533" s="29" t="s">
        <v>753</v>
      </c>
      <c r="F533" s="29" t="s">
        <v>624</v>
      </c>
      <c r="G533" s="29" t="s">
        <v>238</v>
      </c>
      <c r="H533" s="29" t="s">
        <v>1629</v>
      </c>
      <c r="I533" s="29">
        <v>126</v>
      </c>
      <c r="J533" s="29">
        <v>0</v>
      </c>
      <c r="K533" s="29">
        <v>0</v>
      </c>
      <c r="L533" s="29">
        <v>0</v>
      </c>
      <c r="M533" s="29" t="s">
        <v>239</v>
      </c>
      <c r="N533" s="30">
        <v>46234</v>
      </c>
      <c r="O533" s="30">
        <v>46114</v>
      </c>
      <c r="P533" s="32">
        <v>226</v>
      </c>
      <c r="Q533" s="32">
        <v>106</v>
      </c>
      <c r="R533" s="29" t="s">
        <v>1671</v>
      </c>
      <c r="S533" s="30">
        <v>45967</v>
      </c>
      <c r="T533" s="29" t="s">
        <v>240</v>
      </c>
      <c r="U533" s="29" t="s">
        <v>240</v>
      </c>
      <c r="V533" s="32">
        <v>126</v>
      </c>
      <c r="W533" s="33">
        <v>1127.6300000000001</v>
      </c>
      <c r="X533" s="32">
        <v>1</v>
      </c>
      <c r="Y533" s="29" t="s">
        <v>241</v>
      </c>
      <c r="Z533" s="29" t="s">
        <v>2245</v>
      </c>
      <c r="AA533" s="29" t="s">
        <v>242</v>
      </c>
      <c r="AB533" s="29" t="s">
        <v>242</v>
      </c>
      <c r="AC533" s="29" t="s">
        <v>242</v>
      </c>
      <c r="AD533" s="29" t="s">
        <v>243</v>
      </c>
      <c r="AE533" s="29" t="s">
        <v>240</v>
      </c>
      <c r="AF533" s="30">
        <v>45965</v>
      </c>
      <c r="AG533" s="30"/>
      <c r="AH533" s="74" t="str">
        <f>_xlfn.IFNA(IF(VLOOKUP(D533,'Cases2021 2022 FC'!AC:AE,3,0)=0,"1",VLOOKUP(D533,'Cases2021 2022 FC'!AC:AE,3,0)),"1")</f>
        <v>1</v>
      </c>
      <c r="AI533" s="74">
        <f t="shared" si="49"/>
        <v>126</v>
      </c>
      <c r="AJ533" s="74">
        <f t="shared" si="50"/>
        <v>-20</v>
      </c>
      <c r="AK533" s="74">
        <f t="shared" si="51"/>
        <v>20</v>
      </c>
      <c r="AL533" s="74">
        <f t="shared" si="52"/>
        <v>126</v>
      </c>
      <c r="AM533" s="75">
        <f t="shared" si="53"/>
        <v>0</v>
      </c>
      <c r="AN533" s="72" t="str">
        <f>VLOOKUP(D533,SOP!C:R,16,0)</f>
        <v>ΜΑΓΙΟΝΕΖΑ</v>
      </c>
    </row>
    <row r="534" spans="1:40" x14ac:dyDescent="0.3">
      <c r="A534" s="74" cm="1">
        <f t="array" ref="A534">1+SUMPRODUCT(--(D534&gt;$D$2:$D$826))</f>
        <v>529</v>
      </c>
      <c r="B534" s="72" t="str">
        <f t="shared" si="48"/>
        <v>64773377529</v>
      </c>
      <c r="C534" s="30">
        <v>46008</v>
      </c>
      <c r="D534" s="29">
        <v>64773377</v>
      </c>
      <c r="E534" s="29" t="s">
        <v>753</v>
      </c>
      <c r="F534" s="29" t="s">
        <v>624</v>
      </c>
      <c r="G534" s="29" t="s">
        <v>238</v>
      </c>
      <c r="H534" s="29" t="s">
        <v>1629</v>
      </c>
      <c r="I534" s="29">
        <v>126</v>
      </c>
      <c r="J534" s="29">
        <v>0</v>
      </c>
      <c r="K534" s="29">
        <v>0</v>
      </c>
      <c r="L534" s="29">
        <v>0</v>
      </c>
      <c r="M534" s="29" t="s">
        <v>239</v>
      </c>
      <c r="N534" s="30">
        <v>46234</v>
      </c>
      <c r="O534" s="30">
        <v>46114</v>
      </c>
      <c r="P534" s="29">
        <v>226</v>
      </c>
      <c r="Q534" s="29">
        <v>106</v>
      </c>
      <c r="R534" s="29" t="s">
        <v>1672</v>
      </c>
      <c r="S534" s="30">
        <v>45967</v>
      </c>
      <c r="T534" s="29" t="s">
        <v>240</v>
      </c>
      <c r="U534" s="29" t="s">
        <v>240</v>
      </c>
      <c r="V534" s="32">
        <v>126</v>
      </c>
      <c r="W534" s="29">
        <v>1127.6300000000001</v>
      </c>
      <c r="X534" s="29">
        <v>1</v>
      </c>
      <c r="Y534" s="29" t="s">
        <v>241</v>
      </c>
      <c r="Z534" s="29" t="s">
        <v>2245</v>
      </c>
      <c r="AA534" s="29" t="s">
        <v>242</v>
      </c>
      <c r="AB534" s="29" t="s">
        <v>242</v>
      </c>
      <c r="AC534" s="29" t="s">
        <v>242</v>
      </c>
      <c r="AD534" s="29" t="s">
        <v>243</v>
      </c>
      <c r="AE534" s="29" t="s">
        <v>240</v>
      </c>
      <c r="AF534" s="30">
        <v>45965</v>
      </c>
      <c r="AH534" s="74" t="str">
        <f>_xlfn.IFNA(IF(VLOOKUP(D534,'Cases2021 2022 FC'!AC:AE,3,0)=0,"1",VLOOKUP(D534,'Cases2021 2022 FC'!AC:AE,3,0)),"1")</f>
        <v>1</v>
      </c>
      <c r="AI534" s="74">
        <f t="shared" si="49"/>
        <v>126</v>
      </c>
      <c r="AJ534" s="74">
        <f t="shared" si="50"/>
        <v>-20</v>
      </c>
      <c r="AK534" s="74">
        <f t="shared" si="51"/>
        <v>20</v>
      </c>
      <c r="AL534" s="74">
        <f t="shared" si="52"/>
        <v>126</v>
      </c>
      <c r="AM534" s="75">
        <f t="shared" si="53"/>
        <v>0</v>
      </c>
      <c r="AN534" s="72" t="str">
        <f>VLOOKUP(D534,SOP!C:R,16,0)</f>
        <v>ΜΑΓΙΟΝΕΖΑ</v>
      </c>
    </row>
    <row r="535" spans="1:40" x14ac:dyDescent="0.3">
      <c r="A535" s="74" cm="1">
        <f t="array" ref="A535">1+SUMPRODUCT(--(D535&gt;$D$2:$D$826))</f>
        <v>529</v>
      </c>
      <c r="B535" s="72" t="str">
        <f t="shared" si="48"/>
        <v>64773377529</v>
      </c>
      <c r="C535" s="30">
        <v>46008</v>
      </c>
      <c r="D535" s="29">
        <v>64773377</v>
      </c>
      <c r="E535" s="29" t="s">
        <v>753</v>
      </c>
      <c r="F535" s="29" t="s">
        <v>624</v>
      </c>
      <c r="G535" s="29" t="s">
        <v>238</v>
      </c>
      <c r="H535" s="29" t="s">
        <v>1629</v>
      </c>
      <c r="I535" s="29">
        <v>126</v>
      </c>
      <c r="J535" s="29">
        <v>0</v>
      </c>
      <c r="K535" s="29">
        <v>0</v>
      </c>
      <c r="L535" s="29">
        <v>0</v>
      </c>
      <c r="M535" s="29" t="s">
        <v>239</v>
      </c>
      <c r="N535" s="132">
        <v>46234</v>
      </c>
      <c r="O535" s="30">
        <v>46114</v>
      </c>
      <c r="P535" s="29">
        <v>226</v>
      </c>
      <c r="Q535" s="29">
        <v>106</v>
      </c>
      <c r="R535" s="29" t="s">
        <v>1673</v>
      </c>
      <c r="S535" s="29">
        <v>45967</v>
      </c>
      <c r="T535" s="29" t="s">
        <v>240</v>
      </c>
      <c r="U535" s="29" t="s">
        <v>240</v>
      </c>
      <c r="V535" s="29">
        <v>126</v>
      </c>
      <c r="W535" s="29">
        <v>1127.6300000000001</v>
      </c>
      <c r="X535" s="29">
        <v>1</v>
      </c>
      <c r="Y535" s="29" t="s">
        <v>241</v>
      </c>
      <c r="Z535" s="29" t="s">
        <v>2245</v>
      </c>
      <c r="AA535" s="29" t="s">
        <v>242</v>
      </c>
      <c r="AB535" s="29" t="s">
        <v>242</v>
      </c>
      <c r="AC535" s="29" t="s">
        <v>242</v>
      </c>
      <c r="AD535" s="29" t="s">
        <v>243</v>
      </c>
      <c r="AE535" s="29" t="s">
        <v>240</v>
      </c>
      <c r="AF535" s="30">
        <v>45965</v>
      </c>
      <c r="AH535" s="74" t="str">
        <f>_xlfn.IFNA(IF(VLOOKUP(D535,'Cases2021 2022 FC'!AC:AE,3,0)=0,"1",VLOOKUP(D535,'Cases2021 2022 FC'!AC:AE,3,0)),"1")</f>
        <v>1</v>
      </c>
      <c r="AI535" s="74">
        <f t="shared" si="49"/>
        <v>126</v>
      </c>
      <c r="AJ535" s="74">
        <f t="shared" si="50"/>
        <v>-20</v>
      </c>
      <c r="AK535" s="74">
        <f t="shared" si="51"/>
        <v>20</v>
      </c>
      <c r="AL535" s="74">
        <f t="shared" si="52"/>
        <v>126</v>
      </c>
      <c r="AM535" s="75">
        <f t="shared" si="53"/>
        <v>0</v>
      </c>
      <c r="AN535" s="72" t="str">
        <f>VLOOKUP(D535,SOP!C:R,16,0)</f>
        <v>ΜΑΓΙΟΝΕΖΑ</v>
      </c>
    </row>
    <row r="536" spans="1:40" x14ac:dyDescent="0.3">
      <c r="A536" s="74" cm="1">
        <f t="array" ref="A536">1+SUMPRODUCT(--(D536&gt;$D$2:$D$826))</f>
        <v>529</v>
      </c>
      <c r="B536" s="72" t="str">
        <f t="shared" si="48"/>
        <v>64773377529</v>
      </c>
      <c r="C536" s="30">
        <v>46008</v>
      </c>
      <c r="D536" s="29">
        <v>64773377</v>
      </c>
      <c r="E536" s="29" t="s">
        <v>753</v>
      </c>
      <c r="F536" s="29" t="s">
        <v>624</v>
      </c>
      <c r="G536" s="29" t="s">
        <v>238</v>
      </c>
      <c r="H536" s="29" t="s">
        <v>1629</v>
      </c>
      <c r="I536" s="29">
        <v>3</v>
      </c>
      <c r="J536" s="29">
        <v>0</v>
      </c>
      <c r="K536" s="29">
        <v>0</v>
      </c>
      <c r="L536" s="29">
        <v>0</v>
      </c>
      <c r="M536" s="29" t="s">
        <v>239</v>
      </c>
      <c r="N536" s="132">
        <v>46234</v>
      </c>
      <c r="O536" s="30">
        <v>46114</v>
      </c>
      <c r="P536" s="29">
        <v>226</v>
      </c>
      <c r="Q536" s="29">
        <v>106</v>
      </c>
      <c r="R536" s="29" t="s">
        <v>1630</v>
      </c>
      <c r="S536" s="29">
        <v>45967</v>
      </c>
      <c r="T536" s="29" t="s">
        <v>240</v>
      </c>
      <c r="U536" s="29" t="s">
        <v>240</v>
      </c>
      <c r="V536" s="29">
        <v>3</v>
      </c>
      <c r="W536" s="29">
        <v>26.85</v>
      </c>
      <c r="X536" s="29">
        <v>2.4E-2</v>
      </c>
      <c r="Y536" s="29" t="s">
        <v>241</v>
      </c>
      <c r="Z536" s="29" t="s">
        <v>2245</v>
      </c>
      <c r="AA536" s="29" t="s">
        <v>242</v>
      </c>
      <c r="AB536" s="29" t="s">
        <v>242</v>
      </c>
      <c r="AC536" s="29" t="s">
        <v>242</v>
      </c>
      <c r="AD536" s="29" t="s">
        <v>243</v>
      </c>
      <c r="AE536" s="29" t="s">
        <v>240</v>
      </c>
      <c r="AF536" s="30">
        <v>45965</v>
      </c>
      <c r="AH536" s="74" t="str">
        <f>_xlfn.IFNA(IF(VLOOKUP(D536,'Cases2021 2022 FC'!AC:AE,3,0)=0,"1",VLOOKUP(D536,'Cases2021 2022 FC'!AC:AE,3,0)),"1")</f>
        <v>1</v>
      </c>
      <c r="AI536" s="74">
        <f t="shared" si="49"/>
        <v>3</v>
      </c>
      <c r="AJ536" s="74">
        <f t="shared" si="50"/>
        <v>0</v>
      </c>
      <c r="AK536" s="74">
        <f t="shared" si="51"/>
        <v>126</v>
      </c>
      <c r="AL536" s="74">
        <f t="shared" si="52"/>
        <v>3</v>
      </c>
      <c r="AM536" s="75">
        <f t="shared" si="53"/>
        <v>0</v>
      </c>
      <c r="AN536" s="72" t="str">
        <f>VLOOKUP(D536,SOP!C:R,16,0)</f>
        <v>ΜΑΓΙΟΝΕΖΑ</v>
      </c>
    </row>
    <row r="537" spans="1:40" x14ac:dyDescent="0.3">
      <c r="A537" s="74" cm="1">
        <f t="array" ref="A537">1+SUMPRODUCT(--(D537&gt;$D$2:$D$826))</f>
        <v>529</v>
      </c>
      <c r="B537" s="72" t="str">
        <f t="shared" si="48"/>
        <v>64773377529</v>
      </c>
      <c r="C537" s="30">
        <v>46008</v>
      </c>
      <c r="D537" s="29">
        <v>64773377</v>
      </c>
      <c r="E537" s="29" t="s">
        <v>753</v>
      </c>
      <c r="F537" s="29" t="s">
        <v>624</v>
      </c>
      <c r="G537" s="29" t="s">
        <v>238</v>
      </c>
      <c r="H537" s="29" t="s">
        <v>1629</v>
      </c>
      <c r="I537" s="29">
        <v>126</v>
      </c>
      <c r="J537" s="29">
        <v>0</v>
      </c>
      <c r="K537" s="29">
        <v>0</v>
      </c>
      <c r="L537" s="29">
        <v>0</v>
      </c>
      <c r="M537" s="29" t="s">
        <v>239</v>
      </c>
      <c r="N537" s="30">
        <v>46234</v>
      </c>
      <c r="O537" s="30">
        <v>46114</v>
      </c>
      <c r="P537" s="29">
        <v>226</v>
      </c>
      <c r="Q537" s="29">
        <v>106</v>
      </c>
      <c r="R537" s="29" t="s">
        <v>1631</v>
      </c>
      <c r="S537" s="30">
        <v>45967</v>
      </c>
      <c r="T537" s="29" t="s">
        <v>240</v>
      </c>
      <c r="U537" s="29" t="s">
        <v>240</v>
      </c>
      <c r="V537" s="29">
        <v>126</v>
      </c>
      <c r="W537" s="29">
        <v>1127.6300000000001</v>
      </c>
      <c r="X537" s="29">
        <v>1</v>
      </c>
      <c r="Y537" s="29" t="s">
        <v>241</v>
      </c>
      <c r="Z537" s="29" t="s">
        <v>2245</v>
      </c>
      <c r="AA537" s="29" t="s">
        <v>242</v>
      </c>
      <c r="AB537" s="29" t="s">
        <v>242</v>
      </c>
      <c r="AC537" s="29" t="s">
        <v>242</v>
      </c>
      <c r="AD537" s="29" t="s">
        <v>243</v>
      </c>
      <c r="AE537" s="29" t="s">
        <v>240</v>
      </c>
      <c r="AF537" s="30">
        <v>45965</v>
      </c>
      <c r="AH537" s="74" t="str">
        <f>_xlfn.IFNA(IF(VLOOKUP(D537,'Cases2021 2022 FC'!AC:AE,3,0)=0,"1",VLOOKUP(D537,'Cases2021 2022 FC'!AC:AE,3,0)),"1")</f>
        <v>1</v>
      </c>
      <c r="AI537" s="74">
        <f t="shared" si="49"/>
        <v>126</v>
      </c>
      <c r="AJ537" s="74">
        <f t="shared" si="50"/>
        <v>-20</v>
      </c>
      <c r="AK537" s="74">
        <f t="shared" si="51"/>
        <v>-103</v>
      </c>
      <c r="AL537" s="74">
        <f t="shared" si="52"/>
        <v>-103</v>
      </c>
      <c r="AM537" s="75">
        <f t="shared" si="53"/>
        <v>0</v>
      </c>
      <c r="AN537" s="72" t="str">
        <f>VLOOKUP(D537,SOP!C:R,16,0)</f>
        <v>ΜΑΓΙΟΝΕΖΑ</v>
      </c>
    </row>
    <row r="538" spans="1:40" x14ac:dyDescent="0.3">
      <c r="A538" s="74" cm="1">
        <f t="array" ref="A538">1+SUMPRODUCT(--(D538&gt;$D$2:$D$826))</f>
        <v>529</v>
      </c>
      <c r="B538" s="72" t="str">
        <f t="shared" si="48"/>
        <v>64773377529</v>
      </c>
      <c r="C538" s="30">
        <v>46008</v>
      </c>
      <c r="D538" s="29">
        <v>64773377</v>
      </c>
      <c r="E538" s="29" t="s">
        <v>753</v>
      </c>
      <c r="F538" s="29" t="s">
        <v>624</v>
      </c>
      <c r="G538" s="29" t="s">
        <v>238</v>
      </c>
      <c r="H538" s="29" t="s">
        <v>1629</v>
      </c>
      <c r="I538" s="29">
        <v>126</v>
      </c>
      <c r="J538" s="29">
        <v>0</v>
      </c>
      <c r="K538" s="29">
        <v>0</v>
      </c>
      <c r="L538" s="29">
        <v>0</v>
      </c>
      <c r="M538" s="29" t="s">
        <v>239</v>
      </c>
      <c r="N538" s="30">
        <v>46234</v>
      </c>
      <c r="O538" s="30">
        <v>46114</v>
      </c>
      <c r="P538" s="29">
        <v>226</v>
      </c>
      <c r="Q538" s="29">
        <v>106</v>
      </c>
      <c r="R538" s="29" t="s">
        <v>1632</v>
      </c>
      <c r="S538" s="30">
        <v>45967</v>
      </c>
      <c r="T538" s="29" t="s">
        <v>240</v>
      </c>
      <c r="U538" s="29" t="s">
        <v>240</v>
      </c>
      <c r="V538" s="32">
        <v>126</v>
      </c>
      <c r="W538" s="29">
        <v>1127.6300000000001</v>
      </c>
      <c r="X538" s="29">
        <v>1</v>
      </c>
      <c r="Y538" s="29" t="s">
        <v>241</v>
      </c>
      <c r="Z538" s="29" t="s">
        <v>2245</v>
      </c>
      <c r="AA538" s="29" t="s">
        <v>242</v>
      </c>
      <c r="AB538" s="29" t="s">
        <v>242</v>
      </c>
      <c r="AC538" s="29" t="s">
        <v>242</v>
      </c>
      <c r="AD538" s="29" t="s">
        <v>243</v>
      </c>
      <c r="AE538" s="29" t="s">
        <v>240</v>
      </c>
      <c r="AF538" s="30">
        <v>45965</v>
      </c>
      <c r="AH538" s="74" t="str">
        <f>_xlfn.IFNA(IF(VLOOKUP(D538,'Cases2021 2022 FC'!AC:AE,3,0)=0,"1",VLOOKUP(D538,'Cases2021 2022 FC'!AC:AE,3,0)),"1")</f>
        <v>1</v>
      </c>
      <c r="AI538" s="74">
        <f t="shared" si="49"/>
        <v>126</v>
      </c>
      <c r="AJ538" s="74">
        <f t="shared" si="50"/>
        <v>-20</v>
      </c>
      <c r="AK538" s="74">
        <f t="shared" si="51"/>
        <v>20</v>
      </c>
      <c r="AL538" s="74">
        <f t="shared" si="52"/>
        <v>126</v>
      </c>
      <c r="AM538" s="75">
        <f t="shared" si="53"/>
        <v>0</v>
      </c>
      <c r="AN538" s="72" t="str">
        <f>VLOOKUP(D538,SOP!C:R,16,0)</f>
        <v>ΜΑΓΙΟΝΕΖΑ</v>
      </c>
    </row>
    <row r="539" spans="1:40" x14ac:dyDescent="0.3">
      <c r="A539" s="74" cm="1">
        <f t="array" ref="A539">1+SUMPRODUCT(--(D539&gt;$D$2:$D$826))</f>
        <v>529</v>
      </c>
      <c r="B539" s="72" t="str">
        <f t="shared" si="48"/>
        <v>64773377529</v>
      </c>
      <c r="C539" s="30">
        <v>46008</v>
      </c>
      <c r="D539" s="29">
        <v>64773377</v>
      </c>
      <c r="E539" s="29" t="s">
        <v>753</v>
      </c>
      <c r="F539" s="29" t="s">
        <v>624</v>
      </c>
      <c r="G539" s="29" t="s">
        <v>238</v>
      </c>
      <c r="H539" s="29" t="s">
        <v>1629</v>
      </c>
      <c r="I539" s="29">
        <v>126</v>
      </c>
      <c r="J539" s="29">
        <v>0</v>
      </c>
      <c r="K539" s="29">
        <v>0</v>
      </c>
      <c r="L539" s="29">
        <v>0</v>
      </c>
      <c r="M539" s="29" t="s">
        <v>239</v>
      </c>
      <c r="N539" s="132">
        <v>46234</v>
      </c>
      <c r="O539" s="29">
        <v>46114</v>
      </c>
      <c r="P539" s="29">
        <v>226</v>
      </c>
      <c r="Q539" s="29">
        <v>106</v>
      </c>
      <c r="R539" s="29" t="s">
        <v>1633</v>
      </c>
      <c r="S539" s="29">
        <v>45967</v>
      </c>
      <c r="T539" s="29" t="s">
        <v>240</v>
      </c>
      <c r="U539" s="29" t="s">
        <v>240</v>
      </c>
      <c r="V539" s="29">
        <v>126</v>
      </c>
      <c r="W539" s="29">
        <v>1127.6300000000001</v>
      </c>
      <c r="X539" s="29">
        <v>1</v>
      </c>
      <c r="Y539" s="29" t="s">
        <v>241</v>
      </c>
      <c r="Z539" s="29" t="s">
        <v>2245</v>
      </c>
      <c r="AA539" s="29" t="s">
        <v>242</v>
      </c>
      <c r="AB539" s="29" t="s">
        <v>242</v>
      </c>
      <c r="AC539" s="29" t="s">
        <v>242</v>
      </c>
      <c r="AD539" s="29" t="s">
        <v>243</v>
      </c>
      <c r="AE539" s="29" t="s">
        <v>240</v>
      </c>
      <c r="AF539" s="30">
        <v>45965</v>
      </c>
      <c r="AH539" s="74" t="str">
        <f>_xlfn.IFNA(IF(VLOOKUP(D539,'Cases2021 2022 FC'!AC:AE,3,0)=0,"1",VLOOKUP(D539,'Cases2021 2022 FC'!AC:AE,3,0)),"1")</f>
        <v>1</v>
      </c>
      <c r="AI539" s="74">
        <f t="shared" si="49"/>
        <v>126</v>
      </c>
      <c r="AJ539" s="74">
        <f t="shared" si="50"/>
        <v>-20</v>
      </c>
      <c r="AK539" s="74">
        <f t="shared" si="51"/>
        <v>20</v>
      </c>
      <c r="AL539" s="74">
        <f t="shared" si="52"/>
        <v>126</v>
      </c>
      <c r="AM539" s="75">
        <f t="shared" si="53"/>
        <v>0</v>
      </c>
      <c r="AN539" s="72" t="str">
        <f>VLOOKUP(D539,SOP!C:R,16,0)</f>
        <v>ΜΑΓΙΟΝΕΖΑ</v>
      </c>
    </row>
    <row r="540" spans="1:40" x14ac:dyDescent="0.3">
      <c r="A540" s="74" cm="1">
        <f t="array" ref="A540">1+SUMPRODUCT(--(D540&gt;$D$2:$D$826))</f>
        <v>529</v>
      </c>
      <c r="B540" s="72" t="str">
        <f t="shared" si="48"/>
        <v>64773377529</v>
      </c>
      <c r="C540" s="30">
        <v>46008</v>
      </c>
      <c r="D540" s="29">
        <v>64773377</v>
      </c>
      <c r="E540" s="29" t="s">
        <v>753</v>
      </c>
      <c r="F540" s="29" t="s">
        <v>624</v>
      </c>
      <c r="G540" s="29" t="s">
        <v>238</v>
      </c>
      <c r="H540" s="29" t="s">
        <v>1629</v>
      </c>
      <c r="I540" s="29">
        <v>126</v>
      </c>
      <c r="J540" s="29">
        <v>0</v>
      </c>
      <c r="K540" s="29">
        <v>0</v>
      </c>
      <c r="L540" s="29">
        <v>0</v>
      </c>
      <c r="M540" s="29" t="s">
        <v>239</v>
      </c>
      <c r="N540" s="132">
        <v>46234</v>
      </c>
      <c r="O540" s="29">
        <v>46114</v>
      </c>
      <c r="P540" s="29">
        <v>226</v>
      </c>
      <c r="Q540" s="29">
        <v>106</v>
      </c>
      <c r="R540" s="29" t="s">
        <v>1634</v>
      </c>
      <c r="S540" s="29">
        <v>45967</v>
      </c>
      <c r="T540" s="29" t="s">
        <v>240</v>
      </c>
      <c r="U540" s="29" t="s">
        <v>240</v>
      </c>
      <c r="V540" s="29">
        <v>126</v>
      </c>
      <c r="W540" s="29">
        <v>1127.6300000000001</v>
      </c>
      <c r="X540" s="29">
        <v>1</v>
      </c>
      <c r="Y540" s="29" t="s">
        <v>241</v>
      </c>
      <c r="Z540" s="29" t="s">
        <v>2245</v>
      </c>
      <c r="AA540" s="29" t="s">
        <v>242</v>
      </c>
      <c r="AB540" s="29" t="s">
        <v>242</v>
      </c>
      <c r="AC540" s="29" t="s">
        <v>242</v>
      </c>
      <c r="AD540" s="29" t="s">
        <v>243</v>
      </c>
      <c r="AE540" s="29" t="s">
        <v>240</v>
      </c>
      <c r="AF540" s="30">
        <v>45965</v>
      </c>
      <c r="AH540" s="74" t="str">
        <f>_xlfn.IFNA(IF(VLOOKUP(D540,'Cases2021 2022 FC'!AC:AE,3,0)=0,"1",VLOOKUP(D540,'Cases2021 2022 FC'!AC:AE,3,0)),"1")</f>
        <v>1</v>
      </c>
      <c r="AI540" s="74">
        <f t="shared" si="49"/>
        <v>126</v>
      </c>
      <c r="AJ540" s="74">
        <f t="shared" si="50"/>
        <v>-20</v>
      </c>
      <c r="AK540" s="74">
        <f t="shared" si="51"/>
        <v>20</v>
      </c>
      <c r="AL540" s="74">
        <f t="shared" si="52"/>
        <v>126</v>
      </c>
      <c r="AM540" s="75">
        <f t="shared" si="53"/>
        <v>0</v>
      </c>
      <c r="AN540" s="72" t="str">
        <f>VLOOKUP(D540,SOP!C:R,16,0)</f>
        <v>ΜΑΓΙΟΝΕΖΑ</v>
      </c>
    </row>
    <row r="541" spans="1:40" x14ac:dyDescent="0.3">
      <c r="A541" s="74" cm="1">
        <f t="array" ref="A541">1+SUMPRODUCT(--(D541&gt;$D$2:$D$826))</f>
        <v>529</v>
      </c>
      <c r="B541" s="72" t="str">
        <f t="shared" si="48"/>
        <v>64773377529</v>
      </c>
      <c r="C541" s="30">
        <v>46008</v>
      </c>
      <c r="D541" s="29">
        <v>64773377</v>
      </c>
      <c r="E541" s="29" t="s">
        <v>753</v>
      </c>
      <c r="F541" s="29" t="s">
        <v>624</v>
      </c>
      <c r="G541" s="29" t="s">
        <v>238</v>
      </c>
      <c r="H541" s="29" t="s">
        <v>1629</v>
      </c>
      <c r="I541" s="29">
        <v>126</v>
      </c>
      <c r="J541" s="29">
        <v>0</v>
      </c>
      <c r="K541" s="29">
        <v>0</v>
      </c>
      <c r="L541" s="29">
        <v>0</v>
      </c>
      <c r="M541" s="29" t="s">
        <v>239</v>
      </c>
      <c r="N541" s="132">
        <v>46234</v>
      </c>
      <c r="O541" s="30">
        <v>46114</v>
      </c>
      <c r="P541" s="29">
        <v>226</v>
      </c>
      <c r="Q541" s="29">
        <v>106</v>
      </c>
      <c r="R541" s="29" t="s">
        <v>1635</v>
      </c>
      <c r="S541" s="29">
        <v>45967</v>
      </c>
      <c r="T541" s="29" t="s">
        <v>240</v>
      </c>
      <c r="U541" s="29" t="s">
        <v>240</v>
      </c>
      <c r="V541" s="29">
        <v>126</v>
      </c>
      <c r="W541" s="29">
        <v>1127.6300000000001</v>
      </c>
      <c r="X541" s="29">
        <v>1</v>
      </c>
      <c r="Y541" s="29" t="s">
        <v>241</v>
      </c>
      <c r="Z541" s="29" t="s">
        <v>2245</v>
      </c>
      <c r="AA541" s="29" t="s">
        <v>242</v>
      </c>
      <c r="AB541" s="29" t="s">
        <v>242</v>
      </c>
      <c r="AC541" s="29" t="s">
        <v>242</v>
      </c>
      <c r="AD541" s="29" t="s">
        <v>243</v>
      </c>
      <c r="AE541" s="29" t="s">
        <v>240</v>
      </c>
      <c r="AF541" s="30">
        <v>45965</v>
      </c>
      <c r="AH541" s="74" t="str">
        <f>_xlfn.IFNA(IF(VLOOKUP(D541,'Cases2021 2022 FC'!AC:AE,3,0)=0,"1",VLOOKUP(D541,'Cases2021 2022 FC'!AC:AE,3,0)),"1")</f>
        <v>1</v>
      </c>
      <c r="AI541" s="74">
        <f t="shared" si="49"/>
        <v>126</v>
      </c>
      <c r="AJ541" s="74">
        <f t="shared" si="50"/>
        <v>-20</v>
      </c>
      <c r="AK541" s="74">
        <f t="shared" si="51"/>
        <v>20</v>
      </c>
      <c r="AL541" s="74">
        <f t="shared" si="52"/>
        <v>126</v>
      </c>
      <c r="AM541" s="75">
        <f t="shared" si="53"/>
        <v>0</v>
      </c>
      <c r="AN541" s="72" t="str">
        <f>VLOOKUP(D541,SOP!C:R,16,0)</f>
        <v>ΜΑΓΙΟΝΕΖΑ</v>
      </c>
    </row>
    <row r="542" spans="1:40" x14ac:dyDescent="0.3">
      <c r="A542" s="74" cm="1">
        <f t="array" ref="A542">1+SUMPRODUCT(--(D542&gt;$D$2:$D$826))</f>
        <v>529</v>
      </c>
      <c r="B542" s="72" t="str">
        <f t="shared" si="48"/>
        <v>64773377529</v>
      </c>
      <c r="C542" s="30">
        <v>46008</v>
      </c>
      <c r="D542" s="29">
        <v>64773377</v>
      </c>
      <c r="E542" s="29" t="s">
        <v>753</v>
      </c>
      <c r="F542" s="29" t="s">
        <v>624</v>
      </c>
      <c r="G542" s="29" t="s">
        <v>238</v>
      </c>
      <c r="H542" s="29" t="s">
        <v>1629</v>
      </c>
      <c r="I542" s="29">
        <v>126</v>
      </c>
      <c r="J542" s="29">
        <v>0</v>
      </c>
      <c r="K542" s="29">
        <v>0</v>
      </c>
      <c r="L542" s="29">
        <v>0</v>
      </c>
      <c r="M542" s="29" t="s">
        <v>239</v>
      </c>
      <c r="N542" s="30">
        <v>46234</v>
      </c>
      <c r="O542" s="30">
        <v>46114</v>
      </c>
      <c r="P542" s="32">
        <v>226</v>
      </c>
      <c r="Q542" s="32">
        <v>106</v>
      </c>
      <c r="R542" s="29" t="s">
        <v>1636</v>
      </c>
      <c r="S542" s="30">
        <v>45967</v>
      </c>
      <c r="T542" s="29" t="s">
        <v>240</v>
      </c>
      <c r="U542" s="29" t="s">
        <v>240</v>
      </c>
      <c r="V542" s="32">
        <v>126</v>
      </c>
      <c r="W542" s="33">
        <v>1127.6300000000001</v>
      </c>
      <c r="X542" s="32">
        <v>1</v>
      </c>
      <c r="Y542" s="29" t="s">
        <v>241</v>
      </c>
      <c r="Z542" s="29" t="s">
        <v>2245</v>
      </c>
      <c r="AA542" s="29" t="s">
        <v>242</v>
      </c>
      <c r="AB542" s="29" t="s">
        <v>242</v>
      </c>
      <c r="AC542" s="29" t="s">
        <v>242</v>
      </c>
      <c r="AD542" s="29" t="s">
        <v>243</v>
      </c>
      <c r="AE542" s="29" t="s">
        <v>240</v>
      </c>
      <c r="AF542" s="30">
        <v>45965</v>
      </c>
      <c r="AG542" s="30"/>
      <c r="AH542" s="74" t="str">
        <f>_xlfn.IFNA(IF(VLOOKUP(D542,'Cases2021 2022 FC'!AC:AE,3,0)=0,"1",VLOOKUP(D542,'Cases2021 2022 FC'!AC:AE,3,0)),"1")</f>
        <v>1</v>
      </c>
      <c r="AI542" s="74">
        <f t="shared" si="49"/>
        <v>126</v>
      </c>
      <c r="AJ542" s="74">
        <f t="shared" si="50"/>
        <v>-20</v>
      </c>
      <c r="AK542" s="74">
        <f t="shared" si="51"/>
        <v>20</v>
      </c>
      <c r="AL542" s="74">
        <f t="shared" si="52"/>
        <v>126</v>
      </c>
      <c r="AM542" s="75">
        <f t="shared" si="53"/>
        <v>0</v>
      </c>
      <c r="AN542" s="72" t="str">
        <f>VLOOKUP(D542,SOP!C:R,16,0)</f>
        <v>ΜΑΓΙΟΝΕΖΑ</v>
      </c>
    </row>
    <row r="543" spans="1:40" x14ac:dyDescent="0.3">
      <c r="A543" s="74" cm="1">
        <f t="array" ref="A543">1+SUMPRODUCT(--(D543&gt;$D$2:$D$826))</f>
        <v>529</v>
      </c>
      <c r="B543" s="72" t="str">
        <f t="shared" si="48"/>
        <v>64773377529</v>
      </c>
      <c r="C543" s="30">
        <v>46008</v>
      </c>
      <c r="D543" s="29">
        <v>64773377</v>
      </c>
      <c r="E543" s="29" t="s">
        <v>753</v>
      </c>
      <c r="F543" s="29" t="s">
        <v>624</v>
      </c>
      <c r="G543" s="29" t="s">
        <v>238</v>
      </c>
      <c r="H543" s="29" t="s">
        <v>1629</v>
      </c>
      <c r="I543" s="29">
        <v>15</v>
      </c>
      <c r="J543" s="29">
        <v>0</v>
      </c>
      <c r="K543" s="29">
        <v>0</v>
      </c>
      <c r="L543" s="29">
        <v>0</v>
      </c>
      <c r="M543" s="29" t="s">
        <v>239</v>
      </c>
      <c r="N543" s="30">
        <v>46234</v>
      </c>
      <c r="O543" s="30">
        <v>46114</v>
      </c>
      <c r="P543" s="29">
        <v>226</v>
      </c>
      <c r="Q543" s="29">
        <v>106</v>
      </c>
      <c r="R543" s="29" t="s">
        <v>2361</v>
      </c>
      <c r="S543" s="30">
        <v>45967</v>
      </c>
      <c r="T543" s="29" t="s">
        <v>240</v>
      </c>
      <c r="U543" s="29" t="s">
        <v>240</v>
      </c>
      <c r="V543" s="29">
        <v>15</v>
      </c>
      <c r="W543" s="29">
        <v>134.24</v>
      </c>
      <c r="X543" s="29">
        <v>0.11899999999999999</v>
      </c>
      <c r="Y543" s="29" t="s">
        <v>241</v>
      </c>
      <c r="Z543" s="29" t="s">
        <v>2245</v>
      </c>
      <c r="AA543" s="29" t="s">
        <v>242</v>
      </c>
      <c r="AB543" s="29" t="s">
        <v>242</v>
      </c>
      <c r="AC543" s="29" t="s">
        <v>242</v>
      </c>
      <c r="AD543" s="29" t="s">
        <v>243</v>
      </c>
      <c r="AE543" s="29" t="s">
        <v>240</v>
      </c>
      <c r="AF543" s="30">
        <v>45965</v>
      </c>
      <c r="AH543" s="74" t="str">
        <f>_xlfn.IFNA(IF(VLOOKUP(D543,'Cases2021 2022 FC'!AC:AE,3,0)=0,"1",VLOOKUP(D543,'Cases2021 2022 FC'!AC:AE,3,0)),"1")</f>
        <v>1</v>
      </c>
      <c r="AI543" s="74">
        <f t="shared" si="49"/>
        <v>15</v>
      </c>
      <c r="AJ543" s="74">
        <f t="shared" si="50"/>
        <v>0</v>
      </c>
      <c r="AK543" s="74">
        <f t="shared" si="51"/>
        <v>126</v>
      </c>
      <c r="AL543" s="74">
        <f t="shared" si="52"/>
        <v>15</v>
      </c>
      <c r="AM543" s="75">
        <f t="shared" si="53"/>
        <v>0</v>
      </c>
      <c r="AN543" s="72" t="str">
        <f>VLOOKUP(D543,SOP!C:R,16,0)</f>
        <v>ΜΑΓΙΟΝΕΖΑ</v>
      </c>
    </row>
    <row r="544" spans="1:40" x14ac:dyDescent="0.3">
      <c r="A544" s="74" cm="1">
        <f t="array" ref="A544">1+SUMPRODUCT(--(D544&gt;$D$2:$D$826))</f>
        <v>529</v>
      </c>
      <c r="B544" s="72" t="str">
        <f t="shared" si="48"/>
        <v>64773377529</v>
      </c>
      <c r="C544" s="30">
        <v>46008</v>
      </c>
      <c r="D544" s="29">
        <v>64773377</v>
      </c>
      <c r="E544" s="29" t="s">
        <v>753</v>
      </c>
      <c r="F544" s="29" t="s">
        <v>624</v>
      </c>
      <c r="G544" s="29" t="s">
        <v>238</v>
      </c>
      <c r="H544" s="29" t="s">
        <v>1629</v>
      </c>
      <c r="I544" s="29">
        <v>70</v>
      </c>
      <c r="J544" s="29">
        <v>0</v>
      </c>
      <c r="K544" s="29">
        <v>0</v>
      </c>
      <c r="L544" s="29">
        <v>0</v>
      </c>
      <c r="M544" s="29" t="s">
        <v>239</v>
      </c>
      <c r="N544" s="30">
        <v>46234</v>
      </c>
      <c r="O544" s="30">
        <v>46114</v>
      </c>
      <c r="P544" s="29">
        <v>226</v>
      </c>
      <c r="Q544" s="29">
        <v>106</v>
      </c>
      <c r="R544" s="29" t="s">
        <v>2282</v>
      </c>
      <c r="S544" s="30">
        <v>45967</v>
      </c>
      <c r="T544" s="29" t="s">
        <v>240</v>
      </c>
      <c r="U544" s="29" t="s">
        <v>240</v>
      </c>
      <c r="V544" s="29">
        <v>70</v>
      </c>
      <c r="W544" s="29">
        <v>626.46</v>
      </c>
      <c r="X544" s="29">
        <v>0.55600000000000005</v>
      </c>
      <c r="Y544" s="29" t="s">
        <v>241</v>
      </c>
      <c r="Z544" s="29" t="s">
        <v>2245</v>
      </c>
      <c r="AA544" s="29" t="s">
        <v>242</v>
      </c>
      <c r="AB544" s="29" t="s">
        <v>242</v>
      </c>
      <c r="AC544" s="29" t="s">
        <v>242</v>
      </c>
      <c r="AD544" s="29" t="s">
        <v>243</v>
      </c>
      <c r="AE544" s="29" t="s">
        <v>240</v>
      </c>
      <c r="AF544" s="30">
        <v>45965</v>
      </c>
      <c r="AH544" s="74" t="str">
        <f>_xlfn.IFNA(IF(VLOOKUP(D544,'Cases2021 2022 FC'!AC:AE,3,0)=0,"1",VLOOKUP(D544,'Cases2021 2022 FC'!AC:AE,3,0)),"1")</f>
        <v>1</v>
      </c>
      <c r="AI544" s="74">
        <f t="shared" si="49"/>
        <v>70</v>
      </c>
      <c r="AJ544" s="74">
        <f t="shared" si="50"/>
        <v>0</v>
      </c>
      <c r="AK544" s="74">
        <f t="shared" si="51"/>
        <v>15</v>
      </c>
      <c r="AL544" s="74">
        <f t="shared" si="52"/>
        <v>70</v>
      </c>
      <c r="AM544" s="75">
        <f t="shared" si="53"/>
        <v>0</v>
      </c>
      <c r="AN544" s="72" t="str">
        <f>VLOOKUP(D544,SOP!C:R,16,0)</f>
        <v>ΜΑΓΙΟΝΕΖΑ</v>
      </c>
    </row>
    <row r="545" spans="1:40" x14ac:dyDescent="0.3">
      <c r="A545" s="74" cm="1">
        <f t="array" ref="A545">1+SUMPRODUCT(--(D545&gt;$D$2:$D$826))</f>
        <v>529</v>
      </c>
      <c r="B545" s="72" t="str">
        <f t="shared" si="48"/>
        <v>64773377529</v>
      </c>
      <c r="C545" s="30">
        <v>46008</v>
      </c>
      <c r="D545" s="29">
        <v>64773377</v>
      </c>
      <c r="E545" s="29" t="s">
        <v>753</v>
      </c>
      <c r="F545" s="29" t="s">
        <v>624</v>
      </c>
      <c r="G545" s="29" t="s">
        <v>238</v>
      </c>
      <c r="H545" s="29" t="s">
        <v>1629</v>
      </c>
      <c r="I545" s="29">
        <v>40</v>
      </c>
      <c r="J545" s="29">
        <v>0</v>
      </c>
      <c r="K545" s="29">
        <v>0</v>
      </c>
      <c r="L545" s="29">
        <v>0</v>
      </c>
      <c r="M545" s="29" t="s">
        <v>239</v>
      </c>
      <c r="N545" s="132">
        <v>46234</v>
      </c>
      <c r="O545" s="30">
        <v>46114</v>
      </c>
      <c r="P545" s="29">
        <v>226</v>
      </c>
      <c r="Q545" s="29">
        <v>106</v>
      </c>
      <c r="R545" s="29" t="s">
        <v>2246</v>
      </c>
      <c r="S545" s="29">
        <v>45967</v>
      </c>
      <c r="T545" s="29" t="s">
        <v>240</v>
      </c>
      <c r="U545" s="29" t="s">
        <v>240</v>
      </c>
      <c r="V545" s="29">
        <v>40</v>
      </c>
      <c r="W545" s="29">
        <v>357.98</v>
      </c>
      <c r="X545" s="29">
        <v>0.317</v>
      </c>
      <c r="Y545" s="29" t="s">
        <v>241</v>
      </c>
      <c r="Z545" s="29" t="s">
        <v>2245</v>
      </c>
      <c r="AA545" s="29" t="s">
        <v>242</v>
      </c>
      <c r="AB545" s="29" t="s">
        <v>242</v>
      </c>
      <c r="AC545" s="29" t="s">
        <v>242</v>
      </c>
      <c r="AD545" s="29" t="s">
        <v>243</v>
      </c>
      <c r="AE545" s="29" t="s">
        <v>240</v>
      </c>
      <c r="AF545" s="30">
        <v>45965</v>
      </c>
      <c r="AH545" s="74" t="str">
        <f>_xlfn.IFNA(IF(VLOOKUP(D545,'Cases2021 2022 FC'!AC:AE,3,0)=0,"1",VLOOKUP(D545,'Cases2021 2022 FC'!AC:AE,3,0)),"1")</f>
        <v>1</v>
      </c>
      <c r="AI545" s="74">
        <f t="shared" si="49"/>
        <v>40</v>
      </c>
      <c r="AJ545" s="74">
        <f t="shared" si="50"/>
        <v>0</v>
      </c>
      <c r="AK545" s="74">
        <f t="shared" si="51"/>
        <v>70</v>
      </c>
      <c r="AL545" s="74">
        <f t="shared" si="52"/>
        <v>40</v>
      </c>
      <c r="AM545" s="75">
        <f t="shared" si="53"/>
        <v>0</v>
      </c>
      <c r="AN545" s="72" t="str">
        <f>VLOOKUP(D545,SOP!C:R,16,0)</f>
        <v>ΜΑΓΙΟΝΕΖΑ</v>
      </c>
    </row>
    <row r="546" spans="1:40" x14ac:dyDescent="0.3">
      <c r="A546" s="74" cm="1">
        <f t="array" ref="A546">1+SUMPRODUCT(--(D546&gt;$D$2:$D$826))</f>
        <v>529</v>
      </c>
      <c r="B546" s="72" t="str">
        <f t="shared" si="48"/>
        <v>64773377529</v>
      </c>
      <c r="C546" s="30">
        <v>46008</v>
      </c>
      <c r="D546" s="29">
        <v>64773377</v>
      </c>
      <c r="E546" s="29" t="s">
        <v>753</v>
      </c>
      <c r="F546" s="29" t="s">
        <v>624</v>
      </c>
      <c r="G546" s="29" t="s">
        <v>238</v>
      </c>
      <c r="H546" s="29" t="s">
        <v>1629</v>
      </c>
      <c r="I546" s="29">
        <v>24</v>
      </c>
      <c r="J546" s="29">
        <v>0</v>
      </c>
      <c r="K546" s="29">
        <v>0</v>
      </c>
      <c r="L546" s="29">
        <v>0</v>
      </c>
      <c r="M546" s="29" t="s">
        <v>239</v>
      </c>
      <c r="N546" s="132">
        <v>46234</v>
      </c>
      <c r="O546" s="30">
        <v>46114</v>
      </c>
      <c r="P546" s="29">
        <v>226</v>
      </c>
      <c r="Q546" s="29">
        <v>106</v>
      </c>
      <c r="R546" s="29" t="s">
        <v>2362</v>
      </c>
      <c r="S546" s="29">
        <v>45967</v>
      </c>
      <c r="T546" s="29" t="s">
        <v>240</v>
      </c>
      <c r="U546" s="29" t="s">
        <v>240</v>
      </c>
      <c r="V546" s="29">
        <v>24</v>
      </c>
      <c r="W546" s="29">
        <v>214.79</v>
      </c>
      <c r="X546" s="29">
        <v>0.19</v>
      </c>
      <c r="Y546" s="29" t="s">
        <v>241</v>
      </c>
      <c r="Z546" s="29" t="s">
        <v>2245</v>
      </c>
      <c r="AA546" s="29" t="s">
        <v>242</v>
      </c>
      <c r="AB546" s="29" t="s">
        <v>242</v>
      </c>
      <c r="AC546" s="29" t="s">
        <v>242</v>
      </c>
      <c r="AD546" s="29" t="s">
        <v>243</v>
      </c>
      <c r="AE546" s="29" t="s">
        <v>240</v>
      </c>
      <c r="AF546" s="30">
        <v>45965</v>
      </c>
      <c r="AH546" s="74" t="str">
        <f>_xlfn.IFNA(IF(VLOOKUP(D546,'Cases2021 2022 FC'!AC:AE,3,0)=0,"1",VLOOKUP(D546,'Cases2021 2022 FC'!AC:AE,3,0)),"1")</f>
        <v>1</v>
      </c>
      <c r="AI546" s="74">
        <f t="shared" si="49"/>
        <v>24</v>
      </c>
      <c r="AJ546" s="74">
        <f t="shared" si="50"/>
        <v>0</v>
      </c>
      <c r="AK546" s="74">
        <f t="shared" si="51"/>
        <v>40</v>
      </c>
      <c r="AL546" s="74">
        <f t="shared" si="52"/>
        <v>24</v>
      </c>
      <c r="AM546" s="75">
        <f t="shared" si="53"/>
        <v>0</v>
      </c>
      <c r="AN546" s="72" t="str">
        <f>VLOOKUP(D546,SOP!C:R,16,0)</f>
        <v>ΜΑΓΙΟΝΕΖΑ</v>
      </c>
    </row>
    <row r="547" spans="1:40" x14ac:dyDescent="0.3">
      <c r="A547" s="74" cm="1">
        <f t="array" ref="A547">1+SUMPRODUCT(--(D547&gt;$D$2:$D$826))</f>
        <v>529</v>
      </c>
      <c r="B547" s="72" t="str">
        <f t="shared" si="48"/>
        <v>64773377529</v>
      </c>
      <c r="C547" s="30">
        <v>46008</v>
      </c>
      <c r="D547" s="29">
        <v>64773377</v>
      </c>
      <c r="E547" s="29" t="s">
        <v>753</v>
      </c>
      <c r="F547" s="29" t="s">
        <v>624</v>
      </c>
      <c r="G547" s="29" t="s">
        <v>238</v>
      </c>
      <c r="H547" s="29" t="s">
        <v>1629</v>
      </c>
      <c r="I547" s="29">
        <v>20</v>
      </c>
      <c r="J547" s="29">
        <v>0</v>
      </c>
      <c r="K547" s="29">
        <v>0</v>
      </c>
      <c r="L547" s="29">
        <v>0</v>
      </c>
      <c r="M547" s="29" t="s">
        <v>239</v>
      </c>
      <c r="N547" s="132">
        <v>46234</v>
      </c>
      <c r="O547" s="30">
        <v>46114</v>
      </c>
      <c r="P547" s="29">
        <v>226</v>
      </c>
      <c r="Q547" s="29">
        <v>106</v>
      </c>
      <c r="R547" s="29" t="s">
        <v>2363</v>
      </c>
      <c r="S547" s="29">
        <v>45967</v>
      </c>
      <c r="T547" s="29" t="s">
        <v>240</v>
      </c>
      <c r="U547" s="29" t="s">
        <v>240</v>
      </c>
      <c r="V547" s="29">
        <v>20</v>
      </c>
      <c r="W547" s="29">
        <v>178.99</v>
      </c>
      <c r="X547" s="29">
        <v>0.159</v>
      </c>
      <c r="Y547" s="29" t="s">
        <v>241</v>
      </c>
      <c r="Z547" s="29" t="s">
        <v>2245</v>
      </c>
      <c r="AA547" s="29" t="s">
        <v>242</v>
      </c>
      <c r="AB547" s="29" t="s">
        <v>242</v>
      </c>
      <c r="AC547" s="29" t="s">
        <v>242</v>
      </c>
      <c r="AD547" s="29" t="s">
        <v>243</v>
      </c>
      <c r="AE547" s="29" t="s">
        <v>240</v>
      </c>
      <c r="AF547" s="30">
        <v>45965</v>
      </c>
      <c r="AH547" s="74" t="str">
        <f>_xlfn.IFNA(IF(VLOOKUP(D547,'Cases2021 2022 FC'!AC:AE,3,0)=0,"1",VLOOKUP(D547,'Cases2021 2022 FC'!AC:AE,3,0)),"1")</f>
        <v>1</v>
      </c>
      <c r="AI547" s="74">
        <f t="shared" si="49"/>
        <v>20</v>
      </c>
      <c r="AJ547" s="74">
        <f t="shared" si="50"/>
        <v>0</v>
      </c>
      <c r="AK547" s="74">
        <f t="shared" si="51"/>
        <v>24</v>
      </c>
      <c r="AL547" s="74">
        <f t="shared" si="52"/>
        <v>20</v>
      </c>
      <c r="AM547" s="75">
        <f t="shared" si="53"/>
        <v>0</v>
      </c>
      <c r="AN547" s="72" t="str">
        <f>VLOOKUP(D547,SOP!C:R,16,0)</f>
        <v>ΜΑΓΙΟΝΕΖΑ</v>
      </c>
    </row>
    <row r="548" spans="1:40" x14ac:dyDescent="0.3">
      <c r="A548" s="74" cm="1">
        <f t="array" ref="A548">1+SUMPRODUCT(--(D548&gt;$D$2:$D$826))</f>
        <v>529</v>
      </c>
      <c r="B548" s="72" t="str">
        <f t="shared" si="48"/>
        <v>64773377529</v>
      </c>
      <c r="C548" s="30">
        <v>46008</v>
      </c>
      <c r="D548" s="29">
        <v>64773377</v>
      </c>
      <c r="E548" s="29" t="s">
        <v>753</v>
      </c>
      <c r="F548" s="29" t="s">
        <v>624</v>
      </c>
      <c r="G548" s="29" t="s">
        <v>238</v>
      </c>
      <c r="H548" s="29" t="s">
        <v>2328</v>
      </c>
      <c r="I548" s="29">
        <v>126</v>
      </c>
      <c r="J548" s="29">
        <v>0</v>
      </c>
      <c r="K548" s="29">
        <v>0</v>
      </c>
      <c r="L548" s="29">
        <v>0</v>
      </c>
      <c r="M548" s="29" t="s">
        <v>239</v>
      </c>
      <c r="N548" s="132">
        <v>46265</v>
      </c>
      <c r="O548" s="30">
        <v>46145</v>
      </c>
      <c r="P548" s="29">
        <v>257</v>
      </c>
      <c r="Q548" s="29">
        <v>137</v>
      </c>
      <c r="R548" s="29" t="s">
        <v>2364</v>
      </c>
      <c r="S548" s="29">
        <v>46007</v>
      </c>
      <c r="T548" s="29" t="s">
        <v>240</v>
      </c>
      <c r="U548" s="29" t="s">
        <v>240</v>
      </c>
      <c r="V548" s="29">
        <v>126</v>
      </c>
      <c r="W548" s="29">
        <v>1127.6300000000001</v>
      </c>
      <c r="X548" s="29">
        <v>1</v>
      </c>
      <c r="Y548" s="29" t="s">
        <v>241</v>
      </c>
      <c r="Z548" s="29" t="s">
        <v>2245</v>
      </c>
      <c r="AA548" s="29" t="s">
        <v>242</v>
      </c>
      <c r="AB548" s="29" t="s">
        <v>242</v>
      </c>
      <c r="AC548" s="29" t="s">
        <v>242</v>
      </c>
      <c r="AD548" s="29" t="s">
        <v>243</v>
      </c>
      <c r="AE548" s="29" t="s">
        <v>240</v>
      </c>
      <c r="AF548" s="30">
        <v>45994</v>
      </c>
      <c r="AH548" s="74" t="str">
        <f>_xlfn.IFNA(IF(VLOOKUP(D548,'Cases2021 2022 FC'!AC:AE,3,0)=0,"1",VLOOKUP(D548,'Cases2021 2022 FC'!AC:AE,3,0)),"1")</f>
        <v>1</v>
      </c>
      <c r="AI548" s="74">
        <f t="shared" si="49"/>
        <v>126</v>
      </c>
      <c r="AJ548" s="74">
        <f t="shared" si="50"/>
        <v>0</v>
      </c>
      <c r="AK548" s="74">
        <f t="shared" si="51"/>
        <v>20</v>
      </c>
      <c r="AL548" s="74">
        <f t="shared" si="52"/>
        <v>126</v>
      </c>
      <c r="AM548" s="75">
        <f t="shared" si="53"/>
        <v>0</v>
      </c>
      <c r="AN548" s="72" t="str">
        <f>VLOOKUP(D548,SOP!C:R,16,0)</f>
        <v>ΜΑΓΙΟΝΕΖΑ</v>
      </c>
    </row>
    <row r="549" spans="1:40" x14ac:dyDescent="0.3">
      <c r="A549" s="74" cm="1">
        <f t="array" ref="A549">1+SUMPRODUCT(--(D549&gt;$D$2:$D$826))</f>
        <v>529</v>
      </c>
      <c r="B549" s="72" t="str">
        <f t="shared" si="48"/>
        <v>64773377529</v>
      </c>
      <c r="C549" s="30">
        <v>46008</v>
      </c>
      <c r="D549" s="29">
        <v>64773377</v>
      </c>
      <c r="E549" s="29" t="s">
        <v>753</v>
      </c>
      <c r="F549" s="29" t="s">
        <v>624</v>
      </c>
      <c r="G549" s="29" t="s">
        <v>238</v>
      </c>
      <c r="H549" s="29" t="s">
        <v>2328</v>
      </c>
      <c r="I549" s="29">
        <v>126</v>
      </c>
      <c r="J549" s="29">
        <v>0</v>
      </c>
      <c r="K549" s="29">
        <v>0</v>
      </c>
      <c r="L549" s="29">
        <v>0</v>
      </c>
      <c r="M549" s="29" t="s">
        <v>239</v>
      </c>
      <c r="N549" s="30">
        <v>46265</v>
      </c>
      <c r="O549" s="30">
        <v>46145</v>
      </c>
      <c r="P549" s="29">
        <v>257</v>
      </c>
      <c r="Q549" s="29">
        <v>137</v>
      </c>
      <c r="R549" s="29" t="s">
        <v>2365</v>
      </c>
      <c r="S549" s="30">
        <v>46007</v>
      </c>
      <c r="T549" s="29" t="s">
        <v>240</v>
      </c>
      <c r="U549" s="29" t="s">
        <v>240</v>
      </c>
      <c r="V549" s="29">
        <v>126</v>
      </c>
      <c r="W549" s="29">
        <v>1127.6300000000001</v>
      </c>
      <c r="X549" s="29">
        <v>1</v>
      </c>
      <c r="Y549" s="29" t="s">
        <v>241</v>
      </c>
      <c r="Z549" s="29" t="s">
        <v>2245</v>
      </c>
      <c r="AA549" s="29" t="s">
        <v>242</v>
      </c>
      <c r="AB549" s="29" t="s">
        <v>242</v>
      </c>
      <c r="AC549" s="29" t="s">
        <v>242</v>
      </c>
      <c r="AD549" s="29" t="s">
        <v>243</v>
      </c>
      <c r="AE549" s="29" t="s">
        <v>240</v>
      </c>
      <c r="AF549" s="30">
        <v>45994</v>
      </c>
      <c r="AH549" s="74" t="str">
        <f>_xlfn.IFNA(IF(VLOOKUP(D549,'Cases2021 2022 FC'!AC:AE,3,0)=0,"1",VLOOKUP(D549,'Cases2021 2022 FC'!AC:AE,3,0)),"1")</f>
        <v>1</v>
      </c>
      <c r="AI549" s="74">
        <f t="shared" si="49"/>
        <v>126</v>
      </c>
      <c r="AJ549" s="74">
        <f t="shared" si="50"/>
        <v>0</v>
      </c>
      <c r="AK549" s="74">
        <f t="shared" si="51"/>
        <v>126</v>
      </c>
      <c r="AL549" s="74">
        <f t="shared" si="52"/>
        <v>126</v>
      </c>
      <c r="AM549" s="75">
        <f t="shared" si="53"/>
        <v>0</v>
      </c>
      <c r="AN549" s="72" t="str">
        <f>VLOOKUP(D549,SOP!C:R,16,0)</f>
        <v>ΜΑΓΙΟΝΕΖΑ</v>
      </c>
    </row>
    <row r="550" spans="1:40" x14ac:dyDescent="0.3">
      <c r="A550" s="74" cm="1">
        <f t="array" ref="A550">1+SUMPRODUCT(--(D550&gt;$D$2:$D$826))</f>
        <v>529</v>
      </c>
      <c r="B550" s="72" t="str">
        <f t="shared" si="48"/>
        <v>64773377529</v>
      </c>
      <c r="C550" s="30">
        <v>46008</v>
      </c>
      <c r="D550" s="29">
        <v>64773377</v>
      </c>
      <c r="E550" s="29" t="s">
        <v>753</v>
      </c>
      <c r="F550" s="29" t="s">
        <v>624</v>
      </c>
      <c r="G550" s="29" t="s">
        <v>238</v>
      </c>
      <c r="H550" s="29" t="s">
        <v>2328</v>
      </c>
      <c r="I550" s="29">
        <v>126</v>
      </c>
      <c r="J550" s="29">
        <v>0</v>
      </c>
      <c r="K550" s="29">
        <v>0</v>
      </c>
      <c r="L550" s="29">
        <v>0</v>
      </c>
      <c r="M550" s="29" t="s">
        <v>239</v>
      </c>
      <c r="N550" s="30">
        <v>46265</v>
      </c>
      <c r="O550" s="30">
        <v>46145</v>
      </c>
      <c r="P550" s="29">
        <v>257</v>
      </c>
      <c r="Q550" s="29">
        <v>137</v>
      </c>
      <c r="R550" s="29" t="s">
        <v>2366</v>
      </c>
      <c r="S550" s="30">
        <v>46007</v>
      </c>
      <c r="T550" s="29" t="s">
        <v>240</v>
      </c>
      <c r="U550" s="29" t="s">
        <v>240</v>
      </c>
      <c r="V550" s="29">
        <v>126</v>
      </c>
      <c r="W550" s="29">
        <v>1127.6300000000001</v>
      </c>
      <c r="X550" s="29">
        <v>1</v>
      </c>
      <c r="Y550" s="29" t="s">
        <v>241</v>
      </c>
      <c r="Z550" s="29" t="s">
        <v>2245</v>
      </c>
      <c r="AA550" s="29" t="s">
        <v>242</v>
      </c>
      <c r="AB550" s="29" t="s">
        <v>242</v>
      </c>
      <c r="AC550" s="29" t="s">
        <v>242</v>
      </c>
      <c r="AD550" s="29" t="s">
        <v>243</v>
      </c>
      <c r="AE550" s="29" t="s">
        <v>240</v>
      </c>
      <c r="AF550" s="30">
        <v>45994</v>
      </c>
      <c r="AH550" s="74" t="str">
        <f>_xlfn.IFNA(IF(VLOOKUP(D550,'Cases2021 2022 FC'!AC:AE,3,0)=0,"1",VLOOKUP(D550,'Cases2021 2022 FC'!AC:AE,3,0)),"1")</f>
        <v>1</v>
      </c>
      <c r="AI550" s="74">
        <f t="shared" si="49"/>
        <v>126</v>
      </c>
      <c r="AJ550" s="74">
        <f t="shared" si="50"/>
        <v>0</v>
      </c>
      <c r="AK550" s="74">
        <f t="shared" si="51"/>
        <v>126</v>
      </c>
      <c r="AL550" s="74">
        <f t="shared" si="52"/>
        <v>126</v>
      </c>
      <c r="AM550" s="75">
        <f t="shared" si="53"/>
        <v>0</v>
      </c>
      <c r="AN550" s="72" t="str">
        <f>VLOOKUP(D550,SOP!C:R,16,0)</f>
        <v>ΜΑΓΙΟΝΕΖΑ</v>
      </c>
    </row>
    <row r="551" spans="1:40" x14ac:dyDescent="0.3">
      <c r="A551" s="74" cm="1">
        <f t="array" ref="A551">1+SUMPRODUCT(--(D551&gt;$D$2:$D$826))</f>
        <v>529</v>
      </c>
      <c r="B551" s="72" t="str">
        <f t="shared" si="48"/>
        <v>64773377529</v>
      </c>
      <c r="C551" s="30">
        <v>46008</v>
      </c>
      <c r="D551" s="29">
        <v>64773377</v>
      </c>
      <c r="E551" s="29" t="s">
        <v>753</v>
      </c>
      <c r="F551" s="29" t="s">
        <v>624</v>
      </c>
      <c r="G551" s="29" t="s">
        <v>238</v>
      </c>
      <c r="H551" s="29" t="s">
        <v>2328</v>
      </c>
      <c r="I551" s="29">
        <v>126</v>
      </c>
      <c r="J551" s="29">
        <v>0</v>
      </c>
      <c r="K551" s="29">
        <v>0</v>
      </c>
      <c r="L551" s="29">
        <v>0</v>
      </c>
      <c r="M551" s="29" t="s">
        <v>239</v>
      </c>
      <c r="N551" s="132">
        <v>46265</v>
      </c>
      <c r="O551" s="30">
        <v>46145</v>
      </c>
      <c r="P551" s="29">
        <v>257</v>
      </c>
      <c r="Q551" s="29">
        <v>137</v>
      </c>
      <c r="R551" s="29" t="s">
        <v>2367</v>
      </c>
      <c r="S551" s="29">
        <v>46007</v>
      </c>
      <c r="T551" s="29" t="s">
        <v>240</v>
      </c>
      <c r="U551" s="29" t="s">
        <v>240</v>
      </c>
      <c r="V551" s="29">
        <v>126</v>
      </c>
      <c r="W551" s="29">
        <v>1127.6300000000001</v>
      </c>
      <c r="X551" s="29">
        <v>1</v>
      </c>
      <c r="Y551" s="29" t="s">
        <v>241</v>
      </c>
      <c r="Z551" s="29" t="s">
        <v>2245</v>
      </c>
      <c r="AA551" s="29" t="s">
        <v>242</v>
      </c>
      <c r="AB551" s="29" t="s">
        <v>242</v>
      </c>
      <c r="AC551" s="29" t="s">
        <v>242</v>
      </c>
      <c r="AD551" s="29" t="s">
        <v>243</v>
      </c>
      <c r="AE551" s="29" t="s">
        <v>240</v>
      </c>
      <c r="AF551" s="30">
        <v>45994</v>
      </c>
      <c r="AH551" s="74" t="str">
        <f>_xlfn.IFNA(IF(VLOOKUP(D551,'Cases2021 2022 FC'!AC:AE,3,0)=0,"1",VLOOKUP(D551,'Cases2021 2022 FC'!AC:AE,3,0)),"1")</f>
        <v>1</v>
      </c>
      <c r="AI551" s="74">
        <f t="shared" si="49"/>
        <v>126</v>
      </c>
      <c r="AJ551" s="74">
        <f t="shared" si="50"/>
        <v>0</v>
      </c>
      <c r="AK551" s="74">
        <f t="shared" si="51"/>
        <v>126</v>
      </c>
      <c r="AL551" s="74">
        <f t="shared" si="52"/>
        <v>126</v>
      </c>
      <c r="AM551" s="75">
        <f t="shared" si="53"/>
        <v>0</v>
      </c>
      <c r="AN551" s="72" t="str">
        <f>VLOOKUP(D551,SOP!C:R,16,0)</f>
        <v>ΜΑΓΙΟΝΕΖΑ</v>
      </c>
    </row>
    <row r="552" spans="1:40" x14ac:dyDescent="0.3">
      <c r="A552" s="74" cm="1">
        <f t="array" ref="A552">1+SUMPRODUCT(--(D552&gt;$D$2:$D$826))</f>
        <v>529</v>
      </c>
      <c r="B552" s="72" t="str">
        <f t="shared" si="48"/>
        <v>64773377529</v>
      </c>
      <c r="C552" s="30">
        <v>46008</v>
      </c>
      <c r="D552" s="29">
        <v>64773377</v>
      </c>
      <c r="E552" s="29" t="s">
        <v>753</v>
      </c>
      <c r="F552" s="29" t="s">
        <v>624</v>
      </c>
      <c r="G552" s="29" t="s">
        <v>238</v>
      </c>
      <c r="H552" s="29" t="s">
        <v>2328</v>
      </c>
      <c r="I552" s="29">
        <v>126</v>
      </c>
      <c r="J552" s="29">
        <v>0</v>
      </c>
      <c r="K552" s="29">
        <v>0</v>
      </c>
      <c r="L552" s="29">
        <v>0</v>
      </c>
      <c r="M552" s="29" t="s">
        <v>239</v>
      </c>
      <c r="N552" s="30">
        <v>46265</v>
      </c>
      <c r="O552" s="30">
        <v>46145</v>
      </c>
      <c r="P552" s="29">
        <v>257</v>
      </c>
      <c r="Q552" s="29">
        <v>137</v>
      </c>
      <c r="R552" s="29" t="s">
        <v>2368</v>
      </c>
      <c r="S552" s="30">
        <v>46007</v>
      </c>
      <c r="T552" s="29" t="s">
        <v>240</v>
      </c>
      <c r="U552" s="29" t="s">
        <v>240</v>
      </c>
      <c r="V552" s="29">
        <v>126</v>
      </c>
      <c r="W552" s="29">
        <v>1127.6300000000001</v>
      </c>
      <c r="X552" s="29">
        <v>1</v>
      </c>
      <c r="Y552" s="29" t="s">
        <v>241</v>
      </c>
      <c r="Z552" s="29" t="s">
        <v>2245</v>
      </c>
      <c r="AA552" s="29" t="s">
        <v>242</v>
      </c>
      <c r="AB552" s="29" t="s">
        <v>242</v>
      </c>
      <c r="AC552" s="29" t="s">
        <v>242</v>
      </c>
      <c r="AD552" s="29" t="s">
        <v>243</v>
      </c>
      <c r="AE552" s="29" t="s">
        <v>240</v>
      </c>
      <c r="AF552" s="30">
        <v>45994</v>
      </c>
      <c r="AH552" s="74" t="str">
        <f>_xlfn.IFNA(IF(VLOOKUP(D552,'Cases2021 2022 FC'!AC:AE,3,0)=0,"1",VLOOKUP(D552,'Cases2021 2022 FC'!AC:AE,3,0)),"1")</f>
        <v>1</v>
      </c>
      <c r="AI552" s="74">
        <f t="shared" si="49"/>
        <v>126</v>
      </c>
      <c r="AJ552" s="74">
        <f t="shared" si="50"/>
        <v>0</v>
      </c>
      <c r="AK552" s="74">
        <f t="shared" si="51"/>
        <v>126</v>
      </c>
      <c r="AL552" s="74">
        <f t="shared" si="52"/>
        <v>126</v>
      </c>
      <c r="AM552" s="75">
        <f t="shared" si="53"/>
        <v>0</v>
      </c>
      <c r="AN552" s="72" t="str">
        <f>VLOOKUP(D552,SOP!C:R,16,0)</f>
        <v>ΜΑΓΙΟΝΕΖΑ</v>
      </c>
    </row>
    <row r="553" spans="1:40" x14ac:dyDescent="0.3">
      <c r="A553" s="74" cm="1">
        <f t="array" ref="A553">1+SUMPRODUCT(--(D553&gt;$D$2:$D$826))</f>
        <v>529</v>
      </c>
      <c r="B553" s="72" t="str">
        <f t="shared" si="48"/>
        <v>64773377529</v>
      </c>
      <c r="C553" s="30">
        <v>46008</v>
      </c>
      <c r="D553" s="29">
        <v>64773377</v>
      </c>
      <c r="E553" s="29" t="s">
        <v>753</v>
      </c>
      <c r="F553" s="29" t="s">
        <v>624</v>
      </c>
      <c r="G553" s="29" t="s">
        <v>238</v>
      </c>
      <c r="H553" s="29" t="s">
        <v>2328</v>
      </c>
      <c r="I553" s="29">
        <v>126</v>
      </c>
      <c r="J553" s="29">
        <v>0</v>
      </c>
      <c r="K553" s="29">
        <v>0</v>
      </c>
      <c r="L553" s="29">
        <v>0</v>
      </c>
      <c r="M553" s="29" t="s">
        <v>239</v>
      </c>
      <c r="N553" s="30">
        <v>46265</v>
      </c>
      <c r="O553" s="30">
        <v>46145</v>
      </c>
      <c r="P553" s="29">
        <v>257</v>
      </c>
      <c r="Q553" s="29">
        <v>137</v>
      </c>
      <c r="R553" s="29" t="s">
        <v>2369</v>
      </c>
      <c r="S553" s="30">
        <v>46007</v>
      </c>
      <c r="T553" s="29" t="s">
        <v>240</v>
      </c>
      <c r="U553" s="29" t="s">
        <v>240</v>
      </c>
      <c r="V553" s="29">
        <v>126</v>
      </c>
      <c r="W553" s="29">
        <v>1127.6300000000001</v>
      </c>
      <c r="X553" s="29">
        <v>1</v>
      </c>
      <c r="Y553" s="29" t="s">
        <v>241</v>
      </c>
      <c r="Z553" s="29" t="s">
        <v>2245</v>
      </c>
      <c r="AA553" s="29" t="s">
        <v>242</v>
      </c>
      <c r="AB553" s="29" t="s">
        <v>242</v>
      </c>
      <c r="AC553" s="29" t="s">
        <v>242</v>
      </c>
      <c r="AD553" s="29" t="s">
        <v>243</v>
      </c>
      <c r="AE553" s="29" t="s">
        <v>240</v>
      </c>
      <c r="AF553" s="30">
        <v>45994</v>
      </c>
      <c r="AH553" s="74" t="str">
        <f>_xlfn.IFNA(IF(VLOOKUP(D553,'Cases2021 2022 FC'!AC:AE,3,0)=0,"1",VLOOKUP(D553,'Cases2021 2022 FC'!AC:AE,3,0)),"1")</f>
        <v>1</v>
      </c>
      <c r="AI553" s="74">
        <f t="shared" si="49"/>
        <v>126</v>
      </c>
      <c r="AJ553" s="74">
        <f t="shared" si="50"/>
        <v>0</v>
      </c>
      <c r="AK553" s="74">
        <f t="shared" si="51"/>
        <v>126</v>
      </c>
      <c r="AL553" s="74">
        <f t="shared" si="52"/>
        <v>126</v>
      </c>
      <c r="AM553" s="75">
        <f t="shared" si="53"/>
        <v>0</v>
      </c>
      <c r="AN553" s="72" t="str">
        <f>VLOOKUP(D553,SOP!C:R,16,0)</f>
        <v>ΜΑΓΙΟΝΕΖΑ</v>
      </c>
    </row>
    <row r="554" spans="1:40" x14ac:dyDescent="0.3">
      <c r="A554" s="74" cm="1">
        <f t="array" ref="A554">1+SUMPRODUCT(--(D554&gt;$D$2:$D$826))</f>
        <v>529</v>
      </c>
      <c r="B554" s="72" t="str">
        <f t="shared" si="48"/>
        <v>64773377529</v>
      </c>
      <c r="C554" s="30">
        <v>46008</v>
      </c>
      <c r="D554" s="29">
        <v>64773377</v>
      </c>
      <c r="E554" s="29" t="s">
        <v>753</v>
      </c>
      <c r="F554" s="29" t="s">
        <v>624</v>
      </c>
      <c r="G554" s="29" t="s">
        <v>238</v>
      </c>
      <c r="H554" s="29" t="s">
        <v>2328</v>
      </c>
      <c r="I554" s="29">
        <v>126</v>
      </c>
      <c r="J554" s="29">
        <v>0</v>
      </c>
      <c r="K554" s="29">
        <v>0</v>
      </c>
      <c r="L554" s="29">
        <v>0</v>
      </c>
      <c r="M554" s="29" t="s">
        <v>239</v>
      </c>
      <c r="N554" s="132">
        <v>46265</v>
      </c>
      <c r="O554" s="30">
        <v>46145</v>
      </c>
      <c r="P554" s="29">
        <v>257</v>
      </c>
      <c r="Q554" s="29">
        <v>137</v>
      </c>
      <c r="R554" s="29" t="s">
        <v>2370</v>
      </c>
      <c r="S554" s="29">
        <v>46007</v>
      </c>
      <c r="T554" s="29" t="s">
        <v>240</v>
      </c>
      <c r="U554" s="29" t="s">
        <v>240</v>
      </c>
      <c r="V554" s="29">
        <v>126</v>
      </c>
      <c r="W554" s="29">
        <v>1127.6300000000001</v>
      </c>
      <c r="X554" s="29">
        <v>1</v>
      </c>
      <c r="Y554" s="29" t="s">
        <v>241</v>
      </c>
      <c r="Z554" s="29" t="s">
        <v>2245</v>
      </c>
      <c r="AA554" s="29" t="s">
        <v>242</v>
      </c>
      <c r="AB554" s="29" t="s">
        <v>242</v>
      </c>
      <c r="AC554" s="29" t="s">
        <v>242</v>
      </c>
      <c r="AD554" s="29" t="s">
        <v>243</v>
      </c>
      <c r="AE554" s="29" t="s">
        <v>240</v>
      </c>
      <c r="AF554" s="30">
        <v>45994</v>
      </c>
      <c r="AH554" s="74" t="str">
        <f>_xlfn.IFNA(IF(VLOOKUP(D554,'Cases2021 2022 FC'!AC:AE,3,0)=0,"1",VLOOKUP(D554,'Cases2021 2022 FC'!AC:AE,3,0)),"1")</f>
        <v>1</v>
      </c>
      <c r="AI554" s="74">
        <f t="shared" si="49"/>
        <v>126</v>
      </c>
      <c r="AJ554" s="74">
        <f t="shared" si="50"/>
        <v>0</v>
      </c>
      <c r="AK554" s="74">
        <f t="shared" si="51"/>
        <v>126</v>
      </c>
      <c r="AL554" s="74">
        <f t="shared" si="52"/>
        <v>126</v>
      </c>
      <c r="AM554" s="75">
        <f t="shared" si="53"/>
        <v>0</v>
      </c>
      <c r="AN554" s="72" t="str">
        <f>VLOOKUP(D554,SOP!C:R,16,0)</f>
        <v>ΜΑΓΙΟΝΕΖΑ</v>
      </c>
    </row>
    <row r="555" spans="1:40" x14ac:dyDescent="0.3">
      <c r="A555" s="74" cm="1">
        <f t="array" ref="A555">1+SUMPRODUCT(--(D555&gt;$D$2:$D$826))</f>
        <v>529</v>
      </c>
      <c r="B555" s="72" t="str">
        <f t="shared" si="48"/>
        <v>64773377529</v>
      </c>
      <c r="C555" s="30">
        <v>46008</v>
      </c>
      <c r="D555" s="29">
        <v>64773377</v>
      </c>
      <c r="E555" s="29" t="s">
        <v>753</v>
      </c>
      <c r="F555" s="29" t="s">
        <v>624</v>
      </c>
      <c r="G555" s="29" t="s">
        <v>238</v>
      </c>
      <c r="H555" s="29" t="s">
        <v>2328</v>
      </c>
      <c r="I555" s="29">
        <v>126</v>
      </c>
      <c r="J555" s="29">
        <v>0</v>
      </c>
      <c r="K555" s="29">
        <v>0</v>
      </c>
      <c r="L555" s="29">
        <v>0</v>
      </c>
      <c r="M555" s="29" t="s">
        <v>239</v>
      </c>
      <c r="N555" s="132">
        <v>46265</v>
      </c>
      <c r="O555" s="30">
        <v>46145</v>
      </c>
      <c r="P555" s="29">
        <v>257</v>
      </c>
      <c r="Q555" s="29">
        <v>137</v>
      </c>
      <c r="R555" s="29" t="s">
        <v>2371</v>
      </c>
      <c r="S555" s="29">
        <v>46007</v>
      </c>
      <c r="T555" s="29" t="s">
        <v>240</v>
      </c>
      <c r="U555" s="29" t="s">
        <v>240</v>
      </c>
      <c r="V555" s="29">
        <v>126</v>
      </c>
      <c r="W555" s="29">
        <v>1127.6300000000001</v>
      </c>
      <c r="X555" s="29">
        <v>1</v>
      </c>
      <c r="Y555" s="29" t="s">
        <v>241</v>
      </c>
      <c r="Z555" s="29" t="s">
        <v>2245</v>
      </c>
      <c r="AA555" s="29" t="s">
        <v>242</v>
      </c>
      <c r="AB555" s="29" t="s">
        <v>242</v>
      </c>
      <c r="AC555" s="29" t="s">
        <v>242</v>
      </c>
      <c r="AD555" s="29" t="s">
        <v>243</v>
      </c>
      <c r="AE555" s="29" t="s">
        <v>240</v>
      </c>
      <c r="AF555" s="30">
        <v>45994</v>
      </c>
      <c r="AH555" s="74" t="str">
        <f>_xlfn.IFNA(IF(VLOOKUP(D555,'Cases2021 2022 FC'!AC:AE,3,0)=0,"1",VLOOKUP(D555,'Cases2021 2022 FC'!AC:AE,3,0)),"1")</f>
        <v>1</v>
      </c>
      <c r="AI555" s="74">
        <f t="shared" si="49"/>
        <v>126</v>
      </c>
      <c r="AJ555" s="74">
        <f t="shared" si="50"/>
        <v>0</v>
      </c>
      <c r="AK555" s="74">
        <f t="shared" si="51"/>
        <v>126</v>
      </c>
      <c r="AL555" s="74">
        <f t="shared" si="52"/>
        <v>126</v>
      </c>
      <c r="AM555" s="75">
        <f t="shared" si="53"/>
        <v>0</v>
      </c>
      <c r="AN555" s="72" t="str">
        <f>VLOOKUP(D555,SOP!C:R,16,0)</f>
        <v>ΜΑΓΙΟΝΕΖΑ</v>
      </c>
    </row>
    <row r="556" spans="1:40" x14ac:dyDescent="0.3">
      <c r="A556" s="74" cm="1">
        <f t="array" ref="A556">1+SUMPRODUCT(--(D556&gt;$D$2:$D$826))</f>
        <v>529</v>
      </c>
      <c r="B556" s="72" t="str">
        <f t="shared" si="48"/>
        <v>64773377529</v>
      </c>
      <c r="C556" s="30">
        <v>46008</v>
      </c>
      <c r="D556" s="29">
        <v>64773377</v>
      </c>
      <c r="E556" s="29" t="s">
        <v>753</v>
      </c>
      <c r="F556" s="29" t="s">
        <v>624</v>
      </c>
      <c r="G556" s="29" t="s">
        <v>238</v>
      </c>
      <c r="H556" s="29" t="s">
        <v>2328</v>
      </c>
      <c r="I556" s="29">
        <v>126</v>
      </c>
      <c r="J556" s="29">
        <v>0</v>
      </c>
      <c r="K556" s="29">
        <v>0</v>
      </c>
      <c r="L556" s="29">
        <v>0</v>
      </c>
      <c r="M556" s="29" t="s">
        <v>239</v>
      </c>
      <c r="N556" s="132">
        <v>46265</v>
      </c>
      <c r="O556" s="30">
        <v>46145</v>
      </c>
      <c r="P556" s="29">
        <v>257</v>
      </c>
      <c r="Q556" s="29">
        <v>137</v>
      </c>
      <c r="R556" s="29" t="s">
        <v>2372</v>
      </c>
      <c r="S556" s="29">
        <v>46007</v>
      </c>
      <c r="T556" s="29" t="s">
        <v>240</v>
      </c>
      <c r="U556" s="29" t="s">
        <v>240</v>
      </c>
      <c r="V556" s="29">
        <v>126</v>
      </c>
      <c r="W556" s="29">
        <v>1127.6300000000001</v>
      </c>
      <c r="X556" s="29">
        <v>1</v>
      </c>
      <c r="Y556" s="29" t="s">
        <v>241</v>
      </c>
      <c r="Z556" s="29" t="s">
        <v>2245</v>
      </c>
      <c r="AA556" s="29" t="s">
        <v>242</v>
      </c>
      <c r="AB556" s="29" t="s">
        <v>242</v>
      </c>
      <c r="AC556" s="29" t="s">
        <v>242</v>
      </c>
      <c r="AD556" s="29" t="s">
        <v>243</v>
      </c>
      <c r="AE556" s="29" t="s">
        <v>240</v>
      </c>
      <c r="AF556" s="30">
        <v>45994</v>
      </c>
      <c r="AH556" s="74" t="str">
        <f>_xlfn.IFNA(IF(VLOOKUP(D556,'Cases2021 2022 FC'!AC:AE,3,0)=0,"1",VLOOKUP(D556,'Cases2021 2022 FC'!AC:AE,3,0)),"1")</f>
        <v>1</v>
      </c>
      <c r="AI556" s="74">
        <f t="shared" si="49"/>
        <v>126</v>
      </c>
      <c r="AJ556" s="74">
        <f t="shared" si="50"/>
        <v>0</v>
      </c>
      <c r="AK556" s="74">
        <f t="shared" si="51"/>
        <v>126</v>
      </c>
      <c r="AL556" s="74">
        <f t="shared" si="52"/>
        <v>126</v>
      </c>
      <c r="AM556" s="75">
        <f t="shared" si="53"/>
        <v>0</v>
      </c>
      <c r="AN556" s="72" t="str">
        <f>VLOOKUP(D556,SOP!C:R,16,0)</f>
        <v>ΜΑΓΙΟΝΕΖΑ</v>
      </c>
    </row>
    <row r="557" spans="1:40" x14ac:dyDescent="0.3">
      <c r="A557" s="74" cm="1">
        <f t="array" ref="A557">1+SUMPRODUCT(--(D557&gt;$D$2:$D$826))</f>
        <v>529</v>
      </c>
      <c r="B557" s="72" t="str">
        <f t="shared" si="48"/>
        <v>64773377529</v>
      </c>
      <c r="C557" s="30">
        <v>46008</v>
      </c>
      <c r="D557" s="29">
        <v>64773377</v>
      </c>
      <c r="E557" s="29" t="s">
        <v>753</v>
      </c>
      <c r="F557" s="29" t="s">
        <v>624</v>
      </c>
      <c r="G557" s="29" t="s">
        <v>238</v>
      </c>
      <c r="H557" s="29" t="s">
        <v>2328</v>
      </c>
      <c r="I557" s="29">
        <v>126</v>
      </c>
      <c r="J557" s="29">
        <v>0</v>
      </c>
      <c r="K557" s="29">
        <v>0</v>
      </c>
      <c r="L557" s="29">
        <v>0</v>
      </c>
      <c r="M557" s="29" t="s">
        <v>239</v>
      </c>
      <c r="N557" s="132">
        <v>46265</v>
      </c>
      <c r="O557" s="30">
        <v>46145</v>
      </c>
      <c r="P557" s="29">
        <v>257</v>
      </c>
      <c r="Q557" s="29">
        <v>137</v>
      </c>
      <c r="R557" s="29" t="s">
        <v>2373</v>
      </c>
      <c r="S557" s="29">
        <v>46007</v>
      </c>
      <c r="T557" s="29" t="s">
        <v>240</v>
      </c>
      <c r="U557" s="29" t="s">
        <v>240</v>
      </c>
      <c r="V557" s="29">
        <v>126</v>
      </c>
      <c r="W557" s="29">
        <v>1127.6300000000001</v>
      </c>
      <c r="X557" s="29">
        <v>1</v>
      </c>
      <c r="Y557" s="29" t="s">
        <v>241</v>
      </c>
      <c r="Z557" s="29" t="s">
        <v>2245</v>
      </c>
      <c r="AA557" s="29" t="s">
        <v>242</v>
      </c>
      <c r="AB557" s="29" t="s">
        <v>242</v>
      </c>
      <c r="AC557" s="29" t="s">
        <v>242</v>
      </c>
      <c r="AD557" s="29" t="s">
        <v>243</v>
      </c>
      <c r="AE557" s="29" t="s">
        <v>240</v>
      </c>
      <c r="AF557" s="30">
        <v>45994</v>
      </c>
      <c r="AH557" s="74" t="str">
        <f>_xlfn.IFNA(IF(VLOOKUP(D557,'Cases2021 2022 FC'!AC:AE,3,0)=0,"1",VLOOKUP(D557,'Cases2021 2022 FC'!AC:AE,3,0)),"1")</f>
        <v>1</v>
      </c>
      <c r="AI557" s="74">
        <f t="shared" si="49"/>
        <v>126</v>
      </c>
      <c r="AJ557" s="74">
        <f t="shared" si="50"/>
        <v>0</v>
      </c>
      <c r="AK557" s="74">
        <f t="shared" si="51"/>
        <v>126</v>
      </c>
      <c r="AL557" s="74">
        <f t="shared" si="52"/>
        <v>126</v>
      </c>
      <c r="AM557" s="75">
        <f t="shared" si="53"/>
        <v>0</v>
      </c>
      <c r="AN557" s="72" t="str">
        <f>VLOOKUP(D557,SOP!C:R,16,0)</f>
        <v>ΜΑΓΙΟΝΕΖΑ</v>
      </c>
    </row>
    <row r="558" spans="1:40" x14ac:dyDescent="0.3">
      <c r="A558" s="74" cm="1">
        <f t="array" ref="A558">1+SUMPRODUCT(--(D558&gt;$D$2:$D$826))</f>
        <v>529</v>
      </c>
      <c r="B558" s="72" t="str">
        <f t="shared" si="48"/>
        <v>64773377529</v>
      </c>
      <c r="C558" s="30">
        <v>46008</v>
      </c>
      <c r="D558" s="29">
        <v>64773377</v>
      </c>
      <c r="E558" s="29" t="s">
        <v>753</v>
      </c>
      <c r="F558" s="29" t="s">
        <v>624</v>
      </c>
      <c r="G558" s="29" t="s">
        <v>238</v>
      </c>
      <c r="H558" s="29" t="s">
        <v>2328</v>
      </c>
      <c r="I558" s="29">
        <v>126</v>
      </c>
      <c r="J558" s="29">
        <v>0</v>
      </c>
      <c r="K558" s="29">
        <v>0</v>
      </c>
      <c r="L558" s="29">
        <v>0</v>
      </c>
      <c r="M558" s="29" t="s">
        <v>239</v>
      </c>
      <c r="N558" s="132">
        <v>46265</v>
      </c>
      <c r="O558" s="30">
        <v>46145</v>
      </c>
      <c r="P558" s="29">
        <v>257</v>
      </c>
      <c r="Q558" s="29">
        <v>137</v>
      </c>
      <c r="R558" s="29" t="s">
        <v>2374</v>
      </c>
      <c r="S558" s="29">
        <v>46007</v>
      </c>
      <c r="T558" s="29" t="s">
        <v>240</v>
      </c>
      <c r="U558" s="29" t="s">
        <v>240</v>
      </c>
      <c r="V558" s="29">
        <v>126</v>
      </c>
      <c r="W558" s="29">
        <v>1127.6300000000001</v>
      </c>
      <c r="X558" s="29">
        <v>1</v>
      </c>
      <c r="Y558" s="29" t="s">
        <v>241</v>
      </c>
      <c r="Z558" s="29" t="s">
        <v>2245</v>
      </c>
      <c r="AA558" s="29" t="s">
        <v>242</v>
      </c>
      <c r="AB558" s="29" t="s">
        <v>242</v>
      </c>
      <c r="AC558" s="29" t="s">
        <v>242</v>
      </c>
      <c r="AD558" s="29" t="s">
        <v>243</v>
      </c>
      <c r="AE558" s="29" t="s">
        <v>240</v>
      </c>
      <c r="AF558" s="30">
        <v>45994</v>
      </c>
      <c r="AH558" s="74" t="str">
        <f>_xlfn.IFNA(IF(VLOOKUP(D558,'Cases2021 2022 FC'!AC:AE,3,0)=0,"1",VLOOKUP(D558,'Cases2021 2022 FC'!AC:AE,3,0)),"1")</f>
        <v>1</v>
      </c>
      <c r="AI558" s="74">
        <f t="shared" si="49"/>
        <v>126</v>
      </c>
      <c r="AJ558" s="74">
        <f t="shared" si="50"/>
        <v>0</v>
      </c>
      <c r="AK558" s="74">
        <f t="shared" si="51"/>
        <v>126</v>
      </c>
      <c r="AL558" s="74">
        <f t="shared" si="52"/>
        <v>126</v>
      </c>
      <c r="AM558" s="75">
        <f t="shared" si="53"/>
        <v>0</v>
      </c>
      <c r="AN558" s="72" t="str">
        <f>VLOOKUP(D558,SOP!C:R,16,0)</f>
        <v>ΜΑΓΙΟΝΕΖΑ</v>
      </c>
    </row>
    <row r="559" spans="1:40" x14ac:dyDescent="0.3">
      <c r="A559" s="74" cm="1">
        <f t="array" ref="A559">1+SUMPRODUCT(--(D559&gt;$D$2:$D$826))</f>
        <v>529</v>
      </c>
      <c r="B559" s="72" t="str">
        <f t="shared" si="48"/>
        <v>64773377529</v>
      </c>
      <c r="C559" s="30">
        <v>46008</v>
      </c>
      <c r="D559" s="29">
        <v>64773377</v>
      </c>
      <c r="E559" s="29" t="s">
        <v>753</v>
      </c>
      <c r="F559" s="29" t="s">
        <v>624</v>
      </c>
      <c r="G559" s="29" t="s">
        <v>238</v>
      </c>
      <c r="H559" s="29" t="s">
        <v>2328</v>
      </c>
      <c r="I559" s="29">
        <v>126</v>
      </c>
      <c r="J559" s="29">
        <v>0</v>
      </c>
      <c r="K559" s="29">
        <v>0</v>
      </c>
      <c r="L559" s="29">
        <v>0</v>
      </c>
      <c r="M559" s="29" t="s">
        <v>239</v>
      </c>
      <c r="N559" s="30">
        <v>46265</v>
      </c>
      <c r="O559" s="30">
        <v>46145</v>
      </c>
      <c r="P559" s="29">
        <v>257</v>
      </c>
      <c r="Q559" s="29">
        <v>137</v>
      </c>
      <c r="R559" s="29" t="s">
        <v>2375</v>
      </c>
      <c r="S559" s="30">
        <v>46007</v>
      </c>
      <c r="T559" s="29" t="s">
        <v>240</v>
      </c>
      <c r="U559" s="29" t="s">
        <v>240</v>
      </c>
      <c r="V559" s="29">
        <v>126</v>
      </c>
      <c r="W559" s="29">
        <v>1127.6300000000001</v>
      </c>
      <c r="X559" s="29">
        <v>1</v>
      </c>
      <c r="Y559" s="29" t="s">
        <v>241</v>
      </c>
      <c r="Z559" s="29" t="s">
        <v>2245</v>
      </c>
      <c r="AA559" s="29" t="s">
        <v>242</v>
      </c>
      <c r="AB559" s="29" t="s">
        <v>242</v>
      </c>
      <c r="AC559" s="29" t="s">
        <v>242</v>
      </c>
      <c r="AD559" s="29" t="s">
        <v>243</v>
      </c>
      <c r="AE559" s="29" t="s">
        <v>240</v>
      </c>
      <c r="AF559" s="30">
        <v>45994</v>
      </c>
      <c r="AH559" s="74" t="str">
        <f>_xlfn.IFNA(IF(VLOOKUP(D559,'Cases2021 2022 FC'!AC:AE,3,0)=0,"1",VLOOKUP(D559,'Cases2021 2022 FC'!AC:AE,3,0)),"1")</f>
        <v>1</v>
      </c>
      <c r="AI559" s="74">
        <f t="shared" si="49"/>
        <v>126</v>
      </c>
      <c r="AJ559" s="74">
        <f t="shared" si="50"/>
        <v>0</v>
      </c>
      <c r="AK559" s="74">
        <f t="shared" si="51"/>
        <v>126</v>
      </c>
      <c r="AL559" s="74">
        <f t="shared" si="52"/>
        <v>126</v>
      </c>
      <c r="AM559" s="75">
        <f t="shared" si="53"/>
        <v>0</v>
      </c>
      <c r="AN559" s="72" t="str">
        <f>VLOOKUP(D559,SOP!C:R,16,0)</f>
        <v>ΜΑΓΙΟΝΕΖΑ</v>
      </c>
    </row>
    <row r="560" spans="1:40" x14ac:dyDescent="0.3">
      <c r="A560" s="74" cm="1">
        <f t="array" ref="A560">1+SUMPRODUCT(--(D560&gt;$D$2:$D$826))</f>
        <v>529</v>
      </c>
      <c r="B560" s="72" t="str">
        <f t="shared" si="48"/>
        <v>64773377529</v>
      </c>
      <c r="C560" s="30">
        <v>46008</v>
      </c>
      <c r="D560" s="29">
        <v>64773377</v>
      </c>
      <c r="E560" s="29" t="s">
        <v>753</v>
      </c>
      <c r="F560" s="29" t="s">
        <v>624</v>
      </c>
      <c r="G560" s="29" t="s">
        <v>238</v>
      </c>
      <c r="H560" s="29" t="s">
        <v>2328</v>
      </c>
      <c r="I560" s="29">
        <v>126</v>
      </c>
      <c r="J560" s="29">
        <v>0</v>
      </c>
      <c r="K560" s="29">
        <v>0</v>
      </c>
      <c r="L560" s="29">
        <v>0</v>
      </c>
      <c r="M560" s="29" t="s">
        <v>239</v>
      </c>
      <c r="N560" s="30">
        <v>46265</v>
      </c>
      <c r="O560" s="30">
        <v>46145</v>
      </c>
      <c r="P560" s="29">
        <v>257</v>
      </c>
      <c r="Q560" s="29">
        <v>137</v>
      </c>
      <c r="R560" s="29" t="s">
        <v>2376</v>
      </c>
      <c r="S560" s="30">
        <v>46007</v>
      </c>
      <c r="T560" s="29" t="s">
        <v>240</v>
      </c>
      <c r="U560" s="29" t="s">
        <v>240</v>
      </c>
      <c r="V560" s="29">
        <v>126</v>
      </c>
      <c r="W560" s="29">
        <v>1127.6300000000001</v>
      </c>
      <c r="X560" s="29">
        <v>1</v>
      </c>
      <c r="Y560" s="29" t="s">
        <v>241</v>
      </c>
      <c r="Z560" s="29" t="s">
        <v>2245</v>
      </c>
      <c r="AA560" s="29" t="s">
        <v>242</v>
      </c>
      <c r="AB560" s="29" t="s">
        <v>242</v>
      </c>
      <c r="AC560" s="29" t="s">
        <v>242</v>
      </c>
      <c r="AD560" s="29" t="s">
        <v>243</v>
      </c>
      <c r="AE560" s="29" t="s">
        <v>240</v>
      </c>
      <c r="AF560" s="30">
        <v>45994</v>
      </c>
      <c r="AH560" s="74" t="str">
        <f>_xlfn.IFNA(IF(VLOOKUP(D560,'Cases2021 2022 FC'!AC:AE,3,0)=0,"1",VLOOKUP(D560,'Cases2021 2022 FC'!AC:AE,3,0)),"1")</f>
        <v>1</v>
      </c>
      <c r="AI560" s="74">
        <f t="shared" si="49"/>
        <v>126</v>
      </c>
      <c r="AJ560" s="74">
        <f t="shared" si="50"/>
        <v>0</v>
      </c>
      <c r="AK560" s="74">
        <f t="shared" si="51"/>
        <v>126</v>
      </c>
      <c r="AL560" s="74">
        <f t="shared" si="52"/>
        <v>126</v>
      </c>
      <c r="AM560" s="75">
        <f t="shared" si="53"/>
        <v>0</v>
      </c>
      <c r="AN560" s="72" t="str">
        <f>VLOOKUP(D560,SOP!C:R,16,0)</f>
        <v>ΜΑΓΙΟΝΕΖΑ</v>
      </c>
    </row>
    <row r="561" spans="1:40" x14ac:dyDescent="0.3">
      <c r="A561" s="74" cm="1">
        <f t="array" ref="A561">1+SUMPRODUCT(--(D561&gt;$D$2:$D$826))</f>
        <v>529</v>
      </c>
      <c r="B561" s="72" t="str">
        <f t="shared" si="48"/>
        <v>64773377529</v>
      </c>
      <c r="C561" s="30">
        <v>46008</v>
      </c>
      <c r="D561" s="29">
        <v>64773377</v>
      </c>
      <c r="E561" s="29" t="s">
        <v>753</v>
      </c>
      <c r="F561" s="29" t="s">
        <v>624</v>
      </c>
      <c r="G561" s="29" t="s">
        <v>238</v>
      </c>
      <c r="H561" s="29" t="s">
        <v>2328</v>
      </c>
      <c r="I561" s="29">
        <v>126</v>
      </c>
      <c r="J561" s="29">
        <v>0</v>
      </c>
      <c r="K561" s="29">
        <v>0</v>
      </c>
      <c r="L561" s="29">
        <v>0</v>
      </c>
      <c r="M561" s="29" t="s">
        <v>239</v>
      </c>
      <c r="N561" s="30">
        <v>46265</v>
      </c>
      <c r="O561" s="30">
        <v>46145</v>
      </c>
      <c r="P561" s="29">
        <v>257</v>
      </c>
      <c r="Q561" s="29">
        <v>137</v>
      </c>
      <c r="R561" s="29" t="s">
        <v>2377</v>
      </c>
      <c r="S561" s="30">
        <v>46007</v>
      </c>
      <c r="T561" s="29" t="s">
        <v>240</v>
      </c>
      <c r="U561" s="29" t="s">
        <v>240</v>
      </c>
      <c r="V561" s="29">
        <v>126</v>
      </c>
      <c r="W561" s="29">
        <v>1127.6300000000001</v>
      </c>
      <c r="X561" s="29">
        <v>1</v>
      </c>
      <c r="Y561" s="29" t="s">
        <v>241</v>
      </c>
      <c r="Z561" s="29" t="s">
        <v>2245</v>
      </c>
      <c r="AA561" s="29" t="s">
        <v>242</v>
      </c>
      <c r="AB561" s="29" t="s">
        <v>242</v>
      </c>
      <c r="AC561" s="29" t="s">
        <v>242</v>
      </c>
      <c r="AD561" s="29" t="s">
        <v>243</v>
      </c>
      <c r="AE561" s="29" t="s">
        <v>240</v>
      </c>
      <c r="AF561" s="30">
        <v>45994</v>
      </c>
      <c r="AH561" s="74" t="str">
        <f>_xlfn.IFNA(IF(VLOOKUP(D561,'Cases2021 2022 FC'!AC:AE,3,0)=0,"1",VLOOKUP(D561,'Cases2021 2022 FC'!AC:AE,3,0)),"1")</f>
        <v>1</v>
      </c>
      <c r="AI561" s="74">
        <f t="shared" si="49"/>
        <v>126</v>
      </c>
      <c r="AJ561" s="74">
        <f t="shared" si="50"/>
        <v>0</v>
      </c>
      <c r="AK561" s="74">
        <f t="shared" si="51"/>
        <v>126</v>
      </c>
      <c r="AL561" s="74">
        <f t="shared" si="52"/>
        <v>126</v>
      </c>
      <c r="AM561" s="75">
        <f t="shared" si="53"/>
        <v>0</v>
      </c>
      <c r="AN561" s="72" t="str">
        <f>VLOOKUP(D561,SOP!C:R,16,0)</f>
        <v>ΜΑΓΙΟΝΕΖΑ</v>
      </c>
    </row>
    <row r="562" spans="1:40" x14ac:dyDescent="0.3">
      <c r="A562" s="74" cm="1">
        <f t="array" ref="A562">1+SUMPRODUCT(--(D562&gt;$D$2:$D$826))</f>
        <v>529</v>
      </c>
      <c r="B562" s="72" t="str">
        <f t="shared" si="48"/>
        <v>64773377529</v>
      </c>
      <c r="C562" s="30">
        <v>46008</v>
      </c>
      <c r="D562" s="29">
        <v>64773377</v>
      </c>
      <c r="E562" s="29" t="s">
        <v>753</v>
      </c>
      <c r="F562" s="29" t="s">
        <v>624</v>
      </c>
      <c r="G562" s="29" t="s">
        <v>238</v>
      </c>
      <c r="H562" s="29" t="s">
        <v>2328</v>
      </c>
      <c r="I562" s="29">
        <v>126</v>
      </c>
      <c r="J562" s="29">
        <v>0</v>
      </c>
      <c r="K562" s="29">
        <v>0</v>
      </c>
      <c r="L562" s="29">
        <v>0</v>
      </c>
      <c r="M562" s="29" t="s">
        <v>239</v>
      </c>
      <c r="N562" s="30">
        <v>46265</v>
      </c>
      <c r="O562" s="30">
        <v>46145</v>
      </c>
      <c r="P562" s="32">
        <v>257</v>
      </c>
      <c r="Q562" s="32">
        <v>137</v>
      </c>
      <c r="R562" s="29" t="s">
        <v>2378</v>
      </c>
      <c r="S562" s="30">
        <v>46007</v>
      </c>
      <c r="T562" s="29" t="s">
        <v>240</v>
      </c>
      <c r="U562" s="29" t="s">
        <v>240</v>
      </c>
      <c r="V562" s="32">
        <v>126</v>
      </c>
      <c r="W562" s="33">
        <v>1127.6300000000001</v>
      </c>
      <c r="X562" s="32">
        <v>1</v>
      </c>
      <c r="Y562" s="29" t="s">
        <v>241</v>
      </c>
      <c r="Z562" s="29" t="s">
        <v>2245</v>
      </c>
      <c r="AA562" s="29" t="s">
        <v>242</v>
      </c>
      <c r="AB562" s="29" t="s">
        <v>242</v>
      </c>
      <c r="AC562" s="29" t="s">
        <v>242</v>
      </c>
      <c r="AD562" s="29" t="s">
        <v>243</v>
      </c>
      <c r="AE562" s="29" t="s">
        <v>240</v>
      </c>
      <c r="AF562" s="30">
        <v>45994</v>
      </c>
      <c r="AG562" s="30"/>
      <c r="AH562" s="74" t="str">
        <f>_xlfn.IFNA(IF(VLOOKUP(D562,'Cases2021 2022 FC'!AC:AE,3,0)=0,"1",VLOOKUP(D562,'Cases2021 2022 FC'!AC:AE,3,0)),"1")</f>
        <v>1</v>
      </c>
      <c r="AI562" s="74">
        <f t="shared" si="49"/>
        <v>126</v>
      </c>
      <c r="AJ562" s="74">
        <f t="shared" si="50"/>
        <v>0</v>
      </c>
      <c r="AK562" s="74">
        <f t="shared" si="51"/>
        <v>126</v>
      </c>
      <c r="AL562" s="74">
        <f t="shared" si="52"/>
        <v>126</v>
      </c>
      <c r="AM562" s="75">
        <f t="shared" si="53"/>
        <v>0</v>
      </c>
      <c r="AN562" s="72" t="str">
        <f>VLOOKUP(D562,SOP!C:R,16,0)</f>
        <v>ΜΑΓΙΟΝΕΖΑ</v>
      </c>
    </row>
    <row r="563" spans="1:40" x14ac:dyDescent="0.3">
      <c r="A563" s="74" cm="1">
        <f t="array" ref="A563">1+SUMPRODUCT(--(D563&gt;$D$2:$D$826))</f>
        <v>529</v>
      </c>
      <c r="B563" s="72" t="str">
        <f t="shared" si="48"/>
        <v>64773377529</v>
      </c>
      <c r="C563" s="30">
        <v>46008</v>
      </c>
      <c r="D563" s="29">
        <v>64773377</v>
      </c>
      <c r="E563" s="29" t="s">
        <v>753</v>
      </c>
      <c r="F563" s="29" t="s">
        <v>624</v>
      </c>
      <c r="G563" s="29" t="s">
        <v>238</v>
      </c>
      <c r="H563" s="29" t="s">
        <v>2328</v>
      </c>
      <c r="I563" s="29">
        <v>126</v>
      </c>
      <c r="J563" s="29">
        <v>0</v>
      </c>
      <c r="K563" s="29">
        <v>0</v>
      </c>
      <c r="L563" s="29">
        <v>0</v>
      </c>
      <c r="M563" s="29" t="s">
        <v>239</v>
      </c>
      <c r="N563" s="132">
        <v>46265</v>
      </c>
      <c r="O563" s="30">
        <v>46145</v>
      </c>
      <c r="P563" s="29">
        <v>257</v>
      </c>
      <c r="Q563" s="29">
        <v>137</v>
      </c>
      <c r="R563" s="29" t="s">
        <v>2379</v>
      </c>
      <c r="S563" s="29">
        <v>46007</v>
      </c>
      <c r="T563" s="29" t="s">
        <v>240</v>
      </c>
      <c r="U563" s="29" t="s">
        <v>240</v>
      </c>
      <c r="V563" s="29">
        <v>126</v>
      </c>
      <c r="W563" s="29">
        <v>1127.6300000000001</v>
      </c>
      <c r="X563" s="29">
        <v>1</v>
      </c>
      <c r="Y563" s="29" t="s">
        <v>241</v>
      </c>
      <c r="Z563" s="29" t="s">
        <v>2245</v>
      </c>
      <c r="AA563" s="29" t="s">
        <v>242</v>
      </c>
      <c r="AB563" s="29" t="s">
        <v>242</v>
      </c>
      <c r="AC563" s="29" t="s">
        <v>242</v>
      </c>
      <c r="AD563" s="29" t="s">
        <v>243</v>
      </c>
      <c r="AE563" s="29" t="s">
        <v>240</v>
      </c>
      <c r="AF563" s="30">
        <v>45994</v>
      </c>
      <c r="AH563" s="74" t="str">
        <f>_xlfn.IFNA(IF(VLOOKUP(D563,'Cases2021 2022 FC'!AC:AE,3,0)=0,"1",VLOOKUP(D563,'Cases2021 2022 FC'!AC:AE,3,0)),"1")</f>
        <v>1</v>
      </c>
      <c r="AI563" s="74">
        <f t="shared" si="49"/>
        <v>126</v>
      </c>
      <c r="AJ563" s="74">
        <f t="shared" si="50"/>
        <v>0</v>
      </c>
      <c r="AK563" s="74">
        <f t="shared" si="51"/>
        <v>126</v>
      </c>
      <c r="AL563" s="74">
        <f t="shared" si="52"/>
        <v>126</v>
      </c>
      <c r="AM563" s="75">
        <f t="shared" si="53"/>
        <v>0</v>
      </c>
      <c r="AN563" s="72" t="str">
        <f>VLOOKUP(D563,SOP!C:R,16,0)</f>
        <v>ΜΑΓΙΟΝΕΖΑ</v>
      </c>
    </row>
    <row r="564" spans="1:40" x14ac:dyDescent="0.3">
      <c r="A564" s="74" cm="1">
        <f t="array" ref="A564">1+SUMPRODUCT(--(D564&gt;$D$2:$D$826))</f>
        <v>529</v>
      </c>
      <c r="B564" s="72" t="str">
        <f t="shared" si="48"/>
        <v>64773377529</v>
      </c>
      <c r="C564" s="30">
        <v>46008</v>
      </c>
      <c r="D564" s="29">
        <v>64773377</v>
      </c>
      <c r="E564" s="29" t="s">
        <v>753</v>
      </c>
      <c r="F564" s="29" t="s">
        <v>624</v>
      </c>
      <c r="G564" s="29" t="s">
        <v>238</v>
      </c>
      <c r="H564" s="29" t="s">
        <v>2328</v>
      </c>
      <c r="I564" s="29">
        <v>126</v>
      </c>
      <c r="J564" s="29">
        <v>0</v>
      </c>
      <c r="K564" s="29">
        <v>0</v>
      </c>
      <c r="L564" s="29">
        <v>0</v>
      </c>
      <c r="M564" s="29" t="s">
        <v>239</v>
      </c>
      <c r="N564" s="132">
        <v>46265</v>
      </c>
      <c r="O564" s="30">
        <v>46145</v>
      </c>
      <c r="P564" s="29">
        <v>257</v>
      </c>
      <c r="Q564" s="29">
        <v>137</v>
      </c>
      <c r="R564" s="29" t="s">
        <v>2380</v>
      </c>
      <c r="S564" s="29">
        <v>46007</v>
      </c>
      <c r="T564" s="29" t="s">
        <v>240</v>
      </c>
      <c r="U564" s="29" t="s">
        <v>240</v>
      </c>
      <c r="V564" s="29">
        <v>126</v>
      </c>
      <c r="W564" s="29">
        <v>1127.6300000000001</v>
      </c>
      <c r="X564" s="29">
        <v>1</v>
      </c>
      <c r="Y564" s="29" t="s">
        <v>241</v>
      </c>
      <c r="Z564" s="29" t="s">
        <v>2245</v>
      </c>
      <c r="AA564" s="29" t="s">
        <v>242</v>
      </c>
      <c r="AB564" s="29" t="s">
        <v>242</v>
      </c>
      <c r="AC564" s="29" t="s">
        <v>242</v>
      </c>
      <c r="AD564" s="29" t="s">
        <v>243</v>
      </c>
      <c r="AE564" s="29" t="s">
        <v>240</v>
      </c>
      <c r="AF564" s="30">
        <v>45994</v>
      </c>
      <c r="AH564" s="74" t="str">
        <f>_xlfn.IFNA(IF(VLOOKUP(D564,'Cases2021 2022 FC'!AC:AE,3,0)=0,"1",VLOOKUP(D564,'Cases2021 2022 FC'!AC:AE,3,0)),"1")</f>
        <v>1</v>
      </c>
      <c r="AI564" s="74">
        <f t="shared" si="49"/>
        <v>126</v>
      </c>
      <c r="AJ564" s="74">
        <f t="shared" si="50"/>
        <v>0</v>
      </c>
      <c r="AK564" s="74">
        <f t="shared" si="51"/>
        <v>126</v>
      </c>
      <c r="AL564" s="74">
        <f t="shared" si="52"/>
        <v>126</v>
      </c>
      <c r="AM564" s="75">
        <f t="shared" si="53"/>
        <v>0</v>
      </c>
      <c r="AN564" s="72" t="str">
        <f>VLOOKUP(D564,SOP!C:R,16,0)</f>
        <v>ΜΑΓΙΟΝΕΖΑ</v>
      </c>
    </row>
    <row r="565" spans="1:40" x14ac:dyDescent="0.3">
      <c r="A565" s="74" cm="1">
        <f t="array" ref="A565">1+SUMPRODUCT(--(D565&gt;$D$2:$D$826))</f>
        <v>529</v>
      </c>
      <c r="B565" s="72" t="str">
        <f t="shared" si="48"/>
        <v>64773377529</v>
      </c>
      <c r="C565" s="30">
        <v>46008</v>
      </c>
      <c r="D565" s="29">
        <v>64773377</v>
      </c>
      <c r="E565" s="29" t="s">
        <v>753</v>
      </c>
      <c r="F565" s="29" t="s">
        <v>624</v>
      </c>
      <c r="G565" s="29" t="s">
        <v>238</v>
      </c>
      <c r="H565" s="29" t="s">
        <v>2381</v>
      </c>
      <c r="I565" s="29">
        <v>126</v>
      </c>
      <c r="J565" s="29">
        <v>0</v>
      </c>
      <c r="K565" s="29">
        <v>0</v>
      </c>
      <c r="L565" s="29">
        <v>0</v>
      </c>
      <c r="M565" s="29" t="s">
        <v>239</v>
      </c>
      <c r="N565" s="30">
        <v>46265</v>
      </c>
      <c r="O565" s="30">
        <v>46145</v>
      </c>
      <c r="P565" s="29">
        <v>257</v>
      </c>
      <c r="Q565" s="29">
        <v>137</v>
      </c>
      <c r="R565" s="29" t="s">
        <v>2382</v>
      </c>
      <c r="S565" s="30">
        <v>46007</v>
      </c>
      <c r="T565" s="29" t="s">
        <v>240</v>
      </c>
      <c r="U565" s="29" t="s">
        <v>240</v>
      </c>
      <c r="V565" s="32">
        <v>126</v>
      </c>
      <c r="W565" s="29">
        <v>1127.6300000000001</v>
      </c>
      <c r="X565" s="29">
        <v>1</v>
      </c>
      <c r="Y565" s="29" t="s">
        <v>241</v>
      </c>
      <c r="Z565" s="29" t="s">
        <v>2245</v>
      </c>
      <c r="AA565" s="29" t="s">
        <v>242</v>
      </c>
      <c r="AB565" s="29" t="s">
        <v>242</v>
      </c>
      <c r="AC565" s="29" t="s">
        <v>242</v>
      </c>
      <c r="AD565" s="29" t="s">
        <v>243</v>
      </c>
      <c r="AE565" s="29" t="s">
        <v>240</v>
      </c>
      <c r="AF565" s="30">
        <v>45999</v>
      </c>
      <c r="AH565" s="74" t="str">
        <f>_xlfn.IFNA(IF(VLOOKUP(D565,'Cases2021 2022 FC'!AC:AE,3,0)=0,"1",VLOOKUP(D565,'Cases2021 2022 FC'!AC:AE,3,0)),"1")</f>
        <v>1</v>
      </c>
      <c r="AI565" s="74">
        <f t="shared" si="49"/>
        <v>126</v>
      </c>
      <c r="AJ565" s="74">
        <f t="shared" si="50"/>
        <v>0</v>
      </c>
      <c r="AK565" s="74">
        <f t="shared" si="51"/>
        <v>126</v>
      </c>
      <c r="AL565" s="74">
        <f t="shared" si="52"/>
        <v>126</v>
      </c>
      <c r="AM565" s="75">
        <f t="shared" si="53"/>
        <v>0</v>
      </c>
      <c r="AN565" s="72" t="str">
        <f>VLOOKUP(D565,SOP!C:R,16,0)</f>
        <v>ΜΑΓΙΟΝΕΖΑ</v>
      </c>
    </row>
    <row r="566" spans="1:40" x14ac:dyDescent="0.3">
      <c r="A566" s="74" cm="1">
        <f t="array" ref="A566">1+SUMPRODUCT(--(D566&gt;$D$2:$D$826))</f>
        <v>529</v>
      </c>
      <c r="B566" s="72" t="str">
        <f t="shared" si="48"/>
        <v>64773377529</v>
      </c>
      <c r="C566" s="30">
        <v>46008</v>
      </c>
      <c r="D566" s="29">
        <v>64773377</v>
      </c>
      <c r="E566" s="29" t="s">
        <v>753</v>
      </c>
      <c r="F566" s="29" t="s">
        <v>624</v>
      </c>
      <c r="G566" s="29" t="s">
        <v>238</v>
      </c>
      <c r="H566" s="29" t="s">
        <v>2381</v>
      </c>
      <c r="I566" s="29">
        <v>126</v>
      </c>
      <c r="J566" s="29">
        <v>0</v>
      </c>
      <c r="K566" s="29">
        <v>0</v>
      </c>
      <c r="L566" s="29">
        <v>0</v>
      </c>
      <c r="M566" s="29" t="s">
        <v>239</v>
      </c>
      <c r="N566" s="132">
        <v>46265</v>
      </c>
      <c r="O566" s="30">
        <v>46145</v>
      </c>
      <c r="P566" s="29">
        <v>257</v>
      </c>
      <c r="Q566" s="29">
        <v>137</v>
      </c>
      <c r="R566" s="29" t="s">
        <v>2383</v>
      </c>
      <c r="S566" s="29">
        <v>46007</v>
      </c>
      <c r="T566" s="29" t="s">
        <v>240</v>
      </c>
      <c r="U566" s="29" t="s">
        <v>240</v>
      </c>
      <c r="V566" s="29">
        <v>126</v>
      </c>
      <c r="W566" s="29">
        <v>1127.6300000000001</v>
      </c>
      <c r="X566" s="29">
        <v>1</v>
      </c>
      <c r="Y566" s="29" t="s">
        <v>241</v>
      </c>
      <c r="Z566" s="29" t="s">
        <v>2245</v>
      </c>
      <c r="AA566" s="29" t="s">
        <v>242</v>
      </c>
      <c r="AB566" s="29" t="s">
        <v>242</v>
      </c>
      <c r="AC566" s="29" t="s">
        <v>242</v>
      </c>
      <c r="AD566" s="29" t="s">
        <v>243</v>
      </c>
      <c r="AE566" s="29" t="s">
        <v>240</v>
      </c>
      <c r="AF566" s="30">
        <v>45999</v>
      </c>
      <c r="AH566" s="74" t="str">
        <f>_xlfn.IFNA(IF(VLOOKUP(D566,'Cases2021 2022 FC'!AC:AE,3,0)=0,"1",VLOOKUP(D566,'Cases2021 2022 FC'!AC:AE,3,0)),"1")</f>
        <v>1</v>
      </c>
      <c r="AI566" s="74">
        <f t="shared" si="49"/>
        <v>126</v>
      </c>
      <c r="AJ566" s="74">
        <f t="shared" si="50"/>
        <v>0</v>
      </c>
      <c r="AK566" s="74">
        <f t="shared" si="51"/>
        <v>126</v>
      </c>
      <c r="AL566" s="74">
        <f t="shared" si="52"/>
        <v>126</v>
      </c>
      <c r="AM566" s="75">
        <f t="shared" si="53"/>
        <v>0</v>
      </c>
      <c r="AN566" s="72" t="str">
        <f>VLOOKUP(D566,SOP!C:R,16,0)</f>
        <v>ΜΑΓΙΟΝΕΖΑ</v>
      </c>
    </row>
    <row r="567" spans="1:40" x14ac:dyDescent="0.3">
      <c r="A567" s="74" cm="1">
        <f t="array" ref="A567">1+SUMPRODUCT(--(D567&gt;$D$2:$D$826))</f>
        <v>529</v>
      </c>
      <c r="B567" s="72" t="str">
        <f t="shared" si="48"/>
        <v>64773377529</v>
      </c>
      <c r="C567" s="30">
        <v>46008</v>
      </c>
      <c r="D567" s="29">
        <v>64773377</v>
      </c>
      <c r="E567" s="29" t="s">
        <v>753</v>
      </c>
      <c r="F567" s="29" t="s">
        <v>624</v>
      </c>
      <c r="G567" s="29" t="s">
        <v>238</v>
      </c>
      <c r="H567" s="29" t="s">
        <v>2381</v>
      </c>
      <c r="I567" s="29">
        <v>126</v>
      </c>
      <c r="J567" s="29">
        <v>0</v>
      </c>
      <c r="K567" s="29">
        <v>0</v>
      </c>
      <c r="L567" s="29">
        <v>0</v>
      </c>
      <c r="M567" s="29" t="s">
        <v>239</v>
      </c>
      <c r="N567" s="132">
        <v>46265</v>
      </c>
      <c r="O567" s="30">
        <v>46145</v>
      </c>
      <c r="P567" s="29">
        <v>257</v>
      </c>
      <c r="Q567" s="29">
        <v>137</v>
      </c>
      <c r="R567" s="29" t="s">
        <v>2384</v>
      </c>
      <c r="S567" s="29">
        <v>46007</v>
      </c>
      <c r="T567" s="29" t="s">
        <v>240</v>
      </c>
      <c r="U567" s="29" t="s">
        <v>240</v>
      </c>
      <c r="V567" s="29">
        <v>126</v>
      </c>
      <c r="W567" s="29">
        <v>1127.6300000000001</v>
      </c>
      <c r="X567" s="29">
        <v>1</v>
      </c>
      <c r="Y567" s="29" t="s">
        <v>241</v>
      </c>
      <c r="Z567" s="29" t="s">
        <v>2245</v>
      </c>
      <c r="AA567" s="29" t="s">
        <v>242</v>
      </c>
      <c r="AB567" s="29" t="s">
        <v>242</v>
      </c>
      <c r="AC567" s="29" t="s">
        <v>242</v>
      </c>
      <c r="AD567" s="29" t="s">
        <v>243</v>
      </c>
      <c r="AE567" s="29" t="s">
        <v>240</v>
      </c>
      <c r="AF567" s="30">
        <v>45999</v>
      </c>
      <c r="AH567" s="74" t="str">
        <f>_xlfn.IFNA(IF(VLOOKUP(D567,'Cases2021 2022 FC'!AC:AE,3,0)=0,"1",VLOOKUP(D567,'Cases2021 2022 FC'!AC:AE,3,0)),"1")</f>
        <v>1</v>
      </c>
      <c r="AI567" s="74">
        <f t="shared" si="49"/>
        <v>126</v>
      </c>
      <c r="AJ567" s="74">
        <f t="shared" si="50"/>
        <v>0</v>
      </c>
      <c r="AK567" s="74">
        <f t="shared" si="51"/>
        <v>126</v>
      </c>
      <c r="AL567" s="74">
        <f t="shared" si="52"/>
        <v>126</v>
      </c>
      <c r="AM567" s="75">
        <f t="shared" si="53"/>
        <v>0</v>
      </c>
      <c r="AN567" s="72" t="str">
        <f>VLOOKUP(D567,SOP!C:R,16,0)</f>
        <v>ΜΑΓΙΟΝΕΖΑ</v>
      </c>
    </row>
    <row r="568" spans="1:40" x14ac:dyDescent="0.3">
      <c r="A568" s="74" cm="1">
        <f t="array" ref="A568">1+SUMPRODUCT(--(D568&gt;$D$2:$D$826))</f>
        <v>529</v>
      </c>
      <c r="B568" s="72" t="str">
        <f t="shared" si="48"/>
        <v>64773377529</v>
      </c>
      <c r="C568" s="30">
        <v>46008</v>
      </c>
      <c r="D568" s="29">
        <v>64773377</v>
      </c>
      <c r="E568" s="29" t="s">
        <v>753</v>
      </c>
      <c r="F568" s="29" t="s">
        <v>624</v>
      </c>
      <c r="G568" s="29" t="s">
        <v>238</v>
      </c>
      <c r="H568" s="29" t="s">
        <v>2381</v>
      </c>
      <c r="I568" s="29">
        <v>126</v>
      </c>
      <c r="J568" s="29">
        <v>0</v>
      </c>
      <c r="K568" s="29">
        <v>0</v>
      </c>
      <c r="L568" s="29">
        <v>0</v>
      </c>
      <c r="M568" s="29" t="s">
        <v>239</v>
      </c>
      <c r="N568" s="30">
        <v>46265</v>
      </c>
      <c r="O568" s="30">
        <v>46145</v>
      </c>
      <c r="P568" s="29">
        <v>257</v>
      </c>
      <c r="Q568" s="29">
        <v>137</v>
      </c>
      <c r="R568" s="29" t="s">
        <v>2385</v>
      </c>
      <c r="S568" s="30">
        <v>46007</v>
      </c>
      <c r="T568" s="29" t="s">
        <v>240</v>
      </c>
      <c r="U568" s="29" t="s">
        <v>240</v>
      </c>
      <c r="V568" s="29">
        <v>126</v>
      </c>
      <c r="W568" s="29">
        <v>1127.6300000000001</v>
      </c>
      <c r="X568" s="29">
        <v>1</v>
      </c>
      <c r="Y568" s="29" t="s">
        <v>241</v>
      </c>
      <c r="Z568" s="29" t="s">
        <v>2245</v>
      </c>
      <c r="AA568" s="29" t="s">
        <v>242</v>
      </c>
      <c r="AB568" s="29" t="s">
        <v>242</v>
      </c>
      <c r="AC568" s="29" t="s">
        <v>242</v>
      </c>
      <c r="AD568" s="29" t="s">
        <v>243</v>
      </c>
      <c r="AE568" s="29" t="s">
        <v>240</v>
      </c>
      <c r="AF568" s="30">
        <v>45999</v>
      </c>
      <c r="AH568" s="74" t="str">
        <f>_xlfn.IFNA(IF(VLOOKUP(D568,'Cases2021 2022 FC'!AC:AE,3,0)=0,"1",VLOOKUP(D568,'Cases2021 2022 FC'!AC:AE,3,0)),"1")</f>
        <v>1</v>
      </c>
      <c r="AI568" s="74">
        <f t="shared" si="49"/>
        <v>126</v>
      </c>
      <c r="AJ568" s="74">
        <f t="shared" si="50"/>
        <v>0</v>
      </c>
      <c r="AK568" s="74">
        <f t="shared" si="51"/>
        <v>126</v>
      </c>
      <c r="AL568" s="74">
        <f t="shared" si="52"/>
        <v>126</v>
      </c>
      <c r="AM568" s="75">
        <f t="shared" si="53"/>
        <v>0</v>
      </c>
      <c r="AN568" s="72" t="str">
        <f>VLOOKUP(D568,SOP!C:R,16,0)</f>
        <v>ΜΑΓΙΟΝΕΖΑ</v>
      </c>
    </row>
    <row r="569" spans="1:40" x14ac:dyDescent="0.3">
      <c r="A569" s="74" cm="1">
        <f t="array" ref="A569">1+SUMPRODUCT(--(D569&gt;$D$2:$D$826))</f>
        <v>529</v>
      </c>
      <c r="B569" s="72" t="str">
        <f t="shared" si="48"/>
        <v>64773377529</v>
      </c>
      <c r="C569" s="30">
        <v>46008</v>
      </c>
      <c r="D569" s="29">
        <v>64773377</v>
      </c>
      <c r="E569" s="29" t="s">
        <v>753</v>
      </c>
      <c r="F569" s="29" t="s">
        <v>624</v>
      </c>
      <c r="G569" s="29" t="s">
        <v>238</v>
      </c>
      <c r="H569" s="29" t="s">
        <v>2381</v>
      </c>
      <c r="I569" s="29">
        <v>126</v>
      </c>
      <c r="J569" s="29">
        <v>0</v>
      </c>
      <c r="K569" s="29">
        <v>0</v>
      </c>
      <c r="L569" s="29">
        <v>0</v>
      </c>
      <c r="M569" s="29" t="s">
        <v>239</v>
      </c>
      <c r="N569" s="30">
        <v>46265</v>
      </c>
      <c r="O569" s="30">
        <v>46145</v>
      </c>
      <c r="P569" s="29">
        <v>257</v>
      </c>
      <c r="Q569" s="29">
        <v>137</v>
      </c>
      <c r="R569" s="29" t="s">
        <v>2386</v>
      </c>
      <c r="S569" s="30">
        <v>46007</v>
      </c>
      <c r="T569" s="29" t="s">
        <v>240</v>
      </c>
      <c r="U569" s="29" t="s">
        <v>240</v>
      </c>
      <c r="V569" s="29">
        <v>126</v>
      </c>
      <c r="W569" s="29">
        <v>1127.6300000000001</v>
      </c>
      <c r="X569" s="29">
        <v>1</v>
      </c>
      <c r="Y569" s="29" t="s">
        <v>241</v>
      </c>
      <c r="Z569" s="29" t="s">
        <v>2245</v>
      </c>
      <c r="AA569" s="29" t="s">
        <v>242</v>
      </c>
      <c r="AB569" s="29" t="s">
        <v>242</v>
      </c>
      <c r="AC569" s="29" t="s">
        <v>242</v>
      </c>
      <c r="AD569" s="29" t="s">
        <v>243</v>
      </c>
      <c r="AE569" s="29" t="s">
        <v>240</v>
      </c>
      <c r="AF569" s="30">
        <v>45999</v>
      </c>
      <c r="AH569" s="74" t="str">
        <f>_xlfn.IFNA(IF(VLOOKUP(D569,'Cases2021 2022 FC'!AC:AE,3,0)=0,"1",VLOOKUP(D569,'Cases2021 2022 FC'!AC:AE,3,0)),"1")</f>
        <v>1</v>
      </c>
      <c r="AI569" s="74">
        <f t="shared" si="49"/>
        <v>126</v>
      </c>
      <c r="AJ569" s="74">
        <f t="shared" si="50"/>
        <v>0</v>
      </c>
      <c r="AK569" s="74">
        <f t="shared" si="51"/>
        <v>126</v>
      </c>
      <c r="AL569" s="74">
        <f t="shared" si="52"/>
        <v>126</v>
      </c>
      <c r="AM569" s="75">
        <f t="shared" si="53"/>
        <v>0</v>
      </c>
      <c r="AN569" s="72" t="str">
        <f>VLOOKUP(D569,SOP!C:R,16,0)</f>
        <v>ΜΑΓΙΟΝΕΖΑ</v>
      </c>
    </row>
    <row r="570" spans="1:40" x14ac:dyDescent="0.3">
      <c r="A570" s="74" cm="1">
        <f t="array" ref="A570">1+SUMPRODUCT(--(D570&gt;$D$2:$D$826))</f>
        <v>529</v>
      </c>
      <c r="B570" s="72" t="str">
        <f t="shared" si="48"/>
        <v>64773377529</v>
      </c>
      <c r="C570" s="30">
        <v>46008</v>
      </c>
      <c r="D570" s="29">
        <v>64773377</v>
      </c>
      <c r="E570" s="29" t="s">
        <v>753</v>
      </c>
      <c r="F570" s="29" t="s">
        <v>624</v>
      </c>
      <c r="G570" s="29" t="s">
        <v>238</v>
      </c>
      <c r="H570" s="29" t="s">
        <v>2381</v>
      </c>
      <c r="I570" s="29">
        <v>126</v>
      </c>
      <c r="J570" s="29">
        <v>0</v>
      </c>
      <c r="K570" s="29">
        <v>0</v>
      </c>
      <c r="L570" s="29">
        <v>0</v>
      </c>
      <c r="M570" s="29" t="s">
        <v>239</v>
      </c>
      <c r="N570" s="30">
        <v>46265</v>
      </c>
      <c r="O570" s="30">
        <v>46145</v>
      </c>
      <c r="P570" s="29">
        <v>257</v>
      </c>
      <c r="Q570" s="29">
        <v>137</v>
      </c>
      <c r="R570" s="29" t="s">
        <v>2387</v>
      </c>
      <c r="S570" s="30">
        <v>46007</v>
      </c>
      <c r="T570" s="29" t="s">
        <v>240</v>
      </c>
      <c r="U570" s="29" t="s">
        <v>240</v>
      </c>
      <c r="V570" s="29">
        <v>126</v>
      </c>
      <c r="W570" s="29">
        <v>1127.6300000000001</v>
      </c>
      <c r="X570" s="29">
        <v>1</v>
      </c>
      <c r="Y570" s="29" t="s">
        <v>241</v>
      </c>
      <c r="Z570" s="29" t="s">
        <v>2245</v>
      </c>
      <c r="AA570" s="29" t="s">
        <v>242</v>
      </c>
      <c r="AB570" s="29" t="s">
        <v>242</v>
      </c>
      <c r="AC570" s="29" t="s">
        <v>242</v>
      </c>
      <c r="AD570" s="29" t="s">
        <v>243</v>
      </c>
      <c r="AE570" s="29" t="s">
        <v>240</v>
      </c>
      <c r="AF570" s="30">
        <v>45999</v>
      </c>
      <c r="AH570" s="74" t="str">
        <f>_xlfn.IFNA(IF(VLOOKUP(D570,'Cases2021 2022 FC'!AC:AE,3,0)=0,"1",VLOOKUP(D570,'Cases2021 2022 FC'!AC:AE,3,0)),"1")</f>
        <v>1</v>
      </c>
      <c r="AI570" s="74">
        <f t="shared" si="49"/>
        <v>126</v>
      </c>
      <c r="AJ570" s="74">
        <f t="shared" si="50"/>
        <v>0</v>
      </c>
      <c r="AK570" s="74">
        <f t="shared" si="51"/>
        <v>126</v>
      </c>
      <c r="AL570" s="74">
        <f t="shared" si="52"/>
        <v>126</v>
      </c>
      <c r="AM570" s="75">
        <f t="shared" si="53"/>
        <v>0</v>
      </c>
      <c r="AN570" s="72" t="str">
        <f>VLOOKUP(D570,SOP!C:R,16,0)</f>
        <v>ΜΑΓΙΟΝΕΖΑ</v>
      </c>
    </row>
    <row r="571" spans="1:40" x14ac:dyDescent="0.3">
      <c r="A571" s="74" cm="1">
        <f t="array" ref="A571">1+SUMPRODUCT(--(D571&gt;$D$2:$D$826))</f>
        <v>529</v>
      </c>
      <c r="B571" s="72" t="str">
        <f t="shared" si="48"/>
        <v>64773377529</v>
      </c>
      <c r="C571" s="30">
        <v>46008</v>
      </c>
      <c r="D571" s="29">
        <v>64773377</v>
      </c>
      <c r="E571" s="29" t="s">
        <v>753</v>
      </c>
      <c r="F571" s="29" t="s">
        <v>624</v>
      </c>
      <c r="G571" s="29" t="s">
        <v>238</v>
      </c>
      <c r="H571" s="29" t="s">
        <v>2381</v>
      </c>
      <c r="I571" s="29">
        <v>126</v>
      </c>
      <c r="J571" s="29">
        <v>0</v>
      </c>
      <c r="K571" s="29">
        <v>0</v>
      </c>
      <c r="L571" s="29">
        <v>0</v>
      </c>
      <c r="M571" s="29" t="s">
        <v>239</v>
      </c>
      <c r="N571" s="132">
        <v>46265</v>
      </c>
      <c r="O571" s="30">
        <v>46145</v>
      </c>
      <c r="P571" s="29">
        <v>257</v>
      </c>
      <c r="Q571" s="29">
        <v>137</v>
      </c>
      <c r="R571" s="29" t="s">
        <v>2388</v>
      </c>
      <c r="S571" s="29">
        <v>46007</v>
      </c>
      <c r="T571" s="29" t="s">
        <v>240</v>
      </c>
      <c r="U571" s="29" t="s">
        <v>240</v>
      </c>
      <c r="V571" s="29">
        <v>126</v>
      </c>
      <c r="W571" s="29">
        <v>1127.6300000000001</v>
      </c>
      <c r="X571" s="29">
        <v>1</v>
      </c>
      <c r="Y571" s="29" t="s">
        <v>241</v>
      </c>
      <c r="Z571" s="29" t="s">
        <v>2245</v>
      </c>
      <c r="AA571" s="29" t="s">
        <v>242</v>
      </c>
      <c r="AB571" s="29" t="s">
        <v>242</v>
      </c>
      <c r="AC571" s="29" t="s">
        <v>242</v>
      </c>
      <c r="AD571" s="29" t="s">
        <v>243</v>
      </c>
      <c r="AE571" s="29" t="s">
        <v>240</v>
      </c>
      <c r="AF571" s="30">
        <v>45999</v>
      </c>
      <c r="AH571" s="74" t="str">
        <f>_xlfn.IFNA(IF(VLOOKUP(D571,'Cases2021 2022 FC'!AC:AE,3,0)=0,"1",VLOOKUP(D571,'Cases2021 2022 FC'!AC:AE,3,0)),"1")</f>
        <v>1</v>
      </c>
      <c r="AI571" s="74">
        <f t="shared" si="49"/>
        <v>126</v>
      </c>
      <c r="AJ571" s="74">
        <f t="shared" si="50"/>
        <v>0</v>
      </c>
      <c r="AK571" s="74">
        <f t="shared" si="51"/>
        <v>126</v>
      </c>
      <c r="AL571" s="74">
        <f t="shared" si="52"/>
        <v>126</v>
      </c>
      <c r="AM571" s="75">
        <f t="shared" si="53"/>
        <v>0</v>
      </c>
      <c r="AN571" s="72" t="str">
        <f>VLOOKUP(D571,SOP!C:R,16,0)</f>
        <v>ΜΑΓΙΟΝΕΖΑ</v>
      </c>
    </row>
    <row r="572" spans="1:40" x14ac:dyDescent="0.3">
      <c r="A572" s="74" cm="1">
        <f t="array" ref="A572">1+SUMPRODUCT(--(D572&gt;$D$2:$D$826))</f>
        <v>529</v>
      </c>
      <c r="B572" s="72" t="str">
        <f t="shared" si="48"/>
        <v>64773377529</v>
      </c>
      <c r="C572" s="30">
        <v>46008</v>
      </c>
      <c r="D572" s="29">
        <v>64773377</v>
      </c>
      <c r="E572" s="29" t="s">
        <v>753</v>
      </c>
      <c r="F572" s="29" t="s">
        <v>624</v>
      </c>
      <c r="G572" s="29" t="s">
        <v>238</v>
      </c>
      <c r="H572" s="29" t="s">
        <v>2381</v>
      </c>
      <c r="I572" s="29">
        <v>126</v>
      </c>
      <c r="J572" s="29">
        <v>0</v>
      </c>
      <c r="K572" s="29">
        <v>0</v>
      </c>
      <c r="L572" s="29">
        <v>0</v>
      </c>
      <c r="M572" s="29" t="s">
        <v>239</v>
      </c>
      <c r="N572" s="132">
        <v>46265</v>
      </c>
      <c r="O572" s="30">
        <v>46145</v>
      </c>
      <c r="P572" s="29">
        <v>257</v>
      </c>
      <c r="Q572" s="29">
        <v>137</v>
      </c>
      <c r="R572" s="29" t="s">
        <v>2389</v>
      </c>
      <c r="S572" s="29">
        <v>46007</v>
      </c>
      <c r="T572" s="29" t="s">
        <v>240</v>
      </c>
      <c r="U572" s="29" t="s">
        <v>240</v>
      </c>
      <c r="V572" s="29">
        <v>126</v>
      </c>
      <c r="W572" s="29">
        <v>1127.6300000000001</v>
      </c>
      <c r="X572" s="29">
        <v>1</v>
      </c>
      <c r="Y572" s="29" t="s">
        <v>241</v>
      </c>
      <c r="Z572" s="29" t="s">
        <v>2245</v>
      </c>
      <c r="AA572" s="29" t="s">
        <v>242</v>
      </c>
      <c r="AB572" s="29" t="s">
        <v>242</v>
      </c>
      <c r="AC572" s="29" t="s">
        <v>242</v>
      </c>
      <c r="AD572" s="29" t="s">
        <v>243</v>
      </c>
      <c r="AE572" s="29" t="s">
        <v>240</v>
      </c>
      <c r="AF572" s="30">
        <v>45999</v>
      </c>
      <c r="AH572" s="74" t="str">
        <f>_xlfn.IFNA(IF(VLOOKUP(D572,'Cases2021 2022 FC'!AC:AE,3,0)=0,"1",VLOOKUP(D572,'Cases2021 2022 FC'!AC:AE,3,0)),"1")</f>
        <v>1</v>
      </c>
      <c r="AI572" s="74">
        <f t="shared" si="49"/>
        <v>126</v>
      </c>
      <c r="AJ572" s="74">
        <f t="shared" si="50"/>
        <v>0</v>
      </c>
      <c r="AK572" s="74">
        <f t="shared" si="51"/>
        <v>126</v>
      </c>
      <c r="AL572" s="74">
        <f t="shared" si="52"/>
        <v>126</v>
      </c>
      <c r="AM572" s="75">
        <f t="shared" si="53"/>
        <v>0</v>
      </c>
      <c r="AN572" s="72" t="str">
        <f>VLOOKUP(D572,SOP!C:R,16,0)</f>
        <v>ΜΑΓΙΟΝΕΖΑ</v>
      </c>
    </row>
    <row r="573" spans="1:40" x14ac:dyDescent="0.3">
      <c r="A573" s="74" cm="1">
        <f t="array" ref="A573">1+SUMPRODUCT(--(D573&gt;$D$2:$D$826))</f>
        <v>529</v>
      </c>
      <c r="B573" s="72" t="str">
        <f t="shared" si="48"/>
        <v>64773377529</v>
      </c>
      <c r="C573" s="30">
        <v>46008</v>
      </c>
      <c r="D573" s="29">
        <v>64773377</v>
      </c>
      <c r="E573" s="29" t="s">
        <v>753</v>
      </c>
      <c r="F573" s="29" t="s">
        <v>624</v>
      </c>
      <c r="G573" s="29" t="s">
        <v>238</v>
      </c>
      <c r="H573" s="29" t="s">
        <v>2381</v>
      </c>
      <c r="I573" s="29">
        <v>126</v>
      </c>
      <c r="J573" s="29">
        <v>0</v>
      </c>
      <c r="K573" s="29">
        <v>0</v>
      </c>
      <c r="L573" s="29">
        <v>0</v>
      </c>
      <c r="M573" s="29" t="s">
        <v>239</v>
      </c>
      <c r="N573" s="132">
        <v>46265</v>
      </c>
      <c r="O573" s="30">
        <v>46145</v>
      </c>
      <c r="P573" s="29">
        <v>257</v>
      </c>
      <c r="Q573" s="29">
        <v>137</v>
      </c>
      <c r="R573" s="29" t="s">
        <v>2390</v>
      </c>
      <c r="S573" s="29">
        <v>46007</v>
      </c>
      <c r="T573" s="29" t="s">
        <v>240</v>
      </c>
      <c r="U573" s="29" t="s">
        <v>240</v>
      </c>
      <c r="V573" s="29">
        <v>126</v>
      </c>
      <c r="W573" s="29">
        <v>1127.6300000000001</v>
      </c>
      <c r="X573" s="29">
        <v>1</v>
      </c>
      <c r="Y573" s="29" t="s">
        <v>241</v>
      </c>
      <c r="Z573" s="29" t="s">
        <v>2245</v>
      </c>
      <c r="AA573" s="29" t="s">
        <v>242</v>
      </c>
      <c r="AB573" s="29" t="s">
        <v>242</v>
      </c>
      <c r="AC573" s="29" t="s">
        <v>242</v>
      </c>
      <c r="AD573" s="29" t="s">
        <v>243</v>
      </c>
      <c r="AE573" s="29" t="s">
        <v>240</v>
      </c>
      <c r="AF573" s="30">
        <v>45999</v>
      </c>
      <c r="AH573" s="74" t="str">
        <f>_xlfn.IFNA(IF(VLOOKUP(D573,'Cases2021 2022 FC'!AC:AE,3,0)=0,"1",VLOOKUP(D573,'Cases2021 2022 FC'!AC:AE,3,0)),"1")</f>
        <v>1</v>
      </c>
      <c r="AI573" s="74">
        <f t="shared" si="49"/>
        <v>126</v>
      </c>
      <c r="AJ573" s="74">
        <f t="shared" si="50"/>
        <v>0</v>
      </c>
      <c r="AK573" s="74">
        <f t="shared" si="51"/>
        <v>126</v>
      </c>
      <c r="AL573" s="74">
        <f t="shared" si="52"/>
        <v>126</v>
      </c>
      <c r="AM573" s="75">
        <f t="shared" si="53"/>
        <v>0</v>
      </c>
      <c r="AN573" s="72" t="str">
        <f>VLOOKUP(D573,SOP!C:R,16,0)</f>
        <v>ΜΑΓΙΟΝΕΖΑ</v>
      </c>
    </row>
    <row r="574" spans="1:40" x14ac:dyDescent="0.3">
      <c r="A574" s="74" cm="1">
        <f t="array" ref="A574">1+SUMPRODUCT(--(D574&gt;$D$2:$D$826))</f>
        <v>529</v>
      </c>
      <c r="B574" s="72" t="str">
        <f t="shared" si="48"/>
        <v>64773377529</v>
      </c>
      <c r="C574" s="30">
        <v>46008</v>
      </c>
      <c r="D574" s="29">
        <v>64773377</v>
      </c>
      <c r="E574" s="29" t="s">
        <v>753</v>
      </c>
      <c r="F574" s="29" t="s">
        <v>624</v>
      </c>
      <c r="G574" s="29" t="s">
        <v>238</v>
      </c>
      <c r="H574" s="29" t="s">
        <v>2381</v>
      </c>
      <c r="I574" s="29">
        <v>126</v>
      </c>
      <c r="J574" s="29">
        <v>0</v>
      </c>
      <c r="K574" s="29">
        <v>0</v>
      </c>
      <c r="L574" s="29">
        <v>0</v>
      </c>
      <c r="M574" s="29" t="s">
        <v>239</v>
      </c>
      <c r="N574" s="132">
        <v>46265</v>
      </c>
      <c r="O574" s="30">
        <v>46145</v>
      </c>
      <c r="P574" s="29">
        <v>257</v>
      </c>
      <c r="Q574" s="29">
        <v>137</v>
      </c>
      <c r="R574" s="29" t="s">
        <v>2391</v>
      </c>
      <c r="S574" s="29">
        <v>46007</v>
      </c>
      <c r="T574" s="29" t="s">
        <v>240</v>
      </c>
      <c r="U574" s="29" t="s">
        <v>240</v>
      </c>
      <c r="V574" s="29">
        <v>126</v>
      </c>
      <c r="W574" s="29">
        <v>1127.6300000000001</v>
      </c>
      <c r="X574" s="29">
        <v>1</v>
      </c>
      <c r="Y574" s="29" t="s">
        <v>241</v>
      </c>
      <c r="Z574" s="29" t="s">
        <v>2245</v>
      </c>
      <c r="AA574" s="29" t="s">
        <v>242</v>
      </c>
      <c r="AB574" s="29" t="s">
        <v>242</v>
      </c>
      <c r="AC574" s="29" t="s">
        <v>242</v>
      </c>
      <c r="AD574" s="29" t="s">
        <v>243</v>
      </c>
      <c r="AE574" s="29" t="s">
        <v>240</v>
      </c>
      <c r="AF574" s="30">
        <v>45999</v>
      </c>
      <c r="AH574" s="74" t="str">
        <f>_xlfn.IFNA(IF(VLOOKUP(D574,'Cases2021 2022 FC'!AC:AE,3,0)=0,"1",VLOOKUP(D574,'Cases2021 2022 FC'!AC:AE,3,0)),"1")</f>
        <v>1</v>
      </c>
      <c r="AI574" s="74">
        <f t="shared" si="49"/>
        <v>126</v>
      </c>
      <c r="AJ574" s="74">
        <f t="shared" si="50"/>
        <v>0</v>
      </c>
      <c r="AK574" s="74">
        <f t="shared" si="51"/>
        <v>126</v>
      </c>
      <c r="AL574" s="74">
        <f t="shared" si="52"/>
        <v>126</v>
      </c>
      <c r="AM574" s="75">
        <f t="shared" si="53"/>
        <v>0</v>
      </c>
      <c r="AN574" s="72" t="str">
        <f>VLOOKUP(D574,SOP!C:R,16,0)</f>
        <v>ΜΑΓΙΟΝΕΖΑ</v>
      </c>
    </row>
    <row r="575" spans="1:40" x14ac:dyDescent="0.3">
      <c r="A575" s="74" cm="1">
        <f t="array" ref="A575">1+SUMPRODUCT(--(D575&gt;$D$2:$D$826))</f>
        <v>529</v>
      </c>
      <c r="B575" s="72" t="str">
        <f t="shared" si="48"/>
        <v>64773377529</v>
      </c>
      <c r="C575" s="30">
        <v>46008</v>
      </c>
      <c r="D575" s="29">
        <v>64773377</v>
      </c>
      <c r="E575" s="29" t="s">
        <v>753</v>
      </c>
      <c r="F575" s="29" t="s">
        <v>624</v>
      </c>
      <c r="G575" s="29" t="s">
        <v>238</v>
      </c>
      <c r="H575" s="29" t="s">
        <v>2381</v>
      </c>
      <c r="I575" s="29">
        <v>126</v>
      </c>
      <c r="J575" s="29">
        <v>0</v>
      </c>
      <c r="K575" s="29">
        <v>0</v>
      </c>
      <c r="L575" s="29">
        <v>0</v>
      </c>
      <c r="M575" s="29" t="s">
        <v>239</v>
      </c>
      <c r="N575" s="132">
        <v>46265</v>
      </c>
      <c r="O575" s="30">
        <v>46145</v>
      </c>
      <c r="P575" s="29">
        <v>257</v>
      </c>
      <c r="Q575" s="29">
        <v>137</v>
      </c>
      <c r="R575" s="29" t="s">
        <v>2392</v>
      </c>
      <c r="S575" s="29">
        <v>46007</v>
      </c>
      <c r="T575" s="29" t="s">
        <v>240</v>
      </c>
      <c r="U575" s="29" t="s">
        <v>240</v>
      </c>
      <c r="V575" s="29">
        <v>126</v>
      </c>
      <c r="W575" s="29">
        <v>1127.6300000000001</v>
      </c>
      <c r="X575" s="29">
        <v>1</v>
      </c>
      <c r="Y575" s="29" t="s">
        <v>241</v>
      </c>
      <c r="Z575" s="29" t="s">
        <v>2245</v>
      </c>
      <c r="AA575" s="29" t="s">
        <v>242</v>
      </c>
      <c r="AB575" s="29" t="s">
        <v>242</v>
      </c>
      <c r="AC575" s="29" t="s">
        <v>242</v>
      </c>
      <c r="AD575" s="29" t="s">
        <v>243</v>
      </c>
      <c r="AE575" s="29" t="s">
        <v>240</v>
      </c>
      <c r="AF575" s="30">
        <v>45999</v>
      </c>
      <c r="AH575" s="74" t="str">
        <f>_xlfn.IFNA(IF(VLOOKUP(D575,'Cases2021 2022 FC'!AC:AE,3,0)=0,"1",VLOOKUP(D575,'Cases2021 2022 FC'!AC:AE,3,0)),"1")</f>
        <v>1</v>
      </c>
      <c r="AI575" s="74">
        <f t="shared" si="49"/>
        <v>126</v>
      </c>
      <c r="AJ575" s="74">
        <f t="shared" si="50"/>
        <v>0</v>
      </c>
      <c r="AK575" s="74">
        <f t="shared" si="51"/>
        <v>126</v>
      </c>
      <c r="AL575" s="74">
        <f t="shared" si="52"/>
        <v>126</v>
      </c>
      <c r="AM575" s="75">
        <f t="shared" si="53"/>
        <v>0</v>
      </c>
      <c r="AN575" s="72" t="str">
        <f>VLOOKUP(D575,SOP!C:R,16,0)</f>
        <v>ΜΑΓΙΟΝΕΖΑ</v>
      </c>
    </row>
    <row r="576" spans="1:40" x14ac:dyDescent="0.3">
      <c r="A576" s="74" cm="1">
        <f t="array" ref="A576">1+SUMPRODUCT(--(D576&gt;$D$2:$D$826))</f>
        <v>529</v>
      </c>
      <c r="B576" s="72" t="str">
        <f t="shared" si="48"/>
        <v>64773377529</v>
      </c>
      <c r="C576" s="30">
        <v>46008</v>
      </c>
      <c r="D576" s="29">
        <v>64773377</v>
      </c>
      <c r="E576" s="29" t="s">
        <v>753</v>
      </c>
      <c r="F576" s="29" t="s">
        <v>624</v>
      </c>
      <c r="G576" s="29" t="s">
        <v>238</v>
      </c>
      <c r="H576" s="29" t="s">
        <v>2381</v>
      </c>
      <c r="I576" s="29">
        <v>126</v>
      </c>
      <c r="J576" s="29">
        <v>0</v>
      </c>
      <c r="K576" s="29">
        <v>0</v>
      </c>
      <c r="L576" s="29">
        <v>0</v>
      </c>
      <c r="M576" s="29" t="s">
        <v>239</v>
      </c>
      <c r="N576" s="30">
        <v>46265</v>
      </c>
      <c r="O576" s="30">
        <v>46145</v>
      </c>
      <c r="P576" s="29">
        <v>257</v>
      </c>
      <c r="Q576" s="29">
        <v>137</v>
      </c>
      <c r="R576" s="29" t="s">
        <v>2393</v>
      </c>
      <c r="S576" s="30">
        <v>46007</v>
      </c>
      <c r="T576" s="29" t="s">
        <v>240</v>
      </c>
      <c r="U576" s="29" t="s">
        <v>240</v>
      </c>
      <c r="V576" s="32">
        <v>126</v>
      </c>
      <c r="W576" s="29">
        <v>1127.6300000000001</v>
      </c>
      <c r="X576" s="29">
        <v>1</v>
      </c>
      <c r="Y576" s="29" t="s">
        <v>241</v>
      </c>
      <c r="Z576" s="29" t="s">
        <v>2245</v>
      </c>
      <c r="AA576" s="29" t="s">
        <v>242</v>
      </c>
      <c r="AB576" s="29" t="s">
        <v>242</v>
      </c>
      <c r="AC576" s="29" t="s">
        <v>242</v>
      </c>
      <c r="AD576" s="29" t="s">
        <v>243</v>
      </c>
      <c r="AE576" s="29" t="s">
        <v>240</v>
      </c>
      <c r="AF576" s="30">
        <v>45999</v>
      </c>
      <c r="AH576" s="74" t="str">
        <f>_xlfn.IFNA(IF(VLOOKUP(D576,'Cases2021 2022 FC'!AC:AE,3,0)=0,"1",VLOOKUP(D576,'Cases2021 2022 FC'!AC:AE,3,0)),"1")</f>
        <v>1</v>
      </c>
      <c r="AI576" s="74">
        <f t="shared" si="49"/>
        <v>126</v>
      </c>
      <c r="AJ576" s="74">
        <f t="shared" si="50"/>
        <v>0</v>
      </c>
      <c r="AK576" s="74">
        <f t="shared" si="51"/>
        <v>126</v>
      </c>
      <c r="AL576" s="74">
        <f t="shared" si="52"/>
        <v>126</v>
      </c>
      <c r="AM576" s="75">
        <f t="shared" si="53"/>
        <v>0</v>
      </c>
      <c r="AN576" s="72" t="str">
        <f>VLOOKUP(D576,SOP!C:R,16,0)</f>
        <v>ΜΑΓΙΟΝΕΖΑ</v>
      </c>
    </row>
    <row r="577" spans="1:40" x14ac:dyDescent="0.3">
      <c r="A577" s="74" cm="1">
        <f t="array" ref="A577">1+SUMPRODUCT(--(D577&gt;$D$2:$D$826))</f>
        <v>529</v>
      </c>
      <c r="B577" s="72" t="str">
        <f t="shared" si="48"/>
        <v>64773377529</v>
      </c>
      <c r="C577" s="30">
        <v>46008</v>
      </c>
      <c r="D577" s="29">
        <v>64773377</v>
      </c>
      <c r="E577" s="29" t="s">
        <v>753</v>
      </c>
      <c r="F577" s="29" t="s">
        <v>624</v>
      </c>
      <c r="G577" s="29" t="s">
        <v>238</v>
      </c>
      <c r="H577" s="29" t="s">
        <v>2381</v>
      </c>
      <c r="I577" s="29">
        <v>126</v>
      </c>
      <c r="J577" s="29">
        <v>0</v>
      </c>
      <c r="K577" s="29">
        <v>0</v>
      </c>
      <c r="L577" s="29">
        <v>0</v>
      </c>
      <c r="M577" s="29" t="s">
        <v>239</v>
      </c>
      <c r="N577" s="30">
        <v>46265</v>
      </c>
      <c r="O577" s="30">
        <v>46145</v>
      </c>
      <c r="P577" s="29">
        <v>257</v>
      </c>
      <c r="Q577" s="29">
        <v>137</v>
      </c>
      <c r="R577" s="29" t="s">
        <v>2394</v>
      </c>
      <c r="S577" s="30">
        <v>46007</v>
      </c>
      <c r="T577" s="29" t="s">
        <v>240</v>
      </c>
      <c r="U577" s="29" t="s">
        <v>240</v>
      </c>
      <c r="V577" s="32">
        <v>126</v>
      </c>
      <c r="W577" s="29">
        <v>1127.6300000000001</v>
      </c>
      <c r="X577" s="29">
        <v>1</v>
      </c>
      <c r="Y577" s="29" t="s">
        <v>241</v>
      </c>
      <c r="Z577" s="29" t="s">
        <v>2245</v>
      </c>
      <c r="AA577" s="29" t="s">
        <v>242</v>
      </c>
      <c r="AB577" s="29" t="s">
        <v>242</v>
      </c>
      <c r="AC577" s="29" t="s">
        <v>242</v>
      </c>
      <c r="AD577" s="29" t="s">
        <v>243</v>
      </c>
      <c r="AE577" s="29" t="s">
        <v>240</v>
      </c>
      <c r="AF577" s="30">
        <v>45999</v>
      </c>
      <c r="AH577" s="74" t="str">
        <f>_xlfn.IFNA(IF(VLOOKUP(D577,'Cases2021 2022 FC'!AC:AE,3,0)=0,"1",VLOOKUP(D577,'Cases2021 2022 FC'!AC:AE,3,0)),"1")</f>
        <v>1</v>
      </c>
      <c r="AI577" s="74">
        <f t="shared" si="49"/>
        <v>126</v>
      </c>
      <c r="AJ577" s="74">
        <f t="shared" si="50"/>
        <v>0</v>
      </c>
      <c r="AK577" s="74">
        <f t="shared" si="51"/>
        <v>126</v>
      </c>
      <c r="AL577" s="74">
        <f t="shared" si="52"/>
        <v>126</v>
      </c>
      <c r="AM577" s="75">
        <f t="shared" si="53"/>
        <v>0</v>
      </c>
      <c r="AN577" s="72" t="str">
        <f>VLOOKUP(D577,SOP!C:R,16,0)</f>
        <v>ΜΑΓΙΟΝΕΖΑ</v>
      </c>
    </row>
    <row r="578" spans="1:40" x14ac:dyDescent="0.3">
      <c r="A578" s="74" cm="1">
        <f t="array" ref="A578">1+SUMPRODUCT(--(D578&gt;$D$2:$D$826))</f>
        <v>529</v>
      </c>
      <c r="B578" s="72" t="str">
        <f t="shared" ref="B578:B641" si="54">D578&amp;A578</f>
        <v>64773377529</v>
      </c>
      <c r="C578" s="30">
        <v>46008</v>
      </c>
      <c r="D578" s="29">
        <v>64773377</v>
      </c>
      <c r="E578" s="29" t="s">
        <v>753</v>
      </c>
      <c r="F578" s="29" t="s">
        <v>624</v>
      </c>
      <c r="G578" s="29" t="s">
        <v>238</v>
      </c>
      <c r="H578" s="29" t="s">
        <v>2381</v>
      </c>
      <c r="I578" s="29">
        <v>126</v>
      </c>
      <c r="J578" s="29">
        <v>0</v>
      </c>
      <c r="K578" s="29">
        <v>0</v>
      </c>
      <c r="L578" s="29">
        <v>0</v>
      </c>
      <c r="M578" s="29" t="s">
        <v>239</v>
      </c>
      <c r="N578" s="30">
        <v>46265</v>
      </c>
      <c r="O578" s="30">
        <v>46145</v>
      </c>
      <c r="P578" s="29">
        <v>257</v>
      </c>
      <c r="Q578" s="29">
        <v>137</v>
      </c>
      <c r="R578" s="29" t="s">
        <v>2395</v>
      </c>
      <c r="S578" s="30">
        <v>46007</v>
      </c>
      <c r="T578" s="29" t="s">
        <v>240</v>
      </c>
      <c r="U578" s="29" t="s">
        <v>240</v>
      </c>
      <c r="V578" s="29">
        <v>126</v>
      </c>
      <c r="W578" s="29">
        <v>1127.6300000000001</v>
      </c>
      <c r="X578" s="29">
        <v>1</v>
      </c>
      <c r="Y578" s="29" t="s">
        <v>241</v>
      </c>
      <c r="Z578" s="29" t="s">
        <v>2245</v>
      </c>
      <c r="AA578" s="29" t="s">
        <v>242</v>
      </c>
      <c r="AB578" s="29" t="s">
        <v>242</v>
      </c>
      <c r="AC578" s="29" t="s">
        <v>242</v>
      </c>
      <c r="AD578" s="29" t="s">
        <v>243</v>
      </c>
      <c r="AE578" s="29" t="s">
        <v>240</v>
      </c>
      <c r="AF578" s="30">
        <v>45999</v>
      </c>
      <c r="AH578" s="74" t="str">
        <f>_xlfn.IFNA(IF(VLOOKUP(D578,'Cases2021 2022 FC'!AC:AE,3,0)=0,"1",VLOOKUP(D578,'Cases2021 2022 FC'!AC:AE,3,0)),"1")</f>
        <v>1</v>
      </c>
      <c r="AI578" s="74">
        <f t="shared" ref="AI578:AI641" si="55">ROUND(I578/AH578,0)</f>
        <v>126</v>
      </c>
      <c r="AJ578" s="74">
        <f t="shared" ref="AJ578:AJ641" si="56">IF(Q578-AI578&lt;0,Q578-AI578,0)</f>
        <v>0</v>
      </c>
      <c r="AK578" s="74">
        <f t="shared" ref="AK578:AK641" si="57">IF((AI578&gt;Q578),(K578/AH578)-Q578,0)+IFERROR(IF(B578=B577,AI577,0),0)</f>
        <v>126</v>
      </c>
      <c r="AL578" s="74">
        <f t="shared" ref="AL578:AL641" si="58">IF(AK578&gt;K578,I578,AK578)</f>
        <v>126</v>
      </c>
      <c r="AM578" s="75">
        <f t="shared" ref="AM578:AM641" si="59">IFERROR((W578/K578)*AL578,0)</f>
        <v>0</v>
      </c>
      <c r="AN578" s="72" t="str">
        <f>VLOOKUP(D578,SOP!C:R,16,0)</f>
        <v>ΜΑΓΙΟΝΕΖΑ</v>
      </c>
    </row>
    <row r="579" spans="1:40" x14ac:dyDescent="0.3">
      <c r="A579" s="74" cm="1">
        <f t="array" ref="A579">1+SUMPRODUCT(--(D579&gt;$D$2:$D$826))</f>
        <v>529</v>
      </c>
      <c r="B579" s="72" t="str">
        <f t="shared" si="54"/>
        <v>64773377529</v>
      </c>
      <c r="C579" s="30">
        <v>46008</v>
      </c>
      <c r="D579" s="29">
        <v>64773377</v>
      </c>
      <c r="E579" s="29" t="s">
        <v>753</v>
      </c>
      <c r="F579" s="29" t="s">
        <v>624</v>
      </c>
      <c r="G579" s="29" t="s">
        <v>238</v>
      </c>
      <c r="H579" s="29" t="s">
        <v>2381</v>
      </c>
      <c r="I579" s="29">
        <v>126</v>
      </c>
      <c r="J579" s="29">
        <v>0</v>
      </c>
      <c r="K579" s="29">
        <v>0</v>
      </c>
      <c r="L579" s="29">
        <v>0</v>
      </c>
      <c r="M579" s="29" t="s">
        <v>239</v>
      </c>
      <c r="N579" s="30">
        <v>46265</v>
      </c>
      <c r="O579" s="30">
        <v>46145</v>
      </c>
      <c r="P579" s="29">
        <v>257</v>
      </c>
      <c r="Q579" s="29">
        <v>137</v>
      </c>
      <c r="R579" s="29" t="s">
        <v>2396</v>
      </c>
      <c r="S579" s="30">
        <v>46007</v>
      </c>
      <c r="T579" s="29" t="s">
        <v>240</v>
      </c>
      <c r="U579" s="29" t="s">
        <v>240</v>
      </c>
      <c r="V579" s="29">
        <v>126</v>
      </c>
      <c r="W579" s="29">
        <v>1127.6300000000001</v>
      </c>
      <c r="X579" s="29">
        <v>1</v>
      </c>
      <c r="Y579" s="29" t="s">
        <v>241</v>
      </c>
      <c r="Z579" s="29" t="s">
        <v>2245</v>
      </c>
      <c r="AA579" s="29" t="s">
        <v>242</v>
      </c>
      <c r="AB579" s="29" t="s">
        <v>242</v>
      </c>
      <c r="AC579" s="29" t="s">
        <v>242</v>
      </c>
      <c r="AD579" s="29" t="s">
        <v>243</v>
      </c>
      <c r="AE579" s="29" t="s">
        <v>240</v>
      </c>
      <c r="AF579" s="30">
        <v>45999</v>
      </c>
      <c r="AH579" s="74" t="str">
        <f>_xlfn.IFNA(IF(VLOOKUP(D579,'Cases2021 2022 FC'!AC:AE,3,0)=0,"1",VLOOKUP(D579,'Cases2021 2022 FC'!AC:AE,3,0)),"1")</f>
        <v>1</v>
      </c>
      <c r="AI579" s="74">
        <f t="shared" si="55"/>
        <v>126</v>
      </c>
      <c r="AJ579" s="74">
        <f t="shared" si="56"/>
        <v>0</v>
      </c>
      <c r="AK579" s="74">
        <f t="shared" si="57"/>
        <v>126</v>
      </c>
      <c r="AL579" s="74">
        <f t="shared" si="58"/>
        <v>126</v>
      </c>
      <c r="AM579" s="75">
        <f t="shared" si="59"/>
        <v>0</v>
      </c>
      <c r="AN579" s="72" t="str">
        <f>VLOOKUP(D579,SOP!C:R,16,0)</f>
        <v>ΜΑΓΙΟΝΕΖΑ</v>
      </c>
    </row>
    <row r="580" spans="1:40" x14ac:dyDescent="0.3">
      <c r="A580" s="74" cm="1">
        <f t="array" ref="A580">1+SUMPRODUCT(--(D580&gt;$D$2:$D$826))</f>
        <v>529</v>
      </c>
      <c r="B580" s="72" t="str">
        <f t="shared" si="54"/>
        <v>64773377529</v>
      </c>
      <c r="C580" s="30">
        <v>46008</v>
      </c>
      <c r="D580" s="29">
        <v>64773377</v>
      </c>
      <c r="E580" s="29" t="s">
        <v>753</v>
      </c>
      <c r="F580" s="29" t="s">
        <v>624</v>
      </c>
      <c r="G580" s="29" t="s">
        <v>238</v>
      </c>
      <c r="H580" s="29" t="s">
        <v>2381</v>
      </c>
      <c r="I580" s="29">
        <v>126</v>
      </c>
      <c r="J580" s="29">
        <v>0</v>
      </c>
      <c r="K580" s="29">
        <v>0</v>
      </c>
      <c r="L580" s="29">
        <v>0</v>
      </c>
      <c r="M580" s="29" t="s">
        <v>239</v>
      </c>
      <c r="N580" s="30">
        <v>46265</v>
      </c>
      <c r="O580" s="30">
        <v>46145</v>
      </c>
      <c r="P580" s="29">
        <v>257</v>
      </c>
      <c r="Q580" s="29">
        <v>137</v>
      </c>
      <c r="R580" s="29" t="s">
        <v>2397</v>
      </c>
      <c r="S580" s="30">
        <v>46007</v>
      </c>
      <c r="T580" s="29" t="s">
        <v>240</v>
      </c>
      <c r="U580" s="29" t="s">
        <v>240</v>
      </c>
      <c r="V580" s="29">
        <v>126</v>
      </c>
      <c r="W580" s="29">
        <v>1127.6300000000001</v>
      </c>
      <c r="X580" s="29">
        <v>1</v>
      </c>
      <c r="Y580" s="29" t="s">
        <v>241</v>
      </c>
      <c r="Z580" s="29" t="s">
        <v>2245</v>
      </c>
      <c r="AA580" s="29" t="s">
        <v>242</v>
      </c>
      <c r="AB580" s="29" t="s">
        <v>242</v>
      </c>
      <c r="AC580" s="29" t="s">
        <v>242</v>
      </c>
      <c r="AD580" s="29" t="s">
        <v>243</v>
      </c>
      <c r="AE580" s="29" t="s">
        <v>240</v>
      </c>
      <c r="AF580" s="30">
        <v>45999</v>
      </c>
      <c r="AH580" s="74" t="str">
        <f>_xlfn.IFNA(IF(VLOOKUP(D580,'Cases2021 2022 FC'!AC:AE,3,0)=0,"1",VLOOKUP(D580,'Cases2021 2022 FC'!AC:AE,3,0)),"1")</f>
        <v>1</v>
      </c>
      <c r="AI580" s="74">
        <f t="shared" si="55"/>
        <v>126</v>
      </c>
      <c r="AJ580" s="74">
        <f t="shared" si="56"/>
        <v>0</v>
      </c>
      <c r="AK580" s="74">
        <f t="shared" si="57"/>
        <v>126</v>
      </c>
      <c r="AL580" s="74">
        <f t="shared" si="58"/>
        <v>126</v>
      </c>
      <c r="AM580" s="75">
        <f t="shared" si="59"/>
        <v>0</v>
      </c>
      <c r="AN580" s="72" t="str">
        <f>VLOOKUP(D580,SOP!C:R,16,0)</f>
        <v>ΜΑΓΙΟΝΕΖΑ</v>
      </c>
    </row>
    <row r="581" spans="1:40" x14ac:dyDescent="0.3">
      <c r="A581" s="74" cm="1">
        <f t="array" ref="A581">1+SUMPRODUCT(--(D581&gt;$D$2:$D$826))</f>
        <v>529</v>
      </c>
      <c r="B581" s="72" t="str">
        <f t="shared" si="54"/>
        <v>64773377529</v>
      </c>
      <c r="C581" s="30">
        <v>46008</v>
      </c>
      <c r="D581" s="29">
        <v>64773377</v>
      </c>
      <c r="E581" s="29" t="s">
        <v>753</v>
      </c>
      <c r="F581" s="29" t="s">
        <v>624</v>
      </c>
      <c r="G581" s="29" t="s">
        <v>238</v>
      </c>
      <c r="H581" s="29" t="s">
        <v>2381</v>
      </c>
      <c r="I581" s="29">
        <v>126</v>
      </c>
      <c r="J581" s="29">
        <v>0</v>
      </c>
      <c r="K581" s="29">
        <v>0</v>
      </c>
      <c r="L581" s="29">
        <v>0</v>
      </c>
      <c r="M581" s="29" t="s">
        <v>239</v>
      </c>
      <c r="N581" s="30">
        <v>46265</v>
      </c>
      <c r="O581" s="30">
        <v>46145</v>
      </c>
      <c r="P581" s="32">
        <v>257</v>
      </c>
      <c r="Q581" s="32">
        <v>137</v>
      </c>
      <c r="R581" s="29" t="s">
        <v>2398</v>
      </c>
      <c r="S581" s="30">
        <v>46007</v>
      </c>
      <c r="T581" s="29" t="s">
        <v>240</v>
      </c>
      <c r="U581" s="29" t="s">
        <v>240</v>
      </c>
      <c r="V581" s="32">
        <v>126</v>
      </c>
      <c r="W581" s="33">
        <v>1127.6300000000001</v>
      </c>
      <c r="X581" s="32">
        <v>1</v>
      </c>
      <c r="Y581" s="29" t="s">
        <v>241</v>
      </c>
      <c r="Z581" s="29" t="s">
        <v>2245</v>
      </c>
      <c r="AA581" s="29" t="s">
        <v>242</v>
      </c>
      <c r="AB581" s="29" t="s">
        <v>242</v>
      </c>
      <c r="AC581" s="29" t="s">
        <v>242</v>
      </c>
      <c r="AD581" s="29" t="s">
        <v>243</v>
      </c>
      <c r="AE581" s="29" t="s">
        <v>240</v>
      </c>
      <c r="AF581" s="30">
        <v>45999</v>
      </c>
      <c r="AG581" s="30"/>
      <c r="AH581" s="74" t="str">
        <f>_xlfn.IFNA(IF(VLOOKUP(D581,'Cases2021 2022 FC'!AC:AE,3,0)=0,"1",VLOOKUP(D581,'Cases2021 2022 FC'!AC:AE,3,0)),"1")</f>
        <v>1</v>
      </c>
      <c r="AI581" s="74">
        <f t="shared" si="55"/>
        <v>126</v>
      </c>
      <c r="AJ581" s="74">
        <f t="shared" si="56"/>
        <v>0</v>
      </c>
      <c r="AK581" s="74">
        <f t="shared" si="57"/>
        <v>126</v>
      </c>
      <c r="AL581" s="74">
        <f t="shared" si="58"/>
        <v>126</v>
      </c>
      <c r="AM581" s="75">
        <f t="shared" si="59"/>
        <v>0</v>
      </c>
      <c r="AN581" s="72" t="str">
        <f>VLOOKUP(D581,SOP!C:R,16,0)</f>
        <v>ΜΑΓΙΟΝΕΖΑ</v>
      </c>
    </row>
    <row r="582" spans="1:40" x14ac:dyDescent="0.3">
      <c r="A582" s="74" cm="1">
        <f t="array" ref="A582">1+SUMPRODUCT(--(D582&gt;$D$2:$D$826))</f>
        <v>529</v>
      </c>
      <c r="B582" s="72" t="str">
        <f t="shared" si="54"/>
        <v>64773377529</v>
      </c>
      <c r="C582" s="30">
        <v>46008</v>
      </c>
      <c r="D582" s="29">
        <v>64773377</v>
      </c>
      <c r="E582" s="29" t="s">
        <v>753</v>
      </c>
      <c r="F582" s="29" t="s">
        <v>624</v>
      </c>
      <c r="G582" s="29" t="s">
        <v>238</v>
      </c>
      <c r="H582" s="29" t="s">
        <v>2381</v>
      </c>
      <c r="I582" s="29">
        <v>126</v>
      </c>
      <c r="J582" s="29">
        <v>0</v>
      </c>
      <c r="K582" s="29">
        <v>0</v>
      </c>
      <c r="L582" s="29">
        <v>0</v>
      </c>
      <c r="M582" s="29" t="s">
        <v>239</v>
      </c>
      <c r="N582" s="132">
        <v>46265</v>
      </c>
      <c r="O582" s="30">
        <v>46145</v>
      </c>
      <c r="P582" s="29">
        <v>257</v>
      </c>
      <c r="Q582" s="29">
        <v>137</v>
      </c>
      <c r="R582" s="29" t="s">
        <v>2399</v>
      </c>
      <c r="S582" s="29">
        <v>46007</v>
      </c>
      <c r="T582" s="29" t="s">
        <v>240</v>
      </c>
      <c r="U582" s="29" t="s">
        <v>240</v>
      </c>
      <c r="V582" s="29">
        <v>126</v>
      </c>
      <c r="W582" s="29">
        <v>1127.6300000000001</v>
      </c>
      <c r="X582" s="29">
        <v>1</v>
      </c>
      <c r="Y582" s="29" t="s">
        <v>241</v>
      </c>
      <c r="Z582" s="29" t="s">
        <v>2245</v>
      </c>
      <c r="AA582" s="29" t="s">
        <v>242</v>
      </c>
      <c r="AB582" s="29" t="s">
        <v>242</v>
      </c>
      <c r="AC582" s="29" t="s">
        <v>242</v>
      </c>
      <c r="AD582" s="29" t="s">
        <v>243</v>
      </c>
      <c r="AE582" s="29" t="s">
        <v>240</v>
      </c>
      <c r="AF582" s="30">
        <v>45999</v>
      </c>
      <c r="AH582" s="74" t="str">
        <f>_xlfn.IFNA(IF(VLOOKUP(D582,'Cases2021 2022 FC'!AC:AE,3,0)=0,"1",VLOOKUP(D582,'Cases2021 2022 FC'!AC:AE,3,0)),"1")</f>
        <v>1</v>
      </c>
      <c r="AI582" s="74">
        <f t="shared" si="55"/>
        <v>126</v>
      </c>
      <c r="AJ582" s="74">
        <f t="shared" si="56"/>
        <v>0</v>
      </c>
      <c r="AK582" s="74">
        <f t="shared" si="57"/>
        <v>126</v>
      </c>
      <c r="AL582" s="74">
        <f t="shared" si="58"/>
        <v>126</v>
      </c>
      <c r="AM582" s="75">
        <f t="shared" si="59"/>
        <v>0</v>
      </c>
      <c r="AN582" s="72" t="str">
        <f>VLOOKUP(D582,SOP!C:R,16,0)</f>
        <v>ΜΑΓΙΟΝΕΖΑ</v>
      </c>
    </row>
    <row r="583" spans="1:40" x14ac:dyDescent="0.3">
      <c r="A583" s="74" cm="1">
        <f t="array" ref="A583">1+SUMPRODUCT(--(D583&gt;$D$2:$D$826))</f>
        <v>529</v>
      </c>
      <c r="B583" s="72" t="str">
        <f t="shared" si="54"/>
        <v>64773377529</v>
      </c>
      <c r="C583" s="30">
        <v>46008</v>
      </c>
      <c r="D583" s="29">
        <v>64773377</v>
      </c>
      <c r="E583" s="29" t="s">
        <v>753</v>
      </c>
      <c r="F583" s="29" t="s">
        <v>624</v>
      </c>
      <c r="G583" s="29" t="s">
        <v>238</v>
      </c>
      <c r="H583" s="29" t="s">
        <v>2400</v>
      </c>
      <c r="I583" s="29">
        <v>126</v>
      </c>
      <c r="J583" s="29">
        <v>0</v>
      </c>
      <c r="K583" s="29">
        <v>0</v>
      </c>
      <c r="L583" s="29">
        <v>0</v>
      </c>
      <c r="M583" s="29" t="s">
        <v>239</v>
      </c>
      <c r="N583" s="132">
        <v>46265</v>
      </c>
      <c r="O583" s="30">
        <v>46145</v>
      </c>
      <c r="P583" s="29">
        <v>257</v>
      </c>
      <c r="Q583" s="29">
        <v>137</v>
      </c>
      <c r="R583" s="29" t="s">
        <v>2401</v>
      </c>
      <c r="S583" s="29">
        <v>46000</v>
      </c>
      <c r="T583" s="29" t="s">
        <v>240</v>
      </c>
      <c r="U583" s="29" t="s">
        <v>240</v>
      </c>
      <c r="V583" s="29">
        <v>126</v>
      </c>
      <c r="W583" s="29">
        <v>1127.6300000000001</v>
      </c>
      <c r="X583" s="29">
        <v>1</v>
      </c>
      <c r="Y583" s="29" t="s">
        <v>241</v>
      </c>
      <c r="Z583" s="29" t="s">
        <v>2245</v>
      </c>
      <c r="AA583" s="29" t="s">
        <v>242</v>
      </c>
      <c r="AB583" s="29" t="s">
        <v>242</v>
      </c>
      <c r="AC583" s="29" t="s">
        <v>242</v>
      </c>
      <c r="AD583" s="29" t="s">
        <v>243</v>
      </c>
      <c r="AE583" s="29" t="s">
        <v>240</v>
      </c>
      <c r="AF583" s="30">
        <v>46000</v>
      </c>
      <c r="AH583" s="74" t="str">
        <f>_xlfn.IFNA(IF(VLOOKUP(D583,'Cases2021 2022 FC'!AC:AE,3,0)=0,"1",VLOOKUP(D583,'Cases2021 2022 FC'!AC:AE,3,0)),"1")</f>
        <v>1</v>
      </c>
      <c r="AI583" s="74">
        <f t="shared" si="55"/>
        <v>126</v>
      </c>
      <c r="AJ583" s="74">
        <f t="shared" si="56"/>
        <v>0</v>
      </c>
      <c r="AK583" s="74">
        <f t="shared" si="57"/>
        <v>126</v>
      </c>
      <c r="AL583" s="74">
        <f t="shared" si="58"/>
        <v>126</v>
      </c>
      <c r="AM583" s="75">
        <f t="shared" si="59"/>
        <v>0</v>
      </c>
      <c r="AN583" s="72" t="str">
        <f>VLOOKUP(D583,SOP!C:R,16,0)</f>
        <v>ΜΑΓΙΟΝΕΖΑ</v>
      </c>
    </row>
    <row r="584" spans="1:40" x14ac:dyDescent="0.3">
      <c r="A584" s="74" cm="1">
        <f t="array" ref="A584">1+SUMPRODUCT(--(D584&gt;$D$2:$D$826))</f>
        <v>529</v>
      </c>
      <c r="B584" s="72" t="str">
        <f t="shared" si="54"/>
        <v>64773377529</v>
      </c>
      <c r="C584" s="30">
        <v>46008</v>
      </c>
      <c r="D584" s="29">
        <v>64773377</v>
      </c>
      <c r="E584" s="29" t="s">
        <v>753</v>
      </c>
      <c r="F584" s="29" t="s">
        <v>624</v>
      </c>
      <c r="G584" s="29" t="s">
        <v>238</v>
      </c>
      <c r="H584" s="29" t="s">
        <v>2400</v>
      </c>
      <c r="I584" s="29">
        <v>126</v>
      </c>
      <c r="J584" s="29">
        <v>0</v>
      </c>
      <c r="K584" s="29">
        <v>0</v>
      </c>
      <c r="L584" s="29">
        <v>0</v>
      </c>
      <c r="M584" s="29" t="s">
        <v>239</v>
      </c>
      <c r="N584" s="132">
        <v>46265</v>
      </c>
      <c r="O584" s="30">
        <v>46145</v>
      </c>
      <c r="P584" s="29">
        <v>257</v>
      </c>
      <c r="Q584" s="29">
        <v>137</v>
      </c>
      <c r="R584" s="29" t="s">
        <v>2402</v>
      </c>
      <c r="S584" s="29">
        <v>46000</v>
      </c>
      <c r="T584" s="29" t="s">
        <v>240</v>
      </c>
      <c r="U584" s="29" t="s">
        <v>240</v>
      </c>
      <c r="V584" s="29">
        <v>126</v>
      </c>
      <c r="W584" s="29">
        <v>1127.6300000000001</v>
      </c>
      <c r="X584" s="29">
        <v>1</v>
      </c>
      <c r="Y584" s="29" t="s">
        <v>241</v>
      </c>
      <c r="Z584" s="29" t="s">
        <v>2245</v>
      </c>
      <c r="AA584" s="29" t="s">
        <v>242</v>
      </c>
      <c r="AB584" s="29" t="s">
        <v>242</v>
      </c>
      <c r="AC584" s="29" t="s">
        <v>242</v>
      </c>
      <c r="AD584" s="29" t="s">
        <v>243</v>
      </c>
      <c r="AE584" s="29" t="s">
        <v>240</v>
      </c>
      <c r="AF584" s="30">
        <v>46000</v>
      </c>
      <c r="AH584" s="74" t="str">
        <f>_xlfn.IFNA(IF(VLOOKUP(D584,'Cases2021 2022 FC'!AC:AE,3,0)=0,"1",VLOOKUP(D584,'Cases2021 2022 FC'!AC:AE,3,0)),"1")</f>
        <v>1</v>
      </c>
      <c r="AI584" s="74">
        <f t="shared" si="55"/>
        <v>126</v>
      </c>
      <c r="AJ584" s="74">
        <f t="shared" si="56"/>
        <v>0</v>
      </c>
      <c r="AK584" s="74">
        <f t="shared" si="57"/>
        <v>126</v>
      </c>
      <c r="AL584" s="74">
        <f t="shared" si="58"/>
        <v>126</v>
      </c>
      <c r="AM584" s="75">
        <f t="shared" si="59"/>
        <v>0</v>
      </c>
      <c r="AN584" s="72" t="str">
        <f>VLOOKUP(D584,SOP!C:R,16,0)</f>
        <v>ΜΑΓΙΟΝΕΖΑ</v>
      </c>
    </row>
    <row r="585" spans="1:40" x14ac:dyDescent="0.3">
      <c r="A585" s="74" cm="1">
        <f t="array" ref="A585">1+SUMPRODUCT(--(D585&gt;$D$2:$D$826))</f>
        <v>529</v>
      </c>
      <c r="B585" s="72" t="str">
        <f t="shared" si="54"/>
        <v>64773377529</v>
      </c>
      <c r="C585" s="30">
        <v>46008</v>
      </c>
      <c r="D585" s="29">
        <v>64773377</v>
      </c>
      <c r="E585" s="29" t="s">
        <v>753</v>
      </c>
      <c r="F585" s="29" t="s">
        <v>624</v>
      </c>
      <c r="G585" s="29" t="s">
        <v>238</v>
      </c>
      <c r="H585" s="29" t="s">
        <v>2400</v>
      </c>
      <c r="I585" s="29">
        <v>126</v>
      </c>
      <c r="J585" s="29">
        <v>0</v>
      </c>
      <c r="K585" s="29">
        <v>0</v>
      </c>
      <c r="L585" s="29">
        <v>0</v>
      </c>
      <c r="M585" s="29" t="s">
        <v>239</v>
      </c>
      <c r="N585" s="132">
        <v>46265</v>
      </c>
      <c r="O585" s="30">
        <v>46145</v>
      </c>
      <c r="P585" s="29">
        <v>257</v>
      </c>
      <c r="Q585" s="29">
        <v>137</v>
      </c>
      <c r="R585" s="29" t="s">
        <v>2403</v>
      </c>
      <c r="S585" s="29">
        <v>46000</v>
      </c>
      <c r="T585" s="29" t="s">
        <v>240</v>
      </c>
      <c r="U585" s="29" t="s">
        <v>240</v>
      </c>
      <c r="V585" s="29">
        <v>126</v>
      </c>
      <c r="W585" s="29">
        <v>1127.6300000000001</v>
      </c>
      <c r="X585" s="29">
        <v>1</v>
      </c>
      <c r="Y585" s="29" t="s">
        <v>241</v>
      </c>
      <c r="Z585" s="29" t="s">
        <v>2245</v>
      </c>
      <c r="AA585" s="29" t="s">
        <v>242</v>
      </c>
      <c r="AB585" s="29" t="s">
        <v>242</v>
      </c>
      <c r="AC585" s="29" t="s">
        <v>242</v>
      </c>
      <c r="AD585" s="29" t="s">
        <v>243</v>
      </c>
      <c r="AE585" s="29" t="s">
        <v>240</v>
      </c>
      <c r="AF585" s="30">
        <v>46000</v>
      </c>
      <c r="AH585" s="74" t="str">
        <f>_xlfn.IFNA(IF(VLOOKUP(D585,'Cases2021 2022 FC'!AC:AE,3,0)=0,"1",VLOOKUP(D585,'Cases2021 2022 FC'!AC:AE,3,0)),"1")</f>
        <v>1</v>
      </c>
      <c r="AI585" s="74">
        <f t="shared" si="55"/>
        <v>126</v>
      </c>
      <c r="AJ585" s="74">
        <f t="shared" si="56"/>
        <v>0</v>
      </c>
      <c r="AK585" s="74">
        <f t="shared" si="57"/>
        <v>126</v>
      </c>
      <c r="AL585" s="74">
        <f t="shared" si="58"/>
        <v>126</v>
      </c>
      <c r="AM585" s="75">
        <f t="shared" si="59"/>
        <v>0</v>
      </c>
      <c r="AN585" s="72" t="str">
        <f>VLOOKUP(D585,SOP!C:R,16,0)</f>
        <v>ΜΑΓΙΟΝΕΖΑ</v>
      </c>
    </row>
    <row r="586" spans="1:40" x14ac:dyDescent="0.3">
      <c r="A586" s="74" cm="1">
        <f t="array" ref="A586">1+SUMPRODUCT(--(D586&gt;$D$2:$D$826))</f>
        <v>529</v>
      </c>
      <c r="B586" s="72" t="str">
        <f t="shared" si="54"/>
        <v>64773377529</v>
      </c>
      <c r="C586" s="30">
        <v>46008</v>
      </c>
      <c r="D586" s="29">
        <v>64773377</v>
      </c>
      <c r="E586" s="29" t="s">
        <v>753</v>
      </c>
      <c r="F586" s="29" t="s">
        <v>624</v>
      </c>
      <c r="G586" s="29" t="s">
        <v>238</v>
      </c>
      <c r="H586" s="29" t="s">
        <v>2400</v>
      </c>
      <c r="I586" s="29">
        <v>126</v>
      </c>
      <c r="J586" s="29">
        <v>0</v>
      </c>
      <c r="K586" s="29">
        <v>0</v>
      </c>
      <c r="L586" s="29">
        <v>0</v>
      </c>
      <c r="M586" s="29" t="s">
        <v>239</v>
      </c>
      <c r="N586" s="30">
        <v>46265</v>
      </c>
      <c r="O586" s="30">
        <v>46145</v>
      </c>
      <c r="P586" s="29">
        <v>257</v>
      </c>
      <c r="Q586" s="29">
        <v>137</v>
      </c>
      <c r="R586" s="29" t="s">
        <v>2404</v>
      </c>
      <c r="S586" s="30">
        <v>46000</v>
      </c>
      <c r="T586" s="29" t="s">
        <v>240</v>
      </c>
      <c r="U586" s="29" t="s">
        <v>240</v>
      </c>
      <c r="V586" s="32">
        <v>126</v>
      </c>
      <c r="W586" s="29">
        <v>1127.6300000000001</v>
      </c>
      <c r="X586" s="29">
        <v>1</v>
      </c>
      <c r="Y586" s="29" t="s">
        <v>241</v>
      </c>
      <c r="Z586" s="29" t="s">
        <v>2245</v>
      </c>
      <c r="AA586" s="29" t="s">
        <v>242</v>
      </c>
      <c r="AB586" s="29" t="s">
        <v>242</v>
      </c>
      <c r="AC586" s="29" t="s">
        <v>242</v>
      </c>
      <c r="AD586" s="29" t="s">
        <v>243</v>
      </c>
      <c r="AE586" s="29" t="s">
        <v>240</v>
      </c>
      <c r="AF586" s="30">
        <v>46000</v>
      </c>
      <c r="AH586" s="74" t="str">
        <f>_xlfn.IFNA(IF(VLOOKUP(D586,'Cases2021 2022 FC'!AC:AE,3,0)=0,"1",VLOOKUP(D586,'Cases2021 2022 FC'!AC:AE,3,0)),"1")</f>
        <v>1</v>
      </c>
      <c r="AI586" s="74">
        <f t="shared" si="55"/>
        <v>126</v>
      </c>
      <c r="AJ586" s="74">
        <f t="shared" si="56"/>
        <v>0</v>
      </c>
      <c r="AK586" s="74">
        <f t="shared" si="57"/>
        <v>126</v>
      </c>
      <c r="AL586" s="74">
        <f t="shared" si="58"/>
        <v>126</v>
      </c>
      <c r="AM586" s="75">
        <f t="shared" si="59"/>
        <v>0</v>
      </c>
      <c r="AN586" s="72" t="str">
        <f>VLOOKUP(D586,SOP!C:R,16,0)</f>
        <v>ΜΑΓΙΟΝΕΖΑ</v>
      </c>
    </row>
    <row r="587" spans="1:40" x14ac:dyDescent="0.3">
      <c r="A587" s="74" cm="1">
        <f t="array" ref="A587">1+SUMPRODUCT(--(D587&gt;$D$2:$D$826))</f>
        <v>529</v>
      </c>
      <c r="B587" s="72" t="str">
        <f t="shared" si="54"/>
        <v>64773377529</v>
      </c>
      <c r="C587" s="30">
        <v>46008</v>
      </c>
      <c r="D587" s="29">
        <v>64773377</v>
      </c>
      <c r="E587" s="29" t="s">
        <v>753</v>
      </c>
      <c r="F587" s="29" t="s">
        <v>624</v>
      </c>
      <c r="G587" s="29" t="s">
        <v>238</v>
      </c>
      <c r="H587" s="29" t="s">
        <v>2400</v>
      </c>
      <c r="I587" s="29">
        <v>126</v>
      </c>
      <c r="J587" s="29">
        <v>0</v>
      </c>
      <c r="K587" s="29">
        <v>0</v>
      </c>
      <c r="L587" s="29">
        <v>0</v>
      </c>
      <c r="M587" s="29" t="s">
        <v>239</v>
      </c>
      <c r="N587" s="30">
        <v>46265</v>
      </c>
      <c r="O587" s="30">
        <v>46145</v>
      </c>
      <c r="P587" s="29">
        <v>257</v>
      </c>
      <c r="Q587" s="29">
        <v>137</v>
      </c>
      <c r="R587" s="29" t="s">
        <v>2405</v>
      </c>
      <c r="S587" s="30">
        <v>46000</v>
      </c>
      <c r="T587" s="29" t="s">
        <v>240</v>
      </c>
      <c r="U587" s="29" t="s">
        <v>240</v>
      </c>
      <c r="V587" s="29">
        <v>126</v>
      </c>
      <c r="W587" s="29">
        <v>1127.6300000000001</v>
      </c>
      <c r="X587" s="29">
        <v>1</v>
      </c>
      <c r="Y587" s="29" t="s">
        <v>241</v>
      </c>
      <c r="Z587" s="29" t="s">
        <v>2245</v>
      </c>
      <c r="AA587" s="29" t="s">
        <v>242</v>
      </c>
      <c r="AB587" s="29" t="s">
        <v>242</v>
      </c>
      <c r="AC587" s="29" t="s">
        <v>242</v>
      </c>
      <c r="AD587" s="29" t="s">
        <v>243</v>
      </c>
      <c r="AE587" s="29" t="s">
        <v>240</v>
      </c>
      <c r="AF587" s="30">
        <v>46000</v>
      </c>
      <c r="AH587" s="74" t="str">
        <f>_xlfn.IFNA(IF(VLOOKUP(D587,'Cases2021 2022 FC'!AC:AE,3,0)=0,"1",VLOOKUP(D587,'Cases2021 2022 FC'!AC:AE,3,0)),"1")</f>
        <v>1</v>
      </c>
      <c r="AI587" s="74">
        <f t="shared" si="55"/>
        <v>126</v>
      </c>
      <c r="AJ587" s="74">
        <f t="shared" si="56"/>
        <v>0</v>
      </c>
      <c r="AK587" s="74">
        <f t="shared" si="57"/>
        <v>126</v>
      </c>
      <c r="AL587" s="74">
        <f t="shared" si="58"/>
        <v>126</v>
      </c>
      <c r="AM587" s="75">
        <f t="shared" si="59"/>
        <v>0</v>
      </c>
      <c r="AN587" s="72" t="str">
        <f>VLOOKUP(D587,SOP!C:R,16,0)</f>
        <v>ΜΑΓΙΟΝΕΖΑ</v>
      </c>
    </row>
    <row r="588" spans="1:40" x14ac:dyDescent="0.3">
      <c r="A588" s="74" cm="1">
        <f t="array" ref="A588">1+SUMPRODUCT(--(D588&gt;$D$2:$D$826))</f>
        <v>529</v>
      </c>
      <c r="B588" s="72" t="str">
        <f t="shared" si="54"/>
        <v>64773377529</v>
      </c>
      <c r="C588" s="30">
        <v>46008</v>
      </c>
      <c r="D588" s="29">
        <v>64773377</v>
      </c>
      <c r="E588" s="29" t="s">
        <v>753</v>
      </c>
      <c r="F588" s="29" t="s">
        <v>624</v>
      </c>
      <c r="G588" s="29" t="s">
        <v>238</v>
      </c>
      <c r="H588" s="29" t="s">
        <v>2400</v>
      </c>
      <c r="I588" s="29">
        <v>126</v>
      </c>
      <c r="J588" s="29">
        <v>0</v>
      </c>
      <c r="K588" s="29">
        <v>0</v>
      </c>
      <c r="L588" s="29">
        <v>0</v>
      </c>
      <c r="M588" s="29" t="s">
        <v>239</v>
      </c>
      <c r="N588" s="30">
        <v>46265</v>
      </c>
      <c r="O588" s="30">
        <v>46145</v>
      </c>
      <c r="P588" s="29">
        <v>257</v>
      </c>
      <c r="Q588" s="29">
        <v>137</v>
      </c>
      <c r="R588" s="29" t="s">
        <v>2406</v>
      </c>
      <c r="S588" s="30">
        <v>46000</v>
      </c>
      <c r="T588" s="29" t="s">
        <v>240</v>
      </c>
      <c r="U588" s="29" t="s">
        <v>240</v>
      </c>
      <c r="V588" s="29">
        <v>126</v>
      </c>
      <c r="W588" s="29">
        <v>1127.6300000000001</v>
      </c>
      <c r="X588" s="29">
        <v>1</v>
      </c>
      <c r="Y588" s="29" t="s">
        <v>241</v>
      </c>
      <c r="Z588" s="29" t="s">
        <v>2245</v>
      </c>
      <c r="AA588" s="29" t="s">
        <v>242</v>
      </c>
      <c r="AB588" s="29" t="s">
        <v>242</v>
      </c>
      <c r="AC588" s="29" t="s">
        <v>242</v>
      </c>
      <c r="AD588" s="29" t="s">
        <v>243</v>
      </c>
      <c r="AE588" s="29" t="s">
        <v>240</v>
      </c>
      <c r="AF588" s="30">
        <v>46000</v>
      </c>
      <c r="AH588" s="74" t="str">
        <f>_xlfn.IFNA(IF(VLOOKUP(D588,'Cases2021 2022 FC'!AC:AE,3,0)=0,"1",VLOOKUP(D588,'Cases2021 2022 FC'!AC:AE,3,0)),"1")</f>
        <v>1</v>
      </c>
      <c r="AI588" s="74">
        <f t="shared" si="55"/>
        <v>126</v>
      </c>
      <c r="AJ588" s="74">
        <f t="shared" si="56"/>
        <v>0</v>
      </c>
      <c r="AK588" s="74">
        <f t="shared" si="57"/>
        <v>126</v>
      </c>
      <c r="AL588" s="74">
        <f t="shared" si="58"/>
        <v>126</v>
      </c>
      <c r="AM588" s="75">
        <f t="shared" si="59"/>
        <v>0</v>
      </c>
      <c r="AN588" s="72" t="str">
        <f>VLOOKUP(D588,SOP!C:R,16,0)</f>
        <v>ΜΑΓΙΟΝΕΖΑ</v>
      </c>
    </row>
    <row r="589" spans="1:40" x14ac:dyDescent="0.3">
      <c r="A589" s="74" cm="1">
        <f t="array" ref="A589">1+SUMPRODUCT(--(D589&gt;$D$2:$D$826))</f>
        <v>529</v>
      </c>
      <c r="B589" s="72" t="str">
        <f t="shared" si="54"/>
        <v>64773377529</v>
      </c>
      <c r="C589" s="30">
        <v>46008</v>
      </c>
      <c r="D589" s="29">
        <v>64773377</v>
      </c>
      <c r="E589" s="29" t="s">
        <v>753</v>
      </c>
      <c r="F589" s="29" t="s">
        <v>624</v>
      </c>
      <c r="G589" s="29" t="s">
        <v>238</v>
      </c>
      <c r="H589" s="29" t="s">
        <v>2400</v>
      </c>
      <c r="I589" s="29">
        <v>126</v>
      </c>
      <c r="J589" s="29">
        <v>0</v>
      </c>
      <c r="K589" s="29">
        <v>0</v>
      </c>
      <c r="L589" s="29">
        <v>0</v>
      </c>
      <c r="M589" s="29" t="s">
        <v>239</v>
      </c>
      <c r="N589" s="30">
        <v>46265</v>
      </c>
      <c r="O589" s="30">
        <v>46145</v>
      </c>
      <c r="P589" s="29">
        <v>257</v>
      </c>
      <c r="Q589" s="29">
        <v>137</v>
      </c>
      <c r="R589" s="29" t="s">
        <v>2407</v>
      </c>
      <c r="S589" s="30">
        <v>46000</v>
      </c>
      <c r="T589" s="29" t="s">
        <v>240</v>
      </c>
      <c r="U589" s="29" t="s">
        <v>240</v>
      </c>
      <c r="V589" s="29">
        <v>126</v>
      </c>
      <c r="W589" s="29">
        <v>1127.6300000000001</v>
      </c>
      <c r="X589" s="29">
        <v>1</v>
      </c>
      <c r="Y589" s="29" t="s">
        <v>241</v>
      </c>
      <c r="Z589" s="29" t="s">
        <v>2245</v>
      </c>
      <c r="AA589" s="29" t="s">
        <v>242</v>
      </c>
      <c r="AB589" s="29" t="s">
        <v>242</v>
      </c>
      <c r="AC589" s="29" t="s">
        <v>242</v>
      </c>
      <c r="AD589" s="29" t="s">
        <v>243</v>
      </c>
      <c r="AE589" s="29" t="s">
        <v>240</v>
      </c>
      <c r="AF589" s="30">
        <v>46000</v>
      </c>
      <c r="AH589" s="74" t="str">
        <f>_xlfn.IFNA(IF(VLOOKUP(D589,'Cases2021 2022 FC'!AC:AE,3,0)=0,"1",VLOOKUP(D589,'Cases2021 2022 FC'!AC:AE,3,0)),"1")</f>
        <v>1</v>
      </c>
      <c r="AI589" s="74">
        <f t="shared" si="55"/>
        <v>126</v>
      </c>
      <c r="AJ589" s="74">
        <f t="shared" si="56"/>
        <v>0</v>
      </c>
      <c r="AK589" s="74">
        <f t="shared" si="57"/>
        <v>126</v>
      </c>
      <c r="AL589" s="74">
        <f t="shared" si="58"/>
        <v>126</v>
      </c>
      <c r="AM589" s="75">
        <f t="shared" si="59"/>
        <v>0</v>
      </c>
      <c r="AN589" s="72" t="str">
        <f>VLOOKUP(D589,SOP!C:R,16,0)</f>
        <v>ΜΑΓΙΟΝΕΖΑ</v>
      </c>
    </row>
    <row r="590" spans="1:40" x14ac:dyDescent="0.3">
      <c r="A590" s="74" cm="1">
        <f t="array" ref="A590">1+SUMPRODUCT(--(D590&gt;$D$2:$D$826))</f>
        <v>529</v>
      </c>
      <c r="B590" s="72" t="str">
        <f t="shared" si="54"/>
        <v>64773377529</v>
      </c>
      <c r="C590" s="30">
        <v>46008</v>
      </c>
      <c r="D590" s="29">
        <v>64773377</v>
      </c>
      <c r="E590" s="29" t="s">
        <v>753</v>
      </c>
      <c r="F590" s="29" t="s">
        <v>624</v>
      </c>
      <c r="G590" s="29" t="s">
        <v>238</v>
      </c>
      <c r="H590" s="29" t="s">
        <v>2400</v>
      </c>
      <c r="I590" s="29">
        <v>126</v>
      </c>
      <c r="J590" s="29">
        <v>0</v>
      </c>
      <c r="K590" s="29">
        <v>0</v>
      </c>
      <c r="L590" s="29">
        <v>0</v>
      </c>
      <c r="M590" s="29" t="s">
        <v>239</v>
      </c>
      <c r="N590" s="30">
        <v>46265</v>
      </c>
      <c r="O590" s="30">
        <v>46145</v>
      </c>
      <c r="P590" s="29">
        <v>257</v>
      </c>
      <c r="Q590" s="29">
        <v>137</v>
      </c>
      <c r="R590" s="29" t="s">
        <v>2408</v>
      </c>
      <c r="S590" s="30">
        <v>46000</v>
      </c>
      <c r="T590" s="29" t="s">
        <v>240</v>
      </c>
      <c r="U590" s="29" t="s">
        <v>240</v>
      </c>
      <c r="V590" s="29">
        <v>126</v>
      </c>
      <c r="W590" s="29">
        <v>1127.6300000000001</v>
      </c>
      <c r="X590" s="29">
        <v>1</v>
      </c>
      <c r="Y590" s="29" t="s">
        <v>241</v>
      </c>
      <c r="Z590" s="29" t="s">
        <v>2245</v>
      </c>
      <c r="AA590" s="29" t="s">
        <v>242</v>
      </c>
      <c r="AB590" s="29" t="s">
        <v>242</v>
      </c>
      <c r="AC590" s="29" t="s">
        <v>242</v>
      </c>
      <c r="AD590" s="29" t="s">
        <v>243</v>
      </c>
      <c r="AE590" s="29" t="s">
        <v>240</v>
      </c>
      <c r="AF590" s="30">
        <v>46000</v>
      </c>
      <c r="AH590" s="74" t="str">
        <f>_xlfn.IFNA(IF(VLOOKUP(D590,'Cases2021 2022 FC'!AC:AE,3,0)=0,"1",VLOOKUP(D590,'Cases2021 2022 FC'!AC:AE,3,0)),"1")</f>
        <v>1</v>
      </c>
      <c r="AI590" s="74">
        <f t="shared" si="55"/>
        <v>126</v>
      </c>
      <c r="AJ590" s="74">
        <f t="shared" si="56"/>
        <v>0</v>
      </c>
      <c r="AK590" s="74">
        <f t="shared" si="57"/>
        <v>126</v>
      </c>
      <c r="AL590" s="74">
        <f t="shared" si="58"/>
        <v>126</v>
      </c>
      <c r="AM590" s="75">
        <f t="shared" si="59"/>
        <v>0</v>
      </c>
      <c r="AN590" s="72" t="str">
        <f>VLOOKUP(D590,SOP!C:R,16,0)</f>
        <v>ΜΑΓΙΟΝΕΖΑ</v>
      </c>
    </row>
    <row r="591" spans="1:40" x14ac:dyDescent="0.3">
      <c r="A591" s="74" cm="1">
        <f t="array" ref="A591">1+SUMPRODUCT(--(D591&gt;$D$2:$D$826))</f>
        <v>529</v>
      </c>
      <c r="B591" s="72" t="str">
        <f t="shared" si="54"/>
        <v>64773377529</v>
      </c>
      <c r="C591" s="30">
        <v>46008</v>
      </c>
      <c r="D591" s="29">
        <v>64773377</v>
      </c>
      <c r="E591" s="29" t="s">
        <v>753</v>
      </c>
      <c r="F591" s="29" t="s">
        <v>624</v>
      </c>
      <c r="G591" s="29" t="s">
        <v>238</v>
      </c>
      <c r="H591" s="29" t="s">
        <v>2400</v>
      </c>
      <c r="I591" s="29">
        <v>126</v>
      </c>
      <c r="J591" s="29">
        <v>0</v>
      </c>
      <c r="K591" s="29">
        <v>0</v>
      </c>
      <c r="L591" s="29">
        <v>0</v>
      </c>
      <c r="M591" s="29" t="s">
        <v>239</v>
      </c>
      <c r="N591" s="30">
        <v>46265</v>
      </c>
      <c r="O591" s="30">
        <v>46145</v>
      </c>
      <c r="P591" s="29">
        <v>257</v>
      </c>
      <c r="Q591" s="29">
        <v>137</v>
      </c>
      <c r="R591" s="29" t="s">
        <v>2409</v>
      </c>
      <c r="S591" s="30">
        <v>46000</v>
      </c>
      <c r="T591" s="29" t="s">
        <v>240</v>
      </c>
      <c r="U591" s="29" t="s">
        <v>240</v>
      </c>
      <c r="V591" s="29">
        <v>126</v>
      </c>
      <c r="W591" s="29">
        <v>1127.6300000000001</v>
      </c>
      <c r="X591" s="29">
        <v>1</v>
      </c>
      <c r="Y591" s="29" t="s">
        <v>241</v>
      </c>
      <c r="Z591" s="29" t="s">
        <v>2245</v>
      </c>
      <c r="AA591" s="29" t="s">
        <v>242</v>
      </c>
      <c r="AB591" s="29" t="s">
        <v>242</v>
      </c>
      <c r="AC591" s="29" t="s">
        <v>242</v>
      </c>
      <c r="AD591" s="29" t="s">
        <v>243</v>
      </c>
      <c r="AE591" s="29" t="s">
        <v>240</v>
      </c>
      <c r="AF591" s="30">
        <v>46000</v>
      </c>
      <c r="AH591" s="74" t="str">
        <f>_xlfn.IFNA(IF(VLOOKUP(D591,'Cases2021 2022 FC'!AC:AE,3,0)=0,"1",VLOOKUP(D591,'Cases2021 2022 FC'!AC:AE,3,0)),"1")</f>
        <v>1</v>
      </c>
      <c r="AI591" s="74">
        <f t="shared" si="55"/>
        <v>126</v>
      </c>
      <c r="AJ591" s="74">
        <f t="shared" si="56"/>
        <v>0</v>
      </c>
      <c r="AK591" s="74">
        <f t="shared" si="57"/>
        <v>126</v>
      </c>
      <c r="AL591" s="74">
        <f t="shared" si="58"/>
        <v>126</v>
      </c>
      <c r="AM591" s="75">
        <f t="shared" si="59"/>
        <v>0</v>
      </c>
      <c r="AN591" s="72" t="str">
        <f>VLOOKUP(D591,SOP!C:R,16,0)</f>
        <v>ΜΑΓΙΟΝΕΖΑ</v>
      </c>
    </row>
    <row r="592" spans="1:40" x14ac:dyDescent="0.3">
      <c r="A592" s="74" cm="1">
        <f t="array" ref="A592">1+SUMPRODUCT(--(D592&gt;$D$2:$D$826))</f>
        <v>529</v>
      </c>
      <c r="B592" s="72" t="str">
        <f t="shared" si="54"/>
        <v>64773377529</v>
      </c>
      <c r="C592" s="30">
        <v>46008</v>
      </c>
      <c r="D592" s="29">
        <v>64773377</v>
      </c>
      <c r="E592" s="29" t="s">
        <v>753</v>
      </c>
      <c r="F592" s="29" t="s">
        <v>624</v>
      </c>
      <c r="G592" s="29" t="s">
        <v>238</v>
      </c>
      <c r="H592" s="29" t="s">
        <v>2400</v>
      </c>
      <c r="I592" s="29">
        <v>126</v>
      </c>
      <c r="J592" s="29">
        <v>0</v>
      </c>
      <c r="K592" s="29">
        <v>0</v>
      </c>
      <c r="L592" s="29">
        <v>0</v>
      </c>
      <c r="M592" s="29" t="s">
        <v>239</v>
      </c>
      <c r="N592" s="132">
        <v>46265</v>
      </c>
      <c r="O592" s="30">
        <v>46145</v>
      </c>
      <c r="P592" s="29">
        <v>257</v>
      </c>
      <c r="Q592" s="29">
        <v>137</v>
      </c>
      <c r="R592" s="29" t="s">
        <v>2410</v>
      </c>
      <c r="S592" s="29">
        <v>46000</v>
      </c>
      <c r="T592" s="29" t="s">
        <v>240</v>
      </c>
      <c r="U592" s="29" t="s">
        <v>240</v>
      </c>
      <c r="V592" s="29">
        <v>126</v>
      </c>
      <c r="W592" s="29">
        <v>1127.6300000000001</v>
      </c>
      <c r="X592" s="29">
        <v>1</v>
      </c>
      <c r="Y592" s="29" t="s">
        <v>241</v>
      </c>
      <c r="Z592" s="29" t="s">
        <v>2245</v>
      </c>
      <c r="AA592" s="29" t="s">
        <v>242</v>
      </c>
      <c r="AB592" s="29" t="s">
        <v>242</v>
      </c>
      <c r="AC592" s="29" t="s">
        <v>242</v>
      </c>
      <c r="AD592" s="29" t="s">
        <v>243</v>
      </c>
      <c r="AE592" s="29" t="s">
        <v>240</v>
      </c>
      <c r="AF592" s="30">
        <v>46000</v>
      </c>
      <c r="AH592" s="74" t="str">
        <f>_xlfn.IFNA(IF(VLOOKUP(D592,'Cases2021 2022 FC'!AC:AE,3,0)=0,"1",VLOOKUP(D592,'Cases2021 2022 FC'!AC:AE,3,0)),"1")</f>
        <v>1</v>
      </c>
      <c r="AI592" s="74">
        <f t="shared" si="55"/>
        <v>126</v>
      </c>
      <c r="AJ592" s="74">
        <f t="shared" si="56"/>
        <v>0</v>
      </c>
      <c r="AK592" s="74">
        <f t="shared" si="57"/>
        <v>126</v>
      </c>
      <c r="AL592" s="74">
        <f t="shared" si="58"/>
        <v>126</v>
      </c>
      <c r="AM592" s="75">
        <f t="shared" si="59"/>
        <v>0</v>
      </c>
      <c r="AN592" s="72" t="str">
        <f>VLOOKUP(D592,SOP!C:R,16,0)</f>
        <v>ΜΑΓΙΟΝΕΖΑ</v>
      </c>
    </row>
    <row r="593" spans="1:40" x14ac:dyDescent="0.3">
      <c r="A593" s="74" cm="1">
        <f t="array" ref="A593">1+SUMPRODUCT(--(D593&gt;$D$2:$D$826))</f>
        <v>529</v>
      </c>
      <c r="B593" s="72" t="str">
        <f t="shared" si="54"/>
        <v>64773377529</v>
      </c>
      <c r="C593" s="30">
        <v>46008</v>
      </c>
      <c r="D593" s="29">
        <v>64773377</v>
      </c>
      <c r="E593" s="29" t="s">
        <v>753</v>
      </c>
      <c r="F593" s="29" t="s">
        <v>624</v>
      </c>
      <c r="G593" s="29" t="s">
        <v>238</v>
      </c>
      <c r="H593" s="29" t="s">
        <v>2400</v>
      </c>
      <c r="I593" s="29">
        <v>126</v>
      </c>
      <c r="J593" s="29">
        <v>0</v>
      </c>
      <c r="K593" s="29">
        <v>0</v>
      </c>
      <c r="L593" s="29">
        <v>0</v>
      </c>
      <c r="M593" s="29" t="s">
        <v>239</v>
      </c>
      <c r="N593" s="132">
        <v>46265</v>
      </c>
      <c r="O593" s="30">
        <v>46145</v>
      </c>
      <c r="P593" s="29">
        <v>257</v>
      </c>
      <c r="Q593" s="29">
        <v>137</v>
      </c>
      <c r="R593" s="29" t="s">
        <v>2411</v>
      </c>
      <c r="S593" s="29">
        <v>46000</v>
      </c>
      <c r="T593" s="29" t="s">
        <v>240</v>
      </c>
      <c r="U593" s="29" t="s">
        <v>240</v>
      </c>
      <c r="V593" s="29">
        <v>126</v>
      </c>
      <c r="W593" s="29">
        <v>1127.6300000000001</v>
      </c>
      <c r="X593" s="29">
        <v>1</v>
      </c>
      <c r="Y593" s="29" t="s">
        <v>241</v>
      </c>
      <c r="Z593" s="29" t="s">
        <v>2245</v>
      </c>
      <c r="AA593" s="29" t="s">
        <v>242</v>
      </c>
      <c r="AB593" s="29" t="s">
        <v>242</v>
      </c>
      <c r="AC593" s="29" t="s">
        <v>242</v>
      </c>
      <c r="AD593" s="29" t="s">
        <v>243</v>
      </c>
      <c r="AE593" s="29" t="s">
        <v>240</v>
      </c>
      <c r="AF593" s="30">
        <v>46000</v>
      </c>
      <c r="AH593" s="74" t="str">
        <f>_xlfn.IFNA(IF(VLOOKUP(D593,'Cases2021 2022 FC'!AC:AE,3,0)=0,"1",VLOOKUP(D593,'Cases2021 2022 FC'!AC:AE,3,0)),"1")</f>
        <v>1</v>
      </c>
      <c r="AI593" s="74">
        <f t="shared" si="55"/>
        <v>126</v>
      </c>
      <c r="AJ593" s="74">
        <f t="shared" si="56"/>
        <v>0</v>
      </c>
      <c r="AK593" s="74">
        <f t="shared" si="57"/>
        <v>126</v>
      </c>
      <c r="AL593" s="74">
        <f t="shared" si="58"/>
        <v>126</v>
      </c>
      <c r="AM593" s="75">
        <f t="shared" si="59"/>
        <v>0</v>
      </c>
      <c r="AN593" s="72" t="str">
        <f>VLOOKUP(D593,SOP!C:R,16,0)</f>
        <v>ΜΑΓΙΟΝΕΖΑ</v>
      </c>
    </row>
    <row r="594" spans="1:40" x14ac:dyDescent="0.3">
      <c r="A594" s="74" cm="1">
        <f t="array" ref="A594">1+SUMPRODUCT(--(D594&gt;$D$2:$D$826))</f>
        <v>529</v>
      </c>
      <c r="B594" s="72" t="str">
        <f t="shared" si="54"/>
        <v>64773377529</v>
      </c>
      <c r="C594" s="30">
        <v>46008</v>
      </c>
      <c r="D594" s="29">
        <v>64773377</v>
      </c>
      <c r="E594" s="29" t="s">
        <v>753</v>
      </c>
      <c r="F594" s="29" t="s">
        <v>624</v>
      </c>
      <c r="G594" s="29" t="s">
        <v>238</v>
      </c>
      <c r="H594" s="29" t="s">
        <v>2400</v>
      </c>
      <c r="I594" s="29">
        <v>126</v>
      </c>
      <c r="J594" s="29">
        <v>0</v>
      </c>
      <c r="K594" s="29">
        <v>0</v>
      </c>
      <c r="L594" s="29">
        <v>0</v>
      </c>
      <c r="M594" s="29" t="s">
        <v>239</v>
      </c>
      <c r="N594" s="132">
        <v>46265</v>
      </c>
      <c r="O594" s="29">
        <v>46145</v>
      </c>
      <c r="P594" s="29">
        <v>257</v>
      </c>
      <c r="Q594" s="29">
        <v>137</v>
      </c>
      <c r="R594" s="29" t="s">
        <v>2412</v>
      </c>
      <c r="S594" s="29">
        <v>46000</v>
      </c>
      <c r="T594" s="29" t="s">
        <v>240</v>
      </c>
      <c r="U594" s="29" t="s">
        <v>240</v>
      </c>
      <c r="V594" s="29">
        <v>126</v>
      </c>
      <c r="W594" s="29">
        <v>1127.6300000000001</v>
      </c>
      <c r="X594" s="29">
        <v>1</v>
      </c>
      <c r="Y594" s="29" t="s">
        <v>241</v>
      </c>
      <c r="Z594" s="29" t="s">
        <v>2245</v>
      </c>
      <c r="AA594" s="29" t="s">
        <v>242</v>
      </c>
      <c r="AB594" s="29" t="s">
        <v>242</v>
      </c>
      <c r="AC594" s="29" t="s">
        <v>242</v>
      </c>
      <c r="AD594" s="29" t="s">
        <v>243</v>
      </c>
      <c r="AE594" s="29" t="s">
        <v>240</v>
      </c>
      <c r="AF594" s="30">
        <v>46000</v>
      </c>
      <c r="AH594" s="74" t="str">
        <f>_xlfn.IFNA(IF(VLOOKUP(D594,'Cases2021 2022 FC'!AC:AE,3,0)=0,"1",VLOOKUP(D594,'Cases2021 2022 FC'!AC:AE,3,0)),"1")</f>
        <v>1</v>
      </c>
      <c r="AI594" s="74">
        <f t="shared" si="55"/>
        <v>126</v>
      </c>
      <c r="AJ594" s="74">
        <f t="shared" si="56"/>
        <v>0</v>
      </c>
      <c r="AK594" s="74">
        <f t="shared" si="57"/>
        <v>126</v>
      </c>
      <c r="AL594" s="74">
        <f t="shared" si="58"/>
        <v>126</v>
      </c>
      <c r="AM594" s="75">
        <f t="shared" si="59"/>
        <v>0</v>
      </c>
      <c r="AN594" s="72" t="str">
        <f>VLOOKUP(D594,SOP!C:R,16,0)</f>
        <v>ΜΑΓΙΟΝΕΖΑ</v>
      </c>
    </row>
    <row r="595" spans="1:40" x14ac:dyDescent="0.3">
      <c r="A595" s="74" cm="1">
        <f t="array" ref="A595">1+SUMPRODUCT(--(D595&gt;$D$2:$D$826))</f>
        <v>529</v>
      </c>
      <c r="B595" s="72" t="str">
        <f t="shared" si="54"/>
        <v>64773377529</v>
      </c>
      <c r="C595" s="30">
        <v>46008</v>
      </c>
      <c r="D595" s="29">
        <v>64773377</v>
      </c>
      <c r="E595" s="29" t="s">
        <v>753</v>
      </c>
      <c r="F595" s="29" t="s">
        <v>624</v>
      </c>
      <c r="G595" s="29" t="s">
        <v>238</v>
      </c>
      <c r="H595" s="29" t="s">
        <v>2400</v>
      </c>
      <c r="I595" s="29">
        <v>126</v>
      </c>
      <c r="J595" s="29">
        <v>0</v>
      </c>
      <c r="K595" s="29">
        <v>0</v>
      </c>
      <c r="L595" s="29">
        <v>0</v>
      </c>
      <c r="M595" s="29" t="s">
        <v>239</v>
      </c>
      <c r="N595" s="132">
        <v>46265</v>
      </c>
      <c r="O595" s="29">
        <v>46145</v>
      </c>
      <c r="P595" s="29">
        <v>257</v>
      </c>
      <c r="Q595" s="29">
        <v>137</v>
      </c>
      <c r="R595" s="29" t="s">
        <v>2413</v>
      </c>
      <c r="S595" s="29">
        <v>46000</v>
      </c>
      <c r="T595" s="29" t="s">
        <v>240</v>
      </c>
      <c r="U595" s="29" t="s">
        <v>240</v>
      </c>
      <c r="V595" s="29">
        <v>126</v>
      </c>
      <c r="W595" s="29">
        <v>1127.6300000000001</v>
      </c>
      <c r="X595" s="29">
        <v>1</v>
      </c>
      <c r="Y595" s="29" t="s">
        <v>241</v>
      </c>
      <c r="Z595" s="29" t="s">
        <v>2245</v>
      </c>
      <c r="AA595" s="29" t="s">
        <v>242</v>
      </c>
      <c r="AB595" s="29" t="s">
        <v>242</v>
      </c>
      <c r="AC595" s="29" t="s">
        <v>242</v>
      </c>
      <c r="AD595" s="29" t="s">
        <v>243</v>
      </c>
      <c r="AE595" s="29" t="s">
        <v>240</v>
      </c>
      <c r="AF595" s="30">
        <v>46000</v>
      </c>
      <c r="AH595" s="74" t="str">
        <f>_xlfn.IFNA(IF(VLOOKUP(D595,'Cases2021 2022 FC'!AC:AE,3,0)=0,"1",VLOOKUP(D595,'Cases2021 2022 FC'!AC:AE,3,0)),"1")</f>
        <v>1</v>
      </c>
      <c r="AI595" s="74">
        <f t="shared" si="55"/>
        <v>126</v>
      </c>
      <c r="AJ595" s="74">
        <f t="shared" si="56"/>
        <v>0</v>
      </c>
      <c r="AK595" s="74">
        <f t="shared" si="57"/>
        <v>126</v>
      </c>
      <c r="AL595" s="74">
        <f t="shared" si="58"/>
        <v>126</v>
      </c>
      <c r="AM595" s="75">
        <f t="shared" si="59"/>
        <v>0</v>
      </c>
      <c r="AN595" s="72" t="str">
        <f>VLOOKUP(D595,SOP!C:R,16,0)</f>
        <v>ΜΑΓΙΟΝΕΖΑ</v>
      </c>
    </row>
    <row r="596" spans="1:40" x14ac:dyDescent="0.3">
      <c r="A596" s="74" cm="1">
        <f t="array" ref="A596">1+SUMPRODUCT(--(D596&gt;$D$2:$D$826))</f>
        <v>529</v>
      </c>
      <c r="B596" s="72" t="str">
        <f t="shared" si="54"/>
        <v>64773377529</v>
      </c>
      <c r="C596" s="30">
        <v>46008</v>
      </c>
      <c r="D596" s="29">
        <v>64773377</v>
      </c>
      <c r="E596" s="29" t="s">
        <v>753</v>
      </c>
      <c r="F596" s="29" t="s">
        <v>624</v>
      </c>
      <c r="G596" s="29" t="s">
        <v>238</v>
      </c>
      <c r="H596" s="29" t="s">
        <v>2400</v>
      </c>
      <c r="I596" s="29">
        <v>126</v>
      </c>
      <c r="J596" s="29">
        <v>0</v>
      </c>
      <c r="K596" s="29">
        <v>0</v>
      </c>
      <c r="L596" s="29">
        <v>0</v>
      </c>
      <c r="M596" s="29" t="s">
        <v>239</v>
      </c>
      <c r="N596" s="30">
        <v>46265</v>
      </c>
      <c r="O596" s="30">
        <v>46145</v>
      </c>
      <c r="P596" s="29">
        <v>257</v>
      </c>
      <c r="Q596" s="29">
        <v>137</v>
      </c>
      <c r="R596" s="29" t="s">
        <v>2414</v>
      </c>
      <c r="S596" s="30">
        <v>46000</v>
      </c>
      <c r="T596" s="29" t="s">
        <v>240</v>
      </c>
      <c r="U596" s="29" t="s">
        <v>240</v>
      </c>
      <c r="V596" s="29">
        <v>126</v>
      </c>
      <c r="W596" s="29">
        <v>1127.6300000000001</v>
      </c>
      <c r="X596" s="29">
        <v>1</v>
      </c>
      <c r="Y596" s="29" t="s">
        <v>241</v>
      </c>
      <c r="Z596" s="29" t="s">
        <v>2245</v>
      </c>
      <c r="AA596" s="29" t="s">
        <v>242</v>
      </c>
      <c r="AB596" s="29" t="s">
        <v>242</v>
      </c>
      <c r="AC596" s="29" t="s">
        <v>242</v>
      </c>
      <c r="AD596" s="29" t="s">
        <v>243</v>
      </c>
      <c r="AE596" s="29" t="s">
        <v>240</v>
      </c>
      <c r="AF596" s="30">
        <v>46000</v>
      </c>
      <c r="AH596" s="74" t="str">
        <f>_xlfn.IFNA(IF(VLOOKUP(D596,'Cases2021 2022 FC'!AC:AE,3,0)=0,"1",VLOOKUP(D596,'Cases2021 2022 FC'!AC:AE,3,0)),"1")</f>
        <v>1</v>
      </c>
      <c r="AI596" s="74">
        <f t="shared" si="55"/>
        <v>126</v>
      </c>
      <c r="AJ596" s="74">
        <f t="shared" si="56"/>
        <v>0</v>
      </c>
      <c r="AK596" s="74">
        <f t="shared" si="57"/>
        <v>126</v>
      </c>
      <c r="AL596" s="74">
        <f t="shared" si="58"/>
        <v>126</v>
      </c>
      <c r="AM596" s="75">
        <f t="shared" si="59"/>
        <v>0</v>
      </c>
      <c r="AN596" s="72" t="str">
        <f>VLOOKUP(D596,SOP!C:R,16,0)</f>
        <v>ΜΑΓΙΟΝΕΖΑ</v>
      </c>
    </row>
    <row r="597" spans="1:40" x14ac:dyDescent="0.3">
      <c r="A597" s="74" cm="1">
        <f t="array" ref="A597">1+SUMPRODUCT(--(D597&gt;$D$2:$D$826))</f>
        <v>529</v>
      </c>
      <c r="B597" s="72" t="str">
        <f t="shared" si="54"/>
        <v>64773377529</v>
      </c>
      <c r="C597" s="30">
        <v>46008</v>
      </c>
      <c r="D597" s="29">
        <v>64773377</v>
      </c>
      <c r="E597" s="29" t="s">
        <v>753</v>
      </c>
      <c r="F597" s="29" t="s">
        <v>624</v>
      </c>
      <c r="G597" s="29" t="s">
        <v>238</v>
      </c>
      <c r="H597" s="29" t="s">
        <v>2400</v>
      </c>
      <c r="I597" s="29">
        <v>126</v>
      </c>
      <c r="J597" s="29">
        <v>0</v>
      </c>
      <c r="K597" s="29">
        <v>0</v>
      </c>
      <c r="L597" s="29">
        <v>0</v>
      </c>
      <c r="M597" s="29" t="s">
        <v>239</v>
      </c>
      <c r="N597" s="132">
        <v>46265</v>
      </c>
      <c r="O597" s="30">
        <v>46145</v>
      </c>
      <c r="P597" s="29">
        <v>257</v>
      </c>
      <c r="Q597" s="29">
        <v>137</v>
      </c>
      <c r="R597" s="29" t="s">
        <v>2415</v>
      </c>
      <c r="S597" s="30">
        <v>46000</v>
      </c>
      <c r="T597" s="29" t="s">
        <v>240</v>
      </c>
      <c r="U597" s="29" t="s">
        <v>240</v>
      </c>
      <c r="V597" s="29">
        <v>126</v>
      </c>
      <c r="W597" s="29">
        <v>1127.6300000000001</v>
      </c>
      <c r="X597" s="29">
        <v>1</v>
      </c>
      <c r="Y597" s="29" t="s">
        <v>241</v>
      </c>
      <c r="Z597" s="29" t="s">
        <v>2245</v>
      </c>
      <c r="AA597" s="29" t="s">
        <v>242</v>
      </c>
      <c r="AB597" s="29" t="s">
        <v>242</v>
      </c>
      <c r="AC597" s="29" t="s">
        <v>242</v>
      </c>
      <c r="AD597" s="29" t="s">
        <v>243</v>
      </c>
      <c r="AE597" s="29" t="s">
        <v>240</v>
      </c>
      <c r="AF597" s="30">
        <v>46000</v>
      </c>
      <c r="AH597" s="74" t="str">
        <f>_xlfn.IFNA(IF(VLOOKUP(D597,'Cases2021 2022 FC'!AC:AE,3,0)=0,"1",VLOOKUP(D597,'Cases2021 2022 FC'!AC:AE,3,0)),"1")</f>
        <v>1</v>
      </c>
      <c r="AI597" s="74">
        <f t="shared" si="55"/>
        <v>126</v>
      </c>
      <c r="AJ597" s="74">
        <f t="shared" si="56"/>
        <v>0</v>
      </c>
      <c r="AK597" s="74">
        <f t="shared" si="57"/>
        <v>126</v>
      </c>
      <c r="AL597" s="74">
        <f t="shared" si="58"/>
        <v>126</v>
      </c>
      <c r="AM597" s="75">
        <f t="shared" si="59"/>
        <v>0</v>
      </c>
      <c r="AN597" s="72" t="str">
        <f>VLOOKUP(D597,SOP!C:R,16,0)</f>
        <v>ΜΑΓΙΟΝΕΖΑ</v>
      </c>
    </row>
    <row r="598" spans="1:40" x14ac:dyDescent="0.3">
      <c r="A598" s="74" cm="1">
        <f t="array" ref="A598">1+SUMPRODUCT(--(D598&gt;$D$2:$D$826))</f>
        <v>529</v>
      </c>
      <c r="B598" s="72" t="str">
        <f t="shared" si="54"/>
        <v>64773377529</v>
      </c>
      <c r="C598" s="30">
        <v>46008</v>
      </c>
      <c r="D598" s="29">
        <v>64773377</v>
      </c>
      <c r="E598" s="29" t="s">
        <v>753</v>
      </c>
      <c r="F598" s="29" t="s">
        <v>624</v>
      </c>
      <c r="G598" s="29" t="s">
        <v>238</v>
      </c>
      <c r="H598" s="29" t="s">
        <v>2400</v>
      </c>
      <c r="I598" s="29">
        <v>126</v>
      </c>
      <c r="J598" s="29">
        <v>0</v>
      </c>
      <c r="K598" s="29">
        <v>0</v>
      </c>
      <c r="L598" s="29">
        <v>0</v>
      </c>
      <c r="M598" s="29" t="s">
        <v>239</v>
      </c>
      <c r="N598" s="132">
        <v>46265</v>
      </c>
      <c r="O598" s="30">
        <v>46145</v>
      </c>
      <c r="P598" s="29">
        <v>257</v>
      </c>
      <c r="Q598" s="29">
        <v>137</v>
      </c>
      <c r="R598" s="29" t="s">
        <v>2416</v>
      </c>
      <c r="S598" s="30">
        <v>46000</v>
      </c>
      <c r="T598" s="29" t="s">
        <v>240</v>
      </c>
      <c r="U598" s="29" t="s">
        <v>240</v>
      </c>
      <c r="V598" s="29">
        <v>126</v>
      </c>
      <c r="W598" s="29">
        <v>1127.6300000000001</v>
      </c>
      <c r="X598" s="29">
        <v>1</v>
      </c>
      <c r="Y598" s="29" t="s">
        <v>241</v>
      </c>
      <c r="Z598" s="29" t="s">
        <v>2245</v>
      </c>
      <c r="AA598" s="29" t="s">
        <v>242</v>
      </c>
      <c r="AB598" s="29" t="s">
        <v>242</v>
      </c>
      <c r="AC598" s="29" t="s">
        <v>242</v>
      </c>
      <c r="AD598" s="29" t="s">
        <v>243</v>
      </c>
      <c r="AE598" s="29" t="s">
        <v>240</v>
      </c>
      <c r="AF598" s="30">
        <v>46000</v>
      </c>
      <c r="AH598" s="74" t="str">
        <f>_xlfn.IFNA(IF(VLOOKUP(D598,'Cases2021 2022 FC'!AC:AE,3,0)=0,"1",VLOOKUP(D598,'Cases2021 2022 FC'!AC:AE,3,0)),"1")</f>
        <v>1</v>
      </c>
      <c r="AI598" s="74">
        <f t="shared" si="55"/>
        <v>126</v>
      </c>
      <c r="AJ598" s="74">
        <f t="shared" si="56"/>
        <v>0</v>
      </c>
      <c r="AK598" s="74">
        <f t="shared" si="57"/>
        <v>126</v>
      </c>
      <c r="AL598" s="74">
        <f t="shared" si="58"/>
        <v>126</v>
      </c>
      <c r="AM598" s="75">
        <f t="shared" si="59"/>
        <v>0</v>
      </c>
      <c r="AN598" s="72" t="str">
        <f>VLOOKUP(D598,SOP!C:R,16,0)</f>
        <v>ΜΑΓΙΟΝΕΖΑ</v>
      </c>
    </row>
    <row r="599" spans="1:40" x14ac:dyDescent="0.3">
      <c r="A599" s="74" cm="1">
        <f t="array" ref="A599">1+SUMPRODUCT(--(D599&gt;$D$2:$D$826))</f>
        <v>529</v>
      </c>
      <c r="B599" s="72" t="str">
        <f t="shared" si="54"/>
        <v>64773377529</v>
      </c>
      <c r="C599" s="30">
        <v>46008</v>
      </c>
      <c r="D599" s="29">
        <v>64773377</v>
      </c>
      <c r="E599" s="29" t="s">
        <v>753</v>
      </c>
      <c r="F599" s="29" t="s">
        <v>624</v>
      </c>
      <c r="G599" s="29" t="s">
        <v>238</v>
      </c>
      <c r="H599" s="29" t="s">
        <v>2400</v>
      </c>
      <c r="I599" s="29">
        <v>126</v>
      </c>
      <c r="J599" s="29">
        <v>0</v>
      </c>
      <c r="K599" s="29">
        <v>0</v>
      </c>
      <c r="L599" s="29">
        <v>0</v>
      </c>
      <c r="M599" s="29" t="s">
        <v>239</v>
      </c>
      <c r="N599" s="132">
        <v>46265</v>
      </c>
      <c r="O599" s="29">
        <v>46145</v>
      </c>
      <c r="P599" s="29">
        <v>257</v>
      </c>
      <c r="Q599" s="29">
        <v>137</v>
      </c>
      <c r="R599" s="29" t="s">
        <v>2417</v>
      </c>
      <c r="S599" s="29">
        <v>46000</v>
      </c>
      <c r="T599" s="29" t="s">
        <v>240</v>
      </c>
      <c r="U599" s="29" t="s">
        <v>240</v>
      </c>
      <c r="V599" s="29">
        <v>126</v>
      </c>
      <c r="W599" s="29">
        <v>1127.6300000000001</v>
      </c>
      <c r="X599" s="29">
        <v>1</v>
      </c>
      <c r="Y599" s="29" t="s">
        <v>241</v>
      </c>
      <c r="Z599" s="29" t="s">
        <v>2245</v>
      </c>
      <c r="AA599" s="29" t="s">
        <v>242</v>
      </c>
      <c r="AB599" s="29" t="s">
        <v>242</v>
      </c>
      <c r="AC599" s="29" t="s">
        <v>242</v>
      </c>
      <c r="AD599" s="29" t="s">
        <v>243</v>
      </c>
      <c r="AE599" s="29" t="s">
        <v>240</v>
      </c>
      <c r="AF599" s="30">
        <v>46000</v>
      </c>
      <c r="AH599" s="74" t="str">
        <f>_xlfn.IFNA(IF(VLOOKUP(D599,'Cases2021 2022 FC'!AC:AE,3,0)=0,"1",VLOOKUP(D599,'Cases2021 2022 FC'!AC:AE,3,0)),"1")</f>
        <v>1</v>
      </c>
      <c r="AI599" s="74">
        <f t="shared" si="55"/>
        <v>126</v>
      </c>
      <c r="AJ599" s="74">
        <f t="shared" si="56"/>
        <v>0</v>
      </c>
      <c r="AK599" s="74">
        <f t="shared" si="57"/>
        <v>126</v>
      </c>
      <c r="AL599" s="74">
        <f t="shared" si="58"/>
        <v>126</v>
      </c>
      <c r="AM599" s="75">
        <f t="shared" si="59"/>
        <v>0</v>
      </c>
      <c r="AN599" s="72" t="str">
        <f>VLOOKUP(D599,SOP!C:R,16,0)</f>
        <v>ΜΑΓΙΟΝΕΖΑ</v>
      </c>
    </row>
    <row r="600" spans="1:40" x14ac:dyDescent="0.3">
      <c r="A600" s="74" cm="1">
        <f t="array" ref="A600">1+SUMPRODUCT(--(D600&gt;$D$2:$D$826))</f>
        <v>599</v>
      </c>
      <c r="B600" s="72" t="str">
        <f t="shared" si="54"/>
        <v>64773378599</v>
      </c>
      <c r="C600" s="30">
        <v>46008</v>
      </c>
      <c r="D600" s="29">
        <v>64773378</v>
      </c>
      <c r="E600" s="29" t="s">
        <v>756</v>
      </c>
      <c r="F600" s="29" t="s">
        <v>624</v>
      </c>
      <c r="G600" s="29" t="s">
        <v>238</v>
      </c>
      <c r="H600" s="29" t="s">
        <v>1755</v>
      </c>
      <c r="I600" s="29">
        <v>69</v>
      </c>
      <c r="J600" s="29">
        <v>0</v>
      </c>
      <c r="K600" s="29">
        <v>0</v>
      </c>
      <c r="L600" s="29">
        <v>0</v>
      </c>
      <c r="M600" s="29" t="s">
        <v>239</v>
      </c>
      <c r="N600" s="30">
        <v>46538</v>
      </c>
      <c r="O600" s="30">
        <v>46178</v>
      </c>
      <c r="P600" s="29">
        <v>530</v>
      </c>
      <c r="Q600" s="29">
        <v>170</v>
      </c>
      <c r="R600" s="29" t="s">
        <v>1756</v>
      </c>
      <c r="S600" s="30">
        <v>45975</v>
      </c>
      <c r="T600" s="29" t="s">
        <v>240</v>
      </c>
      <c r="U600" s="29" t="s">
        <v>240</v>
      </c>
      <c r="V600" s="29">
        <v>69</v>
      </c>
      <c r="W600" s="29">
        <v>372.15</v>
      </c>
      <c r="X600" s="29">
        <v>0.54800000000000004</v>
      </c>
      <c r="Y600" s="29" t="s">
        <v>241</v>
      </c>
      <c r="Z600" s="29" t="s">
        <v>2245</v>
      </c>
      <c r="AA600" s="29" t="s">
        <v>242</v>
      </c>
      <c r="AB600" s="29" t="s">
        <v>242</v>
      </c>
      <c r="AC600" s="29" t="s">
        <v>242</v>
      </c>
      <c r="AD600" s="29" t="s">
        <v>243</v>
      </c>
      <c r="AE600" s="29" t="s">
        <v>240</v>
      </c>
      <c r="AF600" s="30">
        <v>45975</v>
      </c>
      <c r="AH600" s="74">
        <f>_xlfn.IFNA(IF(VLOOKUP(D600,'Cases2021 2022 FC'!AC:AE,3,0)=0,"1",VLOOKUP(D600,'Cases2021 2022 FC'!AC:AE,3,0)),"1")</f>
        <v>232</v>
      </c>
      <c r="AI600" s="74">
        <f t="shared" si="55"/>
        <v>0</v>
      </c>
      <c r="AJ600" s="74">
        <f t="shared" si="56"/>
        <v>0</v>
      </c>
      <c r="AK600" s="74">
        <f t="shared" si="57"/>
        <v>0</v>
      </c>
      <c r="AL600" s="74">
        <f t="shared" si="58"/>
        <v>0</v>
      </c>
      <c r="AM600" s="75">
        <f t="shared" si="59"/>
        <v>0</v>
      </c>
      <c r="AN600" s="72" t="str">
        <f>VLOOKUP(D600,SOP!C:R,16,0)</f>
        <v>ΜΟΥΣΤΑΡΔΑ</v>
      </c>
    </row>
    <row r="601" spans="1:40" x14ac:dyDescent="0.3">
      <c r="A601" s="74" cm="1">
        <f t="array" ref="A601">1+SUMPRODUCT(--(D601&gt;$D$2:$D$826))</f>
        <v>599</v>
      </c>
      <c r="B601" s="72" t="str">
        <f t="shared" si="54"/>
        <v>64773378599</v>
      </c>
      <c r="C601" s="30">
        <v>46008</v>
      </c>
      <c r="D601" s="29">
        <v>64773378</v>
      </c>
      <c r="E601" s="29" t="s">
        <v>756</v>
      </c>
      <c r="F601" s="29" t="s">
        <v>624</v>
      </c>
      <c r="G601" s="29" t="s">
        <v>238</v>
      </c>
      <c r="H601" s="29" t="s">
        <v>1755</v>
      </c>
      <c r="I601" s="29">
        <v>10</v>
      </c>
      <c r="J601" s="29">
        <v>0</v>
      </c>
      <c r="K601" s="29">
        <v>0</v>
      </c>
      <c r="L601" s="29">
        <v>0</v>
      </c>
      <c r="M601" s="29" t="s">
        <v>239</v>
      </c>
      <c r="N601" s="132">
        <v>46538</v>
      </c>
      <c r="O601" s="30">
        <v>46178</v>
      </c>
      <c r="P601" s="29">
        <v>530</v>
      </c>
      <c r="Q601" s="29">
        <v>170</v>
      </c>
      <c r="R601" s="29" t="s">
        <v>2325</v>
      </c>
      <c r="S601" s="29">
        <v>45975</v>
      </c>
      <c r="T601" s="29" t="s">
        <v>240</v>
      </c>
      <c r="U601" s="29" t="s">
        <v>240</v>
      </c>
      <c r="V601" s="29">
        <v>10</v>
      </c>
      <c r="W601" s="29">
        <v>53.94</v>
      </c>
      <c r="X601" s="29">
        <v>7.9000000000000001E-2</v>
      </c>
      <c r="Y601" s="29" t="s">
        <v>241</v>
      </c>
      <c r="Z601" s="29" t="s">
        <v>2245</v>
      </c>
      <c r="AA601" s="29" t="s">
        <v>242</v>
      </c>
      <c r="AB601" s="29" t="s">
        <v>242</v>
      </c>
      <c r="AC601" s="29" t="s">
        <v>242</v>
      </c>
      <c r="AD601" s="29" t="s">
        <v>243</v>
      </c>
      <c r="AE601" s="29" t="s">
        <v>240</v>
      </c>
      <c r="AF601" s="30">
        <v>45975</v>
      </c>
      <c r="AH601" s="74">
        <f>_xlfn.IFNA(IF(VLOOKUP(D601,'Cases2021 2022 FC'!AC:AE,3,0)=0,"1",VLOOKUP(D601,'Cases2021 2022 FC'!AC:AE,3,0)),"1")</f>
        <v>232</v>
      </c>
      <c r="AI601" s="74">
        <f t="shared" si="55"/>
        <v>0</v>
      </c>
      <c r="AJ601" s="74">
        <f t="shared" si="56"/>
        <v>0</v>
      </c>
      <c r="AK601" s="74">
        <f t="shared" si="57"/>
        <v>0</v>
      </c>
      <c r="AL601" s="74">
        <f t="shared" si="58"/>
        <v>0</v>
      </c>
      <c r="AM601" s="75">
        <f t="shared" si="59"/>
        <v>0</v>
      </c>
      <c r="AN601" s="72" t="str">
        <f>VLOOKUP(D601,SOP!C:R,16,0)</f>
        <v>ΜΟΥΣΤΑΡΔΑ</v>
      </c>
    </row>
    <row r="602" spans="1:40" x14ac:dyDescent="0.3">
      <c r="A602" s="74" cm="1">
        <f t="array" ref="A602">1+SUMPRODUCT(--(D602&gt;$D$2:$D$826))</f>
        <v>599</v>
      </c>
      <c r="B602" s="72" t="str">
        <f t="shared" si="54"/>
        <v>64773378599</v>
      </c>
      <c r="C602" s="30">
        <v>46008</v>
      </c>
      <c r="D602" s="29">
        <v>64773378</v>
      </c>
      <c r="E602" s="29" t="s">
        <v>756</v>
      </c>
      <c r="F602" s="29" t="s">
        <v>624</v>
      </c>
      <c r="G602" s="29" t="s">
        <v>238</v>
      </c>
      <c r="H602" s="29" t="s">
        <v>1755</v>
      </c>
      <c r="I602" s="29">
        <v>8</v>
      </c>
      <c r="J602" s="29">
        <v>0</v>
      </c>
      <c r="K602" s="29">
        <v>0</v>
      </c>
      <c r="L602" s="29">
        <v>0</v>
      </c>
      <c r="M602" s="29" t="s">
        <v>239</v>
      </c>
      <c r="N602" s="132">
        <v>46538</v>
      </c>
      <c r="O602" s="30">
        <v>46178</v>
      </c>
      <c r="P602" s="29">
        <v>530</v>
      </c>
      <c r="Q602" s="29">
        <v>170</v>
      </c>
      <c r="R602" s="29" t="s">
        <v>2250</v>
      </c>
      <c r="S602" s="29">
        <v>45975</v>
      </c>
      <c r="T602" s="29" t="s">
        <v>240</v>
      </c>
      <c r="U602" s="29" t="s">
        <v>240</v>
      </c>
      <c r="V602" s="29">
        <v>8</v>
      </c>
      <c r="W602" s="29">
        <v>43.15</v>
      </c>
      <c r="X602" s="29">
        <v>6.3E-2</v>
      </c>
      <c r="Y602" s="29" t="s">
        <v>241</v>
      </c>
      <c r="Z602" s="29" t="s">
        <v>2245</v>
      </c>
      <c r="AA602" s="29" t="s">
        <v>242</v>
      </c>
      <c r="AB602" s="29" t="s">
        <v>242</v>
      </c>
      <c r="AC602" s="29" t="s">
        <v>242</v>
      </c>
      <c r="AD602" s="29" t="s">
        <v>243</v>
      </c>
      <c r="AE602" s="29" t="s">
        <v>240</v>
      </c>
      <c r="AF602" s="30">
        <v>45975</v>
      </c>
      <c r="AH602" s="74">
        <f>_xlfn.IFNA(IF(VLOOKUP(D602,'Cases2021 2022 FC'!AC:AE,3,0)=0,"1",VLOOKUP(D602,'Cases2021 2022 FC'!AC:AE,3,0)),"1")</f>
        <v>232</v>
      </c>
      <c r="AI602" s="74">
        <f t="shared" si="55"/>
        <v>0</v>
      </c>
      <c r="AJ602" s="74">
        <f t="shared" si="56"/>
        <v>0</v>
      </c>
      <c r="AK602" s="74">
        <f t="shared" si="57"/>
        <v>0</v>
      </c>
      <c r="AL602" s="74">
        <f t="shared" si="58"/>
        <v>0</v>
      </c>
      <c r="AM602" s="75">
        <f t="shared" si="59"/>
        <v>0</v>
      </c>
      <c r="AN602" s="72" t="str">
        <f>VLOOKUP(D602,SOP!C:R,16,0)</f>
        <v>ΜΟΥΣΤΑΡΔΑ</v>
      </c>
    </row>
    <row r="603" spans="1:40" x14ac:dyDescent="0.3">
      <c r="A603" s="74" cm="1">
        <f t="array" ref="A603">1+SUMPRODUCT(--(D603&gt;$D$2:$D$826))</f>
        <v>599</v>
      </c>
      <c r="B603" s="72" t="str">
        <f t="shared" si="54"/>
        <v>64773378599</v>
      </c>
      <c r="C603" s="30">
        <v>46008</v>
      </c>
      <c r="D603" s="29">
        <v>64773378</v>
      </c>
      <c r="E603" s="29" t="s">
        <v>756</v>
      </c>
      <c r="F603" s="29" t="s">
        <v>624</v>
      </c>
      <c r="G603" s="29" t="s">
        <v>238</v>
      </c>
      <c r="H603" s="29" t="s">
        <v>1755</v>
      </c>
      <c r="I603" s="29">
        <v>30</v>
      </c>
      <c r="J603" s="29">
        <v>0</v>
      </c>
      <c r="K603" s="29">
        <v>0</v>
      </c>
      <c r="L603" s="29">
        <v>0</v>
      </c>
      <c r="M603" s="29" t="s">
        <v>239</v>
      </c>
      <c r="N603" s="30">
        <v>46538</v>
      </c>
      <c r="O603" s="30">
        <v>46178</v>
      </c>
      <c r="P603" s="32">
        <v>530</v>
      </c>
      <c r="Q603" s="32">
        <v>170</v>
      </c>
      <c r="R603" s="29" t="s">
        <v>2276</v>
      </c>
      <c r="S603" s="30">
        <v>45975</v>
      </c>
      <c r="T603" s="29" t="s">
        <v>240</v>
      </c>
      <c r="U603" s="29" t="s">
        <v>240</v>
      </c>
      <c r="V603" s="32">
        <v>30</v>
      </c>
      <c r="W603" s="33">
        <v>161.81</v>
      </c>
      <c r="X603" s="31">
        <v>0.23799999999999999</v>
      </c>
      <c r="Y603" s="29" t="s">
        <v>241</v>
      </c>
      <c r="Z603" s="29" t="s">
        <v>2245</v>
      </c>
      <c r="AA603" s="29" t="s">
        <v>242</v>
      </c>
      <c r="AB603" s="29" t="s">
        <v>242</v>
      </c>
      <c r="AC603" s="29" t="s">
        <v>242</v>
      </c>
      <c r="AD603" s="29" t="s">
        <v>243</v>
      </c>
      <c r="AE603" s="29" t="s">
        <v>240</v>
      </c>
      <c r="AF603" s="30">
        <v>45975</v>
      </c>
      <c r="AG603" s="30"/>
      <c r="AH603" s="74">
        <f>_xlfn.IFNA(IF(VLOOKUP(D603,'Cases2021 2022 FC'!AC:AE,3,0)=0,"1",VLOOKUP(D603,'Cases2021 2022 FC'!AC:AE,3,0)),"1")</f>
        <v>232</v>
      </c>
      <c r="AI603" s="74">
        <f t="shared" si="55"/>
        <v>0</v>
      </c>
      <c r="AJ603" s="74">
        <f t="shared" si="56"/>
        <v>0</v>
      </c>
      <c r="AK603" s="74">
        <f t="shared" si="57"/>
        <v>0</v>
      </c>
      <c r="AL603" s="74">
        <f t="shared" si="58"/>
        <v>0</v>
      </c>
      <c r="AM603" s="75">
        <f t="shared" si="59"/>
        <v>0</v>
      </c>
      <c r="AN603" s="72" t="str">
        <f>VLOOKUP(D603,SOP!C:R,16,0)</f>
        <v>ΜΟΥΣΤΑΡΔΑ</v>
      </c>
    </row>
    <row r="604" spans="1:40" x14ac:dyDescent="0.3">
      <c r="A604" s="74" cm="1">
        <f t="array" ref="A604">1+SUMPRODUCT(--(D604&gt;$D$2:$D$826))</f>
        <v>599</v>
      </c>
      <c r="B604" s="72" t="str">
        <f t="shared" si="54"/>
        <v>64773378599</v>
      </c>
      <c r="C604" s="30">
        <v>46008</v>
      </c>
      <c r="D604" s="29">
        <v>64773378</v>
      </c>
      <c r="E604" s="29" t="s">
        <v>756</v>
      </c>
      <c r="F604" s="29" t="s">
        <v>624</v>
      </c>
      <c r="G604" s="29" t="s">
        <v>238</v>
      </c>
      <c r="H604" s="29" t="s">
        <v>1755</v>
      </c>
      <c r="I604" s="29">
        <v>2</v>
      </c>
      <c r="J604" s="29">
        <v>0</v>
      </c>
      <c r="K604" s="29">
        <v>0</v>
      </c>
      <c r="L604" s="29">
        <v>0</v>
      </c>
      <c r="M604" s="29" t="s">
        <v>239</v>
      </c>
      <c r="N604" s="30">
        <v>46538</v>
      </c>
      <c r="O604" s="30">
        <v>46178</v>
      </c>
      <c r="P604" s="29">
        <v>530</v>
      </c>
      <c r="Q604" s="29">
        <v>170</v>
      </c>
      <c r="R604" s="29" t="s">
        <v>2259</v>
      </c>
      <c r="S604" s="30">
        <v>45975</v>
      </c>
      <c r="T604" s="29" t="s">
        <v>240</v>
      </c>
      <c r="U604" s="29" t="s">
        <v>240</v>
      </c>
      <c r="V604" s="29">
        <v>2</v>
      </c>
      <c r="W604" s="29">
        <v>10.79</v>
      </c>
      <c r="X604" s="29">
        <v>1.6E-2</v>
      </c>
      <c r="Y604" s="29" t="s">
        <v>241</v>
      </c>
      <c r="Z604" s="29" t="s">
        <v>2245</v>
      </c>
      <c r="AA604" s="29" t="s">
        <v>242</v>
      </c>
      <c r="AB604" s="29" t="s">
        <v>242</v>
      </c>
      <c r="AC604" s="29" t="s">
        <v>242</v>
      </c>
      <c r="AD604" s="29" t="s">
        <v>243</v>
      </c>
      <c r="AE604" s="29" t="s">
        <v>240</v>
      </c>
      <c r="AF604" s="30">
        <v>45975</v>
      </c>
      <c r="AH604" s="74">
        <f>_xlfn.IFNA(IF(VLOOKUP(D604,'Cases2021 2022 FC'!AC:AE,3,0)=0,"1",VLOOKUP(D604,'Cases2021 2022 FC'!AC:AE,3,0)),"1")</f>
        <v>232</v>
      </c>
      <c r="AI604" s="74">
        <f t="shared" si="55"/>
        <v>0</v>
      </c>
      <c r="AJ604" s="74">
        <f t="shared" si="56"/>
        <v>0</v>
      </c>
      <c r="AK604" s="74">
        <f t="shared" si="57"/>
        <v>0</v>
      </c>
      <c r="AL604" s="74">
        <f t="shared" si="58"/>
        <v>0</v>
      </c>
      <c r="AM604" s="75">
        <f t="shared" si="59"/>
        <v>0</v>
      </c>
      <c r="AN604" s="72" t="str">
        <f>VLOOKUP(D604,SOP!C:R,16,0)</f>
        <v>ΜΟΥΣΤΑΡΔΑ</v>
      </c>
    </row>
    <row r="605" spans="1:40" x14ac:dyDescent="0.3">
      <c r="A605" s="74" cm="1">
        <f t="array" ref="A605">1+SUMPRODUCT(--(D605&gt;$D$2:$D$826))</f>
        <v>599</v>
      </c>
      <c r="B605" s="72" t="str">
        <f t="shared" si="54"/>
        <v>64773378599</v>
      </c>
      <c r="C605" s="30">
        <v>46008</v>
      </c>
      <c r="D605" s="29">
        <v>64773378</v>
      </c>
      <c r="E605" s="29" t="s">
        <v>756</v>
      </c>
      <c r="F605" s="29" t="s">
        <v>624</v>
      </c>
      <c r="G605" s="29" t="s">
        <v>238</v>
      </c>
      <c r="H605" s="29" t="s">
        <v>1755</v>
      </c>
      <c r="I605" s="29">
        <v>10</v>
      </c>
      <c r="J605" s="29">
        <v>0</v>
      </c>
      <c r="K605" s="29">
        <v>0</v>
      </c>
      <c r="L605" s="29">
        <v>0</v>
      </c>
      <c r="M605" s="29" t="s">
        <v>239</v>
      </c>
      <c r="N605" s="30">
        <v>46538</v>
      </c>
      <c r="O605" s="30">
        <v>46178</v>
      </c>
      <c r="P605" s="32">
        <v>530</v>
      </c>
      <c r="Q605" s="32">
        <v>170</v>
      </c>
      <c r="R605" s="29" t="s">
        <v>2326</v>
      </c>
      <c r="S605" s="30">
        <v>45975</v>
      </c>
      <c r="T605" s="29" t="s">
        <v>240</v>
      </c>
      <c r="U605" s="29" t="s">
        <v>240</v>
      </c>
      <c r="V605" s="32">
        <v>10</v>
      </c>
      <c r="W605" s="33">
        <v>53.94</v>
      </c>
      <c r="X605" s="32">
        <v>7.9000000000000001E-2</v>
      </c>
      <c r="Y605" s="29" t="s">
        <v>241</v>
      </c>
      <c r="Z605" s="29" t="s">
        <v>2245</v>
      </c>
      <c r="AA605" s="29" t="s">
        <v>242</v>
      </c>
      <c r="AB605" s="29" t="s">
        <v>242</v>
      </c>
      <c r="AC605" s="29" t="s">
        <v>242</v>
      </c>
      <c r="AD605" s="29" t="s">
        <v>243</v>
      </c>
      <c r="AE605" s="29" t="s">
        <v>240</v>
      </c>
      <c r="AF605" s="30">
        <v>45975</v>
      </c>
      <c r="AG605" s="30"/>
      <c r="AH605" s="74">
        <f>_xlfn.IFNA(IF(VLOOKUP(D605,'Cases2021 2022 FC'!AC:AE,3,0)=0,"1",VLOOKUP(D605,'Cases2021 2022 FC'!AC:AE,3,0)),"1")</f>
        <v>232</v>
      </c>
      <c r="AI605" s="74">
        <f t="shared" si="55"/>
        <v>0</v>
      </c>
      <c r="AJ605" s="74">
        <f t="shared" si="56"/>
        <v>0</v>
      </c>
      <c r="AK605" s="74">
        <f t="shared" si="57"/>
        <v>0</v>
      </c>
      <c r="AL605" s="74">
        <f t="shared" si="58"/>
        <v>0</v>
      </c>
      <c r="AM605" s="75">
        <f t="shared" si="59"/>
        <v>0</v>
      </c>
      <c r="AN605" s="72" t="str">
        <f>VLOOKUP(D605,SOP!C:R,16,0)</f>
        <v>ΜΟΥΣΤΑΡΔΑ</v>
      </c>
    </row>
    <row r="606" spans="1:40" x14ac:dyDescent="0.3">
      <c r="A606" s="74" cm="1">
        <f t="array" ref="A606">1+SUMPRODUCT(--(D606&gt;$D$2:$D$826))</f>
        <v>599</v>
      </c>
      <c r="B606" s="72" t="str">
        <f t="shared" si="54"/>
        <v>64773378599</v>
      </c>
      <c r="C606" s="30">
        <v>46008</v>
      </c>
      <c r="D606" s="29">
        <v>64773378</v>
      </c>
      <c r="E606" s="29" t="s">
        <v>756</v>
      </c>
      <c r="F606" s="29" t="s">
        <v>624</v>
      </c>
      <c r="G606" s="29" t="s">
        <v>238</v>
      </c>
      <c r="H606" s="29" t="s">
        <v>1755</v>
      </c>
      <c r="I606" s="29">
        <v>20</v>
      </c>
      <c r="J606" s="29">
        <v>0</v>
      </c>
      <c r="K606" s="29">
        <v>0</v>
      </c>
      <c r="L606" s="29">
        <v>0</v>
      </c>
      <c r="M606" s="29" t="s">
        <v>239</v>
      </c>
      <c r="N606" s="30">
        <v>46538</v>
      </c>
      <c r="O606" s="30">
        <v>46178</v>
      </c>
      <c r="P606" s="29">
        <v>530</v>
      </c>
      <c r="Q606" s="29">
        <v>170</v>
      </c>
      <c r="R606" s="29" t="s">
        <v>2327</v>
      </c>
      <c r="S606" s="30">
        <v>45975</v>
      </c>
      <c r="T606" s="29" t="s">
        <v>240</v>
      </c>
      <c r="U606" s="29" t="s">
        <v>240</v>
      </c>
      <c r="V606" s="29">
        <v>20</v>
      </c>
      <c r="W606" s="29">
        <v>107.87</v>
      </c>
      <c r="X606" s="29">
        <v>0.159</v>
      </c>
      <c r="Y606" s="29" t="s">
        <v>241</v>
      </c>
      <c r="Z606" s="29" t="s">
        <v>2245</v>
      </c>
      <c r="AA606" s="29" t="s">
        <v>242</v>
      </c>
      <c r="AB606" s="29" t="s">
        <v>242</v>
      </c>
      <c r="AC606" s="29" t="s">
        <v>242</v>
      </c>
      <c r="AD606" s="29" t="s">
        <v>243</v>
      </c>
      <c r="AE606" s="29" t="s">
        <v>240</v>
      </c>
      <c r="AF606" s="30">
        <v>45975</v>
      </c>
      <c r="AH606" s="74">
        <f>_xlfn.IFNA(IF(VLOOKUP(D606,'Cases2021 2022 FC'!AC:AE,3,0)=0,"1",VLOOKUP(D606,'Cases2021 2022 FC'!AC:AE,3,0)),"1")</f>
        <v>232</v>
      </c>
      <c r="AI606" s="74">
        <f t="shared" si="55"/>
        <v>0</v>
      </c>
      <c r="AJ606" s="74">
        <f t="shared" si="56"/>
        <v>0</v>
      </c>
      <c r="AK606" s="74">
        <f t="shared" si="57"/>
        <v>0</v>
      </c>
      <c r="AL606" s="74">
        <f t="shared" si="58"/>
        <v>0</v>
      </c>
      <c r="AM606" s="75">
        <f t="shared" si="59"/>
        <v>0</v>
      </c>
      <c r="AN606" s="72" t="str">
        <f>VLOOKUP(D606,SOP!C:R,16,0)</f>
        <v>ΜΟΥΣΤΑΡΔΑ</v>
      </c>
    </row>
    <row r="607" spans="1:40" x14ac:dyDescent="0.3">
      <c r="A607" s="74" cm="1">
        <f t="array" ref="A607">1+SUMPRODUCT(--(D607&gt;$D$2:$D$826))</f>
        <v>599</v>
      </c>
      <c r="B607" s="72" t="str">
        <f t="shared" si="54"/>
        <v>64773378599</v>
      </c>
      <c r="C607" s="30">
        <v>46008</v>
      </c>
      <c r="D607" s="29">
        <v>64773378</v>
      </c>
      <c r="E607" s="29" t="s">
        <v>756</v>
      </c>
      <c r="F607" s="29" t="s">
        <v>624</v>
      </c>
      <c r="G607" s="29" t="s">
        <v>238</v>
      </c>
      <c r="H607" s="29" t="s">
        <v>2208</v>
      </c>
      <c r="I607" s="29">
        <v>126</v>
      </c>
      <c r="J607" s="29">
        <v>0</v>
      </c>
      <c r="K607" s="29">
        <v>0</v>
      </c>
      <c r="L607" s="29">
        <v>0</v>
      </c>
      <c r="M607" s="29" t="s">
        <v>239</v>
      </c>
      <c r="N607" s="30">
        <v>46568</v>
      </c>
      <c r="O607" s="30">
        <v>46208</v>
      </c>
      <c r="P607" s="29">
        <v>560</v>
      </c>
      <c r="Q607" s="29">
        <v>200</v>
      </c>
      <c r="R607" s="29" t="s">
        <v>2209</v>
      </c>
      <c r="S607" s="30">
        <v>45993</v>
      </c>
      <c r="T607" s="29" t="s">
        <v>240</v>
      </c>
      <c r="U607" s="29" t="s">
        <v>240</v>
      </c>
      <c r="V607" s="32">
        <v>126</v>
      </c>
      <c r="W607" s="29">
        <v>679.59</v>
      </c>
      <c r="X607" s="29">
        <v>1</v>
      </c>
      <c r="Y607" s="29" t="s">
        <v>241</v>
      </c>
      <c r="Z607" s="29" t="s">
        <v>2245</v>
      </c>
      <c r="AA607" s="29" t="s">
        <v>242</v>
      </c>
      <c r="AB607" s="29" t="s">
        <v>242</v>
      </c>
      <c r="AC607" s="29" t="s">
        <v>242</v>
      </c>
      <c r="AD607" s="29" t="s">
        <v>243</v>
      </c>
      <c r="AE607" s="29" t="s">
        <v>240</v>
      </c>
      <c r="AF607" s="30">
        <v>45993</v>
      </c>
      <c r="AH607" s="74">
        <f>_xlfn.IFNA(IF(VLOOKUP(D607,'Cases2021 2022 FC'!AC:AE,3,0)=0,"1",VLOOKUP(D607,'Cases2021 2022 FC'!AC:AE,3,0)),"1")</f>
        <v>232</v>
      </c>
      <c r="AI607" s="74">
        <f t="shared" si="55"/>
        <v>1</v>
      </c>
      <c r="AJ607" s="74">
        <f t="shared" si="56"/>
        <v>0</v>
      </c>
      <c r="AK607" s="74">
        <f t="shared" si="57"/>
        <v>0</v>
      </c>
      <c r="AL607" s="74">
        <f t="shared" si="58"/>
        <v>0</v>
      </c>
      <c r="AM607" s="75">
        <f t="shared" si="59"/>
        <v>0</v>
      </c>
      <c r="AN607" s="72" t="str">
        <f>VLOOKUP(D607,SOP!C:R,16,0)</f>
        <v>ΜΟΥΣΤΑΡΔΑ</v>
      </c>
    </row>
    <row r="608" spans="1:40" x14ac:dyDescent="0.3">
      <c r="A608" s="74" cm="1">
        <f t="array" ref="A608">1+SUMPRODUCT(--(D608&gt;$D$2:$D$826))</f>
        <v>599</v>
      </c>
      <c r="B608" s="72" t="str">
        <f t="shared" si="54"/>
        <v>64773378599</v>
      </c>
      <c r="C608" s="30">
        <v>46008</v>
      </c>
      <c r="D608" s="29">
        <v>64773378</v>
      </c>
      <c r="E608" s="29" t="s">
        <v>756</v>
      </c>
      <c r="F608" s="29" t="s">
        <v>624</v>
      </c>
      <c r="G608" s="29" t="s">
        <v>238</v>
      </c>
      <c r="H608" s="29" t="s">
        <v>2208</v>
      </c>
      <c r="I608" s="29">
        <v>126</v>
      </c>
      <c r="J608" s="29">
        <v>0</v>
      </c>
      <c r="K608" s="29">
        <v>0</v>
      </c>
      <c r="L608" s="29">
        <v>0</v>
      </c>
      <c r="M608" s="29" t="s">
        <v>239</v>
      </c>
      <c r="N608" s="132">
        <v>46568</v>
      </c>
      <c r="O608" s="30">
        <v>46208</v>
      </c>
      <c r="P608" s="29">
        <v>560</v>
      </c>
      <c r="Q608" s="29">
        <v>200</v>
      </c>
      <c r="R608" s="29" t="s">
        <v>2210</v>
      </c>
      <c r="S608" s="29">
        <v>45993</v>
      </c>
      <c r="T608" s="29" t="s">
        <v>240</v>
      </c>
      <c r="U608" s="29" t="s">
        <v>240</v>
      </c>
      <c r="V608" s="29">
        <v>126</v>
      </c>
      <c r="W608" s="29">
        <v>679.59</v>
      </c>
      <c r="X608" s="29">
        <v>1</v>
      </c>
      <c r="Y608" s="29" t="s">
        <v>241</v>
      </c>
      <c r="Z608" s="29" t="s">
        <v>2245</v>
      </c>
      <c r="AA608" s="29" t="s">
        <v>242</v>
      </c>
      <c r="AB608" s="29" t="s">
        <v>242</v>
      </c>
      <c r="AC608" s="29" t="s">
        <v>242</v>
      </c>
      <c r="AD608" s="29" t="s">
        <v>243</v>
      </c>
      <c r="AE608" s="29" t="s">
        <v>240</v>
      </c>
      <c r="AF608" s="30">
        <v>45993</v>
      </c>
      <c r="AH608" s="74">
        <f>_xlfn.IFNA(IF(VLOOKUP(D608,'Cases2021 2022 FC'!AC:AE,3,0)=0,"1",VLOOKUP(D608,'Cases2021 2022 FC'!AC:AE,3,0)),"1")</f>
        <v>232</v>
      </c>
      <c r="AI608" s="74">
        <f t="shared" si="55"/>
        <v>1</v>
      </c>
      <c r="AJ608" s="74">
        <f t="shared" si="56"/>
        <v>0</v>
      </c>
      <c r="AK608" s="74">
        <f t="shared" si="57"/>
        <v>1</v>
      </c>
      <c r="AL608" s="74">
        <f t="shared" si="58"/>
        <v>126</v>
      </c>
      <c r="AM608" s="75">
        <f t="shared" si="59"/>
        <v>0</v>
      </c>
      <c r="AN608" s="72" t="str">
        <f>VLOOKUP(D608,SOP!C:R,16,0)</f>
        <v>ΜΟΥΣΤΑΡΔΑ</v>
      </c>
    </row>
    <row r="609" spans="1:40" x14ac:dyDescent="0.3">
      <c r="A609" s="74" cm="1">
        <f t="array" ref="A609">1+SUMPRODUCT(--(D609&gt;$D$2:$D$826))</f>
        <v>599</v>
      </c>
      <c r="B609" s="72" t="str">
        <f t="shared" si="54"/>
        <v>64773378599</v>
      </c>
      <c r="C609" s="30">
        <v>46008</v>
      </c>
      <c r="D609" s="29">
        <v>64773378</v>
      </c>
      <c r="E609" s="29" t="s">
        <v>756</v>
      </c>
      <c r="F609" s="29" t="s">
        <v>624</v>
      </c>
      <c r="G609" s="29" t="s">
        <v>238</v>
      </c>
      <c r="H609" s="29" t="s">
        <v>2208</v>
      </c>
      <c r="I609" s="29">
        <v>126</v>
      </c>
      <c r="J609" s="29">
        <v>0</v>
      </c>
      <c r="K609" s="29">
        <v>0</v>
      </c>
      <c r="L609" s="29">
        <v>0</v>
      </c>
      <c r="M609" s="29" t="s">
        <v>239</v>
      </c>
      <c r="N609" s="132">
        <v>46568</v>
      </c>
      <c r="O609" s="30">
        <v>46208</v>
      </c>
      <c r="P609" s="29">
        <v>560</v>
      </c>
      <c r="Q609" s="29">
        <v>200</v>
      </c>
      <c r="R609" s="29" t="s">
        <v>2211</v>
      </c>
      <c r="S609" s="29">
        <v>45993</v>
      </c>
      <c r="T609" s="29" t="s">
        <v>240</v>
      </c>
      <c r="U609" s="29" t="s">
        <v>240</v>
      </c>
      <c r="V609" s="29">
        <v>126</v>
      </c>
      <c r="W609" s="29">
        <v>679.59</v>
      </c>
      <c r="X609" s="29">
        <v>1</v>
      </c>
      <c r="Y609" s="29" t="s">
        <v>241</v>
      </c>
      <c r="Z609" s="29" t="s">
        <v>2245</v>
      </c>
      <c r="AA609" s="29" t="s">
        <v>242</v>
      </c>
      <c r="AB609" s="29" t="s">
        <v>242</v>
      </c>
      <c r="AC609" s="29" t="s">
        <v>242</v>
      </c>
      <c r="AD609" s="29" t="s">
        <v>243</v>
      </c>
      <c r="AE609" s="29" t="s">
        <v>240</v>
      </c>
      <c r="AF609" s="30">
        <v>45993</v>
      </c>
      <c r="AH609" s="74">
        <f>_xlfn.IFNA(IF(VLOOKUP(D609,'Cases2021 2022 FC'!AC:AE,3,0)=0,"1",VLOOKUP(D609,'Cases2021 2022 FC'!AC:AE,3,0)),"1")</f>
        <v>232</v>
      </c>
      <c r="AI609" s="74">
        <f t="shared" si="55"/>
        <v>1</v>
      </c>
      <c r="AJ609" s="74">
        <f t="shared" si="56"/>
        <v>0</v>
      </c>
      <c r="AK609" s="74">
        <f t="shared" si="57"/>
        <v>1</v>
      </c>
      <c r="AL609" s="74">
        <f t="shared" si="58"/>
        <v>126</v>
      </c>
      <c r="AM609" s="75">
        <f t="shared" si="59"/>
        <v>0</v>
      </c>
      <c r="AN609" s="72" t="str">
        <f>VLOOKUP(D609,SOP!C:R,16,0)</f>
        <v>ΜΟΥΣΤΑΡΔΑ</v>
      </c>
    </row>
    <row r="610" spans="1:40" x14ac:dyDescent="0.3">
      <c r="A610" s="74" cm="1">
        <f t="array" ref="A610">1+SUMPRODUCT(--(D610&gt;$D$2:$D$826))</f>
        <v>599</v>
      </c>
      <c r="B610" s="72" t="str">
        <f t="shared" si="54"/>
        <v>64773378599</v>
      </c>
      <c r="C610" s="30">
        <v>46008</v>
      </c>
      <c r="D610" s="29">
        <v>64773378</v>
      </c>
      <c r="E610" s="29" t="s">
        <v>756</v>
      </c>
      <c r="F610" s="29" t="s">
        <v>624</v>
      </c>
      <c r="G610" s="29" t="s">
        <v>238</v>
      </c>
      <c r="H610" s="29" t="s">
        <v>2208</v>
      </c>
      <c r="I610" s="29">
        <v>126</v>
      </c>
      <c r="J610" s="29">
        <v>0</v>
      </c>
      <c r="K610" s="29">
        <v>0</v>
      </c>
      <c r="L610" s="29">
        <v>0</v>
      </c>
      <c r="M610" s="29" t="s">
        <v>239</v>
      </c>
      <c r="N610" s="132">
        <v>46568</v>
      </c>
      <c r="O610" s="30">
        <v>46208</v>
      </c>
      <c r="P610" s="29">
        <v>560</v>
      </c>
      <c r="Q610" s="29">
        <v>200</v>
      </c>
      <c r="R610" s="29" t="s">
        <v>2212</v>
      </c>
      <c r="S610" s="29">
        <v>45993</v>
      </c>
      <c r="T610" s="29" t="s">
        <v>240</v>
      </c>
      <c r="U610" s="29" t="s">
        <v>240</v>
      </c>
      <c r="V610" s="29">
        <v>126</v>
      </c>
      <c r="W610" s="29">
        <v>679.59</v>
      </c>
      <c r="X610" s="29">
        <v>1</v>
      </c>
      <c r="Y610" s="29" t="s">
        <v>241</v>
      </c>
      <c r="Z610" s="29" t="s">
        <v>2245</v>
      </c>
      <c r="AA610" s="29" t="s">
        <v>242</v>
      </c>
      <c r="AB610" s="29" t="s">
        <v>242</v>
      </c>
      <c r="AC610" s="29" t="s">
        <v>242</v>
      </c>
      <c r="AD610" s="29" t="s">
        <v>243</v>
      </c>
      <c r="AE610" s="29" t="s">
        <v>240</v>
      </c>
      <c r="AF610" s="30">
        <v>45993</v>
      </c>
      <c r="AH610" s="74">
        <f>_xlfn.IFNA(IF(VLOOKUP(D610,'Cases2021 2022 FC'!AC:AE,3,0)=0,"1",VLOOKUP(D610,'Cases2021 2022 FC'!AC:AE,3,0)),"1")</f>
        <v>232</v>
      </c>
      <c r="AI610" s="74">
        <f t="shared" si="55"/>
        <v>1</v>
      </c>
      <c r="AJ610" s="74">
        <f t="shared" si="56"/>
        <v>0</v>
      </c>
      <c r="AK610" s="74">
        <f t="shared" si="57"/>
        <v>1</v>
      </c>
      <c r="AL610" s="74">
        <f t="shared" si="58"/>
        <v>126</v>
      </c>
      <c r="AM610" s="75">
        <f t="shared" si="59"/>
        <v>0</v>
      </c>
      <c r="AN610" s="72" t="str">
        <f>VLOOKUP(D610,SOP!C:R,16,0)</f>
        <v>ΜΟΥΣΤΑΡΔΑ</v>
      </c>
    </row>
    <row r="611" spans="1:40" x14ac:dyDescent="0.3">
      <c r="A611" s="74" cm="1">
        <f t="array" ref="A611">1+SUMPRODUCT(--(D611&gt;$D$2:$D$826))</f>
        <v>599</v>
      </c>
      <c r="B611" s="72" t="str">
        <f t="shared" si="54"/>
        <v>64773378599</v>
      </c>
      <c r="C611" s="30">
        <v>46008</v>
      </c>
      <c r="D611" s="29">
        <v>64773378</v>
      </c>
      <c r="E611" s="29" t="s">
        <v>756</v>
      </c>
      <c r="F611" s="29" t="s">
        <v>624</v>
      </c>
      <c r="G611" s="29" t="s">
        <v>238</v>
      </c>
      <c r="H611" s="29" t="s">
        <v>2328</v>
      </c>
      <c r="I611" s="29">
        <v>58</v>
      </c>
      <c r="J611" s="29">
        <v>0</v>
      </c>
      <c r="K611" s="29">
        <v>0</v>
      </c>
      <c r="L611" s="29">
        <v>0</v>
      </c>
      <c r="M611" s="29" t="s">
        <v>239</v>
      </c>
      <c r="N611" s="132">
        <v>46568</v>
      </c>
      <c r="O611" s="30">
        <v>46208</v>
      </c>
      <c r="P611" s="29">
        <v>560</v>
      </c>
      <c r="Q611" s="29">
        <v>200</v>
      </c>
      <c r="R611" s="29" t="s">
        <v>2329</v>
      </c>
      <c r="S611" s="30">
        <v>45994</v>
      </c>
      <c r="T611" s="29" t="s">
        <v>240</v>
      </c>
      <c r="U611" s="29" t="s">
        <v>240</v>
      </c>
      <c r="V611" s="29">
        <v>58</v>
      </c>
      <c r="W611" s="29">
        <v>312.83</v>
      </c>
      <c r="X611" s="29">
        <v>0.46</v>
      </c>
      <c r="Y611" s="29" t="s">
        <v>241</v>
      </c>
      <c r="Z611" s="29" t="s">
        <v>2245</v>
      </c>
      <c r="AA611" s="29" t="s">
        <v>242</v>
      </c>
      <c r="AB611" s="29" t="s">
        <v>242</v>
      </c>
      <c r="AC611" s="29" t="s">
        <v>242</v>
      </c>
      <c r="AD611" s="29" t="s">
        <v>243</v>
      </c>
      <c r="AE611" s="29" t="s">
        <v>240</v>
      </c>
      <c r="AF611" s="30">
        <v>45994</v>
      </c>
      <c r="AH611" s="74">
        <f>_xlfn.IFNA(IF(VLOOKUP(D611,'Cases2021 2022 FC'!AC:AE,3,0)=0,"1",VLOOKUP(D611,'Cases2021 2022 FC'!AC:AE,3,0)),"1")</f>
        <v>232</v>
      </c>
      <c r="AI611" s="74">
        <f t="shared" si="55"/>
        <v>0</v>
      </c>
      <c r="AJ611" s="74">
        <f t="shared" si="56"/>
        <v>0</v>
      </c>
      <c r="AK611" s="74">
        <f t="shared" si="57"/>
        <v>1</v>
      </c>
      <c r="AL611" s="74">
        <f t="shared" si="58"/>
        <v>58</v>
      </c>
      <c r="AM611" s="75">
        <f t="shared" si="59"/>
        <v>0</v>
      </c>
      <c r="AN611" s="72" t="str">
        <f>VLOOKUP(D611,SOP!C:R,16,0)</f>
        <v>ΜΟΥΣΤΑΡΔΑ</v>
      </c>
    </row>
    <row r="612" spans="1:40" x14ac:dyDescent="0.3">
      <c r="A612" s="74" cm="1">
        <f t="array" ref="A612">1+SUMPRODUCT(--(D612&gt;$D$2:$D$826))</f>
        <v>599</v>
      </c>
      <c r="B612" s="72" t="str">
        <f t="shared" si="54"/>
        <v>64773378599</v>
      </c>
      <c r="C612" s="30">
        <v>46008</v>
      </c>
      <c r="D612" s="29">
        <v>64773378</v>
      </c>
      <c r="E612" s="29" t="s">
        <v>756</v>
      </c>
      <c r="F612" s="29" t="s">
        <v>624</v>
      </c>
      <c r="G612" s="29" t="s">
        <v>238</v>
      </c>
      <c r="H612" s="29" t="s">
        <v>2160</v>
      </c>
      <c r="I612" s="29">
        <v>126</v>
      </c>
      <c r="J612" s="29">
        <v>0</v>
      </c>
      <c r="K612" s="29">
        <v>0</v>
      </c>
      <c r="L612" s="29">
        <v>0</v>
      </c>
      <c r="M612" s="29" t="s">
        <v>239</v>
      </c>
      <c r="N612" s="132">
        <v>46568</v>
      </c>
      <c r="O612" s="30">
        <v>46208</v>
      </c>
      <c r="P612" s="29">
        <v>560</v>
      </c>
      <c r="Q612" s="29">
        <v>200</v>
      </c>
      <c r="R612" s="29" t="s">
        <v>2330</v>
      </c>
      <c r="S612" s="30">
        <v>45995</v>
      </c>
      <c r="T612" s="29" t="s">
        <v>240</v>
      </c>
      <c r="U612" s="29" t="s">
        <v>240</v>
      </c>
      <c r="V612" s="29">
        <v>126</v>
      </c>
      <c r="W612" s="29">
        <v>679.59</v>
      </c>
      <c r="X612" s="29">
        <v>1</v>
      </c>
      <c r="Y612" s="29" t="s">
        <v>241</v>
      </c>
      <c r="Z612" s="29" t="s">
        <v>2245</v>
      </c>
      <c r="AA612" s="29" t="s">
        <v>242</v>
      </c>
      <c r="AB612" s="29" t="s">
        <v>242</v>
      </c>
      <c r="AC612" s="29" t="s">
        <v>242</v>
      </c>
      <c r="AD612" s="29" t="s">
        <v>243</v>
      </c>
      <c r="AE612" s="29" t="s">
        <v>240</v>
      </c>
      <c r="AF612" s="30">
        <v>45995</v>
      </c>
      <c r="AH612" s="74">
        <f>_xlfn.IFNA(IF(VLOOKUP(D612,'Cases2021 2022 FC'!AC:AE,3,0)=0,"1",VLOOKUP(D612,'Cases2021 2022 FC'!AC:AE,3,0)),"1")</f>
        <v>232</v>
      </c>
      <c r="AI612" s="74">
        <f t="shared" si="55"/>
        <v>1</v>
      </c>
      <c r="AJ612" s="74">
        <f t="shared" si="56"/>
        <v>0</v>
      </c>
      <c r="AK612" s="74">
        <f t="shared" si="57"/>
        <v>0</v>
      </c>
      <c r="AL612" s="74">
        <f t="shared" si="58"/>
        <v>0</v>
      </c>
      <c r="AM612" s="75">
        <f t="shared" si="59"/>
        <v>0</v>
      </c>
      <c r="AN612" s="72" t="str">
        <f>VLOOKUP(D612,SOP!C:R,16,0)</f>
        <v>ΜΟΥΣΤΑΡΔΑ</v>
      </c>
    </row>
    <row r="613" spans="1:40" x14ac:dyDescent="0.3">
      <c r="A613" s="74" cm="1">
        <f t="array" ref="A613">1+SUMPRODUCT(--(D613&gt;$D$2:$D$826))</f>
        <v>599</v>
      </c>
      <c r="B613" s="72" t="str">
        <f t="shared" si="54"/>
        <v>64773378599</v>
      </c>
      <c r="C613" s="30">
        <v>46008</v>
      </c>
      <c r="D613" s="29">
        <v>64773378</v>
      </c>
      <c r="E613" s="29" t="s">
        <v>756</v>
      </c>
      <c r="F613" s="29" t="s">
        <v>624</v>
      </c>
      <c r="G613" s="29" t="s">
        <v>238</v>
      </c>
      <c r="H613" s="29" t="s">
        <v>2160</v>
      </c>
      <c r="I613" s="29">
        <v>126</v>
      </c>
      <c r="J613" s="29">
        <v>0</v>
      </c>
      <c r="K613" s="29">
        <v>0</v>
      </c>
      <c r="L613" s="29">
        <v>0</v>
      </c>
      <c r="M613" s="29" t="s">
        <v>239</v>
      </c>
      <c r="N613" s="132">
        <v>46568</v>
      </c>
      <c r="O613" s="30">
        <v>46208</v>
      </c>
      <c r="P613" s="29">
        <v>560</v>
      </c>
      <c r="Q613" s="29">
        <v>200</v>
      </c>
      <c r="R613" s="29" t="s">
        <v>2331</v>
      </c>
      <c r="S613" s="29">
        <v>45995</v>
      </c>
      <c r="T613" s="29" t="s">
        <v>240</v>
      </c>
      <c r="U613" s="29" t="s">
        <v>240</v>
      </c>
      <c r="V613" s="29">
        <v>126</v>
      </c>
      <c r="W613" s="29">
        <v>679.59</v>
      </c>
      <c r="X613" s="29">
        <v>1</v>
      </c>
      <c r="Y613" s="29" t="s">
        <v>241</v>
      </c>
      <c r="Z613" s="29" t="s">
        <v>2245</v>
      </c>
      <c r="AA613" s="29" t="s">
        <v>242</v>
      </c>
      <c r="AB613" s="29" t="s">
        <v>242</v>
      </c>
      <c r="AC613" s="29" t="s">
        <v>242</v>
      </c>
      <c r="AD613" s="29" t="s">
        <v>243</v>
      </c>
      <c r="AE613" s="29" t="s">
        <v>240</v>
      </c>
      <c r="AF613" s="30">
        <v>45995</v>
      </c>
      <c r="AH613" s="74">
        <f>_xlfn.IFNA(IF(VLOOKUP(D613,'Cases2021 2022 FC'!AC:AE,3,0)=0,"1",VLOOKUP(D613,'Cases2021 2022 FC'!AC:AE,3,0)),"1")</f>
        <v>232</v>
      </c>
      <c r="AI613" s="74">
        <f t="shared" si="55"/>
        <v>1</v>
      </c>
      <c r="AJ613" s="74">
        <f t="shared" si="56"/>
        <v>0</v>
      </c>
      <c r="AK613" s="74">
        <f t="shared" si="57"/>
        <v>1</v>
      </c>
      <c r="AL613" s="74">
        <f t="shared" si="58"/>
        <v>126</v>
      </c>
      <c r="AM613" s="75">
        <f t="shared" si="59"/>
        <v>0</v>
      </c>
      <c r="AN613" s="72" t="str">
        <f>VLOOKUP(D613,SOP!C:R,16,0)</f>
        <v>ΜΟΥΣΤΑΡΔΑ</v>
      </c>
    </row>
    <row r="614" spans="1:40" x14ac:dyDescent="0.3">
      <c r="A614" s="74" cm="1">
        <f t="array" ref="A614">1+SUMPRODUCT(--(D614&gt;$D$2:$D$826))</f>
        <v>599</v>
      </c>
      <c r="B614" s="72" t="str">
        <f t="shared" si="54"/>
        <v>64773378599</v>
      </c>
      <c r="C614" s="30">
        <v>46008</v>
      </c>
      <c r="D614" s="29">
        <v>64773378</v>
      </c>
      <c r="E614" s="29" t="s">
        <v>756</v>
      </c>
      <c r="F614" s="29" t="s">
        <v>624</v>
      </c>
      <c r="G614" s="29" t="s">
        <v>238</v>
      </c>
      <c r="H614" s="29" t="s">
        <v>2160</v>
      </c>
      <c r="I614" s="29">
        <v>29</v>
      </c>
      <c r="J614" s="29">
        <v>0</v>
      </c>
      <c r="K614" s="29">
        <v>0</v>
      </c>
      <c r="L614" s="29">
        <v>0</v>
      </c>
      <c r="M614" s="29" t="s">
        <v>239</v>
      </c>
      <c r="N614" s="30">
        <v>46568</v>
      </c>
      <c r="O614" s="30">
        <v>46208</v>
      </c>
      <c r="P614" s="29">
        <v>560</v>
      </c>
      <c r="Q614" s="29">
        <v>200</v>
      </c>
      <c r="R614" s="29" t="s">
        <v>2332</v>
      </c>
      <c r="S614" s="30">
        <v>45995</v>
      </c>
      <c r="T614" s="29" t="s">
        <v>240</v>
      </c>
      <c r="U614" s="29" t="s">
        <v>240</v>
      </c>
      <c r="V614" s="29">
        <v>29</v>
      </c>
      <c r="W614" s="29">
        <v>156.41</v>
      </c>
      <c r="X614" s="29">
        <v>0.23</v>
      </c>
      <c r="Y614" s="29" t="s">
        <v>241</v>
      </c>
      <c r="Z614" s="29" t="s">
        <v>2245</v>
      </c>
      <c r="AA614" s="29" t="s">
        <v>242</v>
      </c>
      <c r="AB614" s="29" t="s">
        <v>242</v>
      </c>
      <c r="AC614" s="29" t="s">
        <v>242</v>
      </c>
      <c r="AD614" s="29" t="s">
        <v>243</v>
      </c>
      <c r="AE614" s="29" t="s">
        <v>240</v>
      </c>
      <c r="AF614" s="30">
        <v>45995</v>
      </c>
      <c r="AH614" s="74">
        <f>_xlfn.IFNA(IF(VLOOKUP(D614,'Cases2021 2022 FC'!AC:AE,3,0)=0,"1",VLOOKUP(D614,'Cases2021 2022 FC'!AC:AE,3,0)),"1")</f>
        <v>232</v>
      </c>
      <c r="AI614" s="74">
        <f t="shared" si="55"/>
        <v>0</v>
      </c>
      <c r="AJ614" s="74">
        <f t="shared" si="56"/>
        <v>0</v>
      </c>
      <c r="AK614" s="74">
        <f t="shared" si="57"/>
        <v>1</v>
      </c>
      <c r="AL614" s="74">
        <f t="shared" si="58"/>
        <v>29</v>
      </c>
      <c r="AM614" s="75">
        <f t="shared" si="59"/>
        <v>0</v>
      </c>
      <c r="AN614" s="72" t="str">
        <f>VLOOKUP(D614,SOP!C:R,16,0)</f>
        <v>ΜΟΥΣΤΑΡΔΑ</v>
      </c>
    </row>
    <row r="615" spans="1:40" x14ac:dyDescent="0.3">
      <c r="A615" s="74" cm="1">
        <f t="array" ref="A615">1+SUMPRODUCT(--(D615&gt;$D$2:$D$826))</f>
        <v>599</v>
      </c>
      <c r="B615" s="72" t="str">
        <f t="shared" si="54"/>
        <v>64773378599</v>
      </c>
      <c r="C615" s="30">
        <v>46008</v>
      </c>
      <c r="D615" s="29">
        <v>64773378</v>
      </c>
      <c r="E615" s="29" t="s">
        <v>756</v>
      </c>
      <c r="F615" s="29" t="s">
        <v>624</v>
      </c>
      <c r="G615" s="29" t="s">
        <v>238</v>
      </c>
      <c r="H615" s="29" t="s">
        <v>2160</v>
      </c>
      <c r="I615" s="29">
        <v>126</v>
      </c>
      <c r="J615" s="29">
        <v>0</v>
      </c>
      <c r="K615" s="29">
        <v>0</v>
      </c>
      <c r="L615" s="29">
        <v>0</v>
      </c>
      <c r="M615" s="29" t="s">
        <v>239</v>
      </c>
      <c r="N615" s="132">
        <v>46568</v>
      </c>
      <c r="O615" s="30">
        <v>46208</v>
      </c>
      <c r="P615" s="29">
        <v>560</v>
      </c>
      <c r="Q615" s="29">
        <v>200</v>
      </c>
      <c r="R615" s="29" t="s">
        <v>2333</v>
      </c>
      <c r="S615" s="29">
        <v>45995</v>
      </c>
      <c r="T615" s="29" t="s">
        <v>240</v>
      </c>
      <c r="U615" s="29" t="s">
        <v>240</v>
      </c>
      <c r="V615" s="29">
        <v>126</v>
      </c>
      <c r="W615" s="29">
        <v>679.59</v>
      </c>
      <c r="X615" s="29">
        <v>1</v>
      </c>
      <c r="Y615" s="29" t="s">
        <v>241</v>
      </c>
      <c r="Z615" s="29" t="s">
        <v>2245</v>
      </c>
      <c r="AA615" s="29" t="s">
        <v>242</v>
      </c>
      <c r="AB615" s="29" t="s">
        <v>242</v>
      </c>
      <c r="AC615" s="29" t="s">
        <v>242</v>
      </c>
      <c r="AD615" s="29" t="s">
        <v>243</v>
      </c>
      <c r="AE615" s="29" t="s">
        <v>240</v>
      </c>
      <c r="AF615" s="30">
        <v>45995</v>
      </c>
      <c r="AH615" s="74">
        <f>_xlfn.IFNA(IF(VLOOKUP(D615,'Cases2021 2022 FC'!AC:AE,3,0)=0,"1",VLOOKUP(D615,'Cases2021 2022 FC'!AC:AE,3,0)),"1")</f>
        <v>232</v>
      </c>
      <c r="AI615" s="74">
        <f t="shared" si="55"/>
        <v>1</v>
      </c>
      <c r="AJ615" s="74">
        <f t="shared" si="56"/>
        <v>0</v>
      </c>
      <c r="AK615" s="74">
        <f t="shared" si="57"/>
        <v>0</v>
      </c>
      <c r="AL615" s="74">
        <f t="shared" si="58"/>
        <v>0</v>
      </c>
      <c r="AM615" s="75">
        <f t="shared" si="59"/>
        <v>0</v>
      </c>
      <c r="AN615" s="72" t="str">
        <f>VLOOKUP(D615,SOP!C:R,16,0)</f>
        <v>ΜΟΥΣΤΑΡΔΑ</v>
      </c>
    </row>
    <row r="616" spans="1:40" x14ac:dyDescent="0.3">
      <c r="A616" s="74" cm="1">
        <f t="array" ref="A616">1+SUMPRODUCT(--(D616&gt;$D$2:$D$826))</f>
        <v>599</v>
      </c>
      <c r="B616" s="72" t="str">
        <f t="shared" si="54"/>
        <v>64773378599</v>
      </c>
      <c r="C616" s="30">
        <v>46008</v>
      </c>
      <c r="D616" s="29">
        <v>64773378</v>
      </c>
      <c r="E616" s="29" t="s">
        <v>756</v>
      </c>
      <c r="F616" s="29" t="s">
        <v>624</v>
      </c>
      <c r="G616" s="29" t="s">
        <v>238</v>
      </c>
      <c r="H616" s="29" t="s">
        <v>2334</v>
      </c>
      <c r="I616" s="29">
        <v>0</v>
      </c>
      <c r="J616" s="29">
        <v>126</v>
      </c>
      <c r="K616" s="29">
        <v>0</v>
      </c>
      <c r="L616" s="29">
        <v>0</v>
      </c>
      <c r="M616" s="29" t="s">
        <v>239</v>
      </c>
      <c r="N616" s="30">
        <v>46568</v>
      </c>
      <c r="O616" s="30">
        <v>46208</v>
      </c>
      <c r="P616" s="29">
        <v>560</v>
      </c>
      <c r="Q616" s="29">
        <v>200</v>
      </c>
      <c r="R616" s="29" t="s">
        <v>2335</v>
      </c>
      <c r="S616" s="30">
        <v>46006</v>
      </c>
      <c r="T616" s="29" t="s">
        <v>240</v>
      </c>
      <c r="U616" s="29" t="s">
        <v>240</v>
      </c>
      <c r="V616" s="32">
        <v>126</v>
      </c>
      <c r="W616" s="29">
        <v>679.59</v>
      </c>
      <c r="X616" s="29">
        <v>1</v>
      </c>
      <c r="Y616" s="29" t="s">
        <v>241</v>
      </c>
      <c r="Z616" s="29" t="s">
        <v>2245</v>
      </c>
      <c r="AA616" s="29" t="s">
        <v>242</v>
      </c>
      <c r="AB616" s="29" t="s">
        <v>242</v>
      </c>
      <c r="AC616" s="29" t="s">
        <v>242</v>
      </c>
      <c r="AD616" s="29" t="s">
        <v>243</v>
      </c>
      <c r="AE616" s="29" t="s">
        <v>240</v>
      </c>
      <c r="AF616" s="30">
        <v>46001</v>
      </c>
      <c r="AH616" s="74">
        <f>_xlfn.IFNA(IF(VLOOKUP(D616,'Cases2021 2022 FC'!AC:AE,3,0)=0,"1",VLOOKUP(D616,'Cases2021 2022 FC'!AC:AE,3,0)),"1")</f>
        <v>232</v>
      </c>
      <c r="AI616" s="74">
        <f t="shared" si="55"/>
        <v>0</v>
      </c>
      <c r="AJ616" s="74">
        <f t="shared" si="56"/>
        <v>0</v>
      </c>
      <c r="AK616" s="74">
        <f t="shared" si="57"/>
        <v>1</v>
      </c>
      <c r="AL616" s="74">
        <f t="shared" si="58"/>
        <v>0</v>
      </c>
      <c r="AM616" s="75">
        <f t="shared" si="59"/>
        <v>0</v>
      </c>
      <c r="AN616" s="72" t="str">
        <f>VLOOKUP(D616,SOP!C:R,16,0)</f>
        <v>ΜΟΥΣΤΑΡΔΑ</v>
      </c>
    </row>
    <row r="617" spans="1:40" x14ac:dyDescent="0.3">
      <c r="A617" s="74" cm="1">
        <f t="array" ref="A617">1+SUMPRODUCT(--(D617&gt;$D$2:$D$826))</f>
        <v>599</v>
      </c>
      <c r="B617" s="72" t="str">
        <f t="shared" si="54"/>
        <v>64773378599</v>
      </c>
      <c r="C617" s="30">
        <v>46008</v>
      </c>
      <c r="D617" s="29">
        <v>64773378</v>
      </c>
      <c r="E617" s="29" t="s">
        <v>756</v>
      </c>
      <c r="F617" s="29" t="s">
        <v>624</v>
      </c>
      <c r="G617" s="29" t="s">
        <v>238</v>
      </c>
      <c r="H617" s="29" t="s">
        <v>2334</v>
      </c>
      <c r="I617" s="29">
        <v>0</v>
      </c>
      <c r="J617" s="29">
        <v>126</v>
      </c>
      <c r="K617" s="29">
        <v>0</v>
      </c>
      <c r="L617" s="29">
        <v>0</v>
      </c>
      <c r="M617" s="29" t="s">
        <v>239</v>
      </c>
      <c r="N617" s="132">
        <v>46568</v>
      </c>
      <c r="O617" s="30">
        <v>46208</v>
      </c>
      <c r="P617" s="29">
        <v>560</v>
      </c>
      <c r="Q617" s="29">
        <v>200</v>
      </c>
      <c r="R617" s="29" t="s">
        <v>2336</v>
      </c>
      <c r="S617" s="29">
        <v>46006</v>
      </c>
      <c r="T617" s="29" t="s">
        <v>240</v>
      </c>
      <c r="U617" s="29" t="s">
        <v>240</v>
      </c>
      <c r="V617" s="29">
        <v>126</v>
      </c>
      <c r="W617" s="29">
        <v>679.59</v>
      </c>
      <c r="X617" s="29">
        <v>1</v>
      </c>
      <c r="Y617" s="29" t="s">
        <v>241</v>
      </c>
      <c r="Z617" s="29" t="s">
        <v>2245</v>
      </c>
      <c r="AA617" s="29" t="s">
        <v>242</v>
      </c>
      <c r="AB617" s="29" t="s">
        <v>242</v>
      </c>
      <c r="AC617" s="29" t="s">
        <v>242</v>
      </c>
      <c r="AD617" s="29" t="s">
        <v>243</v>
      </c>
      <c r="AE617" s="29" t="s">
        <v>240</v>
      </c>
      <c r="AF617" s="30">
        <v>46001</v>
      </c>
      <c r="AH617" s="74">
        <f>_xlfn.IFNA(IF(VLOOKUP(D617,'Cases2021 2022 FC'!AC:AE,3,0)=0,"1",VLOOKUP(D617,'Cases2021 2022 FC'!AC:AE,3,0)),"1")</f>
        <v>232</v>
      </c>
      <c r="AI617" s="74">
        <f t="shared" si="55"/>
        <v>0</v>
      </c>
      <c r="AJ617" s="74">
        <f t="shared" si="56"/>
        <v>0</v>
      </c>
      <c r="AK617" s="74">
        <f t="shared" si="57"/>
        <v>0</v>
      </c>
      <c r="AL617" s="74">
        <f t="shared" si="58"/>
        <v>0</v>
      </c>
      <c r="AM617" s="75">
        <f t="shared" si="59"/>
        <v>0</v>
      </c>
      <c r="AN617" s="72" t="str">
        <f>VLOOKUP(D617,SOP!C:R,16,0)</f>
        <v>ΜΟΥΣΤΑΡΔΑ</v>
      </c>
    </row>
    <row r="618" spans="1:40" x14ac:dyDescent="0.3">
      <c r="A618" s="74" cm="1">
        <f t="array" ref="A618">1+SUMPRODUCT(--(D618&gt;$D$2:$D$826))</f>
        <v>599</v>
      </c>
      <c r="B618" s="72" t="str">
        <f t="shared" si="54"/>
        <v>64773378599</v>
      </c>
      <c r="C618" s="30">
        <v>46008</v>
      </c>
      <c r="D618" s="29">
        <v>64773378</v>
      </c>
      <c r="E618" s="29" t="s">
        <v>756</v>
      </c>
      <c r="F618" s="29" t="s">
        <v>624</v>
      </c>
      <c r="G618" s="29" t="s">
        <v>238</v>
      </c>
      <c r="H618" s="29" t="s">
        <v>2334</v>
      </c>
      <c r="I618" s="29">
        <v>0</v>
      </c>
      <c r="J618" s="29">
        <v>126</v>
      </c>
      <c r="K618" s="29">
        <v>0</v>
      </c>
      <c r="L618" s="29">
        <v>0</v>
      </c>
      <c r="M618" s="29" t="s">
        <v>239</v>
      </c>
      <c r="N618" s="132">
        <v>46568</v>
      </c>
      <c r="O618" s="30">
        <v>46208</v>
      </c>
      <c r="P618" s="29">
        <v>560</v>
      </c>
      <c r="Q618" s="29">
        <v>200</v>
      </c>
      <c r="R618" s="29" t="s">
        <v>2337</v>
      </c>
      <c r="S618" s="29">
        <v>46006</v>
      </c>
      <c r="T618" s="29" t="s">
        <v>240</v>
      </c>
      <c r="U618" s="29" t="s">
        <v>240</v>
      </c>
      <c r="V618" s="29">
        <v>126</v>
      </c>
      <c r="W618" s="29">
        <v>679.59</v>
      </c>
      <c r="X618" s="29">
        <v>1</v>
      </c>
      <c r="Y618" s="29" t="s">
        <v>241</v>
      </c>
      <c r="Z618" s="29" t="s">
        <v>2245</v>
      </c>
      <c r="AA618" s="29" t="s">
        <v>242</v>
      </c>
      <c r="AB618" s="29" t="s">
        <v>242</v>
      </c>
      <c r="AC618" s="29" t="s">
        <v>242</v>
      </c>
      <c r="AD618" s="29" t="s">
        <v>243</v>
      </c>
      <c r="AE618" s="29" t="s">
        <v>240</v>
      </c>
      <c r="AF618" s="30">
        <v>46001</v>
      </c>
      <c r="AH618" s="74">
        <f>_xlfn.IFNA(IF(VLOOKUP(D618,'Cases2021 2022 FC'!AC:AE,3,0)=0,"1",VLOOKUP(D618,'Cases2021 2022 FC'!AC:AE,3,0)),"1")</f>
        <v>232</v>
      </c>
      <c r="AI618" s="74">
        <f t="shared" si="55"/>
        <v>0</v>
      </c>
      <c r="AJ618" s="74">
        <f t="shared" si="56"/>
        <v>0</v>
      </c>
      <c r="AK618" s="74">
        <f t="shared" si="57"/>
        <v>0</v>
      </c>
      <c r="AL618" s="74">
        <f t="shared" si="58"/>
        <v>0</v>
      </c>
      <c r="AM618" s="75">
        <f t="shared" si="59"/>
        <v>0</v>
      </c>
      <c r="AN618" s="72" t="str">
        <f>VLOOKUP(D618,SOP!C:R,16,0)</f>
        <v>ΜΟΥΣΤΑΡΔΑ</v>
      </c>
    </row>
    <row r="619" spans="1:40" x14ac:dyDescent="0.3">
      <c r="A619" s="74" cm="1">
        <f t="array" ref="A619">1+SUMPRODUCT(--(D619&gt;$D$2:$D$826))</f>
        <v>599</v>
      </c>
      <c r="B619" s="72" t="str">
        <f t="shared" si="54"/>
        <v>64773378599</v>
      </c>
      <c r="C619" s="30">
        <v>46008</v>
      </c>
      <c r="D619" s="29">
        <v>64773378</v>
      </c>
      <c r="E619" s="29" t="s">
        <v>756</v>
      </c>
      <c r="F619" s="29" t="s">
        <v>624</v>
      </c>
      <c r="G619" s="29" t="s">
        <v>238</v>
      </c>
      <c r="H619" s="29" t="s">
        <v>2334</v>
      </c>
      <c r="I619" s="29">
        <v>0</v>
      </c>
      <c r="J619" s="29">
        <v>126</v>
      </c>
      <c r="K619" s="29">
        <v>0</v>
      </c>
      <c r="L619" s="29">
        <v>0</v>
      </c>
      <c r="M619" s="29" t="s">
        <v>239</v>
      </c>
      <c r="N619" s="30">
        <v>46568</v>
      </c>
      <c r="O619" s="30">
        <v>46208</v>
      </c>
      <c r="P619" s="29">
        <v>560</v>
      </c>
      <c r="Q619" s="29">
        <v>200</v>
      </c>
      <c r="R619" s="29" t="s">
        <v>2338</v>
      </c>
      <c r="S619" s="30">
        <v>46006</v>
      </c>
      <c r="T619" s="29" t="s">
        <v>240</v>
      </c>
      <c r="U619" s="29" t="s">
        <v>240</v>
      </c>
      <c r="V619" s="32">
        <v>126</v>
      </c>
      <c r="W619" s="29">
        <v>679.59</v>
      </c>
      <c r="X619" s="29">
        <v>1</v>
      </c>
      <c r="Y619" s="29" t="s">
        <v>241</v>
      </c>
      <c r="Z619" s="29" t="s">
        <v>2245</v>
      </c>
      <c r="AA619" s="29" t="s">
        <v>242</v>
      </c>
      <c r="AB619" s="29" t="s">
        <v>242</v>
      </c>
      <c r="AC619" s="29" t="s">
        <v>242</v>
      </c>
      <c r="AD619" s="29" t="s">
        <v>243</v>
      </c>
      <c r="AE619" s="29" t="s">
        <v>240</v>
      </c>
      <c r="AF619" s="30">
        <v>46001</v>
      </c>
      <c r="AH619" s="74">
        <f>_xlfn.IFNA(IF(VLOOKUP(D619,'Cases2021 2022 FC'!AC:AE,3,0)=0,"1",VLOOKUP(D619,'Cases2021 2022 FC'!AC:AE,3,0)),"1")</f>
        <v>232</v>
      </c>
      <c r="AI619" s="74">
        <f t="shared" si="55"/>
        <v>0</v>
      </c>
      <c r="AJ619" s="74">
        <f t="shared" si="56"/>
        <v>0</v>
      </c>
      <c r="AK619" s="74">
        <f t="shared" si="57"/>
        <v>0</v>
      </c>
      <c r="AL619" s="74">
        <f t="shared" si="58"/>
        <v>0</v>
      </c>
      <c r="AM619" s="75">
        <f t="shared" si="59"/>
        <v>0</v>
      </c>
      <c r="AN619" s="72" t="str">
        <f>VLOOKUP(D619,SOP!C:R,16,0)</f>
        <v>ΜΟΥΣΤΑΡΔΑ</v>
      </c>
    </row>
    <row r="620" spans="1:40" x14ac:dyDescent="0.3">
      <c r="A620" s="74" cm="1">
        <f t="array" ref="A620">1+SUMPRODUCT(--(D620&gt;$D$2:$D$826))</f>
        <v>599</v>
      </c>
      <c r="B620" s="72" t="str">
        <f t="shared" si="54"/>
        <v>64773378599</v>
      </c>
      <c r="C620" s="30">
        <v>46008</v>
      </c>
      <c r="D620" s="29">
        <v>64773378</v>
      </c>
      <c r="E620" s="29" t="s">
        <v>756</v>
      </c>
      <c r="F620" s="29" t="s">
        <v>624</v>
      </c>
      <c r="G620" s="29" t="s">
        <v>238</v>
      </c>
      <c r="H620" s="29" t="s">
        <v>2334</v>
      </c>
      <c r="I620" s="29">
        <v>0</v>
      </c>
      <c r="J620" s="29">
        <v>126</v>
      </c>
      <c r="K620" s="29">
        <v>0</v>
      </c>
      <c r="L620" s="29">
        <v>0</v>
      </c>
      <c r="M620" s="29" t="s">
        <v>239</v>
      </c>
      <c r="N620" s="132">
        <v>46568</v>
      </c>
      <c r="O620" s="30">
        <v>46208</v>
      </c>
      <c r="P620" s="29">
        <v>560</v>
      </c>
      <c r="Q620" s="29">
        <v>200</v>
      </c>
      <c r="R620" s="29" t="s">
        <v>2339</v>
      </c>
      <c r="S620" s="29">
        <v>46006</v>
      </c>
      <c r="T620" s="29" t="s">
        <v>240</v>
      </c>
      <c r="U620" s="29" t="s">
        <v>240</v>
      </c>
      <c r="V620" s="29">
        <v>126</v>
      </c>
      <c r="W620" s="29">
        <v>679.59</v>
      </c>
      <c r="X620" s="29">
        <v>1</v>
      </c>
      <c r="Y620" s="29" t="s">
        <v>241</v>
      </c>
      <c r="Z620" s="29" t="s">
        <v>2245</v>
      </c>
      <c r="AA620" s="29" t="s">
        <v>242</v>
      </c>
      <c r="AB620" s="29" t="s">
        <v>242</v>
      </c>
      <c r="AC620" s="29" t="s">
        <v>242</v>
      </c>
      <c r="AD620" s="29" t="s">
        <v>243</v>
      </c>
      <c r="AE620" s="29" t="s">
        <v>240</v>
      </c>
      <c r="AF620" s="30">
        <v>46001</v>
      </c>
      <c r="AH620" s="74">
        <f>_xlfn.IFNA(IF(VLOOKUP(D620,'Cases2021 2022 FC'!AC:AE,3,0)=0,"1",VLOOKUP(D620,'Cases2021 2022 FC'!AC:AE,3,0)),"1")</f>
        <v>232</v>
      </c>
      <c r="AI620" s="74">
        <f t="shared" si="55"/>
        <v>0</v>
      </c>
      <c r="AJ620" s="74">
        <f t="shared" si="56"/>
        <v>0</v>
      </c>
      <c r="AK620" s="74">
        <f t="shared" si="57"/>
        <v>0</v>
      </c>
      <c r="AL620" s="74">
        <f t="shared" si="58"/>
        <v>0</v>
      </c>
      <c r="AM620" s="75">
        <f t="shared" si="59"/>
        <v>0</v>
      </c>
      <c r="AN620" s="72" t="str">
        <f>VLOOKUP(D620,SOP!C:R,16,0)</f>
        <v>ΜΟΥΣΤΑΡΔΑ</v>
      </c>
    </row>
    <row r="621" spans="1:40" x14ac:dyDescent="0.3">
      <c r="A621" s="74" cm="1">
        <f t="array" ref="A621">1+SUMPRODUCT(--(D621&gt;$D$2:$D$826))</f>
        <v>599</v>
      </c>
      <c r="B621" s="72" t="str">
        <f t="shared" si="54"/>
        <v>64773378599</v>
      </c>
      <c r="C621" s="30">
        <v>46008</v>
      </c>
      <c r="D621" s="29">
        <v>64773378</v>
      </c>
      <c r="E621" s="29" t="s">
        <v>756</v>
      </c>
      <c r="F621" s="29" t="s">
        <v>624</v>
      </c>
      <c r="G621" s="29" t="s">
        <v>238</v>
      </c>
      <c r="H621" s="29" t="s">
        <v>2334</v>
      </c>
      <c r="I621" s="29">
        <v>0</v>
      </c>
      <c r="J621" s="29">
        <v>126</v>
      </c>
      <c r="K621" s="29">
        <v>0</v>
      </c>
      <c r="L621" s="29">
        <v>0</v>
      </c>
      <c r="M621" s="29" t="s">
        <v>239</v>
      </c>
      <c r="N621" s="132">
        <v>46568</v>
      </c>
      <c r="O621" s="30">
        <v>46208</v>
      </c>
      <c r="P621" s="29">
        <v>560</v>
      </c>
      <c r="Q621" s="29">
        <v>200</v>
      </c>
      <c r="R621" s="29" t="s">
        <v>2340</v>
      </c>
      <c r="S621" s="29">
        <v>46006</v>
      </c>
      <c r="T621" s="29" t="s">
        <v>240</v>
      </c>
      <c r="U621" s="29" t="s">
        <v>240</v>
      </c>
      <c r="V621" s="29">
        <v>126</v>
      </c>
      <c r="W621" s="29">
        <v>679.59</v>
      </c>
      <c r="X621" s="29">
        <v>1</v>
      </c>
      <c r="Y621" s="29" t="s">
        <v>241</v>
      </c>
      <c r="Z621" s="29" t="s">
        <v>2245</v>
      </c>
      <c r="AA621" s="29" t="s">
        <v>242</v>
      </c>
      <c r="AB621" s="29" t="s">
        <v>242</v>
      </c>
      <c r="AC621" s="29" t="s">
        <v>242</v>
      </c>
      <c r="AD621" s="29" t="s">
        <v>243</v>
      </c>
      <c r="AE621" s="29" t="s">
        <v>240</v>
      </c>
      <c r="AF621" s="30">
        <v>46001</v>
      </c>
      <c r="AH621" s="74">
        <f>_xlfn.IFNA(IF(VLOOKUP(D621,'Cases2021 2022 FC'!AC:AE,3,0)=0,"1",VLOOKUP(D621,'Cases2021 2022 FC'!AC:AE,3,0)),"1")</f>
        <v>232</v>
      </c>
      <c r="AI621" s="74">
        <f t="shared" si="55"/>
        <v>0</v>
      </c>
      <c r="AJ621" s="74">
        <f t="shared" si="56"/>
        <v>0</v>
      </c>
      <c r="AK621" s="74">
        <f t="shared" si="57"/>
        <v>0</v>
      </c>
      <c r="AL621" s="74">
        <f t="shared" si="58"/>
        <v>0</v>
      </c>
      <c r="AM621" s="75">
        <f t="shared" si="59"/>
        <v>0</v>
      </c>
      <c r="AN621" s="72" t="str">
        <f>VLOOKUP(D621,SOP!C:R,16,0)</f>
        <v>ΜΟΥΣΤΑΡΔΑ</v>
      </c>
    </row>
    <row r="622" spans="1:40" x14ac:dyDescent="0.3">
      <c r="A622" s="74" cm="1">
        <f t="array" ref="A622">1+SUMPRODUCT(--(D622&gt;$D$2:$D$826))</f>
        <v>599</v>
      </c>
      <c r="B622" s="72" t="str">
        <f t="shared" si="54"/>
        <v>64773378599</v>
      </c>
      <c r="C622" s="30">
        <v>46008</v>
      </c>
      <c r="D622" s="29">
        <v>64773378</v>
      </c>
      <c r="E622" s="29" t="s">
        <v>756</v>
      </c>
      <c r="F622" s="29" t="s">
        <v>624</v>
      </c>
      <c r="G622" s="29" t="s">
        <v>238</v>
      </c>
      <c r="H622" s="29" t="s">
        <v>2334</v>
      </c>
      <c r="I622" s="29">
        <v>0</v>
      </c>
      <c r="J622" s="29">
        <v>126</v>
      </c>
      <c r="K622" s="29">
        <v>0</v>
      </c>
      <c r="L622" s="29">
        <v>0</v>
      </c>
      <c r="M622" s="29" t="s">
        <v>239</v>
      </c>
      <c r="N622" s="132">
        <v>46568</v>
      </c>
      <c r="O622" s="30">
        <v>46208</v>
      </c>
      <c r="P622" s="29">
        <v>560</v>
      </c>
      <c r="Q622" s="29">
        <v>200</v>
      </c>
      <c r="R622" s="29" t="s">
        <v>2341</v>
      </c>
      <c r="S622" s="29">
        <v>46006</v>
      </c>
      <c r="T622" s="29" t="s">
        <v>240</v>
      </c>
      <c r="U622" s="29" t="s">
        <v>240</v>
      </c>
      <c r="V622" s="29">
        <v>126</v>
      </c>
      <c r="W622" s="29">
        <v>679.59</v>
      </c>
      <c r="X622" s="29">
        <v>1</v>
      </c>
      <c r="Y622" s="29" t="s">
        <v>241</v>
      </c>
      <c r="Z622" s="29" t="s">
        <v>2245</v>
      </c>
      <c r="AA622" s="29" t="s">
        <v>242</v>
      </c>
      <c r="AB622" s="29" t="s">
        <v>242</v>
      </c>
      <c r="AC622" s="29" t="s">
        <v>242</v>
      </c>
      <c r="AD622" s="29" t="s">
        <v>243</v>
      </c>
      <c r="AE622" s="29" t="s">
        <v>240</v>
      </c>
      <c r="AF622" s="30">
        <v>46001</v>
      </c>
      <c r="AH622" s="74">
        <f>_xlfn.IFNA(IF(VLOOKUP(D622,'Cases2021 2022 FC'!AC:AE,3,0)=0,"1",VLOOKUP(D622,'Cases2021 2022 FC'!AC:AE,3,0)),"1")</f>
        <v>232</v>
      </c>
      <c r="AI622" s="74">
        <f t="shared" si="55"/>
        <v>0</v>
      </c>
      <c r="AJ622" s="74">
        <f t="shared" si="56"/>
        <v>0</v>
      </c>
      <c r="AK622" s="74">
        <f t="shared" si="57"/>
        <v>0</v>
      </c>
      <c r="AL622" s="74">
        <f t="shared" si="58"/>
        <v>0</v>
      </c>
      <c r="AM622" s="75">
        <f t="shared" si="59"/>
        <v>0</v>
      </c>
      <c r="AN622" s="72" t="str">
        <f>VLOOKUP(D622,SOP!C:R,16,0)</f>
        <v>ΜΟΥΣΤΑΡΔΑ</v>
      </c>
    </row>
    <row r="623" spans="1:40" x14ac:dyDescent="0.3">
      <c r="A623" s="74" cm="1">
        <f t="array" ref="A623">1+SUMPRODUCT(--(D623&gt;$D$2:$D$826))</f>
        <v>599</v>
      </c>
      <c r="B623" s="72" t="str">
        <f t="shared" si="54"/>
        <v>64773378599</v>
      </c>
      <c r="C623" s="30">
        <v>46008</v>
      </c>
      <c r="D623" s="29">
        <v>64773378</v>
      </c>
      <c r="E623" s="29" t="s">
        <v>756</v>
      </c>
      <c r="F623" s="29" t="s">
        <v>624</v>
      </c>
      <c r="G623" s="29" t="s">
        <v>238</v>
      </c>
      <c r="H623" s="29" t="s">
        <v>2334</v>
      </c>
      <c r="I623" s="29">
        <v>0</v>
      </c>
      <c r="J623" s="29">
        <v>126</v>
      </c>
      <c r="K623" s="29">
        <v>0</v>
      </c>
      <c r="L623" s="29">
        <v>0</v>
      </c>
      <c r="M623" s="29" t="s">
        <v>239</v>
      </c>
      <c r="N623" s="132">
        <v>46568</v>
      </c>
      <c r="O623" s="30">
        <v>46208</v>
      </c>
      <c r="P623" s="29">
        <v>560</v>
      </c>
      <c r="Q623" s="29">
        <v>200</v>
      </c>
      <c r="R623" s="29" t="s">
        <v>2342</v>
      </c>
      <c r="S623" s="29">
        <v>46006</v>
      </c>
      <c r="T623" s="29" t="s">
        <v>240</v>
      </c>
      <c r="U623" s="29" t="s">
        <v>240</v>
      </c>
      <c r="V623" s="29">
        <v>126</v>
      </c>
      <c r="W623" s="29">
        <v>679.59</v>
      </c>
      <c r="X623" s="29">
        <v>1</v>
      </c>
      <c r="Y623" s="29" t="s">
        <v>241</v>
      </c>
      <c r="Z623" s="29" t="s">
        <v>2245</v>
      </c>
      <c r="AA623" s="29" t="s">
        <v>242</v>
      </c>
      <c r="AB623" s="29" t="s">
        <v>242</v>
      </c>
      <c r="AC623" s="29" t="s">
        <v>242</v>
      </c>
      <c r="AD623" s="29" t="s">
        <v>243</v>
      </c>
      <c r="AE623" s="29" t="s">
        <v>240</v>
      </c>
      <c r="AF623" s="30">
        <v>46001</v>
      </c>
      <c r="AH623" s="74">
        <f>_xlfn.IFNA(IF(VLOOKUP(D623,'Cases2021 2022 FC'!AC:AE,3,0)=0,"1",VLOOKUP(D623,'Cases2021 2022 FC'!AC:AE,3,0)),"1")</f>
        <v>232</v>
      </c>
      <c r="AI623" s="74">
        <f t="shared" si="55"/>
        <v>0</v>
      </c>
      <c r="AJ623" s="74">
        <f t="shared" si="56"/>
        <v>0</v>
      </c>
      <c r="AK623" s="74">
        <f t="shared" si="57"/>
        <v>0</v>
      </c>
      <c r="AL623" s="74">
        <f t="shared" si="58"/>
        <v>0</v>
      </c>
      <c r="AM623" s="75">
        <f t="shared" si="59"/>
        <v>0</v>
      </c>
      <c r="AN623" s="72" t="str">
        <f>VLOOKUP(D623,SOP!C:R,16,0)</f>
        <v>ΜΟΥΣΤΑΡΔΑ</v>
      </c>
    </row>
    <row r="624" spans="1:40" x14ac:dyDescent="0.3">
      <c r="A624" s="74" cm="1">
        <f t="array" ref="A624">1+SUMPRODUCT(--(D624&gt;$D$2:$D$826))</f>
        <v>599</v>
      </c>
      <c r="B624" s="72" t="str">
        <f t="shared" si="54"/>
        <v>64773378599</v>
      </c>
      <c r="C624" s="30">
        <v>46008</v>
      </c>
      <c r="D624" s="29">
        <v>64773378</v>
      </c>
      <c r="E624" s="29" t="s">
        <v>756</v>
      </c>
      <c r="F624" s="29" t="s">
        <v>624</v>
      </c>
      <c r="G624" s="29" t="s">
        <v>238</v>
      </c>
      <c r="H624" s="29" t="s">
        <v>2334</v>
      </c>
      <c r="I624" s="29">
        <v>0</v>
      </c>
      <c r="J624" s="29">
        <v>126</v>
      </c>
      <c r="K624" s="29">
        <v>0</v>
      </c>
      <c r="L624" s="29">
        <v>0</v>
      </c>
      <c r="M624" s="29" t="s">
        <v>239</v>
      </c>
      <c r="N624" s="132">
        <v>46568</v>
      </c>
      <c r="O624" s="30">
        <v>46208</v>
      </c>
      <c r="P624" s="29">
        <v>560</v>
      </c>
      <c r="Q624" s="29">
        <v>200</v>
      </c>
      <c r="R624" s="29" t="s">
        <v>2343</v>
      </c>
      <c r="S624" s="29">
        <v>46006</v>
      </c>
      <c r="T624" s="29" t="s">
        <v>240</v>
      </c>
      <c r="U624" s="29" t="s">
        <v>240</v>
      </c>
      <c r="V624" s="29">
        <v>126</v>
      </c>
      <c r="W624" s="29">
        <v>679.59</v>
      </c>
      <c r="X624" s="29">
        <v>1</v>
      </c>
      <c r="Y624" s="29" t="s">
        <v>241</v>
      </c>
      <c r="Z624" s="29" t="s">
        <v>2245</v>
      </c>
      <c r="AA624" s="29" t="s">
        <v>242</v>
      </c>
      <c r="AB624" s="29" t="s">
        <v>242</v>
      </c>
      <c r="AC624" s="29" t="s">
        <v>242</v>
      </c>
      <c r="AD624" s="29" t="s">
        <v>243</v>
      </c>
      <c r="AE624" s="29" t="s">
        <v>240</v>
      </c>
      <c r="AF624" s="30">
        <v>46001</v>
      </c>
      <c r="AH624" s="74">
        <f>_xlfn.IFNA(IF(VLOOKUP(D624,'Cases2021 2022 FC'!AC:AE,3,0)=0,"1",VLOOKUP(D624,'Cases2021 2022 FC'!AC:AE,3,0)),"1")</f>
        <v>232</v>
      </c>
      <c r="AI624" s="74">
        <f t="shared" si="55"/>
        <v>0</v>
      </c>
      <c r="AJ624" s="74">
        <f t="shared" si="56"/>
        <v>0</v>
      </c>
      <c r="AK624" s="74">
        <f t="shared" si="57"/>
        <v>0</v>
      </c>
      <c r="AL624" s="74">
        <f t="shared" si="58"/>
        <v>0</v>
      </c>
      <c r="AM624" s="75">
        <f t="shared" si="59"/>
        <v>0</v>
      </c>
      <c r="AN624" s="72" t="str">
        <f>VLOOKUP(D624,SOP!C:R,16,0)</f>
        <v>ΜΟΥΣΤΑΡΔΑ</v>
      </c>
    </row>
    <row r="625" spans="1:40" x14ac:dyDescent="0.3">
      <c r="A625" s="74" cm="1">
        <f t="array" ref="A625">1+SUMPRODUCT(--(D625&gt;$D$2:$D$826))</f>
        <v>599</v>
      </c>
      <c r="B625" s="72" t="str">
        <f t="shared" si="54"/>
        <v>64773378599</v>
      </c>
      <c r="C625" s="30">
        <v>46008</v>
      </c>
      <c r="D625" s="29">
        <v>64773378</v>
      </c>
      <c r="E625" s="29" t="s">
        <v>756</v>
      </c>
      <c r="F625" s="29" t="s">
        <v>624</v>
      </c>
      <c r="G625" s="29" t="s">
        <v>238</v>
      </c>
      <c r="H625" s="29" t="s">
        <v>2334</v>
      </c>
      <c r="I625" s="29">
        <v>0</v>
      </c>
      <c r="J625" s="29">
        <v>126</v>
      </c>
      <c r="K625" s="29">
        <v>0</v>
      </c>
      <c r="L625" s="29">
        <v>0</v>
      </c>
      <c r="M625" s="29" t="s">
        <v>239</v>
      </c>
      <c r="N625" s="132">
        <v>46568</v>
      </c>
      <c r="O625" s="30">
        <v>46208</v>
      </c>
      <c r="P625" s="29">
        <v>560</v>
      </c>
      <c r="Q625" s="29">
        <v>200</v>
      </c>
      <c r="R625" s="29" t="s">
        <v>2344</v>
      </c>
      <c r="S625" s="29">
        <v>46006</v>
      </c>
      <c r="T625" s="29" t="s">
        <v>240</v>
      </c>
      <c r="U625" s="29" t="s">
        <v>240</v>
      </c>
      <c r="V625" s="29">
        <v>126</v>
      </c>
      <c r="W625" s="29">
        <v>679.59</v>
      </c>
      <c r="X625" s="29">
        <v>1</v>
      </c>
      <c r="Y625" s="29" t="s">
        <v>241</v>
      </c>
      <c r="Z625" s="29" t="s">
        <v>2245</v>
      </c>
      <c r="AA625" s="29" t="s">
        <v>242</v>
      </c>
      <c r="AB625" s="29" t="s">
        <v>242</v>
      </c>
      <c r="AC625" s="29" t="s">
        <v>242</v>
      </c>
      <c r="AD625" s="29" t="s">
        <v>243</v>
      </c>
      <c r="AE625" s="29" t="s">
        <v>240</v>
      </c>
      <c r="AF625" s="30">
        <v>46001</v>
      </c>
      <c r="AH625" s="74">
        <f>_xlfn.IFNA(IF(VLOOKUP(D625,'Cases2021 2022 FC'!AC:AE,3,0)=0,"1",VLOOKUP(D625,'Cases2021 2022 FC'!AC:AE,3,0)),"1")</f>
        <v>232</v>
      </c>
      <c r="AI625" s="74">
        <f t="shared" si="55"/>
        <v>0</v>
      </c>
      <c r="AJ625" s="74">
        <f t="shared" si="56"/>
        <v>0</v>
      </c>
      <c r="AK625" s="74">
        <f t="shared" si="57"/>
        <v>0</v>
      </c>
      <c r="AL625" s="74">
        <f t="shared" si="58"/>
        <v>0</v>
      </c>
      <c r="AM625" s="75">
        <f t="shared" si="59"/>
        <v>0</v>
      </c>
      <c r="AN625" s="72" t="str">
        <f>VLOOKUP(D625,SOP!C:R,16,0)</f>
        <v>ΜΟΥΣΤΑΡΔΑ</v>
      </c>
    </row>
    <row r="626" spans="1:40" x14ac:dyDescent="0.3">
      <c r="A626" s="74" cm="1">
        <f t="array" ref="A626">1+SUMPRODUCT(--(D626&gt;$D$2:$D$826))</f>
        <v>599</v>
      </c>
      <c r="B626" s="72" t="str">
        <f t="shared" si="54"/>
        <v>64773378599</v>
      </c>
      <c r="C626" s="30">
        <v>46008</v>
      </c>
      <c r="D626" s="29">
        <v>64773378</v>
      </c>
      <c r="E626" s="29" t="s">
        <v>756</v>
      </c>
      <c r="F626" s="29" t="s">
        <v>624</v>
      </c>
      <c r="G626" s="29" t="s">
        <v>238</v>
      </c>
      <c r="H626" s="29" t="s">
        <v>2334</v>
      </c>
      <c r="I626" s="29">
        <v>0</v>
      </c>
      <c r="J626" s="29">
        <v>126</v>
      </c>
      <c r="K626" s="29">
        <v>0</v>
      </c>
      <c r="L626" s="29">
        <v>0</v>
      </c>
      <c r="M626" s="29" t="s">
        <v>239</v>
      </c>
      <c r="N626" s="30">
        <v>46568</v>
      </c>
      <c r="O626" s="30">
        <v>46208</v>
      </c>
      <c r="P626" s="29">
        <v>560</v>
      </c>
      <c r="Q626" s="29">
        <v>200</v>
      </c>
      <c r="R626" s="29" t="s">
        <v>2345</v>
      </c>
      <c r="S626" s="30">
        <v>46006</v>
      </c>
      <c r="T626" s="29" t="s">
        <v>240</v>
      </c>
      <c r="U626" s="29" t="s">
        <v>240</v>
      </c>
      <c r="V626" s="29">
        <v>126</v>
      </c>
      <c r="W626" s="29">
        <v>679.59</v>
      </c>
      <c r="X626" s="29">
        <v>1</v>
      </c>
      <c r="Y626" s="29" t="s">
        <v>241</v>
      </c>
      <c r="Z626" s="29" t="s">
        <v>2245</v>
      </c>
      <c r="AA626" s="29" t="s">
        <v>242</v>
      </c>
      <c r="AB626" s="29" t="s">
        <v>242</v>
      </c>
      <c r="AC626" s="29" t="s">
        <v>242</v>
      </c>
      <c r="AD626" s="29" t="s">
        <v>243</v>
      </c>
      <c r="AE626" s="29" t="s">
        <v>240</v>
      </c>
      <c r="AF626" s="30">
        <v>46001</v>
      </c>
      <c r="AH626" s="74">
        <f>_xlfn.IFNA(IF(VLOOKUP(D626,'Cases2021 2022 FC'!AC:AE,3,0)=0,"1",VLOOKUP(D626,'Cases2021 2022 FC'!AC:AE,3,0)),"1")</f>
        <v>232</v>
      </c>
      <c r="AI626" s="74">
        <f t="shared" si="55"/>
        <v>0</v>
      </c>
      <c r="AJ626" s="74">
        <f t="shared" si="56"/>
        <v>0</v>
      </c>
      <c r="AK626" s="74">
        <f t="shared" si="57"/>
        <v>0</v>
      </c>
      <c r="AL626" s="74">
        <f t="shared" si="58"/>
        <v>0</v>
      </c>
      <c r="AM626" s="75">
        <f t="shared" si="59"/>
        <v>0</v>
      </c>
      <c r="AN626" s="72" t="str">
        <f>VLOOKUP(D626,SOP!C:R,16,0)</f>
        <v>ΜΟΥΣΤΑΡΔΑ</v>
      </c>
    </row>
    <row r="627" spans="1:40" x14ac:dyDescent="0.3">
      <c r="A627" s="74" cm="1">
        <f t="array" ref="A627">1+SUMPRODUCT(--(D627&gt;$D$2:$D$826))</f>
        <v>599</v>
      </c>
      <c r="B627" s="72" t="str">
        <f t="shared" si="54"/>
        <v>64773378599</v>
      </c>
      <c r="C627" s="30">
        <v>46008</v>
      </c>
      <c r="D627" s="29">
        <v>64773378</v>
      </c>
      <c r="E627" s="29" t="s">
        <v>756</v>
      </c>
      <c r="F627" s="29" t="s">
        <v>624</v>
      </c>
      <c r="G627" s="29" t="s">
        <v>238</v>
      </c>
      <c r="H627" s="29" t="s">
        <v>2334</v>
      </c>
      <c r="I627" s="29">
        <v>0</v>
      </c>
      <c r="J627" s="29">
        <v>126</v>
      </c>
      <c r="K627" s="29">
        <v>0</v>
      </c>
      <c r="L627" s="29">
        <v>0</v>
      </c>
      <c r="M627" s="29" t="s">
        <v>239</v>
      </c>
      <c r="N627" s="132">
        <v>46568</v>
      </c>
      <c r="O627" s="29">
        <v>46208</v>
      </c>
      <c r="P627" s="29">
        <v>560</v>
      </c>
      <c r="Q627" s="29">
        <v>200</v>
      </c>
      <c r="R627" s="29" t="s">
        <v>2346</v>
      </c>
      <c r="S627" s="29">
        <v>46006</v>
      </c>
      <c r="T627" s="29" t="s">
        <v>240</v>
      </c>
      <c r="U627" s="29" t="s">
        <v>240</v>
      </c>
      <c r="V627" s="29">
        <v>126</v>
      </c>
      <c r="W627" s="29">
        <v>679.59</v>
      </c>
      <c r="X627" s="29">
        <v>1</v>
      </c>
      <c r="Y627" s="29" t="s">
        <v>241</v>
      </c>
      <c r="Z627" s="29" t="s">
        <v>2245</v>
      </c>
      <c r="AA627" s="29" t="s">
        <v>242</v>
      </c>
      <c r="AB627" s="29" t="s">
        <v>242</v>
      </c>
      <c r="AC627" s="29" t="s">
        <v>242</v>
      </c>
      <c r="AD627" s="29" t="s">
        <v>243</v>
      </c>
      <c r="AE627" s="29" t="s">
        <v>240</v>
      </c>
      <c r="AF627" s="30">
        <v>46001</v>
      </c>
      <c r="AH627" s="74">
        <f>_xlfn.IFNA(IF(VLOOKUP(D627,'Cases2021 2022 FC'!AC:AE,3,0)=0,"1",VLOOKUP(D627,'Cases2021 2022 FC'!AC:AE,3,0)),"1")</f>
        <v>232</v>
      </c>
      <c r="AI627" s="74">
        <f t="shared" si="55"/>
        <v>0</v>
      </c>
      <c r="AJ627" s="74">
        <f t="shared" si="56"/>
        <v>0</v>
      </c>
      <c r="AK627" s="74">
        <f t="shared" si="57"/>
        <v>0</v>
      </c>
      <c r="AL627" s="74">
        <f t="shared" si="58"/>
        <v>0</v>
      </c>
      <c r="AM627" s="75">
        <f t="shared" si="59"/>
        <v>0</v>
      </c>
      <c r="AN627" s="72" t="str">
        <f>VLOOKUP(D627,SOP!C:R,16,0)</f>
        <v>ΜΟΥΣΤΑΡΔΑ</v>
      </c>
    </row>
    <row r="628" spans="1:40" x14ac:dyDescent="0.3">
      <c r="A628" s="74" cm="1">
        <f t="array" ref="A628">1+SUMPRODUCT(--(D628&gt;$D$2:$D$826))</f>
        <v>599</v>
      </c>
      <c r="B628" s="72" t="str">
        <f t="shared" si="54"/>
        <v>64773378599</v>
      </c>
      <c r="C628" s="30">
        <v>46008</v>
      </c>
      <c r="D628" s="29">
        <v>64773378</v>
      </c>
      <c r="E628" s="29" t="s">
        <v>756</v>
      </c>
      <c r="F628" s="29" t="s">
        <v>624</v>
      </c>
      <c r="G628" s="29" t="s">
        <v>238</v>
      </c>
      <c r="H628" s="29" t="s">
        <v>2334</v>
      </c>
      <c r="I628" s="29">
        <v>0</v>
      </c>
      <c r="J628" s="29">
        <v>126</v>
      </c>
      <c r="K628" s="29">
        <v>0</v>
      </c>
      <c r="L628" s="29">
        <v>0</v>
      </c>
      <c r="M628" s="29" t="s">
        <v>239</v>
      </c>
      <c r="N628" s="132">
        <v>46568</v>
      </c>
      <c r="O628" s="30">
        <v>46208</v>
      </c>
      <c r="P628" s="29">
        <v>560</v>
      </c>
      <c r="Q628" s="29">
        <v>200</v>
      </c>
      <c r="R628" s="29" t="s">
        <v>2347</v>
      </c>
      <c r="S628" s="29">
        <v>46006</v>
      </c>
      <c r="T628" s="29" t="s">
        <v>240</v>
      </c>
      <c r="U628" s="29" t="s">
        <v>240</v>
      </c>
      <c r="V628" s="29">
        <v>126</v>
      </c>
      <c r="W628" s="29">
        <v>679.59</v>
      </c>
      <c r="X628" s="29">
        <v>1</v>
      </c>
      <c r="Y628" s="29" t="s">
        <v>241</v>
      </c>
      <c r="Z628" s="29" t="s">
        <v>2245</v>
      </c>
      <c r="AA628" s="29" t="s">
        <v>242</v>
      </c>
      <c r="AB628" s="29" t="s">
        <v>242</v>
      </c>
      <c r="AC628" s="29" t="s">
        <v>242</v>
      </c>
      <c r="AD628" s="29" t="s">
        <v>243</v>
      </c>
      <c r="AE628" s="29" t="s">
        <v>240</v>
      </c>
      <c r="AF628" s="30">
        <v>46001</v>
      </c>
      <c r="AH628" s="74">
        <f>_xlfn.IFNA(IF(VLOOKUP(D628,'Cases2021 2022 FC'!AC:AE,3,0)=0,"1",VLOOKUP(D628,'Cases2021 2022 FC'!AC:AE,3,0)),"1")</f>
        <v>232</v>
      </c>
      <c r="AI628" s="74">
        <f t="shared" si="55"/>
        <v>0</v>
      </c>
      <c r="AJ628" s="74">
        <f t="shared" si="56"/>
        <v>0</v>
      </c>
      <c r="AK628" s="74">
        <f t="shared" si="57"/>
        <v>0</v>
      </c>
      <c r="AL628" s="74">
        <f t="shared" si="58"/>
        <v>0</v>
      </c>
      <c r="AM628" s="75">
        <f t="shared" si="59"/>
        <v>0</v>
      </c>
      <c r="AN628" s="72" t="str">
        <f>VLOOKUP(D628,SOP!C:R,16,0)</f>
        <v>ΜΟΥΣΤΑΡΔΑ</v>
      </c>
    </row>
    <row r="629" spans="1:40" x14ac:dyDescent="0.3">
      <c r="A629" s="74" cm="1">
        <f t="array" ref="A629">1+SUMPRODUCT(--(D629&gt;$D$2:$D$826))</f>
        <v>599</v>
      </c>
      <c r="B629" s="72" t="str">
        <f t="shared" si="54"/>
        <v>64773378599</v>
      </c>
      <c r="C629" s="30">
        <v>46008</v>
      </c>
      <c r="D629" s="29">
        <v>64773378</v>
      </c>
      <c r="E629" s="29" t="s">
        <v>756</v>
      </c>
      <c r="F629" s="29" t="s">
        <v>624</v>
      </c>
      <c r="G629" s="29" t="s">
        <v>238</v>
      </c>
      <c r="H629" s="29" t="s">
        <v>2334</v>
      </c>
      <c r="I629" s="29">
        <v>0</v>
      </c>
      <c r="J629" s="29">
        <v>126</v>
      </c>
      <c r="K629" s="29">
        <v>0</v>
      </c>
      <c r="L629" s="29">
        <v>0</v>
      </c>
      <c r="M629" s="29" t="s">
        <v>239</v>
      </c>
      <c r="N629" s="132">
        <v>46568</v>
      </c>
      <c r="O629" s="30">
        <v>46208</v>
      </c>
      <c r="P629" s="29">
        <v>560</v>
      </c>
      <c r="Q629" s="29">
        <v>200</v>
      </c>
      <c r="R629" s="29" t="s">
        <v>2348</v>
      </c>
      <c r="S629" s="29">
        <v>46006</v>
      </c>
      <c r="T629" s="29" t="s">
        <v>240</v>
      </c>
      <c r="U629" s="29" t="s">
        <v>240</v>
      </c>
      <c r="V629" s="29">
        <v>126</v>
      </c>
      <c r="W629" s="29">
        <v>679.59</v>
      </c>
      <c r="X629" s="29">
        <v>1</v>
      </c>
      <c r="Y629" s="29" t="s">
        <v>241</v>
      </c>
      <c r="Z629" s="29" t="s">
        <v>2245</v>
      </c>
      <c r="AA629" s="29" t="s">
        <v>242</v>
      </c>
      <c r="AB629" s="29" t="s">
        <v>242</v>
      </c>
      <c r="AC629" s="29" t="s">
        <v>242</v>
      </c>
      <c r="AD629" s="29" t="s">
        <v>243</v>
      </c>
      <c r="AE629" s="29" t="s">
        <v>240</v>
      </c>
      <c r="AF629" s="30">
        <v>46001</v>
      </c>
      <c r="AH629" s="74">
        <f>_xlfn.IFNA(IF(VLOOKUP(D629,'Cases2021 2022 FC'!AC:AE,3,0)=0,"1",VLOOKUP(D629,'Cases2021 2022 FC'!AC:AE,3,0)),"1")</f>
        <v>232</v>
      </c>
      <c r="AI629" s="74">
        <f t="shared" si="55"/>
        <v>0</v>
      </c>
      <c r="AJ629" s="74">
        <f t="shared" si="56"/>
        <v>0</v>
      </c>
      <c r="AK629" s="74">
        <f t="shared" si="57"/>
        <v>0</v>
      </c>
      <c r="AL629" s="74">
        <f t="shared" si="58"/>
        <v>0</v>
      </c>
      <c r="AM629" s="75">
        <f t="shared" si="59"/>
        <v>0</v>
      </c>
      <c r="AN629" s="72" t="str">
        <f>VLOOKUP(D629,SOP!C:R,16,0)</f>
        <v>ΜΟΥΣΤΑΡΔΑ</v>
      </c>
    </row>
    <row r="630" spans="1:40" x14ac:dyDescent="0.3">
      <c r="A630" s="74" cm="1">
        <f t="array" ref="A630">1+SUMPRODUCT(--(D630&gt;$D$2:$D$826))</f>
        <v>599</v>
      </c>
      <c r="B630" s="72" t="str">
        <f t="shared" si="54"/>
        <v>64773378599</v>
      </c>
      <c r="C630" s="30">
        <v>46008</v>
      </c>
      <c r="D630" s="29">
        <v>64773378</v>
      </c>
      <c r="E630" s="29" t="s">
        <v>756</v>
      </c>
      <c r="F630" s="29" t="s">
        <v>624</v>
      </c>
      <c r="G630" s="29" t="s">
        <v>238</v>
      </c>
      <c r="H630" s="29" t="s">
        <v>2334</v>
      </c>
      <c r="I630" s="29">
        <v>0</v>
      </c>
      <c r="J630" s="29">
        <v>126</v>
      </c>
      <c r="K630" s="29">
        <v>0</v>
      </c>
      <c r="L630" s="29">
        <v>0</v>
      </c>
      <c r="M630" s="29" t="s">
        <v>239</v>
      </c>
      <c r="N630" s="30">
        <v>46568</v>
      </c>
      <c r="O630" s="30">
        <v>46208</v>
      </c>
      <c r="P630" s="32">
        <v>560</v>
      </c>
      <c r="Q630" s="32">
        <v>200</v>
      </c>
      <c r="R630" s="29" t="s">
        <v>2349</v>
      </c>
      <c r="S630" s="30">
        <v>46006</v>
      </c>
      <c r="T630" s="29" t="s">
        <v>240</v>
      </c>
      <c r="U630" s="29" t="s">
        <v>240</v>
      </c>
      <c r="V630" s="32">
        <v>126</v>
      </c>
      <c r="W630" s="33">
        <v>679.59</v>
      </c>
      <c r="X630" s="32">
        <v>1</v>
      </c>
      <c r="Y630" s="29" t="s">
        <v>241</v>
      </c>
      <c r="Z630" s="29" t="s">
        <v>2245</v>
      </c>
      <c r="AA630" s="29" t="s">
        <v>242</v>
      </c>
      <c r="AB630" s="29" t="s">
        <v>242</v>
      </c>
      <c r="AC630" s="29" t="s">
        <v>242</v>
      </c>
      <c r="AD630" s="29" t="s">
        <v>243</v>
      </c>
      <c r="AE630" s="29" t="s">
        <v>240</v>
      </c>
      <c r="AF630" s="30">
        <v>46001</v>
      </c>
      <c r="AG630" s="30"/>
      <c r="AH630" s="74">
        <f>_xlfn.IFNA(IF(VLOOKUP(D630,'Cases2021 2022 FC'!AC:AE,3,0)=0,"1",VLOOKUP(D630,'Cases2021 2022 FC'!AC:AE,3,0)),"1")</f>
        <v>232</v>
      </c>
      <c r="AI630" s="74">
        <f t="shared" si="55"/>
        <v>0</v>
      </c>
      <c r="AJ630" s="74">
        <f t="shared" si="56"/>
        <v>0</v>
      </c>
      <c r="AK630" s="74">
        <f t="shared" si="57"/>
        <v>0</v>
      </c>
      <c r="AL630" s="74">
        <f t="shared" si="58"/>
        <v>0</v>
      </c>
      <c r="AM630" s="75">
        <f t="shared" si="59"/>
        <v>0</v>
      </c>
      <c r="AN630" s="72" t="str">
        <f>VLOOKUP(D630,SOP!C:R,16,0)</f>
        <v>ΜΟΥΣΤΑΡΔΑ</v>
      </c>
    </row>
    <row r="631" spans="1:40" x14ac:dyDescent="0.3">
      <c r="A631" s="74" cm="1">
        <f t="array" ref="A631">1+SUMPRODUCT(--(D631&gt;$D$2:$D$826))</f>
        <v>599</v>
      </c>
      <c r="B631" s="72" t="str">
        <f t="shared" si="54"/>
        <v>64773378599</v>
      </c>
      <c r="C631" s="29">
        <v>46008</v>
      </c>
      <c r="D631" s="29">
        <v>64773378</v>
      </c>
      <c r="E631" s="29" t="s">
        <v>756</v>
      </c>
      <c r="F631" s="29" t="s">
        <v>624</v>
      </c>
      <c r="G631" s="29" t="s">
        <v>238</v>
      </c>
      <c r="H631" s="29" t="s">
        <v>2334</v>
      </c>
      <c r="I631" s="29">
        <v>0</v>
      </c>
      <c r="J631" s="29">
        <v>126</v>
      </c>
      <c r="K631" s="29">
        <v>0</v>
      </c>
      <c r="L631" s="29">
        <v>0</v>
      </c>
      <c r="M631" s="29" t="s">
        <v>239</v>
      </c>
      <c r="N631" s="132">
        <v>46568</v>
      </c>
      <c r="O631" s="29">
        <v>46208</v>
      </c>
      <c r="P631" s="29">
        <v>560</v>
      </c>
      <c r="Q631" s="29">
        <v>200</v>
      </c>
      <c r="R631" s="29" t="s">
        <v>2350</v>
      </c>
      <c r="S631" s="29">
        <v>46006</v>
      </c>
      <c r="T631" s="29" t="s">
        <v>240</v>
      </c>
      <c r="U631" s="29" t="s">
        <v>240</v>
      </c>
      <c r="V631" s="29">
        <v>126</v>
      </c>
      <c r="W631" s="29">
        <v>679.59</v>
      </c>
      <c r="X631" s="29">
        <v>1</v>
      </c>
      <c r="Y631" s="29" t="s">
        <v>241</v>
      </c>
      <c r="Z631" s="29" t="s">
        <v>2245</v>
      </c>
      <c r="AA631" s="29" t="s">
        <v>242</v>
      </c>
      <c r="AB631" s="29" t="s">
        <v>242</v>
      </c>
      <c r="AC631" s="29" t="s">
        <v>242</v>
      </c>
      <c r="AD631" s="29" t="s">
        <v>243</v>
      </c>
      <c r="AE631" s="29" t="s">
        <v>240</v>
      </c>
      <c r="AF631" s="30">
        <v>46001</v>
      </c>
      <c r="AH631" s="74">
        <f>_xlfn.IFNA(IF(VLOOKUP(D631,'Cases2021 2022 FC'!AC:AE,3,0)=0,"1",VLOOKUP(D631,'Cases2021 2022 FC'!AC:AE,3,0)),"1")</f>
        <v>232</v>
      </c>
      <c r="AI631" s="74">
        <f t="shared" si="55"/>
        <v>0</v>
      </c>
      <c r="AJ631" s="74">
        <f t="shared" si="56"/>
        <v>0</v>
      </c>
      <c r="AK631" s="74">
        <f t="shared" si="57"/>
        <v>0</v>
      </c>
      <c r="AL631" s="74">
        <f t="shared" si="58"/>
        <v>0</v>
      </c>
      <c r="AM631" s="75">
        <f t="shared" si="59"/>
        <v>0</v>
      </c>
      <c r="AN631" s="72" t="str">
        <f>VLOOKUP(D631,SOP!C:R,16,0)</f>
        <v>ΜΟΥΣΤΑΡΔΑ</v>
      </c>
    </row>
    <row r="632" spans="1:40" x14ac:dyDescent="0.3">
      <c r="A632" s="74" cm="1">
        <f t="array" ref="A632">1+SUMPRODUCT(--(D632&gt;$D$2:$D$826))</f>
        <v>599</v>
      </c>
      <c r="B632" s="72" t="str">
        <f t="shared" si="54"/>
        <v>64773378599</v>
      </c>
      <c r="C632" s="29">
        <v>46008</v>
      </c>
      <c r="D632" s="29">
        <v>64773378</v>
      </c>
      <c r="E632" s="29" t="s">
        <v>756</v>
      </c>
      <c r="F632" s="29" t="s">
        <v>624</v>
      </c>
      <c r="G632" s="29" t="s">
        <v>238</v>
      </c>
      <c r="H632" s="29" t="s">
        <v>2334</v>
      </c>
      <c r="I632" s="29">
        <v>0</v>
      </c>
      <c r="J632" s="29">
        <v>126</v>
      </c>
      <c r="K632" s="29">
        <v>0</v>
      </c>
      <c r="L632" s="29">
        <v>0</v>
      </c>
      <c r="M632" s="29" t="s">
        <v>239</v>
      </c>
      <c r="N632" s="132">
        <v>46568</v>
      </c>
      <c r="O632" s="29">
        <v>46208</v>
      </c>
      <c r="P632" s="29">
        <v>560</v>
      </c>
      <c r="Q632" s="29">
        <v>200</v>
      </c>
      <c r="R632" s="29" t="s">
        <v>2351</v>
      </c>
      <c r="S632" s="29">
        <v>46006</v>
      </c>
      <c r="T632" s="29" t="s">
        <v>240</v>
      </c>
      <c r="U632" s="29" t="s">
        <v>240</v>
      </c>
      <c r="V632" s="29">
        <v>126</v>
      </c>
      <c r="W632" s="29">
        <v>679.59</v>
      </c>
      <c r="X632" s="29">
        <v>1</v>
      </c>
      <c r="Y632" s="29" t="s">
        <v>241</v>
      </c>
      <c r="Z632" s="29" t="s">
        <v>2245</v>
      </c>
      <c r="AA632" s="29" t="s">
        <v>242</v>
      </c>
      <c r="AB632" s="29" t="s">
        <v>242</v>
      </c>
      <c r="AC632" s="29" t="s">
        <v>242</v>
      </c>
      <c r="AD632" s="29" t="s">
        <v>243</v>
      </c>
      <c r="AE632" s="29" t="s">
        <v>240</v>
      </c>
      <c r="AF632" s="30">
        <v>46001</v>
      </c>
      <c r="AH632" s="74">
        <f>_xlfn.IFNA(IF(VLOOKUP(D632,'Cases2021 2022 FC'!AC:AE,3,0)=0,"1",VLOOKUP(D632,'Cases2021 2022 FC'!AC:AE,3,0)),"1")</f>
        <v>232</v>
      </c>
      <c r="AI632" s="74">
        <f t="shared" si="55"/>
        <v>0</v>
      </c>
      <c r="AJ632" s="74">
        <f t="shared" si="56"/>
        <v>0</v>
      </c>
      <c r="AK632" s="74">
        <f t="shared" si="57"/>
        <v>0</v>
      </c>
      <c r="AL632" s="74">
        <f t="shared" si="58"/>
        <v>0</v>
      </c>
      <c r="AM632" s="75">
        <f t="shared" si="59"/>
        <v>0</v>
      </c>
      <c r="AN632" s="72" t="str">
        <f>VLOOKUP(D632,SOP!C:R,16,0)</f>
        <v>ΜΟΥΣΤΑΡΔΑ</v>
      </c>
    </row>
    <row r="633" spans="1:40" x14ac:dyDescent="0.3">
      <c r="A633" s="74" cm="1">
        <f t="array" ref="A633">1+SUMPRODUCT(--(D633&gt;$D$2:$D$826))</f>
        <v>599</v>
      </c>
      <c r="B633" s="72" t="str">
        <f t="shared" si="54"/>
        <v>64773378599</v>
      </c>
      <c r="C633" s="30">
        <v>46008</v>
      </c>
      <c r="D633" s="29">
        <v>64773378</v>
      </c>
      <c r="E633" s="29" t="s">
        <v>756</v>
      </c>
      <c r="F633" s="29" t="s">
        <v>624</v>
      </c>
      <c r="G633" s="29" t="s">
        <v>238</v>
      </c>
      <c r="H633" s="29" t="s">
        <v>2334</v>
      </c>
      <c r="I633" s="29">
        <v>0</v>
      </c>
      <c r="J633" s="29">
        <v>126</v>
      </c>
      <c r="K633" s="29">
        <v>0</v>
      </c>
      <c r="L633" s="29">
        <v>0</v>
      </c>
      <c r="M633" s="29" t="s">
        <v>239</v>
      </c>
      <c r="N633" s="132">
        <v>46568</v>
      </c>
      <c r="O633" s="30">
        <v>46208</v>
      </c>
      <c r="P633" s="29">
        <v>560</v>
      </c>
      <c r="Q633" s="29">
        <v>200</v>
      </c>
      <c r="R633" s="29" t="s">
        <v>2352</v>
      </c>
      <c r="S633" s="29">
        <v>46006</v>
      </c>
      <c r="T633" s="29" t="s">
        <v>240</v>
      </c>
      <c r="U633" s="29" t="s">
        <v>240</v>
      </c>
      <c r="V633" s="29">
        <v>126</v>
      </c>
      <c r="W633" s="29">
        <v>679.59</v>
      </c>
      <c r="X633" s="29">
        <v>1</v>
      </c>
      <c r="Y633" s="29" t="s">
        <v>241</v>
      </c>
      <c r="Z633" s="29" t="s">
        <v>2245</v>
      </c>
      <c r="AA633" s="29" t="s">
        <v>242</v>
      </c>
      <c r="AB633" s="29" t="s">
        <v>242</v>
      </c>
      <c r="AC633" s="29" t="s">
        <v>242</v>
      </c>
      <c r="AD633" s="29" t="s">
        <v>243</v>
      </c>
      <c r="AE633" s="29" t="s">
        <v>240</v>
      </c>
      <c r="AF633" s="30">
        <v>46001</v>
      </c>
      <c r="AH633" s="74">
        <f>_xlfn.IFNA(IF(VLOOKUP(D633,'Cases2021 2022 FC'!AC:AE,3,0)=0,"1",VLOOKUP(D633,'Cases2021 2022 FC'!AC:AE,3,0)),"1")</f>
        <v>232</v>
      </c>
      <c r="AI633" s="74">
        <f t="shared" si="55"/>
        <v>0</v>
      </c>
      <c r="AJ633" s="74">
        <f t="shared" si="56"/>
        <v>0</v>
      </c>
      <c r="AK633" s="74">
        <f t="shared" si="57"/>
        <v>0</v>
      </c>
      <c r="AL633" s="74">
        <f t="shared" si="58"/>
        <v>0</v>
      </c>
      <c r="AM633" s="75">
        <f t="shared" si="59"/>
        <v>0</v>
      </c>
      <c r="AN633" s="72" t="str">
        <f>VLOOKUP(D633,SOP!C:R,16,0)</f>
        <v>ΜΟΥΣΤΑΡΔΑ</v>
      </c>
    </row>
    <row r="634" spans="1:40" x14ac:dyDescent="0.3">
      <c r="A634" s="74" cm="1">
        <f t="array" ref="A634">1+SUMPRODUCT(--(D634&gt;$D$2:$D$826))</f>
        <v>599</v>
      </c>
      <c r="B634" s="72" t="str">
        <f t="shared" si="54"/>
        <v>64773378599</v>
      </c>
      <c r="C634" s="30">
        <v>46008</v>
      </c>
      <c r="D634" s="29">
        <v>64773378</v>
      </c>
      <c r="E634" s="29" t="s">
        <v>756</v>
      </c>
      <c r="F634" s="29" t="s">
        <v>624</v>
      </c>
      <c r="G634" s="29" t="s">
        <v>238</v>
      </c>
      <c r="H634" s="29" t="s">
        <v>2334</v>
      </c>
      <c r="I634" s="29">
        <v>0</v>
      </c>
      <c r="J634" s="29">
        <v>126</v>
      </c>
      <c r="K634" s="29">
        <v>0</v>
      </c>
      <c r="L634" s="29">
        <v>0</v>
      </c>
      <c r="M634" s="29" t="s">
        <v>239</v>
      </c>
      <c r="N634" s="132">
        <v>46568</v>
      </c>
      <c r="O634" s="30">
        <v>46208</v>
      </c>
      <c r="P634" s="29">
        <v>560</v>
      </c>
      <c r="Q634" s="29">
        <v>200</v>
      </c>
      <c r="R634" s="29" t="s">
        <v>2353</v>
      </c>
      <c r="S634" s="29">
        <v>46006</v>
      </c>
      <c r="T634" s="29" t="s">
        <v>240</v>
      </c>
      <c r="U634" s="29" t="s">
        <v>240</v>
      </c>
      <c r="V634" s="29">
        <v>126</v>
      </c>
      <c r="W634" s="29">
        <v>679.59</v>
      </c>
      <c r="X634" s="29">
        <v>1</v>
      </c>
      <c r="Y634" s="29" t="s">
        <v>241</v>
      </c>
      <c r="Z634" s="29" t="s">
        <v>2245</v>
      </c>
      <c r="AA634" s="29" t="s">
        <v>242</v>
      </c>
      <c r="AB634" s="29" t="s">
        <v>242</v>
      </c>
      <c r="AC634" s="29" t="s">
        <v>242</v>
      </c>
      <c r="AD634" s="29" t="s">
        <v>243</v>
      </c>
      <c r="AE634" s="29" t="s">
        <v>240</v>
      </c>
      <c r="AF634" s="30">
        <v>46001</v>
      </c>
      <c r="AH634" s="74">
        <f>_xlfn.IFNA(IF(VLOOKUP(D634,'Cases2021 2022 FC'!AC:AE,3,0)=0,"1",VLOOKUP(D634,'Cases2021 2022 FC'!AC:AE,3,0)),"1")</f>
        <v>232</v>
      </c>
      <c r="AI634" s="74">
        <f t="shared" si="55"/>
        <v>0</v>
      </c>
      <c r="AJ634" s="74">
        <f t="shared" si="56"/>
        <v>0</v>
      </c>
      <c r="AK634" s="74">
        <f t="shared" si="57"/>
        <v>0</v>
      </c>
      <c r="AL634" s="74">
        <f t="shared" si="58"/>
        <v>0</v>
      </c>
      <c r="AM634" s="75">
        <f t="shared" si="59"/>
        <v>0</v>
      </c>
      <c r="AN634" s="72" t="str">
        <f>VLOOKUP(D634,SOP!C:R,16,0)</f>
        <v>ΜΟΥΣΤΑΡΔΑ</v>
      </c>
    </row>
    <row r="635" spans="1:40" x14ac:dyDescent="0.3">
      <c r="A635" s="74" cm="1">
        <f t="array" ref="A635">1+SUMPRODUCT(--(D635&gt;$D$2:$D$826))</f>
        <v>599</v>
      </c>
      <c r="B635" s="72" t="str">
        <f t="shared" si="54"/>
        <v>64773378599</v>
      </c>
      <c r="C635" s="29">
        <v>46008</v>
      </c>
      <c r="D635" s="29">
        <v>64773378</v>
      </c>
      <c r="E635" s="29" t="s">
        <v>756</v>
      </c>
      <c r="F635" s="29" t="s">
        <v>624</v>
      </c>
      <c r="G635" s="29" t="s">
        <v>238</v>
      </c>
      <c r="H635" s="29" t="s">
        <v>2334</v>
      </c>
      <c r="I635" s="29">
        <v>0</v>
      </c>
      <c r="J635" s="29">
        <v>126</v>
      </c>
      <c r="K635" s="29">
        <v>0</v>
      </c>
      <c r="L635" s="29">
        <v>0</v>
      </c>
      <c r="M635" s="29" t="s">
        <v>239</v>
      </c>
      <c r="N635" s="132">
        <v>46568</v>
      </c>
      <c r="O635" s="29">
        <v>46208</v>
      </c>
      <c r="P635" s="29">
        <v>560</v>
      </c>
      <c r="Q635" s="29">
        <v>200</v>
      </c>
      <c r="R635" s="29" t="s">
        <v>2354</v>
      </c>
      <c r="S635" s="29">
        <v>46006</v>
      </c>
      <c r="T635" s="29" t="s">
        <v>240</v>
      </c>
      <c r="U635" s="29" t="s">
        <v>240</v>
      </c>
      <c r="V635" s="29">
        <v>126</v>
      </c>
      <c r="W635" s="29">
        <v>679.59</v>
      </c>
      <c r="X635" s="29">
        <v>1</v>
      </c>
      <c r="Y635" s="29" t="s">
        <v>241</v>
      </c>
      <c r="Z635" s="29" t="s">
        <v>2245</v>
      </c>
      <c r="AA635" s="29" t="s">
        <v>242</v>
      </c>
      <c r="AB635" s="29" t="s">
        <v>242</v>
      </c>
      <c r="AC635" s="29" t="s">
        <v>242</v>
      </c>
      <c r="AD635" s="29" t="s">
        <v>243</v>
      </c>
      <c r="AE635" s="29" t="s">
        <v>240</v>
      </c>
      <c r="AF635" s="30">
        <v>46001</v>
      </c>
      <c r="AH635" s="74">
        <f>_xlfn.IFNA(IF(VLOOKUP(D635,'Cases2021 2022 FC'!AC:AE,3,0)=0,"1",VLOOKUP(D635,'Cases2021 2022 FC'!AC:AE,3,0)),"1")</f>
        <v>232</v>
      </c>
      <c r="AI635" s="74">
        <f t="shared" si="55"/>
        <v>0</v>
      </c>
      <c r="AJ635" s="74">
        <f t="shared" si="56"/>
        <v>0</v>
      </c>
      <c r="AK635" s="74">
        <f t="shared" si="57"/>
        <v>0</v>
      </c>
      <c r="AL635" s="74">
        <f t="shared" si="58"/>
        <v>0</v>
      </c>
      <c r="AM635" s="75">
        <f t="shared" si="59"/>
        <v>0</v>
      </c>
      <c r="AN635" s="72" t="str">
        <f>VLOOKUP(D635,SOP!C:R,16,0)</f>
        <v>ΜΟΥΣΤΑΡΔΑ</v>
      </c>
    </row>
    <row r="636" spans="1:40" x14ac:dyDescent="0.3">
      <c r="A636" s="74" cm="1">
        <f t="array" ref="A636">1+SUMPRODUCT(--(D636&gt;$D$2:$D$826))</f>
        <v>599</v>
      </c>
      <c r="B636" s="72" t="str">
        <f t="shared" si="54"/>
        <v>64773378599</v>
      </c>
      <c r="C636" s="29">
        <v>46008</v>
      </c>
      <c r="D636" s="29">
        <v>64773378</v>
      </c>
      <c r="E636" s="29" t="s">
        <v>756</v>
      </c>
      <c r="F636" s="29" t="s">
        <v>624</v>
      </c>
      <c r="G636" s="29" t="s">
        <v>238</v>
      </c>
      <c r="H636" s="29" t="s">
        <v>2334</v>
      </c>
      <c r="I636" s="29">
        <v>0</v>
      </c>
      <c r="J636" s="29">
        <v>126</v>
      </c>
      <c r="K636" s="29">
        <v>0</v>
      </c>
      <c r="L636" s="29">
        <v>0</v>
      </c>
      <c r="M636" s="29" t="s">
        <v>239</v>
      </c>
      <c r="N636" s="132">
        <v>46568</v>
      </c>
      <c r="O636" s="29">
        <v>46208</v>
      </c>
      <c r="P636" s="29">
        <v>560</v>
      </c>
      <c r="Q636" s="29">
        <v>200</v>
      </c>
      <c r="R636" s="29" t="s">
        <v>2355</v>
      </c>
      <c r="S636" s="29">
        <v>46006</v>
      </c>
      <c r="T636" s="29" t="s">
        <v>240</v>
      </c>
      <c r="U636" s="29" t="s">
        <v>240</v>
      </c>
      <c r="V636" s="29">
        <v>126</v>
      </c>
      <c r="W636" s="29">
        <v>679.59</v>
      </c>
      <c r="X636" s="29">
        <v>1</v>
      </c>
      <c r="Y636" s="29" t="s">
        <v>241</v>
      </c>
      <c r="Z636" s="29" t="s">
        <v>2245</v>
      </c>
      <c r="AA636" s="29" t="s">
        <v>242</v>
      </c>
      <c r="AB636" s="29" t="s">
        <v>242</v>
      </c>
      <c r="AC636" s="29" t="s">
        <v>242</v>
      </c>
      <c r="AD636" s="29" t="s">
        <v>243</v>
      </c>
      <c r="AE636" s="29" t="s">
        <v>240</v>
      </c>
      <c r="AF636" s="30">
        <v>46001</v>
      </c>
      <c r="AH636" s="74">
        <f>_xlfn.IFNA(IF(VLOOKUP(D636,'Cases2021 2022 FC'!AC:AE,3,0)=0,"1",VLOOKUP(D636,'Cases2021 2022 FC'!AC:AE,3,0)),"1")</f>
        <v>232</v>
      </c>
      <c r="AI636" s="74">
        <f t="shared" si="55"/>
        <v>0</v>
      </c>
      <c r="AJ636" s="74">
        <f t="shared" si="56"/>
        <v>0</v>
      </c>
      <c r="AK636" s="74">
        <f t="shared" si="57"/>
        <v>0</v>
      </c>
      <c r="AL636" s="74">
        <f t="shared" si="58"/>
        <v>0</v>
      </c>
      <c r="AM636" s="75">
        <f t="shared" si="59"/>
        <v>0</v>
      </c>
      <c r="AN636" s="72" t="str">
        <f>VLOOKUP(D636,SOP!C:R,16,0)</f>
        <v>ΜΟΥΣΤΑΡΔΑ</v>
      </c>
    </row>
    <row r="637" spans="1:40" x14ac:dyDescent="0.3">
      <c r="A637" s="74" cm="1">
        <f t="array" ref="A637">1+SUMPRODUCT(--(D637&gt;$D$2:$D$826))</f>
        <v>599</v>
      </c>
      <c r="B637" s="72" t="str">
        <f t="shared" si="54"/>
        <v>64773378599</v>
      </c>
      <c r="C637" s="30">
        <v>46008</v>
      </c>
      <c r="D637" s="29">
        <v>64773378</v>
      </c>
      <c r="E637" s="29" t="s">
        <v>756</v>
      </c>
      <c r="F637" s="29" t="s">
        <v>624</v>
      </c>
      <c r="G637" s="29" t="s">
        <v>238</v>
      </c>
      <c r="H637" s="29" t="s">
        <v>2334</v>
      </c>
      <c r="I637" s="29">
        <v>0</v>
      </c>
      <c r="J637" s="29">
        <v>126</v>
      </c>
      <c r="K637" s="29">
        <v>0</v>
      </c>
      <c r="L637" s="29">
        <v>0</v>
      </c>
      <c r="M637" s="29" t="s">
        <v>239</v>
      </c>
      <c r="N637" s="30">
        <v>46568</v>
      </c>
      <c r="O637" s="30">
        <v>46208</v>
      </c>
      <c r="P637" s="29">
        <v>560</v>
      </c>
      <c r="Q637" s="29">
        <v>200</v>
      </c>
      <c r="R637" s="29" t="s">
        <v>2356</v>
      </c>
      <c r="S637" s="30">
        <v>46006</v>
      </c>
      <c r="T637" s="29" t="s">
        <v>240</v>
      </c>
      <c r="U637" s="29" t="s">
        <v>240</v>
      </c>
      <c r="V637" s="32">
        <v>126</v>
      </c>
      <c r="W637" s="29">
        <v>679.59</v>
      </c>
      <c r="X637" s="29">
        <v>1</v>
      </c>
      <c r="Y637" s="29" t="s">
        <v>241</v>
      </c>
      <c r="Z637" s="29" t="s">
        <v>2245</v>
      </c>
      <c r="AA637" s="29" t="s">
        <v>242</v>
      </c>
      <c r="AB637" s="29" t="s">
        <v>242</v>
      </c>
      <c r="AC637" s="29" t="s">
        <v>242</v>
      </c>
      <c r="AD637" s="29" t="s">
        <v>243</v>
      </c>
      <c r="AE637" s="29" t="s">
        <v>240</v>
      </c>
      <c r="AF637" s="30">
        <v>46001</v>
      </c>
      <c r="AH637" s="74">
        <f>_xlfn.IFNA(IF(VLOOKUP(D637,'Cases2021 2022 FC'!AC:AE,3,0)=0,"1",VLOOKUP(D637,'Cases2021 2022 FC'!AC:AE,3,0)),"1")</f>
        <v>232</v>
      </c>
      <c r="AI637" s="74">
        <f t="shared" si="55"/>
        <v>0</v>
      </c>
      <c r="AJ637" s="74">
        <f t="shared" si="56"/>
        <v>0</v>
      </c>
      <c r="AK637" s="74">
        <f t="shared" si="57"/>
        <v>0</v>
      </c>
      <c r="AL637" s="74">
        <f t="shared" si="58"/>
        <v>0</v>
      </c>
      <c r="AM637" s="75">
        <f t="shared" si="59"/>
        <v>0</v>
      </c>
      <c r="AN637" s="72" t="str">
        <f>VLOOKUP(D637,SOP!C:R,16,0)</f>
        <v>ΜΟΥΣΤΑΡΔΑ</v>
      </c>
    </row>
    <row r="638" spans="1:40" x14ac:dyDescent="0.3">
      <c r="A638" s="74" cm="1">
        <f t="array" ref="A638">1+SUMPRODUCT(--(D638&gt;$D$2:$D$826))</f>
        <v>599</v>
      </c>
      <c r="B638" s="72" t="str">
        <f t="shared" si="54"/>
        <v>64773378599</v>
      </c>
      <c r="C638" s="30">
        <v>46008</v>
      </c>
      <c r="D638" s="29">
        <v>64773378</v>
      </c>
      <c r="E638" s="29" t="s">
        <v>756</v>
      </c>
      <c r="F638" s="29" t="s">
        <v>624</v>
      </c>
      <c r="G638" s="29" t="s">
        <v>238</v>
      </c>
      <c r="H638" s="29" t="s">
        <v>2334</v>
      </c>
      <c r="I638" s="29">
        <v>0</v>
      </c>
      <c r="J638" s="29">
        <v>48</v>
      </c>
      <c r="K638" s="29">
        <v>0</v>
      </c>
      <c r="L638" s="29">
        <v>0</v>
      </c>
      <c r="M638" s="29" t="s">
        <v>239</v>
      </c>
      <c r="N638" s="30">
        <v>46568</v>
      </c>
      <c r="O638" s="30">
        <v>46208</v>
      </c>
      <c r="P638" s="29">
        <v>560</v>
      </c>
      <c r="Q638" s="29">
        <v>200</v>
      </c>
      <c r="R638" s="29" t="s">
        <v>2357</v>
      </c>
      <c r="S638" s="30">
        <v>46006</v>
      </c>
      <c r="T638" s="29" t="s">
        <v>240</v>
      </c>
      <c r="U638" s="29" t="s">
        <v>240</v>
      </c>
      <c r="V638" s="29">
        <v>48</v>
      </c>
      <c r="W638" s="29">
        <v>258.89</v>
      </c>
      <c r="X638" s="29">
        <v>0.38100000000000001</v>
      </c>
      <c r="Y638" s="29" t="s">
        <v>241</v>
      </c>
      <c r="Z638" s="29" t="s">
        <v>2245</v>
      </c>
      <c r="AA638" s="29" t="s">
        <v>242</v>
      </c>
      <c r="AB638" s="29" t="s">
        <v>242</v>
      </c>
      <c r="AC638" s="29" t="s">
        <v>242</v>
      </c>
      <c r="AD638" s="29" t="s">
        <v>243</v>
      </c>
      <c r="AE638" s="29" t="s">
        <v>240</v>
      </c>
      <c r="AF638" s="30">
        <v>46001</v>
      </c>
      <c r="AH638" s="74">
        <f>_xlfn.IFNA(IF(VLOOKUP(D638,'Cases2021 2022 FC'!AC:AE,3,0)=0,"1",VLOOKUP(D638,'Cases2021 2022 FC'!AC:AE,3,0)),"1")</f>
        <v>232</v>
      </c>
      <c r="AI638" s="74">
        <f t="shared" si="55"/>
        <v>0</v>
      </c>
      <c r="AJ638" s="74">
        <f t="shared" si="56"/>
        <v>0</v>
      </c>
      <c r="AK638" s="74">
        <f t="shared" si="57"/>
        <v>0</v>
      </c>
      <c r="AL638" s="74">
        <f t="shared" si="58"/>
        <v>0</v>
      </c>
      <c r="AM638" s="75">
        <f t="shared" si="59"/>
        <v>0</v>
      </c>
      <c r="AN638" s="72" t="str">
        <f>VLOOKUP(D638,SOP!C:R,16,0)</f>
        <v>ΜΟΥΣΤΑΡΔΑ</v>
      </c>
    </row>
    <row r="639" spans="1:40" x14ac:dyDescent="0.3">
      <c r="A639" s="74" cm="1">
        <f t="array" ref="A639">1+SUMPRODUCT(--(D639&gt;$D$2:$D$826))</f>
        <v>638</v>
      </c>
      <c r="B639" s="72" t="str">
        <f t="shared" si="54"/>
        <v>64813343638</v>
      </c>
      <c r="C639" s="30">
        <v>46008</v>
      </c>
      <c r="D639" s="29">
        <v>64813343</v>
      </c>
      <c r="E639" s="29" t="s">
        <v>580</v>
      </c>
      <c r="F639" s="29" t="s">
        <v>624</v>
      </c>
      <c r="G639" s="29" t="s">
        <v>238</v>
      </c>
      <c r="H639" s="29" t="s">
        <v>950</v>
      </c>
      <c r="I639" s="29">
        <v>31</v>
      </c>
      <c r="J639" s="29">
        <v>0</v>
      </c>
      <c r="K639" s="29">
        <v>0</v>
      </c>
      <c r="L639" s="29">
        <v>0</v>
      </c>
      <c r="M639" s="29" t="s">
        <v>239</v>
      </c>
      <c r="N639" s="132">
        <v>46234</v>
      </c>
      <c r="O639" s="29">
        <v>46054</v>
      </c>
      <c r="P639" s="29">
        <v>226</v>
      </c>
      <c r="Q639" s="29">
        <v>46</v>
      </c>
      <c r="R639" s="29" t="s">
        <v>951</v>
      </c>
      <c r="S639" s="29">
        <v>45874</v>
      </c>
      <c r="T639" s="29" t="s">
        <v>240</v>
      </c>
      <c r="U639" s="29" t="s">
        <v>240</v>
      </c>
      <c r="V639" s="29">
        <v>31</v>
      </c>
      <c r="W639" s="29">
        <v>678.13</v>
      </c>
      <c r="X639" s="29">
        <v>0.27200000000000002</v>
      </c>
      <c r="Y639" s="29" t="s">
        <v>241</v>
      </c>
      <c r="Z639" s="29" t="s">
        <v>2245</v>
      </c>
      <c r="AA639" s="29" t="s">
        <v>242</v>
      </c>
      <c r="AB639" s="29" t="s">
        <v>242</v>
      </c>
      <c r="AC639" s="29" t="s">
        <v>242</v>
      </c>
      <c r="AD639" s="29" t="s">
        <v>243</v>
      </c>
      <c r="AE639" s="29" t="s">
        <v>240</v>
      </c>
      <c r="AF639" s="30">
        <v>45866</v>
      </c>
      <c r="AH639" s="74">
        <f>_xlfn.IFNA(IF(VLOOKUP(D639,'Cases2021 2022 FC'!AC:AE,3,0)=0,"1",VLOOKUP(D639,'Cases2021 2022 FC'!AC:AE,3,0)),"1")</f>
        <v>10</v>
      </c>
      <c r="AI639" s="74">
        <f t="shared" si="55"/>
        <v>3</v>
      </c>
      <c r="AJ639" s="74">
        <f t="shared" si="56"/>
        <v>0</v>
      </c>
      <c r="AK639" s="74">
        <f t="shared" si="57"/>
        <v>0</v>
      </c>
      <c r="AL639" s="74">
        <f t="shared" si="58"/>
        <v>0</v>
      </c>
      <c r="AM639" s="75">
        <f t="shared" si="59"/>
        <v>0</v>
      </c>
      <c r="AN639" s="72" t="str">
        <f>VLOOKUP(D639,SOP!C:R,16,0)</f>
        <v>ΜΑΓΙΟΝΕΖΑ</v>
      </c>
    </row>
    <row r="640" spans="1:40" x14ac:dyDescent="0.3">
      <c r="A640" s="74" cm="1">
        <f t="array" ref="A640">1+SUMPRODUCT(--(D640&gt;$D$2:$D$826))</f>
        <v>638</v>
      </c>
      <c r="B640" s="72" t="str">
        <f t="shared" si="54"/>
        <v>64813343638</v>
      </c>
      <c r="C640" s="30">
        <v>46008</v>
      </c>
      <c r="D640" s="29">
        <v>64813343</v>
      </c>
      <c r="E640" s="29" t="s">
        <v>580</v>
      </c>
      <c r="F640" s="29" t="s">
        <v>624</v>
      </c>
      <c r="G640" s="29" t="s">
        <v>238</v>
      </c>
      <c r="H640" s="29" t="s">
        <v>950</v>
      </c>
      <c r="I640" s="29">
        <v>114</v>
      </c>
      <c r="J640" s="29">
        <v>0</v>
      </c>
      <c r="K640" s="29">
        <v>0</v>
      </c>
      <c r="L640" s="29">
        <v>0</v>
      </c>
      <c r="M640" s="29" t="s">
        <v>239</v>
      </c>
      <c r="N640" s="132">
        <v>46234</v>
      </c>
      <c r="O640" s="29">
        <v>46054</v>
      </c>
      <c r="P640" s="29">
        <v>226</v>
      </c>
      <c r="Q640" s="29">
        <v>46</v>
      </c>
      <c r="R640" s="29" t="s">
        <v>952</v>
      </c>
      <c r="S640" s="29">
        <v>45874</v>
      </c>
      <c r="T640" s="29" t="s">
        <v>240</v>
      </c>
      <c r="U640" s="29" t="s">
        <v>240</v>
      </c>
      <c r="V640" s="29">
        <v>114</v>
      </c>
      <c r="W640" s="29">
        <v>2493.77</v>
      </c>
      <c r="X640" s="29">
        <v>1</v>
      </c>
      <c r="Y640" s="29" t="s">
        <v>241</v>
      </c>
      <c r="Z640" s="29" t="s">
        <v>2245</v>
      </c>
      <c r="AA640" s="29" t="s">
        <v>242</v>
      </c>
      <c r="AB640" s="29" t="s">
        <v>242</v>
      </c>
      <c r="AC640" s="29" t="s">
        <v>242</v>
      </c>
      <c r="AD640" s="29" t="s">
        <v>243</v>
      </c>
      <c r="AE640" s="29" t="s">
        <v>240</v>
      </c>
      <c r="AF640" s="30">
        <v>45866</v>
      </c>
      <c r="AH640" s="74">
        <f>_xlfn.IFNA(IF(VLOOKUP(D640,'Cases2021 2022 FC'!AC:AE,3,0)=0,"1",VLOOKUP(D640,'Cases2021 2022 FC'!AC:AE,3,0)),"1")</f>
        <v>10</v>
      </c>
      <c r="AI640" s="74">
        <f t="shared" si="55"/>
        <v>11</v>
      </c>
      <c r="AJ640" s="74">
        <f t="shared" si="56"/>
        <v>0</v>
      </c>
      <c r="AK640" s="74">
        <f t="shared" si="57"/>
        <v>3</v>
      </c>
      <c r="AL640" s="74">
        <f t="shared" si="58"/>
        <v>114</v>
      </c>
      <c r="AM640" s="75">
        <f t="shared" si="59"/>
        <v>0</v>
      </c>
      <c r="AN640" s="72" t="str">
        <f>VLOOKUP(D640,SOP!C:R,16,0)</f>
        <v>ΜΑΓΙΟΝΕΖΑ</v>
      </c>
    </row>
    <row r="641" spans="1:40" x14ac:dyDescent="0.3">
      <c r="A641" s="74" cm="1">
        <f t="array" ref="A641">1+SUMPRODUCT(--(D641&gt;$D$2:$D$826))</f>
        <v>638</v>
      </c>
      <c r="B641" s="72" t="str">
        <f t="shared" si="54"/>
        <v>64813343638</v>
      </c>
      <c r="C641" s="30">
        <v>46008</v>
      </c>
      <c r="D641" s="29">
        <v>64813343</v>
      </c>
      <c r="E641" s="29" t="s">
        <v>580</v>
      </c>
      <c r="F641" s="29" t="s">
        <v>624</v>
      </c>
      <c r="G641" s="29" t="s">
        <v>238</v>
      </c>
      <c r="H641" s="29" t="s">
        <v>950</v>
      </c>
      <c r="I641" s="29">
        <v>102</v>
      </c>
      <c r="J641" s="29">
        <v>0</v>
      </c>
      <c r="K641" s="29">
        <v>0</v>
      </c>
      <c r="L641" s="29">
        <v>0</v>
      </c>
      <c r="M641" s="29" t="s">
        <v>239</v>
      </c>
      <c r="N641" s="132">
        <v>46234</v>
      </c>
      <c r="O641" s="29">
        <v>46054</v>
      </c>
      <c r="P641" s="29">
        <v>226</v>
      </c>
      <c r="Q641" s="29">
        <v>46</v>
      </c>
      <c r="R641" s="29" t="s">
        <v>1745</v>
      </c>
      <c r="S641" s="29">
        <v>45874</v>
      </c>
      <c r="T641" s="29" t="s">
        <v>240</v>
      </c>
      <c r="U641" s="29" t="s">
        <v>240</v>
      </c>
      <c r="V641" s="29">
        <v>102</v>
      </c>
      <c r="W641" s="29">
        <v>2231.27</v>
      </c>
      <c r="X641" s="29">
        <v>0.89500000000000002</v>
      </c>
      <c r="Y641" s="29" t="s">
        <v>241</v>
      </c>
      <c r="Z641" s="29" t="s">
        <v>2245</v>
      </c>
      <c r="AA641" s="29" t="s">
        <v>242</v>
      </c>
      <c r="AB641" s="29" t="s">
        <v>242</v>
      </c>
      <c r="AC641" s="29" t="s">
        <v>242</v>
      </c>
      <c r="AD641" s="29" t="s">
        <v>243</v>
      </c>
      <c r="AE641" s="29" t="s">
        <v>240</v>
      </c>
      <c r="AF641" s="30">
        <v>45866</v>
      </c>
      <c r="AH641" s="74">
        <f>_xlfn.IFNA(IF(VLOOKUP(D641,'Cases2021 2022 FC'!AC:AE,3,0)=0,"1",VLOOKUP(D641,'Cases2021 2022 FC'!AC:AE,3,0)),"1")</f>
        <v>10</v>
      </c>
      <c r="AI641" s="74">
        <f t="shared" si="55"/>
        <v>10</v>
      </c>
      <c r="AJ641" s="74">
        <f t="shared" si="56"/>
        <v>0</v>
      </c>
      <c r="AK641" s="74">
        <f t="shared" si="57"/>
        <v>11</v>
      </c>
      <c r="AL641" s="74">
        <f t="shared" si="58"/>
        <v>102</v>
      </c>
      <c r="AM641" s="75">
        <f t="shared" si="59"/>
        <v>0</v>
      </c>
      <c r="AN641" s="72" t="str">
        <f>VLOOKUP(D641,SOP!C:R,16,0)</f>
        <v>ΜΑΓΙΟΝΕΖΑ</v>
      </c>
    </row>
    <row r="642" spans="1:40" x14ac:dyDescent="0.3">
      <c r="A642" s="74" cm="1">
        <f t="array" ref="A642">1+SUMPRODUCT(--(D642&gt;$D$2:$D$826))</f>
        <v>638</v>
      </c>
      <c r="B642" s="72" t="str">
        <f t="shared" ref="B642:B705" si="60">D642&amp;A642</f>
        <v>64813343638</v>
      </c>
      <c r="C642" s="30">
        <v>46008</v>
      </c>
      <c r="D642" s="29">
        <v>64813343</v>
      </c>
      <c r="E642" s="29" t="s">
        <v>580</v>
      </c>
      <c r="F642" s="29" t="s">
        <v>624</v>
      </c>
      <c r="G642" s="29" t="s">
        <v>238</v>
      </c>
      <c r="H642" s="29" t="s">
        <v>1609</v>
      </c>
      <c r="I642" s="29">
        <v>114</v>
      </c>
      <c r="J642" s="29">
        <v>0</v>
      </c>
      <c r="K642" s="29">
        <v>0</v>
      </c>
      <c r="L642" s="29">
        <v>0</v>
      </c>
      <c r="M642" s="29" t="s">
        <v>239</v>
      </c>
      <c r="N642" s="132">
        <v>46326</v>
      </c>
      <c r="O642" s="30">
        <v>46146</v>
      </c>
      <c r="P642" s="29">
        <v>318</v>
      </c>
      <c r="Q642" s="29">
        <v>138</v>
      </c>
      <c r="R642" s="29" t="s">
        <v>1610</v>
      </c>
      <c r="S642" s="29">
        <v>45954</v>
      </c>
      <c r="T642" s="29" t="s">
        <v>240</v>
      </c>
      <c r="U642" s="29" t="s">
        <v>240</v>
      </c>
      <c r="V642" s="29">
        <v>114</v>
      </c>
      <c r="W642" s="29">
        <v>2493.77</v>
      </c>
      <c r="X642" s="29">
        <v>1</v>
      </c>
      <c r="Y642" s="29" t="s">
        <v>241</v>
      </c>
      <c r="Z642" s="29" t="s">
        <v>2245</v>
      </c>
      <c r="AA642" s="29" t="s">
        <v>242</v>
      </c>
      <c r="AB642" s="29" t="s">
        <v>242</v>
      </c>
      <c r="AC642" s="29" t="s">
        <v>242</v>
      </c>
      <c r="AD642" s="29" t="s">
        <v>243</v>
      </c>
      <c r="AE642" s="29" t="s">
        <v>240</v>
      </c>
      <c r="AF642" s="30">
        <v>45931</v>
      </c>
      <c r="AH642" s="74">
        <f>_xlfn.IFNA(IF(VLOOKUP(D642,'Cases2021 2022 FC'!AC:AE,3,0)=0,"1",VLOOKUP(D642,'Cases2021 2022 FC'!AC:AE,3,0)),"1")</f>
        <v>10</v>
      </c>
      <c r="AI642" s="74">
        <f t="shared" ref="AI642:AI705" si="61">ROUND(I642/AH642,0)</f>
        <v>11</v>
      </c>
      <c r="AJ642" s="74">
        <f t="shared" ref="AJ642:AJ705" si="62">IF(Q642-AI642&lt;0,Q642-AI642,0)</f>
        <v>0</v>
      </c>
      <c r="AK642" s="74">
        <f t="shared" ref="AK642:AK705" si="63">IF((AI642&gt;Q642),(K642/AH642)-Q642,0)+IFERROR(IF(B642=B641,AI641,0),0)</f>
        <v>10</v>
      </c>
      <c r="AL642" s="74">
        <f t="shared" ref="AL642:AL705" si="64">IF(AK642&gt;K642,I642,AK642)</f>
        <v>114</v>
      </c>
      <c r="AM642" s="75">
        <f t="shared" ref="AM642:AM705" si="65">IFERROR((W642/K642)*AL642,0)</f>
        <v>0</v>
      </c>
      <c r="AN642" s="72" t="str">
        <f>VLOOKUP(D642,SOP!C:R,16,0)</f>
        <v>ΜΑΓΙΟΝΕΖΑ</v>
      </c>
    </row>
    <row r="643" spans="1:40" x14ac:dyDescent="0.3">
      <c r="A643" s="74" cm="1">
        <f t="array" ref="A643">1+SUMPRODUCT(--(D643&gt;$D$2:$D$826))</f>
        <v>638</v>
      </c>
      <c r="B643" s="72" t="str">
        <f t="shared" si="60"/>
        <v>64813343638</v>
      </c>
      <c r="C643" s="30">
        <v>46008</v>
      </c>
      <c r="D643" s="29">
        <v>64813343</v>
      </c>
      <c r="E643" s="29" t="s">
        <v>580</v>
      </c>
      <c r="F643" s="29" t="s">
        <v>624</v>
      </c>
      <c r="G643" s="29" t="s">
        <v>238</v>
      </c>
      <c r="H643" s="29" t="s">
        <v>1609</v>
      </c>
      <c r="I643" s="29">
        <v>114</v>
      </c>
      <c r="J643" s="29">
        <v>0</v>
      </c>
      <c r="K643" s="29">
        <v>0</v>
      </c>
      <c r="L643" s="29">
        <v>0</v>
      </c>
      <c r="M643" s="29" t="s">
        <v>239</v>
      </c>
      <c r="N643" s="132">
        <v>46326</v>
      </c>
      <c r="O643" s="30">
        <v>46146</v>
      </c>
      <c r="P643" s="29">
        <v>318</v>
      </c>
      <c r="Q643" s="29">
        <v>138</v>
      </c>
      <c r="R643" s="29" t="s">
        <v>1611</v>
      </c>
      <c r="S643" s="29">
        <v>45954</v>
      </c>
      <c r="T643" s="29" t="s">
        <v>240</v>
      </c>
      <c r="U643" s="29" t="s">
        <v>240</v>
      </c>
      <c r="V643" s="29">
        <v>114</v>
      </c>
      <c r="W643" s="29">
        <v>2493.77</v>
      </c>
      <c r="X643" s="29">
        <v>1</v>
      </c>
      <c r="Y643" s="29" t="s">
        <v>241</v>
      </c>
      <c r="Z643" s="29" t="s">
        <v>2245</v>
      </c>
      <c r="AA643" s="29" t="s">
        <v>242</v>
      </c>
      <c r="AB643" s="29" t="s">
        <v>242</v>
      </c>
      <c r="AC643" s="29" t="s">
        <v>242</v>
      </c>
      <c r="AD643" s="29" t="s">
        <v>243</v>
      </c>
      <c r="AE643" s="29" t="s">
        <v>240</v>
      </c>
      <c r="AF643" s="30">
        <v>45931</v>
      </c>
      <c r="AH643" s="74">
        <f>_xlfn.IFNA(IF(VLOOKUP(D643,'Cases2021 2022 FC'!AC:AE,3,0)=0,"1",VLOOKUP(D643,'Cases2021 2022 FC'!AC:AE,3,0)),"1")</f>
        <v>10</v>
      </c>
      <c r="AI643" s="74">
        <f t="shared" si="61"/>
        <v>11</v>
      </c>
      <c r="AJ643" s="74">
        <f t="shared" si="62"/>
        <v>0</v>
      </c>
      <c r="AK643" s="74">
        <f t="shared" si="63"/>
        <v>11</v>
      </c>
      <c r="AL643" s="74">
        <f t="shared" si="64"/>
        <v>114</v>
      </c>
      <c r="AM643" s="75">
        <f t="shared" si="65"/>
        <v>0</v>
      </c>
      <c r="AN643" s="72" t="str">
        <f>VLOOKUP(D643,SOP!C:R,16,0)</f>
        <v>ΜΑΓΙΟΝΕΖΑ</v>
      </c>
    </row>
    <row r="644" spans="1:40" x14ac:dyDescent="0.3">
      <c r="A644" s="74" cm="1">
        <f t="array" ref="A644">1+SUMPRODUCT(--(D644&gt;$D$2:$D$826))</f>
        <v>638</v>
      </c>
      <c r="B644" s="72" t="str">
        <f t="shared" si="60"/>
        <v>64813343638</v>
      </c>
      <c r="C644" s="30">
        <v>46008</v>
      </c>
      <c r="D644" s="29">
        <v>64813343</v>
      </c>
      <c r="E644" s="29" t="s">
        <v>580</v>
      </c>
      <c r="F644" s="29" t="s">
        <v>624</v>
      </c>
      <c r="G644" s="29" t="s">
        <v>238</v>
      </c>
      <c r="H644" s="29" t="s">
        <v>1609</v>
      </c>
      <c r="I644" s="29">
        <v>114</v>
      </c>
      <c r="J644" s="29">
        <v>0</v>
      </c>
      <c r="K644" s="29">
        <v>0</v>
      </c>
      <c r="L644" s="29">
        <v>0</v>
      </c>
      <c r="M644" s="29" t="s">
        <v>239</v>
      </c>
      <c r="N644" s="132">
        <v>46326</v>
      </c>
      <c r="O644" s="30">
        <v>46146</v>
      </c>
      <c r="P644" s="29">
        <v>318</v>
      </c>
      <c r="Q644" s="29">
        <v>138</v>
      </c>
      <c r="R644" s="29" t="s">
        <v>1612</v>
      </c>
      <c r="S644" s="29">
        <v>45954</v>
      </c>
      <c r="T644" s="29" t="s">
        <v>240</v>
      </c>
      <c r="U644" s="29" t="s">
        <v>240</v>
      </c>
      <c r="V644" s="29">
        <v>114</v>
      </c>
      <c r="W644" s="29">
        <v>2493.77</v>
      </c>
      <c r="X644" s="29">
        <v>1</v>
      </c>
      <c r="Y644" s="29" t="s">
        <v>241</v>
      </c>
      <c r="Z644" s="29" t="s">
        <v>2245</v>
      </c>
      <c r="AA644" s="29" t="s">
        <v>242</v>
      </c>
      <c r="AB644" s="29" t="s">
        <v>242</v>
      </c>
      <c r="AC644" s="29" t="s">
        <v>242</v>
      </c>
      <c r="AD644" s="29" t="s">
        <v>243</v>
      </c>
      <c r="AE644" s="29" t="s">
        <v>240</v>
      </c>
      <c r="AF644" s="30">
        <v>45931</v>
      </c>
      <c r="AH644" s="74">
        <f>_xlfn.IFNA(IF(VLOOKUP(D644,'Cases2021 2022 FC'!AC:AE,3,0)=0,"1",VLOOKUP(D644,'Cases2021 2022 FC'!AC:AE,3,0)),"1")</f>
        <v>10</v>
      </c>
      <c r="AI644" s="74">
        <f t="shared" si="61"/>
        <v>11</v>
      </c>
      <c r="AJ644" s="74">
        <f t="shared" si="62"/>
        <v>0</v>
      </c>
      <c r="AK644" s="74">
        <f t="shared" si="63"/>
        <v>11</v>
      </c>
      <c r="AL644" s="74">
        <f t="shared" si="64"/>
        <v>114</v>
      </c>
      <c r="AM644" s="75">
        <f t="shared" si="65"/>
        <v>0</v>
      </c>
      <c r="AN644" s="72" t="str">
        <f>VLOOKUP(D644,SOP!C:R,16,0)</f>
        <v>ΜΑΓΙΟΝΕΖΑ</v>
      </c>
    </row>
    <row r="645" spans="1:40" x14ac:dyDescent="0.3">
      <c r="A645" s="74" cm="1">
        <f t="array" ref="A645">1+SUMPRODUCT(--(D645&gt;$D$2:$D$826))</f>
        <v>638</v>
      </c>
      <c r="B645" s="72" t="str">
        <f t="shared" si="60"/>
        <v>64813343638</v>
      </c>
      <c r="C645" s="30">
        <v>46008</v>
      </c>
      <c r="D645" s="29">
        <v>64813343</v>
      </c>
      <c r="E645" s="29" t="s">
        <v>580</v>
      </c>
      <c r="F645" s="29" t="s">
        <v>624</v>
      </c>
      <c r="G645" s="29" t="s">
        <v>238</v>
      </c>
      <c r="H645" s="29" t="s">
        <v>1609</v>
      </c>
      <c r="I645" s="29">
        <v>114</v>
      </c>
      <c r="J645" s="29">
        <v>0</v>
      </c>
      <c r="K645" s="29">
        <v>0</v>
      </c>
      <c r="L645" s="29">
        <v>0</v>
      </c>
      <c r="M645" s="29" t="s">
        <v>239</v>
      </c>
      <c r="N645" s="132">
        <v>46326</v>
      </c>
      <c r="O645" s="30">
        <v>46146</v>
      </c>
      <c r="P645" s="29">
        <v>318</v>
      </c>
      <c r="Q645" s="29">
        <v>138</v>
      </c>
      <c r="R645" s="29" t="s">
        <v>1613</v>
      </c>
      <c r="S645" s="29">
        <v>45954</v>
      </c>
      <c r="T645" s="29" t="s">
        <v>240</v>
      </c>
      <c r="U645" s="29" t="s">
        <v>240</v>
      </c>
      <c r="V645" s="29">
        <v>114</v>
      </c>
      <c r="W645" s="29">
        <v>2493.77</v>
      </c>
      <c r="X645" s="29">
        <v>1</v>
      </c>
      <c r="Y645" s="29" t="s">
        <v>241</v>
      </c>
      <c r="Z645" s="29" t="s">
        <v>2245</v>
      </c>
      <c r="AA645" s="29" t="s">
        <v>242</v>
      </c>
      <c r="AB645" s="29" t="s">
        <v>242</v>
      </c>
      <c r="AC645" s="29" t="s">
        <v>242</v>
      </c>
      <c r="AD645" s="29" t="s">
        <v>243</v>
      </c>
      <c r="AE645" s="29" t="s">
        <v>240</v>
      </c>
      <c r="AF645" s="30">
        <v>45931</v>
      </c>
      <c r="AH645" s="74">
        <f>_xlfn.IFNA(IF(VLOOKUP(D645,'Cases2021 2022 FC'!AC:AE,3,0)=0,"1",VLOOKUP(D645,'Cases2021 2022 FC'!AC:AE,3,0)),"1")</f>
        <v>10</v>
      </c>
      <c r="AI645" s="74">
        <f t="shared" si="61"/>
        <v>11</v>
      </c>
      <c r="AJ645" s="74">
        <f t="shared" si="62"/>
        <v>0</v>
      </c>
      <c r="AK645" s="74">
        <f t="shared" si="63"/>
        <v>11</v>
      </c>
      <c r="AL645" s="74">
        <f t="shared" si="64"/>
        <v>114</v>
      </c>
      <c r="AM645" s="75">
        <f t="shared" si="65"/>
        <v>0</v>
      </c>
      <c r="AN645" s="72" t="str">
        <f>VLOOKUP(D645,SOP!C:R,16,0)</f>
        <v>ΜΑΓΙΟΝΕΖΑ</v>
      </c>
    </row>
    <row r="646" spans="1:40" x14ac:dyDescent="0.3">
      <c r="A646" s="74" cm="1">
        <f t="array" ref="A646">1+SUMPRODUCT(--(D646&gt;$D$2:$D$826))</f>
        <v>645</v>
      </c>
      <c r="B646" s="72" t="str">
        <f t="shared" si="60"/>
        <v>64813347645</v>
      </c>
      <c r="C646" s="30">
        <v>46008</v>
      </c>
      <c r="D646" s="29">
        <v>64813347</v>
      </c>
      <c r="E646" s="29" t="s">
        <v>873</v>
      </c>
      <c r="F646" s="29" t="s">
        <v>624</v>
      </c>
      <c r="G646" s="29" t="s">
        <v>238</v>
      </c>
      <c r="H646" s="29" t="s">
        <v>944</v>
      </c>
      <c r="I646" s="29">
        <v>57</v>
      </c>
      <c r="J646" s="29">
        <v>0</v>
      </c>
      <c r="K646" s="29">
        <v>0</v>
      </c>
      <c r="L646" s="29">
        <v>0</v>
      </c>
      <c r="M646" s="29" t="s">
        <v>239</v>
      </c>
      <c r="N646" s="30">
        <v>46234</v>
      </c>
      <c r="O646" s="30">
        <v>46054</v>
      </c>
      <c r="P646" s="32">
        <v>226</v>
      </c>
      <c r="Q646" s="32">
        <v>46</v>
      </c>
      <c r="R646" s="29" t="s">
        <v>945</v>
      </c>
      <c r="S646" s="30">
        <v>45873</v>
      </c>
      <c r="T646" s="29" t="s">
        <v>240</v>
      </c>
      <c r="U646" s="29" t="s">
        <v>240</v>
      </c>
      <c r="V646" s="32">
        <v>57</v>
      </c>
      <c r="W646" s="33">
        <v>1186.78</v>
      </c>
      <c r="X646" s="32">
        <v>0.5</v>
      </c>
      <c r="Y646" s="29" t="s">
        <v>241</v>
      </c>
      <c r="Z646" s="29" t="s">
        <v>2245</v>
      </c>
      <c r="AA646" s="29" t="s">
        <v>242</v>
      </c>
      <c r="AB646" s="29" t="s">
        <v>242</v>
      </c>
      <c r="AC646" s="29" t="s">
        <v>242</v>
      </c>
      <c r="AD646" s="29" t="s">
        <v>243</v>
      </c>
      <c r="AE646" s="29" t="s">
        <v>240</v>
      </c>
      <c r="AF646" s="30">
        <v>45861</v>
      </c>
      <c r="AG646" s="30"/>
      <c r="AH646" s="74">
        <f>_xlfn.IFNA(IF(VLOOKUP(D646,'Cases2021 2022 FC'!AC:AE,3,0)=0,"1",VLOOKUP(D646,'Cases2021 2022 FC'!AC:AE,3,0)),"1")</f>
        <v>14</v>
      </c>
      <c r="AI646" s="74">
        <f t="shared" si="61"/>
        <v>4</v>
      </c>
      <c r="AJ646" s="74">
        <f t="shared" si="62"/>
        <v>0</v>
      </c>
      <c r="AK646" s="74">
        <f t="shared" si="63"/>
        <v>0</v>
      </c>
      <c r="AL646" s="74">
        <f t="shared" si="64"/>
        <v>0</v>
      </c>
      <c r="AM646" s="75">
        <f t="shared" si="65"/>
        <v>0</v>
      </c>
      <c r="AN646" s="72" t="str">
        <f>VLOOKUP(D646,SOP!C:R,16,0)</f>
        <v>ΚΕΤΣΑΠ</v>
      </c>
    </row>
    <row r="647" spans="1:40" x14ac:dyDescent="0.3">
      <c r="A647" s="74" cm="1">
        <f t="array" ref="A647">1+SUMPRODUCT(--(D647&gt;$D$2:$D$826))</f>
        <v>645</v>
      </c>
      <c r="B647" s="72" t="str">
        <f t="shared" si="60"/>
        <v>64813347645</v>
      </c>
      <c r="C647" s="30">
        <v>46008</v>
      </c>
      <c r="D647" s="29">
        <v>64813347</v>
      </c>
      <c r="E647" s="29" t="s">
        <v>873</v>
      </c>
      <c r="F647" s="29" t="s">
        <v>624</v>
      </c>
      <c r="G647" s="29" t="s">
        <v>238</v>
      </c>
      <c r="H647" s="29" t="s">
        <v>944</v>
      </c>
      <c r="I647" s="29">
        <v>114</v>
      </c>
      <c r="J647" s="29">
        <v>0</v>
      </c>
      <c r="K647" s="29">
        <v>0</v>
      </c>
      <c r="L647" s="29">
        <v>0</v>
      </c>
      <c r="M647" s="29" t="s">
        <v>239</v>
      </c>
      <c r="N647" s="132">
        <v>46234</v>
      </c>
      <c r="O647" s="30">
        <v>46054</v>
      </c>
      <c r="P647" s="29">
        <v>226</v>
      </c>
      <c r="Q647" s="29">
        <v>46</v>
      </c>
      <c r="R647" s="29" t="s">
        <v>946</v>
      </c>
      <c r="S647" s="29">
        <v>45873</v>
      </c>
      <c r="T647" s="29" t="s">
        <v>240</v>
      </c>
      <c r="U647" s="29" t="s">
        <v>240</v>
      </c>
      <c r="V647" s="29">
        <v>114</v>
      </c>
      <c r="W647" s="29">
        <v>2373.5500000000002</v>
      </c>
      <c r="X647" s="29">
        <v>1</v>
      </c>
      <c r="Y647" s="29" t="s">
        <v>241</v>
      </c>
      <c r="Z647" s="29" t="s">
        <v>2245</v>
      </c>
      <c r="AA647" s="29" t="s">
        <v>242</v>
      </c>
      <c r="AB647" s="29" t="s">
        <v>242</v>
      </c>
      <c r="AC647" s="29" t="s">
        <v>242</v>
      </c>
      <c r="AD647" s="29" t="s">
        <v>243</v>
      </c>
      <c r="AE647" s="29" t="s">
        <v>240</v>
      </c>
      <c r="AF647" s="30">
        <v>45861</v>
      </c>
      <c r="AH647" s="74">
        <f>_xlfn.IFNA(IF(VLOOKUP(D647,'Cases2021 2022 FC'!AC:AE,3,0)=0,"1",VLOOKUP(D647,'Cases2021 2022 FC'!AC:AE,3,0)),"1")</f>
        <v>14</v>
      </c>
      <c r="AI647" s="74">
        <f t="shared" si="61"/>
        <v>8</v>
      </c>
      <c r="AJ647" s="74">
        <f t="shared" si="62"/>
        <v>0</v>
      </c>
      <c r="AK647" s="74">
        <f t="shared" si="63"/>
        <v>4</v>
      </c>
      <c r="AL647" s="74">
        <f t="shared" si="64"/>
        <v>114</v>
      </c>
      <c r="AM647" s="75">
        <f t="shared" si="65"/>
        <v>0</v>
      </c>
      <c r="AN647" s="72" t="str">
        <f>VLOOKUP(D647,SOP!C:R,16,0)</f>
        <v>ΚΕΤΣΑΠ</v>
      </c>
    </row>
    <row r="648" spans="1:40" x14ac:dyDescent="0.3">
      <c r="A648" s="74" cm="1">
        <f t="array" ref="A648">1+SUMPRODUCT(--(D648&gt;$D$2:$D$826))</f>
        <v>645</v>
      </c>
      <c r="B648" s="72" t="str">
        <f t="shared" si="60"/>
        <v>64813347645</v>
      </c>
      <c r="C648" s="30">
        <v>46008</v>
      </c>
      <c r="D648" s="29">
        <v>64813347</v>
      </c>
      <c r="E648" s="29" t="s">
        <v>873</v>
      </c>
      <c r="F648" s="29" t="s">
        <v>624</v>
      </c>
      <c r="G648" s="29" t="s">
        <v>238</v>
      </c>
      <c r="H648" s="29" t="s">
        <v>944</v>
      </c>
      <c r="I648" s="29">
        <v>114</v>
      </c>
      <c r="J648" s="29">
        <v>0</v>
      </c>
      <c r="K648" s="29">
        <v>0</v>
      </c>
      <c r="L648" s="29">
        <v>0</v>
      </c>
      <c r="M648" s="29" t="s">
        <v>239</v>
      </c>
      <c r="N648" s="132">
        <v>46234</v>
      </c>
      <c r="O648" s="30">
        <v>46054</v>
      </c>
      <c r="P648" s="29">
        <v>226</v>
      </c>
      <c r="Q648" s="29">
        <v>46</v>
      </c>
      <c r="R648" s="29" t="s">
        <v>947</v>
      </c>
      <c r="S648" s="29">
        <v>45873</v>
      </c>
      <c r="T648" s="29" t="s">
        <v>240</v>
      </c>
      <c r="U648" s="29" t="s">
        <v>240</v>
      </c>
      <c r="V648" s="29">
        <v>114</v>
      </c>
      <c r="W648" s="29">
        <v>2373.5500000000002</v>
      </c>
      <c r="X648" s="29">
        <v>1</v>
      </c>
      <c r="Y648" s="29" t="s">
        <v>241</v>
      </c>
      <c r="Z648" s="29" t="s">
        <v>2245</v>
      </c>
      <c r="AA648" s="29" t="s">
        <v>242</v>
      </c>
      <c r="AB648" s="29" t="s">
        <v>242</v>
      </c>
      <c r="AC648" s="29" t="s">
        <v>242</v>
      </c>
      <c r="AD648" s="29" t="s">
        <v>243</v>
      </c>
      <c r="AE648" s="29" t="s">
        <v>240</v>
      </c>
      <c r="AF648" s="30">
        <v>45861</v>
      </c>
      <c r="AH648" s="74">
        <f>_xlfn.IFNA(IF(VLOOKUP(D648,'Cases2021 2022 FC'!AC:AE,3,0)=0,"1",VLOOKUP(D648,'Cases2021 2022 FC'!AC:AE,3,0)),"1")</f>
        <v>14</v>
      </c>
      <c r="AI648" s="74">
        <f t="shared" si="61"/>
        <v>8</v>
      </c>
      <c r="AJ648" s="74">
        <f t="shared" si="62"/>
        <v>0</v>
      </c>
      <c r="AK648" s="74">
        <f t="shared" si="63"/>
        <v>8</v>
      </c>
      <c r="AL648" s="74">
        <f t="shared" si="64"/>
        <v>114</v>
      </c>
      <c r="AM648" s="75">
        <f t="shared" si="65"/>
        <v>0</v>
      </c>
      <c r="AN648" s="72" t="str">
        <f>VLOOKUP(D648,SOP!C:R,16,0)</f>
        <v>ΚΕΤΣΑΠ</v>
      </c>
    </row>
    <row r="649" spans="1:40" x14ac:dyDescent="0.3">
      <c r="A649" s="74" cm="1">
        <f t="array" ref="A649">1+SUMPRODUCT(--(D649&gt;$D$2:$D$826))</f>
        <v>645</v>
      </c>
      <c r="B649" s="72" t="str">
        <f t="shared" si="60"/>
        <v>64813347645</v>
      </c>
      <c r="C649" s="30">
        <v>46008</v>
      </c>
      <c r="D649" s="29">
        <v>64813347</v>
      </c>
      <c r="E649" s="29" t="s">
        <v>873</v>
      </c>
      <c r="F649" s="29" t="s">
        <v>624</v>
      </c>
      <c r="G649" s="29" t="s">
        <v>238</v>
      </c>
      <c r="H649" s="29" t="s">
        <v>944</v>
      </c>
      <c r="I649" s="29">
        <v>114</v>
      </c>
      <c r="J649" s="29">
        <v>0</v>
      </c>
      <c r="K649" s="29">
        <v>0</v>
      </c>
      <c r="L649" s="29">
        <v>0</v>
      </c>
      <c r="M649" s="29" t="s">
        <v>239</v>
      </c>
      <c r="N649" s="132">
        <v>46234</v>
      </c>
      <c r="O649" s="30">
        <v>46054</v>
      </c>
      <c r="P649" s="29">
        <v>226</v>
      </c>
      <c r="Q649" s="29">
        <v>46</v>
      </c>
      <c r="R649" s="29" t="s">
        <v>948</v>
      </c>
      <c r="S649" s="29">
        <v>45873</v>
      </c>
      <c r="T649" s="29" t="s">
        <v>240</v>
      </c>
      <c r="U649" s="29" t="s">
        <v>240</v>
      </c>
      <c r="V649" s="29">
        <v>114</v>
      </c>
      <c r="W649" s="29">
        <v>2373.5500000000002</v>
      </c>
      <c r="X649" s="29">
        <v>1</v>
      </c>
      <c r="Y649" s="29" t="s">
        <v>241</v>
      </c>
      <c r="Z649" s="29" t="s">
        <v>2245</v>
      </c>
      <c r="AA649" s="29" t="s">
        <v>242</v>
      </c>
      <c r="AB649" s="29" t="s">
        <v>242</v>
      </c>
      <c r="AC649" s="29" t="s">
        <v>242</v>
      </c>
      <c r="AD649" s="29" t="s">
        <v>243</v>
      </c>
      <c r="AE649" s="29" t="s">
        <v>240</v>
      </c>
      <c r="AF649" s="30">
        <v>45861</v>
      </c>
      <c r="AH649" s="74">
        <f>_xlfn.IFNA(IF(VLOOKUP(D649,'Cases2021 2022 FC'!AC:AE,3,0)=0,"1",VLOOKUP(D649,'Cases2021 2022 FC'!AC:AE,3,0)),"1")</f>
        <v>14</v>
      </c>
      <c r="AI649" s="74">
        <f t="shared" si="61"/>
        <v>8</v>
      </c>
      <c r="AJ649" s="74">
        <f t="shared" si="62"/>
        <v>0</v>
      </c>
      <c r="AK649" s="74">
        <f t="shared" si="63"/>
        <v>8</v>
      </c>
      <c r="AL649" s="74">
        <f t="shared" si="64"/>
        <v>114</v>
      </c>
      <c r="AM649" s="75">
        <f t="shared" si="65"/>
        <v>0</v>
      </c>
      <c r="AN649" s="72" t="str">
        <f>VLOOKUP(D649,SOP!C:R,16,0)</f>
        <v>ΚΕΤΣΑΠ</v>
      </c>
    </row>
    <row r="650" spans="1:40" x14ac:dyDescent="0.3">
      <c r="A650" s="74" cm="1">
        <f t="array" ref="A650">1+SUMPRODUCT(--(D650&gt;$D$2:$D$826))</f>
        <v>645</v>
      </c>
      <c r="B650" s="72" t="str">
        <f t="shared" si="60"/>
        <v>64813347645</v>
      </c>
      <c r="C650" s="30">
        <v>46008</v>
      </c>
      <c r="D650" s="29">
        <v>64813347</v>
      </c>
      <c r="E650" s="29" t="s">
        <v>873</v>
      </c>
      <c r="F650" s="29" t="s">
        <v>624</v>
      </c>
      <c r="G650" s="29" t="s">
        <v>238</v>
      </c>
      <c r="H650" s="29" t="s">
        <v>1596</v>
      </c>
      <c r="I650" s="29">
        <v>114</v>
      </c>
      <c r="J650" s="29">
        <v>0</v>
      </c>
      <c r="K650" s="29">
        <v>0</v>
      </c>
      <c r="L650" s="29">
        <v>0</v>
      </c>
      <c r="M650" s="29" t="s">
        <v>239</v>
      </c>
      <c r="N650" s="132">
        <v>46234</v>
      </c>
      <c r="O650" s="30">
        <v>46054</v>
      </c>
      <c r="P650" s="29">
        <v>226</v>
      </c>
      <c r="Q650" s="29">
        <v>46</v>
      </c>
      <c r="R650" s="29" t="s">
        <v>1597</v>
      </c>
      <c r="S650" s="29">
        <v>45954</v>
      </c>
      <c r="T650" s="29" t="s">
        <v>240</v>
      </c>
      <c r="U650" s="29" t="s">
        <v>240</v>
      </c>
      <c r="V650" s="29">
        <v>114</v>
      </c>
      <c r="W650" s="29">
        <v>2373.5500000000002</v>
      </c>
      <c r="X650" s="29">
        <v>1</v>
      </c>
      <c r="Y650" s="29" t="s">
        <v>241</v>
      </c>
      <c r="Z650" s="29" t="s">
        <v>2245</v>
      </c>
      <c r="AA650" s="29" t="s">
        <v>242</v>
      </c>
      <c r="AB650" s="29" t="s">
        <v>242</v>
      </c>
      <c r="AC650" s="29" t="s">
        <v>242</v>
      </c>
      <c r="AD650" s="29" t="s">
        <v>243</v>
      </c>
      <c r="AE650" s="29" t="s">
        <v>240</v>
      </c>
      <c r="AF650" s="30">
        <v>45863</v>
      </c>
      <c r="AH650" s="74">
        <f>_xlfn.IFNA(IF(VLOOKUP(D650,'Cases2021 2022 FC'!AC:AE,3,0)=0,"1",VLOOKUP(D650,'Cases2021 2022 FC'!AC:AE,3,0)),"1")</f>
        <v>14</v>
      </c>
      <c r="AI650" s="74">
        <f t="shared" si="61"/>
        <v>8</v>
      </c>
      <c r="AJ650" s="74">
        <f t="shared" si="62"/>
        <v>0</v>
      </c>
      <c r="AK650" s="74">
        <f t="shared" si="63"/>
        <v>8</v>
      </c>
      <c r="AL650" s="74">
        <f t="shared" si="64"/>
        <v>114</v>
      </c>
      <c r="AM650" s="75">
        <f t="shared" si="65"/>
        <v>0</v>
      </c>
      <c r="AN650" s="72" t="str">
        <f>VLOOKUP(D650,SOP!C:R,16,0)</f>
        <v>ΚΕΤΣΑΠ</v>
      </c>
    </row>
    <row r="651" spans="1:40" x14ac:dyDescent="0.3">
      <c r="A651" s="74" cm="1">
        <f t="array" ref="A651">1+SUMPRODUCT(--(D651&gt;$D$2:$D$826))</f>
        <v>645</v>
      </c>
      <c r="B651" s="72" t="str">
        <f t="shared" si="60"/>
        <v>64813347645</v>
      </c>
      <c r="C651" s="30">
        <v>46008</v>
      </c>
      <c r="D651" s="29">
        <v>64813347</v>
      </c>
      <c r="E651" s="29" t="s">
        <v>873</v>
      </c>
      <c r="F651" s="29" t="s">
        <v>624</v>
      </c>
      <c r="G651" s="29" t="s">
        <v>238</v>
      </c>
      <c r="H651" s="29" t="s">
        <v>1596</v>
      </c>
      <c r="I651" s="29">
        <v>114</v>
      </c>
      <c r="J651" s="29">
        <v>0</v>
      </c>
      <c r="K651" s="29">
        <v>0</v>
      </c>
      <c r="L651" s="29">
        <v>0</v>
      </c>
      <c r="M651" s="29" t="s">
        <v>239</v>
      </c>
      <c r="N651" s="132">
        <v>46234</v>
      </c>
      <c r="O651" s="30">
        <v>46054</v>
      </c>
      <c r="P651" s="29">
        <v>226</v>
      </c>
      <c r="Q651" s="29">
        <v>46</v>
      </c>
      <c r="R651" s="29" t="s">
        <v>1598</v>
      </c>
      <c r="S651" s="29">
        <v>45954</v>
      </c>
      <c r="T651" s="29" t="s">
        <v>240</v>
      </c>
      <c r="U651" s="29" t="s">
        <v>240</v>
      </c>
      <c r="V651" s="29">
        <v>114</v>
      </c>
      <c r="W651" s="29">
        <v>2373.5500000000002</v>
      </c>
      <c r="X651" s="29">
        <v>1</v>
      </c>
      <c r="Y651" s="29" t="s">
        <v>241</v>
      </c>
      <c r="Z651" s="29" t="s">
        <v>2245</v>
      </c>
      <c r="AA651" s="29" t="s">
        <v>242</v>
      </c>
      <c r="AB651" s="29" t="s">
        <v>242</v>
      </c>
      <c r="AC651" s="29" t="s">
        <v>242</v>
      </c>
      <c r="AD651" s="29" t="s">
        <v>243</v>
      </c>
      <c r="AE651" s="29" t="s">
        <v>240</v>
      </c>
      <c r="AF651" s="30">
        <v>45863</v>
      </c>
      <c r="AH651" s="74">
        <f>_xlfn.IFNA(IF(VLOOKUP(D651,'Cases2021 2022 FC'!AC:AE,3,0)=0,"1",VLOOKUP(D651,'Cases2021 2022 FC'!AC:AE,3,0)),"1")</f>
        <v>14</v>
      </c>
      <c r="AI651" s="74">
        <f t="shared" si="61"/>
        <v>8</v>
      </c>
      <c r="AJ651" s="74">
        <f t="shared" si="62"/>
        <v>0</v>
      </c>
      <c r="AK651" s="74">
        <f t="shared" si="63"/>
        <v>8</v>
      </c>
      <c r="AL651" s="74">
        <f t="shared" si="64"/>
        <v>114</v>
      </c>
      <c r="AM651" s="75">
        <f t="shared" si="65"/>
        <v>0</v>
      </c>
      <c r="AN651" s="72" t="str">
        <f>VLOOKUP(D651,SOP!C:R,16,0)</f>
        <v>ΚΕΤΣΑΠ</v>
      </c>
    </row>
    <row r="652" spans="1:40" x14ac:dyDescent="0.3">
      <c r="A652" s="74" cm="1">
        <f t="array" ref="A652">1+SUMPRODUCT(--(D652&gt;$D$2:$D$826))</f>
        <v>645</v>
      </c>
      <c r="B652" s="72" t="str">
        <f t="shared" si="60"/>
        <v>64813347645</v>
      </c>
      <c r="C652" s="30">
        <v>46008</v>
      </c>
      <c r="D652" s="29">
        <v>64813347</v>
      </c>
      <c r="E652" s="29" t="s">
        <v>873</v>
      </c>
      <c r="F652" s="29" t="s">
        <v>624</v>
      </c>
      <c r="G652" s="29" t="s">
        <v>238</v>
      </c>
      <c r="H652" s="29" t="s">
        <v>1596</v>
      </c>
      <c r="I652" s="29">
        <v>114</v>
      </c>
      <c r="J652" s="29">
        <v>0</v>
      </c>
      <c r="K652" s="29">
        <v>0</v>
      </c>
      <c r="L652" s="29">
        <v>0</v>
      </c>
      <c r="M652" s="29" t="s">
        <v>239</v>
      </c>
      <c r="N652" s="30">
        <v>46234</v>
      </c>
      <c r="O652" s="30">
        <v>46054</v>
      </c>
      <c r="P652" s="32">
        <v>226</v>
      </c>
      <c r="Q652" s="32">
        <v>46</v>
      </c>
      <c r="R652" s="29" t="s">
        <v>1599</v>
      </c>
      <c r="S652" s="30">
        <v>45954</v>
      </c>
      <c r="T652" s="29" t="s">
        <v>240</v>
      </c>
      <c r="U652" s="29" t="s">
        <v>240</v>
      </c>
      <c r="V652" s="32">
        <v>114</v>
      </c>
      <c r="W652" s="33">
        <v>2373.5500000000002</v>
      </c>
      <c r="X652" s="32">
        <v>1</v>
      </c>
      <c r="Y652" s="29" t="s">
        <v>241</v>
      </c>
      <c r="Z652" s="29" t="s">
        <v>2245</v>
      </c>
      <c r="AA652" s="29" t="s">
        <v>242</v>
      </c>
      <c r="AB652" s="29" t="s">
        <v>242</v>
      </c>
      <c r="AC652" s="29" t="s">
        <v>242</v>
      </c>
      <c r="AD652" s="29" t="s">
        <v>243</v>
      </c>
      <c r="AE652" s="29" t="s">
        <v>240</v>
      </c>
      <c r="AF652" s="30">
        <v>45863</v>
      </c>
      <c r="AG652" s="30"/>
      <c r="AH652" s="74">
        <f>_xlfn.IFNA(IF(VLOOKUP(D652,'Cases2021 2022 FC'!AC:AE,3,0)=0,"1",VLOOKUP(D652,'Cases2021 2022 FC'!AC:AE,3,0)),"1")</f>
        <v>14</v>
      </c>
      <c r="AI652" s="74">
        <f t="shared" si="61"/>
        <v>8</v>
      </c>
      <c r="AJ652" s="74">
        <f t="shared" si="62"/>
        <v>0</v>
      </c>
      <c r="AK652" s="74">
        <f t="shared" si="63"/>
        <v>8</v>
      </c>
      <c r="AL652" s="74">
        <f t="shared" si="64"/>
        <v>114</v>
      </c>
      <c r="AM652" s="75">
        <f t="shared" si="65"/>
        <v>0</v>
      </c>
      <c r="AN652" s="72" t="str">
        <f>VLOOKUP(D652,SOP!C:R,16,0)</f>
        <v>ΚΕΤΣΑΠ</v>
      </c>
    </row>
    <row r="653" spans="1:40" x14ac:dyDescent="0.3">
      <c r="A653" s="74" cm="1">
        <f t="array" ref="A653">1+SUMPRODUCT(--(D653&gt;$D$2:$D$826))</f>
        <v>652</v>
      </c>
      <c r="B653" s="72" t="str">
        <f t="shared" si="60"/>
        <v>64813348652</v>
      </c>
      <c r="C653" s="30">
        <v>46008</v>
      </c>
      <c r="D653" s="29">
        <v>64813348</v>
      </c>
      <c r="E653" s="29" t="s">
        <v>892</v>
      </c>
      <c r="F653" s="29" t="s">
        <v>624</v>
      </c>
      <c r="G653" s="29" t="s">
        <v>238</v>
      </c>
      <c r="H653" s="29" t="s">
        <v>953</v>
      </c>
      <c r="I653" s="29">
        <v>3</v>
      </c>
      <c r="J653" s="29">
        <v>0</v>
      </c>
      <c r="K653" s="29">
        <v>0</v>
      </c>
      <c r="L653" s="29">
        <v>0</v>
      </c>
      <c r="M653" s="29" t="s">
        <v>239</v>
      </c>
      <c r="N653" s="30">
        <v>46234</v>
      </c>
      <c r="O653" s="30">
        <v>46054</v>
      </c>
      <c r="P653" s="29">
        <v>226</v>
      </c>
      <c r="Q653" s="29">
        <v>46</v>
      </c>
      <c r="R653" s="29" t="s">
        <v>954</v>
      </c>
      <c r="S653" s="30">
        <v>45874</v>
      </c>
      <c r="T653" s="29" t="s">
        <v>240</v>
      </c>
      <c r="U653" s="29" t="s">
        <v>240</v>
      </c>
      <c r="V653" s="29">
        <v>3</v>
      </c>
      <c r="W653" s="29">
        <v>56.94</v>
      </c>
      <c r="X653" s="29">
        <v>2.5999999999999999E-2</v>
      </c>
      <c r="Y653" s="29" t="s">
        <v>241</v>
      </c>
      <c r="Z653" s="29" t="s">
        <v>2245</v>
      </c>
      <c r="AA653" s="29" t="s">
        <v>242</v>
      </c>
      <c r="AB653" s="29" t="s">
        <v>242</v>
      </c>
      <c r="AC653" s="29" t="s">
        <v>242</v>
      </c>
      <c r="AD653" s="29" t="s">
        <v>243</v>
      </c>
      <c r="AE653" s="29" t="s">
        <v>240</v>
      </c>
      <c r="AF653" s="30">
        <v>45868</v>
      </c>
      <c r="AH653" s="74">
        <f>_xlfn.IFNA(IF(VLOOKUP(D653,'Cases2021 2022 FC'!AC:AE,3,0)=0,"1",VLOOKUP(D653,'Cases2021 2022 FC'!AC:AE,3,0)),"1")</f>
        <v>3</v>
      </c>
      <c r="AI653" s="74">
        <f t="shared" si="61"/>
        <v>1</v>
      </c>
      <c r="AJ653" s="74">
        <f t="shared" si="62"/>
        <v>0</v>
      </c>
      <c r="AK653" s="74">
        <f t="shared" si="63"/>
        <v>0</v>
      </c>
      <c r="AL653" s="74">
        <f t="shared" si="64"/>
        <v>0</v>
      </c>
      <c r="AM653" s="75">
        <f t="shared" si="65"/>
        <v>0</v>
      </c>
      <c r="AN653" s="72" t="str">
        <f>VLOOKUP(D653,SOP!C:R,16,0)</f>
        <v>ΜΟΥΣΤΑΡΔΑ</v>
      </c>
    </row>
    <row r="654" spans="1:40" x14ac:dyDescent="0.3">
      <c r="A654" s="74" cm="1">
        <f t="array" ref="A654">1+SUMPRODUCT(--(D654&gt;$D$2:$D$826))</f>
        <v>652</v>
      </c>
      <c r="B654" s="72" t="str">
        <f t="shared" si="60"/>
        <v>64813348652</v>
      </c>
      <c r="C654" s="30">
        <v>46008</v>
      </c>
      <c r="D654" s="29">
        <v>64813348</v>
      </c>
      <c r="E654" s="29" t="s">
        <v>892</v>
      </c>
      <c r="F654" s="29" t="s">
        <v>624</v>
      </c>
      <c r="G654" s="29" t="s">
        <v>238</v>
      </c>
      <c r="H654" s="29" t="s">
        <v>953</v>
      </c>
      <c r="I654" s="29">
        <v>114</v>
      </c>
      <c r="J654" s="29">
        <v>0</v>
      </c>
      <c r="K654" s="29">
        <v>0</v>
      </c>
      <c r="L654" s="29">
        <v>0</v>
      </c>
      <c r="M654" s="29" t="s">
        <v>239</v>
      </c>
      <c r="N654" s="132">
        <v>46234</v>
      </c>
      <c r="O654" s="30">
        <v>46054</v>
      </c>
      <c r="P654" s="29">
        <v>226</v>
      </c>
      <c r="Q654" s="29">
        <v>46</v>
      </c>
      <c r="R654" s="29" t="s">
        <v>955</v>
      </c>
      <c r="S654" s="29">
        <v>45874</v>
      </c>
      <c r="T654" s="29" t="s">
        <v>240</v>
      </c>
      <c r="U654" s="29" t="s">
        <v>240</v>
      </c>
      <c r="V654" s="29">
        <v>114</v>
      </c>
      <c r="W654" s="29">
        <v>2163.75</v>
      </c>
      <c r="X654" s="29">
        <v>1</v>
      </c>
      <c r="Y654" s="29" t="s">
        <v>241</v>
      </c>
      <c r="Z654" s="29" t="s">
        <v>2245</v>
      </c>
      <c r="AA654" s="29" t="s">
        <v>242</v>
      </c>
      <c r="AB654" s="29" t="s">
        <v>242</v>
      </c>
      <c r="AC654" s="29" t="s">
        <v>242</v>
      </c>
      <c r="AD654" s="29" t="s">
        <v>243</v>
      </c>
      <c r="AE654" s="29" t="s">
        <v>240</v>
      </c>
      <c r="AF654" s="30">
        <v>45868</v>
      </c>
      <c r="AH654" s="74">
        <f>_xlfn.IFNA(IF(VLOOKUP(D654,'Cases2021 2022 FC'!AC:AE,3,0)=0,"1",VLOOKUP(D654,'Cases2021 2022 FC'!AC:AE,3,0)),"1")</f>
        <v>3</v>
      </c>
      <c r="AI654" s="74">
        <f t="shared" si="61"/>
        <v>38</v>
      </c>
      <c r="AJ654" s="74">
        <f t="shared" si="62"/>
        <v>0</v>
      </c>
      <c r="AK654" s="74">
        <f t="shared" si="63"/>
        <v>1</v>
      </c>
      <c r="AL654" s="74">
        <f t="shared" si="64"/>
        <v>114</v>
      </c>
      <c r="AM654" s="75">
        <f t="shared" si="65"/>
        <v>0</v>
      </c>
      <c r="AN654" s="72" t="str">
        <f>VLOOKUP(D654,SOP!C:R,16,0)</f>
        <v>ΜΟΥΣΤΑΡΔΑ</v>
      </c>
    </row>
    <row r="655" spans="1:40" x14ac:dyDescent="0.3">
      <c r="A655" s="74" cm="1">
        <f t="array" ref="A655">1+SUMPRODUCT(--(D655&gt;$D$2:$D$826))</f>
        <v>652</v>
      </c>
      <c r="B655" s="72" t="str">
        <f t="shared" si="60"/>
        <v>64813348652</v>
      </c>
      <c r="C655" s="30">
        <v>46008</v>
      </c>
      <c r="D655" s="29">
        <v>64813348</v>
      </c>
      <c r="E655" s="29" t="s">
        <v>892</v>
      </c>
      <c r="F655" s="29" t="s">
        <v>624</v>
      </c>
      <c r="G655" s="29" t="s">
        <v>238</v>
      </c>
      <c r="H655" s="29" t="s">
        <v>953</v>
      </c>
      <c r="I655" s="29">
        <v>92</v>
      </c>
      <c r="J655" s="29">
        <v>0</v>
      </c>
      <c r="K655" s="29">
        <v>0</v>
      </c>
      <c r="L655" s="29">
        <v>0</v>
      </c>
      <c r="M655" s="29" t="s">
        <v>239</v>
      </c>
      <c r="N655" s="30">
        <v>46234</v>
      </c>
      <c r="O655" s="30">
        <v>46054</v>
      </c>
      <c r="P655" s="29">
        <v>226</v>
      </c>
      <c r="Q655" s="29">
        <v>46</v>
      </c>
      <c r="R655" s="29" t="s">
        <v>956</v>
      </c>
      <c r="S655" s="30">
        <v>45874</v>
      </c>
      <c r="T655" s="29" t="s">
        <v>240</v>
      </c>
      <c r="U655" s="29" t="s">
        <v>240</v>
      </c>
      <c r="V655" s="29">
        <v>92</v>
      </c>
      <c r="W655" s="29">
        <v>1746.19</v>
      </c>
      <c r="X655" s="29">
        <v>0.80700000000000005</v>
      </c>
      <c r="Y655" s="29" t="s">
        <v>241</v>
      </c>
      <c r="Z655" s="29" t="s">
        <v>2245</v>
      </c>
      <c r="AA655" s="29" t="s">
        <v>242</v>
      </c>
      <c r="AB655" s="29" t="s">
        <v>242</v>
      </c>
      <c r="AC655" s="29" t="s">
        <v>242</v>
      </c>
      <c r="AD655" s="29" t="s">
        <v>243</v>
      </c>
      <c r="AE655" s="29" t="s">
        <v>240</v>
      </c>
      <c r="AF655" s="30">
        <v>45868</v>
      </c>
      <c r="AH655" s="74">
        <f>_xlfn.IFNA(IF(VLOOKUP(D655,'Cases2021 2022 FC'!AC:AE,3,0)=0,"1",VLOOKUP(D655,'Cases2021 2022 FC'!AC:AE,3,0)),"1")</f>
        <v>3</v>
      </c>
      <c r="AI655" s="74">
        <f t="shared" si="61"/>
        <v>31</v>
      </c>
      <c r="AJ655" s="74">
        <f t="shared" si="62"/>
        <v>0</v>
      </c>
      <c r="AK655" s="74">
        <f t="shared" si="63"/>
        <v>38</v>
      </c>
      <c r="AL655" s="74">
        <f t="shared" si="64"/>
        <v>92</v>
      </c>
      <c r="AM655" s="75">
        <f t="shared" si="65"/>
        <v>0</v>
      </c>
      <c r="AN655" s="72" t="str">
        <f>VLOOKUP(D655,SOP!C:R,16,0)</f>
        <v>ΜΟΥΣΤΑΡΔΑ</v>
      </c>
    </row>
    <row r="656" spans="1:40" x14ac:dyDescent="0.3">
      <c r="A656" s="74" cm="1">
        <f t="array" ref="A656">1+SUMPRODUCT(--(D656&gt;$D$2:$D$826))</f>
        <v>652</v>
      </c>
      <c r="B656" s="72" t="str">
        <f t="shared" si="60"/>
        <v>64813348652</v>
      </c>
      <c r="C656" s="30">
        <v>46008</v>
      </c>
      <c r="D656" s="29">
        <v>64813348</v>
      </c>
      <c r="E656" s="29" t="s">
        <v>892</v>
      </c>
      <c r="F656" s="29" t="s">
        <v>624</v>
      </c>
      <c r="G656" s="29" t="s">
        <v>238</v>
      </c>
      <c r="H656" s="29" t="s">
        <v>1614</v>
      </c>
      <c r="I656" s="29">
        <v>114</v>
      </c>
      <c r="J656" s="29">
        <v>0</v>
      </c>
      <c r="K656" s="29">
        <v>0</v>
      </c>
      <c r="L656" s="29">
        <v>0</v>
      </c>
      <c r="M656" s="29" t="s">
        <v>239</v>
      </c>
      <c r="N656" s="30">
        <v>46326</v>
      </c>
      <c r="O656" s="30">
        <v>46146</v>
      </c>
      <c r="P656" s="29">
        <v>318</v>
      </c>
      <c r="Q656" s="29">
        <v>138</v>
      </c>
      <c r="R656" s="29" t="s">
        <v>1615</v>
      </c>
      <c r="S656" s="30">
        <v>45954</v>
      </c>
      <c r="T656" s="29" t="s">
        <v>240</v>
      </c>
      <c r="U656" s="29" t="s">
        <v>240</v>
      </c>
      <c r="V656" s="29">
        <v>114</v>
      </c>
      <c r="W656" s="29">
        <v>2163.75</v>
      </c>
      <c r="X656" s="29">
        <v>1</v>
      </c>
      <c r="Y656" s="29" t="s">
        <v>241</v>
      </c>
      <c r="Z656" s="29" t="s">
        <v>2245</v>
      </c>
      <c r="AA656" s="29" t="s">
        <v>242</v>
      </c>
      <c r="AB656" s="29" t="s">
        <v>242</v>
      </c>
      <c r="AC656" s="29" t="s">
        <v>242</v>
      </c>
      <c r="AD656" s="29" t="s">
        <v>243</v>
      </c>
      <c r="AE656" s="29" t="s">
        <v>240</v>
      </c>
      <c r="AF656" s="30">
        <v>45934</v>
      </c>
      <c r="AH656" s="74">
        <f>_xlfn.IFNA(IF(VLOOKUP(D656,'Cases2021 2022 FC'!AC:AE,3,0)=0,"1",VLOOKUP(D656,'Cases2021 2022 FC'!AC:AE,3,0)),"1")</f>
        <v>3</v>
      </c>
      <c r="AI656" s="74">
        <f t="shared" si="61"/>
        <v>38</v>
      </c>
      <c r="AJ656" s="74">
        <f t="shared" si="62"/>
        <v>0</v>
      </c>
      <c r="AK656" s="74">
        <f t="shared" si="63"/>
        <v>31</v>
      </c>
      <c r="AL656" s="74">
        <f t="shared" si="64"/>
        <v>114</v>
      </c>
      <c r="AM656" s="75">
        <f t="shared" si="65"/>
        <v>0</v>
      </c>
      <c r="AN656" s="72" t="str">
        <f>VLOOKUP(D656,SOP!C:R,16,0)</f>
        <v>ΜΟΥΣΤΑΡΔΑ</v>
      </c>
    </row>
    <row r="657" spans="1:40" x14ac:dyDescent="0.3">
      <c r="A657" s="74" cm="1">
        <f t="array" ref="A657">1+SUMPRODUCT(--(D657&gt;$D$2:$D$826))</f>
        <v>652</v>
      </c>
      <c r="B657" s="72" t="str">
        <f t="shared" si="60"/>
        <v>64813348652</v>
      </c>
      <c r="C657" s="30">
        <v>46008</v>
      </c>
      <c r="D657" s="29">
        <v>64813348</v>
      </c>
      <c r="E657" s="29" t="s">
        <v>892</v>
      </c>
      <c r="F657" s="29" t="s">
        <v>624</v>
      </c>
      <c r="G657" s="29" t="s">
        <v>238</v>
      </c>
      <c r="H657" s="29" t="s">
        <v>1614</v>
      </c>
      <c r="I657" s="29">
        <v>114</v>
      </c>
      <c r="J657" s="29">
        <v>0</v>
      </c>
      <c r="K657" s="29">
        <v>0</v>
      </c>
      <c r="L657" s="29">
        <v>0</v>
      </c>
      <c r="M657" s="29" t="s">
        <v>239</v>
      </c>
      <c r="N657" s="132">
        <v>46326</v>
      </c>
      <c r="O657" s="30">
        <v>46146</v>
      </c>
      <c r="P657" s="29">
        <v>318</v>
      </c>
      <c r="Q657" s="29">
        <v>138</v>
      </c>
      <c r="R657" s="29" t="s">
        <v>1616</v>
      </c>
      <c r="S657" s="29">
        <v>45954</v>
      </c>
      <c r="T657" s="29" t="s">
        <v>240</v>
      </c>
      <c r="U657" s="29" t="s">
        <v>240</v>
      </c>
      <c r="V657" s="29">
        <v>114</v>
      </c>
      <c r="W657" s="29">
        <v>2163.75</v>
      </c>
      <c r="X657" s="29">
        <v>1</v>
      </c>
      <c r="Y657" s="29" t="s">
        <v>241</v>
      </c>
      <c r="Z657" s="29" t="s">
        <v>2245</v>
      </c>
      <c r="AA657" s="29" t="s">
        <v>242</v>
      </c>
      <c r="AB657" s="29" t="s">
        <v>242</v>
      </c>
      <c r="AC657" s="29" t="s">
        <v>242</v>
      </c>
      <c r="AD657" s="29" t="s">
        <v>243</v>
      </c>
      <c r="AE657" s="29" t="s">
        <v>240</v>
      </c>
      <c r="AF657" s="30">
        <v>45934</v>
      </c>
      <c r="AH657" s="74">
        <f>_xlfn.IFNA(IF(VLOOKUP(D657,'Cases2021 2022 FC'!AC:AE,3,0)=0,"1",VLOOKUP(D657,'Cases2021 2022 FC'!AC:AE,3,0)),"1")</f>
        <v>3</v>
      </c>
      <c r="AI657" s="74">
        <f t="shared" si="61"/>
        <v>38</v>
      </c>
      <c r="AJ657" s="74">
        <f t="shared" si="62"/>
        <v>0</v>
      </c>
      <c r="AK657" s="74">
        <f t="shared" si="63"/>
        <v>38</v>
      </c>
      <c r="AL657" s="74">
        <f t="shared" si="64"/>
        <v>114</v>
      </c>
      <c r="AM657" s="75">
        <f t="shared" si="65"/>
        <v>0</v>
      </c>
      <c r="AN657" s="72" t="str">
        <f>VLOOKUP(D657,SOP!C:R,16,0)</f>
        <v>ΜΟΥΣΤΑΡΔΑ</v>
      </c>
    </row>
    <row r="658" spans="1:40" x14ac:dyDescent="0.3">
      <c r="A658" s="74" cm="1">
        <f t="array" ref="A658">1+SUMPRODUCT(--(D658&gt;$D$2:$D$826))</f>
        <v>652</v>
      </c>
      <c r="B658" s="72" t="str">
        <f t="shared" si="60"/>
        <v>64813348652</v>
      </c>
      <c r="C658" s="30">
        <v>46008</v>
      </c>
      <c r="D658" s="29">
        <v>64813348</v>
      </c>
      <c r="E658" s="29" t="s">
        <v>892</v>
      </c>
      <c r="F658" s="29" t="s">
        <v>624</v>
      </c>
      <c r="G658" s="29" t="s">
        <v>238</v>
      </c>
      <c r="H658" s="29" t="s">
        <v>1614</v>
      </c>
      <c r="I658" s="29">
        <v>114</v>
      </c>
      <c r="J658" s="29">
        <v>0</v>
      </c>
      <c r="K658" s="29">
        <v>0</v>
      </c>
      <c r="L658" s="29">
        <v>0</v>
      </c>
      <c r="M658" s="29" t="s">
        <v>239</v>
      </c>
      <c r="N658" s="132">
        <v>46326</v>
      </c>
      <c r="O658" s="30">
        <v>46146</v>
      </c>
      <c r="P658" s="29">
        <v>318</v>
      </c>
      <c r="Q658" s="29">
        <v>138</v>
      </c>
      <c r="R658" s="29" t="s">
        <v>1617</v>
      </c>
      <c r="S658" s="29">
        <v>45954</v>
      </c>
      <c r="T658" s="29" t="s">
        <v>240</v>
      </c>
      <c r="U658" s="29" t="s">
        <v>240</v>
      </c>
      <c r="V658" s="29">
        <v>114</v>
      </c>
      <c r="W658" s="29">
        <v>2163.75</v>
      </c>
      <c r="X658" s="29">
        <v>1</v>
      </c>
      <c r="Y658" s="29" t="s">
        <v>241</v>
      </c>
      <c r="Z658" s="29" t="s">
        <v>2245</v>
      </c>
      <c r="AA658" s="29" t="s">
        <v>242</v>
      </c>
      <c r="AB658" s="29" t="s">
        <v>242</v>
      </c>
      <c r="AC658" s="29" t="s">
        <v>242</v>
      </c>
      <c r="AD658" s="29" t="s">
        <v>243</v>
      </c>
      <c r="AE658" s="29" t="s">
        <v>240</v>
      </c>
      <c r="AF658" s="30">
        <v>45934</v>
      </c>
      <c r="AH658" s="74">
        <f>_xlfn.IFNA(IF(VLOOKUP(D658,'Cases2021 2022 FC'!AC:AE,3,0)=0,"1",VLOOKUP(D658,'Cases2021 2022 FC'!AC:AE,3,0)),"1")</f>
        <v>3</v>
      </c>
      <c r="AI658" s="74">
        <f t="shared" si="61"/>
        <v>38</v>
      </c>
      <c r="AJ658" s="74">
        <f t="shared" si="62"/>
        <v>0</v>
      </c>
      <c r="AK658" s="74">
        <f t="shared" si="63"/>
        <v>38</v>
      </c>
      <c r="AL658" s="74">
        <f t="shared" si="64"/>
        <v>114</v>
      </c>
      <c r="AM658" s="75">
        <f t="shared" si="65"/>
        <v>0</v>
      </c>
      <c r="AN658" s="72" t="str">
        <f>VLOOKUP(D658,SOP!C:R,16,0)</f>
        <v>ΜΟΥΣΤΑΡΔΑ</v>
      </c>
    </row>
    <row r="659" spans="1:40" x14ac:dyDescent="0.3">
      <c r="A659" s="74" cm="1">
        <f t="array" ref="A659">1+SUMPRODUCT(--(D659&gt;$D$2:$D$826))</f>
        <v>658</v>
      </c>
      <c r="B659" s="72" t="str">
        <f t="shared" si="60"/>
        <v>64845275658</v>
      </c>
      <c r="C659" s="30">
        <v>46008</v>
      </c>
      <c r="D659" s="29">
        <v>64845275</v>
      </c>
      <c r="E659" s="29" t="s">
        <v>848</v>
      </c>
      <c r="F659" s="29" t="s">
        <v>624</v>
      </c>
      <c r="G659" s="29" t="s">
        <v>238</v>
      </c>
      <c r="H659" s="29" t="s">
        <v>1464</v>
      </c>
      <c r="I659" s="29">
        <v>78</v>
      </c>
      <c r="J659" s="29">
        <v>0</v>
      </c>
      <c r="K659" s="29">
        <v>0</v>
      </c>
      <c r="L659" s="29">
        <v>0</v>
      </c>
      <c r="M659" s="29" t="s">
        <v>239</v>
      </c>
      <c r="N659" s="132">
        <v>46265</v>
      </c>
      <c r="O659" s="30">
        <v>46085</v>
      </c>
      <c r="P659" s="29">
        <v>257</v>
      </c>
      <c r="Q659" s="29">
        <v>77</v>
      </c>
      <c r="R659" s="29" t="s">
        <v>1465</v>
      </c>
      <c r="S659" s="29">
        <v>45922</v>
      </c>
      <c r="T659" s="29" t="s">
        <v>240</v>
      </c>
      <c r="U659" s="29" t="s">
        <v>240</v>
      </c>
      <c r="V659" s="29">
        <v>78</v>
      </c>
      <c r="W659" s="29">
        <v>871.75</v>
      </c>
      <c r="X659" s="29">
        <v>0.624</v>
      </c>
      <c r="Y659" s="29" t="s">
        <v>241</v>
      </c>
      <c r="Z659" s="29" t="s">
        <v>2245</v>
      </c>
      <c r="AA659" s="29" t="s">
        <v>242</v>
      </c>
      <c r="AB659" s="29" t="s">
        <v>242</v>
      </c>
      <c r="AC659" s="29" t="s">
        <v>242</v>
      </c>
      <c r="AD659" s="29" t="s">
        <v>243</v>
      </c>
      <c r="AE659" s="29" t="s">
        <v>240</v>
      </c>
      <c r="AF659" s="30">
        <v>45896</v>
      </c>
      <c r="AH659" s="74" t="str">
        <f>_xlfn.IFNA(IF(VLOOKUP(D659,'Cases2021 2022 FC'!AC:AE,3,0)=0,"1",VLOOKUP(D659,'Cases2021 2022 FC'!AC:AE,3,0)),"1")</f>
        <v>1</v>
      </c>
      <c r="AI659" s="74">
        <f t="shared" si="61"/>
        <v>78</v>
      </c>
      <c r="AJ659" s="74">
        <f t="shared" si="62"/>
        <v>-1</v>
      </c>
      <c r="AK659" s="74">
        <f t="shared" si="63"/>
        <v>-77</v>
      </c>
      <c r="AL659" s="74">
        <f t="shared" si="64"/>
        <v>-77</v>
      </c>
      <c r="AM659" s="75">
        <f t="shared" si="65"/>
        <v>0</v>
      </c>
      <c r="AN659" s="72" t="str">
        <f>VLOOKUP(D659,SOP!C:R,16,0)</f>
        <v>DRESSINGS</v>
      </c>
    </row>
    <row r="660" spans="1:40" x14ac:dyDescent="0.3">
      <c r="A660" s="74" cm="1">
        <f t="array" ref="A660">1+SUMPRODUCT(--(D660&gt;$D$2:$D$826))</f>
        <v>659</v>
      </c>
      <c r="B660" s="72" t="str">
        <f t="shared" si="60"/>
        <v>64886744659</v>
      </c>
      <c r="C660" s="30">
        <v>46008</v>
      </c>
      <c r="D660" s="29">
        <v>64886744</v>
      </c>
      <c r="E660" s="29" t="s">
        <v>795</v>
      </c>
      <c r="F660" s="29" t="s">
        <v>624</v>
      </c>
      <c r="G660" s="29" t="s">
        <v>238</v>
      </c>
      <c r="H660" s="29" t="s">
        <v>2125</v>
      </c>
      <c r="I660" s="29">
        <v>24</v>
      </c>
      <c r="J660" s="29">
        <v>0</v>
      </c>
      <c r="K660" s="29">
        <v>0</v>
      </c>
      <c r="L660" s="29">
        <v>0</v>
      </c>
      <c r="M660" s="29" t="s">
        <v>239</v>
      </c>
      <c r="N660" s="132">
        <v>46207</v>
      </c>
      <c r="O660" s="30">
        <v>46137</v>
      </c>
      <c r="P660" s="29">
        <v>199</v>
      </c>
      <c r="Q660" s="29">
        <v>129</v>
      </c>
      <c r="R660" s="29" t="s">
        <v>2126</v>
      </c>
      <c r="S660" s="29">
        <v>45880</v>
      </c>
      <c r="T660" s="29" t="s">
        <v>240</v>
      </c>
      <c r="U660" s="29" t="s">
        <v>240</v>
      </c>
      <c r="V660" s="29">
        <v>24</v>
      </c>
      <c r="W660" s="29">
        <v>467.56</v>
      </c>
      <c r="X660" s="29">
        <v>0.36399999999999999</v>
      </c>
      <c r="Y660" s="29" t="s">
        <v>241</v>
      </c>
      <c r="Z660" s="29" t="s">
        <v>2245</v>
      </c>
      <c r="AA660" s="29" t="s">
        <v>242</v>
      </c>
      <c r="AB660" s="29" t="s">
        <v>242</v>
      </c>
      <c r="AC660" s="29" t="s">
        <v>242</v>
      </c>
      <c r="AD660" s="29" t="s">
        <v>243</v>
      </c>
      <c r="AE660" s="29" t="s">
        <v>240</v>
      </c>
      <c r="AF660" s="30">
        <v>45849</v>
      </c>
      <c r="AH660" s="74">
        <f>_xlfn.IFNA(IF(VLOOKUP(D660,'Cases2021 2022 FC'!AC:AE,3,0)=0,"1",VLOOKUP(D660,'Cases2021 2022 FC'!AC:AE,3,0)),"1")</f>
        <v>3</v>
      </c>
      <c r="AI660" s="74">
        <f t="shared" si="61"/>
        <v>8</v>
      </c>
      <c r="AJ660" s="74">
        <f t="shared" si="62"/>
        <v>0</v>
      </c>
      <c r="AK660" s="74">
        <f t="shared" si="63"/>
        <v>0</v>
      </c>
      <c r="AL660" s="74">
        <f t="shared" si="64"/>
        <v>0</v>
      </c>
      <c r="AM660" s="75">
        <f t="shared" si="65"/>
        <v>0</v>
      </c>
      <c r="AN660" s="72" t="str">
        <f>VLOOKUP(D660,SOP!C:R,16,0)</f>
        <v>SPREADS</v>
      </c>
    </row>
    <row r="661" spans="1:40" x14ac:dyDescent="0.3">
      <c r="A661" s="74" cm="1">
        <f t="array" ref="A661">1+SUMPRODUCT(--(D661&gt;$D$2:$D$826))</f>
        <v>659</v>
      </c>
      <c r="B661" s="72" t="str">
        <f t="shared" si="60"/>
        <v>64886744659</v>
      </c>
      <c r="C661" s="30">
        <v>46008</v>
      </c>
      <c r="D661" s="29">
        <v>64886744</v>
      </c>
      <c r="E661" s="29" t="s">
        <v>795</v>
      </c>
      <c r="F661" s="29" t="s">
        <v>624</v>
      </c>
      <c r="G661" s="29" t="s">
        <v>238</v>
      </c>
      <c r="H661" s="29" t="s">
        <v>2125</v>
      </c>
      <c r="I661" s="29">
        <v>66</v>
      </c>
      <c r="J661" s="29">
        <v>0</v>
      </c>
      <c r="K661" s="29">
        <v>0</v>
      </c>
      <c r="L661" s="29">
        <v>0</v>
      </c>
      <c r="M661" s="29" t="s">
        <v>239</v>
      </c>
      <c r="N661" s="132">
        <v>46207</v>
      </c>
      <c r="O661" s="30">
        <v>46137</v>
      </c>
      <c r="P661" s="29">
        <v>199</v>
      </c>
      <c r="Q661" s="29">
        <v>129</v>
      </c>
      <c r="R661" s="29" t="s">
        <v>2127</v>
      </c>
      <c r="S661" s="29">
        <v>45880</v>
      </c>
      <c r="T661" s="29" t="s">
        <v>240</v>
      </c>
      <c r="U661" s="29" t="s">
        <v>240</v>
      </c>
      <c r="V661" s="29">
        <v>66</v>
      </c>
      <c r="W661" s="29">
        <v>1285.78</v>
      </c>
      <c r="X661" s="29">
        <v>1</v>
      </c>
      <c r="Y661" s="29" t="s">
        <v>241</v>
      </c>
      <c r="Z661" s="29" t="s">
        <v>2245</v>
      </c>
      <c r="AA661" s="29" t="s">
        <v>242</v>
      </c>
      <c r="AB661" s="29" t="s">
        <v>242</v>
      </c>
      <c r="AC661" s="29" t="s">
        <v>242</v>
      </c>
      <c r="AD661" s="29" t="s">
        <v>243</v>
      </c>
      <c r="AE661" s="29" t="s">
        <v>240</v>
      </c>
      <c r="AF661" s="30">
        <v>45849</v>
      </c>
      <c r="AH661" s="74">
        <f>_xlfn.IFNA(IF(VLOOKUP(D661,'Cases2021 2022 FC'!AC:AE,3,0)=0,"1",VLOOKUP(D661,'Cases2021 2022 FC'!AC:AE,3,0)),"1")</f>
        <v>3</v>
      </c>
      <c r="AI661" s="74">
        <f t="shared" si="61"/>
        <v>22</v>
      </c>
      <c r="AJ661" s="74">
        <f t="shared" si="62"/>
        <v>0</v>
      </c>
      <c r="AK661" s="74">
        <f t="shared" si="63"/>
        <v>8</v>
      </c>
      <c r="AL661" s="74">
        <f t="shared" si="64"/>
        <v>66</v>
      </c>
      <c r="AM661" s="75">
        <f t="shared" si="65"/>
        <v>0</v>
      </c>
      <c r="AN661" s="72" t="str">
        <f>VLOOKUP(D661,SOP!C:R,16,0)</f>
        <v>SPREADS</v>
      </c>
    </row>
    <row r="662" spans="1:40" x14ac:dyDescent="0.3">
      <c r="A662" s="74" cm="1">
        <f t="array" ref="A662">1+SUMPRODUCT(--(D662&gt;$D$2:$D$826))</f>
        <v>659</v>
      </c>
      <c r="B662" s="72" t="str">
        <f t="shared" si="60"/>
        <v>64886744659</v>
      </c>
      <c r="C662" s="30">
        <v>46008</v>
      </c>
      <c r="D662" s="29">
        <v>64886744</v>
      </c>
      <c r="E662" s="29" t="s">
        <v>795</v>
      </c>
      <c r="F662" s="29" t="s">
        <v>624</v>
      </c>
      <c r="G662" s="29" t="s">
        <v>238</v>
      </c>
      <c r="H662" s="29" t="s">
        <v>2125</v>
      </c>
      <c r="I662" s="29">
        <v>66</v>
      </c>
      <c r="J662" s="29">
        <v>0</v>
      </c>
      <c r="K662" s="29">
        <v>0</v>
      </c>
      <c r="L662" s="29">
        <v>0</v>
      </c>
      <c r="M662" s="29" t="s">
        <v>239</v>
      </c>
      <c r="N662" s="132">
        <v>46207</v>
      </c>
      <c r="O662" s="30">
        <v>46137</v>
      </c>
      <c r="P662" s="29">
        <v>199</v>
      </c>
      <c r="Q662" s="29">
        <v>129</v>
      </c>
      <c r="R662" s="29" t="s">
        <v>2128</v>
      </c>
      <c r="S662" s="29">
        <v>45880</v>
      </c>
      <c r="T662" s="29" t="s">
        <v>240</v>
      </c>
      <c r="U662" s="29" t="s">
        <v>240</v>
      </c>
      <c r="V662" s="29">
        <v>66</v>
      </c>
      <c r="W662" s="29">
        <v>1285.78</v>
      </c>
      <c r="X662" s="29">
        <v>1</v>
      </c>
      <c r="Y662" s="29" t="s">
        <v>241</v>
      </c>
      <c r="Z662" s="29" t="s">
        <v>2245</v>
      </c>
      <c r="AA662" s="29" t="s">
        <v>242</v>
      </c>
      <c r="AB662" s="29" t="s">
        <v>242</v>
      </c>
      <c r="AC662" s="29" t="s">
        <v>242</v>
      </c>
      <c r="AD662" s="29" t="s">
        <v>243</v>
      </c>
      <c r="AE662" s="29" t="s">
        <v>240</v>
      </c>
      <c r="AF662" s="30">
        <v>45849</v>
      </c>
      <c r="AH662" s="74">
        <f>_xlfn.IFNA(IF(VLOOKUP(D662,'Cases2021 2022 FC'!AC:AE,3,0)=0,"1",VLOOKUP(D662,'Cases2021 2022 FC'!AC:AE,3,0)),"1")</f>
        <v>3</v>
      </c>
      <c r="AI662" s="74">
        <f t="shared" si="61"/>
        <v>22</v>
      </c>
      <c r="AJ662" s="74">
        <f t="shared" si="62"/>
        <v>0</v>
      </c>
      <c r="AK662" s="74">
        <f t="shared" si="63"/>
        <v>22</v>
      </c>
      <c r="AL662" s="74">
        <f t="shared" si="64"/>
        <v>66</v>
      </c>
      <c r="AM662" s="75">
        <f t="shared" si="65"/>
        <v>0</v>
      </c>
      <c r="AN662" s="72" t="str">
        <f>VLOOKUP(D662,SOP!C:R,16,0)</f>
        <v>SPREADS</v>
      </c>
    </row>
    <row r="663" spans="1:40" x14ac:dyDescent="0.3">
      <c r="A663" s="74" cm="1">
        <f t="array" ref="A663">1+SUMPRODUCT(--(D663&gt;$D$2:$D$826))</f>
        <v>659</v>
      </c>
      <c r="B663" s="72" t="str">
        <f t="shared" si="60"/>
        <v>64886744659</v>
      </c>
      <c r="C663" s="30">
        <v>46008</v>
      </c>
      <c r="D663" s="29">
        <v>64886744</v>
      </c>
      <c r="E663" s="29" t="s">
        <v>795</v>
      </c>
      <c r="F663" s="29" t="s">
        <v>624</v>
      </c>
      <c r="G663" s="29" t="s">
        <v>238</v>
      </c>
      <c r="H663" s="29" t="s">
        <v>1539</v>
      </c>
      <c r="I663" s="29">
        <v>17</v>
      </c>
      <c r="J663" s="29">
        <v>0</v>
      </c>
      <c r="K663" s="29">
        <v>0</v>
      </c>
      <c r="L663" s="29">
        <v>0</v>
      </c>
      <c r="M663" s="29" t="s">
        <v>239</v>
      </c>
      <c r="N663" s="132">
        <v>46291</v>
      </c>
      <c r="O663" s="30">
        <v>46221</v>
      </c>
      <c r="P663" s="29">
        <v>283</v>
      </c>
      <c r="Q663" s="29">
        <v>213</v>
      </c>
      <c r="R663" s="29" t="s">
        <v>1592</v>
      </c>
      <c r="S663" s="29">
        <v>45957</v>
      </c>
      <c r="T663" s="29" t="s">
        <v>240</v>
      </c>
      <c r="U663" s="29" t="s">
        <v>240</v>
      </c>
      <c r="V663" s="29">
        <v>17</v>
      </c>
      <c r="W663" s="29">
        <v>331.19</v>
      </c>
      <c r="X663" s="29">
        <v>0.25800000000000001</v>
      </c>
      <c r="Y663" s="29" t="s">
        <v>241</v>
      </c>
      <c r="Z663" s="29" t="s">
        <v>2245</v>
      </c>
      <c r="AA663" s="29" t="s">
        <v>242</v>
      </c>
      <c r="AB663" s="29" t="s">
        <v>242</v>
      </c>
      <c r="AC663" s="29" t="s">
        <v>242</v>
      </c>
      <c r="AD663" s="29" t="s">
        <v>243</v>
      </c>
      <c r="AE663" s="29" t="s">
        <v>240</v>
      </c>
      <c r="AF663" s="30">
        <v>45926</v>
      </c>
      <c r="AH663" s="74">
        <f>_xlfn.IFNA(IF(VLOOKUP(D663,'Cases2021 2022 FC'!AC:AE,3,0)=0,"1",VLOOKUP(D663,'Cases2021 2022 FC'!AC:AE,3,0)),"1")</f>
        <v>3</v>
      </c>
      <c r="AI663" s="74">
        <f t="shared" si="61"/>
        <v>6</v>
      </c>
      <c r="AJ663" s="74">
        <f t="shared" si="62"/>
        <v>0</v>
      </c>
      <c r="AK663" s="74">
        <f t="shared" si="63"/>
        <v>22</v>
      </c>
      <c r="AL663" s="74">
        <f t="shared" si="64"/>
        <v>17</v>
      </c>
      <c r="AM663" s="75">
        <f t="shared" si="65"/>
        <v>0</v>
      </c>
      <c r="AN663" s="72" t="str">
        <f>VLOOKUP(D663,SOP!C:R,16,0)</f>
        <v>SPREADS</v>
      </c>
    </row>
    <row r="664" spans="1:40" x14ac:dyDescent="0.3">
      <c r="A664" s="74" cm="1">
        <f t="array" ref="A664">1+SUMPRODUCT(--(D664&gt;$D$2:$D$826))</f>
        <v>659</v>
      </c>
      <c r="B664" s="72" t="str">
        <f t="shared" si="60"/>
        <v>64886744659</v>
      </c>
      <c r="C664" s="30">
        <v>46008</v>
      </c>
      <c r="D664" s="29">
        <v>64886744</v>
      </c>
      <c r="E664" s="29" t="s">
        <v>795</v>
      </c>
      <c r="F664" s="29" t="s">
        <v>624</v>
      </c>
      <c r="G664" s="29" t="s">
        <v>238</v>
      </c>
      <c r="H664" s="29" t="s">
        <v>1540</v>
      </c>
      <c r="I664" s="29">
        <v>66</v>
      </c>
      <c r="J664" s="29">
        <v>0</v>
      </c>
      <c r="K664" s="29">
        <v>0</v>
      </c>
      <c r="L664" s="29">
        <v>0</v>
      </c>
      <c r="M664" s="29" t="s">
        <v>239</v>
      </c>
      <c r="N664" s="132">
        <v>46296</v>
      </c>
      <c r="O664" s="30">
        <v>46226</v>
      </c>
      <c r="P664" s="29">
        <v>288</v>
      </c>
      <c r="Q664" s="29">
        <v>218</v>
      </c>
      <c r="R664" s="29" t="s">
        <v>1593</v>
      </c>
      <c r="S664" s="29">
        <v>45957</v>
      </c>
      <c r="T664" s="29" t="s">
        <v>240</v>
      </c>
      <c r="U664" s="29" t="s">
        <v>240</v>
      </c>
      <c r="V664" s="29">
        <v>66</v>
      </c>
      <c r="W664" s="29">
        <v>1285.78</v>
      </c>
      <c r="X664" s="29">
        <v>1</v>
      </c>
      <c r="Y664" s="29" t="s">
        <v>241</v>
      </c>
      <c r="Z664" s="29" t="s">
        <v>2245</v>
      </c>
      <c r="AA664" s="29" t="s">
        <v>242</v>
      </c>
      <c r="AB664" s="29" t="s">
        <v>242</v>
      </c>
      <c r="AC664" s="29" t="s">
        <v>242</v>
      </c>
      <c r="AD664" s="29" t="s">
        <v>243</v>
      </c>
      <c r="AE664" s="29" t="s">
        <v>240</v>
      </c>
      <c r="AF664" s="30">
        <v>45931</v>
      </c>
      <c r="AH664" s="74">
        <f>_xlfn.IFNA(IF(VLOOKUP(D664,'Cases2021 2022 FC'!AC:AE,3,0)=0,"1",VLOOKUP(D664,'Cases2021 2022 FC'!AC:AE,3,0)),"1")</f>
        <v>3</v>
      </c>
      <c r="AI664" s="74">
        <f t="shared" si="61"/>
        <v>22</v>
      </c>
      <c r="AJ664" s="74">
        <f t="shared" si="62"/>
        <v>0</v>
      </c>
      <c r="AK664" s="74">
        <f t="shared" si="63"/>
        <v>6</v>
      </c>
      <c r="AL664" s="74">
        <f t="shared" si="64"/>
        <v>66</v>
      </c>
      <c r="AM664" s="75">
        <f t="shared" si="65"/>
        <v>0</v>
      </c>
      <c r="AN664" s="72" t="str">
        <f>VLOOKUP(D664,SOP!C:R,16,0)</f>
        <v>SPREADS</v>
      </c>
    </row>
    <row r="665" spans="1:40" x14ac:dyDescent="0.3">
      <c r="A665" s="74" cm="1">
        <f t="array" ref="A665">1+SUMPRODUCT(--(D665&gt;$D$2:$D$826))</f>
        <v>659</v>
      </c>
      <c r="B665" s="72" t="str">
        <f t="shared" si="60"/>
        <v>64886744659</v>
      </c>
      <c r="C665" s="30">
        <v>46008</v>
      </c>
      <c r="D665" s="29">
        <v>64886744</v>
      </c>
      <c r="E665" s="29" t="s">
        <v>795</v>
      </c>
      <c r="F665" s="29" t="s">
        <v>624</v>
      </c>
      <c r="G665" s="29" t="s">
        <v>238</v>
      </c>
      <c r="H665" s="29" t="s">
        <v>1540</v>
      </c>
      <c r="I665" s="29">
        <v>66</v>
      </c>
      <c r="J665" s="29">
        <v>0</v>
      </c>
      <c r="K665" s="29">
        <v>0</v>
      </c>
      <c r="L665" s="29">
        <v>0</v>
      </c>
      <c r="M665" s="29" t="s">
        <v>239</v>
      </c>
      <c r="N665" s="132">
        <v>46296</v>
      </c>
      <c r="O665" s="30">
        <v>46226</v>
      </c>
      <c r="P665" s="29">
        <v>288</v>
      </c>
      <c r="Q665" s="29">
        <v>218</v>
      </c>
      <c r="R665" s="29" t="s">
        <v>1594</v>
      </c>
      <c r="S665" s="29">
        <v>45957</v>
      </c>
      <c r="T665" s="29" t="s">
        <v>240</v>
      </c>
      <c r="U665" s="29" t="s">
        <v>240</v>
      </c>
      <c r="V665" s="29">
        <v>66</v>
      </c>
      <c r="W665" s="29">
        <v>1285.78</v>
      </c>
      <c r="X665" s="29">
        <v>1</v>
      </c>
      <c r="Y665" s="29" t="s">
        <v>241</v>
      </c>
      <c r="Z665" s="29" t="s">
        <v>2245</v>
      </c>
      <c r="AA665" s="29" t="s">
        <v>242</v>
      </c>
      <c r="AB665" s="29" t="s">
        <v>242</v>
      </c>
      <c r="AC665" s="29" t="s">
        <v>242</v>
      </c>
      <c r="AD665" s="29" t="s">
        <v>243</v>
      </c>
      <c r="AE665" s="29" t="s">
        <v>240</v>
      </c>
      <c r="AF665" s="30">
        <v>45931</v>
      </c>
      <c r="AH665" s="74">
        <f>_xlfn.IFNA(IF(VLOOKUP(D665,'Cases2021 2022 FC'!AC:AE,3,0)=0,"1",VLOOKUP(D665,'Cases2021 2022 FC'!AC:AE,3,0)),"1")</f>
        <v>3</v>
      </c>
      <c r="AI665" s="74">
        <f t="shared" si="61"/>
        <v>22</v>
      </c>
      <c r="AJ665" s="74">
        <f t="shared" si="62"/>
        <v>0</v>
      </c>
      <c r="AK665" s="74">
        <f t="shared" si="63"/>
        <v>22</v>
      </c>
      <c r="AL665" s="74">
        <f t="shared" si="64"/>
        <v>66</v>
      </c>
      <c r="AM665" s="75">
        <f t="shared" si="65"/>
        <v>0</v>
      </c>
      <c r="AN665" s="72" t="str">
        <f>VLOOKUP(D665,SOP!C:R,16,0)</f>
        <v>SPREADS</v>
      </c>
    </row>
    <row r="666" spans="1:40" x14ac:dyDescent="0.3">
      <c r="A666" s="74" cm="1">
        <f t="array" ref="A666">1+SUMPRODUCT(--(D666&gt;$D$2:$D$826))</f>
        <v>665</v>
      </c>
      <c r="B666" s="72" t="str">
        <f t="shared" si="60"/>
        <v>64889268665</v>
      </c>
      <c r="C666" s="30">
        <v>46008</v>
      </c>
      <c r="D666" s="29">
        <v>64889268</v>
      </c>
      <c r="E666" s="29" t="s">
        <v>1195</v>
      </c>
      <c r="F666" s="29" t="s">
        <v>624</v>
      </c>
      <c r="G666" s="29" t="s">
        <v>238</v>
      </c>
      <c r="H666" s="29" t="s">
        <v>1568</v>
      </c>
      <c r="I666" s="29">
        <v>14</v>
      </c>
      <c r="J666" s="29">
        <v>0</v>
      </c>
      <c r="K666" s="29">
        <v>0</v>
      </c>
      <c r="L666" s="29">
        <v>0</v>
      </c>
      <c r="M666" s="29" t="s">
        <v>239</v>
      </c>
      <c r="N666" s="30">
        <v>46387</v>
      </c>
      <c r="O666" s="30">
        <v>46087</v>
      </c>
      <c r="P666" s="29">
        <v>379</v>
      </c>
      <c r="Q666" s="29">
        <v>79</v>
      </c>
      <c r="R666" s="29" t="s">
        <v>2509</v>
      </c>
      <c r="S666" s="30">
        <v>45924</v>
      </c>
      <c r="T666" s="29" t="s">
        <v>240</v>
      </c>
      <c r="U666" s="29" t="s">
        <v>240</v>
      </c>
      <c r="V666" s="29">
        <v>14</v>
      </c>
      <c r="W666" s="29">
        <v>939.96</v>
      </c>
      <c r="X666" s="29">
        <v>0.875</v>
      </c>
      <c r="Y666" s="29" t="s">
        <v>241</v>
      </c>
      <c r="Z666" s="29" t="s">
        <v>2245</v>
      </c>
      <c r="AA666" s="29" t="s">
        <v>242</v>
      </c>
      <c r="AB666" s="29" t="s">
        <v>242</v>
      </c>
      <c r="AC666" s="29" t="s">
        <v>242</v>
      </c>
      <c r="AD666" s="29" t="s">
        <v>243</v>
      </c>
      <c r="AE666" s="29" t="s">
        <v>240</v>
      </c>
      <c r="AF666" s="30">
        <v>45918</v>
      </c>
      <c r="AH666" s="74" t="str">
        <f>_xlfn.IFNA(IF(VLOOKUP(D666,'Cases2021 2022 FC'!AC:AE,3,0)=0,"1",VLOOKUP(D666,'Cases2021 2022 FC'!AC:AE,3,0)),"1")</f>
        <v>1</v>
      </c>
      <c r="AI666" s="74">
        <f t="shared" si="61"/>
        <v>14</v>
      </c>
      <c r="AJ666" s="74">
        <f t="shared" si="62"/>
        <v>0</v>
      </c>
      <c r="AK666" s="74">
        <f t="shared" si="63"/>
        <v>0</v>
      </c>
      <c r="AL666" s="74">
        <f t="shared" si="64"/>
        <v>0</v>
      </c>
      <c r="AM666" s="75">
        <f t="shared" si="65"/>
        <v>0</v>
      </c>
      <c r="AN666" s="72" t="e">
        <f>VLOOKUP(D666,SOP!C:R,16,0)</f>
        <v>#N/A</v>
      </c>
    </row>
    <row r="667" spans="1:40" x14ac:dyDescent="0.3">
      <c r="A667" s="74" cm="1">
        <f t="array" ref="A667">1+SUMPRODUCT(--(D667&gt;$D$2:$D$826))</f>
        <v>665</v>
      </c>
      <c r="B667" s="72" t="str">
        <f t="shared" si="60"/>
        <v>64889268665</v>
      </c>
      <c r="C667" s="30">
        <v>46008</v>
      </c>
      <c r="D667" s="29">
        <v>64889268</v>
      </c>
      <c r="E667" s="29" t="s">
        <v>1195</v>
      </c>
      <c r="F667" s="29" t="s">
        <v>624</v>
      </c>
      <c r="G667" s="29" t="s">
        <v>238</v>
      </c>
      <c r="H667" s="29" t="s">
        <v>1568</v>
      </c>
      <c r="I667" s="29">
        <v>16</v>
      </c>
      <c r="J667" s="29">
        <v>0</v>
      </c>
      <c r="K667" s="29">
        <v>0</v>
      </c>
      <c r="L667" s="29">
        <v>0</v>
      </c>
      <c r="M667" s="29" t="s">
        <v>239</v>
      </c>
      <c r="N667" s="132">
        <v>46387</v>
      </c>
      <c r="O667" s="30">
        <v>46087</v>
      </c>
      <c r="P667" s="29">
        <v>379</v>
      </c>
      <c r="Q667" s="29">
        <v>79</v>
      </c>
      <c r="R667" s="29" t="s">
        <v>2510</v>
      </c>
      <c r="S667" s="29">
        <v>45924</v>
      </c>
      <c r="T667" s="29" t="s">
        <v>240</v>
      </c>
      <c r="U667" s="29" t="s">
        <v>240</v>
      </c>
      <c r="V667" s="29">
        <v>16</v>
      </c>
      <c r="W667" s="29">
        <v>1074.24</v>
      </c>
      <c r="X667" s="29">
        <v>1</v>
      </c>
      <c r="Y667" s="29" t="s">
        <v>241</v>
      </c>
      <c r="Z667" s="29" t="s">
        <v>2245</v>
      </c>
      <c r="AA667" s="29" t="s">
        <v>242</v>
      </c>
      <c r="AB667" s="29" t="s">
        <v>242</v>
      </c>
      <c r="AC667" s="29" t="s">
        <v>242</v>
      </c>
      <c r="AD667" s="29" t="s">
        <v>243</v>
      </c>
      <c r="AE667" s="29" t="s">
        <v>240</v>
      </c>
      <c r="AF667" s="30">
        <v>45918</v>
      </c>
      <c r="AH667" s="74" t="str">
        <f>_xlfn.IFNA(IF(VLOOKUP(D667,'Cases2021 2022 FC'!AC:AE,3,0)=0,"1",VLOOKUP(D667,'Cases2021 2022 FC'!AC:AE,3,0)),"1")</f>
        <v>1</v>
      </c>
      <c r="AI667" s="74">
        <f t="shared" si="61"/>
        <v>16</v>
      </c>
      <c r="AJ667" s="74">
        <f t="shared" si="62"/>
        <v>0</v>
      </c>
      <c r="AK667" s="74">
        <f t="shared" si="63"/>
        <v>14</v>
      </c>
      <c r="AL667" s="74">
        <f t="shared" si="64"/>
        <v>16</v>
      </c>
      <c r="AM667" s="75">
        <f t="shared" si="65"/>
        <v>0</v>
      </c>
      <c r="AN667" s="72" t="e">
        <f>VLOOKUP(D667,SOP!C:R,16,0)</f>
        <v>#N/A</v>
      </c>
    </row>
    <row r="668" spans="1:40" x14ac:dyDescent="0.3">
      <c r="A668" s="74" cm="1">
        <f t="array" ref="A668">1+SUMPRODUCT(--(D668&gt;$D$2:$D$826))</f>
        <v>667</v>
      </c>
      <c r="B668" s="72" t="str">
        <f t="shared" si="60"/>
        <v>64897767667</v>
      </c>
      <c r="C668" s="30">
        <v>46008</v>
      </c>
      <c r="D668" s="29">
        <v>64897767</v>
      </c>
      <c r="E668" s="29" t="s">
        <v>849</v>
      </c>
      <c r="F668" s="29" t="s">
        <v>624</v>
      </c>
      <c r="G668" s="29" t="s">
        <v>238</v>
      </c>
      <c r="H668" s="29" t="s">
        <v>973</v>
      </c>
      <c r="I668" s="29">
        <v>1</v>
      </c>
      <c r="J668" s="29">
        <v>0</v>
      </c>
      <c r="K668" s="29">
        <v>0</v>
      </c>
      <c r="L668" s="29">
        <v>0</v>
      </c>
      <c r="M668" s="29" t="s">
        <v>239</v>
      </c>
      <c r="N668" s="132">
        <v>46387</v>
      </c>
      <c r="O668" s="30">
        <v>46027</v>
      </c>
      <c r="P668" s="29">
        <v>379</v>
      </c>
      <c r="Q668" s="29">
        <v>19</v>
      </c>
      <c r="R668" s="29" t="s">
        <v>974</v>
      </c>
      <c r="S668" s="29">
        <v>45880</v>
      </c>
      <c r="T668" s="29" t="s">
        <v>240</v>
      </c>
      <c r="U668" s="29" t="s">
        <v>240</v>
      </c>
      <c r="V668" s="29">
        <v>1</v>
      </c>
      <c r="W668" s="29">
        <v>34.729999999999997</v>
      </c>
      <c r="X668" s="29">
        <v>1.9E-2</v>
      </c>
      <c r="Y668" s="29" t="s">
        <v>241</v>
      </c>
      <c r="Z668" s="29" t="s">
        <v>2245</v>
      </c>
      <c r="AA668" s="29" t="s">
        <v>242</v>
      </c>
      <c r="AB668" s="29" t="s">
        <v>242</v>
      </c>
      <c r="AC668" s="29" t="s">
        <v>242</v>
      </c>
      <c r="AD668" s="29" t="s">
        <v>243</v>
      </c>
      <c r="AE668" s="29" t="s">
        <v>240</v>
      </c>
      <c r="AF668" s="30">
        <v>45831</v>
      </c>
      <c r="AH668" s="74">
        <f>_xlfn.IFNA(IF(VLOOKUP(D668,'Cases2021 2022 FC'!AC:AE,3,0)=0,"1",VLOOKUP(D668,'Cases2021 2022 FC'!AC:AE,3,0)),"1")</f>
        <v>1</v>
      </c>
      <c r="AI668" s="74">
        <f t="shared" si="61"/>
        <v>1</v>
      </c>
      <c r="AJ668" s="74">
        <f t="shared" si="62"/>
        <v>0</v>
      </c>
      <c r="AK668" s="74">
        <f t="shared" si="63"/>
        <v>0</v>
      </c>
      <c r="AL668" s="74">
        <f t="shared" si="64"/>
        <v>0</v>
      </c>
      <c r="AM668" s="75">
        <f t="shared" si="65"/>
        <v>0</v>
      </c>
      <c r="AN668" s="72" t="str">
        <f>VLOOKUP(D668,SOP!C:R,16,0)</f>
        <v>ΣΑΛΤΣΕΣ</v>
      </c>
    </row>
    <row r="669" spans="1:40" x14ac:dyDescent="0.3">
      <c r="A669" s="74" cm="1">
        <f t="array" ref="A669">1+SUMPRODUCT(--(D669&gt;$D$2:$D$826))</f>
        <v>667</v>
      </c>
      <c r="B669" s="72" t="str">
        <f t="shared" si="60"/>
        <v>64897767667</v>
      </c>
      <c r="C669" s="30">
        <v>46008</v>
      </c>
      <c r="D669" s="29">
        <v>64897767</v>
      </c>
      <c r="E669" s="29" t="s">
        <v>849</v>
      </c>
      <c r="F669" s="29" t="s">
        <v>624</v>
      </c>
      <c r="G669" s="29" t="s">
        <v>238</v>
      </c>
      <c r="H669" s="29" t="s">
        <v>2219</v>
      </c>
      <c r="I669" s="29">
        <v>53</v>
      </c>
      <c r="J669" s="29">
        <v>0</v>
      </c>
      <c r="K669" s="29">
        <v>0</v>
      </c>
      <c r="L669" s="29">
        <v>0</v>
      </c>
      <c r="M669" s="29" t="s">
        <v>239</v>
      </c>
      <c r="N669" s="132">
        <v>46538</v>
      </c>
      <c r="O669" s="30">
        <v>46178</v>
      </c>
      <c r="P669" s="29">
        <v>530</v>
      </c>
      <c r="Q669" s="29">
        <v>170</v>
      </c>
      <c r="R669" s="29" t="s">
        <v>2220</v>
      </c>
      <c r="S669" s="29">
        <v>45986</v>
      </c>
      <c r="T669" s="29" t="s">
        <v>240</v>
      </c>
      <c r="U669" s="29" t="s">
        <v>240</v>
      </c>
      <c r="V669" s="29">
        <v>53</v>
      </c>
      <c r="W669" s="29">
        <v>1840.85</v>
      </c>
      <c r="X669" s="29">
        <v>0.98099999999999998</v>
      </c>
      <c r="Y669" s="29" t="s">
        <v>241</v>
      </c>
      <c r="Z669" s="29" t="s">
        <v>2245</v>
      </c>
      <c r="AA669" s="29" t="s">
        <v>242</v>
      </c>
      <c r="AB669" s="29" t="s">
        <v>242</v>
      </c>
      <c r="AC669" s="29" t="s">
        <v>242</v>
      </c>
      <c r="AD669" s="29" t="s">
        <v>243</v>
      </c>
      <c r="AE669" s="29" t="s">
        <v>240</v>
      </c>
      <c r="AF669" s="30">
        <v>45986</v>
      </c>
      <c r="AH669" s="74">
        <f>_xlfn.IFNA(IF(VLOOKUP(D669,'Cases2021 2022 FC'!AC:AE,3,0)=0,"1",VLOOKUP(D669,'Cases2021 2022 FC'!AC:AE,3,0)),"1")</f>
        <v>1</v>
      </c>
      <c r="AI669" s="74">
        <f t="shared" si="61"/>
        <v>53</v>
      </c>
      <c r="AJ669" s="74">
        <f t="shared" si="62"/>
        <v>0</v>
      </c>
      <c r="AK669" s="74">
        <f t="shared" si="63"/>
        <v>1</v>
      </c>
      <c r="AL669" s="74">
        <f t="shared" si="64"/>
        <v>53</v>
      </c>
      <c r="AM669" s="75">
        <f t="shared" si="65"/>
        <v>0</v>
      </c>
      <c r="AN669" s="72" t="str">
        <f>VLOOKUP(D669,SOP!C:R,16,0)</f>
        <v>ΣΑΛΤΣΕΣ</v>
      </c>
    </row>
    <row r="670" spans="1:40" x14ac:dyDescent="0.3">
      <c r="A670" s="74" cm="1">
        <f t="array" ref="A670">1+SUMPRODUCT(--(D670&gt;$D$2:$D$826))</f>
        <v>669</v>
      </c>
      <c r="B670" s="72" t="str">
        <f t="shared" si="60"/>
        <v>64902224669</v>
      </c>
      <c r="C670" s="30">
        <v>46008</v>
      </c>
      <c r="D670" s="29">
        <v>64902224</v>
      </c>
      <c r="E670" s="29" t="s">
        <v>850</v>
      </c>
      <c r="F670" s="29" t="s">
        <v>624</v>
      </c>
      <c r="G670" s="29" t="s">
        <v>238</v>
      </c>
      <c r="H670" s="29" t="s">
        <v>1826</v>
      </c>
      <c r="I670" s="29">
        <v>32</v>
      </c>
      <c r="J670" s="29">
        <v>0</v>
      </c>
      <c r="K670" s="29">
        <v>0</v>
      </c>
      <c r="L670" s="29">
        <v>0</v>
      </c>
      <c r="M670" s="29" t="s">
        <v>239</v>
      </c>
      <c r="N670" s="30">
        <v>46237</v>
      </c>
      <c r="O670" s="30">
        <v>46102</v>
      </c>
      <c r="P670" s="29">
        <v>229</v>
      </c>
      <c r="Q670" s="29">
        <v>94</v>
      </c>
      <c r="R670" s="29" t="s">
        <v>1827</v>
      </c>
      <c r="S670" s="30">
        <v>45980</v>
      </c>
      <c r="T670" s="29" t="s">
        <v>240</v>
      </c>
      <c r="U670" s="29" t="s">
        <v>240</v>
      </c>
      <c r="V670" s="29">
        <v>32</v>
      </c>
      <c r="W670" s="29">
        <v>767.15</v>
      </c>
      <c r="X670" s="29">
        <v>0.88900000000000001</v>
      </c>
      <c r="Y670" s="29" t="s">
        <v>241</v>
      </c>
      <c r="Z670" s="29" t="s">
        <v>2245</v>
      </c>
      <c r="AA670" s="29" t="s">
        <v>242</v>
      </c>
      <c r="AB670" s="29" t="s">
        <v>242</v>
      </c>
      <c r="AC670" s="29" t="s">
        <v>242</v>
      </c>
      <c r="AD670" s="29" t="s">
        <v>243</v>
      </c>
      <c r="AE670" s="29" t="s">
        <v>240</v>
      </c>
      <c r="AF670" s="30">
        <v>45967</v>
      </c>
      <c r="AH670" s="74">
        <f>_xlfn.IFNA(IF(VLOOKUP(D670,'Cases2021 2022 FC'!AC:AE,3,0)=0,"1",VLOOKUP(D670,'Cases2021 2022 FC'!AC:AE,3,0)),"1")</f>
        <v>1</v>
      </c>
      <c r="AI670" s="74">
        <f t="shared" si="61"/>
        <v>32</v>
      </c>
      <c r="AJ670" s="74">
        <f t="shared" si="62"/>
        <v>0</v>
      </c>
      <c r="AK670" s="74">
        <f t="shared" si="63"/>
        <v>0</v>
      </c>
      <c r="AL670" s="74">
        <f t="shared" si="64"/>
        <v>0</v>
      </c>
      <c r="AM670" s="75">
        <f t="shared" si="65"/>
        <v>0</v>
      </c>
      <c r="AN670" s="72" t="str">
        <f>VLOOKUP(D670,SOP!C:R,16,0)</f>
        <v>ΜΟΥΣΤΑΡΔΑ</v>
      </c>
    </row>
    <row r="671" spans="1:40" x14ac:dyDescent="0.3">
      <c r="A671" s="74" cm="1">
        <f t="array" ref="A671">1+SUMPRODUCT(--(D671&gt;$D$2:$D$826))</f>
        <v>669</v>
      </c>
      <c r="B671" s="72" t="str">
        <f t="shared" si="60"/>
        <v>64902224669</v>
      </c>
      <c r="C671" s="30">
        <v>46008</v>
      </c>
      <c r="D671" s="29">
        <v>64902224</v>
      </c>
      <c r="E671" s="29" t="s">
        <v>850</v>
      </c>
      <c r="F671" s="29" t="s">
        <v>624</v>
      </c>
      <c r="G671" s="29" t="s">
        <v>238</v>
      </c>
      <c r="H671" s="29" t="s">
        <v>1826</v>
      </c>
      <c r="I671" s="29">
        <v>36</v>
      </c>
      <c r="J671" s="29">
        <v>0</v>
      </c>
      <c r="K671" s="29">
        <v>0</v>
      </c>
      <c r="L671" s="29">
        <v>0</v>
      </c>
      <c r="M671" s="29" t="s">
        <v>239</v>
      </c>
      <c r="N671" s="132">
        <v>46237</v>
      </c>
      <c r="O671" s="30">
        <v>46102</v>
      </c>
      <c r="P671" s="29">
        <v>229</v>
      </c>
      <c r="Q671" s="29">
        <v>94</v>
      </c>
      <c r="R671" s="29" t="s">
        <v>1828</v>
      </c>
      <c r="S671" s="30">
        <v>45980</v>
      </c>
      <c r="T671" s="29" t="s">
        <v>240</v>
      </c>
      <c r="U671" s="29" t="s">
        <v>240</v>
      </c>
      <c r="V671" s="29">
        <v>36</v>
      </c>
      <c r="W671" s="29">
        <v>863.05</v>
      </c>
      <c r="X671" s="29">
        <v>1</v>
      </c>
      <c r="Y671" s="29" t="s">
        <v>241</v>
      </c>
      <c r="Z671" s="29" t="s">
        <v>2245</v>
      </c>
      <c r="AA671" s="29" t="s">
        <v>242</v>
      </c>
      <c r="AB671" s="29" t="s">
        <v>242</v>
      </c>
      <c r="AC671" s="29" t="s">
        <v>242</v>
      </c>
      <c r="AD671" s="29" t="s">
        <v>243</v>
      </c>
      <c r="AE671" s="29" t="s">
        <v>240</v>
      </c>
      <c r="AF671" s="30">
        <v>45967</v>
      </c>
      <c r="AH671" s="74">
        <f>_xlfn.IFNA(IF(VLOOKUP(D671,'Cases2021 2022 FC'!AC:AE,3,0)=0,"1",VLOOKUP(D671,'Cases2021 2022 FC'!AC:AE,3,0)),"1")</f>
        <v>1</v>
      </c>
      <c r="AI671" s="74">
        <f t="shared" si="61"/>
        <v>36</v>
      </c>
      <c r="AJ671" s="74">
        <f t="shared" si="62"/>
        <v>0</v>
      </c>
      <c r="AK671" s="74">
        <f t="shared" si="63"/>
        <v>32</v>
      </c>
      <c r="AL671" s="74">
        <f t="shared" si="64"/>
        <v>36</v>
      </c>
      <c r="AM671" s="75">
        <f t="shared" si="65"/>
        <v>0</v>
      </c>
      <c r="AN671" s="72" t="str">
        <f>VLOOKUP(D671,SOP!C:R,16,0)</f>
        <v>ΜΟΥΣΤΑΡΔΑ</v>
      </c>
    </row>
    <row r="672" spans="1:40" x14ac:dyDescent="0.3">
      <c r="A672" s="74" cm="1">
        <f t="array" ref="A672">1+SUMPRODUCT(--(D672&gt;$D$2:$D$826))</f>
        <v>669</v>
      </c>
      <c r="B672" s="72" t="str">
        <f t="shared" si="60"/>
        <v>64902224669</v>
      </c>
      <c r="C672" s="30">
        <v>46008</v>
      </c>
      <c r="D672" s="29">
        <v>64902224</v>
      </c>
      <c r="E672" s="29" t="s">
        <v>850</v>
      </c>
      <c r="F672" s="29" t="s">
        <v>624</v>
      </c>
      <c r="G672" s="29" t="s">
        <v>238</v>
      </c>
      <c r="H672" s="29" t="s">
        <v>1829</v>
      </c>
      <c r="I672" s="29">
        <v>36</v>
      </c>
      <c r="J672" s="29">
        <v>0</v>
      </c>
      <c r="K672" s="29">
        <v>0</v>
      </c>
      <c r="L672" s="29">
        <v>0</v>
      </c>
      <c r="M672" s="29" t="s">
        <v>239</v>
      </c>
      <c r="N672" s="132">
        <v>46237</v>
      </c>
      <c r="O672" s="30">
        <v>46102</v>
      </c>
      <c r="P672" s="29">
        <v>229</v>
      </c>
      <c r="Q672" s="29">
        <v>94</v>
      </c>
      <c r="R672" s="29" t="s">
        <v>1830</v>
      </c>
      <c r="S672" s="29">
        <v>45980</v>
      </c>
      <c r="T672" s="29" t="s">
        <v>240</v>
      </c>
      <c r="U672" s="29" t="s">
        <v>240</v>
      </c>
      <c r="V672" s="29">
        <v>36</v>
      </c>
      <c r="W672" s="29">
        <v>863.05</v>
      </c>
      <c r="X672" s="29">
        <v>1</v>
      </c>
      <c r="Y672" s="29" t="s">
        <v>241</v>
      </c>
      <c r="Z672" s="29" t="s">
        <v>2245</v>
      </c>
      <c r="AA672" s="29" t="s">
        <v>242</v>
      </c>
      <c r="AB672" s="29" t="s">
        <v>242</v>
      </c>
      <c r="AC672" s="29" t="s">
        <v>242</v>
      </c>
      <c r="AD672" s="29" t="s">
        <v>243</v>
      </c>
      <c r="AE672" s="29" t="s">
        <v>240</v>
      </c>
      <c r="AF672" s="30">
        <v>45967</v>
      </c>
      <c r="AH672" s="74">
        <f>_xlfn.IFNA(IF(VLOOKUP(D672,'Cases2021 2022 FC'!AC:AE,3,0)=0,"1",VLOOKUP(D672,'Cases2021 2022 FC'!AC:AE,3,0)),"1")</f>
        <v>1</v>
      </c>
      <c r="AI672" s="74">
        <f t="shared" si="61"/>
        <v>36</v>
      </c>
      <c r="AJ672" s="74">
        <f t="shared" si="62"/>
        <v>0</v>
      </c>
      <c r="AK672" s="74">
        <f t="shared" si="63"/>
        <v>36</v>
      </c>
      <c r="AL672" s="74">
        <f t="shared" si="64"/>
        <v>36</v>
      </c>
      <c r="AM672" s="75">
        <f t="shared" si="65"/>
        <v>0</v>
      </c>
      <c r="AN672" s="72" t="str">
        <f>VLOOKUP(D672,SOP!C:R,16,0)</f>
        <v>ΜΟΥΣΤΑΡΔΑ</v>
      </c>
    </row>
    <row r="673" spans="1:40" x14ac:dyDescent="0.3">
      <c r="A673" s="74" cm="1">
        <f t="array" ref="A673">1+SUMPRODUCT(--(D673&gt;$D$2:$D$826))</f>
        <v>669</v>
      </c>
      <c r="B673" s="72" t="str">
        <f t="shared" si="60"/>
        <v>64902224669</v>
      </c>
      <c r="C673" s="30">
        <v>46008</v>
      </c>
      <c r="D673" s="29">
        <v>64902224</v>
      </c>
      <c r="E673" s="29" t="s">
        <v>850</v>
      </c>
      <c r="F673" s="29" t="s">
        <v>624</v>
      </c>
      <c r="G673" s="29" t="s">
        <v>238</v>
      </c>
      <c r="H673" s="29" t="s">
        <v>1829</v>
      </c>
      <c r="I673" s="29">
        <v>36</v>
      </c>
      <c r="J673" s="29">
        <v>0</v>
      </c>
      <c r="K673" s="29">
        <v>0</v>
      </c>
      <c r="L673" s="29">
        <v>0</v>
      </c>
      <c r="M673" s="29" t="s">
        <v>239</v>
      </c>
      <c r="N673" s="132">
        <v>46237</v>
      </c>
      <c r="O673" s="30">
        <v>46102</v>
      </c>
      <c r="P673" s="29">
        <v>229</v>
      </c>
      <c r="Q673" s="29">
        <v>94</v>
      </c>
      <c r="R673" s="29" t="s">
        <v>1831</v>
      </c>
      <c r="S673" s="30">
        <v>45980</v>
      </c>
      <c r="T673" s="29" t="s">
        <v>240</v>
      </c>
      <c r="U673" s="29" t="s">
        <v>240</v>
      </c>
      <c r="V673" s="29">
        <v>36</v>
      </c>
      <c r="W673" s="29">
        <v>863.05</v>
      </c>
      <c r="X673" s="29">
        <v>1</v>
      </c>
      <c r="Y673" s="29" t="s">
        <v>241</v>
      </c>
      <c r="Z673" s="29" t="s">
        <v>2245</v>
      </c>
      <c r="AA673" s="29" t="s">
        <v>242</v>
      </c>
      <c r="AB673" s="29" t="s">
        <v>242</v>
      </c>
      <c r="AC673" s="29" t="s">
        <v>242</v>
      </c>
      <c r="AD673" s="29" t="s">
        <v>243</v>
      </c>
      <c r="AE673" s="29" t="s">
        <v>240</v>
      </c>
      <c r="AF673" s="30">
        <v>45967</v>
      </c>
      <c r="AH673" s="74">
        <f>_xlfn.IFNA(IF(VLOOKUP(D673,'Cases2021 2022 FC'!AC:AE,3,0)=0,"1",VLOOKUP(D673,'Cases2021 2022 FC'!AC:AE,3,0)),"1")</f>
        <v>1</v>
      </c>
      <c r="AI673" s="74">
        <f t="shared" si="61"/>
        <v>36</v>
      </c>
      <c r="AJ673" s="74">
        <f t="shared" si="62"/>
        <v>0</v>
      </c>
      <c r="AK673" s="74">
        <f t="shared" si="63"/>
        <v>36</v>
      </c>
      <c r="AL673" s="74">
        <f t="shared" si="64"/>
        <v>36</v>
      </c>
      <c r="AM673" s="75">
        <f t="shared" si="65"/>
        <v>0</v>
      </c>
      <c r="AN673" s="72" t="str">
        <f>VLOOKUP(D673,SOP!C:R,16,0)</f>
        <v>ΜΟΥΣΤΑΡΔΑ</v>
      </c>
    </row>
    <row r="674" spans="1:40" x14ac:dyDescent="0.3">
      <c r="A674" s="74" cm="1">
        <f t="array" ref="A674">1+SUMPRODUCT(--(D674&gt;$D$2:$D$826))</f>
        <v>669</v>
      </c>
      <c r="B674" s="72" t="str">
        <f t="shared" si="60"/>
        <v>64902224669</v>
      </c>
      <c r="C674" s="30">
        <v>46008</v>
      </c>
      <c r="D674" s="29">
        <v>64902224</v>
      </c>
      <c r="E674" s="29" t="s">
        <v>850</v>
      </c>
      <c r="F674" s="29" t="s">
        <v>624</v>
      </c>
      <c r="G674" s="29" t="s">
        <v>238</v>
      </c>
      <c r="H674" s="29" t="s">
        <v>1829</v>
      </c>
      <c r="I674" s="29">
        <v>36</v>
      </c>
      <c r="J674" s="29">
        <v>0</v>
      </c>
      <c r="K674" s="29">
        <v>0</v>
      </c>
      <c r="L674" s="29">
        <v>0</v>
      </c>
      <c r="M674" s="29" t="s">
        <v>239</v>
      </c>
      <c r="N674" s="132">
        <v>46237</v>
      </c>
      <c r="O674" s="29">
        <v>46102</v>
      </c>
      <c r="P674" s="29">
        <v>229</v>
      </c>
      <c r="Q674" s="29">
        <v>94</v>
      </c>
      <c r="R674" s="29" t="s">
        <v>1832</v>
      </c>
      <c r="S674" s="29">
        <v>45980</v>
      </c>
      <c r="T674" s="29" t="s">
        <v>240</v>
      </c>
      <c r="U674" s="29" t="s">
        <v>240</v>
      </c>
      <c r="V674" s="29">
        <v>36</v>
      </c>
      <c r="W674" s="29">
        <v>863.05</v>
      </c>
      <c r="X674" s="29">
        <v>1</v>
      </c>
      <c r="Y674" s="29" t="s">
        <v>241</v>
      </c>
      <c r="Z674" s="29" t="s">
        <v>2245</v>
      </c>
      <c r="AA674" s="29" t="s">
        <v>242</v>
      </c>
      <c r="AB674" s="29" t="s">
        <v>242</v>
      </c>
      <c r="AC674" s="29" t="s">
        <v>242</v>
      </c>
      <c r="AD674" s="29" t="s">
        <v>243</v>
      </c>
      <c r="AE674" s="29" t="s">
        <v>240</v>
      </c>
      <c r="AF674" s="30">
        <v>45967</v>
      </c>
      <c r="AH674" s="74">
        <f>_xlfn.IFNA(IF(VLOOKUP(D674,'Cases2021 2022 FC'!AC:AE,3,0)=0,"1",VLOOKUP(D674,'Cases2021 2022 FC'!AC:AE,3,0)),"1")</f>
        <v>1</v>
      </c>
      <c r="AI674" s="74">
        <f t="shared" si="61"/>
        <v>36</v>
      </c>
      <c r="AJ674" s="74">
        <f t="shared" si="62"/>
        <v>0</v>
      </c>
      <c r="AK674" s="74">
        <f t="shared" si="63"/>
        <v>36</v>
      </c>
      <c r="AL674" s="74">
        <f t="shared" si="64"/>
        <v>36</v>
      </c>
      <c r="AM674" s="75">
        <f t="shared" si="65"/>
        <v>0</v>
      </c>
      <c r="AN674" s="72" t="str">
        <f>VLOOKUP(D674,SOP!C:R,16,0)</f>
        <v>ΜΟΥΣΤΑΡΔΑ</v>
      </c>
    </row>
    <row r="675" spans="1:40" x14ac:dyDescent="0.3">
      <c r="A675" s="74" cm="1">
        <f t="array" ref="A675">1+SUMPRODUCT(--(D675&gt;$D$2:$D$826))</f>
        <v>669</v>
      </c>
      <c r="B675" s="72" t="str">
        <f t="shared" si="60"/>
        <v>64902224669</v>
      </c>
      <c r="C675" s="30">
        <v>46008</v>
      </c>
      <c r="D675" s="29">
        <v>64902224</v>
      </c>
      <c r="E675" s="29" t="s">
        <v>850</v>
      </c>
      <c r="F675" s="29" t="s">
        <v>624</v>
      </c>
      <c r="G675" s="29" t="s">
        <v>238</v>
      </c>
      <c r="H675" s="29" t="s">
        <v>1829</v>
      </c>
      <c r="I675" s="29">
        <v>36</v>
      </c>
      <c r="J675" s="29">
        <v>0</v>
      </c>
      <c r="K675" s="29">
        <v>0</v>
      </c>
      <c r="L675" s="29">
        <v>0</v>
      </c>
      <c r="M675" s="29" t="s">
        <v>239</v>
      </c>
      <c r="N675" s="132">
        <v>46237</v>
      </c>
      <c r="O675" s="29">
        <v>46102</v>
      </c>
      <c r="P675" s="29">
        <v>229</v>
      </c>
      <c r="Q675" s="29">
        <v>94</v>
      </c>
      <c r="R675" s="29" t="s">
        <v>1833</v>
      </c>
      <c r="S675" s="29">
        <v>45980</v>
      </c>
      <c r="T675" s="29" t="s">
        <v>240</v>
      </c>
      <c r="U675" s="29" t="s">
        <v>240</v>
      </c>
      <c r="V675" s="29">
        <v>36</v>
      </c>
      <c r="W675" s="29">
        <v>863.05</v>
      </c>
      <c r="X675" s="29">
        <v>1</v>
      </c>
      <c r="Y675" s="29" t="s">
        <v>241</v>
      </c>
      <c r="Z675" s="29" t="s">
        <v>2245</v>
      </c>
      <c r="AA675" s="29" t="s">
        <v>242</v>
      </c>
      <c r="AB675" s="29" t="s">
        <v>242</v>
      </c>
      <c r="AC675" s="29" t="s">
        <v>242</v>
      </c>
      <c r="AD675" s="29" t="s">
        <v>243</v>
      </c>
      <c r="AE675" s="29" t="s">
        <v>240</v>
      </c>
      <c r="AF675" s="30">
        <v>45967</v>
      </c>
      <c r="AH675" s="74">
        <f>_xlfn.IFNA(IF(VLOOKUP(D675,'Cases2021 2022 FC'!AC:AE,3,0)=0,"1",VLOOKUP(D675,'Cases2021 2022 FC'!AC:AE,3,0)),"1")</f>
        <v>1</v>
      </c>
      <c r="AI675" s="74">
        <f t="shared" si="61"/>
        <v>36</v>
      </c>
      <c r="AJ675" s="74">
        <f t="shared" si="62"/>
        <v>0</v>
      </c>
      <c r="AK675" s="74">
        <f t="shared" si="63"/>
        <v>36</v>
      </c>
      <c r="AL675" s="74">
        <f t="shared" si="64"/>
        <v>36</v>
      </c>
      <c r="AM675" s="75">
        <f t="shared" si="65"/>
        <v>0</v>
      </c>
      <c r="AN675" s="72" t="str">
        <f>VLOOKUP(D675,SOP!C:R,16,0)</f>
        <v>ΜΟΥΣΤΑΡΔΑ</v>
      </c>
    </row>
    <row r="676" spans="1:40" x14ac:dyDescent="0.3">
      <c r="A676" s="74" cm="1">
        <f t="array" ref="A676">1+SUMPRODUCT(--(D676&gt;$D$2:$D$826))</f>
        <v>675</v>
      </c>
      <c r="B676" s="72" t="str">
        <f t="shared" si="60"/>
        <v>64919937675</v>
      </c>
      <c r="C676" s="30">
        <v>46008</v>
      </c>
      <c r="D676" s="29">
        <v>64919937</v>
      </c>
      <c r="E676" s="29" t="s">
        <v>820</v>
      </c>
      <c r="F676" s="29" t="s">
        <v>624</v>
      </c>
      <c r="G676" s="29" t="s">
        <v>238</v>
      </c>
      <c r="H676" s="29" t="s">
        <v>1517</v>
      </c>
      <c r="I676" s="29">
        <v>101</v>
      </c>
      <c r="J676" s="29">
        <v>0</v>
      </c>
      <c r="K676" s="29">
        <v>0</v>
      </c>
      <c r="L676" s="29">
        <v>0</v>
      </c>
      <c r="M676" s="29" t="s">
        <v>239</v>
      </c>
      <c r="N676" s="30">
        <v>46186</v>
      </c>
      <c r="O676" s="30">
        <v>46049</v>
      </c>
      <c r="P676" s="29">
        <v>178</v>
      </c>
      <c r="Q676" s="29">
        <v>41</v>
      </c>
      <c r="R676" s="29" t="s">
        <v>1518</v>
      </c>
      <c r="S676" s="30">
        <v>45939</v>
      </c>
      <c r="T676" s="29" t="s">
        <v>240</v>
      </c>
      <c r="U676" s="29" t="s">
        <v>240</v>
      </c>
      <c r="V676" s="29">
        <v>101</v>
      </c>
      <c r="W676" s="29">
        <v>1277.78</v>
      </c>
      <c r="X676" s="29">
        <v>0.84199999999999997</v>
      </c>
      <c r="Y676" s="29" t="s">
        <v>241</v>
      </c>
      <c r="Z676" s="29" t="s">
        <v>2245</v>
      </c>
      <c r="AA676" s="29" t="s">
        <v>242</v>
      </c>
      <c r="AB676" s="29" t="s">
        <v>242</v>
      </c>
      <c r="AC676" s="29" t="s">
        <v>242</v>
      </c>
      <c r="AD676" s="29" t="s">
        <v>243</v>
      </c>
      <c r="AE676" s="29" t="s">
        <v>240</v>
      </c>
      <c r="AF676" s="30">
        <v>45913</v>
      </c>
      <c r="AH676" s="74">
        <f>_xlfn.IFNA(IF(VLOOKUP(D676,'Cases2021 2022 FC'!AC:AE,3,0)=0,"1",VLOOKUP(D676,'Cases2021 2022 FC'!AC:AE,3,0)),"1")</f>
        <v>4</v>
      </c>
      <c r="AI676" s="74">
        <f t="shared" si="61"/>
        <v>25</v>
      </c>
      <c r="AJ676" s="74">
        <f t="shared" si="62"/>
        <v>0</v>
      </c>
      <c r="AK676" s="74">
        <f t="shared" si="63"/>
        <v>0</v>
      </c>
      <c r="AL676" s="74">
        <f t="shared" si="64"/>
        <v>0</v>
      </c>
      <c r="AM676" s="75">
        <f t="shared" si="65"/>
        <v>0</v>
      </c>
      <c r="AN676" s="72" t="str">
        <f>VLOOKUP(D676,SOP!C:R,16,0)</f>
        <v>ΥΓΡΕΣ ΣΑΛΤΣΕΣ</v>
      </c>
    </row>
    <row r="677" spans="1:40" x14ac:dyDescent="0.3">
      <c r="A677" s="74" cm="1">
        <f t="array" ref="A677">1+SUMPRODUCT(--(D677&gt;$D$2:$D$826))</f>
        <v>675</v>
      </c>
      <c r="B677" s="72" t="str">
        <f t="shared" si="60"/>
        <v>64919937675</v>
      </c>
      <c r="C677" s="30">
        <v>46008</v>
      </c>
      <c r="D677" s="29">
        <v>64919937</v>
      </c>
      <c r="E677" s="29" t="s">
        <v>820</v>
      </c>
      <c r="F677" s="29" t="s">
        <v>624</v>
      </c>
      <c r="G677" s="29" t="s">
        <v>238</v>
      </c>
      <c r="H677" s="29" t="s">
        <v>1517</v>
      </c>
      <c r="I677" s="29">
        <v>116</v>
      </c>
      <c r="J677" s="29">
        <v>0</v>
      </c>
      <c r="K677" s="29">
        <v>0</v>
      </c>
      <c r="L677" s="29">
        <v>0</v>
      </c>
      <c r="M677" s="29" t="s">
        <v>239</v>
      </c>
      <c r="N677" s="30">
        <v>46186</v>
      </c>
      <c r="O677" s="30">
        <v>46049</v>
      </c>
      <c r="P677" s="29">
        <v>178</v>
      </c>
      <c r="Q677" s="29">
        <v>41</v>
      </c>
      <c r="R677" s="29" t="s">
        <v>1519</v>
      </c>
      <c r="S677" s="30">
        <v>45939</v>
      </c>
      <c r="T677" s="29" t="s">
        <v>240</v>
      </c>
      <c r="U677" s="29" t="s">
        <v>240</v>
      </c>
      <c r="V677" s="29">
        <v>116</v>
      </c>
      <c r="W677" s="29">
        <v>1467.55</v>
      </c>
      <c r="X677" s="29">
        <v>0.96699999999999997</v>
      </c>
      <c r="Y677" s="29" t="s">
        <v>241</v>
      </c>
      <c r="Z677" s="29" t="s">
        <v>2245</v>
      </c>
      <c r="AA677" s="29" t="s">
        <v>242</v>
      </c>
      <c r="AB677" s="29" t="s">
        <v>242</v>
      </c>
      <c r="AC677" s="29" t="s">
        <v>242</v>
      </c>
      <c r="AD677" s="29" t="s">
        <v>243</v>
      </c>
      <c r="AE677" s="29" t="s">
        <v>240</v>
      </c>
      <c r="AF677" s="30">
        <v>45913</v>
      </c>
      <c r="AH677" s="74">
        <f>_xlfn.IFNA(IF(VLOOKUP(D677,'Cases2021 2022 FC'!AC:AE,3,0)=0,"1",VLOOKUP(D677,'Cases2021 2022 FC'!AC:AE,3,0)),"1")</f>
        <v>4</v>
      </c>
      <c r="AI677" s="74">
        <f t="shared" si="61"/>
        <v>29</v>
      </c>
      <c r="AJ677" s="74">
        <f t="shared" si="62"/>
        <v>0</v>
      </c>
      <c r="AK677" s="74">
        <f t="shared" si="63"/>
        <v>25</v>
      </c>
      <c r="AL677" s="74">
        <f t="shared" si="64"/>
        <v>116</v>
      </c>
      <c r="AM677" s="75">
        <f t="shared" si="65"/>
        <v>0</v>
      </c>
      <c r="AN677" s="72" t="str">
        <f>VLOOKUP(D677,SOP!C:R,16,0)</f>
        <v>ΥΓΡΕΣ ΣΑΛΤΣΕΣ</v>
      </c>
    </row>
    <row r="678" spans="1:40" x14ac:dyDescent="0.3">
      <c r="A678" s="74" cm="1">
        <f t="array" ref="A678">1+SUMPRODUCT(--(D678&gt;$D$2:$D$826))</f>
        <v>675</v>
      </c>
      <c r="B678" s="72" t="str">
        <f t="shared" si="60"/>
        <v>64919937675</v>
      </c>
      <c r="C678" s="30">
        <v>46008</v>
      </c>
      <c r="D678" s="29">
        <v>64919937</v>
      </c>
      <c r="E678" s="29" t="s">
        <v>820</v>
      </c>
      <c r="F678" s="29" t="s">
        <v>624</v>
      </c>
      <c r="G678" s="29" t="s">
        <v>238</v>
      </c>
      <c r="H678" s="29" t="s">
        <v>1517</v>
      </c>
      <c r="I678" s="29">
        <v>2</v>
      </c>
      <c r="J678" s="29">
        <v>0</v>
      </c>
      <c r="K678" s="29">
        <v>0</v>
      </c>
      <c r="L678" s="29">
        <v>0</v>
      </c>
      <c r="M678" s="29" t="s">
        <v>239</v>
      </c>
      <c r="N678" s="132">
        <v>46186</v>
      </c>
      <c r="O678" s="30">
        <v>46049</v>
      </c>
      <c r="P678" s="29">
        <v>178</v>
      </c>
      <c r="Q678" s="29">
        <v>41</v>
      </c>
      <c r="R678" s="29" t="s">
        <v>2261</v>
      </c>
      <c r="S678" s="29">
        <v>45939</v>
      </c>
      <c r="T678" s="29" t="s">
        <v>240</v>
      </c>
      <c r="U678" s="29" t="s">
        <v>240</v>
      </c>
      <c r="V678" s="29">
        <v>2</v>
      </c>
      <c r="W678" s="29">
        <v>25.3</v>
      </c>
      <c r="X678" s="29">
        <v>1.7000000000000001E-2</v>
      </c>
      <c r="Y678" s="29" t="s">
        <v>241</v>
      </c>
      <c r="Z678" s="29" t="s">
        <v>2245</v>
      </c>
      <c r="AA678" s="29" t="s">
        <v>242</v>
      </c>
      <c r="AB678" s="29" t="s">
        <v>242</v>
      </c>
      <c r="AC678" s="29" t="s">
        <v>242</v>
      </c>
      <c r="AD678" s="29" t="s">
        <v>243</v>
      </c>
      <c r="AE678" s="29" t="s">
        <v>240</v>
      </c>
      <c r="AF678" s="30">
        <v>45913</v>
      </c>
      <c r="AH678" s="74">
        <f>_xlfn.IFNA(IF(VLOOKUP(D678,'Cases2021 2022 FC'!AC:AE,3,0)=0,"1",VLOOKUP(D678,'Cases2021 2022 FC'!AC:AE,3,0)),"1")</f>
        <v>4</v>
      </c>
      <c r="AI678" s="74">
        <f t="shared" si="61"/>
        <v>1</v>
      </c>
      <c r="AJ678" s="74">
        <f t="shared" si="62"/>
        <v>0</v>
      </c>
      <c r="AK678" s="74">
        <f t="shared" si="63"/>
        <v>29</v>
      </c>
      <c r="AL678" s="74">
        <f t="shared" si="64"/>
        <v>2</v>
      </c>
      <c r="AM678" s="75">
        <f t="shared" si="65"/>
        <v>0</v>
      </c>
      <c r="AN678" s="72" t="str">
        <f>VLOOKUP(D678,SOP!C:R,16,0)</f>
        <v>ΥΓΡΕΣ ΣΑΛΤΣΕΣ</v>
      </c>
    </row>
    <row r="679" spans="1:40" x14ac:dyDescent="0.3">
      <c r="A679" s="74" cm="1">
        <f t="array" ref="A679">1+SUMPRODUCT(--(D679&gt;$D$2:$D$826))</f>
        <v>675</v>
      </c>
      <c r="B679" s="72" t="str">
        <f t="shared" si="60"/>
        <v>64919937675</v>
      </c>
      <c r="C679" s="30">
        <v>46008</v>
      </c>
      <c r="D679" s="29">
        <v>64919937</v>
      </c>
      <c r="E679" s="29" t="s">
        <v>820</v>
      </c>
      <c r="F679" s="29" t="s">
        <v>624</v>
      </c>
      <c r="G679" s="29" t="s">
        <v>238</v>
      </c>
      <c r="H679" s="29" t="s">
        <v>1517</v>
      </c>
      <c r="I679" s="29">
        <v>4</v>
      </c>
      <c r="J679" s="29">
        <v>0</v>
      </c>
      <c r="K679" s="29">
        <v>0</v>
      </c>
      <c r="L679" s="29">
        <v>0</v>
      </c>
      <c r="M679" s="29" t="s">
        <v>239</v>
      </c>
      <c r="N679" s="30">
        <v>46186</v>
      </c>
      <c r="O679" s="30">
        <v>46049</v>
      </c>
      <c r="P679" s="32">
        <v>178</v>
      </c>
      <c r="Q679" s="32">
        <v>41</v>
      </c>
      <c r="R679" s="29" t="s">
        <v>2277</v>
      </c>
      <c r="S679" s="30">
        <v>45939</v>
      </c>
      <c r="T679" s="29" t="s">
        <v>240</v>
      </c>
      <c r="U679" s="29" t="s">
        <v>240</v>
      </c>
      <c r="V679" s="32">
        <v>4</v>
      </c>
      <c r="W679" s="33">
        <v>50.61</v>
      </c>
      <c r="X679" s="31">
        <v>3.3000000000000002E-2</v>
      </c>
      <c r="Y679" s="29" t="s">
        <v>241</v>
      </c>
      <c r="Z679" s="29" t="s">
        <v>2245</v>
      </c>
      <c r="AA679" s="29" t="s">
        <v>242</v>
      </c>
      <c r="AB679" s="29" t="s">
        <v>242</v>
      </c>
      <c r="AC679" s="29" t="s">
        <v>242</v>
      </c>
      <c r="AD679" s="29" t="s">
        <v>243</v>
      </c>
      <c r="AE679" s="29" t="s">
        <v>240</v>
      </c>
      <c r="AF679" s="30">
        <v>45913</v>
      </c>
      <c r="AG679" s="30"/>
      <c r="AH679" s="74">
        <f>_xlfn.IFNA(IF(VLOOKUP(D679,'Cases2021 2022 FC'!AC:AE,3,0)=0,"1",VLOOKUP(D679,'Cases2021 2022 FC'!AC:AE,3,0)),"1")</f>
        <v>4</v>
      </c>
      <c r="AI679" s="74">
        <f t="shared" si="61"/>
        <v>1</v>
      </c>
      <c r="AJ679" s="74">
        <f t="shared" si="62"/>
        <v>0</v>
      </c>
      <c r="AK679" s="74">
        <f t="shared" si="63"/>
        <v>1</v>
      </c>
      <c r="AL679" s="74">
        <f t="shared" si="64"/>
        <v>4</v>
      </c>
      <c r="AM679" s="75">
        <f t="shared" si="65"/>
        <v>0</v>
      </c>
      <c r="AN679" s="72" t="str">
        <f>VLOOKUP(D679,SOP!C:R,16,0)</f>
        <v>ΥΓΡΕΣ ΣΑΛΤΣΕΣ</v>
      </c>
    </row>
    <row r="680" spans="1:40" x14ac:dyDescent="0.3">
      <c r="A680" s="74" cm="1">
        <f t="array" ref="A680">1+SUMPRODUCT(--(D680&gt;$D$2:$D$826))</f>
        <v>675</v>
      </c>
      <c r="B680" s="72" t="str">
        <f t="shared" si="60"/>
        <v>64919937675</v>
      </c>
      <c r="C680" s="30">
        <v>46008</v>
      </c>
      <c r="D680" s="29">
        <v>64919937</v>
      </c>
      <c r="E680" s="29" t="s">
        <v>820</v>
      </c>
      <c r="F680" s="29" t="s">
        <v>624</v>
      </c>
      <c r="G680" s="29" t="s">
        <v>238</v>
      </c>
      <c r="H680" s="29" t="s">
        <v>1517</v>
      </c>
      <c r="I680" s="29">
        <v>2</v>
      </c>
      <c r="J680" s="29">
        <v>0</v>
      </c>
      <c r="K680" s="29">
        <v>0</v>
      </c>
      <c r="L680" s="29">
        <v>0</v>
      </c>
      <c r="M680" s="29" t="s">
        <v>239</v>
      </c>
      <c r="N680" s="132">
        <v>46186</v>
      </c>
      <c r="O680" s="29">
        <v>46049</v>
      </c>
      <c r="P680" s="29">
        <v>178</v>
      </c>
      <c r="Q680" s="29">
        <v>41</v>
      </c>
      <c r="R680" s="29" t="s">
        <v>2259</v>
      </c>
      <c r="S680" s="29">
        <v>45939</v>
      </c>
      <c r="T680" s="29" t="s">
        <v>240</v>
      </c>
      <c r="U680" s="29" t="s">
        <v>240</v>
      </c>
      <c r="V680" s="29">
        <v>2</v>
      </c>
      <c r="W680" s="29">
        <v>25.3</v>
      </c>
      <c r="X680" s="29">
        <v>1.7000000000000001E-2</v>
      </c>
      <c r="Y680" s="29" t="s">
        <v>241</v>
      </c>
      <c r="Z680" s="29" t="s">
        <v>2245</v>
      </c>
      <c r="AA680" s="29" t="s">
        <v>242</v>
      </c>
      <c r="AB680" s="29" t="s">
        <v>242</v>
      </c>
      <c r="AC680" s="29" t="s">
        <v>242</v>
      </c>
      <c r="AD680" s="29" t="s">
        <v>243</v>
      </c>
      <c r="AE680" s="29" t="s">
        <v>240</v>
      </c>
      <c r="AF680" s="30">
        <v>45913</v>
      </c>
      <c r="AH680" s="74">
        <f>_xlfn.IFNA(IF(VLOOKUP(D680,'Cases2021 2022 FC'!AC:AE,3,0)=0,"1",VLOOKUP(D680,'Cases2021 2022 FC'!AC:AE,3,0)),"1")</f>
        <v>4</v>
      </c>
      <c r="AI680" s="74">
        <f t="shared" si="61"/>
        <v>1</v>
      </c>
      <c r="AJ680" s="74">
        <f t="shared" si="62"/>
        <v>0</v>
      </c>
      <c r="AK680" s="74">
        <f t="shared" si="63"/>
        <v>1</v>
      </c>
      <c r="AL680" s="74">
        <f t="shared" si="64"/>
        <v>2</v>
      </c>
      <c r="AM680" s="75">
        <f t="shared" si="65"/>
        <v>0</v>
      </c>
      <c r="AN680" s="72" t="str">
        <f>VLOOKUP(D680,SOP!C:R,16,0)</f>
        <v>ΥΓΡΕΣ ΣΑΛΤΣΕΣ</v>
      </c>
    </row>
    <row r="681" spans="1:40" x14ac:dyDescent="0.3">
      <c r="A681" s="74" cm="1">
        <f t="array" ref="A681">1+SUMPRODUCT(--(D681&gt;$D$2:$D$826))</f>
        <v>675</v>
      </c>
      <c r="B681" s="72" t="str">
        <f t="shared" si="60"/>
        <v>64919937675</v>
      </c>
      <c r="C681" s="30">
        <v>46008</v>
      </c>
      <c r="D681" s="29">
        <v>64919937</v>
      </c>
      <c r="E681" s="29" t="s">
        <v>820</v>
      </c>
      <c r="F681" s="29" t="s">
        <v>624</v>
      </c>
      <c r="G681" s="29" t="s">
        <v>238</v>
      </c>
      <c r="H681" s="29" t="s">
        <v>1517</v>
      </c>
      <c r="I681" s="29">
        <v>3</v>
      </c>
      <c r="J681" s="29">
        <v>0</v>
      </c>
      <c r="K681" s="29">
        <v>0</v>
      </c>
      <c r="L681" s="29">
        <v>0</v>
      </c>
      <c r="M681" s="29" t="s">
        <v>239</v>
      </c>
      <c r="N681" s="132">
        <v>46186</v>
      </c>
      <c r="O681" s="29">
        <v>46049</v>
      </c>
      <c r="P681" s="29">
        <v>178</v>
      </c>
      <c r="Q681" s="29">
        <v>41</v>
      </c>
      <c r="R681" s="29" t="s">
        <v>2503</v>
      </c>
      <c r="S681" s="29">
        <v>45939</v>
      </c>
      <c r="T681" s="29" t="s">
        <v>240</v>
      </c>
      <c r="U681" s="29" t="s">
        <v>240</v>
      </c>
      <c r="V681" s="29">
        <v>3</v>
      </c>
      <c r="W681" s="29">
        <v>37.950000000000003</v>
      </c>
      <c r="X681" s="29">
        <v>2.5000000000000001E-2</v>
      </c>
      <c r="Y681" s="29" t="s">
        <v>241</v>
      </c>
      <c r="Z681" s="29" t="s">
        <v>2245</v>
      </c>
      <c r="AA681" s="29" t="s">
        <v>242</v>
      </c>
      <c r="AB681" s="29" t="s">
        <v>242</v>
      </c>
      <c r="AC681" s="29" t="s">
        <v>242</v>
      </c>
      <c r="AD681" s="29" t="s">
        <v>243</v>
      </c>
      <c r="AE681" s="29" t="s">
        <v>240</v>
      </c>
      <c r="AF681" s="30">
        <v>45913</v>
      </c>
      <c r="AH681" s="74">
        <f>_xlfn.IFNA(IF(VLOOKUP(D681,'Cases2021 2022 FC'!AC:AE,3,0)=0,"1",VLOOKUP(D681,'Cases2021 2022 FC'!AC:AE,3,0)),"1")</f>
        <v>4</v>
      </c>
      <c r="AI681" s="74">
        <f t="shared" si="61"/>
        <v>1</v>
      </c>
      <c r="AJ681" s="74">
        <f t="shared" si="62"/>
        <v>0</v>
      </c>
      <c r="AK681" s="74">
        <f t="shared" si="63"/>
        <v>1</v>
      </c>
      <c r="AL681" s="74">
        <f t="shared" si="64"/>
        <v>3</v>
      </c>
      <c r="AM681" s="75">
        <f t="shared" si="65"/>
        <v>0</v>
      </c>
      <c r="AN681" s="72" t="str">
        <f>VLOOKUP(D681,SOP!C:R,16,0)</f>
        <v>ΥΓΡΕΣ ΣΑΛΤΣΕΣ</v>
      </c>
    </row>
    <row r="682" spans="1:40" x14ac:dyDescent="0.3">
      <c r="A682" s="74" cm="1">
        <f t="array" ref="A682">1+SUMPRODUCT(--(D682&gt;$D$2:$D$826))</f>
        <v>681</v>
      </c>
      <c r="B682" s="72" t="str">
        <f t="shared" si="60"/>
        <v>64922041681</v>
      </c>
      <c r="C682" s="30">
        <v>46008</v>
      </c>
      <c r="D682" s="29">
        <v>64922041</v>
      </c>
      <c r="E682" s="29" t="s">
        <v>901</v>
      </c>
      <c r="F682" s="29" t="s">
        <v>624</v>
      </c>
      <c r="G682" s="29" t="s">
        <v>238</v>
      </c>
      <c r="H682" s="29" t="s">
        <v>1653</v>
      </c>
      <c r="I682" s="29">
        <v>66</v>
      </c>
      <c r="J682" s="29">
        <v>0</v>
      </c>
      <c r="K682" s="29">
        <v>0</v>
      </c>
      <c r="L682" s="29">
        <v>0</v>
      </c>
      <c r="M682" s="29" t="s">
        <v>239</v>
      </c>
      <c r="N682" s="30">
        <v>46225</v>
      </c>
      <c r="O682" s="30">
        <v>46090</v>
      </c>
      <c r="P682" s="29">
        <v>217</v>
      </c>
      <c r="Q682" s="29">
        <v>82</v>
      </c>
      <c r="R682" s="29" t="s">
        <v>1654</v>
      </c>
      <c r="S682" s="30">
        <v>45967</v>
      </c>
      <c r="T682" s="29" t="s">
        <v>240</v>
      </c>
      <c r="U682" s="29" t="s">
        <v>240</v>
      </c>
      <c r="V682" s="29">
        <v>66</v>
      </c>
      <c r="W682" s="29">
        <v>449.24</v>
      </c>
      <c r="X682" s="29">
        <v>0.47099999999999997</v>
      </c>
      <c r="Y682" s="29" t="s">
        <v>241</v>
      </c>
      <c r="Z682" s="29" t="s">
        <v>2245</v>
      </c>
      <c r="AA682" s="29" t="s">
        <v>242</v>
      </c>
      <c r="AB682" s="29" t="s">
        <v>242</v>
      </c>
      <c r="AC682" s="29" t="s">
        <v>242</v>
      </c>
      <c r="AD682" s="29" t="s">
        <v>243</v>
      </c>
      <c r="AE682" s="29" t="s">
        <v>240</v>
      </c>
      <c r="AF682" s="30">
        <v>45967</v>
      </c>
      <c r="AH682" s="74">
        <f>_xlfn.IFNA(IF(VLOOKUP(D682,'Cases2021 2022 FC'!AC:AE,3,0)=0,"1",VLOOKUP(D682,'Cases2021 2022 FC'!AC:AE,3,0)),"1")</f>
        <v>115</v>
      </c>
      <c r="AI682" s="74">
        <f t="shared" si="61"/>
        <v>1</v>
      </c>
      <c r="AJ682" s="74">
        <f t="shared" si="62"/>
        <v>0</v>
      </c>
      <c r="AK682" s="74">
        <f t="shared" si="63"/>
        <v>0</v>
      </c>
      <c r="AL682" s="74">
        <f t="shared" si="64"/>
        <v>0</v>
      </c>
      <c r="AM682" s="75">
        <f t="shared" si="65"/>
        <v>0</v>
      </c>
      <c r="AN682" s="72" t="str">
        <f>VLOOKUP(D682,SOP!C:R,16,0)</f>
        <v>ΜΑΓΙΟΝΕΖΑ</v>
      </c>
    </row>
    <row r="683" spans="1:40" x14ac:dyDescent="0.3">
      <c r="A683" s="74" cm="1">
        <f t="array" ref="A683">1+SUMPRODUCT(--(D683&gt;$D$2:$D$826))</f>
        <v>681</v>
      </c>
      <c r="B683" s="72" t="str">
        <f t="shared" si="60"/>
        <v>64922041681</v>
      </c>
      <c r="C683" s="30">
        <v>46008</v>
      </c>
      <c r="D683" s="29">
        <v>64922041</v>
      </c>
      <c r="E683" s="29" t="s">
        <v>901</v>
      </c>
      <c r="F683" s="29" t="s">
        <v>624</v>
      </c>
      <c r="G683" s="29" t="s">
        <v>238</v>
      </c>
      <c r="H683" s="29" t="s">
        <v>1653</v>
      </c>
      <c r="I683" s="29">
        <v>140</v>
      </c>
      <c r="J683" s="29">
        <v>0</v>
      </c>
      <c r="K683" s="29">
        <v>0</v>
      </c>
      <c r="L683" s="29">
        <v>0</v>
      </c>
      <c r="M683" s="29" t="s">
        <v>239</v>
      </c>
      <c r="N683" s="30">
        <v>46225</v>
      </c>
      <c r="O683" s="30">
        <v>46090</v>
      </c>
      <c r="P683" s="29">
        <v>217</v>
      </c>
      <c r="Q683" s="29">
        <v>82</v>
      </c>
      <c r="R683" s="29" t="s">
        <v>1655</v>
      </c>
      <c r="S683" s="30">
        <v>45967</v>
      </c>
      <c r="T683" s="29" t="s">
        <v>240</v>
      </c>
      <c r="U683" s="29" t="s">
        <v>240</v>
      </c>
      <c r="V683" s="29">
        <v>140</v>
      </c>
      <c r="W683" s="29">
        <v>952.94</v>
      </c>
      <c r="X683" s="29">
        <v>1</v>
      </c>
      <c r="Y683" s="29" t="s">
        <v>241</v>
      </c>
      <c r="Z683" s="29" t="s">
        <v>2245</v>
      </c>
      <c r="AA683" s="29" t="s">
        <v>242</v>
      </c>
      <c r="AB683" s="29" t="s">
        <v>242</v>
      </c>
      <c r="AC683" s="29" t="s">
        <v>242</v>
      </c>
      <c r="AD683" s="29" t="s">
        <v>243</v>
      </c>
      <c r="AE683" s="29" t="s">
        <v>240</v>
      </c>
      <c r="AF683" s="30">
        <v>45967</v>
      </c>
      <c r="AH683" s="74">
        <f>_xlfn.IFNA(IF(VLOOKUP(D683,'Cases2021 2022 FC'!AC:AE,3,0)=0,"1",VLOOKUP(D683,'Cases2021 2022 FC'!AC:AE,3,0)),"1")</f>
        <v>115</v>
      </c>
      <c r="AI683" s="74">
        <f t="shared" si="61"/>
        <v>1</v>
      </c>
      <c r="AJ683" s="74">
        <f t="shared" si="62"/>
        <v>0</v>
      </c>
      <c r="AK683" s="74">
        <f t="shared" si="63"/>
        <v>1</v>
      </c>
      <c r="AL683" s="74">
        <f t="shared" si="64"/>
        <v>140</v>
      </c>
      <c r="AM683" s="75">
        <f t="shared" si="65"/>
        <v>0</v>
      </c>
      <c r="AN683" s="72" t="str">
        <f>VLOOKUP(D683,SOP!C:R,16,0)</f>
        <v>ΜΑΓΙΟΝΕΖΑ</v>
      </c>
    </row>
    <row r="684" spans="1:40" x14ac:dyDescent="0.3">
      <c r="A684" s="74" cm="1">
        <f t="array" ref="A684">1+SUMPRODUCT(--(D684&gt;$D$2:$D$826))</f>
        <v>681</v>
      </c>
      <c r="B684" s="72" t="str">
        <f t="shared" si="60"/>
        <v>64922041681</v>
      </c>
      <c r="C684" s="30">
        <v>46008</v>
      </c>
      <c r="D684" s="29">
        <v>64922041</v>
      </c>
      <c r="E684" s="29" t="s">
        <v>901</v>
      </c>
      <c r="F684" s="29" t="s">
        <v>624</v>
      </c>
      <c r="G684" s="29" t="s">
        <v>238</v>
      </c>
      <c r="H684" s="29" t="s">
        <v>1959</v>
      </c>
      <c r="I684" s="29">
        <v>140</v>
      </c>
      <c r="J684" s="29">
        <v>0</v>
      </c>
      <c r="K684" s="29">
        <v>0</v>
      </c>
      <c r="L684" s="29">
        <v>0</v>
      </c>
      <c r="M684" s="29" t="s">
        <v>239</v>
      </c>
      <c r="N684" s="132">
        <v>46244</v>
      </c>
      <c r="O684" s="30">
        <v>46109</v>
      </c>
      <c r="P684" s="29">
        <v>236</v>
      </c>
      <c r="Q684" s="29">
        <v>101</v>
      </c>
      <c r="R684" s="29" t="s">
        <v>1960</v>
      </c>
      <c r="S684" s="29">
        <v>45974</v>
      </c>
      <c r="T684" s="29" t="s">
        <v>240</v>
      </c>
      <c r="U684" s="29" t="s">
        <v>240</v>
      </c>
      <c r="V684" s="29">
        <v>140</v>
      </c>
      <c r="W684" s="29">
        <v>952.94</v>
      </c>
      <c r="X684" s="29">
        <v>1</v>
      </c>
      <c r="Y684" s="29" t="s">
        <v>241</v>
      </c>
      <c r="Z684" s="29" t="s">
        <v>2245</v>
      </c>
      <c r="AA684" s="29" t="s">
        <v>242</v>
      </c>
      <c r="AB684" s="29" t="s">
        <v>242</v>
      </c>
      <c r="AC684" s="29" t="s">
        <v>242</v>
      </c>
      <c r="AD684" s="29" t="s">
        <v>243</v>
      </c>
      <c r="AE684" s="29" t="s">
        <v>240</v>
      </c>
      <c r="AF684" s="30">
        <v>45974</v>
      </c>
      <c r="AH684" s="74">
        <f>_xlfn.IFNA(IF(VLOOKUP(D684,'Cases2021 2022 FC'!AC:AE,3,0)=0,"1",VLOOKUP(D684,'Cases2021 2022 FC'!AC:AE,3,0)),"1")</f>
        <v>115</v>
      </c>
      <c r="AI684" s="74">
        <f t="shared" si="61"/>
        <v>1</v>
      </c>
      <c r="AJ684" s="74">
        <f t="shared" si="62"/>
        <v>0</v>
      </c>
      <c r="AK684" s="74">
        <f t="shared" si="63"/>
        <v>1</v>
      </c>
      <c r="AL684" s="74">
        <f t="shared" si="64"/>
        <v>140</v>
      </c>
      <c r="AM684" s="75">
        <f t="shared" si="65"/>
        <v>0</v>
      </c>
      <c r="AN684" s="72" t="str">
        <f>VLOOKUP(D684,SOP!C:R,16,0)</f>
        <v>ΜΑΓΙΟΝΕΖΑ</v>
      </c>
    </row>
    <row r="685" spans="1:40" x14ac:dyDescent="0.3">
      <c r="A685" s="74" cm="1">
        <f t="array" ref="A685">1+SUMPRODUCT(--(D685&gt;$D$2:$D$826))</f>
        <v>681</v>
      </c>
      <c r="B685" s="72" t="str">
        <f t="shared" si="60"/>
        <v>64922041681</v>
      </c>
      <c r="C685" s="30">
        <v>46008</v>
      </c>
      <c r="D685" s="29">
        <v>64922041</v>
      </c>
      <c r="E685" s="29" t="s">
        <v>901</v>
      </c>
      <c r="F685" s="29" t="s">
        <v>624</v>
      </c>
      <c r="G685" s="29" t="s">
        <v>238</v>
      </c>
      <c r="H685" s="29" t="s">
        <v>1959</v>
      </c>
      <c r="I685" s="29">
        <v>140</v>
      </c>
      <c r="J685" s="29">
        <v>0</v>
      </c>
      <c r="K685" s="29">
        <v>0</v>
      </c>
      <c r="L685" s="29">
        <v>0</v>
      </c>
      <c r="M685" s="29" t="s">
        <v>239</v>
      </c>
      <c r="N685" s="132">
        <v>46244</v>
      </c>
      <c r="O685" s="30">
        <v>46109</v>
      </c>
      <c r="P685" s="29">
        <v>236</v>
      </c>
      <c r="Q685" s="29">
        <v>101</v>
      </c>
      <c r="R685" s="29" t="s">
        <v>1961</v>
      </c>
      <c r="S685" s="29">
        <v>45974</v>
      </c>
      <c r="T685" s="29" t="s">
        <v>240</v>
      </c>
      <c r="U685" s="29" t="s">
        <v>240</v>
      </c>
      <c r="V685" s="29">
        <v>140</v>
      </c>
      <c r="W685" s="29">
        <v>952.94</v>
      </c>
      <c r="X685" s="29">
        <v>1</v>
      </c>
      <c r="Y685" s="29" t="s">
        <v>241</v>
      </c>
      <c r="Z685" s="29" t="s">
        <v>2245</v>
      </c>
      <c r="AA685" s="29" t="s">
        <v>242</v>
      </c>
      <c r="AB685" s="29" t="s">
        <v>242</v>
      </c>
      <c r="AC685" s="29" t="s">
        <v>242</v>
      </c>
      <c r="AD685" s="29" t="s">
        <v>243</v>
      </c>
      <c r="AE685" s="29" t="s">
        <v>240</v>
      </c>
      <c r="AF685" s="30">
        <v>45974</v>
      </c>
      <c r="AH685" s="74">
        <f>_xlfn.IFNA(IF(VLOOKUP(D685,'Cases2021 2022 FC'!AC:AE,3,0)=0,"1",VLOOKUP(D685,'Cases2021 2022 FC'!AC:AE,3,0)),"1")</f>
        <v>115</v>
      </c>
      <c r="AI685" s="74">
        <f t="shared" si="61"/>
        <v>1</v>
      </c>
      <c r="AJ685" s="74">
        <f t="shared" si="62"/>
        <v>0</v>
      </c>
      <c r="AK685" s="74">
        <f t="shared" si="63"/>
        <v>1</v>
      </c>
      <c r="AL685" s="74">
        <f t="shared" si="64"/>
        <v>140</v>
      </c>
      <c r="AM685" s="75">
        <f t="shared" si="65"/>
        <v>0</v>
      </c>
      <c r="AN685" s="72" t="str">
        <f>VLOOKUP(D685,SOP!C:R,16,0)</f>
        <v>ΜΑΓΙΟΝΕΖΑ</v>
      </c>
    </row>
    <row r="686" spans="1:40" x14ac:dyDescent="0.3">
      <c r="A686" s="74" cm="1">
        <f t="array" ref="A686">1+SUMPRODUCT(--(D686&gt;$D$2:$D$826))</f>
        <v>681</v>
      </c>
      <c r="B686" s="72" t="str">
        <f t="shared" si="60"/>
        <v>64922041681</v>
      </c>
      <c r="C686" s="30">
        <v>46008</v>
      </c>
      <c r="D686" s="29">
        <v>64922041</v>
      </c>
      <c r="E686" s="29" t="s">
        <v>901</v>
      </c>
      <c r="F686" s="29" t="s">
        <v>624</v>
      </c>
      <c r="G686" s="29" t="s">
        <v>238</v>
      </c>
      <c r="H686" s="29" t="s">
        <v>1959</v>
      </c>
      <c r="I686" s="29">
        <v>140</v>
      </c>
      <c r="J686" s="29">
        <v>0</v>
      </c>
      <c r="K686" s="29">
        <v>0</v>
      </c>
      <c r="L686" s="29">
        <v>0</v>
      </c>
      <c r="M686" s="29" t="s">
        <v>239</v>
      </c>
      <c r="N686" s="132">
        <v>46244</v>
      </c>
      <c r="O686" s="30">
        <v>46109</v>
      </c>
      <c r="P686" s="29">
        <v>236</v>
      </c>
      <c r="Q686" s="29">
        <v>101</v>
      </c>
      <c r="R686" s="29" t="s">
        <v>1962</v>
      </c>
      <c r="S686" s="29">
        <v>45974</v>
      </c>
      <c r="T686" s="29" t="s">
        <v>240</v>
      </c>
      <c r="U686" s="29" t="s">
        <v>240</v>
      </c>
      <c r="V686" s="29">
        <v>140</v>
      </c>
      <c r="W686" s="29">
        <v>952.94</v>
      </c>
      <c r="X686" s="29">
        <v>1</v>
      </c>
      <c r="Y686" s="29" t="s">
        <v>241</v>
      </c>
      <c r="Z686" s="29" t="s">
        <v>2245</v>
      </c>
      <c r="AA686" s="29" t="s">
        <v>242</v>
      </c>
      <c r="AB686" s="29" t="s">
        <v>242</v>
      </c>
      <c r="AC686" s="29" t="s">
        <v>242</v>
      </c>
      <c r="AD686" s="29" t="s">
        <v>243</v>
      </c>
      <c r="AE686" s="29" t="s">
        <v>240</v>
      </c>
      <c r="AF686" s="30">
        <v>45974</v>
      </c>
      <c r="AH686" s="74">
        <f>_xlfn.IFNA(IF(VLOOKUP(D686,'Cases2021 2022 FC'!AC:AE,3,0)=0,"1",VLOOKUP(D686,'Cases2021 2022 FC'!AC:AE,3,0)),"1")</f>
        <v>115</v>
      </c>
      <c r="AI686" s="74">
        <f t="shared" si="61"/>
        <v>1</v>
      </c>
      <c r="AJ686" s="74">
        <f t="shared" si="62"/>
        <v>0</v>
      </c>
      <c r="AK686" s="74">
        <f t="shared" si="63"/>
        <v>1</v>
      </c>
      <c r="AL686" s="74">
        <f t="shared" si="64"/>
        <v>140</v>
      </c>
      <c r="AM686" s="75">
        <f t="shared" si="65"/>
        <v>0</v>
      </c>
      <c r="AN686" s="72" t="str">
        <f>VLOOKUP(D686,SOP!C:R,16,0)</f>
        <v>ΜΑΓΙΟΝΕΖΑ</v>
      </c>
    </row>
    <row r="687" spans="1:40" x14ac:dyDescent="0.3">
      <c r="A687" s="74" cm="1">
        <f t="array" ref="A687">1+SUMPRODUCT(--(D687&gt;$D$2:$D$826))</f>
        <v>681</v>
      </c>
      <c r="B687" s="72" t="str">
        <f t="shared" si="60"/>
        <v>64922041681</v>
      </c>
      <c r="C687" s="30">
        <v>46008</v>
      </c>
      <c r="D687" s="29">
        <v>64922041</v>
      </c>
      <c r="E687" s="29" t="s">
        <v>901</v>
      </c>
      <c r="F687" s="29" t="s">
        <v>624</v>
      </c>
      <c r="G687" s="29" t="s">
        <v>238</v>
      </c>
      <c r="H687" s="29" t="s">
        <v>1959</v>
      </c>
      <c r="I687" s="29">
        <v>140</v>
      </c>
      <c r="J687" s="29">
        <v>0</v>
      </c>
      <c r="K687" s="29">
        <v>0</v>
      </c>
      <c r="L687" s="29">
        <v>0</v>
      </c>
      <c r="M687" s="29" t="s">
        <v>239</v>
      </c>
      <c r="N687" s="132">
        <v>46244</v>
      </c>
      <c r="O687" s="30">
        <v>46109</v>
      </c>
      <c r="P687" s="29">
        <v>236</v>
      </c>
      <c r="Q687" s="29">
        <v>101</v>
      </c>
      <c r="R687" s="29" t="s">
        <v>1963</v>
      </c>
      <c r="S687" s="29">
        <v>45974</v>
      </c>
      <c r="T687" s="29" t="s">
        <v>240</v>
      </c>
      <c r="U687" s="29" t="s">
        <v>240</v>
      </c>
      <c r="V687" s="29">
        <v>140</v>
      </c>
      <c r="W687" s="29">
        <v>952.94</v>
      </c>
      <c r="X687" s="29">
        <v>1</v>
      </c>
      <c r="Y687" s="29" t="s">
        <v>241</v>
      </c>
      <c r="Z687" s="29" t="s">
        <v>2245</v>
      </c>
      <c r="AA687" s="29" t="s">
        <v>242</v>
      </c>
      <c r="AB687" s="29" t="s">
        <v>242</v>
      </c>
      <c r="AC687" s="29" t="s">
        <v>242</v>
      </c>
      <c r="AD687" s="29" t="s">
        <v>243</v>
      </c>
      <c r="AE687" s="29" t="s">
        <v>240</v>
      </c>
      <c r="AF687" s="30">
        <v>45974</v>
      </c>
      <c r="AH687" s="74">
        <f>_xlfn.IFNA(IF(VLOOKUP(D687,'Cases2021 2022 FC'!AC:AE,3,0)=0,"1",VLOOKUP(D687,'Cases2021 2022 FC'!AC:AE,3,0)),"1")</f>
        <v>115</v>
      </c>
      <c r="AI687" s="74">
        <f t="shared" si="61"/>
        <v>1</v>
      </c>
      <c r="AJ687" s="74">
        <f t="shared" si="62"/>
        <v>0</v>
      </c>
      <c r="AK687" s="74">
        <f t="shared" si="63"/>
        <v>1</v>
      </c>
      <c r="AL687" s="74">
        <f t="shared" si="64"/>
        <v>140</v>
      </c>
      <c r="AM687" s="75">
        <f t="shared" si="65"/>
        <v>0</v>
      </c>
      <c r="AN687" s="72" t="str">
        <f>VLOOKUP(D687,SOP!C:R,16,0)</f>
        <v>ΜΑΓΙΟΝΕΖΑ</v>
      </c>
    </row>
    <row r="688" spans="1:40" x14ac:dyDescent="0.3">
      <c r="A688" s="74" cm="1">
        <f t="array" ref="A688">1+SUMPRODUCT(--(D688&gt;$D$2:$D$826))</f>
        <v>687</v>
      </c>
      <c r="B688" s="72" t="str">
        <f t="shared" si="60"/>
        <v>64928335687</v>
      </c>
      <c r="C688" s="30">
        <v>46008</v>
      </c>
      <c r="D688" s="29">
        <v>64928335</v>
      </c>
      <c r="E688" s="29" t="s">
        <v>891</v>
      </c>
      <c r="F688" s="29" t="s">
        <v>624</v>
      </c>
      <c r="G688" s="29" t="s">
        <v>238</v>
      </c>
      <c r="H688" s="29" t="s">
        <v>2163</v>
      </c>
      <c r="I688" s="29">
        <v>50</v>
      </c>
      <c r="J688" s="29">
        <v>0</v>
      </c>
      <c r="K688" s="29">
        <v>0</v>
      </c>
      <c r="L688" s="29">
        <v>0</v>
      </c>
      <c r="M688" s="29" t="s">
        <v>239</v>
      </c>
      <c r="N688" s="132">
        <v>46142</v>
      </c>
      <c r="O688" s="30">
        <v>46052</v>
      </c>
      <c r="P688" s="29">
        <v>134</v>
      </c>
      <c r="Q688" s="29">
        <v>44</v>
      </c>
      <c r="R688" s="29" t="s">
        <v>2164</v>
      </c>
      <c r="S688" s="29">
        <v>46001</v>
      </c>
      <c r="T688" s="29" t="s">
        <v>240</v>
      </c>
      <c r="U688" s="29" t="s">
        <v>240</v>
      </c>
      <c r="V688" s="29">
        <v>50</v>
      </c>
      <c r="W688" s="29">
        <v>714.63</v>
      </c>
      <c r="X688" s="29">
        <v>1</v>
      </c>
      <c r="Y688" s="29" t="s">
        <v>241</v>
      </c>
      <c r="Z688" s="29" t="s">
        <v>2245</v>
      </c>
      <c r="AA688" s="29" t="s">
        <v>242</v>
      </c>
      <c r="AB688" s="29" t="s">
        <v>242</v>
      </c>
      <c r="AC688" s="29" t="s">
        <v>242</v>
      </c>
      <c r="AD688" s="29" t="s">
        <v>243</v>
      </c>
      <c r="AE688" s="29" t="s">
        <v>240</v>
      </c>
      <c r="AF688" s="30">
        <v>45854</v>
      </c>
      <c r="AH688" s="74">
        <f>_xlfn.IFNA(IF(VLOOKUP(D688,'Cases2021 2022 FC'!AC:AE,3,0)=0,"1",VLOOKUP(D688,'Cases2021 2022 FC'!AC:AE,3,0)),"1")</f>
        <v>97</v>
      </c>
      <c r="AI688" s="74">
        <f t="shared" si="61"/>
        <v>1</v>
      </c>
      <c r="AJ688" s="74">
        <f t="shared" si="62"/>
        <v>0</v>
      </c>
      <c r="AK688" s="74">
        <f t="shared" si="63"/>
        <v>0</v>
      </c>
      <c r="AL688" s="74">
        <f t="shared" si="64"/>
        <v>0</v>
      </c>
      <c r="AM688" s="75">
        <f t="shared" si="65"/>
        <v>0</v>
      </c>
      <c r="AN688" s="72" t="str">
        <f>VLOOKUP(D688,SOP!C:R,16,0)</f>
        <v>ΚΕΤΣΑΠ</v>
      </c>
    </row>
    <row r="689" spans="1:40" x14ac:dyDescent="0.3">
      <c r="A689" s="74" cm="1">
        <f t="array" ref="A689">1+SUMPRODUCT(--(D689&gt;$D$2:$D$826))</f>
        <v>687</v>
      </c>
      <c r="B689" s="72" t="str">
        <f t="shared" si="60"/>
        <v>64928335687</v>
      </c>
      <c r="C689" s="30">
        <v>46008</v>
      </c>
      <c r="D689" s="29">
        <v>64928335</v>
      </c>
      <c r="E689" s="29" t="s">
        <v>891</v>
      </c>
      <c r="F689" s="29" t="s">
        <v>624</v>
      </c>
      <c r="G689" s="29" t="s">
        <v>238</v>
      </c>
      <c r="H689" s="29" t="s">
        <v>2163</v>
      </c>
      <c r="I689" s="29">
        <v>50</v>
      </c>
      <c r="J689" s="29">
        <v>0</v>
      </c>
      <c r="K689" s="29">
        <v>0</v>
      </c>
      <c r="L689" s="29">
        <v>0</v>
      </c>
      <c r="M689" s="29" t="s">
        <v>239</v>
      </c>
      <c r="N689" s="132">
        <v>46142</v>
      </c>
      <c r="O689" s="30">
        <v>46052</v>
      </c>
      <c r="P689" s="29">
        <v>134</v>
      </c>
      <c r="Q689" s="29">
        <v>44</v>
      </c>
      <c r="R689" s="29" t="s">
        <v>2165</v>
      </c>
      <c r="S689" s="29">
        <v>46001</v>
      </c>
      <c r="T689" s="29" t="s">
        <v>240</v>
      </c>
      <c r="U689" s="29" t="s">
        <v>240</v>
      </c>
      <c r="V689" s="29">
        <v>50</v>
      </c>
      <c r="W689" s="29">
        <v>714.63</v>
      </c>
      <c r="X689" s="29">
        <v>1</v>
      </c>
      <c r="Y689" s="29" t="s">
        <v>241</v>
      </c>
      <c r="Z689" s="29" t="s">
        <v>2245</v>
      </c>
      <c r="AA689" s="29" t="s">
        <v>242</v>
      </c>
      <c r="AB689" s="29" t="s">
        <v>242</v>
      </c>
      <c r="AC689" s="29" t="s">
        <v>242</v>
      </c>
      <c r="AD689" s="29" t="s">
        <v>243</v>
      </c>
      <c r="AE689" s="29" t="s">
        <v>240</v>
      </c>
      <c r="AF689" s="30">
        <v>45854</v>
      </c>
      <c r="AH689" s="74">
        <f>_xlfn.IFNA(IF(VLOOKUP(D689,'Cases2021 2022 FC'!AC:AE,3,0)=0,"1",VLOOKUP(D689,'Cases2021 2022 FC'!AC:AE,3,0)),"1")</f>
        <v>97</v>
      </c>
      <c r="AI689" s="74">
        <f t="shared" si="61"/>
        <v>1</v>
      </c>
      <c r="AJ689" s="74">
        <f t="shared" si="62"/>
        <v>0</v>
      </c>
      <c r="AK689" s="74">
        <f t="shared" si="63"/>
        <v>1</v>
      </c>
      <c r="AL689" s="74">
        <f t="shared" si="64"/>
        <v>50</v>
      </c>
      <c r="AM689" s="75">
        <f t="shared" si="65"/>
        <v>0</v>
      </c>
      <c r="AN689" s="72" t="str">
        <f>VLOOKUP(D689,SOP!C:R,16,0)</f>
        <v>ΚΕΤΣΑΠ</v>
      </c>
    </row>
    <row r="690" spans="1:40" x14ac:dyDescent="0.3">
      <c r="A690" s="74" cm="1">
        <f t="array" ref="A690">1+SUMPRODUCT(--(D690&gt;$D$2:$D$826))</f>
        <v>687</v>
      </c>
      <c r="B690" s="72" t="str">
        <f t="shared" si="60"/>
        <v>64928335687</v>
      </c>
      <c r="C690" s="30">
        <v>46008</v>
      </c>
      <c r="D690" s="29">
        <v>64928335</v>
      </c>
      <c r="E690" s="29" t="s">
        <v>891</v>
      </c>
      <c r="F690" s="29" t="s">
        <v>624</v>
      </c>
      <c r="G690" s="29" t="s">
        <v>238</v>
      </c>
      <c r="H690" s="29" t="s">
        <v>2163</v>
      </c>
      <c r="I690" s="29">
        <v>50</v>
      </c>
      <c r="J690" s="29">
        <v>0</v>
      </c>
      <c r="K690" s="29">
        <v>0</v>
      </c>
      <c r="L690" s="29">
        <v>0</v>
      </c>
      <c r="M690" s="29" t="s">
        <v>239</v>
      </c>
      <c r="N690" s="132">
        <v>46142</v>
      </c>
      <c r="O690" s="30">
        <v>46052</v>
      </c>
      <c r="P690" s="29">
        <v>134</v>
      </c>
      <c r="Q690" s="29">
        <v>44</v>
      </c>
      <c r="R690" s="29" t="s">
        <v>2166</v>
      </c>
      <c r="S690" s="29">
        <v>46001</v>
      </c>
      <c r="T690" s="29" t="s">
        <v>240</v>
      </c>
      <c r="U690" s="29" t="s">
        <v>240</v>
      </c>
      <c r="V690" s="29">
        <v>50</v>
      </c>
      <c r="W690" s="29">
        <v>714.63</v>
      </c>
      <c r="X690" s="29">
        <v>1</v>
      </c>
      <c r="Y690" s="29" t="s">
        <v>241</v>
      </c>
      <c r="Z690" s="29" t="s">
        <v>2245</v>
      </c>
      <c r="AA690" s="29" t="s">
        <v>242</v>
      </c>
      <c r="AB690" s="29" t="s">
        <v>242</v>
      </c>
      <c r="AC690" s="29" t="s">
        <v>242</v>
      </c>
      <c r="AD690" s="29" t="s">
        <v>243</v>
      </c>
      <c r="AE690" s="29" t="s">
        <v>240</v>
      </c>
      <c r="AF690" s="30">
        <v>45854</v>
      </c>
      <c r="AH690" s="74">
        <f>_xlfn.IFNA(IF(VLOOKUP(D690,'Cases2021 2022 FC'!AC:AE,3,0)=0,"1",VLOOKUP(D690,'Cases2021 2022 FC'!AC:AE,3,0)),"1")</f>
        <v>97</v>
      </c>
      <c r="AI690" s="74">
        <f t="shared" si="61"/>
        <v>1</v>
      </c>
      <c r="AJ690" s="74">
        <f t="shared" si="62"/>
        <v>0</v>
      </c>
      <c r="AK690" s="74">
        <f t="shared" si="63"/>
        <v>1</v>
      </c>
      <c r="AL690" s="74">
        <f t="shared" si="64"/>
        <v>50</v>
      </c>
      <c r="AM690" s="75">
        <f t="shared" si="65"/>
        <v>0</v>
      </c>
      <c r="AN690" s="72" t="str">
        <f>VLOOKUP(D690,SOP!C:R,16,0)</f>
        <v>ΚΕΤΣΑΠ</v>
      </c>
    </row>
    <row r="691" spans="1:40" x14ac:dyDescent="0.3">
      <c r="A691" s="74" cm="1">
        <f t="array" ref="A691">1+SUMPRODUCT(--(D691&gt;$D$2:$D$826))</f>
        <v>687</v>
      </c>
      <c r="B691" s="72" t="str">
        <f t="shared" si="60"/>
        <v>64928335687</v>
      </c>
      <c r="C691" s="30">
        <v>46008</v>
      </c>
      <c r="D691" s="29">
        <v>64928335</v>
      </c>
      <c r="E691" s="29" t="s">
        <v>891</v>
      </c>
      <c r="F691" s="29" t="s">
        <v>624</v>
      </c>
      <c r="G691" s="29" t="s">
        <v>238</v>
      </c>
      <c r="H691" s="29" t="s">
        <v>2163</v>
      </c>
      <c r="I691" s="29">
        <v>50</v>
      </c>
      <c r="J691" s="29">
        <v>0</v>
      </c>
      <c r="K691" s="29">
        <v>0</v>
      </c>
      <c r="L691" s="29">
        <v>0</v>
      </c>
      <c r="M691" s="29" t="s">
        <v>239</v>
      </c>
      <c r="N691" s="30">
        <v>46142</v>
      </c>
      <c r="O691" s="30">
        <v>46052</v>
      </c>
      <c r="P691" s="29">
        <v>134</v>
      </c>
      <c r="Q691" s="29">
        <v>44</v>
      </c>
      <c r="R691" s="29" t="s">
        <v>2167</v>
      </c>
      <c r="S691" s="30">
        <v>46001</v>
      </c>
      <c r="T691" s="29" t="s">
        <v>240</v>
      </c>
      <c r="U691" s="29" t="s">
        <v>240</v>
      </c>
      <c r="V691" s="32">
        <v>50</v>
      </c>
      <c r="W691" s="29">
        <v>714.63</v>
      </c>
      <c r="X691" s="29">
        <v>1</v>
      </c>
      <c r="Y691" s="29" t="s">
        <v>241</v>
      </c>
      <c r="Z691" s="29" t="s">
        <v>2245</v>
      </c>
      <c r="AA691" s="29" t="s">
        <v>242</v>
      </c>
      <c r="AB691" s="29" t="s">
        <v>242</v>
      </c>
      <c r="AC691" s="29" t="s">
        <v>242</v>
      </c>
      <c r="AD691" s="29" t="s">
        <v>243</v>
      </c>
      <c r="AE691" s="29" t="s">
        <v>240</v>
      </c>
      <c r="AF691" s="30">
        <v>45854</v>
      </c>
      <c r="AH691" s="74">
        <f>_xlfn.IFNA(IF(VLOOKUP(D691,'Cases2021 2022 FC'!AC:AE,3,0)=0,"1",VLOOKUP(D691,'Cases2021 2022 FC'!AC:AE,3,0)),"1")</f>
        <v>97</v>
      </c>
      <c r="AI691" s="74">
        <f t="shared" si="61"/>
        <v>1</v>
      </c>
      <c r="AJ691" s="74">
        <f t="shared" si="62"/>
        <v>0</v>
      </c>
      <c r="AK691" s="74">
        <f t="shared" si="63"/>
        <v>1</v>
      </c>
      <c r="AL691" s="74">
        <f t="shared" si="64"/>
        <v>50</v>
      </c>
      <c r="AM691" s="75">
        <f t="shared" si="65"/>
        <v>0</v>
      </c>
      <c r="AN691" s="72" t="str">
        <f>VLOOKUP(D691,SOP!C:R,16,0)</f>
        <v>ΚΕΤΣΑΠ</v>
      </c>
    </row>
    <row r="692" spans="1:40" x14ac:dyDescent="0.3">
      <c r="A692" s="74" cm="1">
        <f t="array" ref="A692">1+SUMPRODUCT(--(D692&gt;$D$2:$D$826))</f>
        <v>687</v>
      </c>
      <c r="B692" s="72" t="str">
        <f t="shared" si="60"/>
        <v>64928335687</v>
      </c>
      <c r="C692" s="30">
        <v>46008</v>
      </c>
      <c r="D692" s="29">
        <v>64928335</v>
      </c>
      <c r="E692" s="29" t="s">
        <v>891</v>
      </c>
      <c r="F692" s="29" t="s">
        <v>624</v>
      </c>
      <c r="G692" s="29" t="s">
        <v>238</v>
      </c>
      <c r="H692" s="29" t="s">
        <v>2163</v>
      </c>
      <c r="I692" s="29">
        <v>50</v>
      </c>
      <c r="J692" s="29">
        <v>0</v>
      </c>
      <c r="K692" s="29">
        <v>0</v>
      </c>
      <c r="L692" s="29">
        <v>0</v>
      </c>
      <c r="M692" s="29" t="s">
        <v>239</v>
      </c>
      <c r="N692" s="132">
        <v>46142</v>
      </c>
      <c r="O692" s="29">
        <v>46052</v>
      </c>
      <c r="P692" s="29">
        <v>134</v>
      </c>
      <c r="Q692" s="29">
        <v>44</v>
      </c>
      <c r="R692" s="29" t="s">
        <v>2168</v>
      </c>
      <c r="S692" s="29">
        <v>46001</v>
      </c>
      <c r="T692" s="29" t="s">
        <v>240</v>
      </c>
      <c r="U692" s="29" t="s">
        <v>240</v>
      </c>
      <c r="V692" s="29">
        <v>50</v>
      </c>
      <c r="W692" s="29">
        <v>714.63</v>
      </c>
      <c r="X692" s="29">
        <v>1</v>
      </c>
      <c r="Y692" s="29" t="s">
        <v>241</v>
      </c>
      <c r="Z692" s="29" t="s">
        <v>2245</v>
      </c>
      <c r="AA692" s="29" t="s">
        <v>242</v>
      </c>
      <c r="AB692" s="29" t="s">
        <v>242</v>
      </c>
      <c r="AC692" s="29" t="s">
        <v>242</v>
      </c>
      <c r="AD692" s="29" t="s">
        <v>243</v>
      </c>
      <c r="AE692" s="29" t="s">
        <v>240</v>
      </c>
      <c r="AF692" s="30">
        <v>45854</v>
      </c>
      <c r="AH692" s="74">
        <f>_xlfn.IFNA(IF(VLOOKUP(D692,'Cases2021 2022 FC'!AC:AE,3,0)=0,"1",VLOOKUP(D692,'Cases2021 2022 FC'!AC:AE,3,0)),"1")</f>
        <v>97</v>
      </c>
      <c r="AI692" s="74">
        <f t="shared" si="61"/>
        <v>1</v>
      </c>
      <c r="AJ692" s="74">
        <f t="shared" si="62"/>
        <v>0</v>
      </c>
      <c r="AK692" s="74">
        <f t="shared" si="63"/>
        <v>1</v>
      </c>
      <c r="AL692" s="74">
        <f t="shared" si="64"/>
        <v>50</v>
      </c>
      <c r="AM692" s="75">
        <f t="shared" si="65"/>
        <v>0</v>
      </c>
      <c r="AN692" s="72" t="str">
        <f>VLOOKUP(D692,SOP!C:R,16,0)</f>
        <v>ΚΕΤΣΑΠ</v>
      </c>
    </row>
    <row r="693" spans="1:40" x14ac:dyDescent="0.3">
      <c r="A693" s="74" cm="1">
        <f t="array" ref="A693">1+SUMPRODUCT(--(D693&gt;$D$2:$D$826))</f>
        <v>687</v>
      </c>
      <c r="B693" s="72" t="str">
        <f t="shared" si="60"/>
        <v>64928335687</v>
      </c>
      <c r="C693" s="30">
        <v>46008</v>
      </c>
      <c r="D693" s="29">
        <v>64928335</v>
      </c>
      <c r="E693" s="29" t="s">
        <v>891</v>
      </c>
      <c r="F693" s="29" t="s">
        <v>624</v>
      </c>
      <c r="G693" s="29" t="s">
        <v>238</v>
      </c>
      <c r="H693" s="29" t="s">
        <v>2163</v>
      </c>
      <c r="I693" s="29">
        <v>50</v>
      </c>
      <c r="J693" s="29">
        <v>0</v>
      </c>
      <c r="K693" s="29">
        <v>0</v>
      </c>
      <c r="L693" s="29">
        <v>0</v>
      </c>
      <c r="M693" s="29" t="s">
        <v>239</v>
      </c>
      <c r="N693" s="132">
        <v>46142</v>
      </c>
      <c r="O693" s="29">
        <v>46052</v>
      </c>
      <c r="P693" s="29">
        <v>134</v>
      </c>
      <c r="Q693" s="29">
        <v>44</v>
      </c>
      <c r="R693" s="29" t="s">
        <v>2169</v>
      </c>
      <c r="S693" s="29">
        <v>46001</v>
      </c>
      <c r="T693" s="29" t="s">
        <v>240</v>
      </c>
      <c r="U693" s="29" t="s">
        <v>240</v>
      </c>
      <c r="V693" s="29">
        <v>50</v>
      </c>
      <c r="W693" s="29">
        <v>714.63</v>
      </c>
      <c r="X693" s="29">
        <v>1</v>
      </c>
      <c r="Y693" s="29" t="s">
        <v>241</v>
      </c>
      <c r="Z693" s="29" t="s">
        <v>2245</v>
      </c>
      <c r="AA693" s="29" t="s">
        <v>242</v>
      </c>
      <c r="AB693" s="29" t="s">
        <v>242</v>
      </c>
      <c r="AC693" s="29" t="s">
        <v>242</v>
      </c>
      <c r="AD693" s="29" t="s">
        <v>243</v>
      </c>
      <c r="AE693" s="29" t="s">
        <v>240</v>
      </c>
      <c r="AF693" s="30">
        <v>45854</v>
      </c>
      <c r="AH693" s="74">
        <f>_xlfn.IFNA(IF(VLOOKUP(D693,'Cases2021 2022 FC'!AC:AE,3,0)=0,"1",VLOOKUP(D693,'Cases2021 2022 FC'!AC:AE,3,0)),"1")</f>
        <v>97</v>
      </c>
      <c r="AI693" s="74">
        <f t="shared" si="61"/>
        <v>1</v>
      </c>
      <c r="AJ693" s="74">
        <f t="shared" si="62"/>
        <v>0</v>
      </c>
      <c r="AK693" s="74">
        <f t="shared" si="63"/>
        <v>1</v>
      </c>
      <c r="AL693" s="74">
        <f t="shared" si="64"/>
        <v>50</v>
      </c>
      <c r="AM693" s="75">
        <f t="shared" si="65"/>
        <v>0</v>
      </c>
      <c r="AN693" s="72" t="str">
        <f>VLOOKUP(D693,SOP!C:R,16,0)</f>
        <v>ΚΕΤΣΑΠ</v>
      </c>
    </row>
    <row r="694" spans="1:40" x14ac:dyDescent="0.3">
      <c r="A694" s="74" cm="1">
        <f t="array" ref="A694">1+SUMPRODUCT(--(D694&gt;$D$2:$D$826))</f>
        <v>687</v>
      </c>
      <c r="B694" s="72" t="str">
        <f t="shared" si="60"/>
        <v>64928335687</v>
      </c>
      <c r="C694" s="30">
        <v>46008</v>
      </c>
      <c r="D694" s="29">
        <v>64928335</v>
      </c>
      <c r="E694" s="29" t="s">
        <v>891</v>
      </c>
      <c r="F694" s="29" t="s">
        <v>624</v>
      </c>
      <c r="G694" s="29" t="s">
        <v>238</v>
      </c>
      <c r="H694" s="29" t="s">
        <v>2163</v>
      </c>
      <c r="I694" s="29">
        <v>50</v>
      </c>
      <c r="J694" s="29">
        <v>0</v>
      </c>
      <c r="K694" s="29">
        <v>0</v>
      </c>
      <c r="L694" s="29">
        <v>0</v>
      </c>
      <c r="M694" s="29" t="s">
        <v>239</v>
      </c>
      <c r="N694" s="132">
        <v>46142</v>
      </c>
      <c r="O694" s="29">
        <v>46052</v>
      </c>
      <c r="P694" s="29">
        <v>134</v>
      </c>
      <c r="Q694" s="29">
        <v>44</v>
      </c>
      <c r="R694" s="29" t="s">
        <v>2170</v>
      </c>
      <c r="S694" s="29">
        <v>46001</v>
      </c>
      <c r="T694" s="29" t="s">
        <v>240</v>
      </c>
      <c r="U694" s="29" t="s">
        <v>240</v>
      </c>
      <c r="V694" s="29">
        <v>50</v>
      </c>
      <c r="W694" s="29">
        <v>714.63</v>
      </c>
      <c r="X694" s="29">
        <v>1</v>
      </c>
      <c r="Y694" s="29" t="s">
        <v>241</v>
      </c>
      <c r="Z694" s="29" t="s">
        <v>2245</v>
      </c>
      <c r="AA694" s="29" t="s">
        <v>242</v>
      </c>
      <c r="AB694" s="29" t="s">
        <v>242</v>
      </c>
      <c r="AC694" s="29" t="s">
        <v>242</v>
      </c>
      <c r="AD694" s="29" t="s">
        <v>243</v>
      </c>
      <c r="AE694" s="29" t="s">
        <v>240</v>
      </c>
      <c r="AF694" s="30">
        <v>45854</v>
      </c>
      <c r="AH694" s="74">
        <f>_xlfn.IFNA(IF(VLOOKUP(D694,'Cases2021 2022 FC'!AC:AE,3,0)=0,"1",VLOOKUP(D694,'Cases2021 2022 FC'!AC:AE,3,0)),"1")</f>
        <v>97</v>
      </c>
      <c r="AI694" s="74">
        <f t="shared" si="61"/>
        <v>1</v>
      </c>
      <c r="AJ694" s="74">
        <f t="shared" si="62"/>
        <v>0</v>
      </c>
      <c r="AK694" s="74">
        <f t="shared" si="63"/>
        <v>1</v>
      </c>
      <c r="AL694" s="74">
        <f t="shared" si="64"/>
        <v>50</v>
      </c>
      <c r="AM694" s="75">
        <f t="shared" si="65"/>
        <v>0</v>
      </c>
      <c r="AN694" s="72" t="str">
        <f>VLOOKUP(D694,SOP!C:R,16,0)</f>
        <v>ΚΕΤΣΑΠ</v>
      </c>
    </row>
    <row r="695" spans="1:40" x14ac:dyDescent="0.3">
      <c r="A695" s="74" cm="1">
        <f t="array" ref="A695">1+SUMPRODUCT(--(D695&gt;$D$2:$D$826))</f>
        <v>687</v>
      </c>
      <c r="B695" s="72" t="str">
        <f t="shared" si="60"/>
        <v>64928335687</v>
      </c>
      <c r="C695" s="30">
        <v>46008</v>
      </c>
      <c r="D695" s="29">
        <v>64928335</v>
      </c>
      <c r="E695" s="29" t="s">
        <v>891</v>
      </c>
      <c r="F695" s="29" t="s">
        <v>624</v>
      </c>
      <c r="G695" s="29" t="s">
        <v>238</v>
      </c>
      <c r="H695" s="29" t="s">
        <v>2163</v>
      </c>
      <c r="I695" s="29">
        <v>50</v>
      </c>
      <c r="J695" s="29">
        <v>0</v>
      </c>
      <c r="K695" s="29">
        <v>0</v>
      </c>
      <c r="L695" s="29">
        <v>0</v>
      </c>
      <c r="M695" s="29" t="s">
        <v>239</v>
      </c>
      <c r="N695" s="132">
        <v>46142</v>
      </c>
      <c r="O695" s="29">
        <v>46052</v>
      </c>
      <c r="P695" s="29">
        <v>134</v>
      </c>
      <c r="Q695" s="29">
        <v>44</v>
      </c>
      <c r="R695" s="29" t="s">
        <v>2171</v>
      </c>
      <c r="S695" s="29">
        <v>46001</v>
      </c>
      <c r="T695" s="29" t="s">
        <v>240</v>
      </c>
      <c r="U695" s="29" t="s">
        <v>240</v>
      </c>
      <c r="V695" s="29">
        <v>50</v>
      </c>
      <c r="W695" s="29">
        <v>714.63</v>
      </c>
      <c r="X695" s="29">
        <v>1</v>
      </c>
      <c r="Y695" s="29" t="s">
        <v>241</v>
      </c>
      <c r="Z695" s="29" t="s">
        <v>2245</v>
      </c>
      <c r="AA695" s="29" t="s">
        <v>242</v>
      </c>
      <c r="AB695" s="29" t="s">
        <v>242</v>
      </c>
      <c r="AC695" s="29" t="s">
        <v>242</v>
      </c>
      <c r="AD695" s="29" t="s">
        <v>243</v>
      </c>
      <c r="AE695" s="29" t="s">
        <v>240</v>
      </c>
      <c r="AF695" s="30">
        <v>45854</v>
      </c>
      <c r="AH695" s="74">
        <f>_xlfn.IFNA(IF(VLOOKUP(D695,'Cases2021 2022 FC'!AC:AE,3,0)=0,"1",VLOOKUP(D695,'Cases2021 2022 FC'!AC:AE,3,0)),"1")</f>
        <v>97</v>
      </c>
      <c r="AI695" s="74">
        <f t="shared" si="61"/>
        <v>1</v>
      </c>
      <c r="AJ695" s="74">
        <f t="shared" si="62"/>
        <v>0</v>
      </c>
      <c r="AK695" s="74">
        <f t="shared" si="63"/>
        <v>1</v>
      </c>
      <c r="AL695" s="74">
        <f t="shared" si="64"/>
        <v>50</v>
      </c>
      <c r="AM695" s="75">
        <f t="shared" si="65"/>
        <v>0</v>
      </c>
      <c r="AN695" s="72" t="str">
        <f>VLOOKUP(D695,SOP!C:R,16,0)</f>
        <v>ΚΕΤΣΑΠ</v>
      </c>
    </row>
    <row r="696" spans="1:40" x14ac:dyDescent="0.3">
      <c r="A696" s="74" cm="1">
        <f t="array" ref="A696">1+SUMPRODUCT(--(D696&gt;$D$2:$D$826))</f>
        <v>687</v>
      </c>
      <c r="B696" s="72" t="str">
        <f t="shared" si="60"/>
        <v>64928335687</v>
      </c>
      <c r="C696" s="30">
        <v>46008</v>
      </c>
      <c r="D696" s="29">
        <v>64928335</v>
      </c>
      <c r="E696" s="29" t="s">
        <v>891</v>
      </c>
      <c r="F696" s="29" t="s">
        <v>624</v>
      </c>
      <c r="G696" s="29" t="s">
        <v>238</v>
      </c>
      <c r="H696" s="29" t="s">
        <v>2163</v>
      </c>
      <c r="I696" s="29">
        <v>50</v>
      </c>
      <c r="J696" s="29">
        <v>0</v>
      </c>
      <c r="K696" s="29">
        <v>0</v>
      </c>
      <c r="L696" s="29">
        <v>0</v>
      </c>
      <c r="M696" s="29" t="s">
        <v>239</v>
      </c>
      <c r="N696" s="132">
        <v>46142</v>
      </c>
      <c r="O696" s="29">
        <v>46052</v>
      </c>
      <c r="P696" s="29">
        <v>134</v>
      </c>
      <c r="Q696" s="29">
        <v>44</v>
      </c>
      <c r="R696" s="29" t="s">
        <v>2172</v>
      </c>
      <c r="S696" s="29">
        <v>46001</v>
      </c>
      <c r="T696" s="29" t="s">
        <v>240</v>
      </c>
      <c r="U696" s="29" t="s">
        <v>240</v>
      </c>
      <c r="V696" s="29">
        <v>50</v>
      </c>
      <c r="W696" s="29">
        <v>714.63</v>
      </c>
      <c r="X696" s="29">
        <v>1</v>
      </c>
      <c r="Y696" s="29" t="s">
        <v>241</v>
      </c>
      <c r="Z696" s="29" t="s">
        <v>2245</v>
      </c>
      <c r="AA696" s="29" t="s">
        <v>242</v>
      </c>
      <c r="AB696" s="29" t="s">
        <v>242</v>
      </c>
      <c r="AC696" s="29" t="s">
        <v>242</v>
      </c>
      <c r="AD696" s="29" t="s">
        <v>243</v>
      </c>
      <c r="AE696" s="29" t="s">
        <v>240</v>
      </c>
      <c r="AF696" s="30">
        <v>45854</v>
      </c>
      <c r="AH696" s="74">
        <f>_xlfn.IFNA(IF(VLOOKUP(D696,'Cases2021 2022 FC'!AC:AE,3,0)=0,"1",VLOOKUP(D696,'Cases2021 2022 FC'!AC:AE,3,0)),"1")</f>
        <v>97</v>
      </c>
      <c r="AI696" s="74">
        <f t="shared" si="61"/>
        <v>1</v>
      </c>
      <c r="AJ696" s="74">
        <f t="shared" si="62"/>
        <v>0</v>
      </c>
      <c r="AK696" s="74">
        <f t="shared" si="63"/>
        <v>1</v>
      </c>
      <c r="AL696" s="74">
        <f t="shared" si="64"/>
        <v>50</v>
      </c>
      <c r="AM696" s="75">
        <f t="shared" si="65"/>
        <v>0</v>
      </c>
      <c r="AN696" s="72" t="str">
        <f>VLOOKUP(D696,SOP!C:R,16,0)</f>
        <v>ΚΕΤΣΑΠ</v>
      </c>
    </row>
    <row r="697" spans="1:40" x14ac:dyDescent="0.3">
      <c r="A697" s="74" cm="1">
        <f t="array" ref="A697">1+SUMPRODUCT(--(D697&gt;$D$2:$D$826))</f>
        <v>687</v>
      </c>
      <c r="B697" s="72" t="str">
        <f t="shared" si="60"/>
        <v>64928335687</v>
      </c>
      <c r="C697" s="30">
        <v>46008</v>
      </c>
      <c r="D697" s="29">
        <v>64928335</v>
      </c>
      <c r="E697" s="29" t="s">
        <v>891</v>
      </c>
      <c r="F697" s="29" t="s">
        <v>624</v>
      </c>
      <c r="G697" s="29" t="s">
        <v>238</v>
      </c>
      <c r="H697" s="29" t="s">
        <v>2163</v>
      </c>
      <c r="I697" s="29">
        <v>50</v>
      </c>
      <c r="J697" s="29">
        <v>0</v>
      </c>
      <c r="K697" s="29">
        <v>0</v>
      </c>
      <c r="L697" s="29">
        <v>0</v>
      </c>
      <c r="M697" s="29" t="s">
        <v>239</v>
      </c>
      <c r="N697" s="132">
        <v>46142</v>
      </c>
      <c r="O697" s="29">
        <v>46052</v>
      </c>
      <c r="P697" s="29">
        <v>134</v>
      </c>
      <c r="Q697" s="29">
        <v>44</v>
      </c>
      <c r="R697" s="29" t="s">
        <v>2173</v>
      </c>
      <c r="S697" s="29">
        <v>46001</v>
      </c>
      <c r="T697" s="29" t="s">
        <v>240</v>
      </c>
      <c r="U697" s="29" t="s">
        <v>240</v>
      </c>
      <c r="V697" s="29">
        <v>50</v>
      </c>
      <c r="W697" s="29">
        <v>714.63</v>
      </c>
      <c r="X697" s="29">
        <v>1</v>
      </c>
      <c r="Y697" s="29" t="s">
        <v>241</v>
      </c>
      <c r="Z697" s="29" t="s">
        <v>2245</v>
      </c>
      <c r="AA697" s="29" t="s">
        <v>242</v>
      </c>
      <c r="AB697" s="29" t="s">
        <v>242</v>
      </c>
      <c r="AC697" s="29" t="s">
        <v>242</v>
      </c>
      <c r="AD697" s="29" t="s">
        <v>243</v>
      </c>
      <c r="AE697" s="29" t="s">
        <v>240</v>
      </c>
      <c r="AF697" s="30">
        <v>45854</v>
      </c>
      <c r="AH697" s="74">
        <f>_xlfn.IFNA(IF(VLOOKUP(D697,'Cases2021 2022 FC'!AC:AE,3,0)=0,"1",VLOOKUP(D697,'Cases2021 2022 FC'!AC:AE,3,0)),"1")</f>
        <v>97</v>
      </c>
      <c r="AI697" s="74">
        <f t="shared" si="61"/>
        <v>1</v>
      </c>
      <c r="AJ697" s="74">
        <f t="shared" si="62"/>
        <v>0</v>
      </c>
      <c r="AK697" s="74">
        <f t="shared" si="63"/>
        <v>1</v>
      </c>
      <c r="AL697" s="74">
        <f t="shared" si="64"/>
        <v>50</v>
      </c>
      <c r="AM697" s="75">
        <f t="shared" si="65"/>
        <v>0</v>
      </c>
      <c r="AN697" s="72" t="str">
        <f>VLOOKUP(D697,SOP!C:R,16,0)</f>
        <v>ΚΕΤΣΑΠ</v>
      </c>
    </row>
    <row r="698" spans="1:40" x14ac:dyDescent="0.3">
      <c r="A698" s="74" cm="1">
        <f t="array" ref="A698">1+SUMPRODUCT(--(D698&gt;$D$2:$D$826))</f>
        <v>687</v>
      </c>
      <c r="B698" s="72" t="str">
        <f t="shared" si="60"/>
        <v>64928335687</v>
      </c>
      <c r="C698" s="30">
        <v>46008</v>
      </c>
      <c r="D698" s="29">
        <v>64928335</v>
      </c>
      <c r="E698" s="29" t="s">
        <v>891</v>
      </c>
      <c r="F698" s="29" t="s">
        <v>624</v>
      </c>
      <c r="G698" s="29" t="s">
        <v>238</v>
      </c>
      <c r="H698" s="29" t="s">
        <v>2163</v>
      </c>
      <c r="I698" s="29">
        <v>50</v>
      </c>
      <c r="J698" s="29">
        <v>0</v>
      </c>
      <c r="K698" s="29">
        <v>0</v>
      </c>
      <c r="L698" s="29">
        <v>0</v>
      </c>
      <c r="M698" s="29" t="s">
        <v>239</v>
      </c>
      <c r="N698" s="30">
        <v>46142</v>
      </c>
      <c r="O698" s="30">
        <v>46052</v>
      </c>
      <c r="P698" s="32">
        <v>134</v>
      </c>
      <c r="Q698" s="32">
        <v>44</v>
      </c>
      <c r="R698" s="29" t="s">
        <v>2174</v>
      </c>
      <c r="S698" s="30">
        <v>46001</v>
      </c>
      <c r="T698" s="29" t="s">
        <v>240</v>
      </c>
      <c r="U698" s="29" t="s">
        <v>240</v>
      </c>
      <c r="V698" s="32">
        <v>50</v>
      </c>
      <c r="W698" s="33">
        <v>714.63</v>
      </c>
      <c r="X698" s="31">
        <v>1</v>
      </c>
      <c r="Y698" s="29" t="s">
        <v>241</v>
      </c>
      <c r="Z698" s="29" t="s">
        <v>2245</v>
      </c>
      <c r="AA698" s="29" t="s">
        <v>242</v>
      </c>
      <c r="AB698" s="29" t="s">
        <v>242</v>
      </c>
      <c r="AC698" s="29" t="s">
        <v>242</v>
      </c>
      <c r="AD698" s="29" t="s">
        <v>243</v>
      </c>
      <c r="AE698" s="29" t="s">
        <v>240</v>
      </c>
      <c r="AF698" s="30">
        <v>45854</v>
      </c>
      <c r="AG698" s="30"/>
      <c r="AH698" s="74">
        <f>_xlfn.IFNA(IF(VLOOKUP(D698,'Cases2021 2022 FC'!AC:AE,3,0)=0,"1",VLOOKUP(D698,'Cases2021 2022 FC'!AC:AE,3,0)),"1")</f>
        <v>97</v>
      </c>
      <c r="AI698" s="74">
        <f t="shared" si="61"/>
        <v>1</v>
      </c>
      <c r="AJ698" s="74">
        <f t="shared" si="62"/>
        <v>0</v>
      </c>
      <c r="AK698" s="74">
        <f t="shared" si="63"/>
        <v>1</v>
      </c>
      <c r="AL698" s="74">
        <f t="shared" si="64"/>
        <v>50</v>
      </c>
      <c r="AM698" s="75">
        <f t="shared" si="65"/>
        <v>0</v>
      </c>
      <c r="AN698" s="72" t="str">
        <f>VLOOKUP(D698,SOP!C:R,16,0)</f>
        <v>ΚΕΤΣΑΠ</v>
      </c>
    </row>
    <row r="699" spans="1:40" x14ac:dyDescent="0.3">
      <c r="A699" s="74" cm="1">
        <f t="array" ref="A699">1+SUMPRODUCT(--(D699&gt;$D$2:$D$826))</f>
        <v>687</v>
      </c>
      <c r="B699" s="72" t="str">
        <f t="shared" si="60"/>
        <v>64928335687</v>
      </c>
      <c r="C699" s="30">
        <v>46008</v>
      </c>
      <c r="D699" s="29">
        <v>64928335</v>
      </c>
      <c r="E699" s="29" t="s">
        <v>891</v>
      </c>
      <c r="F699" s="29" t="s">
        <v>624</v>
      </c>
      <c r="G699" s="29" t="s">
        <v>238</v>
      </c>
      <c r="H699" s="29" t="s">
        <v>2163</v>
      </c>
      <c r="I699" s="29">
        <v>50</v>
      </c>
      <c r="J699" s="29">
        <v>0</v>
      </c>
      <c r="K699" s="29">
        <v>0</v>
      </c>
      <c r="L699" s="29">
        <v>0</v>
      </c>
      <c r="M699" s="29" t="s">
        <v>239</v>
      </c>
      <c r="N699" s="30">
        <v>46142</v>
      </c>
      <c r="O699" s="30">
        <v>46052</v>
      </c>
      <c r="P699" s="32">
        <v>134</v>
      </c>
      <c r="Q699" s="32">
        <v>44</v>
      </c>
      <c r="R699" s="29" t="s">
        <v>2175</v>
      </c>
      <c r="S699" s="30">
        <v>46001</v>
      </c>
      <c r="T699" s="29" t="s">
        <v>240</v>
      </c>
      <c r="U699" s="29" t="s">
        <v>240</v>
      </c>
      <c r="V699" s="32">
        <v>50</v>
      </c>
      <c r="W699" s="33">
        <v>714.63</v>
      </c>
      <c r="X699" s="32">
        <v>1</v>
      </c>
      <c r="Y699" s="29" t="s">
        <v>241</v>
      </c>
      <c r="Z699" s="29" t="s">
        <v>2245</v>
      </c>
      <c r="AA699" s="29" t="s">
        <v>242</v>
      </c>
      <c r="AB699" s="29" t="s">
        <v>242</v>
      </c>
      <c r="AC699" s="29" t="s">
        <v>242</v>
      </c>
      <c r="AD699" s="29" t="s">
        <v>243</v>
      </c>
      <c r="AE699" s="29" t="s">
        <v>240</v>
      </c>
      <c r="AF699" s="30">
        <v>45854</v>
      </c>
      <c r="AG699" s="30"/>
      <c r="AH699" s="74">
        <f>_xlfn.IFNA(IF(VLOOKUP(D699,'Cases2021 2022 FC'!AC:AE,3,0)=0,"1",VLOOKUP(D699,'Cases2021 2022 FC'!AC:AE,3,0)),"1")</f>
        <v>97</v>
      </c>
      <c r="AI699" s="74">
        <f t="shared" si="61"/>
        <v>1</v>
      </c>
      <c r="AJ699" s="74">
        <f t="shared" si="62"/>
        <v>0</v>
      </c>
      <c r="AK699" s="74">
        <f t="shared" si="63"/>
        <v>1</v>
      </c>
      <c r="AL699" s="74">
        <f t="shared" si="64"/>
        <v>50</v>
      </c>
      <c r="AM699" s="75">
        <f t="shared" si="65"/>
        <v>0</v>
      </c>
      <c r="AN699" s="72" t="str">
        <f>VLOOKUP(D699,SOP!C:R,16,0)</f>
        <v>ΚΕΤΣΑΠ</v>
      </c>
    </row>
    <row r="700" spans="1:40" x14ac:dyDescent="0.3">
      <c r="A700" s="74" cm="1">
        <f t="array" ref="A700">1+SUMPRODUCT(--(D700&gt;$D$2:$D$826))</f>
        <v>687</v>
      </c>
      <c r="B700" s="72" t="str">
        <f t="shared" si="60"/>
        <v>64928335687</v>
      </c>
      <c r="C700" s="30">
        <v>46008</v>
      </c>
      <c r="D700" s="29">
        <v>64928335</v>
      </c>
      <c r="E700" s="29" t="s">
        <v>891</v>
      </c>
      <c r="F700" s="29" t="s">
        <v>624</v>
      </c>
      <c r="G700" s="29" t="s">
        <v>238</v>
      </c>
      <c r="H700" s="29" t="s">
        <v>2163</v>
      </c>
      <c r="I700" s="29">
        <v>50</v>
      </c>
      <c r="J700" s="29">
        <v>0</v>
      </c>
      <c r="K700" s="29">
        <v>0</v>
      </c>
      <c r="L700" s="29">
        <v>0</v>
      </c>
      <c r="M700" s="29" t="s">
        <v>239</v>
      </c>
      <c r="N700" s="132">
        <v>46142</v>
      </c>
      <c r="O700" s="29">
        <v>46052</v>
      </c>
      <c r="P700" s="29">
        <v>134</v>
      </c>
      <c r="Q700" s="29">
        <v>44</v>
      </c>
      <c r="R700" s="29" t="s">
        <v>2176</v>
      </c>
      <c r="S700" s="29">
        <v>46001</v>
      </c>
      <c r="T700" s="29" t="s">
        <v>240</v>
      </c>
      <c r="U700" s="29" t="s">
        <v>240</v>
      </c>
      <c r="V700" s="29">
        <v>50</v>
      </c>
      <c r="W700" s="29">
        <v>714.63</v>
      </c>
      <c r="X700" s="29">
        <v>1</v>
      </c>
      <c r="Y700" s="29" t="s">
        <v>241</v>
      </c>
      <c r="Z700" s="29" t="s">
        <v>2245</v>
      </c>
      <c r="AA700" s="29" t="s">
        <v>242</v>
      </c>
      <c r="AB700" s="29" t="s">
        <v>242</v>
      </c>
      <c r="AC700" s="29" t="s">
        <v>242</v>
      </c>
      <c r="AD700" s="29" t="s">
        <v>243</v>
      </c>
      <c r="AE700" s="29" t="s">
        <v>240</v>
      </c>
      <c r="AF700" s="30">
        <v>45854</v>
      </c>
      <c r="AH700" s="74">
        <f>_xlfn.IFNA(IF(VLOOKUP(D700,'Cases2021 2022 FC'!AC:AE,3,0)=0,"1",VLOOKUP(D700,'Cases2021 2022 FC'!AC:AE,3,0)),"1")</f>
        <v>97</v>
      </c>
      <c r="AI700" s="74">
        <f t="shared" si="61"/>
        <v>1</v>
      </c>
      <c r="AJ700" s="74">
        <f t="shared" si="62"/>
        <v>0</v>
      </c>
      <c r="AK700" s="74">
        <f t="shared" si="63"/>
        <v>1</v>
      </c>
      <c r="AL700" s="74">
        <f t="shared" si="64"/>
        <v>50</v>
      </c>
      <c r="AM700" s="75">
        <f t="shared" si="65"/>
        <v>0</v>
      </c>
      <c r="AN700" s="72" t="str">
        <f>VLOOKUP(D700,SOP!C:R,16,0)</f>
        <v>ΚΕΤΣΑΠ</v>
      </c>
    </row>
    <row r="701" spans="1:40" x14ac:dyDescent="0.3">
      <c r="A701" s="74" cm="1">
        <f t="array" ref="A701">1+SUMPRODUCT(--(D701&gt;$D$2:$D$826))</f>
        <v>687</v>
      </c>
      <c r="B701" s="72" t="str">
        <f t="shared" si="60"/>
        <v>64928335687</v>
      </c>
      <c r="C701" s="30">
        <v>46008</v>
      </c>
      <c r="D701" s="29">
        <v>64928335</v>
      </c>
      <c r="E701" s="29" t="s">
        <v>891</v>
      </c>
      <c r="F701" s="29" t="s">
        <v>624</v>
      </c>
      <c r="G701" s="29" t="s">
        <v>238</v>
      </c>
      <c r="H701" s="29" t="s">
        <v>2163</v>
      </c>
      <c r="I701" s="29">
        <v>50</v>
      </c>
      <c r="J701" s="29">
        <v>0</v>
      </c>
      <c r="K701" s="29">
        <v>0</v>
      </c>
      <c r="L701" s="29">
        <v>0</v>
      </c>
      <c r="M701" s="29" t="s">
        <v>239</v>
      </c>
      <c r="N701" s="132">
        <v>46142</v>
      </c>
      <c r="O701" s="29">
        <v>46052</v>
      </c>
      <c r="P701" s="29">
        <v>134</v>
      </c>
      <c r="Q701" s="29">
        <v>44</v>
      </c>
      <c r="R701" s="29" t="s">
        <v>2177</v>
      </c>
      <c r="S701" s="29">
        <v>46001</v>
      </c>
      <c r="T701" s="29" t="s">
        <v>240</v>
      </c>
      <c r="U701" s="29" t="s">
        <v>240</v>
      </c>
      <c r="V701" s="29">
        <v>50</v>
      </c>
      <c r="W701" s="29">
        <v>714.63</v>
      </c>
      <c r="X701" s="29">
        <v>1</v>
      </c>
      <c r="Y701" s="29" t="s">
        <v>241</v>
      </c>
      <c r="Z701" s="29" t="s">
        <v>2245</v>
      </c>
      <c r="AA701" s="29" t="s">
        <v>242</v>
      </c>
      <c r="AB701" s="29" t="s">
        <v>242</v>
      </c>
      <c r="AC701" s="29" t="s">
        <v>242</v>
      </c>
      <c r="AD701" s="29" t="s">
        <v>243</v>
      </c>
      <c r="AE701" s="29" t="s">
        <v>240</v>
      </c>
      <c r="AF701" s="30">
        <v>45854</v>
      </c>
      <c r="AH701" s="74">
        <f>_xlfn.IFNA(IF(VLOOKUP(D701,'Cases2021 2022 FC'!AC:AE,3,0)=0,"1",VLOOKUP(D701,'Cases2021 2022 FC'!AC:AE,3,0)),"1")</f>
        <v>97</v>
      </c>
      <c r="AI701" s="74">
        <f t="shared" si="61"/>
        <v>1</v>
      </c>
      <c r="AJ701" s="74">
        <f t="shared" si="62"/>
        <v>0</v>
      </c>
      <c r="AK701" s="74">
        <f t="shared" si="63"/>
        <v>1</v>
      </c>
      <c r="AL701" s="74">
        <f t="shared" si="64"/>
        <v>50</v>
      </c>
      <c r="AM701" s="75">
        <f t="shared" si="65"/>
        <v>0</v>
      </c>
      <c r="AN701" s="72" t="str">
        <f>VLOOKUP(D701,SOP!C:R,16,0)</f>
        <v>ΚΕΤΣΑΠ</v>
      </c>
    </row>
    <row r="702" spans="1:40" x14ac:dyDescent="0.3">
      <c r="A702" s="74" cm="1">
        <f t="array" ref="A702">1+SUMPRODUCT(--(D702&gt;$D$2:$D$826))</f>
        <v>687</v>
      </c>
      <c r="B702" s="72" t="str">
        <f t="shared" si="60"/>
        <v>64928335687</v>
      </c>
      <c r="C702" s="30">
        <v>46008</v>
      </c>
      <c r="D702" s="29">
        <v>64928335</v>
      </c>
      <c r="E702" s="29" t="s">
        <v>891</v>
      </c>
      <c r="F702" s="29" t="s">
        <v>624</v>
      </c>
      <c r="G702" s="29" t="s">
        <v>238</v>
      </c>
      <c r="H702" s="29" t="s">
        <v>2163</v>
      </c>
      <c r="I702" s="29">
        <v>50</v>
      </c>
      <c r="J702" s="29">
        <v>0</v>
      </c>
      <c r="K702" s="29">
        <v>0</v>
      </c>
      <c r="L702" s="29">
        <v>0</v>
      </c>
      <c r="M702" s="29" t="s">
        <v>239</v>
      </c>
      <c r="N702" s="132">
        <v>46142</v>
      </c>
      <c r="O702" s="29">
        <v>46052</v>
      </c>
      <c r="P702" s="29">
        <v>134</v>
      </c>
      <c r="Q702" s="29">
        <v>44</v>
      </c>
      <c r="R702" s="29" t="s">
        <v>2178</v>
      </c>
      <c r="S702" s="29">
        <v>46001</v>
      </c>
      <c r="T702" s="29" t="s">
        <v>240</v>
      </c>
      <c r="U702" s="29" t="s">
        <v>240</v>
      </c>
      <c r="V702" s="29">
        <v>50</v>
      </c>
      <c r="W702" s="29">
        <v>714.63</v>
      </c>
      <c r="X702" s="29">
        <v>1</v>
      </c>
      <c r="Y702" s="29" t="s">
        <v>241</v>
      </c>
      <c r="Z702" s="29" t="s">
        <v>2245</v>
      </c>
      <c r="AA702" s="29" t="s">
        <v>242</v>
      </c>
      <c r="AB702" s="29" t="s">
        <v>242</v>
      </c>
      <c r="AC702" s="29" t="s">
        <v>242</v>
      </c>
      <c r="AD702" s="29" t="s">
        <v>243</v>
      </c>
      <c r="AE702" s="29" t="s">
        <v>240</v>
      </c>
      <c r="AF702" s="30">
        <v>45854</v>
      </c>
      <c r="AH702" s="74">
        <f>_xlfn.IFNA(IF(VLOOKUP(D702,'Cases2021 2022 FC'!AC:AE,3,0)=0,"1",VLOOKUP(D702,'Cases2021 2022 FC'!AC:AE,3,0)),"1")</f>
        <v>97</v>
      </c>
      <c r="AI702" s="74">
        <f t="shared" si="61"/>
        <v>1</v>
      </c>
      <c r="AJ702" s="74">
        <f t="shared" si="62"/>
        <v>0</v>
      </c>
      <c r="AK702" s="74">
        <f t="shared" si="63"/>
        <v>1</v>
      </c>
      <c r="AL702" s="74">
        <f t="shared" si="64"/>
        <v>50</v>
      </c>
      <c r="AM702" s="75">
        <f t="shared" si="65"/>
        <v>0</v>
      </c>
      <c r="AN702" s="72" t="str">
        <f>VLOOKUP(D702,SOP!C:R,16,0)</f>
        <v>ΚΕΤΣΑΠ</v>
      </c>
    </row>
    <row r="703" spans="1:40" x14ac:dyDescent="0.3">
      <c r="A703" s="74" cm="1">
        <f t="array" ref="A703">1+SUMPRODUCT(--(D703&gt;$D$2:$D$826))</f>
        <v>687</v>
      </c>
      <c r="B703" s="72" t="str">
        <f t="shared" si="60"/>
        <v>64928335687</v>
      </c>
      <c r="C703" s="30">
        <v>46008</v>
      </c>
      <c r="D703" s="29">
        <v>64928335</v>
      </c>
      <c r="E703" s="29" t="s">
        <v>891</v>
      </c>
      <c r="F703" s="29" t="s">
        <v>624</v>
      </c>
      <c r="G703" s="29" t="s">
        <v>238</v>
      </c>
      <c r="H703" s="29" t="s">
        <v>2163</v>
      </c>
      <c r="I703" s="29">
        <v>15</v>
      </c>
      <c r="J703" s="29">
        <v>0</v>
      </c>
      <c r="K703" s="29">
        <v>0</v>
      </c>
      <c r="L703" s="29">
        <v>0</v>
      </c>
      <c r="M703" s="29" t="s">
        <v>239</v>
      </c>
      <c r="N703" s="132">
        <v>46142</v>
      </c>
      <c r="O703" s="29">
        <v>46052</v>
      </c>
      <c r="P703" s="29">
        <v>134</v>
      </c>
      <c r="Q703" s="29">
        <v>44</v>
      </c>
      <c r="R703" s="29" t="s">
        <v>2282</v>
      </c>
      <c r="S703" s="29">
        <v>46001</v>
      </c>
      <c r="T703" s="29" t="s">
        <v>240</v>
      </c>
      <c r="U703" s="29" t="s">
        <v>240</v>
      </c>
      <c r="V703" s="29">
        <v>15</v>
      </c>
      <c r="W703" s="29">
        <v>214.39</v>
      </c>
      <c r="X703" s="29">
        <v>0.3</v>
      </c>
      <c r="Y703" s="29" t="s">
        <v>241</v>
      </c>
      <c r="Z703" s="29" t="s">
        <v>2245</v>
      </c>
      <c r="AA703" s="29" t="s">
        <v>242</v>
      </c>
      <c r="AB703" s="29" t="s">
        <v>242</v>
      </c>
      <c r="AC703" s="29" t="s">
        <v>242</v>
      </c>
      <c r="AD703" s="29" t="s">
        <v>243</v>
      </c>
      <c r="AE703" s="29" t="s">
        <v>240</v>
      </c>
      <c r="AF703" s="30">
        <v>45854</v>
      </c>
      <c r="AH703" s="74">
        <f>_xlfn.IFNA(IF(VLOOKUP(D703,'Cases2021 2022 FC'!AC:AE,3,0)=0,"1",VLOOKUP(D703,'Cases2021 2022 FC'!AC:AE,3,0)),"1")</f>
        <v>97</v>
      </c>
      <c r="AI703" s="74">
        <f t="shared" si="61"/>
        <v>0</v>
      </c>
      <c r="AJ703" s="74">
        <f t="shared" si="62"/>
        <v>0</v>
      </c>
      <c r="AK703" s="74">
        <f t="shared" si="63"/>
        <v>1</v>
      </c>
      <c r="AL703" s="74">
        <f t="shared" si="64"/>
        <v>15</v>
      </c>
      <c r="AM703" s="75">
        <f t="shared" si="65"/>
        <v>0</v>
      </c>
      <c r="AN703" s="72" t="str">
        <f>VLOOKUP(D703,SOP!C:R,16,0)</f>
        <v>ΚΕΤΣΑΠ</v>
      </c>
    </row>
    <row r="704" spans="1:40" x14ac:dyDescent="0.3">
      <c r="A704" s="74" cm="1">
        <f t="array" ref="A704">1+SUMPRODUCT(--(D704&gt;$D$2:$D$826))</f>
        <v>687</v>
      </c>
      <c r="B704" s="72" t="str">
        <f t="shared" si="60"/>
        <v>64928335687</v>
      </c>
      <c r="C704" s="30">
        <v>46008</v>
      </c>
      <c r="D704" s="29">
        <v>64928335</v>
      </c>
      <c r="E704" s="29" t="s">
        <v>891</v>
      </c>
      <c r="F704" s="29" t="s">
        <v>624</v>
      </c>
      <c r="G704" s="29" t="s">
        <v>238</v>
      </c>
      <c r="H704" s="29" t="s">
        <v>2163</v>
      </c>
      <c r="I704" s="29">
        <v>1</v>
      </c>
      <c r="J704" s="29">
        <v>0</v>
      </c>
      <c r="K704" s="29">
        <v>0</v>
      </c>
      <c r="L704" s="29">
        <v>0</v>
      </c>
      <c r="M704" s="29" t="s">
        <v>239</v>
      </c>
      <c r="N704" s="132">
        <v>46142</v>
      </c>
      <c r="O704" s="30">
        <v>46052</v>
      </c>
      <c r="P704" s="29">
        <v>134</v>
      </c>
      <c r="Q704" s="29">
        <v>44</v>
      </c>
      <c r="R704" s="29" t="s">
        <v>2246</v>
      </c>
      <c r="S704" s="29">
        <v>46001</v>
      </c>
      <c r="T704" s="29" t="s">
        <v>240</v>
      </c>
      <c r="U704" s="29" t="s">
        <v>240</v>
      </c>
      <c r="V704" s="29">
        <v>1</v>
      </c>
      <c r="W704" s="29">
        <v>14.29</v>
      </c>
      <c r="X704" s="29">
        <v>0.02</v>
      </c>
      <c r="Y704" s="29" t="s">
        <v>241</v>
      </c>
      <c r="Z704" s="29" t="s">
        <v>2245</v>
      </c>
      <c r="AA704" s="29" t="s">
        <v>242</v>
      </c>
      <c r="AB704" s="29" t="s">
        <v>242</v>
      </c>
      <c r="AC704" s="29" t="s">
        <v>242</v>
      </c>
      <c r="AD704" s="29" t="s">
        <v>243</v>
      </c>
      <c r="AE704" s="29" t="s">
        <v>240</v>
      </c>
      <c r="AF704" s="30">
        <v>45854</v>
      </c>
      <c r="AH704" s="74">
        <f>_xlfn.IFNA(IF(VLOOKUP(D704,'Cases2021 2022 FC'!AC:AE,3,0)=0,"1",VLOOKUP(D704,'Cases2021 2022 FC'!AC:AE,3,0)),"1")</f>
        <v>97</v>
      </c>
      <c r="AI704" s="74">
        <f t="shared" si="61"/>
        <v>0</v>
      </c>
      <c r="AJ704" s="74">
        <f t="shared" si="62"/>
        <v>0</v>
      </c>
      <c r="AK704" s="74">
        <f t="shared" si="63"/>
        <v>0</v>
      </c>
      <c r="AL704" s="74">
        <f t="shared" si="64"/>
        <v>0</v>
      </c>
      <c r="AM704" s="75">
        <f t="shared" si="65"/>
        <v>0</v>
      </c>
      <c r="AN704" s="72" t="str">
        <f>VLOOKUP(D704,SOP!C:R,16,0)</f>
        <v>ΚΕΤΣΑΠ</v>
      </c>
    </row>
    <row r="705" spans="1:40" x14ac:dyDescent="0.3">
      <c r="A705" s="74" cm="1">
        <f t="array" ref="A705">1+SUMPRODUCT(--(D705&gt;$D$2:$D$826))</f>
        <v>687</v>
      </c>
      <c r="B705" s="72" t="str">
        <f t="shared" si="60"/>
        <v>64928335687</v>
      </c>
      <c r="C705" s="30">
        <v>46008</v>
      </c>
      <c r="D705" s="29">
        <v>64928335</v>
      </c>
      <c r="E705" s="29" t="s">
        <v>891</v>
      </c>
      <c r="F705" s="29" t="s">
        <v>624</v>
      </c>
      <c r="G705" s="29" t="s">
        <v>238</v>
      </c>
      <c r="H705" s="29" t="s">
        <v>2163</v>
      </c>
      <c r="I705" s="29">
        <v>1</v>
      </c>
      <c r="J705" s="29">
        <v>0</v>
      </c>
      <c r="K705" s="29">
        <v>0</v>
      </c>
      <c r="L705" s="29">
        <v>0</v>
      </c>
      <c r="M705" s="29" t="s">
        <v>239</v>
      </c>
      <c r="N705" s="30">
        <v>46142</v>
      </c>
      <c r="O705" s="30">
        <v>46052</v>
      </c>
      <c r="P705" s="29">
        <v>134</v>
      </c>
      <c r="Q705" s="29">
        <v>44</v>
      </c>
      <c r="R705" s="29" t="s">
        <v>2259</v>
      </c>
      <c r="S705" s="30">
        <v>46001</v>
      </c>
      <c r="T705" s="29" t="s">
        <v>240</v>
      </c>
      <c r="U705" s="29" t="s">
        <v>240</v>
      </c>
      <c r="V705" s="29">
        <v>1</v>
      </c>
      <c r="W705" s="29">
        <v>14.29</v>
      </c>
      <c r="X705" s="29">
        <v>0.02</v>
      </c>
      <c r="Y705" s="29" t="s">
        <v>241</v>
      </c>
      <c r="Z705" s="29" t="s">
        <v>2245</v>
      </c>
      <c r="AA705" s="29" t="s">
        <v>242</v>
      </c>
      <c r="AB705" s="29" t="s">
        <v>242</v>
      </c>
      <c r="AC705" s="29" t="s">
        <v>242</v>
      </c>
      <c r="AD705" s="29" t="s">
        <v>243</v>
      </c>
      <c r="AE705" s="29" t="s">
        <v>240</v>
      </c>
      <c r="AF705" s="30">
        <v>45854</v>
      </c>
      <c r="AH705" s="74">
        <f>_xlfn.IFNA(IF(VLOOKUP(D705,'Cases2021 2022 FC'!AC:AE,3,0)=0,"1",VLOOKUP(D705,'Cases2021 2022 FC'!AC:AE,3,0)),"1")</f>
        <v>97</v>
      </c>
      <c r="AI705" s="74">
        <f t="shared" si="61"/>
        <v>0</v>
      </c>
      <c r="AJ705" s="74">
        <f t="shared" si="62"/>
        <v>0</v>
      </c>
      <c r="AK705" s="74">
        <f t="shared" si="63"/>
        <v>0</v>
      </c>
      <c r="AL705" s="74">
        <f t="shared" si="64"/>
        <v>0</v>
      </c>
      <c r="AM705" s="75">
        <f t="shared" si="65"/>
        <v>0</v>
      </c>
      <c r="AN705" s="72" t="str">
        <f>VLOOKUP(D705,SOP!C:R,16,0)</f>
        <v>ΚΕΤΣΑΠ</v>
      </c>
    </row>
    <row r="706" spans="1:40" x14ac:dyDescent="0.3">
      <c r="A706" s="74" cm="1">
        <f t="array" ref="A706">1+SUMPRODUCT(--(D706&gt;$D$2:$D$826))</f>
        <v>687</v>
      </c>
      <c r="B706" s="72" t="str">
        <f t="shared" ref="B706:B769" si="66">D706&amp;A706</f>
        <v>64928335687</v>
      </c>
      <c r="C706" s="30">
        <v>46008</v>
      </c>
      <c r="D706" s="29">
        <v>64928335</v>
      </c>
      <c r="E706" s="29" t="s">
        <v>891</v>
      </c>
      <c r="F706" s="29" t="s">
        <v>624</v>
      </c>
      <c r="G706" s="29" t="s">
        <v>238</v>
      </c>
      <c r="H706" s="29" t="s">
        <v>2163</v>
      </c>
      <c r="I706" s="29">
        <v>2</v>
      </c>
      <c r="J706" s="29">
        <v>0</v>
      </c>
      <c r="K706" s="29">
        <v>0</v>
      </c>
      <c r="L706" s="29">
        <v>0</v>
      </c>
      <c r="M706" s="29" t="s">
        <v>239</v>
      </c>
      <c r="N706" s="132">
        <v>46142</v>
      </c>
      <c r="O706" s="30">
        <v>46052</v>
      </c>
      <c r="P706" s="29">
        <v>134</v>
      </c>
      <c r="Q706" s="29">
        <v>44</v>
      </c>
      <c r="R706" s="29" t="s">
        <v>2283</v>
      </c>
      <c r="S706" s="29">
        <v>46001</v>
      </c>
      <c r="T706" s="29" t="s">
        <v>240</v>
      </c>
      <c r="U706" s="29" t="s">
        <v>240</v>
      </c>
      <c r="V706" s="29">
        <v>2</v>
      </c>
      <c r="W706" s="29">
        <v>28.59</v>
      </c>
      <c r="X706" s="29">
        <v>0.04</v>
      </c>
      <c r="Y706" s="29" t="s">
        <v>241</v>
      </c>
      <c r="Z706" s="29" t="s">
        <v>2245</v>
      </c>
      <c r="AA706" s="29" t="s">
        <v>242</v>
      </c>
      <c r="AB706" s="29" t="s">
        <v>242</v>
      </c>
      <c r="AC706" s="29" t="s">
        <v>242</v>
      </c>
      <c r="AD706" s="29" t="s">
        <v>243</v>
      </c>
      <c r="AE706" s="29" t="s">
        <v>240</v>
      </c>
      <c r="AF706" s="30">
        <v>45854</v>
      </c>
      <c r="AH706" s="74">
        <f>_xlfn.IFNA(IF(VLOOKUP(D706,'Cases2021 2022 FC'!AC:AE,3,0)=0,"1",VLOOKUP(D706,'Cases2021 2022 FC'!AC:AE,3,0)),"1")</f>
        <v>97</v>
      </c>
      <c r="AI706" s="74">
        <f t="shared" ref="AI706:AI769" si="67">ROUND(I706/AH706,0)</f>
        <v>0</v>
      </c>
      <c r="AJ706" s="74">
        <f t="shared" ref="AJ706:AJ769" si="68">IF(Q706-AI706&lt;0,Q706-AI706,0)</f>
        <v>0</v>
      </c>
      <c r="AK706" s="74">
        <f t="shared" ref="AK706:AK769" si="69">IF((AI706&gt;Q706),(K706/AH706)-Q706,0)+IFERROR(IF(B706=B705,AI705,0),0)</f>
        <v>0</v>
      </c>
      <c r="AL706" s="74">
        <f t="shared" ref="AL706:AL769" si="70">IF(AK706&gt;K706,I706,AK706)</f>
        <v>0</v>
      </c>
      <c r="AM706" s="75">
        <f t="shared" ref="AM706:AM769" si="71">IFERROR((W706/K706)*AL706,0)</f>
        <v>0</v>
      </c>
      <c r="AN706" s="72" t="str">
        <f>VLOOKUP(D706,SOP!C:R,16,0)</f>
        <v>ΚΕΤΣΑΠ</v>
      </c>
    </row>
    <row r="707" spans="1:40" x14ac:dyDescent="0.3">
      <c r="A707" s="74" cm="1">
        <f t="array" ref="A707">1+SUMPRODUCT(--(D707&gt;$D$2:$D$826))</f>
        <v>687</v>
      </c>
      <c r="B707" s="72" t="str">
        <f t="shared" si="66"/>
        <v>64928335687</v>
      </c>
      <c r="C707" s="30">
        <v>46008</v>
      </c>
      <c r="D707" s="29">
        <v>64928335</v>
      </c>
      <c r="E707" s="29" t="s">
        <v>891</v>
      </c>
      <c r="F707" s="29" t="s">
        <v>624</v>
      </c>
      <c r="G707" s="29" t="s">
        <v>238</v>
      </c>
      <c r="H707" s="29" t="s">
        <v>2179</v>
      </c>
      <c r="I707" s="29">
        <v>50</v>
      </c>
      <c r="J707" s="29">
        <v>0</v>
      </c>
      <c r="K707" s="29">
        <v>0</v>
      </c>
      <c r="L707" s="29">
        <v>0</v>
      </c>
      <c r="M707" s="29" t="s">
        <v>239</v>
      </c>
      <c r="N707" s="132">
        <v>46142</v>
      </c>
      <c r="O707" s="30">
        <v>46052</v>
      </c>
      <c r="P707" s="29">
        <v>134</v>
      </c>
      <c r="Q707" s="29">
        <v>44</v>
      </c>
      <c r="R707" s="29" t="s">
        <v>2180</v>
      </c>
      <c r="S707" s="29">
        <v>45866</v>
      </c>
      <c r="T707" s="29" t="s">
        <v>240</v>
      </c>
      <c r="U707" s="29" t="s">
        <v>240</v>
      </c>
      <c r="V707" s="29">
        <v>50</v>
      </c>
      <c r="W707" s="29">
        <v>714.63</v>
      </c>
      <c r="X707" s="29">
        <v>1</v>
      </c>
      <c r="Y707" s="29" t="s">
        <v>241</v>
      </c>
      <c r="Z707" s="29" t="s">
        <v>2245</v>
      </c>
      <c r="AA707" s="29" t="s">
        <v>242</v>
      </c>
      <c r="AB707" s="29" t="s">
        <v>242</v>
      </c>
      <c r="AC707" s="29" t="s">
        <v>242</v>
      </c>
      <c r="AD707" s="29" t="s">
        <v>243</v>
      </c>
      <c r="AE707" s="29" t="s">
        <v>240</v>
      </c>
      <c r="AF707" s="30">
        <v>45866</v>
      </c>
      <c r="AH707" s="74">
        <f>_xlfn.IFNA(IF(VLOOKUP(D707,'Cases2021 2022 FC'!AC:AE,3,0)=0,"1",VLOOKUP(D707,'Cases2021 2022 FC'!AC:AE,3,0)),"1")</f>
        <v>97</v>
      </c>
      <c r="AI707" s="74">
        <f t="shared" si="67"/>
        <v>1</v>
      </c>
      <c r="AJ707" s="74">
        <f t="shared" si="68"/>
        <v>0</v>
      </c>
      <c r="AK707" s="74">
        <f t="shared" si="69"/>
        <v>0</v>
      </c>
      <c r="AL707" s="74">
        <f t="shared" si="70"/>
        <v>0</v>
      </c>
      <c r="AM707" s="75">
        <f t="shared" si="71"/>
        <v>0</v>
      </c>
      <c r="AN707" s="72" t="str">
        <f>VLOOKUP(D707,SOP!C:R,16,0)</f>
        <v>ΚΕΤΣΑΠ</v>
      </c>
    </row>
    <row r="708" spans="1:40" x14ac:dyDescent="0.3">
      <c r="A708" s="74" cm="1">
        <f t="array" ref="A708">1+SUMPRODUCT(--(D708&gt;$D$2:$D$826))</f>
        <v>687</v>
      </c>
      <c r="B708" s="72" t="str">
        <f t="shared" si="66"/>
        <v>64928335687</v>
      </c>
      <c r="C708" s="30">
        <v>46008</v>
      </c>
      <c r="D708" s="29">
        <v>64928335</v>
      </c>
      <c r="E708" s="29" t="s">
        <v>891</v>
      </c>
      <c r="F708" s="29" t="s">
        <v>624</v>
      </c>
      <c r="G708" s="29" t="s">
        <v>238</v>
      </c>
      <c r="H708" s="29" t="s">
        <v>2179</v>
      </c>
      <c r="I708" s="29">
        <v>50</v>
      </c>
      <c r="J708" s="29">
        <v>0</v>
      </c>
      <c r="K708" s="29">
        <v>0</v>
      </c>
      <c r="L708" s="29">
        <v>0</v>
      </c>
      <c r="M708" s="29" t="s">
        <v>239</v>
      </c>
      <c r="N708" s="30">
        <v>46142</v>
      </c>
      <c r="O708" s="30">
        <v>46052</v>
      </c>
      <c r="P708" s="29">
        <v>134</v>
      </c>
      <c r="Q708" s="29">
        <v>44</v>
      </c>
      <c r="R708" s="29" t="s">
        <v>2181</v>
      </c>
      <c r="S708" s="30">
        <v>45866</v>
      </c>
      <c r="T708" s="29" t="s">
        <v>240</v>
      </c>
      <c r="U708" s="29" t="s">
        <v>240</v>
      </c>
      <c r="V708" s="29">
        <v>50</v>
      </c>
      <c r="W708" s="29">
        <v>714.63</v>
      </c>
      <c r="X708" s="29">
        <v>1</v>
      </c>
      <c r="Y708" s="29" t="s">
        <v>241</v>
      </c>
      <c r="Z708" s="29" t="s">
        <v>2245</v>
      </c>
      <c r="AA708" s="29" t="s">
        <v>242</v>
      </c>
      <c r="AB708" s="29" t="s">
        <v>242</v>
      </c>
      <c r="AC708" s="29" t="s">
        <v>242</v>
      </c>
      <c r="AD708" s="29" t="s">
        <v>243</v>
      </c>
      <c r="AE708" s="29" t="s">
        <v>240</v>
      </c>
      <c r="AF708" s="30">
        <v>45866</v>
      </c>
      <c r="AH708" s="74">
        <f>_xlfn.IFNA(IF(VLOOKUP(D708,'Cases2021 2022 FC'!AC:AE,3,0)=0,"1",VLOOKUP(D708,'Cases2021 2022 FC'!AC:AE,3,0)),"1")</f>
        <v>97</v>
      </c>
      <c r="AI708" s="74">
        <f t="shared" si="67"/>
        <v>1</v>
      </c>
      <c r="AJ708" s="74">
        <f t="shared" si="68"/>
        <v>0</v>
      </c>
      <c r="AK708" s="74">
        <f t="shared" si="69"/>
        <v>1</v>
      </c>
      <c r="AL708" s="74">
        <f t="shared" si="70"/>
        <v>50</v>
      </c>
      <c r="AM708" s="75">
        <f t="shared" si="71"/>
        <v>0</v>
      </c>
      <c r="AN708" s="72" t="str">
        <f>VLOOKUP(D708,SOP!C:R,16,0)</f>
        <v>ΚΕΤΣΑΠ</v>
      </c>
    </row>
    <row r="709" spans="1:40" x14ac:dyDescent="0.3">
      <c r="A709" s="74" cm="1">
        <f t="array" ref="A709">1+SUMPRODUCT(--(D709&gt;$D$2:$D$826))</f>
        <v>687</v>
      </c>
      <c r="B709" s="72" t="str">
        <f t="shared" si="66"/>
        <v>64928335687</v>
      </c>
      <c r="C709" s="30">
        <v>46008</v>
      </c>
      <c r="D709" s="29">
        <v>64928335</v>
      </c>
      <c r="E709" s="29" t="s">
        <v>891</v>
      </c>
      <c r="F709" s="29" t="s">
        <v>624</v>
      </c>
      <c r="G709" s="29" t="s">
        <v>238</v>
      </c>
      <c r="H709" s="29" t="s">
        <v>2179</v>
      </c>
      <c r="I709" s="29">
        <v>50</v>
      </c>
      <c r="J709" s="29">
        <v>0</v>
      </c>
      <c r="K709" s="29">
        <v>0</v>
      </c>
      <c r="L709" s="29">
        <v>0</v>
      </c>
      <c r="M709" s="29" t="s">
        <v>239</v>
      </c>
      <c r="N709" s="132">
        <v>46142</v>
      </c>
      <c r="O709" s="30">
        <v>46052</v>
      </c>
      <c r="P709" s="29">
        <v>134</v>
      </c>
      <c r="Q709" s="29">
        <v>44</v>
      </c>
      <c r="R709" s="29" t="s">
        <v>2182</v>
      </c>
      <c r="S709" s="29">
        <v>45866</v>
      </c>
      <c r="T709" s="29" t="s">
        <v>240</v>
      </c>
      <c r="U709" s="29" t="s">
        <v>240</v>
      </c>
      <c r="V709" s="29">
        <v>50</v>
      </c>
      <c r="W709" s="29">
        <v>714.63</v>
      </c>
      <c r="X709" s="29">
        <v>1</v>
      </c>
      <c r="Y709" s="29" t="s">
        <v>241</v>
      </c>
      <c r="Z709" s="29" t="s">
        <v>2245</v>
      </c>
      <c r="AA709" s="29" t="s">
        <v>242</v>
      </c>
      <c r="AB709" s="29" t="s">
        <v>242</v>
      </c>
      <c r="AC709" s="29" t="s">
        <v>242</v>
      </c>
      <c r="AD709" s="29" t="s">
        <v>243</v>
      </c>
      <c r="AE709" s="29" t="s">
        <v>240</v>
      </c>
      <c r="AF709" s="30">
        <v>45866</v>
      </c>
      <c r="AH709" s="74">
        <f>_xlfn.IFNA(IF(VLOOKUP(D709,'Cases2021 2022 FC'!AC:AE,3,0)=0,"1",VLOOKUP(D709,'Cases2021 2022 FC'!AC:AE,3,0)),"1")</f>
        <v>97</v>
      </c>
      <c r="AI709" s="74">
        <f t="shared" si="67"/>
        <v>1</v>
      </c>
      <c r="AJ709" s="74">
        <f t="shared" si="68"/>
        <v>0</v>
      </c>
      <c r="AK709" s="74">
        <f t="shared" si="69"/>
        <v>1</v>
      </c>
      <c r="AL709" s="74">
        <f t="shared" si="70"/>
        <v>50</v>
      </c>
      <c r="AM709" s="75">
        <f t="shared" si="71"/>
        <v>0</v>
      </c>
      <c r="AN709" s="72" t="str">
        <f>VLOOKUP(D709,SOP!C:R,16,0)</f>
        <v>ΚΕΤΣΑΠ</v>
      </c>
    </row>
    <row r="710" spans="1:40" x14ac:dyDescent="0.3">
      <c r="A710" s="74" cm="1">
        <f t="array" ref="A710">1+SUMPRODUCT(--(D710&gt;$D$2:$D$826))</f>
        <v>687</v>
      </c>
      <c r="B710" s="72" t="str">
        <f t="shared" si="66"/>
        <v>64928335687</v>
      </c>
      <c r="C710" s="30">
        <v>46008</v>
      </c>
      <c r="D710" s="29">
        <v>64928335</v>
      </c>
      <c r="E710" s="29" t="s">
        <v>891</v>
      </c>
      <c r="F710" s="29" t="s">
        <v>624</v>
      </c>
      <c r="G710" s="29" t="s">
        <v>238</v>
      </c>
      <c r="H710" s="29" t="s">
        <v>1468</v>
      </c>
      <c r="I710" s="29">
        <v>1</v>
      </c>
      <c r="J710" s="29">
        <v>0</v>
      </c>
      <c r="K710" s="29">
        <v>0</v>
      </c>
      <c r="L710" s="29">
        <v>0</v>
      </c>
      <c r="M710" s="29" t="s">
        <v>239</v>
      </c>
      <c r="N710" s="132">
        <v>46203</v>
      </c>
      <c r="O710" s="30">
        <v>46113</v>
      </c>
      <c r="P710" s="29">
        <v>195</v>
      </c>
      <c r="Q710" s="29">
        <v>105</v>
      </c>
      <c r="R710" s="29" t="s">
        <v>2183</v>
      </c>
      <c r="S710" s="29">
        <v>46000</v>
      </c>
      <c r="T710" s="29" t="s">
        <v>240</v>
      </c>
      <c r="U710" s="29" t="s">
        <v>240</v>
      </c>
      <c r="V710" s="29">
        <v>1</v>
      </c>
      <c r="W710" s="29">
        <v>14.29</v>
      </c>
      <c r="X710" s="29">
        <v>0.02</v>
      </c>
      <c r="Y710" s="29" t="s">
        <v>241</v>
      </c>
      <c r="Z710" s="29" t="s">
        <v>2245</v>
      </c>
      <c r="AA710" s="29" t="s">
        <v>242</v>
      </c>
      <c r="AB710" s="29" t="s">
        <v>242</v>
      </c>
      <c r="AC710" s="29" t="s">
        <v>242</v>
      </c>
      <c r="AD710" s="29" t="s">
        <v>243</v>
      </c>
      <c r="AE710" s="29" t="s">
        <v>240</v>
      </c>
      <c r="AF710" s="30">
        <v>45925</v>
      </c>
      <c r="AH710" s="74">
        <f>_xlfn.IFNA(IF(VLOOKUP(D710,'Cases2021 2022 FC'!AC:AE,3,0)=0,"1",VLOOKUP(D710,'Cases2021 2022 FC'!AC:AE,3,0)),"1")</f>
        <v>97</v>
      </c>
      <c r="AI710" s="74">
        <f t="shared" si="67"/>
        <v>0</v>
      </c>
      <c r="AJ710" s="74">
        <f t="shared" si="68"/>
        <v>0</v>
      </c>
      <c r="AK710" s="74">
        <f t="shared" si="69"/>
        <v>1</v>
      </c>
      <c r="AL710" s="74">
        <f t="shared" si="70"/>
        <v>1</v>
      </c>
      <c r="AM710" s="75">
        <f t="shared" si="71"/>
        <v>0</v>
      </c>
      <c r="AN710" s="72" t="str">
        <f>VLOOKUP(D710,SOP!C:R,16,0)</f>
        <v>ΚΕΤΣΑΠ</v>
      </c>
    </row>
    <row r="711" spans="1:40" x14ac:dyDescent="0.3">
      <c r="A711" s="74" cm="1">
        <f t="array" ref="A711">1+SUMPRODUCT(--(D711&gt;$D$2:$D$826))</f>
        <v>687</v>
      </c>
      <c r="B711" s="72" t="str">
        <f t="shared" si="66"/>
        <v>64928335687</v>
      </c>
      <c r="C711" s="30">
        <v>46008</v>
      </c>
      <c r="D711" s="29">
        <v>64928335</v>
      </c>
      <c r="E711" s="29" t="s">
        <v>891</v>
      </c>
      <c r="F711" s="29" t="s">
        <v>624</v>
      </c>
      <c r="G711" s="29" t="s">
        <v>238</v>
      </c>
      <c r="H711" s="29" t="s">
        <v>1549</v>
      </c>
      <c r="I711" s="29">
        <v>50</v>
      </c>
      <c r="J711" s="29">
        <v>0</v>
      </c>
      <c r="K711" s="29">
        <v>0</v>
      </c>
      <c r="L711" s="29">
        <v>0</v>
      </c>
      <c r="M711" s="29" t="s">
        <v>239</v>
      </c>
      <c r="N711" s="30">
        <v>46234</v>
      </c>
      <c r="O711" s="30">
        <v>46144</v>
      </c>
      <c r="P711" s="29">
        <v>226</v>
      </c>
      <c r="Q711" s="29">
        <v>136</v>
      </c>
      <c r="R711" s="29" t="s">
        <v>1600</v>
      </c>
      <c r="S711" s="30">
        <v>45954</v>
      </c>
      <c r="T711" s="29" t="s">
        <v>240</v>
      </c>
      <c r="U711" s="29" t="s">
        <v>240</v>
      </c>
      <c r="V711" s="29">
        <v>50</v>
      </c>
      <c r="W711" s="29">
        <v>714.63</v>
      </c>
      <c r="X711" s="29">
        <v>1</v>
      </c>
      <c r="Y711" s="29" t="s">
        <v>241</v>
      </c>
      <c r="Z711" s="29" t="s">
        <v>2245</v>
      </c>
      <c r="AA711" s="29" t="s">
        <v>242</v>
      </c>
      <c r="AB711" s="29" t="s">
        <v>242</v>
      </c>
      <c r="AC711" s="29" t="s">
        <v>242</v>
      </c>
      <c r="AD711" s="29" t="s">
        <v>243</v>
      </c>
      <c r="AE711" s="29" t="s">
        <v>240</v>
      </c>
      <c r="AF711" s="30">
        <v>45951</v>
      </c>
      <c r="AH711" s="74">
        <f>_xlfn.IFNA(IF(VLOOKUP(D711,'Cases2021 2022 FC'!AC:AE,3,0)=0,"1",VLOOKUP(D711,'Cases2021 2022 FC'!AC:AE,3,0)),"1")</f>
        <v>97</v>
      </c>
      <c r="AI711" s="74">
        <f t="shared" si="67"/>
        <v>1</v>
      </c>
      <c r="AJ711" s="74">
        <f t="shared" si="68"/>
        <v>0</v>
      </c>
      <c r="AK711" s="74">
        <f t="shared" si="69"/>
        <v>0</v>
      </c>
      <c r="AL711" s="74">
        <f t="shared" si="70"/>
        <v>0</v>
      </c>
      <c r="AM711" s="75">
        <f t="shared" si="71"/>
        <v>0</v>
      </c>
      <c r="AN711" s="72" t="str">
        <f>VLOOKUP(D711,SOP!C:R,16,0)</f>
        <v>ΚΕΤΣΑΠ</v>
      </c>
    </row>
    <row r="712" spans="1:40" x14ac:dyDescent="0.3">
      <c r="A712" s="74" cm="1">
        <f t="array" ref="A712">1+SUMPRODUCT(--(D712&gt;$D$2:$D$826))</f>
        <v>687</v>
      </c>
      <c r="B712" s="72" t="str">
        <f t="shared" si="66"/>
        <v>64928335687</v>
      </c>
      <c r="C712" s="30">
        <v>46008</v>
      </c>
      <c r="D712" s="29">
        <v>64928335</v>
      </c>
      <c r="E712" s="29" t="s">
        <v>891</v>
      </c>
      <c r="F712" s="29" t="s">
        <v>624</v>
      </c>
      <c r="G712" s="29" t="s">
        <v>238</v>
      </c>
      <c r="H712" s="29" t="s">
        <v>1549</v>
      </c>
      <c r="I712" s="29">
        <v>50</v>
      </c>
      <c r="J712" s="29">
        <v>0</v>
      </c>
      <c r="K712" s="29">
        <v>0</v>
      </c>
      <c r="L712" s="29">
        <v>0</v>
      </c>
      <c r="M712" s="29" t="s">
        <v>239</v>
      </c>
      <c r="N712" s="30">
        <v>46234</v>
      </c>
      <c r="O712" s="30">
        <v>46144</v>
      </c>
      <c r="P712" s="29">
        <v>226</v>
      </c>
      <c r="Q712" s="29">
        <v>136</v>
      </c>
      <c r="R712" s="29" t="s">
        <v>1601</v>
      </c>
      <c r="S712" s="30">
        <v>45954</v>
      </c>
      <c r="T712" s="29" t="s">
        <v>240</v>
      </c>
      <c r="U712" s="29" t="s">
        <v>240</v>
      </c>
      <c r="V712" s="29">
        <v>50</v>
      </c>
      <c r="W712" s="29">
        <v>714.63</v>
      </c>
      <c r="X712" s="29">
        <v>1</v>
      </c>
      <c r="Y712" s="29" t="s">
        <v>241</v>
      </c>
      <c r="Z712" s="29" t="s">
        <v>2245</v>
      </c>
      <c r="AA712" s="29" t="s">
        <v>242</v>
      </c>
      <c r="AB712" s="29" t="s">
        <v>242</v>
      </c>
      <c r="AC712" s="29" t="s">
        <v>242</v>
      </c>
      <c r="AD712" s="29" t="s">
        <v>243</v>
      </c>
      <c r="AE712" s="29" t="s">
        <v>240</v>
      </c>
      <c r="AF712" s="30">
        <v>45951</v>
      </c>
      <c r="AH712" s="74">
        <f>_xlfn.IFNA(IF(VLOOKUP(D712,'Cases2021 2022 FC'!AC:AE,3,0)=0,"1",VLOOKUP(D712,'Cases2021 2022 FC'!AC:AE,3,0)),"1")</f>
        <v>97</v>
      </c>
      <c r="AI712" s="74">
        <f t="shared" si="67"/>
        <v>1</v>
      </c>
      <c r="AJ712" s="74">
        <f t="shared" si="68"/>
        <v>0</v>
      </c>
      <c r="AK712" s="74">
        <f t="shared" si="69"/>
        <v>1</v>
      </c>
      <c r="AL712" s="74">
        <f t="shared" si="70"/>
        <v>50</v>
      </c>
      <c r="AM712" s="75">
        <f t="shared" si="71"/>
        <v>0</v>
      </c>
      <c r="AN712" s="72" t="str">
        <f>VLOOKUP(D712,SOP!C:R,16,0)</f>
        <v>ΚΕΤΣΑΠ</v>
      </c>
    </row>
    <row r="713" spans="1:40" x14ac:dyDescent="0.3">
      <c r="A713" s="74" cm="1">
        <f t="array" ref="A713">1+SUMPRODUCT(--(D713&gt;$D$2:$D$826))</f>
        <v>687</v>
      </c>
      <c r="B713" s="72" t="str">
        <f t="shared" si="66"/>
        <v>64928335687</v>
      </c>
      <c r="C713" s="30">
        <v>46008</v>
      </c>
      <c r="D713" s="29">
        <v>64928335</v>
      </c>
      <c r="E713" s="29" t="s">
        <v>891</v>
      </c>
      <c r="F713" s="29" t="s">
        <v>624</v>
      </c>
      <c r="G713" s="29" t="s">
        <v>238</v>
      </c>
      <c r="H713" s="29" t="s">
        <v>1549</v>
      </c>
      <c r="I713" s="29">
        <v>50</v>
      </c>
      <c r="J713" s="29">
        <v>0</v>
      </c>
      <c r="K713" s="29">
        <v>0</v>
      </c>
      <c r="L713" s="29">
        <v>0</v>
      </c>
      <c r="M713" s="29" t="s">
        <v>239</v>
      </c>
      <c r="N713" s="132">
        <v>46234</v>
      </c>
      <c r="O713" s="30">
        <v>46144</v>
      </c>
      <c r="P713" s="29">
        <v>226</v>
      </c>
      <c r="Q713" s="29">
        <v>136</v>
      </c>
      <c r="R713" s="29" t="s">
        <v>1550</v>
      </c>
      <c r="S713" s="29">
        <v>45954</v>
      </c>
      <c r="T713" s="29" t="s">
        <v>240</v>
      </c>
      <c r="U713" s="29" t="s">
        <v>240</v>
      </c>
      <c r="V713" s="29">
        <v>50</v>
      </c>
      <c r="W713" s="29">
        <v>714.63</v>
      </c>
      <c r="X713" s="29">
        <v>1</v>
      </c>
      <c r="Y713" s="29" t="s">
        <v>241</v>
      </c>
      <c r="Z713" s="29" t="s">
        <v>2245</v>
      </c>
      <c r="AA713" s="29" t="s">
        <v>242</v>
      </c>
      <c r="AB713" s="29" t="s">
        <v>242</v>
      </c>
      <c r="AC713" s="29" t="s">
        <v>242</v>
      </c>
      <c r="AD713" s="29" t="s">
        <v>243</v>
      </c>
      <c r="AE713" s="29" t="s">
        <v>240</v>
      </c>
      <c r="AF713" s="30">
        <v>45951</v>
      </c>
      <c r="AH713" s="74">
        <f>_xlfn.IFNA(IF(VLOOKUP(D713,'Cases2021 2022 FC'!AC:AE,3,0)=0,"1",VLOOKUP(D713,'Cases2021 2022 FC'!AC:AE,3,0)),"1")</f>
        <v>97</v>
      </c>
      <c r="AI713" s="74">
        <f t="shared" si="67"/>
        <v>1</v>
      </c>
      <c r="AJ713" s="74">
        <f t="shared" si="68"/>
        <v>0</v>
      </c>
      <c r="AK713" s="74">
        <f t="shared" si="69"/>
        <v>1</v>
      </c>
      <c r="AL713" s="74">
        <f t="shared" si="70"/>
        <v>50</v>
      </c>
      <c r="AM713" s="75">
        <f t="shared" si="71"/>
        <v>0</v>
      </c>
      <c r="AN713" s="72" t="str">
        <f>VLOOKUP(D713,SOP!C:R,16,0)</f>
        <v>ΚΕΤΣΑΠ</v>
      </c>
    </row>
    <row r="714" spans="1:40" x14ac:dyDescent="0.3">
      <c r="A714" s="74" cm="1">
        <f t="array" ref="A714">1+SUMPRODUCT(--(D714&gt;$D$2:$D$826))</f>
        <v>687</v>
      </c>
      <c r="B714" s="72" t="str">
        <f t="shared" si="66"/>
        <v>64928335687</v>
      </c>
      <c r="C714" s="30">
        <v>46008</v>
      </c>
      <c r="D714" s="29">
        <v>64928335</v>
      </c>
      <c r="E714" s="29" t="s">
        <v>891</v>
      </c>
      <c r="F714" s="29" t="s">
        <v>624</v>
      </c>
      <c r="G714" s="29" t="s">
        <v>238</v>
      </c>
      <c r="H714" s="29" t="s">
        <v>1549</v>
      </c>
      <c r="I714" s="29">
        <v>50</v>
      </c>
      <c r="J714" s="29">
        <v>0</v>
      </c>
      <c r="K714" s="29">
        <v>0</v>
      </c>
      <c r="L714" s="29">
        <v>0</v>
      </c>
      <c r="M714" s="29" t="s">
        <v>239</v>
      </c>
      <c r="N714" s="132">
        <v>46234</v>
      </c>
      <c r="O714" s="29">
        <v>46144</v>
      </c>
      <c r="P714" s="29">
        <v>226</v>
      </c>
      <c r="Q714" s="29">
        <v>136</v>
      </c>
      <c r="R714" s="29" t="s">
        <v>1602</v>
      </c>
      <c r="S714" s="29">
        <v>45954</v>
      </c>
      <c r="T714" s="29" t="s">
        <v>240</v>
      </c>
      <c r="U714" s="29" t="s">
        <v>240</v>
      </c>
      <c r="V714" s="29">
        <v>50</v>
      </c>
      <c r="W714" s="29">
        <v>714.63</v>
      </c>
      <c r="X714" s="29">
        <v>1</v>
      </c>
      <c r="Y714" s="29" t="s">
        <v>241</v>
      </c>
      <c r="Z714" s="29" t="s">
        <v>2245</v>
      </c>
      <c r="AA714" s="29" t="s">
        <v>242</v>
      </c>
      <c r="AB714" s="29" t="s">
        <v>242</v>
      </c>
      <c r="AC714" s="29" t="s">
        <v>242</v>
      </c>
      <c r="AD714" s="29" t="s">
        <v>243</v>
      </c>
      <c r="AE714" s="29" t="s">
        <v>240</v>
      </c>
      <c r="AF714" s="30">
        <v>45951</v>
      </c>
      <c r="AH714" s="74">
        <f>_xlfn.IFNA(IF(VLOOKUP(D714,'Cases2021 2022 FC'!AC:AE,3,0)=0,"1",VLOOKUP(D714,'Cases2021 2022 FC'!AC:AE,3,0)),"1")</f>
        <v>97</v>
      </c>
      <c r="AI714" s="74">
        <f t="shared" si="67"/>
        <v>1</v>
      </c>
      <c r="AJ714" s="74">
        <f t="shared" si="68"/>
        <v>0</v>
      </c>
      <c r="AK714" s="74">
        <f t="shared" si="69"/>
        <v>1</v>
      </c>
      <c r="AL714" s="74">
        <f t="shared" si="70"/>
        <v>50</v>
      </c>
      <c r="AM714" s="75">
        <f t="shared" si="71"/>
        <v>0</v>
      </c>
      <c r="AN714" s="72" t="str">
        <f>VLOOKUP(D714,SOP!C:R,16,0)</f>
        <v>ΚΕΤΣΑΠ</v>
      </c>
    </row>
    <row r="715" spans="1:40" x14ac:dyDescent="0.3">
      <c r="A715" s="74" cm="1">
        <f t="array" ref="A715">1+SUMPRODUCT(--(D715&gt;$D$2:$D$826))</f>
        <v>687</v>
      </c>
      <c r="B715" s="72" t="str">
        <f t="shared" si="66"/>
        <v>64928335687</v>
      </c>
      <c r="C715" s="30">
        <v>46008</v>
      </c>
      <c r="D715" s="29">
        <v>64928335</v>
      </c>
      <c r="E715" s="29" t="s">
        <v>891</v>
      </c>
      <c r="F715" s="29" t="s">
        <v>624</v>
      </c>
      <c r="G715" s="29" t="s">
        <v>238</v>
      </c>
      <c r="H715" s="29" t="s">
        <v>1549</v>
      </c>
      <c r="I715" s="29">
        <v>50</v>
      </c>
      <c r="J715" s="29">
        <v>0</v>
      </c>
      <c r="K715" s="29">
        <v>0</v>
      </c>
      <c r="L715" s="29">
        <v>0</v>
      </c>
      <c r="M715" s="29" t="s">
        <v>239</v>
      </c>
      <c r="N715" s="132">
        <v>46234</v>
      </c>
      <c r="O715" s="30">
        <v>46144</v>
      </c>
      <c r="P715" s="29">
        <v>226</v>
      </c>
      <c r="Q715" s="29">
        <v>136</v>
      </c>
      <c r="R715" s="29" t="s">
        <v>1603</v>
      </c>
      <c r="S715" s="29">
        <v>45954</v>
      </c>
      <c r="T715" s="29" t="s">
        <v>240</v>
      </c>
      <c r="U715" s="29" t="s">
        <v>240</v>
      </c>
      <c r="V715" s="29">
        <v>50</v>
      </c>
      <c r="W715" s="29">
        <v>714.63</v>
      </c>
      <c r="X715" s="29">
        <v>1</v>
      </c>
      <c r="Y715" s="29" t="s">
        <v>241</v>
      </c>
      <c r="Z715" s="29" t="s">
        <v>2245</v>
      </c>
      <c r="AA715" s="29" t="s">
        <v>242</v>
      </c>
      <c r="AB715" s="29" t="s">
        <v>242</v>
      </c>
      <c r="AC715" s="29" t="s">
        <v>242</v>
      </c>
      <c r="AD715" s="29" t="s">
        <v>243</v>
      </c>
      <c r="AE715" s="29" t="s">
        <v>240</v>
      </c>
      <c r="AF715" s="30">
        <v>45951</v>
      </c>
      <c r="AH715" s="74">
        <f>_xlfn.IFNA(IF(VLOOKUP(D715,'Cases2021 2022 FC'!AC:AE,3,0)=0,"1",VLOOKUP(D715,'Cases2021 2022 FC'!AC:AE,3,0)),"1")</f>
        <v>97</v>
      </c>
      <c r="AI715" s="74">
        <f t="shared" si="67"/>
        <v>1</v>
      </c>
      <c r="AJ715" s="74">
        <f t="shared" si="68"/>
        <v>0</v>
      </c>
      <c r="AK715" s="74">
        <f t="shared" si="69"/>
        <v>1</v>
      </c>
      <c r="AL715" s="74">
        <f t="shared" si="70"/>
        <v>50</v>
      </c>
      <c r="AM715" s="75">
        <f t="shared" si="71"/>
        <v>0</v>
      </c>
      <c r="AN715" s="72" t="str">
        <f>VLOOKUP(D715,SOP!C:R,16,0)</f>
        <v>ΚΕΤΣΑΠ</v>
      </c>
    </row>
    <row r="716" spans="1:40" x14ac:dyDescent="0.3">
      <c r="A716" s="74" cm="1">
        <f t="array" ref="A716">1+SUMPRODUCT(--(D716&gt;$D$2:$D$826))</f>
        <v>687</v>
      </c>
      <c r="B716" s="72" t="str">
        <f t="shared" si="66"/>
        <v>64928335687</v>
      </c>
      <c r="C716" s="30">
        <v>46008</v>
      </c>
      <c r="D716" s="29">
        <v>64928335</v>
      </c>
      <c r="E716" s="29" t="s">
        <v>891</v>
      </c>
      <c r="F716" s="29" t="s">
        <v>624</v>
      </c>
      <c r="G716" s="29" t="s">
        <v>238</v>
      </c>
      <c r="H716" s="29" t="s">
        <v>1549</v>
      </c>
      <c r="I716" s="29">
        <v>50</v>
      </c>
      <c r="J716" s="29">
        <v>0</v>
      </c>
      <c r="K716" s="29">
        <v>0</v>
      </c>
      <c r="L716" s="29">
        <v>0</v>
      </c>
      <c r="M716" s="29" t="s">
        <v>239</v>
      </c>
      <c r="N716" s="132">
        <v>46234</v>
      </c>
      <c r="O716" s="30">
        <v>46144</v>
      </c>
      <c r="P716" s="29">
        <v>226</v>
      </c>
      <c r="Q716" s="29">
        <v>136</v>
      </c>
      <c r="R716" s="29" t="s">
        <v>1551</v>
      </c>
      <c r="S716" s="29">
        <v>45954</v>
      </c>
      <c r="T716" s="29" t="s">
        <v>240</v>
      </c>
      <c r="U716" s="29" t="s">
        <v>240</v>
      </c>
      <c r="V716" s="29">
        <v>50</v>
      </c>
      <c r="W716" s="29">
        <v>714.63</v>
      </c>
      <c r="X716" s="29">
        <v>1</v>
      </c>
      <c r="Y716" s="29" t="s">
        <v>241</v>
      </c>
      <c r="Z716" s="29" t="s">
        <v>2245</v>
      </c>
      <c r="AA716" s="29" t="s">
        <v>242</v>
      </c>
      <c r="AB716" s="29" t="s">
        <v>242</v>
      </c>
      <c r="AC716" s="29" t="s">
        <v>242</v>
      </c>
      <c r="AD716" s="29" t="s">
        <v>243</v>
      </c>
      <c r="AE716" s="29" t="s">
        <v>240</v>
      </c>
      <c r="AF716" s="30">
        <v>45951</v>
      </c>
      <c r="AH716" s="74">
        <f>_xlfn.IFNA(IF(VLOOKUP(D716,'Cases2021 2022 FC'!AC:AE,3,0)=0,"1",VLOOKUP(D716,'Cases2021 2022 FC'!AC:AE,3,0)),"1")</f>
        <v>97</v>
      </c>
      <c r="AI716" s="74">
        <f t="shared" si="67"/>
        <v>1</v>
      </c>
      <c r="AJ716" s="74">
        <f t="shared" si="68"/>
        <v>0</v>
      </c>
      <c r="AK716" s="74">
        <f t="shared" si="69"/>
        <v>1</v>
      </c>
      <c r="AL716" s="74">
        <f t="shared" si="70"/>
        <v>50</v>
      </c>
      <c r="AM716" s="75">
        <f t="shared" si="71"/>
        <v>0</v>
      </c>
      <c r="AN716" s="72" t="str">
        <f>VLOOKUP(D716,SOP!C:R,16,0)</f>
        <v>ΚΕΤΣΑΠ</v>
      </c>
    </row>
    <row r="717" spans="1:40" x14ac:dyDescent="0.3">
      <c r="A717" s="74" cm="1">
        <f t="array" ref="A717">1+SUMPRODUCT(--(D717&gt;$D$2:$D$826))</f>
        <v>687</v>
      </c>
      <c r="B717" s="72" t="str">
        <f t="shared" si="66"/>
        <v>64928335687</v>
      </c>
      <c r="C717" s="30">
        <v>46008</v>
      </c>
      <c r="D717" s="29">
        <v>64928335</v>
      </c>
      <c r="E717" s="29" t="s">
        <v>891</v>
      </c>
      <c r="F717" s="29" t="s">
        <v>624</v>
      </c>
      <c r="G717" s="29" t="s">
        <v>238</v>
      </c>
      <c r="H717" s="29" t="s">
        <v>1549</v>
      </c>
      <c r="I717" s="29">
        <v>50</v>
      </c>
      <c r="J717" s="29">
        <v>0</v>
      </c>
      <c r="K717" s="29">
        <v>0</v>
      </c>
      <c r="L717" s="29">
        <v>0</v>
      </c>
      <c r="M717" s="29" t="s">
        <v>239</v>
      </c>
      <c r="N717" s="132">
        <v>46234</v>
      </c>
      <c r="O717" s="29">
        <v>46144</v>
      </c>
      <c r="P717" s="29">
        <v>226</v>
      </c>
      <c r="Q717" s="29">
        <v>136</v>
      </c>
      <c r="R717" s="29" t="s">
        <v>1552</v>
      </c>
      <c r="S717" s="29">
        <v>45954</v>
      </c>
      <c r="T717" s="29" t="s">
        <v>240</v>
      </c>
      <c r="U717" s="29" t="s">
        <v>240</v>
      </c>
      <c r="V717" s="29">
        <v>50</v>
      </c>
      <c r="W717" s="29">
        <v>714.63</v>
      </c>
      <c r="X717" s="29">
        <v>1</v>
      </c>
      <c r="Y717" s="29" t="s">
        <v>241</v>
      </c>
      <c r="Z717" s="29" t="s">
        <v>2245</v>
      </c>
      <c r="AA717" s="29" t="s">
        <v>242</v>
      </c>
      <c r="AB717" s="29" t="s">
        <v>242</v>
      </c>
      <c r="AC717" s="29" t="s">
        <v>242</v>
      </c>
      <c r="AD717" s="29" t="s">
        <v>243</v>
      </c>
      <c r="AE717" s="29" t="s">
        <v>240</v>
      </c>
      <c r="AF717" s="30">
        <v>45951</v>
      </c>
      <c r="AH717" s="74">
        <f>_xlfn.IFNA(IF(VLOOKUP(D717,'Cases2021 2022 FC'!AC:AE,3,0)=0,"1",VLOOKUP(D717,'Cases2021 2022 FC'!AC:AE,3,0)),"1")</f>
        <v>97</v>
      </c>
      <c r="AI717" s="74">
        <f t="shared" si="67"/>
        <v>1</v>
      </c>
      <c r="AJ717" s="74">
        <f t="shared" si="68"/>
        <v>0</v>
      </c>
      <c r="AK717" s="74">
        <f t="shared" si="69"/>
        <v>1</v>
      </c>
      <c r="AL717" s="74">
        <f t="shared" si="70"/>
        <v>50</v>
      </c>
      <c r="AM717" s="75">
        <f t="shared" si="71"/>
        <v>0</v>
      </c>
      <c r="AN717" s="72" t="str">
        <f>VLOOKUP(D717,SOP!C:R,16,0)</f>
        <v>ΚΕΤΣΑΠ</v>
      </c>
    </row>
    <row r="718" spans="1:40" x14ac:dyDescent="0.3">
      <c r="A718" s="74" cm="1">
        <f t="array" ref="A718">1+SUMPRODUCT(--(D718&gt;$D$2:$D$826))</f>
        <v>687</v>
      </c>
      <c r="B718" s="72" t="str">
        <f t="shared" si="66"/>
        <v>64928335687</v>
      </c>
      <c r="C718" s="30">
        <v>46008</v>
      </c>
      <c r="D718" s="29">
        <v>64928335</v>
      </c>
      <c r="E718" s="29" t="s">
        <v>891</v>
      </c>
      <c r="F718" s="29" t="s">
        <v>624</v>
      </c>
      <c r="G718" s="29" t="s">
        <v>238</v>
      </c>
      <c r="H718" s="29" t="s">
        <v>1549</v>
      </c>
      <c r="I718" s="29">
        <v>50</v>
      </c>
      <c r="J718" s="29">
        <v>0</v>
      </c>
      <c r="K718" s="29">
        <v>0</v>
      </c>
      <c r="L718" s="29">
        <v>0</v>
      </c>
      <c r="M718" s="29" t="s">
        <v>239</v>
      </c>
      <c r="N718" s="132">
        <v>46234</v>
      </c>
      <c r="O718" s="29">
        <v>46144</v>
      </c>
      <c r="P718" s="29">
        <v>226</v>
      </c>
      <c r="Q718" s="29">
        <v>136</v>
      </c>
      <c r="R718" s="29" t="s">
        <v>1553</v>
      </c>
      <c r="S718" s="29">
        <v>45954</v>
      </c>
      <c r="T718" s="29" t="s">
        <v>240</v>
      </c>
      <c r="U718" s="29" t="s">
        <v>240</v>
      </c>
      <c r="V718" s="29">
        <v>50</v>
      </c>
      <c r="W718" s="29">
        <v>714.63</v>
      </c>
      <c r="X718" s="29">
        <v>1</v>
      </c>
      <c r="Y718" s="29" t="s">
        <v>241</v>
      </c>
      <c r="Z718" s="29" t="s">
        <v>2245</v>
      </c>
      <c r="AA718" s="29" t="s">
        <v>242</v>
      </c>
      <c r="AB718" s="29" t="s">
        <v>242</v>
      </c>
      <c r="AC718" s="29" t="s">
        <v>242</v>
      </c>
      <c r="AD718" s="29" t="s">
        <v>243</v>
      </c>
      <c r="AE718" s="29" t="s">
        <v>240</v>
      </c>
      <c r="AF718" s="30">
        <v>45951</v>
      </c>
      <c r="AH718" s="74">
        <f>_xlfn.IFNA(IF(VLOOKUP(D718,'Cases2021 2022 FC'!AC:AE,3,0)=0,"1",VLOOKUP(D718,'Cases2021 2022 FC'!AC:AE,3,0)),"1")</f>
        <v>97</v>
      </c>
      <c r="AI718" s="74">
        <f t="shared" si="67"/>
        <v>1</v>
      </c>
      <c r="AJ718" s="74">
        <f t="shared" si="68"/>
        <v>0</v>
      </c>
      <c r="AK718" s="74">
        <f t="shared" si="69"/>
        <v>1</v>
      </c>
      <c r="AL718" s="74">
        <f t="shared" si="70"/>
        <v>50</v>
      </c>
      <c r="AM718" s="75">
        <f t="shared" si="71"/>
        <v>0</v>
      </c>
      <c r="AN718" s="72" t="str">
        <f>VLOOKUP(D718,SOP!C:R,16,0)</f>
        <v>ΚΕΤΣΑΠ</v>
      </c>
    </row>
    <row r="719" spans="1:40" x14ac:dyDescent="0.3">
      <c r="A719" s="74" cm="1">
        <f t="array" ref="A719">1+SUMPRODUCT(--(D719&gt;$D$2:$D$826))</f>
        <v>687</v>
      </c>
      <c r="B719" s="72" t="str">
        <f t="shared" si="66"/>
        <v>64928335687</v>
      </c>
      <c r="C719" s="30">
        <v>46008</v>
      </c>
      <c r="D719" s="29">
        <v>64928335</v>
      </c>
      <c r="E719" s="29" t="s">
        <v>891</v>
      </c>
      <c r="F719" s="29" t="s">
        <v>624</v>
      </c>
      <c r="G719" s="29" t="s">
        <v>238</v>
      </c>
      <c r="H719" s="29" t="s">
        <v>1549</v>
      </c>
      <c r="I719" s="29">
        <v>50</v>
      </c>
      <c r="J719" s="29">
        <v>0</v>
      </c>
      <c r="K719" s="29">
        <v>0</v>
      </c>
      <c r="L719" s="29">
        <v>0</v>
      </c>
      <c r="M719" s="29" t="s">
        <v>239</v>
      </c>
      <c r="N719" s="132">
        <v>46234</v>
      </c>
      <c r="O719" s="29">
        <v>46144</v>
      </c>
      <c r="P719" s="29">
        <v>226</v>
      </c>
      <c r="Q719" s="29">
        <v>136</v>
      </c>
      <c r="R719" s="29" t="s">
        <v>1554</v>
      </c>
      <c r="S719" s="29">
        <v>45954</v>
      </c>
      <c r="T719" s="29" t="s">
        <v>240</v>
      </c>
      <c r="U719" s="29" t="s">
        <v>240</v>
      </c>
      <c r="V719" s="29">
        <v>50</v>
      </c>
      <c r="W719" s="29">
        <v>714.63</v>
      </c>
      <c r="X719" s="29">
        <v>1</v>
      </c>
      <c r="Y719" s="29" t="s">
        <v>241</v>
      </c>
      <c r="Z719" s="29" t="s">
        <v>2245</v>
      </c>
      <c r="AA719" s="29" t="s">
        <v>242</v>
      </c>
      <c r="AB719" s="29" t="s">
        <v>242</v>
      </c>
      <c r="AC719" s="29" t="s">
        <v>242</v>
      </c>
      <c r="AD719" s="29" t="s">
        <v>243</v>
      </c>
      <c r="AE719" s="29" t="s">
        <v>240</v>
      </c>
      <c r="AF719" s="30">
        <v>45951</v>
      </c>
      <c r="AH719" s="74">
        <f>_xlfn.IFNA(IF(VLOOKUP(D719,'Cases2021 2022 FC'!AC:AE,3,0)=0,"1",VLOOKUP(D719,'Cases2021 2022 FC'!AC:AE,3,0)),"1")</f>
        <v>97</v>
      </c>
      <c r="AI719" s="74">
        <f t="shared" si="67"/>
        <v>1</v>
      </c>
      <c r="AJ719" s="74">
        <f t="shared" si="68"/>
        <v>0</v>
      </c>
      <c r="AK719" s="74">
        <f t="shared" si="69"/>
        <v>1</v>
      </c>
      <c r="AL719" s="74">
        <f t="shared" si="70"/>
        <v>50</v>
      </c>
      <c r="AM719" s="75">
        <f t="shared" si="71"/>
        <v>0</v>
      </c>
      <c r="AN719" s="72" t="str">
        <f>VLOOKUP(D719,SOP!C:R,16,0)</f>
        <v>ΚΕΤΣΑΠ</v>
      </c>
    </row>
    <row r="720" spans="1:40" x14ac:dyDescent="0.3">
      <c r="A720" s="74" cm="1">
        <f t="array" ref="A720">1+SUMPRODUCT(--(D720&gt;$D$2:$D$826))</f>
        <v>687</v>
      </c>
      <c r="B720" s="72" t="str">
        <f t="shared" si="66"/>
        <v>64928335687</v>
      </c>
      <c r="C720" s="30">
        <v>46008</v>
      </c>
      <c r="D720" s="29">
        <v>64928335</v>
      </c>
      <c r="E720" s="29" t="s">
        <v>891</v>
      </c>
      <c r="F720" s="29" t="s">
        <v>624</v>
      </c>
      <c r="G720" s="29" t="s">
        <v>238</v>
      </c>
      <c r="H720" s="29" t="s">
        <v>1549</v>
      </c>
      <c r="I720" s="29">
        <v>4</v>
      </c>
      <c r="J720" s="29">
        <v>0</v>
      </c>
      <c r="K720" s="29">
        <v>0</v>
      </c>
      <c r="L720" s="29">
        <v>0</v>
      </c>
      <c r="M720" s="29" t="s">
        <v>239</v>
      </c>
      <c r="N720" s="132">
        <v>46234</v>
      </c>
      <c r="O720" s="30">
        <v>46144</v>
      </c>
      <c r="P720" s="29">
        <v>226</v>
      </c>
      <c r="Q720" s="29">
        <v>136</v>
      </c>
      <c r="R720" s="29" t="s">
        <v>1604</v>
      </c>
      <c r="S720" s="29">
        <v>45954</v>
      </c>
      <c r="T720" s="29" t="s">
        <v>240</v>
      </c>
      <c r="U720" s="29" t="s">
        <v>240</v>
      </c>
      <c r="V720" s="29">
        <v>4</v>
      </c>
      <c r="W720" s="29">
        <v>57.17</v>
      </c>
      <c r="X720" s="29">
        <v>0.08</v>
      </c>
      <c r="Y720" s="29" t="s">
        <v>241</v>
      </c>
      <c r="Z720" s="29" t="s">
        <v>2245</v>
      </c>
      <c r="AA720" s="29" t="s">
        <v>242</v>
      </c>
      <c r="AB720" s="29" t="s">
        <v>242</v>
      </c>
      <c r="AC720" s="29" t="s">
        <v>242</v>
      </c>
      <c r="AD720" s="29" t="s">
        <v>243</v>
      </c>
      <c r="AE720" s="29" t="s">
        <v>240</v>
      </c>
      <c r="AF720" s="30">
        <v>45951</v>
      </c>
      <c r="AH720" s="74">
        <f>_xlfn.IFNA(IF(VLOOKUP(D720,'Cases2021 2022 FC'!AC:AE,3,0)=0,"1",VLOOKUP(D720,'Cases2021 2022 FC'!AC:AE,3,0)),"1")</f>
        <v>97</v>
      </c>
      <c r="AI720" s="74">
        <f t="shared" si="67"/>
        <v>0</v>
      </c>
      <c r="AJ720" s="74">
        <f t="shared" si="68"/>
        <v>0</v>
      </c>
      <c r="AK720" s="74">
        <f t="shared" si="69"/>
        <v>1</v>
      </c>
      <c r="AL720" s="74">
        <f t="shared" si="70"/>
        <v>4</v>
      </c>
      <c r="AM720" s="75">
        <f t="shared" si="71"/>
        <v>0</v>
      </c>
      <c r="AN720" s="72" t="str">
        <f>VLOOKUP(D720,SOP!C:R,16,0)</f>
        <v>ΚΕΤΣΑΠ</v>
      </c>
    </row>
    <row r="721" spans="1:40" x14ac:dyDescent="0.3">
      <c r="A721" s="74" cm="1">
        <f t="array" ref="A721">1+SUMPRODUCT(--(D721&gt;$D$2:$D$826))</f>
        <v>687</v>
      </c>
      <c r="B721" s="72" t="str">
        <f t="shared" si="66"/>
        <v>64928335687</v>
      </c>
      <c r="C721" s="30">
        <v>46008</v>
      </c>
      <c r="D721" s="29">
        <v>64928335</v>
      </c>
      <c r="E721" s="29" t="s">
        <v>891</v>
      </c>
      <c r="F721" s="29" t="s">
        <v>624</v>
      </c>
      <c r="G721" s="29" t="s">
        <v>238</v>
      </c>
      <c r="H721" s="29" t="s">
        <v>1549</v>
      </c>
      <c r="I721" s="29">
        <v>50</v>
      </c>
      <c r="J721" s="29">
        <v>0</v>
      </c>
      <c r="K721" s="29">
        <v>0</v>
      </c>
      <c r="L721" s="29">
        <v>0</v>
      </c>
      <c r="M721" s="29" t="s">
        <v>239</v>
      </c>
      <c r="N721" s="132">
        <v>46234</v>
      </c>
      <c r="O721" s="30">
        <v>46144</v>
      </c>
      <c r="P721" s="29">
        <v>226</v>
      </c>
      <c r="Q721" s="29">
        <v>136</v>
      </c>
      <c r="R721" s="29" t="s">
        <v>1555</v>
      </c>
      <c r="S721" s="29">
        <v>45954</v>
      </c>
      <c r="T721" s="29" t="s">
        <v>240</v>
      </c>
      <c r="U721" s="29" t="s">
        <v>240</v>
      </c>
      <c r="V721" s="29">
        <v>50</v>
      </c>
      <c r="W721" s="29">
        <v>714.63</v>
      </c>
      <c r="X721" s="29">
        <v>1</v>
      </c>
      <c r="Y721" s="29" t="s">
        <v>241</v>
      </c>
      <c r="Z721" s="29" t="s">
        <v>2245</v>
      </c>
      <c r="AA721" s="29" t="s">
        <v>242</v>
      </c>
      <c r="AB721" s="29" t="s">
        <v>242</v>
      </c>
      <c r="AC721" s="29" t="s">
        <v>242</v>
      </c>
      <c r="AD721" s="29" t="s">
        <v>243</v>
      </c>
      <c r="AE721" s="29" t="s">
        <v>240</v>
      </c>
      <c r="AF721" s="30">
        <v>45951</v>
      </c>
      <c r="AH721" s="74">
        <f>_xlfn.IFNA(IF(VLOOKUP(D721,'Cases2021 2022 FC'!AC:AE,3,0)=0,"1",VLOOKUP(D721,'Cases2021 2022 FC'!AC:AE,3,0)),"1")</f>
        <v>97</v>
      </c>
      <c r="AI721" s="74">
        <f t="shared" si="67"/>
        <v>1</v>
      </c>
      <c r="AJ721" s="74">
        <f t="shared" si="68"/>
        <v>0</v>
      </c>
      <c r="AK721" s="74">
        <f t="shared" si="69"/>
        <v>0</v>
      </c>
      <c r="AL721" s="74">
        <f t="shared" si="70"/>
        <v>0</v>
      </c>
      <c r="AM721" s="75">
        <f t="shared" si="71"/>
        <v>0</v>
      </c>
      <c r="AN721" s="72" t="str">
        <f>VLOOKUP(D721,SOP!C:R,16,0)</f>
        <v>ΚΕΤΣΑΠ</v>
      </c>
    </row>
    <row r="722" spans="1:40" x14ac:dyDescent="0.3">
      <c r="A722" s="74" cm="1">
        <f t="array" ref="A722">1+SUMPRODUCT(--(D722&gt;$D$2:$D$826))</f>
        <v>687</v>
      </c>
      <c r="B722" s="72" t="str">
        <f t="shared" si="66"/>
        <v>64928335687</v>
      </c>
      <c r="C722" s="30">
        <v>46008</v>
      </c>
      <c r="D722" s="29">
        <v>64928335</v>
      </c>
      <c r="E722" s="29" t="s">
        <v>891</v>
      </c>
      <c r="F722" s="29" t="s">
        <v>624</v>
      </c>
      <c r="G722" s="29" t="s">
        <v>238</v>
      </c>
      <c r="H722" s="29" t="s">
        <v>1549</v>
      </c>
      <c r="I722" s="29">
        <v>50</v>
      </c>
      <c r="J722" s="29">
        <v>0</v>
      </c>
      <c r="K722" s="29">
        <v>0</v>
      </c>
      <c r="L722" s="29">
        <v>0</v>
      </c>
      <c r="M722" s="29" t="s">
        <v>239</v>
      </c>
      <c r="N722" s="132">
        <v>46234</v>
      </c>
      <c r="O722" s="30">
        <v>46144</v>
      </c>
      <c r="P722" s="29">
        <v>226</v>
      </c>
      <c r="Q722" s="29">
        <v>136</v>
      </c>
      <c r="R722" s="29" t="s">
        <v>1556</v>
      </c>
      <c r="S722" s="29">
        <v>45954</v>
      </c>
      <c r="T722" s="29" t="s">
        <v>240</v>
      </c>
      <c r="U722" s="29" t="s">
        <v>240</v>
      </c>
      <c r="V722" s="29">
        <v>50</v>
      </c>
      <c r="W722" s="29">
        <v>714.63</v>
      </c>
      <c r="X722" s="29">
        <v>1</v>
      </c>
      <c r="Y722" s="29" t="s">
        <v>241</v>
      </c>
      <c r="Z722" s="29" t="s">
        <v>2245</v>
      </c>
      <c r="AA722" s="29" t="s">
        <v>242</v>
      </c>
      <c r="AB722" s="29" t="s">
        <v>242</v>
      </c>
      <c r="AC722" s="29" t="s">
        <v>242</v>
      </c>
      <c r="AD722" s="29" t="s">
        <v>243</v>
      </c>
      <c r="AE722" s="29" t="s">
        <v>240</v>
      </c>
      <c r="AF722" s="30">
        <v>45951</v>
      </c>
      <c r="AH722" s="74">
        <f>_xlfn.IFNA(IF(VLOOKUP(D722,'Cases2021 2022 FC'!AC:AE,3,0)=0,"1",VLOOKUP(D722,'Cases2021 2022 FC'!AC:AE,3,0)),"1")</f>
        <v>97</v>
      </c>
      <c r="AI722" s="74">
        <f t="shared" si="67"/>
        <v>1</v>
      </c>
      <c r="AJ722" s="74">
        <f t="shared" si="68"/>
        <v>0</v>
      </c>
      <c r="AK722" s="74">
        <f t="shared" si="69"/>
        <v>1</v>
      </c>
      <c r="AL722" s="74">
        <f t="shared" si="70"/>
        <v>50</v>
      </c>
      <c r="AM722" s="75">
        <f t="shared" si="71"/>
        <v>0</v>
      </c>
      <c r="AN722" s="72" t="str">
        <f>VLOOKUP(D722,SOP!C:R,16,0)</f>
        <v>ΚΕΤΣΑΠ</v>
      </c>
    </row>
    <row r="723" spans="1:40" x14ac:dyDescent="0.3">
      <c r="A723" s="74" cm="1">
        <f t="array" ref="A723">1+SUMPRODUCT(--(D723&gt;$D$2:$D$826))</f>
        <v>687</v>
      </c>
      <c r="B723" s="72" t="str">
        <f t="shared" si="66"/>
        <v>64928335687</v>
      </c>
      <c r="C723" s="30">
        <v>46008</v>
      </c>
      <c r="D723" s="29">
        <v>64928335</v>
      </c>
      <c r="E723" s="29" t="s">
        <v>891</v>
      </c>
      <c r="F723" s="29" t="s">
        <v>624</v>
      </c>
      <c r="G723" s="29" t="s">
        <v>238</v>
      </c>
      <c r="H723" s="29" t="s">
        <v>1549</v>
      </c>
      <c r="I723" s="29">
        <v>50</v>
      </c>
      <c r="J723" s="29">
        <v>0</v>
      </c>
      <c r="K723" s="29">
        <v>0</v>
      </c>
      <c r="L723" s="29">
        <v>0</v>
      </c>
      <c r="M723" s="29" t="s">
        <v>239</v>
      </c>
      <c r="N723" s="132">
        <v>46234</v>
      </c>
      <c r="O723" s="30">
        <v>46144</v>
      </c>
      <c r="P723" s="29">
        <v>226</v>
      </c>
      <c r="Q723" s="29">
        <v>136</v>
      </c>
      <c r="R723" s="29" t="s">
        <v>1605</v>
      </c>
      <c r="S723" s="29">
        <v>45954</v>
      </c>
      <c r="T723" s="29" t="s">
        <v>240</v>
      </c>
      <c r="U723" s="29" t="s">
        <v>240</v>
      </c>
      <c r="V723" s="29">
        <v>50</v>
      </c>
      <c r="W723" s="29">
        <v>714.63</v>
      </c>
      <c r="X723" s="29">
        <v>1</v>
      </c>
      <c r="Y723" s="29" t="s">
        <v>241</v>
      </c>
      <c r="Z723" s="29" t="s">
        <v>2245</v>
      </c>
      <c r="AA723" s="29" t="s">
        <v>242</v>
      </c>
      <c r="AB723" s="29" t="s">
        <v>242</v>
      </c>
      <c r="AC723" s="29" t="s">
        <v>242</v>
      </c>
      <c r="AD723" s="29" t="s">
        <v>243</v>
      </c>
      <c r="AE723" s="29" t="s">
        <v>240</v>
      </c>
      <c r="AF723" s="30">
        <v>45951</v>
      </c>
      <c r="AH723" s="74">
        <f>_xlfn.IFNA(IF(VLOOKUP(D723,'Cases2021 2022 FC'!AC:AE,3,0)=0,"1",VLOOKUP(D723,'Cases2021 2022 FC'!AC:AE,3,0)),"1")</f>
        <v>97</v>
      </c>
      <c r="AI723" s="74">
        <f t="shared" si="67"/>
        <v>1</v>
      </c>
      <c r="AJ723" s="74">
        <f t="shared" si="68"/>
        <v>0</v>
      </c>
      <c r="AK723" s="74">
        <f t="shared" si="69"/>
        <v>1</v>
      </c>
      <c r="AL723" s="74">
        <f t="shared" si="70"/>
        <v>50</v>
      </c>
      <c r="AM723" s="75">
        <f t="shared" si="71"/>
        <v>0</v>
      </c>
      <c r="AN723" s="72" t="str">
        <f>VLOOKUP(D723,SOP!C:R,16,0)</f>
        <v>ΚΕΤΣΑΠ</v>
      </c>
    </row>
    <row r="724" spans="1:40" x14ac:dyDescent="0.3">
      <c r="A724" s="74" cm="1">
        <f t="array" ref="A724">1+SUMPRODUCT(--(D724&gt;$D$2:$D$826))</f>
        <v>687</v>
      </c>
      <c r="B724" s="72" t="str">
        <f t="shared" si="66"/>
        <v>64928335687</v>
      </c>
      <c r="C724" s="30">
        <v>46008</v>
      </c>
      <c r="D724" s="29">
        <v>64928335</v>
      </c>
      <c r="E724" s="29" t="s">
        <v>891</v>
      </c>
      <c r="F724" s="29" t="s">
        <v>624</v>
      </c>
      <c r="G724" s="29" t="s">
        <v>238</v>
      </c>
      <c r="H724" s="29" t="s">
        <v>1549</v>
      </c>
      <c r="I724" s="29">
        <v>50</v>
      </c>
      <c r="J724" s="29">
        <v>0</v>
      </c>
      <c r="K724" s="29">
        <v>0</v>
      </c>
      <c r="L724" s="29">
        <v>0</v>
      </c>
      <c r="M724" s="29" t="s">
        <v>239</v>
      </c>
      <c r="N724" s="30">
        <v>46234</v>
      </c>
      <c r="O724" s="30">
        <v>46144</v>
      </c>
      <c r="P724" s="29">
        <v>226</v>
      </c>
      <c r="Q724" s="29">
        <v>136</v>
      </c>
      <c r="R724" s="29" t="s">
        <v>1606</v>
      </c>
      <c r="S724" s="30">
        <v>45954</v>
      </c>
      <c r="T724" s="29" t="s">
        <v>240</v>
      </c>
      <c r="U724" s="29" t="s">
        <v>240</v>
      </c>
      <c r="V724" s="32">
        <v>50</v>
      </c>
      <c r="W724" s="29">
        <v>714.63</v>
      </c>
      <c r="X724" s="29">
        <v>1</v>
      </c>
      <c r="Y724" s="29" t="s">
        <v>241</v>
      </c>
      <c r="Z724" s="29" t="s">
        <v>2245</v>
      </c>
      <c r="AA724" s="29" t="s">
        <v>242</v>
      </c>
      <c r="AB724" s="29" t="s">
        <v>242</v>
      </c>
      <c r="AC724" s="29" t="s">
        <v>242</v>
      </c>
      <c r="AD724" s="29" t="s">
        <v>243</v>
      </c>
      <c r="AE724" s="29" t="s">
        <v>240</v>
      </c>
      <c r="AF724" s="30">
        <v>45951</v>
      </c>
      <c r="AH724" s="74">
        <f>_xlfn.IFNA(IF(VLOOKUP(D724,'Cases2021 2022 FC'!AC:AE,3,0)=0,"1",VLOOKUP(D724,'Cases2021 2022 FC'!AC:AE,3,0)),"1")</f>
        <v>97</v>
      </c>
      <c r="AI724" s="74">
        <f t="shared" si="67"/>
        <v>1</v>
      </c>
      <c r="AJ724" s="74">
        <f t="shared" si="68"/>
        <v>0</v>
      </c>
      <c r="AK724" s="74">
        <f t="shared" si="69"/>
        <v>1</v>
      </c>
      <c r="AL724" s="74">
        <f t="shared" si="70"/>
        <v>50</v>
      </c>
      <c r="AM724" s="75">
        <f t="shared" si="71"/>
        <v>0</v>
      </c>
      <c r="AN724" s="72" t="str">
        <f>VLOOKUP(D724,SOP!C:R,16,0)</f>
        <v>ΚΕΤΣΑΠ</v>
      </c>
    </row>
    <row r="725" spans="1:40" x14ac:dyDescent="0.3">
      <c r="A725" s="74" cm="1">
        <f t="array" ref="A725">1+SUMPRODUCT(--(D725&gt;$D$2:$D$826))</f>
        <v>687</v>
      </c>
      <c r="B725" s="72" t="str">
        <f t="shared" si="66"/>
        <v>64928335687</v>
      </c>
      <c r="C725" s="30">
        <v>46008</v>
      </c>
      <c r="D725" s="29">
        <v>64928335</v>
      </c>
      <c r="E725" s="29" t="s">
        <v>891</v>
      </c>
      <c r="F725" s="29" t="s">
        <v>624</v>
      </c>
      <c r="G725" s="29" t="s">
        <v>238</v>
      </c>
      <c r="H725" s="29" t="s">
        <v>1549</v>
      </c>
      <c r="I725" s="29">
        <v>50</v>
      </c>
      <c r="J725" s="29">
        <v>0</v>
      </c>
      <c r="K725" s="29">
        <v>0</v>
      </c>
      <c r="L725" s="29">
        <v>0</v>
      </c>
      <c r="M725" s="29" t="s">
        <v>239</v>
      </c>
      <c r="N725" s="132">
        <v>46234</v>
      </c>
      <c r="O725" s="30">
        <v>46144</v>
      </c>
      <c r="P725" s="29">
        <v>226</v>
      </c>
      <c r="Q725" s="29">
        <v>136</v>
      </c>
      <c r="R725" s="29" t="s">
        <v>1607</v>
      </c>
      <c r="S725" s="29">
        <v>45954</v>
      </c>
      <c r="T725" s="29" t="s">
        <v>240</v>
      </c>
      <c r="U725" s="29" t="s">
        <v>240</v>
      </c>
      <c r="V725" s="29">
        <v>50</v>
      </c>
      <c r="W725" s="29">
        <v>714.63</v>
      </c>
      <c r="X725" s="29">
        <v>1</v>
      </c>
      <c r="Y725" s="29" t="s">
        <v>241</v>
      </c>
      <c r="Z725" s="29" t="s">
        <v>2245</v>
      </c>
      <c r="AA725" s="29" t="s">
        <v>242</v>
      </c>
      <c r="AB725" s="29" t="s">
        <v>242</v>
      </c>
      <c r="AC725" s="29" t="s">
        <v>242</v>
      </c>
      <c r="AD725" s="29" t="s">
        <v>243</v>
      </c>
      <c r="AE725" s="29" t="s">
        <v>240</v>
      </c>
      <c r="AF725" s="30">
        <v>45951</v>
      </c>
      <c r="AH725" s="74">
        <f>_xlfn.IFNA(IF(VLOOKUP(D725,'Cases2021 2022 FC'!AC:AE,3,0)=0,"1",VLOOKUP(D725,'Cases2021 2022 FC'!AC:AE,3,0)),"1")</f>
        <v>97</v>
      </c>
      <c r="AI725" s="74">
        <f t="shared" si="67"/>
        <v>1</v>
      </c>
      <c r="AJ725" s="74">
        <f t="shared" si="68"/>
        <v>0</v>
      </c>
      <c r="AK725" s="74">
        <f t="shared" si="69"/>
        <v>1</v>
      </c>
      <c r="AL725" s="74">
        <f t="shared" si="70"/>
        <v>50</v>
      </c>
      <c r="AM725" s="75">
        <f t="shared" si="71"/>
        <v>0</v>
      </c>
      <c r="AN725" s="72" t="str">
        <f>VLOOKUP(D725,SOP!C:R,16,0)</f>
        <v>ΚΕΤΣΑΠ</v>
      </c>
    </row>
    <row r="726" spans="1:40" x14ac:dyDescent="0.3">
      <c r="A726" s="74" cm="1">
        <f t="array" ref="A726">1+SUMPRODUCT(--(D726&gt;$D$2:$D$826))</f>
        <v>687</v>
      </c>
      <c r="B726" s="72" t="str">
        <f t="shared" si="66"/>
        <v>64928335687</v>
      </c>
      <c r="C726" s="30">
        <v>46008</v>
      </c>
      <c r="D726" s="29">
        <v>64928335</v>
      </c>
      <c r="E726" s="29" t="s">
        <v>891</v>
      </c>
      <c r="F726" s="29" t="s">
        <v>624</v>
      </c>
      <c r="G726" s="29" t="s">
        <v>238</v>
      </c>
      <c r="H726" s="29" t="s">
        <v>1549</v>
      </c>
      <c r="I726" s="29">
        <v>50</v>
      </c>
      <c r="J726" s="29">
        <v>0</v>
      </c>
      <c r="K726" s="29">
        <v>0</v>
      </c>
      <c r="L726" s="29">
        <v>0</v>
      </c>
      <c r="M726" s="29" t="s">
        <v>239</v>
      </c>
      <c r="N726" s="132">
        <v>46234</v>
      </c>
      <c r="O726" s="30">
        <v>46144</v>
      </c>
      <c r="P726" s="29">
        <v>226</v>
      </c>
      <c r="Q726" s="29">
        <v>136</v>
      </c>
      <c r="R726" s="29" t="s">
        <v>1608</v>
      </c>
      <c r="S726" s="29">
        <v>45954</v>
      </c>
      <c r="T726" s="29" t="s">
        <v>240</v>
      </c>
      <c r="U726" s="29" t="s">
        <v>240</v>
      </c>
      <c r="V726" s="29">
        <v>50</v>
      </c>
      <c r="W726" s="29">
        <v>714.63</v>
      </c>
      <c r="X726" s="29">
        <v>1</v>
      </c>
      <c r="Y726" s="29" t="s">
        <v>241</v>
      </c>
      <c r="Z726" s="29" t="s">
        <v>2245</v>
      </c>
      <c r="AA726" s="29" t="s">
        <v>242</v>
      </c>
      <c r="AB726" s="29" t="s">
        <v>242</v>
      </c>
      <c r="AC726" s="29" t="s">
        <v>242</v>
      </c>
      <c r="AD726" s="29" t="s">
        <v>243</v>
      </c>
      <c r="AE726" s="29" t="s">
        <v>240</v>
      </c>
      <c r="AF726" s="30">
        <v>45951</v>
      </c>
      <c r="AH726" s="74">
        <f>_xlfn.IFNA(IF(VLOOKUP(D726,'Cases2021 2022 FC'!AC:AE,3,0)=0,"1",VLOOKUP(D726,'Cases2021 2022 FC'!AC:AE,3,0)),"1")</f>
        <v>97</v>
      </c>
      <c r="AI726" s="74">
        <f t="shared" si="67"/>
        <v>1</v>
      </c>
      <c r="AJ726" s="74">
        <f t="shared" si="68"/>
        <v>0</v>
      </c>
      <c r="AK726" s="74">
        <f t="shared" si="69"/>
        <v>1</v>
      </c>
      <c r="AL726" s="74">
        <f t="shared" si="70"/>
        <v>50</v>
      </c>
      <c r="AM726" s="75">
        <f t="shared" si="71"/>
        <v>0</v>
      </c>
      <c r="AN726" s="72" t="str">
        <f>VLOOKUP(D726,SOP!C:R,16,0)</f>
        <v>ΚΕΤΣΑΠ</v>
      </c>
    </row>
    <row r="727" spans="1:40" x14ac:dyDescent="0.3">
      <c r="A727" s="74" cm="1">
        <f t="array" ref="A727">1+SUMPRODUCT(--(D727&gt;$D$2:$D$826))</f>
        <v>726</v>
      </c>
      <c r="B727" s="72" t="str">
        <f t="shared" si="66"/>
        <v>64929594726</v>
      </c>
      <c r="C727" s="30">
        <v>46008</v>
      </c>
      <c r="D727" s="29">
        <v>64929594</v>
      </c>
      <c r="E727" s="29" t="s">
        <v>878</v>
      </c>
      <c r="F727" s="29" t="s">
        <v>624</v>
      </c>
      <c r="G727" s="29" t="s">
        <v>238</v>
      </c>
      <c r="H727" s="29" t="s">
        <v>1656</v>
      </c>
      <c r="I727" s="29">
        <v>50</v>
      </c>
      <c r="J727" s="29">
        <v>0</v>
      </c>
      <c r="K727" s="29">
        <v>0</v>
      </c>
      <c r="L727" s="29">
        <v>0</v>
      </c>
      <c r="M727" s="29" t="s">
        <v>239</v>
      </c>
      <c r="N727" s="132">
        <v>46265</v>
      </c>
      <c r="O727" s="30">
        <v>46130</v>
      </c>
      <c r="P727" s="29">
        <v>257</v>
      </c>
      <c r="Q727" s="29">
        <v>122</v>
      </c>
      <c r="R727" s="29" t="s">
        <v>1742</v>
      </c>
      <c r="S727" s="29">
        <v>45974</v>
      </c>
      <c r="T727" s="29" t="s">
        <v>240</v>
      </c>
      <c r="U727" s="29" t="s">
        <v>240</v>
      </c>
      <c r="V727" s="29">
        <v>50</v>
      </c>
      <c r="W727" s="29">
        <v>763.76</v>
      </c>
      <c r="X727" s="29">
        <v>1</v>
      </c>
      <c r="Y727" s="29" t="s">
        <v>241</v>
      </c>
      <c r="Z727" s="29" t="s">
        <v>2245</v>
      </c>
      <c r="AA727" s="29" t="s">
        <v>242</v>
      </c>
      <c r="AB727" s="29" t="s">
        <v>242</v>
      </c>
      <c r="AC727" s="29" t="s">
        <v>242</v>
      </c>
      <c r="AD727" s="29" t="s">
        <v>243</v>
      </c>
      <c r="AE727" s="29" t="s">
        <v>240</v>
      </c>
      <c r="AF727" s="30">
        <v>45967</v>
      </c>
      <c r="AH727" s="74">
        <f>_xlfn.IFNA(IF(VLOOKUP(D727,'Cases2021 2022 FC'!AC:AE,3,0)=0,"1",VLOOKUP(D727,'Cases2021 2022 FC'!AC:AE,3,0)),"1")</f>
        <v>58</v>
      </c>
      <c r="AI727" s="74">
        <f t="shared" si="67"/>
        <v>1</v>
      </c>
      <c r="AJ727" s="74">
        <f t="shared" si="68"/>
        <v>0</v>
      </c>
      <c r="AK727" s="74">
        <f t="shared" si="69"/>
        <v>0</v>
      </c>
      <c r="AL727" s="74">
        <f t="shared" si="70"/>
        <v>0</v>
      </c>
      <c r="AM727" s="75">
        <f t="shared" si="71"/>
        <v>0</v>
      </c>
      <c r="AN727" s="72" t="str">
        <f>VLOOKUP(D727,SOP!C:R,16,0)</f>
        <v>ΚΕΤΣΑΠ</v>
      </c>
    </row>
    <row r="728" spans="1:40" x14ac:dyDescent="0.3">
      <c r="A728" s="74" cm="1">
        <f t="array" ref="A728">1+SUMPRODUCT(--(D728&gt;$D$2:$D$826))</f>
        <v>726</v>
      </c>
      <c r="B728" s="72" t="str">
        <f t="shared" si="66"/>
        <v>64929594726</v>
      </c>
      <c r="C728" s="30">
        <v>46008</v>
      </c>
      <c r="D728" s="29">
        <v>64929594</v>
      </c>
      <c r="E728" s="29" t="s">
        <v>878</v>
      </c>
      <c r="F728" s="29" t="s">
        <v>624</v>
      </c>
      <c r="G728" s="29" t="s">
        <v>238</v>
      </c>
      <c r="H728" s="29" t="s">
        <v>1656</v>
      </c>
      <c r="I728" s="29">
        <v>50</v>
      </c>
      <c r="J728" s="29">
        <v>0</v>
      </c>
      <c r="K728" s="29">
        <v>0</v>
      </c>
      <c r="L728" s="29">
        <v>0</v>
      </c>
      <c r="M728" s="29" t="s">
        <v>239</v>
      </c>
      <c r="N728" s="132">
        <v>46265</v>
      </c>
      <c r="O728" s="30">
        <v>46130</v>
      </c>
      <c r="P728" s="29">
        <v>257</v>
      </c>
      <c r="Q728" s="29">
        <v>122</v>
      </c>
      <c r="R728" s="29" t="s">
        <v>1743</v>
      </c>
      <c r="S728" s="30">
        <v>45974</v>
      </c>
      <c r="T728" s="29" t="s">
        <v>240</v>
      </c>
      <c r="U728" s="29" t="s">
        <v>240</v>
      </c>
      <c r="V728" s="29">
        <v>50</v>
      </c>
      <c r="W728" s="29">
        <v>763.76</v>
      </c>
      <c r="X728" s="29">
        <v>1</v>
      </c>
      <c r="Y728" s="29" t="s">
        <v>241</v>
      </c>
      <c r="Z728" s="29" t="s">
        <v>2245</v>
      </c>
      <c r="AA728" s="29" t="s">
        <v>242</v>
      </c>
      <c r="AB728" s="29" t="s">
        <v>242</v>
      </c>
      <c r="AC728" s="29" t="s">
        <v>242</v>
      </c>
      <c r="AD728" s="29" t="s">
        <v>243</v>
      </c>
      <c r="AE728" s="29" t="s">
        <v>240</v>
      </c>
      <c r="AF728" s="30">
        <v>45967</v>
      </c>
      <c r="AH728" s="74">
        <f>_xlfn.IFNA(IF(VLOOKUP(D728,'Cases2021 2022 FC'!AC:AE,3,0)=0,"1",VLOOKUP(D728,'Cases2021 2022 FC'!AC:AE,3,0)),"1")</f>
        <v>58</v>
      </c>
      <c r="AI728" s="74">
        <f t="shared" si="67"/>
        <v>1</v>
      </c>
      <c r="AJ728" s="74">
        <f t="shared" si="68"/>
        <v>0</v>
      </c>
      <c r="AK728" s="74">
        <f t="shared" si="69"/>
        <v>1</v>
      </c>
      <c r="AL728" s="74">
        <f t="shared" si="70"/>
        <v>50</v>
      </c>
      <c r="AM728" s="75">
        <f t="shared" si="71"/>
        <v>0</v>
      </c>
      <c r="AN728" s="72" t="str">
        <f>VLOOKUP(D728,SOP!C:R,16,0)</f>
        <v>ΚΕΤΣΑΠ</v>
      </c>
    </row>
    <row r="729" spans="1:40" x14ac:dyDescent="0.3">
      <c r="A729" s="74" cm="1">
        <f t="array" ref="A729">1+SUMPRODUCT(--(D729&gt;$D$2:$D$826))</f>
        <v>726</v>
      </c>
      <c r="B729" s="72" t="str">
        <f t="shared" si="66"/>
        <v>64929594726</v>
      </c>
      <c r="C729" s="30">
        <v>46008</v>
      </c>
      <c r="D729" s="29">
        <v>64929594</v>
      </c>
      <c r="E729" s="29" t="s">
        <v>878</v>
      </c>
      <c r="F729" s="29" t="s">
        <v>624</v>
      </c>
      <c r="G729" s="29" t="s">
        <v>238</v>
      </c>
      <c r="H729" s="29" t="s">
        <v>1656</v>
      </c>
      <c r="I729" s="29">
        <v>50</v>
      </c>
      <c r="J729" s="29">
        <v>0</v>
      </c>
      <c r="K729" s="29">
        <v>0</v>
      </c>
      <c r="L729" s="29">
        <v>0</v>
      </c>
      <c r="M729" s="29" t="s">
        <v>239</v>
      </c>
      <c r="N729" s="30">
        <v>46265</v>
      </c>
      <c r="O729" s="30">
        <v>46130</v>
      </c>
      <c r="P729" s="32">
        <v>257</v>
      </c>
      <c r="Q729" s="32">
        <v>122</v>
      </c>
      <c r="R729" s="29" t="s">
        <v>1744</v>
      </c>
      <c r="S729" s="30">
        <v>45974</v>
      </c>
      <c r="T729" s="29" t="s">
        <v>240</v>
      </c>
      <c r="U729" s="29" t="s">
        <v>240</v>
      </c>
      <c r="V729" s="32">
        <v>50</v>
      </c>
      <c r="W729" s="33">
        <v>763.76</v>
      </c>
      <c r="X729" s="32">
        <v>1</v>
      </c>
      <c r="Y729" s="29" t="s">
        <v>241</v>
      </c>
      <c r="Z729" s="29" t="s">
        <v>2245</v>
      </c>
      <c r="AA729" s="29" t="s">
        <v>242</v>
      </c>
      <c r="AB729" s="29" t="s">
        <v>242</v>
      </c>
      <c r="AC729" s="29" t="s">
        <v>242</v>
      </c>
      <c r="AD729" s="29" t="s">
        <v>243</v>
      </c>
      <c r="AE729" s="29" t="s">
        <v>240</v>
      </c>
      <c r="AF729" s="30">
        <v>45967</v>
      </c>
      <c r="AG729" s="30"/>
      <c r="AH729" s="74">
        <f>_xlfn.IFNA(IF(VLOOKUP(D729,'Cases2021 2022 FC'!AC:AE,3,0)=0,"1",VLOOKUP(D729,'Cases2021 2022 FC'!AC:AE,3,0)),"1")</f>
        <v>58</v>
      </c>
      <c r="AI729" s="74">
        <f t="shared" si="67"/>
        <v>1</v>
      </c>
      <c r="AJ729" s="74">
        <f t="shared" si="68"/>
        <v>0</v>
      </c>
      <c r="AK729" s="74">
        <f t="shared" si="69"/>
        <v>1</v>
      </c>
      <c r="AL729" s="74">
        <f t="shared" si="70"/>
        <v>50</v>
      </c>
      <c r="AM729" s="75">
        <f t="shared" si="71"/>
        <v>0</v>
      </c>
      <c r="AN729" s="72" t="str">
        <f>VLOOKUP(D729,SOP!C:R,16,0)</f>
        <v>ΚΕΤΣΑΠ</v>
      </c>
    </row>
    <row r="730" spans="1:40" x14ac:dyDescent="0.3">
      <c r="A730" s="74" cm="1">
        <f t="array" ref="A730">1+SUMPRODUCT(--(D730&gt;$D$2:$D$826))</f>
        <v>726</v>
      </c>
      <c r="B730" s="72" t="str">
        <f t="shared" si="66"/>
        <v>64929594726</v>
      </c>
      <c r="C730" s="30">
        <v>46008</v>
      </c>
      <c r="D730" s="29">
        <v>64929594</v>
      </c>
      <c r="E730" s="29" t="s">
        <v>878</v>
      </c>
      <c r="F730" s="29" t="s">
        <v>624</v>
      </c>
      <c r="G730" s="29" t="s">
        <v>238</v>
      </c>
      <c r="H730" s="29" t="s">
        <v>1656</v>
      </c>
      <c r="I730" s="29">
        <v>26</v>
      </c>
      <c r="J730" s="29">
        <v>0</v>
      </c>
      <c r="K730" s="29">
        <v>0</v>
      </c>
      <c r="L730" s="29">
        <v>0</v>
      </c>
      <c r="M730" s="29" t="s">
        <v>239</v>
      </c>
      <c r="N730" s="30">
        <v>46265</v>
      </c>
      <c r="O730" s="30">
        <v>46130</v>
      </c>
      <c r="P730" s="29">
        <v>257</v>
      </c>
      <c r="Q730" s="29">
        <v>122</v>
      </c>
      <c r="R730" s="29" t="s">
        <v>1657</v>
      </c>
      <c r="S730" s="30">
        <v>45974</v>
      </c>
      <c r="T730" s="29" t="s">
        <v>240</v>
      </c>
      <c r="U730" s="29" t="s">
        <v>240</v>
      </c>
      <c r="V730" s="29">
        <v>26</v>
      </c>
      <c r="W730" s="29">
        <v>397.16</v>
      </c>
      <c r="X730" s="29">
        <v>0.52</v>
      </c>
      <c r="Y730" s="29" t="s">
        <v>241</v>
      </c>
      <c r="Z730" s="29" t="s">
        <v>2245</v>
      </c>
      <c r="AA730" s="29" t="s">
        <v>242</v>
      </c>
      <c r="AB730" s="29" t="s">
        <v>242</v>
      </c>
      <c r="AC730" s="29" t="s">
        <v>242</v>
      </c>
      <c r="AD730" s="29" t="s">
        <v>243</v>
      </c>
      <c r="AE730" s="29" t="s">
        <v>240</v>
      </c>
      <c r="AF730" s="30">
        <v>45967</v>
      </c>
      <c r="AH730" s="74">
        <f>_xlfn.IFNA(IF(VLOOKUP(D730,'Cases2021 2022 FC'!AC:AE,3,0)=0,"1",VLOOKUP(D730,'Cases2021 2022 FC'!AC:AE,3,0)),"1")</f>
        <v>58</v>
      </c>
      <c r="AI730" s="74">
        <f t="shared" si="67"/>
        <v>0</v>
      </c>
      <c r="AJ730" s="74">
        <f t="shared" si="68"/>
        <v>0</v>
      </c>
      <c r="AK730" s="74">
        <f t="shared" si="69"/>
        <v>1</v>
      </c>
      <c r="AL730" s="74">
        <f t="shared" si="70"/>
        <v>26</v>
      </c>
      <c r="AM730" s="75">
        <f t="shared" si="71"/>
        <v>0</v>
      </c>
      <c r="AN730" s="72" t="str">
        <f>VLOOKUP(D730,SOP!C:R,16,0)</f>
        <v>ΚΕΤΣΑΠ</v>
      </c>
    </row>
    <row r="731" spans="1:40" x14ac:dyDescent="0.3">
      <c r="A731" s="74" cm="1">
        <f t="array" ref="A731">1+SUMPRODUCT(--(D731&gt;$D$2:$D$826))</f>
        <v>726</v>
      </c>
      <c r="B731" s="72" t="str">
        <f t="shared" si="66"/>
        <v>64929594726</v>
      </c>
      <c r="C731" s="30">
        <v>46008</v>
      </c>
      <c r="D731" s="29">
        <v>64929594</v>
      </c>
      <c r="E731" s="29" t="s">
        <v>878</v>
      </c>
      <c r="F731" s="29" t="s">
        <v>624</v>
      </c>
      <c r="G731" s="29" t="s">
        <v>238</v>
      </c>
      <c r="H731" s="29" t="s">
        <v>1656</v>
      </c>
      <c r="I731" s="29">
        <v>50</v>
      </c>
      <c r="J731" s="29">
        <v>0</v>
      </c>
      <c r="K731" s="29">
        <v>0</v>
      </c>
      <c r="L731" s="29">
        <v>0</v>
      </c>
      <c r="M731" s="29" t="s">
        <v>239</v>
      </c>
      <c r="N731" s="132">
        <v>46265</v>
      </c>
      <c r="O731" s="30">
        <v>46130</v>
      </c>
      <c r="P731" s="29">
        <v>257</v>
      </c>
      <c r="Q731" s="29">
        <v>122</v>
      </c>
      <c r="R731" s="29" t="s">
        <v>1658</v>
      </c>
      <c r="S731" s="29">
        <v>45974</v>
      </c>
      <c r="T731" s="29" t="s">
        <v>240</v>
      </c>
      <c r="U731" s="29" t="s">
        <v>240</v>
      </c>
      <c r="V731" s="29">
        <v>50</v>
      </c>
      <c r="W731" s="29">
        <v>763.76</v>
      </c>
      <c r="X731" s="29">
        <v>1</v>
      </c>
      <c r="Y731" s="29" t="s">
        <v>241</v>
      </c>
      <c r="Z731" s="29" t="s">
        <v>2245</v>
      </c>
      <c r="AA731" s="29" t="s">
        <v>242</v>
      </c>
      <c r="AB731" s="29" t="s">
        <v>242</v>
      </c>
      <c r="AC731" s="29" t="s">
        <v>242</v>
      </c>
      <c r="AD731" s="29" t="s">
        <v>243</v>
      </c>
      <c r="AE731" s="29" t="s">
        <v>240</v>
      </c>
      <c r="AF731" s="30">
        <v>45967</v>
      </c>
      <c r="AH731" s="74">
        <f>_xlfn.IFNA(IF(VLOOKUP(D731,'Cases2021 2022 FC'!AC:AE,3,0)=0,"1",VLOOKUP(D731,'Cases2021 2022 FC'!AC:AE,3,0)),"1")</f>
        <v>58</v>
      </c>
      <c r="AI731" s="74">
        <f t="shared" si="67"/>
        <v>1</v>
      </c>
      <c r="AJ731" s="74">
        <f t="shared" si="68"/>
        <v>0</v>
      </c>
      <c r="AK731" s="74">
        <f t="shared" si="69"/>
        <v>0</v>
      </c>
      <c r="AL731" s="74">
        <f t="shared" si="70"/>
        <v>0</v>
      </c>
      <c r="AM731" s="75">
        <f t="shared" si="71"/>
        <v>0</v>
      </c>
      <c r="AN731" s="72" t="str">
        <f>VLOOKUP(D731,SOP!C:R,16,0)</f>
        <v>ΚΕΤΣΑΠ</v>
      </c>
    </row>
    <row r="732" spans="1:40" x14ac:dyDescent="0.3">
      <c r="A732" s="74" cm="1">
        <f t="array" ref="A732">1+SUMPRODUCT(--(D732&gt;$D$2:$D$826))</f>
        <v>726</v>
      </c>
      <c r="B732" s="72" t="str">
        <f t="shared" si="66"/>
        <v>64929594726</v>
      </c>
      <c r="C732" s="30">
        <v>46008</v>
      </c>
      <c r="D732" s="29">
        <v>64929594</v>
      </c>
      <c r="E732" s="29" t="s">
        <v>878</v>
      </c>
      <c r="F732" s="29" t="s">
        <v>624</v>
      </c>
      <c r="G732" s="29" t="s">
        <v>238</v>
      </c>
      <c r="H732" s="29" t="s">
        <v>1656</v>
      </c>
      <c r="I732" s="29">
        <v>50</v>
      </c>
      <c r="J732" s="29">
        <v>0</v>
      </c>
      <c r="K732" s="29">
        <v>0</v>
      </c>
      <c r="L732" s="29">
        <v>0</v>
      </c>
      <c r="M732" s="29" t="s">
        <v>239</v>
      </c>
      <c r="N732" s="30">
        <v>46265</v>
      </c>
      <c r="O732" s="30">
        <v>46130</v>
      </c>
      <c r="P732" s="29">
        <v>257</v>
      </c>
      <c r="Q732" s="29">
        <v>122</v>
      </c>
      <c r="R732" s="29" t="s">
        <v>1659</v>
      </c>
      <c r="S732" s="30">
        <v>45974</v>
      </c>
      <c r="T732" s="29" t="s">
        <v>240</v>
      </c>
      <c r="U732" s="29" t="s">
        <v>240</v>
      </c>
      <c r="V732" s="29">
        <v>50</v>
      </c>
      <c r="W732" s="29">
        <v>763.76</v>
      </c>
      <c r="X732" s="29">
        <v>1</v>
      </c>
      <c r="Y732" s="29" t="s">
        <v>241</v>
      </c>
      <c r="Z732" s="29" t="s">
        <v>2245</v>
      </c>
      <c r="AA732" s="29" t="s">
        <v>242</v>
      </c>
      <c r="AB732" s="29" t="s">
        <v>242</v>
      </c>
      <c r="AC732" s="29" t="s">
        <v>242</v>
      </c>
      <c r="AD732" s="29" t="s">
        <v>243</v>
      </c>
      <c r="AE732" s="29" t="s">
        <v>240</v>
      </c>
      <c r="AF732" s="30">
        <v>45967</v>
      </c>
      <c r="AH732" s="74">
        <f>_xlfn.IFNA(IF(VLOOKUP(D732,'Cases2021 2022 FC'!AC:AE,3,0)=0,"1",VLOOKUP(D732,'Cases2021 2022 FC'!AC:AE,3,0)),"1")</f>
        <v>58</v>
      </c>
      <c r="AI732" s="74">
        <f t="shared" si="67"/>
        <v>1</v>
      </c>
      <c r="AJ732" s="74">
        <f t="shared" si="68"/>
        <v>0</v>
      </c>
      <c r="AK732" s="74">
        <f t="shared" si="69"/>
        <v>1</v>
      </c>
      <c r="AL732" s="74">
        <f t="shared" si="70"/>
        <v>50</v>
      </c>
      <c r="AM732" s="75">
        <f t="shared" si="71"/>
        <v>0</v>
      </c>
      <c r="AN732" s="72" t="str">
        <f>VLOOKUP(D732,SOP!C:R,16,0)</f>
        <v>ΚΕΤΣΑΠ</v>
      </c>
    </row>
    <row r="733" spans="1:40" x14ac:dyDescent="0.3">
      <c r="A733" s="74" cm="1">
        <f t="array" ref="A733">1+SUMPRODUCT(--(D733&gt;$D$2:$D$826))</f>
        <v>726</v>
      </c>
      <c r="B733" s="72" t="str">
        <f t="shared" si="66"/>
        <v>64929594726</v>
      </c>
      <c r="C733" s="30">
        <v>46008</v>
      </c>
      <c r="D733" s="29">
        <v>64929594</v>
      </c>
      <c r="E733" s="29" t="s">
        <v>878</v>
      </c>
      <c r="F733" s="29" t="s">
        <v>624</v>
      </c>
      <c r="G733" s="29" t="s">
        <v>238</v>
      </c>
      <c r="H733" s="29" t="s">
        <v>1656</v>
      </c>
      <c r="I733" s="29">
        <v>50</v>
      </c>
      <c r="J733" s="29">
        <v>0</v>
      </c>
      <c r="K733" s="29">
        <v>0</v>
      </c>
      <c r="L733" s="29">
        <v>0</v>
      </c>
      <c r="M733" s="29" t="s">
        <v>239</v>
      </c>
      <c r="N733" s="30">
        <v>46265</v>
      </c>
      <c r="O733" s="30">
        <v>46130</v>
      </c>
      <c r="P733" s="29">
        <v>257</v>
      </c>
      <c r="Q733" s="29">
        <v>122</v>
      </c>
      <c r="R733" s="29" t="s">
        <v>1660</v>
      </c>
      <c r="S733" s="30">
        <v>45974</v>
      </c>
      <c r="T733" s="29" t="s">
        <v>240</v>
      </c>
      <c r="U733" s="29" t="s">
        <v>240</v>
      </c>
      <c r="V733" s="29">
        <v>50</v>
      </c>
      <c r="W733" s="29">
        <v>763.76</v>
      </c>
      <c r="X733" s="29">
        <v>1</v>
      </c>
      <c r="Y733" s="29" t="s">
        <v>241</v>
      </c>
      <c r="Z733" s="29" t="s">
        <v>2245</v>
      </c>
      <c r="AA733" s="29" t="s">
        <v>242</v>
      </c>
      <c r="AB733" s="29" t="s">
        <v>242</v>
      </c>
      <c r="AC733" s="29" t="s">
        <v>242</v>
      </c>
      <c r="AD733" s="29" t="s">
        <v>243</v>
      </c>
      <c r="AE733" s="29" t="s">
        <v>240</v>
      </c>
      <c r="AF733" s="30">
        <v>45967</v>
      </c>
      <c r="AH733" s="74">
        <f>_xlfn.IFNA(IF(VLOOKUP(D733,'Cases2021 2022 FC'!AC:AE,3,0)=0,"1",VLOOKUP(D733,'Cases2021 2022 FC'!AC:AE,3,0)),"1")</f>
        <v>58</v>
      </c>
      <c r="AI733" s="74">
        <f t="shared" si="67"/>
        <v>1</v>
      </c>
      <c r="AJ733" s="74">
        <f t="shared" si="68"/>
        <v>0</v>
      </c>
      <c r="AK733" s="74">
        <f t="shared" si="69"/>
        <v>1</v>
      </c>
      <c r="AL733" s="74">
        <f t="shared" si="70"/>
        <v>50</v>
      </c>
      <c r="AM733" s="75">
        <f t="shared" si="71"/>
        <v>0</v>
      </c>
      <c r="AN733" s="72" t="str">
        <f>VLOOKUP(D733,SOP!C:R,16,0)</f>
        <v>ΚΕΤΣΑΠ</v>
      </c>
    </row>
    <row r="734" spans="1:40" x14ac:dyDescent="0.3">
      <c r="A734" s="74" cm="1">
        <f t="array" ref="A734">1+SUMPRODUCT(--(D734&gt;$D$2:$D$826))</f>
        <v>726</v>
      </c>
      <c r="B734" s="72" t="str">
        <f t="shared" si="66"/>
        <v>64929594726</v>
      </c>
      <c r="C734" s="30">
        <v>46008</v>
      </c>
      <c r="D734" s="29">
        <v>64929594</v>
      </c>
      <c r="E734" s="29" t="s">
        <v>878</v>
      </c>
      <c r="F734" s="29" t="s">
        <v>624</v>
      </c>
      <c r="G734" s="29" t="s">
        <v>238</v>
      </c>
      <c r="H734" s="29" t="s">
        <v>1656</v>
      </c>
      <c r="I734" s="29">
        <v>50</v>
      </c>
      <c r="J734" s="29">
        <v>0</v>
      </c>
      <c r="K734" s="29">
        <v>0</v>
      </c>
      <c r="L734" s="29">
        <v>0</v>
      </c>
      <c r="M734" s="29" t="s">
        <v>239</v>
      </c>
      <c r="N734" s="132">
        <v>46265</v>
      </c>
      <c r="O734" s="30">
        <v>46130</v>
      </c>
      <c r="P734" s="29">
        <v>257</v>
      </c>
      <c r="Q734" s="29">
        <v>122</v>
      </c>
      <c r="R734" s="29" t="s">
        <v>1661</v>
      </c>
      <c r="S734" s="29">
        <v>45974</v>
      </c>
      <c r="T734" s="29" t="s">
        <v>240</v>
      </c>
      <c r="U734" s="29" t="s">
        <v>240</v>
      </c>
      <c r="V734" s="29">
        <v>50</v>
      </c>
      <c r="W734" s="29">
        <v>763.76</v>
      </c>
      <c r="X734" s="29">
        <v>1</v>
      </c>
      <c r="Y734" s="29" t="s">
        <v>241</v>
      </c>
      <c r="Z734" s="29" t="s">
        <v>2245</v>
      </c>
      <c r="AA734" s="29" t="s">
        <v>242</v>
      </c>
      <c r="AB734" s="29" t="s">
        <v>242</v>
      </c>
      <c r="AC734" s="29" t="s">
        <v>242</v>
      </c>
      <c r="AD734" s="29" t="s">
        <v>243</v>
      </c>
      <c r="AE734" s="29" t="s">
        <v>240</v>
      </c>
      <c r="AF734" s="30">
        <v>45967</v>
      </c>
      <c r="AH734" s="74">
        <f>_xlfn.IFNA(IF(VLOOKUP(D734,'Cases2021 2022 FC'!AC:AE,3,0)=0,"1",VLOOKUP(D734,'Cases2021 2022 FC'!AC:AE,3,0)),"1")</f>
        <v>58</v>
      </c>
      <c r="AI734" s="74">
        <f t="shared" si="67"/>
        <v>1</v>
      </c>
      <c r="AJ734" s="74">
        <f t="shared" si="68"/>
        <v>0</v>
      </c>
      <c r="AK734" s="74">
        <f t="shared" si="69"/>
        <v>1</v>
      </c>
      <c r="AL734" s="74">
        <f t="shared" si="70"/>
        <v>50</v>
      </c>
      <c r="AM734" s="75">
        <f t="shared" si="71"/>
        <v>0</v>
      </c>
      <c r="AN734" s="72" t="str">
        <f>VLOOKUP(D734,SOP!C:R,16,0)</f>
        <v>ΚΕΤΣΑΠ</v>
      </c>
    </row>
    <row r="735" spans="1:40" x14ac:dyDescent="0.3">
      <c r="A735" s="74" cm="1">
        <f t="array" ref="A735">1+SUMPRODUCT(--(D735&gt;$D$2:$D$826))</f>
        <v>726</v>
      </c>
      <c r="B735" s="72" t="str">
        <f t="shared" si="66"/>
        <v>64929594726</v>
      </c>
      <c r="C735" s="30">
        <v>46008</v>
      </c>
      <c r="D735" s="29">
        <v>64929594</v>
      </c>
      <c r="E735" s="29" t="s">
        <v>878</v>
      </c>
      <c r="F735" s="29" t="s">
        <v>624</v>
      </c>
      <c r="G735" s="29" t="s">
        <v>238</v>
      </c>
      <c r="H735" s="29" t="s">
        <v>1656</v>
      </c>
      <c r="I735" s="29">
        <v>1</v>
      </c>
      <c r="J735" s="29">
        <v>0</v>
      </c>
      <c r="K735" s="29">
        <v>0</v>
      </c>
      <c r="L735" s="29">
        <v>0</v>
      </c>
      <c r="M735" s="29" t="s">
        <v>239</v>
      </c>
      <c r="N735" s="132">
        <v>46265</v>
      </c>
      <c r="O735" s="30">
        <v>46130</v>
      </c>
      <c r="P735" s="29">
        <v>257</v>
      </c>
      <c r="Q735" s="29">
        <v>122</v>
      </c>
      <c r="R735" s="29" t="s">
        <v>2250</v>
      </c>
      <c r="S735" s="29">
        <v>45974</v>
      </c>
      <c r="T735" s="29" t="s">
        <v>240</v>
      </c>
      <c r="U735" s="29" t="s">
        <v>240</v>
      </c>
      <c r="V735" s="29">
        <v>1</v>
      </c>
      <c r="W735" s="29">
        <v>15.28</v>
      </c>
      <c r="X735" s="29">
        <v>0.02</v>
      </c>
      <c r="Y735" s="29" t="s">
        <v>241</v>
      </c>
      <c r="Z735" s="29" t="s">
        <v>2245</v>
      </c>
      <c r="AA735" s="29" t="s">
        <v>242</v>
      </c>
      <c r="AB735" s="29" t="s">
        <v>242</v>
      </c>
      <c r="AC735" s="29" t="s">
        <v>242</v>
      </c>
      <c r="AD735" s="29" t="s">
        <v>243</v>
      </c>
      <c r="AE735" s="29" t="s">
        <v>240</v>
      </c>
      <c r="AF735" s="30">
        <v>45967</v>
      </c>
      <c r="AH735" s="74">
        <f>_xlfn.IFNA(IF(VLOOKUP(D735,'Cases2021 2022 FC'!AC:AE,3,0)=0,"1",VLOOKUP(D735,'Cases2021 2022 FC'!AC:AE,3,0)),"1")</f>
        <v>58</v>
      </c>
      <c r="AI735" s="74">
        <f t="shared" si="67"/>
        <v>0</v>
      </c>
      <c r="AJ735" s="74">
        <f t="shared" si="68"/>
        <v>0</v>
      </c>
      <c r="AK735" s="74">
        <f t="shared" si="69"/>
        <v>1</v>
      </c>
      <c r="AL735" s="74">
        <f t="shared" si="70"/>
        <v>1</v>
      </c>
      <c r="AM735" s="75">
        <f t="shared" si="71"/>
        <v>0</v>
      </c>
      <c r="AN735" s="72" t="str">
        <f>VLOOKUP(D735,SOP!C:R,16,0)</f>
        <v>ΚΕΤΣΑΠ</v>
      </c>
    </row>
    <row r="736" spans="1:40" x14ac:dyDescent="0.3">
      <c r="A736" s="74" cm="1">
        <f t="array" ref="A736">1+SUMPRODUCT(--(D736&gt;$D$2:$D$826))</f>
        <v>726</v>
      </c>
      <c r="B736" s="72" t="str">
        <f t="shared" si="66"/>
        <v>64929594726</v>
      </c>
      <c r="C736" s="30">
        <v>46008</v>
      </c>
      <c r="D736" s="29">
        <v>64929594</v>
      </c>
      <c r="E736" s="29" t="s">
        <v>878</v>
      </c>
      <c r="F736" s="29" t="s">
        <v>624</v>
      </c>
      <c r="G736" s="29" t="s">
        <v>238</v>
      </c>
      <c r="H736" s="29" t="s">
        <v>1656</v>
      </c>
      <c r="I736" s="29">
        <v>2</v>
      </c>
      <c r="J736" s="29">
        <v>0</v>
      </c>
      <c r="K736" s="29">
        <v>0</v>
      </c>
      <c r="L736" s="29">
        <v>0</v>
      </c>
      <c r="M736" s="29" t="s">
        <v>239</v>
      </c>
      <c r="N736" s="30">
        <v>46265</v>
      </c>
      <c r="O736" s="30">
        <v>46130</v>
      </c>
      <c r="P736" s="29">
        <v>257</v>
      </c>
      <c r="Q736" s="29">
        <v>122</v>
      </c>
      <c r="R736" s="29" t="s">
        <v>2259</v>
      </c>
      <c r="S736" s="30">
        <v>45974</v>
      </c>
      <c r="T736" s="29" t="s">
        <v>240</v>
      </c>
      <c r="U736" s="29" t="s">
        <v>240</v>
      </c>
      <c r="V736" s="29">
        <v>2</v>
      </c>
      <c r="W736" s="29">
        <v>30.55</v>
      </c>
      <c r="X736" s="29">
        <v>0.04</v>
      </c>
      <c r="Y736" s="29" t="s">
        <v>241</v>
      </c>
      <c r="Z736" s="29" t="s">
        <v>2245</v>
      </c>
      <c r="AA736" s="29" t="s">
        <v>242</v>
      </c>
      <c r="AB736" s="29" t="s">
        <v>242</v>
      </c>
      <c r="AC736" s="29" t="s">
        <v>242</v>
      </c>
      <c r="AD736" s="29" t="s">
        <v>243</v>
      </c>
      <c r="AE736" s="29" t="s">
        <v>240</v>
      </c>
      <c r="AF736" s="30">
        <v>45967</v>
      </c>
      <c r="AH736" s="74">
        <f>_xlfn.IFNA(IF(VLOOKUP(D736,'Cases2021 2022 FC'!AC:AE,3,0)=0,"1",VLOOKUP(D736,'Cases2021 2022 FC'!AC:AE,3,0)),"1")</f>
        <v>58</v>
      </c>
      <c r="AI736" s="74">
        <f t="shared" si="67"/>
        <v>0</v>
      </c>
      <c r="AJ736" s="74">
        <f t="shared" si="68"/>
        <v>0</v>
      </c>
      <c r="AK736" s="74">
        <f t="shared" si="69"/>
        <v>0</v>
      </c>
      <c r="AL736" s="74">
        <f t="shared" si="70"/>
        <v>0</v>
      </c>
      <c r="AM736" s="75">
        <f t="shared" si="71"/>
        <v>0</v>
      </c>
      <c r="AN736" s="72" t="str">
        <f>VLOOKUP(D736,SOP!C:R,16,0)</f>
        <v>ΚΕΤΣΑΠ</v>
      </c>
    </row>
    <row r="737" spans="1:40" x14ac:dyDescent="0.3">
      <c r="A737" s="74" cm="1">
        <f t="array" ref="A737">1+SUMPRODUCT(--(D737&gt;$D$2:$D$826))</f>
        <v>726</v>
      </c>
      <c r="B737" s="72" t="str">
        <f t="shared" si="66"/>
        <v>64929594726</v>
      </c>
      <c r="C737" s="30">
        <v>46008</v>
      </c>
      <c r="D737" s="29">
        <v>64929594</v>
      </c>
      <c r="E737" s="29" t="s">
        <v>878</v>
      </c>
      <c r="F737" s="29" t="s">
        <v>624</v>
      </c>
      <c r="G737" s="29" t="s">
        <v>238</v>
      </c>
      <c r="H737" s="29" t="s">
        <v>1656</v>
      </c>
      <c r="I737" s="29">
        <v>2</v>
      </c>
      <c r="J737" s="29">
        <v>0</v>
      </c>
      <c r="K737" s="29">
        <v>0</v>
      </c>
      <c r="L737" s="29">
        <v>0</v>
      </c>
      <c r="M737" s="29" t="s">
        <v>239</v>
      </c>
      <c r="N737" s="30">
        <v>46265</v>
      </c>
      <c r="O737" s="30">
        <v>46130</v>
      </c>
      <c r="P737" s="32">
        <v>257</v>
      </c>
      <c r="Q737" s="32">
        <v>122</v>
      </c>
      <c r="R737" s="29" t="s">
        <v>2247</v>
      </c>
      <c r="S737" s="30">
        <v>45974</v>
      </c>
      <c r="T737" s="29" t="s">
        <v>240</v>
      </c>
      <c r="U737" s="29" t="s">
        <v>240</v>
      </c>
      <c r="V737" s="32">
        <v>2</v>
      </c>
      <c r="W737" s="33">
        <v>30.55</v>
      </c>
      <c r="X737" s="31">
        <v>0.04</v>
      </c>
      <c r="Y737" s="29" t="s">
        <v>241</v>
      </c>
      <c r="Z737" s="29" t="s">
        <v>2245</v>
      </c>
      <c r="AA737" s="29" t="s">
        <v>242</v>
      </c>
      <c r="AB737" s="29" t="s">
        <v>242</v>
      </c>
      <c r="AC737" s="29" t="s">
        <v>242</v>
      </c>
      <c r="AD737" s="29" t="s">
        <v>243</v>
      </c>
      <c r="AE737" s="29" t="s">
        <v>240</v>
      </c>
      <c r="AF737" s="30">
        <v>45967</v>
      </c>
      <c r="AG737" s="30"/>
      <c r="AH737" s="74">
        <f>_xlfn.IFNA(IF(VLOOKUP(D737,'Cases2021 2022 FC'!AC:AE,3,0)=0,"1",VLOOKUP(D737,'Cases2021 2022 FC'!AC:AE,3,0)),"1")</f>
        <v>58</v>
      </c>
      <c r="AI737" s="74">
        <f t="shared" si="67"/>
        <v>0</v>
      </c>
      <c r="AJ737" s="74">
        <f t="shared" si="68"/>
        <v>0</v>
      </c>
      <c r="AK737" s="74">
        <f t="shared" si="69"/>
        <v>0</v>
      </c>
      <c r="AL737" s="74">
        <f t="shared" si="70"/>
        <v>0</v>
      </c>
      <c r="AM737" s="75">
        <f t="shared" si="71"/>
        <v>0</v>
      </c>
      <c r="AN737" s="72" t="str">
        <f>VLOOKUP(D737,SOP!C:R,16,0)</f>
        <v>ΚΕΤΣΑΠ</v>
      </c>
    </row>
    <row r="738" spans="1:40" x14ac:dyDescent="0.3">
      <c r="A738" s="74" cm="1">
        <f t="array" ref="A738">1+SUMPRODUCT(--(D738&gt;$D$2:$D$826))</f>
        <v>726</v>
      </c>
      <c r="B738" s="72" t="str">
        <f t="shared" si="66"/>
        <v>64929594726</v>
      </c>
      <c r="C738" s="30">
        <v>46008</v>
      </c>
      <c r="D738" s="29">
        <v>64929594</v>
      </c>
      <c r="E738" s="29" t="s">
        <v>878</v>
      </c>
      <c r="F738" s="29" t="s">
        <v>624</v>
      </c>
      <c r="G738" s="29" t="s">
        <v>238</v>
      </c>
      <c r="H738" s="29" t="s">
        <v>1656</v>
      </c>
      <c r="I738" s="29">
        <v>1</v>
      </c>
      <c r="J738" s="29">
        <v>0</v>
      </c>
      <c r="K738" s="29">
        <v>0</v>
      </c>
      <c r="L738" s="29">
        <v>0</v>
      </c>
      <c r="M738" s="29" t="s">
        <v>239</v>
      </c>
      <c r="N738" s="30">
        <v>46265</v>
      </c>
      <c r="O738" s="30">
        <v>46130</v>
      </c>
      <c r="P738" s="32">
        <v>257</v>
      </c>
      <c r="Q738" s="32">
        <v>122</v>
      </c>
      <c r="R738" s="29" t="s">
        <v>2262</v>
      </c>
      <c r="S738" s="30">
        <v>45974</v>
      </c>
      <c r="T738" s="29" t="s">
        <v>240</v>
      </c>
      <c r="U738" s="29" t="s">
        <v>240</v>
      </c>
      <c r="V738" s="32">
        <v>1</v>
      </c>
      <c r="W738" s="33">
        <v>15.28</v>
      </c>
      <c r="X738" s="32">
        <v>0.02</v>
      </c>
      <c r="Y738" s="29" t="s">
        <v>241</v>
      </c>
      <c r="Z738" s="29" t="s">
        <v>2245</v>
      </c>
      <c r="AA738" s="29" t="s">
        <v>242</v>
      </c>
      <c r="AB738" s="29" t="s">
        <v>242</v>
      </c>
      <c r="AC738" s="29" t="s">
        <v>242</v>
      </c>
      <c r="AD738" s="29" t="s">
        <v>243</v>
      </c>
      <c r="AE738" s="29" t="s">
        <v>240</v>
      </c>
      <c r="AF738" s="30">
        <v>45967</v>
      </c>
      <c r="AG738" s="30"/>
      <c r="AH738" s="74">
        <f>_xlfn.IFNA(IF(VLOOKUP(D738,'Cases2021 2022 FC'!AC:AE,3,0)=0,"1",VLOOKUP(D738,'Cases2021 2022 FC'!AC:AE,3,0)),"1")</f>
        <v>58</v>
      </c>
      <c r="AI738" s="74">
        <f t="shared" si="67"/>
        <v>0</v>
      </c>
      <c r="AJ738" s="74">
        <f t="shared" si="68"/>
        <v>0</v>
      </c>
      <c r="AK738" s="74">
        <f t="shared" si="69"/>
        <v>0</v>
      </c>
      <c r="AL738" s="74">
        <f t="shared" si="70"/>
        <v>0</v>
      </c>
      <c r="AM738" s="75">
        <f t="shared" si="71"/>
        <v>0</v>
      </c>
      <c r="AN738" s="72" t="str">
        <f>VLOOKUP(D738,SOP!C:R,16,0)</f>
        <v>ΚΕΤΣΑΠ</v>
      </c>
    </row>
    <row r="739" spans="1:40" x14ac:dyDescent="0.3">
      <c r="A739" s="74" cm="1">
        <f t="array" ref="A739">1+SUMPRODUCT(--(D739&gt;$D$2:$D$826))</f>
        <v>726</v>
      </c>
      <c r="B739" s="72" t="str">
        <f t="shared" si="66"/>
        <v>64929594726</v>
      </c>
      <c r="C739" s="30">
        <v>46008</v>
      </c>
      <c r="D739" s="29">
        <v>64929594</v>
      </c>
      <c r="E739" s="29" t="s">
        <v>878</v>
      </c>
      <c r="F739" s="29" t="s">
        <v>624</v>
      </c>
      <c r="G739" s="29" t="s">
        <v>238</v>
      </c>
      <c r="H739" s="29" t="s">
        <v>2065</v>
      </c>
      <c r="I739" s="29">
        <v>50</v>
      </c>
      <c r="J739" s="29">
        <v>0</v>
      </c>
      <c r="K739" s="29">
        <v>0</v>
      </c>
      <c r="L739" s="29">
        <v>0</v>
      </c>
      <c r="M739" s="29" t="s">
        <v>239</v>
      </c>
      <c r="N739" s="30">
        <v>46265</v>
      </c>
      <c r="O739" s="30">
        <v>46130</v>
      </c>
      <c r="P739" s="32">
        <v>257</v>
      </c>
      <c r="Q739" s="32">
        <v>122</v>
      </c>
      <c r="R739" s="29" t="s">
        <v>2141</v>
      </c>
      <c r="S739" s="30">
        <v>45989</v>
      </c>
      <c r="T739" s="29" t="s">
        <v>240</v>
      </c>
      <c r="U739" s="29" t="s">
        <v>240</v>
      </c>
      <c r="V739" s="32">
        <v>50</v>
      </c>
      <c r="W739" s="33">
        <v>763.76</v>
      </c>
      <c r="X739" s="31">
        <v>1</v>
      </c>
      <c r="Y739" s="29" t="s">
        <v>241</v>
      </c>
      <c r="Z739" s="29" t="s">
        <v>2245</v>
      </c>
      <c r="AA739" s="29" t="s">
        <v>242</v>
      </c>
      <c r="AB739" s="29" t="s">
        <v>242</v>
      </c>
      <c r="AC739" s="29" t="s">
        <v>242</v>
      </c>
      <c r="AD739" s="29" t="s">
        <v>243</v>
      </c>
      <c r="AE739" s="29" t="s">
        <v>240</v>
      </c>
      <c r="AF739" s="30">
        <v>45989</v>
      </c>
      <c r="AG739" s="30"/>
      <c r="AH739" s="74">
        <f>_xlfn.IFNA(IF(VLOOKUP(D739,'Cases2021 2022 FC'!AC:AE,3,0)=0,"1",VLOOKUP(D739,'Cases2021 2022 FC'!AC:AE,3,0)),"1")</f>
        <v>58</v>
      </c>
      <c r="AI739" s="74">
        <f t="shared" si="67"/>
        <v>1</v>
      </c>
      <c r="AJ739" s="74">
        <f t="shared" si="68"/>
        <v>0</v>
      </c>
      <c r="AK739" s="74">
        <f t="shared" si="69"/>
        <v>0</v>
      </c>
      <c r="AL739" s="74">
        <f t="shared" si="70"/>
        <v>0</v>
      </c>
      <c r="AM739" s="75">
        <f t="shared" si="71"/>
        <v>0</v>
      </c>
      <c r="AN739" s="72" t="str">
        <f>VLOOKUP(D739,SOP!C:R,16,0)</f>
        <v>ΚΕΤΣΑΠ</v>
      </c>
    </row>
    <row r="740" spans="1:40" x14ac:dyDescent="0.3">
      <c r="A740" s="74" cm="1">
        <f t="array" ref="A740">1+SUMPRODUCT(--(D740&gt;$D$2:$D$826))</f>
        <v>726</v>
      </c>
      <c r="B740" s="72" t="str">
        <f t="shared" si="66"/>
        <v>64929594726</v>
      </c>
      <c r="C740" s="30">
        <v>46008</v>
      </c>
      <c r="D740" s="29">
        <v>64929594</v>
      </c>
      <c r="E740" s="29" t="s">
        <v>878</v>
      </c>
      <c r="F740" s="29" t="s">
        <v>624</v>
      </c>
      <c r="G740" s="29" t="s">
        <v>238</v>
      </c>
      <c r="H740" s="29" t="s">
        <v>2065</v>
      </c>
      <c r="I740" s="29">
        <v>50</v>
      </c>
      <c r="J740" s="29">
        <v>0</v>
      </c>
      <c r="K740" s="29">
        <v>0</v>
      </c>
      <c r="L740" s="29">
        <v>0</v>
      </c>
      <c r="M740" s="29" t="s">
        <v>239</v>
      </c>
      <c r="N740" s="30">
        <v>46265</v>
      </c>
      <c r="O740" s="30">
        <v>46130</v>
      </c>
      <c r="P740" s="29">
        <v>257</v>
      </c>
      <c r="Q740" s="29">
        <v>122</v>
      </c>
      <c r="R740" s="29" t="s">
        <v>2142</v>
      </c>
      <c r="S740" s="30">
        <v>45989</v>
      </c>
      <c r="T740" s="29" t="s">
        <v>240</v>
      </c>
      <c r="U740" s="29" t="s">
        <v>240</v>
      </c>
      <c r="V740" s="29">
        <v>50</v>
      </c>
      <c r="W740" s="29">
        <v>763.76</v>
      </c>
      <c r="X740" s="29">
        <v>1</v>
      </c>
      <c r="Y740" s="29" t="s">
        <v>241</v>
      </c>
      <c r="Z740" s="29" t="s">
        <v>2245</v>
      </c>
      <c r="AA740" s="29" t="s">
        <v>242</v>
      </c>
      <c r="AB740" s="29" t="s">
        <v>242</v>
      </c>
      <c r="AC740" s="29" t="s">
        <v>242</v>
      </c>
      <c r="AD740" s="29" t="s">
        <v>243</v>
      </c>
      <c r="AE740" s="29" t="s">
        <v>240</v>
      </c>
      <c r="AF740" s="30">
        <v>45989</v>
      </c>
      <c r="AH740" s="74">
        <f>_xlfn.IFNA(IF(VLOOKUP(D740,'Cases2021 2022 FC'!AC:AE,3,0)=0,"1",VLOOKUP(D740,'Cases2021 2022 FC'!AC:AE,3,0)),"1")</f>
        <v>58</v>
      </c>
      <c r="AI740" s="74">
        <f t="shared" si="67"/>
        <v>1</v>
      </c>
      <c r="AJ740" s="74">
        <f t="shared" si="68"/>
        <v>0</v>
      </c>
      <c r="AK740" s="74">
        <f t="shared" si="69"/>
        <v>1</v>
      </c>
      <c r="AL740" s="74">
        <f t="shared" si="70"/>
        <v>50</v>
      </c>
      <c r="AM740" s="75">
        <f t="shared" si="71"/>
        <v>0</v>
      </c>
      <c r="AN740" s="72" t="str">
        <f>VLOOKUP(D740,SOP!C:R,16,0)</f>
        <v>ΚΕΤΣΑΠ</v>
      </c>
    </row>
    <row r="741" spans="1:40" x14ac:dyDescent="0.3">
      <c r="A741" s="74" cm="1">
        <f t="array" ref="A741">1+SUMPRODUCT(--(D741&gt;$D$2:$D$826))</f>
        <v>726</v>
      </c>
      <c r="B741" s="72" t="str">
        <f t="shared" si="66"/>
        <v>64929594726</v>
      </c>
      <c r="C741" s="30">
        <v>46008</v>
      </c>
      <c r="D741" s="29">
        <v>64929594</v>
      </c>
      <c r="E741" s="29" t="s">
        <v>878</v>
      </c>
      <c r="F741" s="29" t="s">
        <v>624</v>
      </c>
      <c r="G741" s="29" t="s">
        <v>238</v>
      </c>
      <c r="H741" s="29" t="s">
        <v>2065</v>
      </c>
      <c r="I741" s="29">
        <v>50</v>
      </c>
      <c r="J741" s="29">
        <v>0</v>
      </c>
      <c r="K741" s="29">
        <v>0</v>
      </c>
      <c r="L741" s="29">
        <v>0</v>
      </c>
      <c r="M741" s="29" t="s">
        <v>239</v>
      </c>
      <c r="N741" s="30">
        <v>46265</v>
      </c>
      <c r="O741" s="30">
        <v>46130</v>
      </c>
      <c r="P741" s="29">
        <v>257</v>
      </c>
      <c r="Q741" s="29">
        <v>122</v>
      </c>
      <c r="R741" s="29" t="s">
        <v>2143</v>
      </c>
      <c r="S741" s="30">
        <v>45989</v>
      </c>
      <c r="T741" s="29" t="s">
        <v>240</v>
      </c>
      <c r="U741" s="29" t="s">
        <v>240</v>
      </c>
      <c r="V741" s="29">
        <v>50</v>
      </c>
      <c r="W741" s="29">
        <v>763.76</v>
      </c>
      <c r="X741" s="29">
        <v>1</v>
      </c>
      <c r="Y741" s="29" t="s">
        <v>241</v>
      </c>
      <c r="Z741" s="29" t="s">
        <v>2245</v>
      </c>
      <c r="AA741" s="29" t="s">
        <v>242</v>
      </c>
      <c r="AB741" s="29" t="s">
        <v>242</v>
      </c>
      <c r="AC741" s="29" t="s">
        <v>242</v>
      </c>
      <c r="AD741" s="29" t="s">
        <v>243</v>
      </c>
      <c r="AE741" s="29" t="s">
        <v>240</v>
      </c>
      <c r="AF741" s="30">
        <v>45989</v>
      </c>
      <c r="AH741" s="74">
        <f>_xlfn.IFNA(IF(VLOOKUP(D741,'Cases2021 2022 FC'!AC:AE,3,0)=0,"1",VLOOKUP(D741,'Cases2021 2022 FC'!AC:AE,3,0)),"1")</f>
        <v>58</v>
      </c>
      <c r="AI741" s="74">
        <f t="shared" si="67"/>
        <v>1</v>
      </c>
      <c r="AJ741" s="74">
        <f t="shared" si="68"/>
        <v>0</v>
      </c>
      <c r="AK741" s="74">
        <f t="shared" si="69"/>
        <v>1</v>
      </c>
      <c r="AL741" s="74">
        <f t="shared" si="70"/>
        <v>50</v>
      </c>
      <c r="AM741" s="75">
        <f t="shared" si="71"/>
        <v>0</v>
      </c>
      <c r="AN741" s="72" t="str">
        <f>VLOOKUP(D741,SOP!C:R,16,0)</f>
        <v>ΚΕΤΣΑΠ</v>
      </c>
    </row>
    <row r="742" spans="1:40" x14ac:dyDescent="0.3">
      <c r="A742" s="74" cm="1">
        <f t="array" ref="A742">1+SUMPRODUCT(--(D742&gt;$D$2:$D$826))</f>
        <v>726</v>
      </c>
      <c r="B742" s="72" t="str">
        <f t="shared" si="66"/>
        <v>64929594726</v>
      </c>
      <c r="C742" s="30">
        <v>46008</v>
      </c>
      <c r="D742" s="29">
        <v>64929594</v>
      </c>
      <c r="E742" s="29" t="s">
        <v>878</v>
      </c>
      <c r="F742" s="29" t="s">
        <v>624</v>
      </c>
      <c r="G742" s="29" t="s">
        <v>238</v>
      </c>
      <c r="H742" s="29" t="s">
        <v>2065</v>
      </c>
      <c r="I742" s="29">
        <v>50</v>
      </c>
      <c r="J742" s="29">
        <v>0</v>
      </c>
      <c r="K742" s="29">
        <v>0</v>
      </c>
      <c r="L742" s="29">
        <v>0</v>
      </c>
      <c r="M742" s="29" t="s">
        <v>239</v>
      </c>
      <c r="N742" s="30">
        <v>46265</v>
      </c>
      <c r="O742" s="30">
        <v>46130</v>
      </c>
      <c r="P742" s="32">
        <v>257</v>
      </c>
      <c r="Q742" s="32">
        <v>122</v>
      </c>
      <c r="R742" s="29" t="s">
        <v>2144</v>
      </c>
      <c r="S742" s="30">
        <v>45989</v>
      </c>
      <c r="T742" s="29" t="s">
        <v>240</v>
      </c>
      <c r="U742" s="29" t="s">
        <v>240</v>
      </c>
      <c r="V742" s="32">
        <v>50</v>
      </c>
      <c r="W742" s="33">
        <v>763.76</v>
      </c>
      <c r="X742" s="32">
        <v>1</v>
      </c>
      <c r="Y742" s="29" t="s">
        <v>241</v>
      </c>
      <c r="Z742" s="29" t="s">
        <v>2245</v>
      </c>
      <c r="AA742" s="29" t="s">
        <v>242</v>
      </c>
      <c r="AB742" s="29" t="s">
        <v>242</v>
      </c>
      <c r="AC742" s="29" t="s">
        <v>242</v>
      </c>
      <c r="AD742" s="29" t="s">
        <v>243</v>
      </c>
      <c r="AE742" s="29" t="s">
        <v>240</v>
      </c>
      <c r="AF742" s="30">
        <v>45989</v>
      </c>
      <c r="AG742" s="30"/>
      <c r="AH742" s="74">
        <f>_xlfn.IFNA(IF(VLOOKUP(D742,'Cases2021 2022 FC'!AC:AE,3,0)=0,"1",VLOOKUP(D742,'Cases2021 2022 FC'!AC:AE,3,0)),"1")</f>
        <v>58</v>
      </c>
      <c r="AI742" s="74">
        <f t="shared" si="67"/>
        <v>1</v>
      </c>
      <c r="AJ742" s="74">
        <f t="shared" si="68"/>
        <v>0</v>
      </c>
      <c r="AK742" s="74">
        <f t="shared" si="69"/>
        <v>1</v>
      </c>
      <c r="AL742" s="74">
        <f t="shared" si="70"/>
        <v>50</v>
      </c>
      <c r="AM742" s="75">
        <f t="shared" si="71"/>
        <v>0</v>
      </c>
      <c r="AN742" s="72" t="str">
        <f>VLOOKUP(D742,SOP!C:R,16,0)</f>
        <v>ΚΕΤΣΑΠ</v>
      </c>
    </row>
    <row r="743" spans="1:40" x14ac:dyDescent="0.3">
      <c r="A743" s="74" cm="1">
        <f t="array" ref="A743">1+SUMPRODUCT(--(D743&gt;$D$2:$D$826))</f>
        <v>726</v>
      </c>
      <c r="B743" s="72" t="str">
        <f t="shared" si="66"/>
        <v>64929594726</v>
      </c>
      <c r="C743" s="30">
        <v>46008</v>
      </c>
      <c r="D743" s="29">
        <v>64929594</v>
      </c>
      <c r="E743" s="29" t="s">
        <v>878</v>
      </c>
      <c r="F743" s="29" t="s">
        <v>624</v>
      </c>
      <c r="G743" s="29" t="s">
        <v>238</v>
      </c>
      <c r="H743" s="29" t="s">
        <v>2065</v>
      </c>
      <c r="I743" s="29">
        <v>50</v>
      </c>
      <c r="J743" s="29">
        <v>0</v>
      </c>
      <c r="K743" s="29">
        <v>0</v>
      </c>
      <c r="L743" s="29">
        <v>0</v>
      </c>
      <c r="M743" s="29" t="s">
        <v>239</v>
      </c>
      <c r="N743" s="30">
        <v>46265</v>
      </c>
      <c r="O743" s="30">
        <v>46130</v>
      </c>
      <c r="P743" s="29">
        <v>257</v>
      </c>
      <c r="Q743" s="29">
        <v>122</v>
      </c>
      <c r="R743" s="29" t="s">
        <v>2145</v>
      </c>
      <c r="S743" s="30">
        <v>45989</v>
      </c>
      <c r="T743" s="29" t="s">
        <v>240</v>
      </c>
      <c r="U743" s="29" t="s">
        <v>240</v>
      </c>
      <c r="V743" s="32">
        <v>50</v>
      </c>
      <c r="W743" s="29">
        <v>763.76</v>
      </c>
      <c r="X743" s="29">
        <v>1</v>
      </c>
      <c r="Y743" s="29" t="s">
        <v>241</v>
      </c>
      <c r="Z743" s="29" t="s">
        <v>2245</v>
      </c>
      <c r="AA743" s="29" t="s">
        <v>242</v>
      </c>
      <c r="AB743" s="29" t="s">
        <v>242</v>
      </c>
      <c r="AC743" s="29" t="s">
        <v>242</v>
      </c>
      <c r="AD743" s="29" t="s">
        <v>243</v>
      </c>
      <c r="AE743" s="29" t="s">
        <v>240</v>
      </c>
      <c r="AF743" s="30">
        <v>45989</v>
      </c>
      <c r="AH743" s="74">
        <f>_xlfn.IFNA(IF(VLOOKUP(D743,'Cases2021 2022 FC'!AC:AE,3,0)=0,"1",VLOOKUP(D743,'Cases2021 2022 FC'!AC:AE,3,0)),"1")</f>
        <v>58</v>
      </c>
      <c r="AI743" s="74">
        <f t="shared" si="67"/>
        <v>1</v>
      </c>
      <c r="AJ743" s="74">
        <f t="shared" si="68"/>
        <v>0</v>
      </c>
      <c r="AK743" s="74">
        <f t="shared" si="69"/>
        <v>1</v>
      </c>
      <c r="AL743" s="74">
        <f t="shared" si="70"/>
        <v>50</v>
      </c>
      <c r="AM743" s="75">
        <f t="shared" si="71"/>
        <v>0</v>
      </c>
      <c r="AN743" s="72" t="str">
        <f>VLOOKUP(D743,SOP!C:R,16,0)</f>
        <v>ΚΕΤΣΑΠ</v>
      </c>
    </row>
    <row r="744" spans="1:40" x14ac:dyDescent="0.3">
      <c r="A744" s="74" cm="1">
        <f t="array" ref="A744">1+SUMPRODUCT(--(D744&gt;$D$2:$D$826))</f>
        <v>726</v>
      </c>
      <c r="B744" s="72" t="str">
        <f t="shared" si="66"/>
        <v>64929594726</v>
      </c>
      <c r="C744" s="30">
        <v>46008</v>
      </c>
      <c r="D744" s="29">
        <v>64929594</v>
      </c>
      <c r="E744" s="29" t="s">
        <v>878</v>
      </c>
      <c r="F744" s="29" t="s">
        <v>624</v>
      </c>
      <c r="G744" s="29" t="s">
        <v>238</v>
      </c>
      <c r="H744" s="29" t="s">
        <v>2065</v>
      </c>
      <c r="I744" s="29">
        <v>50</v>
      </c>
      <c r="J744" s="29">
        <v>0</v>
      </c>
      <c r="K744" s="29">
        <v>0</v>
      </c>
      <c r="L744" s="29">
        <v>0</v>
      </c>
      <c r="M744" s="29" t="s">
        <v>239</v>
      </c>
      <c r="N744" s="132">
        <v>46265</v>
      </c>
      <c r="O744" s="30">
        <v>46130</v>
      </c>
      <c r="P744" s="29">
        <v>257</v>
      </c>
      <c r="Q744" s="29">
        <v>122</v>
      </c>
      <c r="R744" s="29" t="s">
        <v>2146</v>
      </c>
      <c r="S744" s="29">
        <v>45989</v>
      </c>
      <c r="T744" s="29" t="s">
        <v>240</v>
      </c>
      <c r="U744" s="29" t="s">
        <v>240</v>
      </c>
      <c r="V744" s="29">
        <v>50</v>
      </c>
      <c r="W744" s="29">
        <v>763.76</v>
      </c>
      <c r="X744" s="29">
        <v>1</v>
      </c>
      <c r="Y744" s="29" t="s">
        <v>241</v>
      </c>
      <c r="Z744" s="29" t="s">
        <v>2245</v>
      </c>
      <c r="AA744" s="29" t="s">
        <v>242</v>
      </c>
      <c r="AB744" s="29" t="s">
        <v>242</v>
      </c>
      <c r="AC744" s="29" t="s">
        <v>242</v>
      </c>
      <c r="AD744" s="29" t="s">
        <v>243</v>
      </c>
      <c r="AE744" s="29" t="s">
        <v>240</v>
      </c>
      <c r="AF744" s="30">
        <v>45989</v>
      </c>
      <c r="AH744" s="74">
        <f>_xlfn.IFNA(IF(VLOOKUP(D744,'Cases2021 2022 FC'!AC:AE,3,0)=0,"1",VLOOKUP(D744,'Cases2021 2022 FC'!AC:AE,3,0)),"1")</f>
        <v>58</v>
      </c>
      <c r="AI744" s="74">
        <f t="shared" si="67"/>
        <v>1</v>
      </c>
      <c r="AJ744" s="74">
        <f t="shared" si="68"/>
        <v>0</v>
      </c>
      <c r="AK744" s="74">
        <f t="shared" si="69"/>
        <v>1</v>
      </c>
      <c r="AL744" s="74">
        <f t="shared" si="70"/>
        <v>50</v>
      </c>
      <c r="AM744" s="75">
        <f t="shared" si="71"/>
        <v>0</v>
      </c>
      <c r="AN744" s="72" t="str">
        <f>VLOOKUP(D744,SOP!C:R,16,0)</f>
        <v>ΚΕΤΣΑΠ</v>
      </c>
    </row>
    <row r="745" spans="1:40" x14ac:dyDescent="0.3">
      <c r="A745" s="74" cm="1">
        <f t="array" ref="A745">1+SUMPRODUCT(--(D745&gt;$D$2:$D$826))</f>
        <v>726</v>
      </c>
      <c r="B745" s="72" t="str">
        <f t="shared" si="66"/>
        <v>64929594726</v>
      </c>
      <c r="C745" s="30">
        <v>46008</v>
      </c>
      <c r="D745" s="29">
        <v>64929594</v>
      </c>
      <c r="E745" s="29" t="s">
        <v>878</v>
      </c>
      <c r="F745" s="29" t="s">
        <v>624</v>
      </c>
      <c r="G745" s="29" t="s">
        <v>238</v>
      </c>
      <c r="H745" s="29" t="s">
        <v>1977</v>
      </c>
      <c r="I745" s="29">
        <v>50</v>
      </c>
      <c r="J745" s="29">
        <v>0</v>
      </c>
      <c r="K745" s="29">
        <v>0</v>
      </c>
      <c r="L745" s="29">
        <v>0</v>
      </c>
      <c r="M745" s="29" t="s">
        <v>239</v>
      </c>
      <c r="N745" s="132">
        <v>46265</v>
      </c>
      <c r="O745" s="30">
        <v>46130</v>
      </c>
      <c r="P745" s="29">
        <v>257</v>
      </c>
      <c r="Q745" s="29">
        <v>122</v>
      </c>
      <c r="R745" s="29" t="s">
        <v>2147</v>
      </c>
      <c r="S745" s="29">
        <v>45994</v>
      </c>
      <c r="T745" s="29" t="s">
        <v>240</v>
      </c>
      <c r="U745" s="29" t="s">
        <v>240</v>
      </c>
      <c r="V745" s="29">
        <v>50</v>
      </c>
      <c r="W745" s="29">
        <v>763.76</v>
      </c>
      <c r="X745" s="29">
        <v>1</v>
      </c>
      <c r="Y745" s="29" t="s">
        <v>241</v>
      </c>
      <c r="Z745" s="29" t="s">
        <v>2245</v>
      </c>
      <c r="AA745" s="29" t="s">
        <v>242</v>
      </c>
      <c r="AB745" s="29" t="s">
        <v>242</v>
      </c>
      <c r="AC745" s="29" t="s">
        <v>242</v>
      </c>
      <c r="AD745" s="29" t="s">
        <v>243</v>
      </c>
      <c r="AE745" s="29" t="s">
        <v>240</v>
      </c>
      <c r="AF745" s="30">
        <v>45990</v>
      </c>
      <c r="AH745" s="74">
        <f>_xlfn.IFNA(IF(VLOOKUP(D745,'Cases2021 2022 FC'!AC:AE,3,0)=0,"1",VLOOKUP(D745,'Cases2021 2022 FC'!AC:AE,3,0)),"1")</f>
        <v>58</v>
      </c>
      <c r="AI745" s="74">
        <f t="shared" si="67"/>
        <v>1</v>
      </c>
      <c r="AJ745" s="74">
        <f t="shared" si="68"/>
        <v>0</v>
      </c>
      <c r="AK745" s="74">
        <f t="shared" si="69"/>
        <v>1</v>
      </c>
      <c r="AL745" s="74">
        <f t="shared" si="70"/>
        <v>50</v>
      </c>
      <c r="AM745" s="75">
        <f t="shared" si="71"/>
        <v>0</v>
      </c>
      <c r="AN745" s="72" t="str">
        <f>VLOOKUP(D745,SOP!C:R,16,0)</f>
        <v>ΚΕΤΣΑΠ</v>
      </c>
    </row>
    <row r="746" spans="1:40" x14ac:dyDescent="0.3">
      <c r="A746" s="74" cm="1">
        <f t="array" ref="A746">1+SUMPRODUCT(--(D746&gt;$D$2:$D$826))</f>
        <v>726</v>
      </c>
      <c r="B746" s="72" t="str">
        <f t="shared" si="66"/>
        <v>64929594726</v>
      </c>
      <c r="C746" s="30">
        <v>46008</v>
      </c>
      <c r="D746" s="29">
        <v>64929594</v>
      </c>
      <c r="E746" s="29" t="s">
        <v>878</v>
      </c>
      <c r="F746" s="29" t="s">
        <v>624</v>
      </c>
      <c r="G746" s="29" t="s">
        <v>238</v>
      </c>
      <c r="H746" s="29" t="s">
        <v>1977</v>
      </c>
      <c r="I746" s="29">
        <v>50</v>
      </c>
      <c r="J746" s="29">
        <v>0</v>
      </c>
      <c r="K746" s="29">
        <v>0</v>
      </c>
      <c r="L746" s="29">
        <v>0</v>
      </c>
      <c r="M746" s="29" t="s">
        <v>239</v>
      </c>
      <c r="N746" s="30">
        <v>46265</v>
      </c>
      <c r="O746" s="30">
        <v>46130</v>
      </c>
      <c r="P746" s="32">
        <v>257</v>
      </c>
      <c r="Q746" s="32">
        <v>122</v>
      </c>
      <c r="R746" s="29" t="s">
        <v>2148</v>
      </c>
      <c r="S746" s="30">
        <v>45994</v>
      </c>
      <c r="T746" s="29" t="s">
        <v>240</v>
      </c>
      <c r="U746" s="29" t="s">
        <v>240</v>
      </c>
      <c r="V746" s="32">
        <v>50</v>
      </c>
      <c r="W746" s="33">
        <v>763.76</v>
      </c>
      <c r="X746" s="32">
        <v>1</v>
      </c>
      <c r="Y746" s="29" t="s">
        <v>241</v>
      </c>
      <c r="Z746" s="29" t="s">
        <v>2245</v>
      </c>
      <c r="AA746" s="29" t="s">
        <v>242</v>
      </c>
      <c r="AB746" s="29" t="s">
        <v>242</v>
      </c>
      <c r="AC746" s="29" t="s">
        <v>242</v>
      </c>
      <c r="AD746" s="29" t="s">
        <v>243</v>
      </c>
      <c r="AE746" s="29" t="s">
        <v>240</v>
      </c>
      <c r="AF746" s="30">
        <v>45990</v>
      </c>
      <c r="AG746" s="30"/>
      <c r="AH746" s="74">
        <f>_xlfn.IFNA(IF(VLOOKUP(D746,'Cases2021 2022 FC'!AC:AE,3,0)=0,"1",VLOOKUP(D746,'Cases2021 2022 FC'!AC:AE,3,0)),"1")</f>
        <v>58</v>
      </c>
      <c r="AI746" s="74">
        <f t="shared" si="67"/>
        <v>1</v>
      </c>
      <c r="AJ746" s="74">
        <f t="shared" si="68"/>
        <v>0</v>
      </c>
      <c r="AK746" s="74">
        <f t="shared" si="69"/>
        <v>1</v>
      </c>
      <c r="AL746" s="74">
        <f t="shared" si="70"/>
        <v>50</v>
      </c>
      <c r="AM746" s="75">
        <f t="shared" si="71"/>
        <v>0</v>
      </c>
      <c r="AN746" s="72" t="str">
        <f>VLOOKUP(D746,SOP!C:R,16,0)</f>
        <v>ΚΕΤΣΑΠ</v>
      </c>
    </row>
    <row r="747" spans="1:40" x14ac:dyDescent="0.3">
      <c r="A747" s="74" cm="1">
        <f t="array" ref="A747">1+SUMPRODUCT(--(D747&gt;$D$2:$D$826))</f>
        <v>726</v>
      </c>
      <c r="B747" s="72" t="str">
        <f t="shared" si="66"/>
        <v>64929594726</v>
      </c>
      <c r="C747" s="30">
        <v>46008</v>
      </c>
      <c r="D747" s="29">
        <v>64929594</v>
      </c>
      <c r="E747" s="29" t="s">
        <v>878</v>
      </c>
      <c r="F747" s="29" t="s">
        <v>624</v>
      </c>
      <c r="G747" s="29" t="s">
        <v>238</v>
      </c>
      <c r="H747" s="29" t="s">
        <v>1977</v>
      </c>
      <c r="I747" s="29">
        <v>50</v>
      </c>
      <c r="J747" s="29">
        <v>0</v>
      </c>
      <c r="K747" s="29">
        <v>0</v>
      </c>
      <c r="L747" s="29">
        <v>0</v>
      </c>
      <c r="M747" s="29" t="s">
        <v>239</v>
      </c>
      <c r="N747" s="30">
        <v>46265</v>
      </c>
      <c r="O747" s="30">
        <v>46130</v>
      </c>
      <c r="P747" s="32">
        <v>257</v>
      </c>
      <c r="Q747" s="32">
        <v>122</v>
      </c>
      <c r="R747" s="29" t="s">
        <v>1978</v>
      </c>
      <c r="S747" s="30">
        <v>45994</v>
      </c>
      <c r="T747" s="29" t="s">
        <v>240</v>
      </c>
      <c r="U747" s="29" t="s">
        <v>240</v>
      </c>
      <c r="V747" s="32">
        <v>50</v>
      </c>
      <c r="W747" s="33">
        <v>763.76</v>
      </c>
      <c r="X747" s="32">
        <v>1</v>
      </c>
      <c r="Y747" s="29" t="s">
        <v>241</v>
      </c>
      <c r="Z747" s="29" t="s">
        <v>2245</v>
      </c>
      <c r="AA747" s="29" t="s">
        <v>242</v>
      </c>
      <c r="AB747" s="29" t="s">
        <v>242</v>
      </c>
      <c r="AC747" s="29" t="s">
        <v>242</v>
      </c>
      <c r="AD747" s="29" t="s">
        <v>243</v>
      </c>
      <c r="AE747" s="29" t="s">
        <v>240</v>
      </c>
      <c r="AF747" s="30">
        <v>45990</v>
      </c>
      <c r="AG747" s="30"/>
      <c r="AH747" s="74">
        <f>_xlfn.IFNA(IF(VLOOKUP(D747,'Cases2021 2022 FC'!AC:AE,3,0)=0,"1",VLOOKUP(D747,'Cases2021 2022 FC'!AC:AE,3,0)),"1")</f>
        <v>58</v>
      </c>
      <c r="AI747" s="74">
        <f t="shared" si="67"/>
        <v>1</v>
      </c>
      <c r="AJ747" s="74">
        <f t="shared" si="68"/>
        <v>0</v>
      </c>
      <c r="AK747" s="74">
        <f t="shared" si="69"/>
        <v>1</v>
      </c>
      <c r="AL747" s="74">
        <f t="shared" si="70"/>
        <v>50</v>
      </c>
      <c r="AM747" s="75">
        <f t="shared" si="71"/>
        <v>0</v>
      </c>
      <c r="AN747" s="72" t="str">
        <f>VLOOKUP(D747,SOP!C:R,16,0)</f>
        <v>ΚΕΤΣΑΠ</v>
      </c>
    </row>
    <row r="748" spans="1:40" x14ac:dyDescent="0.3">
      <c r="A748" s="74" cm="1">
        <f t="array" ref="A748">1+SUMPRODUCT(--(D748&gt;$D$2:$D$826))</f>
        <v>726</v>
      </c>
      <c r="B748" s="72" t="str">
        <f t="shared" si="66"/>
        <v>64929594726</v>
      </c>
      <c r="C748" s="30">
        <v>46008</v>
      </c>
      <c r="D748" s="29">
        <v>64929594</v>
      </c>
      <c r="E748" s="29" t="s">
        <v>878</v>
      </c>
      <c r="F748" s="29" t="s">
        <v>624</v>
      </c>
      <c r="G748" s="29" t="s">
        <v>238</v>
      </c>
      <c r="H748" s="29" t="s">
        <v>1977</v>
      </c>
      <c r="I748" s="29">
        <v>50</v>
      </c>
      <c r="J748" s="29">
        <v>0</v>
      </c>
      <c r="K748" s="29">
        <v>0</v>
      </c>
      <c r="L748" s="29">
        <v>0</v>
      </c>
      <c r="M748" s="29" t="s">
        <v>239</v>
      </c>
      <c r="N748" s="30">
        <v>46265</v>
      </c>
      <c r="O748" s="30">
        <v>46130</v>
      </c>
      <c r="P748" s="29">
        <v>257</v>
      </c>
      <c r="Q748" s="29">
        <v>122</v>
      </c>
      <c r="R748" s="29" t="s">
        <v>2149</v>
      </c>
      <c r="S748" s="30">
        <v>45994</v>
      </c>
      <c r="T748" s="29" t="s">
        <v>240</v>
      </c>
      <c r="U748" s="29" t="s">
        <v>240</v>
      </c>
      <c r="V748" s="32">
        <v>50</v>
      </c>
      <c r="W748" s="33">
        <v>763.76</v>
      </c>
      <c r="X748" s="29">
        <v>1</v>
      </c>
      <c r="Y748" s="29" t="s">
        <v>241</v>
      </c>
      <c r="Z748" s="29" t="s">
        <v>2245</v>
      </c>
      <c r="AA748" s="29" t="s">
        <v>242</v>
      </c>
      <c r="AB748" s="29" t="s">
        <v>242</v>
      </c>
      <c r="AC748" s="29" t="s">
        <v>242</v>
      </c>
      <c r="AD748" s="29" t="s">
        <v>243</v>
      </c>
      <c r="AE748" s="29" t="s">
        <v>240</v>
      </c>
      <c r="AF748" s="30">
        <v>45990</v>
      </c>
      <c r="AH748" s="74">
        <f>_xlfn.IFNA(IF(VLOOKUP(D748,'Cases2021 2022 FC'!AC:AE,3,0)=0,"1",VLOOKUP(D748,'Cases2021 2022 FC'!AC:AE,3,0)),"1")</f>
        <v>58</v>
      </c>
      <c r="AI748" s="74">
        <f t="shared" si="67"/>
        <v>1</v>
      </c>
      <c r="AJ748" s="74">
        <f t="shared" si="68"/>
        <v>0</v>
      </c>
      <c r="AK748" s="74">
        <f t="shared" si="69"/>
        <v>1</v>
      </c>
      <c r="AL748" s="74">
        <f t="shared" si="70"/>
        <v>50</v>
      </c>
      <c r="AM748" s="75">
        <f t="shared" si="71"/>
        <v>0</v>
      </c>
      <c r="AN748" s="72" t="str">
        <f>VLOOKUP(D748,SOP!C:R,16,0)</f>
        <v>ΚΕΤΣΑΠ</v>
      </c>
    </row>
    <row r="749" spans="1:40" x14ac:dyDescent="0.3">
      <c r="A749" s="74" cm="1">
        <f t="array" ref="A749">1+SUMPRODUCT(--(D749&gt;$D$2:$D$826))</f>
        <v>726</v>
      </c>
      <c r="B749" s="72" t="str">
        <f t="shared" si="66"/>
        <v>64929594726</v>
      </c>
      <c r="C749" s="30">
        <v>46008</v>
      </c>
      <c r="D749" s="29">
        <v>64929594</v>
      </c>
      <c r="E749" s="29" t="s">
        <v>878</v>
      </c>
      <c r="F749" s="29" t="s">
        <v>624</v>
      </c>
      <c r="G749" s="29" t="s">
        <v>238</v>
      </c>
      <c r="H749" s="29" t="s">
        <v>1977</v>
      </c>
      <c r="I749" s="29">
        <v>50</v>
      </c>
      <c r="J749" s="29">
        <v>0</v>
      </c>
      <c r="K749" s="29">
        <v>0</v>
      </c>
      <c r="L749" s="29">
        <v>0</v>
      </c>
      <c r="M749" s="29" t="s">
        <v>239</v>
      </c>
      <c r="N749" s="30">
        <v>46265</v>
      </c>
      <c r="O749" s="30">
        <v>46130</v>
      </c>
      <c r="P749" s="29">
        <v>257</v>
      </c>
      <c r="Q749" s="29">
        <v>122</v>
      </c>
      <c r="R749" s="29" t="s">
        <v>1979</v>
      </c>
      <c r="S749" s="30">
        <v>45994</v>
      </c>
      <c r="T749" s="29" t="s">
        <v>240</v>
      </c>
      <c r="U749" s="29" t="s">
        <v>240</v>
      </c>
      <c r="V749" s="32">
        <v>50</v>
      </c>
      <c r="W749" s="29">
        <v>763.76</v>
      </c>
      <c r="X749" s="29">
        <v>1</v>
      </c>
      <c r="Y749" s="29" t="s">
        <v>241</v>
      </c>
      <c r="Z749" s="29" t="s">
        <v>2245</v>
      </c>
      <c r="AA749" s="29" t="s">
        <v>242</v>
      </c>
      <c r="AB749" s="29" t="s">
        <v>242</v>
      </c>
      <c r="AC749" s="29" t="s">
        <v>242</v>
      </c>
      <c r="AD749" s="29" t="s">
        <v>243</v>
      </c>
      <c r="AE749" s="29" t="s">
        <v>240</v>
      </c>
      <c r="AF749" s="30">
        <v>45990</v>
      </c>
      <c r="AH749" s="74">
        <f>_xlfn.IFNA(IF(VLOOKUP(D749,'Cases2021 2022 FC'!AC:AE,3,0)=0,"1",VLOOKUP(D749,'Cases2021 2022 FC'!AC:AE,3,0)),"1")</f>
        <v>58</v>
      </c>
      <c r="AI749" s="74">
        <f t="shared" si="67"/>
        <v>1</v>
      </c>
      <c r="AJ749" s="74">
        <f t="shared" si="68"/>
        <v>0</v>
      </c>
      <c r="AK749" s="74">
        <f t="shared" si="69"/>
        <v>1</v>
      </c>
      <c r="AL749" s="74">
        <f t="shared" si="70"/>
        <v>50</v>
      </c>
      <c r="AM749" s="75">
        <f t="shared" si="71"/>
        <v>0</v>
      </c>
      <c r="AN749" s="72" t="str">
        <f>VLOOKUP(D749,SOP!C:R,16,0)</f>
        <v>ΚΕΤΣΑΠ</v>
      </c>
    </row>
    <row r="750" spans="1:40" x14ac:dyDescent="0.3">
      <c r="A750" s="74" cm="1">
        <f t="array" ref="A750">1+SUMPRODUCT(--(D750&gt;$D$2:$D$826))</f>
        <v>726</v>
      </c>
      <c r="B750" s="72" t="str">
        <f t="shared" si="66"/>
        <v>64929594726</v>
      </c>
      <c r="C750" s="30">
        <v>46008</v>
      </c>
      <c r="D750" s="29">
        <v>64929594</v>
      </c>
      <c r="E750" s="29" t="s">
        <v>878</v>
      </c>
      <c r="F750" s="29" t="s">
        <v>624</v>
      </c>
      <c r="G750" s="29" t="s">
        <v>238</v>
      </c>
      <c r="H750" s="29" t="s">
        <v>1977</v>
      </c>
      <c r="I750" s="29">
        <v>50</v>
      </c>
      <c r="J750" s="29">
        <v>0</v>
      </c>
      <c r="K750" s="29">
        <v>0</v>
      </c>
      <c r="L750" s="29">
        <v>0</v>
      </c>
      <c r="M750" s="29" t="s">
        <v>239</v>
      </c>
      <c r="N750" s="30">
        <v>46265</v>
      </c>
      <c r="O750" s="30">
        <v>46130</v>
      </c>
      <c r="P750" s="29">
        <v>257</v>
      </c>
      <c r="Q750" s="29">
        <v>122</v>
      </c>
      <c r="R750" s="29" t="s">
        <v>1980</v>
      </c>
      <c r="S750" s="30">
        <v>45994</v>
      </c>
      <c r="T750" s="29" t="s">
        <v>240</v>
      </c>
      <c r="U750" s="29" t="s">
        <v>240</v>
      </c>
      <c r="V750" s="29">
        <v>50</v>
      </c>
      <c r="W750" s="29">
        <v>763.76</v>
      </c>
      <c r="X750" s="29">
        <v>1</v>
      </c>
      <c r="Y750" s="29" t="s">
        <v>241</v>
      </c>
      <c r="Z750" s="29" t="s">
        <v>2245</v>
      </c>
      <c r="AA750" s="29" t="s">
        <v>242</v>
      </c>
      <c r="AB750" s="29" t="s">
        <v>242</v>
      </c>
      <c r="AC750" s="29" t="s">
        <v>242</v>
      </c>
      <c r="AD750" s="29" t="s">
        <v>243</v>
      </c>
      <c r="AE750" s="29" t="s">
        <v>240</v>
      </c>
      <c r="AF750" s="30">
        <v>45990</v>
      </c>
      <c r="AH750" s="74">
        <f>_xlfn.IFNA(IF(VLOOKUP(D750,'Cases2021 2022 FC'!AC:AE,3,0)=0,"1",VLOOKUP(D750,'Cases2021 2022 FC'!AC:AE,3,0)),"1")</f>
        <v>58</v>
      </c>
      <c r="AI750" s="74">
        <f t="shared" si="67"/>
        <v>1</v>
      </c>
      <c r="AJ750" s="74">
        <f t="shared" si="68"/>
        <v>0</v>
      </c>
      <c r="AK750" s="74">
        <f t="shared" si="69"/>
        <v>1</v>
      </c>
      <c r="AL750" s="74">
        <f t="shared" si="70"/>
        <v>50</v>
      </c>
      <c r="AM750" s="75">
        <f t="shared" si="71"/>
        <v>0</v>
      </c>
      <c r="AN750" s="72" t="str">
        <f>VLOOKUP(D750,SOP!C:R,16,0)</f>
        <v>ΚΕΤΣΑΠ</v>
      </c>
    </row>
    <row r="751" spans="1:40" x14ac:dyDescent="0.3">
      <c r="A751" s="74" cm="1">
        <f t="array" ref="A751">1+SUMPRODUCT(--(D751&gt;$D$2:$D$826))</f>
        <v>726</v>
      </c>
      <c r="B751" s="72" t="str">
        <f t="shared" si="66"/>
        <v>64929594726</v>
      </c>
      <c r="C751" s="30">
        <v>46008</v>
      </c>
      <c r="D751" s="29">
        <v>64929594</v>
      </c>
      <c r="E751" s="29" t="s">
        <v>878</v>
      </c>
      <c r="F751" s="29" t="s">
        <v>624</v>
      </c>
      <c r="G751" s="29" t="s">
        <v>238</v>
      </c>
      <c r="H751" s="29" t="s">
        <v>1977</v>
      </c>
      <c r="I751" s="29">
        <v>50</v>
      </c>
      <c r="J751" s="29">
        <v>0</v>
      </c>
      <c r="K751" s="29">
        <v>0</v>
      </c>
      <c r="L751" s="29">
        <v>0</v>
      </c>
      <c r="M751" s="29" t="s">
        <v>239</v>
      </c>
      <c r="N751" s="30">
        <v>46265</v>
      </c>
      <c r="O751" s="30">
        <v>46130</v>
      </c>
      <c r="P751" s="32">
        <v>257</v>
      </c>
      <c r="Q751" s="32">
        <v>122</v>
      </c>
      <c r="R751" s="29" t="s">
        <v>1981</v>
      </c>
      <c r="S751" s="30">
        <v>45994</v>
      </c>
      <c r="T751" s="29" t="s">
        <v>240</v>
      </c>
      <c r="U751" s="29" t="s">
        <v>240</v>
      </c>
      <c r="V751" s="32">
        <v>50</v>
      </c>
      <c r="W751" s="33">
        <v>763.76</v>
      </c>
      <c r="X751" s="32">
        <v>1</v>
      </c>
      <c r="Y751" s="29" t="s">
        <v>241</v>
      </c>
      <c r="Z751" s="29" t="s">
        <v>2245</v>
      </c>
      <c r="AA751" s="29" t="s">
        <v>242</v>
      </c>
      <c r="AB751" s="29" t="s">
        <v>242</v>
      </c>
      <c r="AC751" s="29" t="s">
        <v>242</v>
      </c>
      <c r="AD751" s="29" t="s">
        <v>243</v>
      </c>
      <c r="AE751" s="29" t="s">
        <v>240</v>
      </c>
      <c r="AF751" s="30">
        <v>45990</v>
      </c>
      <c r="AG751" s="30"/>
      <c r="AH751" s="74">
        <f>_xlfn.IFNA(IF(VLOOKUP(D751,'Cases2021 2022 FC'!AC:AE,3,0)=0,"1",VLOOKUP(D751,'Cases2021 2022 FC'!AC:AE,3,0)),"1")</f>
        <v>58</v>
      </c>
      <c r="AI751" s="74">
        <f t="shared" si="67"/>
        <v>1</v>
      </c>
      <c r="AJ751" s="74">
        <f t="shared" si="68"/>
        <v>0</v>
      </c>
      <c r="AK751" s="74">
        <f t="shared" si="69"/>
        <v>1</v>
      </c>
      <c r="AL751" s="74">
        <f t="shared" si="70"/>
        <v>50</v>
      </c>
      <c r="AM751" s="75">
        <f t="shared" si="71"/>
        <v>0</v>
      </c>
      <c r="AN751" s="72" t="str">
        <f>VLOOKUP(D751,SOP!C:R,16,0)</f>
        <v>ΚΕΤΣΑΠ</v>
      </c>
    </row>
    <row r="752" spans="1:40" x14ac:dyDescent="0.3">
      <c r="A752" s="74" cm="1">
        <f t="array" ref="A752">1+SUMPRODUCT(--(D752&gt;$D$2:$D$826))</f>
        <v>726</v>
      </c>
      <c r="B752" s="72" t="str">
        <f t="shared" si="66"/>
        <v>64929594726</v>
      </c>
      <c r="C752" s="30">
        <v>46008</v>
      </c>
      <c r="D752" s="29">
        <v>64929594</v>
      </c>
      <c r="E752" s="29" t="s">
        <v>878</v>
      </c>
      <c r="F752" s="29" t="s">
        <v>624</v>
      </c>
      <c r="G752" s="29" t="s">
        <v>238</v>
      </c>
      <c r="H752" s="29" t="s">
        <v>1977</v>
      </c>
      <c r="I752" s="29">
        <v>48</v>
      </c>
      <c r="J752" s="29">
        <v>0</v>
      </c>
      <c r="K752" s="29">
        <v>0</v>
      </c>
      <c r="L752" s="29">
        <v>0</v>
      </c>
      <c r="M752" s="29" t="s">
        <v>239</v>
      </c>
      <c r="N752" s="30">
        <v>46265</v>
      </c>
      <c r="O752" s="30">
        <v>46130</v>
      </c>
      <c r="P752" s="29">
        <v>257</v>
      </c>
      <c r="Q752" s="29">
        <v>122</v>
      </c>
      <c r="R752" s="29" t="s">
        <v>1982</v>
      </c>
      <c r="S752" s="30">
        <v>45994</v>
      </c>
      <c r="T752" s="29" t="s">
        <v>240</v>
      </c>
      <c r="U752" s="29" t="s">
        <v>240</v>
      </c>
      <c r="V752" s="29">
        <v>48</v>
      </c>
      <c r="W752" s="29">
        <v>733.21</v>
      </c>
      <c r="X752" s="29">
        <v>0.96</v>
      </c>
      <c r="Y752" s="29" t="s">
        <v>241</v>
      </c>
      <c r="Z752" s="29" t="s">
        <v>2245</v>
      </c>
      <c r="AA752" s="29" t="s">
        <v>242</v>
      </c>
      <c r="AB752" s="29" t="s">
        <v>242</v>
      </c>
      <c r="AC752" s="29" t="s">
        <v>242</v>
      </c>
      <c r="AD752" s="29" t="s">
        <v>243</v>
      </c>
      <c r="AE752" s="29" t="s">
        <v>240</v>
      </c>
      <c r="AF752" s="30">
        <v>45990</v>
      </c>
      <c r="AH752" s="74">
        <f>_xlfn.IFNA(IF(VLOOKUP(D752,'Cases2021 2022 FC'!AC:AE,3,0)=0,"1",VLOOKUP(D752,'Cases2021 2022 FC'!AC:AE,3,0)),"1")</f>
        <v>58</v>
      </c>
      <c r="AI752" s="74">
        <f t="shared" si="67"/>
        <v>1</v>
      </c>
      <c r="AJ752" s="74">
        <f t="shared" si="68"/>
        <v>0</v>
      </c>
      <c r="AK752" s="74">
        <f t="shared" si="69"/>
        <v>1</v>
      </c>
      <c r="AL752" s="74">
        <f t="shared" si="70"/>
        <v>48</v>
      </c>
      <c r="AM752" s="75">
        <f t="shared" si="71"/>
        <v>0</v>
      </c>
      <c r="AN752" s="72" t="str">
        <f>VLOOKUP(D752,SOP!C:R,16,0)</f>
        <v>ΚΕΤΣΑΠ</v>
      </c>
    </row>
    <row r="753" spans="1:40" x14ac:dyDescent="0.3">
      <c r="A753" s="74" cm="1">
        <f t="array" ref="A753">1+SUMPRODUCT(--(D753&gt;$D$2:$D$826))</f>
        <v>726</v>
      </c>
      <c r="B753" s="72" t="str">
        <f t="shared" si="66"/>
        <v>64929594726</v>
      </c>
      <c r="C753" s="30">
        <v>46008</v>
      </c>
      <c r="D753" s="29">
        <v>64929594</v>
      </c>
      <c r="E753" s="29" t="s">
        <v>878</v>
      </c>
      <c r="F753" s="29" t="s">
        <v>624</v>
      </c>
      <c r="G753" s="29" t="s">
        <v>238</v>
      </c>
      <c r="H753" s="29" t="s">
        <v>2263</v>
      </c>
      <c r="I753" s="29">
        <v>50</v>
      </c>
      <c r="J753" s="29">
        <v>0</v>
      </c>
      <c r="K753" s="29">
        <v>0</v>
      </c>
      <c r="L753" s="29">
        <v>0</v>
      </c>
      <c r="M753" s="29" t="s">
        <v>239</v>
      </c>
      <c r="N753" s="30">
        <v>46295</v>
      </c>
      <c r="O753" s="30">
        <v>46160</v>
      </c>
      <c r="P753" s="29">
        <v>287</v>
      </c>
      <c r="Q753" s="29">
        <v>152</v>
      </c>
      <c r="R753" s="29" t="s">
        <v>2264</v>
      </c>
      <c r="S753" s="30">
        <v>46002</v>
      </c>
      <c r="T753" s="29" t="s">
        <v>240</v>
      </c>
      <c r="U753" s="29" t="s">
        <v>240</v>
      </c>
      <c r="V753" s="32">
        <v>50</v>
      </c>
      <c r="W753" s="29">
        <v>763.76</v>
      </c>
      <c r="X753" s="29">
        <v>1</v>
      </c>
      <c r="Y753" s="29" t="s">
        <v>241</v>
      </c>
      <c r="Z753" s="29" t="s">
        <v>2245</v>
      </c>
      <c r="AA753" s="29" t="s">
        <v>242</v>
      </c>
      <c r="AB753" s="29" t="s">
        <v>242</v>
      </c>
      <c r="AC753" s="29" t="s">
        <v>242</v>
      </c>
      <c r="AD753" s="29" t="s">
        <v>243</v>
      </c>
      <c r="AE753" s="29" t="s">
        <v>240</v>
      </c>
      <c r="AF753" s="30">
        <v>46002</v>
      </c>
      <c r="AH753" s="74">
        <f>_xlfn.IFNA(IF(VLOOKUP(D753,'Cases2021 2022 FC'!AC:AE,3,0)=0,"1",VLOOKUP(D753,'Cases2021 2022 FC'!AC:AE,3,0)),"1")</f>
        <v>58</v>
      </c>
      <c r="AI753" s="74">
        <f t="shared" si="67"/>
        <v>1</v>
      </c>
      <c r="AJ753" s="74">
        <f t="shared" si="68"/>
        <v>0</v>
      </c>
      <c r="AK753" s="74">
        <f t="shared" si="69"/>
        <v>1</v>
      </c>
      <c r="AL753" s="74">
        <f t="shared" si="70"/>
        <v>50</v>
      </c>
      <c r="AM753" s="75">
        <f t="shared" si="71"/>
        <v>0</v>
      </c>
      <c r="AN753" s="72" t="str">
        <f>VLOOKUP(D753,SOP!C:R,16,0)</f>
        <v>ΚΕΤΣΑΠ</v>
      </c>
    </row>
    <row r="754" spans="1:40" x14ac:dyDescent="0.3">
      <c r="A754" s="74" cm="1">
        <f t="array" ref="A754">1+SUMPRODUCT(--(D754&gt;$D$2:$D$826))</f>
        <v>726</v>
      </c>
      <c r="B754" s="72" t="str">
        <f t="shared" si="66"/>
        <v>64929594726</v>
      </c>
      <c r="C754" s="30">
        <v>46008</v>
      </c>
      <c r="D754" s="29">
        <v>64929594</v>
      </c>
      <c r="E754" s="29" t="s">
        <v>878</v>
      </c>
      <c r="F754" s="29" t="s">
        <v>624</v>
      </c>
      <c r="G754" s="29" t="s">
        <v>238</v>
      </c>
      <c r="H754" s="29" t="s">
        <v>2263</v>
      </c>
      <c r="I754" s="29">
        <v>50</v>
      </c>
      <c r="J754" s="29">
        <v>0</v>
      </c>
      <c r="K754" s="29">
        <v>0</v>
      </c>
      <c r="L754" s="29">
        <v>0</v>
      </c>
      <c r="M754" s="29" t="s">
        <v>239</v>
      </c>
      <c r="N754" s="30">
        <v>46295</v>
      </c>
      <c r="O754" s="30">
        <v>46160</v>
      </c>
      <c r="P754" s="29">
        <v>287</v>
      </c>
      <c r="Q754" s="29">
        <v>152</v>
      </c>
      <c r="R754" s="29" t="s">
        <v>2265</v>
      </c>
      <c r="S754" s="30">
        <v>46002</v>
      </c>
      <c r="T754" s="29" t="s">
        <v>240</v>
      </c>
      <c r="U754" s="29" t="s">
        <v>240</v>
      </c>
      <c r="V754" s="29">
        <v>50</v>
      </c>
      <c r="W754" s="29">
        <v>763.76</v>
      </c>
      <c r="X754" s="29">
        <v>1</v>
      </c>
      <c r="Y754" s="29" t="s">
        <v>241</v>
      </c>
      <c r="Z754" s="29" t="s">
        <v>2245</v>
      </c>
      <c r="AA754" s="29" t="s">
        <v>242</v>
      </c>
      <c r="AB754" s="29" t="s">
        <v>242</v>
      </c>
      <c r="AC754" s="29" t="s">
        <v>242</v>
      </c>
      <c r="AD754" s="29" t="s">
        <v>243</v>
      </c>
      <c r="AE754" s="29" t="s">
        <v>240</v>
      </c>
      <c r="AF754" s="30">
        <v>46002</v>
      </c>
      <c r="AH754" s="74">
        <f>_xlfn.IFNA(IF(VLOOKUP(D754,'Cases2021 2022 FC'!AC:AE,3,0)=0,"1",VLOOKUP(D754,'Cases2021 2022 FC'!AC:AE,3,0)),"1")</f>
        <v>58</v>
      </c>
      <c r="AI754" s="74">
        <f t="shared" si="67"/>
        <v>1</v>
      </c>
      <c r="AJ754" s="74">
        <f t="shared" si="68"/>
        <v>0</v>
      </c>
      <c r="AK754" s="74">
        <f t="shared" si="69"/>
        <v>1</v>
      </c>
      <c r="AL754" s="74">
        <f t="shared" si="70"/>
        <v>50</v>
      </c>
      <c r="AM754" s="75">
        <f t="shared" si="71"/>
        <v>0</v>
      </c>
      <c r="AN754" s="72" t="str">
        <f>VLOOKUP(D754,SOP!C:R,16,0)</f>
        <v>ΚΕΤΣΑΠ</v>
      </c>
    </row>
    <row r="755" spans="1:40" x14ac:dyDescent="0.3">
      <c r="A755" s="74" cm="1">
        <f t="array" ref="A755">1+SUMPRODUCT(--(D755&gt;$D$2:$D$826))</f>
        <v>726</v>
      </c>
      <c r="B755" s="72" t="str">
        <f t="shared" si="66"/>
        <v>64929594726</v>
      </c>
      <c r="C755" s="30">
        <v>46008</v>
      </c>
      <c r="D755" s="29">
        <v>64929594</v>
      </c>
      <c r="E755" s="29" t="s">
        <v>878</v>
      </c>
      <c r="F755" s="29" t="s">
        <v>624</v>
      </c>
      <c r="G755" s="29" t="s">
        <v>238</v>
      </c>
      <c r="H755" s="29" t="s">
        <v>2263</v>
      </c>
      <c r="I755" s="29">
        <v>50</v>
      </c>
      <c r="J755" s="29">
        <v>0</v>
      </c>
      <c r="K755" s="29">
        <v>0</v>
      </c>
      <c r="L755" s="29">
        <v>0</v>
      </c>
      <c r="M755" s="29" t="s">
        <v>239</v>
      </c>
      <c r="N755" s="132">
        <v>46295</v>
      </c>
      <c r="O755" s="30">
        <v>46160</v>
      </c>
      <c r="P755" s="29">
        <v>287</v>
      </c>
      <c r="Q755" s="29">
        <v>152</v>
      </c>
      <c r="R755" s="29" t="s">
        <v>2266</v>
      </c>
      <c r="S755" s="30">
        <v>46002</v>
      </c>
      <c r="T755" s="29" t="s">
        <v>240</v>
      </c>
      <c r="U755" s="29" t="s">
        <v>240</v>
      </c>
      <c r="V755" s="29">
        <v>50</v>
      </c>
      <c r="W755" s="29">
        <v>763.76</v>
      </c>
      <c r="X755" s="29">
        <v>1</v>
      </c>
      <c r="Y755" s="29" t="s">
        <v>241</v>
      </c>
      <c r="Z755" s="29" t="s">
        <v>2245</v>
      </c>
      <c r="AA755" s="29" t="s">
        <v>242</v>
      </c>
      <c r="AB755" s="29" t="s">
        <v>242</v>
      </c>
      <c r="AC755" s="29" t="s">
        <v>242</v>
      </c>
      <c r="AD755" s="29" t="s">
        <v>243</v>
      </c>
      <c r="AE755" s="29" t="s">
        <v>240</v>
      </c>
      <c r="AF755" s="30">
        <v>46002</v>
      </c>
      <c r="AH755" s="74">
        <f>_xlfn.IFNA(IF(VLOOKUP(D755,'Cases2021 2022 FC'!AC:AE,3,0)=0,"1",VLOOKUP(D755,'Cases2021 2022 FC'!AC:AE,3,0)),"1")</f>
        <v>58</v>
      </c>
      <c r="AI755" s="74">
        <f t="shared" si="67"/>
        <v>1</v>
      </c>
      <c r="AJ755" s="74">
        <f t="shared" si="68"/>
        <v>0</v>
      </c>
      <c r="AK755" s="74">
        <f t="shared" si="69"/>
        <v>1</v>
      </c>
      <c r="AL755" s="74">
        <f t="shared" si="70"/>
        <v>50</v>
      </c>
      <c r="AM755" s="75">
        <f t="shared" si="71"/>
        <v>0</v>
      </c>
      <c r="AN755" s="72" t="str">
        <f>VLOOKUP(D755,SOP!C:R,16,0)</f>
        <v>ΚΕΤΣΑΠ</v>
      </c>
    </row>
    <row r="756" spans="1:40" x14ac:dyDescent="0.3">
      <c r="A756" s="74" cm="1">
        <f t="array" ref="A756">1+SUMPRODUCT(--(D756&gt;$D$2:$D$826))</f>
        <v>726</v>
      </c>
      <c r="B756" s="72" t="str">
        <f t="shared" si="66"/>
        <v>64929594726</v>
      </c>
      <c r="C756" s="30">
        <v>46008</v>
      </c>
      <c r="D756" s="29">
        <v>64929594</v>
      </c>
      <c r="E756" s="29" t="s">
        <v>878</v>
      </c>
      <c r="F756" s="29" t="s">
        <v>624</v>
      </c>
      <c r="G756" s="29" t="s">
        <v>238</v>
      </c>
      <c r="H756" s="29" t="s">
        <v>2263</v>
      </c>
      <c r="I756" s="29">
        <v>50</v>
      </c>
      <c r="J756" s="29">
        <v>0</v>
      </c>
      <c r="K756" s="29">
        <v>0</v>
      </c>
      <c r="L756" s="29">
        <v>0</v>
      </c>
      <c r="M756" s="29" t="s">
        <v>239</v>
      </c>
      <c r="N756" s="132">
        <v>46295</v>
      </c>
      <c r="O756" s="30">
        <v>46160</v>
      </c>
      <c r="P756" s="29">
        <v>287</v>
      </c>
      <c r="Q756" s="29">
        <v>152</v>
      </c>
      <c r="R756" s="29" t="s">
        <v>2267</v>
      </c>
      <c r="S756" s="30">
        <v>46002</v>
      </c>
      <c r="T756" s="29" t="s">
        <v>240</v>
      </c>
      <c r="U756" s="29" t="s">
        <v>240</v>
      </c>
      <c r="V756" s="29">
        <v>50</v>
      </c>
      <c r="W756" s="29">
        <v>763.76</v>
      </c>
      <c r="X756" s="29">
        <v>1</v>
      </c>
      <c r="Y756" s="29" t="s">
        <v>241</v>
      </c>
      <c r="Z756" s="29" t="s">
        <v>2245</v>
      </c>
      <c r="AA756" s="29" t="s">
        <v>242</v>
      </c>
      <c r="AB756" s="29" t="s">
        <v>242</v>
      </c>
      <c r="AC756" s="29" t="s">
        <v>242</v>
      </c>
      <c r="AD756" s="29" t="s">
        <v>243</v>
      </c>
      <c r="AE756" s="29" t="s">
        <v>240</v>
      </c>
      <c r="AF756" s="30">
        <v>46002</v>
      </c>
      <c r="AH756" s="74">
        <f>_xlfn.IFNA(IF(VLOOKUP(D756,'Cases2021 2022 FC'!AC:AE,3,0)=0,"1",VLOOKUP(D756,'Cases2021 2022 FC'!AC:AE,3,0)),"1")</f>
        <v>58</v>
      </c>
      <c r="AI756" s="74">
        <f t="shared" si="67"/>
        <v>1</v>
      </c>
      <c r="AJ756" s="74">
        <f t="shared" si="68"/>
        <v>0</v>
      </c>
      <c r="AK756" s="74">
        <f t="shared" si="69"/>
        <v>1</v>
      </c>
      <c r="AL756" s="74">
        <f t="shared" si="70"/>
        <v>50</v>
      </c>
      <c r="AM756" s="75">
        <f t="shared" si="71"/>
        <v>0</v>
      </c>
      <c r="AN756" s="72" t="str">
        <f>VLOOKUP(D756,SOP!C:R,16,0)</f>
        <v>ΚΕΤΣΑΠ</v>
      </c>
    </row>
    <row r="757" spans="1:40" x14ac:dyDescent="0.3">
      <c r="A757" s="74" cm="1">
        <f t="array" ref="A757">1+SUMPRODUCT(--(D757&gt;$D$2:$D$826))</f>
        <v>726</v>
      </c>
      <c r="B757" s="72" t="str">
        <f t="shared" si="66"/>
        <v>64929594726</v>
      </c>
      <c r="C757" s="30">
        <v>46008</v>
      </c>
      <c r="D757" s="29">
        <v>64929594</v>
      </c>
      <c r="E757" s="29" t="s">
        <v>878</v>
      </c>
      <c r="F757" s="29" t="s">
        <v>624</v>
      </c>
      <c r="G757" s="29" t="s">
        <v>238</v>
      </c>
      <c r="H757" s="29" t="s">
        <v>2263</v>
      </c>
      <c r="I757" s="29">
        <v>50</v>
      </c>
      <c r="J757" s="29">
        <v>0</v>
      </c>
      <c r="K757" s="29">
        <v>0</v>
      </c>
      <c r="L757" s="29">
        <v>0</v>
      </c>
      <c r="M757" s="29" t="s">
        <v>239</v>
      </c>
      <c r="N757" s="132">
        <v>46295</v>
      </c>
      <c r="O757" s="29">
        <v>46160</v>
      </c>
      <c r="P757" s="29">
        <v>287</v>
      </c>
      <c r="Q757" s="29">
        <v>152</v>
      </c>
      <c r="R757" s="29" t="s">
        <v>2268</v>
      </c>
      <c r="S757" s="29">
        <v>46002</v>
      </c>
      <c r="T757" s="29" t="s">
        <v>240</v>
      </c>
      <c r="U757" s="29" t="s">
        <v>240</v>
      </c>
      <c r="V757" s="29">
        <v>50</v>
      </c>
      <c r="W757" s="29">
        <v>763.76</v>
      </c>
      <c r="X757" s="29">
        <v>1</v>
      </c>
      <c r="Y757" s="29" t="s">
        <v>241</v>
      </c>
      <c r="Z757" s="29" t="s">
        <v>2245</v>
      </c>
      <c r="AA757" s="29" t="s">
        <v>242</v>
      </c>
      <c r="AB757" s="29" t="s">
        <v>242</v>
      </c>
      <c r="AC757" s="29" t="s">
        <v>242</v>
      </c>
      <c r="AD757" s="29" t="s">
        <v>243</v>
      </c>
      <c r="AE757" s="29" t="s">
        <v>240</v>
      </c>
      <c r="AF757" s="30">
        <v>46002</v>
      </c>
      <c r="AH757" s="74">
        <f>_xlfn.IFNA(IF(VLOOKUP(D757,'Cases2021 2022 FC'!AC:AE,3,0)=0,"1",VLOOKUP(D757,'Cases2021 2022 FC'!AC:AE,3,0)),"1")</f>
        <v>58</v>
      </c>
      <c r="AI757" s="74">
        <f t="shared" si="67"/>
        <v>1</v>
      </c>
      <c r="AJ757" s="74">
        <f t="shared" si="68"/>
        <v>0</v>
      </c>
      <c r="AK757" s="74">
        <f t="shared" si="69"/>
        <v>1</v>
      </c>
      <c r="AL757" s="74">
        <f t="shared" si="70"/>
        <v>50</v>
      </c>
      <c r="AM757" s="75">
        <f t="shared" si="71"/>
        <v>0</v>
      </c>
      <c r="AN757" s="72" t="str">
        <f>VLOOKUP(D757,SOP!C:R,16,0)</f>
        <v>ΚΕΤΣΑΠ</v>
      </c>
    </row>
    <row r="758" spans="1:40" x14ac:dyDescent="0.3">
      <c r="A758" s="74" cm="1">
        <f t="array" ref="A758">1+SUMPRODUCT(--(D758&gt;$D$2:$D$826))</f>
        <v>726</v>
      </c>
      <c r="B758" s="72" t="str">
        <f t="shared" si="66"/>
        <v>64929594726</v>
      </c>
      <c r="C758" s="30">
        <v>46008</v>
      </c>
      <c r="D758" s="29">
        <v>64929594</v>
      </c>
      <c r="E758" s="29" t="s">
        <v>878</v>
      </c>
      <c r="F758" s="29" t="s">
        <v>624</v>
      </c>
      <c r="G758" s="29" t="s">
        <v>238</v>
      </c>
      <c r="H758" s="29" t="s">
        <v>2263</v>
      </c>
      <c r="I758" s="29">
        <v>50</v>
      </c>
      <c r="J758" s="29">
        <v>0</v>
      </c>
      <c r="K758" s="29">
        <v>0</v>
      </c>
      <c r="L758" s="29">
        <v>0</v>
      </c>
      <c r="M758" s="29" t="s">
        <v>239</v>
      </c>
      <c r="N758" s="132">
        <v>46295</v>
      </c>
      <c r="O758" s="30">
        <v>46160</v>
      </c>
      <c r="P758" s="29">
        <v>287</v>
      </c>
      <c r="Q758" s="29">
        <v>152</v>
      </c>
      <c r="R758" s="29" t="s">
        <v>2269</v>
      </c>
      <c r="S758" s="30">
        <v>46002</v>
      </c>
      <c r="T758" s="29" t="s">
        <v>240</v>
      </c>
      <c r="U758" s="29" t="s">
        <v>240</v>
      </c>
      <c r="V758" s="29">
        <v>50</v>
      </c>
      <c r="W758" s="29">
        <v>763.76</v>
      </c>
      <c r="X758" s="29">
        <v>1</v>
      </c>
      <c r="Y758" s="29" t="s">
        <v>241</v>
      </c>
      <c r="Z758" s="29" t="s">
        <v>2245</v>
      </c>
      <c r="AA758" s="29" t="s">
        <v>242</v>
      </c>
      <c r="AB758" s="29" t="s">
        <v>242</v>
      </c>
      <c r="AC758" s="29" t="s">
        <v>242</v>
      </c>
      <c r="AD758" s="29" t="s">
        <v>243</v>
      </c>
      <c r="AE758" s="29" t="s">
        <v>240</v>
      </c>
      <c r="AF758" s="30">
        <v>46002</v>
      </c>
      <c r="AH758" s="74">
        <f>_xlfn.IFNA(IF(VLOOKUP(D758,'Cases2021 2022 FC'!AC:AE,3,0)=0,"1",VLOOKUP(D758,'Cases2021 2022 FC'!AC:AE,3,0)),"1")</f>
        <v>58</v>
      </c>
      <c r="AI758" s="74">
        <f t="shared" si="67"/>
        <v>1</v>
      </c>
      <c r="AJ758" s="74">
        <f t="shared" si="68"/>
        <v>0</v>
      </c>
      <c r="AK758" s="74">
        <f t="shared" si="69"/>
        <v>1</v>
      </c>
      <c r="AL758" s="74">
        <f t="shared" si="70"/>
        <v>50</v>
      </c>
      <c r="AM758" s="75">
        <f t="shared" si="71"/>
        <v>0</v>
      </c>
      <c r="AN758" s="72" t="str">
        <f>VLOOKUP(D758,SOP!C:R,16,0)</f>
        <v>ΚΕΤΣΑΠ</v>
      </c>
    </row>
    <row r="759" spans="1:40" x14ac:dyDescent="0.3">
      <c r="A759" s="74" cm="1">
        <f t="array" ref="A759">1+SUMPRODUCT(--(D759&gt;$D$2:$D$826))</f>
        <v>726</v>
      </c>
      <c r="B759" s="72" t="str">
        <f t="shared" si="66"/>
        <v>64929594726</v>
      </c>
      <c r="C759" s="30">
        <v>46008</v>
      </c>
      <c r="D759" s="29">
        <v>64929594</v>
      </c>
      <c r="E759" s="29" t="s">
        <v>878</v>
      </c>
      <c r="F759" s="29" t="s">
        <v>624</v>
      </c>
      <c r="G759" s="29" t="s">
        <v>238</v>
      </c>
      <c r="H759" s="29" t="s">
        <v>2263</v>
      </c>
      <c r="I759" s="29">
        <v>50</v>
      </c>
      <c r="J759" s="29">
        <v>0</v>
      </c>
      <c r="K759" s="29">
        <v>0</v>
      </c>
      <c r="L759" s="29">
        <v>0</v>
      </c>
      <c r="M759" s="29" t="s">
        <v>239</v>
      </c>
      <c r="N759" s="30">
        <v>46295</v>
      </c>
      <c r="O759" s="30">
        <v>46160</v>
      </c>
      <c r="P759" s="29">
        <v>287</v>
      </c>
      <c r="Q759" s="29">
        <v>152</v>
      </c>
      <c r="R759" s="29" t="s">
        <v>2270</v>
      </c>
      <c r="S759" s="30">
        <v>46002</v>
      </c>
      <c r="T759" s="29" t="s">
        <v>240</v>
      </c>
      <c r="U759" s="29" t="s">
        <v>240</v>
      </c>
      <c r="V759" s="29">
        <v>50</v>
      </c>
      <c r="W759" s="29">
        <v>763.76</v>
      </c>
      <c r="X759" s="29">
        <v>1</v>
      </c>
      <c r="Y759" s="29" t="s">
        <v>241</v>
      </c>
      <c r="Z759" s="29" t="s">
        <v>2245</v>
      </c>
      <c r="AA759" s="29" t="s">
        <v>242</v>
      </c>
      <c r="AB759" s="29" t="s">
        <v>242</v>
      </c>
      <c r="AC759" s="29" t="s">
        <v>242</v>
      </c>
      <c r="AD759" s="29" t="s">
        <v>243</v>
      </c>
      <c r="AE759" s="29" t="s">
        <v>240</v>
      </c>
      <c r="AF759" s="30">
        <v>46002</v>
      </c>
      <c r="AH759" s="74">
        <f>_xlfn.IFNA(IF(VLOOKUP(D759,'Cases2021 2022 FC'!AC:AE,3,0)=0,"1",VLOOKUP(D759,'Cases2021 2022 FC'!AC:AE,3,0)),"1")</f>
        <v>58</v>
      </c>
      <c r="AI759" s="74">
        <f t="shared" si="67"/>
        <v>1</v>
      </c>
      <c r="AJ759" s="74">
        <f t="shared" si="68"/>
        <v>0</v>
      </c>
      <c r="AK759" s="74">
        <f t="shared" si="69"/>
        <v>1</v>
      </c>
      <c r="AL759" s="74">
        <f t="shared" si="70"/>
        <v>50</v>
      </c>
      <c r="AM759" s="75">
        <f t="shared" si="71"/>
        <v>0</v>
      </c>
      <c r="AN759" s="72" t="str">
        <f>VLOOKUP(D759,SOP!C:R,16,0)</f>
        <v>ΚΕΤΣΑΠ</v>
      </c>
    </row>
    <row r="760" spans="1:40" x14ac:dyDescent="0.3">
      <c r="A760" s="74" cm="1">
        <f t="array" ref="A760">1+SUMPRODUCT(--(D760&gt;$D$2:$D$826))</f>
        <v>726</v>
      </c>
      <c r="B760" s="72" t="str">
        <f t="shared" si="66"/>
        <v>64929594726</v>
      </c>
      <c r="C760" s="30">
        <v>46008</v>
      </c>
      <c r="D760" s="29">
        <v>64929594</v>
      </c>
      <c r="E760" s="29" t="s">
        <v>878</v>
      </c>
      <c r="F760" s="29" t="s">
        <v>624</v>
      </c>
      <c r="G760" s="29" t="s">
        <v>238</v>
      </c>
      <c r="H760" s="29" t="s">
        <v>2263</v>
      </c>
      <c r="I760" s="29">
        <v>50</v>
      </c>
      <c r="J760" s="29">
        <v>0</v>
      </c>
      <c r="K760" s="29">
        <v>0</v>
      </c>
      <c r="L760" s="29">
        <v>0</v>
      </c>
      <c r="M760" s="29" t="s">
        <v>239</v>
      </c>
      <c r="N760" s="132">
        <v>46295</v>
      </c>
      <c r="O760" s="30">
        <v>46160</v>
      </c>
      <c r="P760" s="29">
        <v>287</v>
      </c>
      <c r="Q760" s="29">
        <v>152</v>
      </c>
      <c r="R760" s="29" t="s">
        <v>2271</v>
      </c>
      <c r="S760" s="29">
        <v>46002</v>
      </c>
      <c r="T760" s="29" t="s">
        <v>240</v>
      </c>
      <c r="U760" s="29" t="s">
        <v>240</v>
      </c>
      <c r="V760" s="29">
        <v>50</v>
      </c>
      <c r="W760" s="29">
        <v>763.76</v>
      </c>
      <c r="X760" s="29">
        <v>1</v>
      </c>
      <c r="Y760" s="29" t="s">
        <v>241</v>
      </c>
      <c r="Z760" s="29" t="s">
        <v>2245</v>
      </c>
      <c r="AA760" s="29" t="s">
        <v>242</v>
      </c>
      <c r="AB760" s="29" t="s">
        <v>242</v>
      </c>
      <c r="AC760" s="29" t="s">
        <v>242</v>
      </c>
      <c r="AD760" s="29" t="s">
        <v>243</v>
      </c>
      <c r="AE760" s="29" t="s">
        <v>240</v>
      </c>
      <c r="AF760" s="30">
        <v>46002</v>
      </c>
      <c r="AH760" s="74">
        <f>_xlfn.IFNA(IF(VLOOKUP(D760,'Cases2021 2022 FC'!AC:AE,3,0)=0,"1",VLOOKUP(D760,'Cases2021 2022 FC'!AC:AE,3,0)),"1")</f>
        <v>58</v>
      </c>
      <c r="AI760" s="74">
        <f t="shared" si="67"/>
        <v>1</v>
      </c>
      <c r="AJ760" s="74">
        <f t="shared" si="68"/>
        <v>0</v>
      </c>
      <c r="AK760" s="74">
        <f t="shared" si="69"/>
        <v>1</v>
      </c>
      <c r="AL760" s="74">
        <f t="shared" si="70"/>
        <v>50</v>
      </c>
      <c r="AM760" s="75">
        <f t="shared" si="71"/>
        <v>0</v>
      </c>
      <c r="AN760" s="72" t="str">
        <f>VLOOKUP(D760,SOP!C:R,16,0)</f>
        <v>ΚΕΤΣΑΠ</v>
      </c>
    </row>
    <row r="761" spans="1:40" x14ac:dyDescent="0.3">
      <c r="A761" s="74" cm="1">
        <f t="array" ref="A761">1+SUMPRODUCT(--(D761&gt;$D$2:$D$826))</f>
        <v>726</v>
      </c>
      <c r="B761" s="72" t="str">
        <f t="shared" si="66"/>
        <v>64929594726</v>
      </c>
      <c r="C761" s="30">
        <v>46008</v>
      </c>
      <c r="D761" s="29">
        <v>64929594</v>
      </c>
      <c r="E761" s="29" t="s">
        <v>878</v>
      </c>
      <c r="F761" s="29" t="s">
        <v>624</v>
      </c>
      <c r="G761" s="29" t="s">
        <v>238</v>
      </c>
      <c r="H761" s="29" t="s">
        <v>2263</v>
      </c>
      <c r="I761" s="29">
        <v>50</v>
      </c>
      <c r="J761" s="29">
        <v>0</v>
      </c>
      <c r="K761" s="29">
        <v>0</v>
      </c>
      <c r="L761" s="29">
        <v>0</v>
      </c>
      <c r="M761" s="29" t="s">
        <v>239</v>
      </c>
      <c r="N761" s="132">
        <v>46295</v>
      </c>
      <c r="O761" s="30">
        <v>46160</v>
      </c>
      <c r="P761" s="29">
        <v>287</v>
      </c>
      <c r="Q761" s="29">
        <v>152</v>
      </c>
      <c r="R761" s="29" t="s">
        <v>2272</v>
      </c>
      <c r="S761" s="29">
        <v>46002</v>
      </c>
      <c r="T761" s="29" t="s">
        <v>240</v>
      </c>
      <c r="U761" s="29" t="s">
        <v>240</v>
      </c>
      <c r="V761" s="29">
        <v>50</v>
      </c>
      <c r="W761" s="29">
        <v>763.76</v>
      </c>
      <c r="X761" s="29">
        <v>1</v>
      </c>
      <c r="Y761" s="29" t="s">
        <v>241</v>
      </c>
      <c r="Z761" s="29" t="s">
        <v>2245</v>
      </c>
      <c r="AA761" s="29" t="s">
        <v>242</v>
      </c>
      <c r="AB761" s="29" t="s">
        <v>242</v>
      </c>
      <c r="AC761" s="29" t="s">
        <v>242</v>
      </c>
      <c r="AD761" s="29" t="s">
        <v>243</v>
      </c>
      <c r="AE761" s="29" t="s">
        <v>240</v>
      </c>
      <c r="AF761" s="30">
        <v>46002</v>
      </c>
      <c r="AH761" s="74">
        <f>_xlfn.IFNA(IF(VLOOKUP(D761,'Cases2021 2022 FC'!AC:AE,3,0)=0,"1",VLOOKUP(D761,'Cases2021 2022 FC'!AC:AE,3,0)),"1")</f>
        <v>58</v>
      </c>
      <c r="AI761" s="74">
        <f t="shared" si="67"/>
        <v>1</v>
      </c>
      <c r="AJ761" s="74">
        <f t="shared" si="68"/>
        <v>0</v>
      </c>
      <c r="AK761" s="74">
        <f t="shared" si="69"/>
        <v>1</v>
      </c>
      <c r="AL761" s="74">
        <f t="shared" si="70"/>
        <v>50</v>
      </c>
      <c r="AM761" s="75">
        <f t="shared" si="71"/>
        <v>0</v>
      </c>
      <c r="AN761" s="72" t="str">
        <f>VLOOKUP(D761,SOP!C:R,16,0)</f>
        <v>ΚΕΤΣΑΠ</v>
      </c>
    </row>
    <row r="762" spans="1:40" x14ac:dyDescent="0.3">
      <c r="A762" s="74" cm="1">
        <f t="array" ref="A762">1+SUMPRODUCT(--(D762&gt;$D$2:$D$826))</f>
        <v>726</v>
      </c>
      <c r="B762" s="72" t="str">
        <f t="shared" si="66"/>
        <v>64929594726</v>
      </c>
      <c r="C762" s="30">
        <v>46008</v>
      </c>
      <c r="D762" s="29">
        <v>64929594</v>
      </c>
      <c r="E762" s="29" t="s">
        <v>878</v>
      </c>
      <c r="F762" s="29" t="s">
        <v>624</v>
      </c>
      <c r="G762" s="29" t="s">
        <v>238</v>
      </c>
      <c r="H762" s="29" t="s">
        <v>2263</v>
      </c>
      <c r="I762" s="29">
        <v>50</v>
      </c>
      <c r="J762" s="29">
        <v>0</v>
      </c>
      <c r="K762" s="29">
        <v>0</v>
      </c>
      <c r="L762" s="29">
        <v>0</v>
      </c>
      <c r="M762" s="29" t="s">
        <v>239</v>
      </c>
      <c r="N762" s="132">
        <v>46295</v>
      </c>
      <c r="O762" s="30">
        <v>46160</v>
      </c>
      <c r="P762" s="29">
        <v>287</v>
      </c>
      <c r="Q762" s="29">
        <v>152</v>
      </c>
      <c r="R762" s="29" t="s">
        <v>2273</v>
      </c>
      <c r="S762" s="29">
        <v>46002</v>
      </c>
      <c r="T762" s="29" t="s">
        <v>240</v>
      </c>
      <c r="U762" s="29" t="s">
        <v>240</v>
      </c>
      <c r="V762" s="29">
        <v>50</v>
      </c>
      <c r="W762" s="29">
        <v>763.76</v>
      </c>
      <c r="X762" s="29">
        <v>1</v>
      </c>
      <c r="Y762" s="29" t="s">
        <v>241</v>
      </c>
      <c r="Z762" s="29" t="s">
        <v>2245</v>
      </c>
      <c r="AA762" s="29" t="s">
        <v>242</v>
      </c>
      <c r="AB762" s="29" t="s">
        <v>242</v>
      </c>
      <c r="AC762" s="29" t="s">
        <v>242</v>
      </c>
      <c r="AD762" s="29" t="s">
        <v>243</v>
      </c>
      <c r="AE762" s="29" t="s">
        <v>240</v>
      </c>
      <c r="AF762" s="30">
        <v>46002</v>
      </c>
      <c r="AH762" s="74">
        <f>_xlfn.IFNA(IF(VLOOKUP(D762,'Cases2021 2022 FC'!AC:AE,3,0)=0,"1",VLOOKUP(D762,'Cases2021 2022 FC'!AC:AE,3,0)),"1")</f>
        <v>58</v>
      </c>
      <c r="AI762" s="74">
        <f t="shared" si="67"/>
        <v>1</v>
      </c>
      <c r="AJ762" s="74">
        <f t="shared" si="68"/>
        <v>0</v>
      </c>
      <c r="AK762" s="74">
        <f t="shared" si="69"/>
        <v>1</v>
      </c>
      <c r="AL762" s="74">
        <f t="shared" si="70"/>
        <v>50</v>
      </c>
      <c r="AM762" s="75">
        <f t="shared" si="71"/>
        <v>0</v>
      </c>
      <c r="AN762" s="72" t="str">
        <f>VLOOKUP(D762,SOP!C:R,16,0)</f>
        <v>ΚΕΤΣΑΠ</v>
      </c>
    </row>
    <row r="763" spans="1:40" x14ac:dyDescent="0.3">
      <c r="A763" s="74" cm="1">
        <f t="array" ref="A763">1+SUMPRODUCT(--(D763&gt;$D$2:$D$826))</f>
        <v>726</v>
      </c>
      <c r="B763" s="72" t="str">
        <f t="shared" si="66"/>
        <v>64929594726</v>
      </c>
      <c r="C763" s="30">
        <v>46008</v>
      </c>
      <c r="D763" s="29">
        <v>64929594</v>
      </c>
      <c r="E763" s="29" t="s">
        <v>878</v>
      </c>
      <c r="F763" s="29" t="s">
        <v>624</v>
      </c>
      <c r="G763" s="29" t="s">
        <v>238</v>
      </c>
      <c r="H763" s="29" t="s">
        <v>2263</v>
      </c>
      <c r="I763" s="29">
        <v>25</v>
      </c>
      <c r="J763" s="29">
        <v>0</v>
      </c>
      <c r="K763" s="29">
        <v>0</v>
      </c>
      <c r="L763" s="29">
        <v>0</v>
      </c>
      <c r="M763" s="29" t="s">
        <v>239</v>
      </c>
      <c r="N763" s="30">
        <v>46295</v>
      </c>
      <c r="O763" s="30">
        <v>46160</v>
      </c>
      <c r="P763" s="29">
        <v>287</v>
      </c>
      <c r="Q763" s="29">
        <v>152</v>
      </c>
      <c r="R763" s="29" t="s">
        <v>2274</v>
      </c>
      <c r="S763" s="30">
        <v>46002</v>
      </c>
      <c r="T763" s="29" t="s">
        <v>240</v>
      </c>
      <c r="U763" s="29" t="s">
        <v>240</v>
      </c>
      <c r="V763" s="29">
        <v>25</v>
      </c>
      <c r="W763" s="29">
        <v>381.88</v>
      </c>
      <c r="X763" s="29">
        <v>0.5</v>
      </c>
      <c r="Y763" s="29" t="s">
        <v>241</v>
      </c>
      <c r="Z763" s="29" t="s">
        <v>2245</v>
      </c>
      <c r="AA763" s="29" t="s">
        <v>242</v>
      </c>
      <c r="AB763" s="29" t="s">
        <v>242</v>
      </c>
      <c r="AC763" s="29" t="s">
        <v>242</v>
      </c>
      <c r="AD763" s="29" t="s">
        <v>243</v>
      </c>
      <c r="AE763" s="29" t="s">
        <v>240</v>
      </c>
      <c r="AF763" s="30">
        <v>46002</v>
      </c>
      <c r="AH763" s="74">
        <f>_xlfn.IFNA(IF(VLOOKUP(D763,'Cases2021 2022 FC'!AC:AE,3,0)=0,"1",VLOOKUP(D763,'Cases2021 2022 FC'!AC:AE,3,0)),"1")</f>
        <v>58</v>
      </c>
      <c r="AI763" s="74">
        <f t="shared" si="67"/>
        <v>0</v>
      </c>
      <c r="AJ763" s="74">
        <f t="shared" si="68"/>
        <v>0</v>
      </c>
      <c r="AK763" s="74">
        <f t="shared" si="69"/>
        <v>1</v>
      </c>
      <c r="AL763" s="74">
        <f t="shared" si="70"/>
        <v>25</v>
      </c>
      <c r="AM763" s="75">
        <f t="shared" si="71"/>
        <v>0</v>
      </c>
      <c r="AN763" s="72" t="str">
        <f>VLOOKUP(D763,SOP!C:R,16,0)</f>
        <v>ΚΕΤΣΑΠ</v>
      </c>
    </row>
    <row r="764" spans="1:40" x14ac:dyDescent="0.3">
      <c r="A764" s="74" cm="1">
        <f t="array" ref="A764">1+SUMPRODUCT(--(D764&gt;$D$2:$D$826))</f>
        <v>763</v>
      </c>
      <c r="B764" s="72" t="str">
        <f t="shared" si="66"/>
        <v>64981247763</v>
      </c>
      <c r="C764" s="30">
        <v>46008</v>
      </c>
      <c r="D764" s="29">
        <v>64981247</v>
      </c>
      <c r="E764" s="29" t="s">
        <v>2496</v>
      </c>
      <c r="F764" s="29" t="s">
        <v>624</v>
      </c>
      <c r="G764" s="29" t="s">
        <v>238</v>
      </c>
      <c r="H764" s="29" t="s">
        <v>2497</v>
      </c>
      <c r="I764" s="29">
        <v>169</v>
      </c>
      <c r="J764" s="29">
        <v>0</v>
      </c>
      <c r="K764" s="29">
        <v>0</v>
      </c>
      <c r="L764" s="29">
        <v>0</v>
      </c>
      <c r="M764" s="29" t="s">
        <v>239</v>
      </c>
      <c r="N764" s="132">
        <v>46477</v>
      </c>
      <c r="O764" s="30">
        <v>46117</v>
      </c>
      <c r="P764" s="29">
        <v>469</v>
      </c>
      <c r="Q764" s="29">
        <v>109</v>
      </c>
      <c r="R764" s="29" t="s">
        <v>2498</v>
      </c>
      <c r="S764" s="29">
        <v>45930</v>
      </c>
      <c r="T764" s="29" t="s">
        <v>240</v>
      </c>
      <c r="U764" s="29" t="s">
        <v>240</v>
      </c>
      <c r="V764" s="29">
        <v>169</v>
      </c>
      <c r="W764" s="29">
        <v>1840.49</v>
      </c>
      <c r="X764" s="29">
        <v>0.61499999999999999</v>
      </c>
      <c r="Y764" s="29" t="s">
        <v>241</v>
      </c>
      <c r="Z764" s="29" t="s">
        <v>2245</v>
      </c>
      <c r="AA764" s="29" t="s">
        <v>242</v>
      </c>
      <c r="AB764" s="29" t="s">
        <v>242</v>
      </c>
      <c r="AC764" s="29" t="s">
        <v>242</v>
      </c>
      <c r="AD764" s="29" t="s">
        <v>243</v>
      </c>
      <c r="AE764" s="29" t="s">
        <v>240</v>
      </c>
      <c r="AF764" s="30">
        <v>45911</v>
      </c>
      <c r="AH764" s="74" t="str">
        <f>_xlfn.IFNA(IF(VLOOKUP(D764,'Cases2021 2022 FC'!AC:AE,3,0)=0,"1",VLOOKUP(D764,'Cases2021 2022 FC'!AC:AE,3,0)),"1")</f>
        <v>1</v>
      </c>
      <c r="AI764" s="74">
        <f t="shared" si="67"/>
        <v>169</v>
      </c>
      <c r="AJ764" s="74">
        <f t="shared" si="68"/>
        <v>-60</v>
      </c>
      <c r="AK764" s="74">
        <f t="shared" si="69"/>
        <v>-109</v>
      </c>
      <c r="AL764" s="74">
        <f t="shared" si="70"/>
        <v>-109</v>
      </c>
      <c r="AM764" s="75">
        <f t="shared" si="71"/>
        <v>0</v>
      </c>
      <c r="AN764" s="72" t="e">
        <f>VLOOKUP(D764,SOP!C:R,16,0)</f>
        <v>#N/A</v>
      </c>
    </row>
    <row r="765" spans="1:40" x14ac:dyDescent="0.3">
      <c r="A765" s="74" cm="1">
        <f t="array" ref="A765">1+SUMPRODUCT(--(D765&gt;$D$2:$D$826))</f>
        <v>764</v>
      </c>
      <c r="B765" s="72" t="str">
        <f t="shared" si="66"/>
        <v>64989410764</v>
      </c>
      <c r="C765" s="30">
        <v>46008</v>
      </c>
      <c r="D765" s="29">
        <v>64989410</v>
      </c>
      <c r="E765" s="29" t="s">
        <v>2485</v>
      </c>
      <c r="F765" s="29" t="s">
        <v>624</v>
      </c>
      <c r="G765" s="29" t="s">
        <v>238</v>
      </c>
      <c r="H765" s="29" t="s">
        <v>2486</v>
      </c>
      <c r="I765" s="29">
        <v>72</v>
      </c>
      <c r="J765" s="29">
        <v>0</v>
      </c>
      <c r="K765" s="29">
        <v>0</v>
      </c>
      <c r="L765" s="29">
        <v>0</v>
      </c>
      <c r="M765" s="29" t="s">
        <v>239</v>
      </c>
      <c r="N765" s="132">
        <v>46538</v>
      </c>
      <c r="O765" s="29">
        <v>46178</v>
      </c>
      <c r="P765" s="29">
        <v>530</v>
      </c>
      <c r="Q765" s="29">
        <v>170</v>
      </c>
      <c r="R765" s="29" t="s">
        <v>2487</v>
      </c>
      <c r="S765" s="29">
        <v>45993</v>
      </c>
      <c r="T765" s="29" t="s">
        <v>240</v>
      </c>
      <c r="U765" s="29" t="s">
        <v>240</v>
      </c>
      <c r="V765" s="29">
        <v>72</v>
      </c>
      <c r="W765" s="29">
        <v>1914.74</v>
      </c>
      <c r="X765" s="29">
        <v>1</v>
      </c>
      <c r="Y765" s="29" t="s">
        <v>241</v>
      </c>
      <c r="Z765" s="29" t="s">
        <v>2245</v>
      </c>
      <c r="AA765" s="29" t="s">
        <v>242</v>
      </c>
      <c r="AB765" s="29" t="s">
        <v>242</v>
      </c>
      <c r="AC765" s="29" t="s">
        <v>242</v>
      </c>
      <c r="AD765" s="29" t="s">
        <v>243</v>
      </c>
      <c r="AE765" s="29" t="s">
        <v>240</v>
      </c>
      <c r="AF765" s="30">
        <v>45982</v>
      </c>
      <c r="AH765" s="74" t="str">
        <f>_xlfn.IFNA(IF(VLOOKUP(D765,'Cases2021 2022 FC'!AC:AE,3,0)=0,"1",VLOOKUP(D765,'Cases2021 2022 FC'!AC:AE,3,0)),"1")</f>
        <v>1</v>
      </c>
      <c r="AI765" s="74">
        <f t="shared" si="67"/>
        <v>72</v>
      </c>
      <c r="AJ765" s="74">
        <f t="shared" si="68"/>
        <v>0</v>
      </c>
      <c r="AK765" s="74">
        <f t="shared" si="69"/>
        <v>0</v>
      </c>
      <c r="AL765" s="74">
        <f t="shared" si="70"/>
        <v>0</v>
      </c>
      <c r="AM765" s="75">
        <f t="shared" si="71"/>
        <v>0</v>
      </c>
      <c r="AN765" s="72" t="e">
        <f>VLOOKUP(D765,SOP!C:R,16,0)</f>
        <v>#N/A</v>
      </c>
    </row>
    <row r="766" spans="1:40" x14ac:dyDescent="0.3">
      <c r="A766" s="74" cm="1">
        <f t="array" ref="A766">1+SUMPRODUCT(--(D766&gt;$D$2:$D$826))</f>
        <v>764</v>
      </c>
      <c r="B766" s="72" t="str">
        <f t="shared" si="66"/>
        <v>64989410764</v>
      </c>
      <c r="C766" s="30">
        <v>46008</v>
      </c>
      <c r="D766" s="29">
        <v>64989410</v>
      </c>
      <c r="E766" s="29" t="s">
        <v>2485</v>
      </c>
      <c r="F766" s="29" t="s">
        <v>624</v>
      </c>
      <c r="G766" s="29" t="s">
        <v>238</v>
      </c>
      <c r="H766" s="29" t="s">
        <v>2486</v>
      </c>
      <c r="I766" s="29">
        <v>72</v>
      </c>
      <c r="J766" s="29">
        <v>0</v>
      </c>
      <c r="K766" s="29">
        <v>0</v>
      </c>
      <c r="L766" s="29">
        <v>0</v>
      </c>
      <c r="M766" s="29" t="s">
        <v>239</v>
      </c>
      <c r="N766" s="30">
        <v>46538</v>
      </c>
      <c r="O766" s="30">
        <v>46178</v>
      </c>
      <c r="P766" s="32">
        <v>530</v>
      </c>
      <c r="Q766" s="32">
        <v>170</v>
      </c>
      <c r="R766" s="29" t="s">
        <v>2488</v>
      </c>
      <c r="S766" s="30">
        <v>45993</v>
      </c>
      <c r="T766" s="29" t="s">
        <v>240</v>
      </c>
      <c r="U766" s="29" t="s">
        <v>240</v>
      </c>
      <c r="V766" s="32">
        <v>72</v>
      </c>
      <c r="W766" s="33">
        <v>1914.74</v>
      </c>
      <c r="X766" s="31">
        <v>1</v>
      </c>
      <c r="Y766" s="29" t="s">
        <v>241</v>
      </c>
      <c r="Z766" s="29" t="s">
        <v>2245</v>
      </c>
      <c r="AA766" s="29" t="s">
        <v>242</v>
      </c>
      <c r="AB766" s="29" t="s">
        <v>242</v>
      </c>
      <c r="AC766" s="29" t="s">
        <v>242</v>
      </c>
      <c r="AD766" s="29" t="s">
        <v>243</v>
      </c>
      <c r="AE766" s="29" t="s">
        <v>240</v>
      </c>
      <c r="AF766" s="30">
        <v>45982</v>
      </c>
      <c r="AG766" s="30"/>
      <c r="AH766" s="74" t="str">
        <f>_xlfn.IFNA(IF(VLOOKUP(D766,'Cases2021 2022 FC'!AC:AE,3,0)=0,"1",VLOOKUP(D766,'Cases2021 2022 FC'!AC:AE,3,0)),"1")</f>
        <v>1</v>
      </c>
      <c r="AI766" s="74">
        <f t="shared" si="67"/>
        <v>72</v>
      </c>
      <c r="AJ766" s="74">
        <f t="shared" si="68"/>
        <v>0</v>
      </c>
      <c r="AK766" s="74">
        <f t="shared" si="69"/>
        <v>72</v>
      </c>
      <c r="AL766" s="74">
        <f t="shared" si="70"/>
        <v>72</v>
      </c>
      <c r="AM766" s="75">
        <f t="shared" si="71"/>
        <v>0</v>
      </c>
      <c r="AN766" s="72" t="e">
        <f>VLOOKUP(D766,SOP!C:R,16,0)</f>
        <v>#N/A</v>
      </c>
    </row>
    <row r="767" spans="1:40" x14ac:dyDescent="0.3">
      <c r="A767" s="74" cm="1">
        <f t="array" ref="A767">1+SUMPRODUCT(--(D767&gt;$D$2:$D$826))</f>
        <v>764</v>
      </c>
      <c r="B767" s="72" t="str">
        <f t="shared" si="66"/>
        <v>64989410764</v>
      </c>
      <c r="C767" s="30">
        <v>46008</v>
      </c>
      <c r="D767" s="29">
        <v>64989410</v>
      </c>
      <c r="E767" s="29" t="s">
        <v>2485</v>
      </c>
      <c r="F767" s="29" t="s">
        <v>624</v>
      </c>
      <c r="G767" s="29" t="s">
        <v>238</v>
      </c>
      <c r="H767" s="29" t="s">
        <v>2486</v>
      </c>
      <c r="I767" s="29">
        <v>72</v>
      </c>
      <c r="J767" s="29">
        <v>0</v>
      </c>
      <c r="K767" s="29">
        <v>0</v>
      </c>
      <c r="L767" s="29">
        <v>0</v>
      </c>
      <c r="M767" s="29" t="s">
        <v>239</v>
      </c>
      <c r="N767" s="132">
        <v>46538</v>
      </c>
      <c r="O767" s="30">
        <v>46178</v>
      </c>
      <c r="P767" s="29">
        <v>530</v>
      </c>
      <c r="Q767" s="29">
        <v>170</v>
      </c>
      <c r="R767" s="29" t="s">
        <v>2489</v>
      </c>
      <c r="S767" s="29">
        <v>45993</v>
      </c>
      <c r="T767" s="29" t="s">
        <v>240</v>
      </c>
      <c r="U767" s="29" t="s">
        <v>240</v>
      </c>
      <c r="V767" s="29">
        <v>72</v>
      </c>
      <c r="W767" s="29">
        <v>1914.74</v>
      </c>
      <c r="X767" s="29">
        <v>1</v>
      </c>
      <c r="Y767" s="29" t="s">
        <v>241</v>
      </c>
      <c r="Z767" s="29" t="s">
        <v>2245</v>
      </c>
      <c r="AA767" s="29" t="s">
        <v>242</v>
      </c>
      <c r="AB767" s="29" t="s">
        <v>242</v>
      </c>
      <c r="AC767" s="29" t="s">
        <v>242</v>
      </c>
      <c r="AD767" s="29" t="s">
        <v>243</v>
      </c>
      <c r="AE767" s="29" t="s">
        <v>240</v>
      </c>
      <c r="AF767" s="30">
        <v>45982</v>
      </c>
      <c r="AH767" s="74" t="str">
        <f>_xlfn.IFNA(IF(VLOOKUP(D767,'Cases2021 2022 FC'!AC:AE,3,0)=0,"1",VLOOKUP(D767,'Cases2021 2022 FC'!AC:AE,3,0)),"1")</f>
        <v>1</v>
      </c>
      <c r="AI767" s="74">
        <f t="shared" si="67"/>
        <v>72</v>
      </c>
      <c r="AJ767" s="74">
        <f t="shared" si="68"/>
        <v>0</v>
      </c>
      <c r="AK767" s="74">
        <f t="shared" si="69"/>
        <v>72</v>
      </c>
      <c r="AL767" s="74">
        <f t="shared" si="70"/>
        <v>72</v>
      </c>
      <c r="AM767" s="75">
        <f t="shared" si="71"/>
        <v>0</v>
      </c>
      <c r="AN767" s="72" t="e">
        <f>VLOOKUP(D767,SOP!C:R,16,0)</f>
        <v>#N/A</v>
      </c>
    </row>
    <row r="768" spans="1:40" x14ac:dyDescent="0.3">
      <c r="A768" s="74" cm="1">
        <f t="array" ref="A768">1+SUMPRODUCT(--(D768&gt;$D$2:$D$826))</f>
        <v>764</v>
      </c>
      <c r="B768" s="72" t="str">
        <f t="shared" si="66"/>
        <v>64989410764</v>
      </c>
      <c r="C768" s="30">
        <v>46008</v>
      </c>
      <c r="D768" s="29">
        <v>64989410</v>
      </c>
      <c r="E768" s="29" t="s">
        <v>2485</v>
      </c>
      <c r="F768" s="29" t="s">
        <v>624</v>
      </c>
      <c r="G768" s="29" t="s">
        <v>238</v>
      </c>
      <c r="H768" s="29" t="s">
        <v>2486</v>
      </c>
      <c r="I768" s="29">
        <v>72</v>
      </c>
      <c r="J768" s="29">
        <v>0</v>
      </c>
      <c r="K768" s="29">
        <v>0</v>
      </c>
      <c r="L768" s="29">
        <v>0</v>
      </c>
      <c r="M768" s="29" t="s">
        <v>239</v>
      </c>
      <c r="N768" s="132">
        <v>46538</v>
      </c>
      <c r="O768" s="30">
        <v>46178</v>
      </c>
      <c r="P768" s="29">
        <v>530</v>
      </c>
      <c r="Q768" s="29">
        <v>170</v>
      </c>
      <c r="R768" s="29" t="s">
        <v>2490</v>
      </c>
      <c r="S768" s="29">
        <v>45993</v>
      </c>
      <c r="T768" s="29" t="s">
        <v>240</v>
      </c>
      <c r="U768" s="29" t="s">
        <v>240</v>
      </c>
      <c r="V768" s="29">
        <v>72</v>
      </c>
      <c r="W768" s="29">
        <v>1914.74</v>
      </c>
      <c r="X768" s="29">
        <v>1</v>
      </c>
      <c r="Y768" s="29" t="s">
        <v>241</v>
      </c>
      <c r="Z768" s="29" t="s">
        <v>2245</v>
      </c>
      <c r="AA768" s="29" t="s">
        <v>242</v>
      </c>
      <c r="AB768" s="29" t="s">
        <v>242</v>
      </c>
      <c r="AC768" s="29" t="s">
        <v>242</v>
      </c>
      <c r="AD768" s="29" t="s">
        <v>243</v>
      </c>
      <c r="AE768" s="29" t="s">
        <v>240</v>
      </c>
      <c r="AF768" s="30">
        <v>45982</v>
      </c>
      <c r="AH768" s="74" t="str">
        <f>_xlfn.IFNA(IF(VLOOKUP(D768,'Cases2021 2022 FC'!AC:AE,3,0)=0,"1",VLOOKUP(D768,'Cases2021 2022 FC'!AC:AE,3,0)),"1")</f>
        <v>1</v>
      </c>
      <c r="AI768" s="74">
        <f t="shared" si="67"/>
        <v>72</v>
      </c>
      <c r="AJ768" s="74">
        <f t="shared" si="68"/>
        <v>0</v>
      </c>
      <c r="AK768" s="74">
        <f t="shared" si="69"/>
        <v>72</v>
      </c>
      <c r="AL768" s="74">
        <f t="shared" si="70"/>
        <v>72</v>
      </c>
      <c r="AM768" s="75">
        <f t="shared" si="71"/>
        <v>0</v>
      </c>
      <c r="AN768" s="72" t="e">
        <f>VLOOKUP(D768,SOP!C:R,16,0)</f>
        <v>#N/A</v>
      </c>
    </row>
    <row r="769" spans="1:40" x14ac:dyDescent="0.3">
      <c r="A769" s="74" cm="1">
        <f t="array" ref="A769">1+SUMPRODUCT(--(D769&gt;$D$2:$D$826))</f>
        <v>764</v>
      </c>
      <c r="B769" s="72" t="str">
        <f t="shared" si="66"/>
        <v>64989410764</v>
      </c>
      <c r="C769" s="30">
        <v>46008</v>
      </c>
      <c r="D769" s="29">
        <v>64989410</v>
      </c>
      <c r="E769" s="29" t="s">
        <v>2485</v>
      </c>
      <c r="F769" s="29" t="s">
        <v>624</v>
      </c>
      <c r="G769" s="29" t="s">
        <v>238</v>
      </c>
      <c r="H769" s="29" t="s">
        <v>2486</v>
      </c>
      <c r="I769" s="29">
        <v>72</v>
      </c>
      <c r="J769" s="29">
        <v>0</v>
      </c>
      <c r="K769" s="29">
        <v>0</v>
      </c>
      <c r="L769" s="29">
        <v>0</v>
      </c>
      <c r="M769" s="29" t="s">
        <v>239</v>
      </c>
      <c r="N769" s="30">
        <v>46538</v>
      </c>
      <c r="O769" s="30">
        <v>46178</v>
      </c>
      <c r="P769" s="29">
        <v>530</v>
      </c>
      <c r="Q769" s="29">
        <v>170</v>
      </c>
      <c r="R769" s="29" t="s">
        <v>2491</v>
      </c>
      <c r="S769" s="30">
        <v>45993</v>
      </c>
      <c r="T769" s="29" t="s">
        <v>240</v>
      </c>
      <c r="U769" s="29" t="s">
        <v>240</v>
      </c>
      <c r="V769" s="29">
        <v>72</v>
      </c>
      <c r="W769" s="29">
        <v>1914.74</v>
      </c>
      <c r="X769" s="29">
        <v>1</v>
      </c>
      <c r="Y769" s="29" t="s">
        <v>241</v>
      </c>
      <c r="Z769" s="29" t="s">
        <v>2245</v>
      </c>
      <c r="AA769" s="29" t="s">
        <v>242</v>
      </c>
      <c r="AB769" s="29" t="s">
        <v>242</v>
      </c>
      <c r="AC769" s="29" t="s">
        <v>242</v>
      </c>
      <c r="AD769" s="29" t="s">
        <v>243</v>
      </c>
      <c r="AE769" s="29" t="s">
        <v>240</v>
      </c>
      <c r="AF769" s="30">
        <v>45982</v>
      </c>
      <c r="AH769" s="74" t="str">
        <f>_xlfn.IFNA(IF(VLOOKUP(D769,'Cases2021 2022 FC'!AC:AE,3,0)=0,"1",VLOOKUP(D769,'Cases2021 2022 FC'!AC:AE,3,0)),"1")</f>
        <v>1</v>
      </c>
      <c r="AI769" s="74">
        <f t="shared" si="67"/>
        <v>72</v>
      </c>
      <c r="AJ769" s="74">
        <f t="shared" si="68"/>
        <v>0</v>
      </c>
      <c r="AK769" s="74">
        <f t="shared" si="69"/>
        <v>72</v>
      </c>
      <c r="AL769" s="74">
        <f t="shared" si="70"/>
        <v>72</v>
      </c>
      <c r="AM769" s="75">
        <f t="shared" si="71"/>
        <v>0</v>
      </c>
      <c r="AN769" s="72" t="e">
        <f>VLOOKUP(D769,SOP!C:R,16,0)</f>
        <v>#N/A</v>
      </c>
    </row>
    <row r="770" spans="1:40" x14ac:dyDescent="0.3">
      <c r="A770" s="74" cm="1">
        <f t="array" ref="A770">1+SUMPRODUCT(--(D770&gt;$D$2:$D$826))</f>
        <v>764</v>
      </c>
      <c r="B770" s="72" t="str">
        <f t="shared" ref="B770:B833" si="72">D770&amp;A770</f>
        <v>64989410764</v>
      </c>
      <c r="C770" s="30">
        <v>46008</v>
      </c>
      <c r="D770" s="29">
        <v>64989410</v>
      </c>
      <c r="E770" s="29" t="s">
        <v>2485</v>
      </c>
      <c r="F770" s="29" t="s">
        <v>624</v>
      </c>
      <c r="G770" s="29" t="s">
        <v>238</v>
      </c>
      <c r="H770" s="29" t="s">
        <v>2486</v>
      </c>
      <c r="I770" s="29">
        <v>72</v>
      </c>
      <c r="J770" s="29">
        <v>0</v>
      </c>
      <c r="K770" s="29">
        <v>0</v>
      </c>
      <c r="L770" s="29">
        <v>0</v>
      </c>
      <c r="M770" s="29" t="s">
        <v>239</v>
      </c>
      <c r="N770" s="30">
        <v>46538</v>
      </c>
      <c r="O770" s="30">
        <v>46178</v>
      </c>
      <c r="P770" s="32">
        <v>530</v>
      </c>
      <c r="Q770" s="32">
        <v>170</v>
      </c>
      <c r="R770" s="29" t="s">
        <v>2492</v>
      </c>
      <c r="S770" s="30">
        <v>45993</v>
      </c>
      <c r="T770" s="29" t="s">
        <v>240</v>
      </c>
      <c r="U770" s="29" t="s">
        <v>240</v>
      </c>
      <c r="V770" s="32">
        <v>72</v>
      </c>
      <c r="W770" s="33">
        <v>1914.74</v>
      </c>
      <c r="X770" s="32">
        <v>1</v>
      </c>
      <c r="Y770" s="29" t="s">
        <v>241</v>
      </c>
      <c r="Z770" s="29" t="s">
        <v>2245</v>
      </c>
      <c r="AA770" s="29" t="s">
        <v>242</v>
      </c>
      <c r="AB770" s="29" t="s">
        <v>242</v>
      </c>
      <c r="AC770" s="29" t="s">
        <v>242</v>
      </c>
      <c r="AD770" s="29" t="s">
        <v>243</v>
      </c>
      <c r="AE770" s="29" t="s">
        <v>240</v>
      </c>
      <c r="AF770" s="30">
        <v>45982</v>
      </c>
      <c r="AG770" s="30"/>
      <c r="AH770" s="74" t="str">
        <f>_xlfn.IFNA(IF(VLOOKUP(D770,'Cases2021 2022 FC'!AC:AE,3,0)=0,"1",VLOOKUP(D770,'Cases2021 2022 FC'!AC:AE,3,0)),"1")</f>
        <v>1</v>
      </c>
      <c r="AI770" s="74">
        <f t="shared" ref="AI770:AI833" si="73">ROUND(I770/AH770,0)</f>
        <v>72</v>
      </c>
      <c r="AJ770" s="74">
        <f t="shared" ref="AJ770:AJ833" si="74">IF(Q770-AI770&lt;0,Q770-AI770,0)</f>
        <v>0</v>
      </c>
      <c r="AK770" s="74">
        <f t="shared" ref="AK770:AK833" si="75">IF((AI770&gt;Q770),(K770/AH770)-Q770,0)+IFERROR(IF(B770=B769,AI769,0),0)</f>
        <v>72</v>
      </c>
      <c r="AL770" s="74">
        <f t="shared" ref="AL770:AL833" si="76">IF(AK770&gt;K770,I770,AK770)</f>
        <v>72</v>
      </c>
      <c r="AM770" s="75">
        <f t="shared" ref="AM770:AM833" si="77">IFERROR((W770/K770)*AL770,0)</f>
        <v>0</v>
      </c>
      <c r="AN770" s="72" t="e">
        <f>VLOOKUP(D770,SOP!C:R,16,0)</f>
        <v>#N/A</v>
      </c>
    </row>
    <row r="771" spans="1:40" x14ac:dyDescent="0.3">
      <c r="A771" s="74" cm="1">
        <f t="array" ref="A771">1+SUMPRODUCT(--(D771&gt;$D$2:$D$826))</f>
        <v>764</v>
      </c>
      <c r="B771" s="72" t="str">
        <f t="shared" si="72"/>
        <v>64989410764</v>
      </c>
      <c r="C771" s="30">
        <v>46008</v>
      </c>
      <c r="D771" s="29">
        <v>64989410</v>
      </c>
      <c r="E771" s="29" t="s">
        <v>2485</v>
      </c>
      <c r="F771" s="29" t="s">
        <v>624</v>
      </c>
      <c r="G771" s="29" t="s">
        <v>238</v>
      </c>
      <c r="H771" s="29" t="s">
        <v>2486</v>
      </c>
      <c r="I771" s="29">
        <v>72</v>
      </c>
      <c r="J771" s="29">
        <v>0</v>
      </c>
      <c r="K771" s="29">
        <v>0</v>
      </c>
      <c r="L771" s="29">
        <v>0</v>
      </c>
      <c r="M771" s="29" t="s">
        <v>239</v>
      </c>
      <c r="N771" s="30">
        <v>46538</v>
      </c>
      <c r="O771" s="30">
        <v>46178</v>
      </c>
      <c r="P771" s="29">
        <v>530</v>
      </c>
      <c r="Q771" s="29">
        <v>170</v>
      </c>
      <c r="R771" s="29" t="s">
        <v>2493</v>
      </c>
      <c r="S771" s="30">
        <v>45993</v>
      </c>
      <c r="T771" s="29" t="s">
        <v>240</v>
      </c>
      <c r="U771" s="29" t="s">
        <v>240</v>
      </c>
      <c r="V771" s="29">
        <v>72</v>
      </c>
      <c r="W771" s="29">
        <v>1914.74</v>
      </c>
      <c r="X771" s="29">
        <v>1</v>
      </c>
      <c r="Y771" s="29" t="s">
        <v>241</v>
      </c>
      <c r="Z771" s="29" t="s">
        <v>2245</v>
      </c>
      <c r="AA771" s="29" t="s">
        <v>242</v>
      </c>
      <c r="AB771" s="29" t="s">
        <v>242</v>
      </c>
      <c r="AC771" s="29" t="s">
        <v>242</v>
      </c>
      <c r="AD771" s="29" t="s">
        <v>243</v>
      </c>
      <c r="AE771" s="29" t="s">
        <v>240</v>
      </c>
      <c r="AF771" s="30">
        <v>45982</v>
      </c>
      <c r="AH771" s="74" t="str">
        <f>_xlfn.IFNA(IF(VLOOKUP(D771,'Cases2021 2022 FC'!AC:AE,3,0)=0,"1",VLOOKUP(D771,'Cases2021 2022 FC'!AC:AE,3,0)),"1")</f>
        <v>1</v>
      </c>
      <c r="AI771" s="74">
        <f t="shared" si="73"/>
        <v>72</v>
      </c>
      <c r="AJ771" s="74">
        <f t="shared" si="74"/>
        <v>0</v>
      </c>
      <c r="AK771" s="74">
        <f t="shared" si="75"/>
        <v>72</v>
      </c>
      <c r="AL771" s="74">
        <f t="shared" si="76"/>
        <v>72</v>
      </c>
      <c r="AM771" s="75">
        <f t="shared" si="77"/>
        <v>0</v>
      </c>
      <c r="AN771" s="72" t="e">
        <f>VLOOKUP(D771,SOP!C:R,16,0)</f>
        <v>#N/A</v>
      </c>
    </row>
    <row r="772" spans="1:40" x14ac:dyDescent="0.3">
      <c r="A772" s="74" cm="1">
        <f t="array" ref="A772">1+SUMPRODUCT(--(D772&gt;$D$2:$D$826))</f>
        <v>764</v>
      </c>
      <c r="B772" s="72" t="str">
        <f t="shared" si="72"/>
        <v>64989410764</v>
      </c>
      <c r="C772" s="30">
        <v>46008</v>
      </c>
      <c r="D772" s="29">
        <v>64989410</v>
      </c>
      <c r="E772" s="29" t="s">
        <v>2485</v>
      </c>
      <c r="F772" s="29" t="s">
        <v>624</v>
      </c>
      <c r="G772" s="29" t="s">
        <v>238</v>
      </c>
      <c r="H772" s="29" t="s">
        <v>2486</v>
      </c>
      <c r="I772" s="29">
        <v>72</v>
      </c>
      <c r="J772" s="29">
        <v>0</v>
      </c>
      <c r="K772" s="29">
        <v>0</v>
      </c>
      <c r="L772" s="29">
        <v>0</v>
      </c>
      <c r="M772" s="29" t="s">
        <v>239</v>
      </c>
      <c r="N772" s="132">
        <v>46538</v>
      </c>
      <c r="O772" s="30">
        <v>46178</v>
      </c>
      <c r="P772" s="29">
        <v>530</v>
      </c>
      <c r="Q772" s="29">
        <v>170</v>
      </c>
      <c r="R772" s="29" t="s">
        <v>2494</v>
      </c>
      <c r="S772" s="30">
        <v>45993</v>
      </c>
      <c r="T772" s="29" t="s">
        <v>240</v>
      </c>
      <c r="U772" s="29" t="s">
        <v>240</v>
      </c>
      <c r="V772" s="29">
        <v>72</v>
      </c>
      <c r="W772" s="29">
        <v>1914.74</v>
      </c>
      <c r="X772" s="29">
        <v>1</v>
      </c>
      <c r="Y772" s="29" t="s">
        <v>241</v>
      </c>
      <c r="Z772" s="29" t="s">
        <v>2245</v>
      </c>
      <c r="AA772" s="29" t="s">
        <v>242</v>
      </c>
      <c r="AB772" s="29" t="s">
        <v>242</v>
      </c>
      <c r="AC772" s="29" t="s">
        <v>242</v>
      </c>
      <c r="AD772" s="29" t="s">
        <v>243</v>
      </c>
      <c r="AE772" s="29" t="s">
        <v>240</v>
      </c>
      <c r="AF772" s="30">
        <v>45982</v>
      </c>
      <c r="AH772" s="74" t="str">
        <f>_xlfn.IFNA(IF(VLOOKUP(D772,'Cases2021 2022 FC'!AC:AE,3,0)=0,"1",VLOOKUP(D772,'Cases2021 2022 FC'!AC:AE,3,0)),"1")</f>
        <v>1</v>
      </c>
      <c r="AI772" s="74">
        <f t="shared" si="73"/>
        <v>72</v>
      </c>
      <c r="AJ772" s="74">
        <f t="shared" si="74"/>
        <v>0</v>
      </c>
      <c r="AK772" s="74">
        <f t="shared" si="75"/>
        <v>72</v>
      </c>
      <c r="AL772" s="74">
        <f t="shared" si="76"/>
        <v>72</v>
      </c>
      <c r="AM772" s="75">
        <f t="shared" si="77"/>
        <v>0</v>
      </c>
      <c r="AN772" s="72" t="e">
        <f>VLOOKUP(D772,SOP!C:R,16,0)</f>
        <v>#N/A</v>
      </c>
    </row>
    <row r="773" spans="1:40" x14ac:dyDescent="0.3">
      <c r="A773" s="74" cm="1">
        <f t="array" ref="A773">1+SUMPRODUCT(--(D773&gt;$D$2:$D$826))</f>
        <v>764</v>
      </c>
      <c r="B773" s="72" t="str">
        <f t="shared" si="72"/>
        <v>64989410764</v>
      </c>
      <c r="C773" s="30">
        <v>46008</v>
      </c>
      <c r="D773" s="29">
        <v>64989410</v>
      </c>
      <c r="E773" s="29" t="s">
        <v>2485</v>
      </c>
      <c r="F773" s="29" t="s">
        <v>624</v>
      </c>
      <c r="G773" s="29" t="s">
        <v>238</v>
      </c>
      <c r="H773" s="29" t="s">
        <v>2486</v>
      </c>
      <c r="I773" s="29">
        <v>5</v>
      </c>
      <c r="J773" s="29">
        <v>0</v>
      </c>
      <c r="K773" s="29">
        <v>0</v>
      </c>
      <c r="L773" s="29">
        <v>0</v>
      </c>
      <c r="M773" s="29" t="s">
        <v>239</v>
      </c>
      <c r="N773" s="132">
        <v>46538</v>
      </c>
      <c r="O773" s="30">
        <v>46178</v>
      </c>
      <c r="P773" s="29">
        <v>530</v>
      </c>
      <c r="Q773" s="29">
        <v>170</v>
      </c>
      <c r="R773" s="29" t="s">
        <v>2495</v>
      </c>
      <c r="S773" s="29">
        <v>45993</v>
      </c>
      <c r="T773" s="29" t="s">
        <v>240</v>
      </c>
      <c r="U773" s="29" t="s">
        <v>240</v>
      </c>
      <c r="V773" s="29">
        <v>5</v>
      </c>
      <c r="W773" s="29">
        <v>132.97</v>
      </c>
      <c r="X773" s="29">
        <v>6.9000000000000006E-2</v>
      </c>
      <c r="Y773" s="29" t="s">
        <v>241</v>
      </c>
      <c r="Z773" s="29" t="s">
        <v>2245</v>
      </c>
      <c r="AA773" s="29" t="s">
        <v>242</v>
      </c>
      <c r="AB773" s="29" t="s">
        <v>242</v>
      </c>
      <c r="AC773" s="29" t="s">
        <v>242</v>
      </c>
      <c r="AD773" s="29" t="s">
        <v>243</v>
      </c>
      <c r="AE773" s="29" t="s">
        <v>240</v>
      </c>
      <c r="AF773" s="30">
        <v>45982</v>
      </c>
      <c r="AH773" s="74" t="str">
        <f>_xlfn.IFNA(IF(VLOOKUP(D773,'Cases2021 2022 FC'!AC:AE,3,0)=0,"1",VLOOKUP(D773,'Cases2021 2022 FC'!AC:AE,3,0)),"1")</f>
        <v>1</v>
      </c>
      <c r="AI773" s="74">
        <f t="shared" si="73"/>
        <v>5</v>
      </c>
      <c r="AJ773" s="74">
        <f t="shared" si="74"/>
        <v>0</v>
      </c>
      <c r="AK773" s="74">
        <f t="shared" si="75"/>
        <v>72</v>
      </c>
      <c r="AL773" s="74">
        <f t="shared" si="76"/>
        <v>5</v>
      </c>
      <c r="AM773" s="75">
        <f t="shared" si="77"/>
        <v>0</v>
      </c>
      <c r="AN773" s="72" t="e">
        <f>VLOOKUP(D773,SOP!C:R,16,0)</f>
        <v>#N/A</v>
      </c>
    </row>
    <row r="774" spans="1:40" x14ac:dyDescent="0.3">
      <c r="A774" s="74" cm="1">
        <f t="array" ref="A774">1+SUMPRODUCT(--(D774&gt;$D$2:$D$826))</f>
        <v>773</v>
      </c>
      <c r="B774" s="72" t="str">
        <f t="shared" si="72"/>
        <v>67262258773</v>
      </c>
      <c r="C774" s="30">
        <v>46008</v>
      </c>
      <c r="D774" s="29">
        <v>67262258</v>
      </c>
      <c r="E774" s="29" t="s">
        <v>541</v>
      </c>
      <c r="F774" s="29" t="s">
        <v>624</v>
      </c>
      <c r="G774" s="29" t="s">
        <v>238</v>
      </c>
      <c r="H774" s="29" t="s">
        <v>1728</v>
      </c>
      <c r="I774" s="29">
        <v>71</v>
      </c>
      <c r="J774" s="29">
        <v>0</v>
      </c>
      <c r="K774" s="29">
        <v>0</v>
      </c>
      <c r="L774" s="29">
        <v>0</v>
      </c>
      <c r="M774" s="29" t="s">
        <v>239</v>
      </c>
      <c r="N774" s="132">
        <v>46205</v>
      </c>
      <c r="O774" s="29">
        <v>46115</v>
      </c>
      <c r="P774" s="29">
        <v>197</v>
      </c>
      <c r="Q774" s="29">
        <v>107</v>
      </c>
      <c r="R774" s="29" t="s">
        <v>1729</v>
      </c>
      <c r="S774" s="29">
        <v>45971</v>
      </c>
      <c r="T774" s="29" t="s">
        <v>240</v>
      </c>
      <c r="U774" s="29" t="s">
        <v>240</v>
      </c>
      <c r="V774" s="29">
        <v>71</v>
      </c>
      <c r="W774" s="29">
        <v>2331.31</v>
      </c>
      <c r="X774" s="29">
        <v>0.88800000000000001</v>
      </c>
      <c r="Y774" s="29" t="s">
        <v>241</v>
      </c>
      <c r="Z774" s="29" t="s">
        <v>2245</v>
      </c>
      <c r="AA774" s="29" t="s">
        <v>242</v>
      </c>
      <c r="AB774" s="29" t="s">
        <v>242</v>
      </c>
      <c r="AC774" s="29" t="s">
        <v>242</v>
      </c>
      <c r="AD774" s="29" t="s">
        <v>243</v>
      </c>
      <c r="AE774" s="29" t="s">
        <v>240</v>
      </c>
      <c r="AF774" s="30">
        <v>45939</v>
      </c>
      <c r="AH774" s="74">
        <f>_xlfn.IFNA(IF(VLOOKUP(D774,'Cases2021 2022 FC'!AC:AE,3,0)=0,"1",VLOOKUP(D774,'Cases2021 2022 FC'!AC:AE,3,0)),"1")</f>
        <v>1</v>
      </c>
      <c r="AI774" s="74">
        <f t="shared" si="73"/>
        <v>71</v>
      </c>
      <c r="AJ774" s="74">
        <f t="shared" si="74"/>
        <v>0</v>
      </c>
      <c r="AK774" s="74">
        <f t="shared" si="75"/>
        <v>0</v>
      </c>
      <c r="AL774" s="74">
        <f t="shared" si="76"/>
        <v>0</v>
      </c>
      <c r="AM774" s="75">
        <f t="shared" si="77"/>
        <v>0</v>
      </c>
      <c r="AN774" s="72" t="str">
        <f>VLOOKUP(D774,SOP!C:R,16,0)</f>
        <v>WORLD CUISINES</v>
      </c>
    </row>
    <row r="775" spans="1:40" x14ac:dyDescent="0.3">
      <c r="A775" s="74" cm="1">
        <f t="array" ref="A775">1+SUMPRODUCT(--(D775&gt;$D$2:$D$826))</f>
        <v>774</v>
      </c>
      <c r="B775" s="72" t="str">
        <f t="shared" si="72"/>
        <v>67505008774</v>
      </c>
      <c r="C775" s="30">
        <v>46008</v>
      </c>
      <c r="D775" s="29">
        <v>67505008</v>
      </c>
      <c r="E775" s="29" t="s">
        <v>309</v>
      </c>
      <c r="F775" s="29" t="s">
        <v>624</v>
      </c>
      <c r="G775" s="29" t="s">
        <v>238</v>
      </c>
      <c r="H775" s="29" t="s">
        <v>2115</v>
      </c>
      <c r="I775" s="29">
        <v>98</v>
      </c>
      <c r="J775" s="29">
        <v>0</v>
      </c>
      <c r="K775" s="29">
        <v>0</v>
      </c>
      <c r="L775" s="29">
        <v>0</v>
      </c>
      <c r="M775" s="29" t="s">
        <v>239</v>
      </c>
      <c r="N775" s="132">
        <v>46538</v>
      </c>
      <c r="O775" s="30">
        <v>46418</v>
      </c>
      <c r="P775" s="29">
        <v>530</v>
      </c>
      <c r="Q775" s="29">
        <v>410</v>
      </c>
      <c r="R775" s="29" t="s">
        <v>2116</v>
      </c>
      <c r="S775" s="29">
        <v>45992</v>
      </c>
      <c r="T775" s="29" t="s">
        <v>240</v>
      </c>
      <c r="U775" s="29" t="s">
        <v>240</v>
      </c>
      <c r="V775" s="29">
        <v>98</v>
      </c>
      <c r="W775" s="29">
        <v>1063.17</v>
      </c>
      <c r="X775" s="29">
        <v>0.94199999999999995</v>
      </c>
      <c r="Y775" s="29" t="s">
        <v>241</v>
      </c>
      <c r="Z775" s="29" t="s">
        <v>2245</v>
      </c>
      <c r="AA775" s="29" t="s">
        <v>242</v>
      </c>
      <c r="AB775" s="29" t="s">
        <v>242</v>
      </c>
      <c r="AC775" s="29" t="s">
        <v>242</v>
      </c>
      <c r="AD775" s="29" t="s">
        <v>243</v>
      </c>
      <c r="AE775" s="29" t="s">
        <v>240</v>
      </c>
      <c r="AF775" s="30">
        <v>45973</v>
      </c>
      <c r="AH775" s="74">
        <f>_xlfn.IFNA(IF(VLOOKUP(D775,'Cases2021 2022 FC'!AC:AE,3,0)=0,"1",VLOOKUP(D775,'Cases2021 2022 FC'!AC:AE,3,0)),"1")</f>
        <v>28</v>
      </c>
      <c r="AI775" s="74">
        <f t="shared" si="73"/>
        <v>4</v>
      </c>
      <c r="AJ775" s="74">
        <f t="shared" si="74"/>
        <v>0</v>
      </c>
      <c r="AK775" s="74">
        <f t="shared" si="75"/>
        <v>0</v>
      </c>
      <c r="AL775" s="74">
        <f t="shared" si="76"/>
        <v>0</v>
      </c>
      <c r="AM775" s="75">
        <f t="shared" si="77"/>
        <v>0</v>
      </c>
      <c r="AN775" s="72" t="str">
        <f>VLOOKUP(D775,SOP!C:R,16,0)</f>
        <v>ΓΑΡΝΙΤΟΥΡΕΣ</v>
      </c>
    </row>
    <row r="776" spans="1:40" x14ac:dyDescent="0.3">
      <c r="A776" s="74" cm="1">
        <f t="array" ref="A776">1+SUMPRODUCT(--(D776&gt;$D$2:$D$826))</f>
        <v>774</v>
      </c>
      <c r="B776" s="72" t="str">
        <f t="shared" si="72"/>
        <v>67505008774</v>
      </c>
      <c r="C776" s="30">
        <v>46008</v>
      </c>
      <c r="D776" s="29">
        <v>67505008</v>
      </c>
      <c r="E776" s="29" t="s">
        <v>309</v>
      </c>
      <c r="F776" s="29" t="s">
        <v>624</v>
      </c>
      <c r="G776" s="29" t="s">
        <v>238</v>
      </c>
      <c r="H776" s="29" t="s">
        <v>2115</v>
      </c>
      <c r="I776" s="29">
        <v>104</v>
      </c>
      <c r="J776" s="29">
        <v>0</v>
      </c>
      <c r="K776" s="29">
        <v>0</v>
      </c>
      <c r="L776" s="29">
        <v>0</v>
      </c>
      <c r="M776" s="29" t="s">
        <v>239</v>
      </c>
      <c r="N776" s="132">
        <v>46538</v>
      </c>
      <c r="O776" s="30">
        <v>46418</v>
      </c>
      <c r="P776" s="29">
        <v>530</v>
      </c>
      <c r="Q776" s="29">
        <v>410</v>
      </c>
      <c r="R776" s="29" t="s">
        <v>2117</v>
      </c>
      <c r="S776" s="29">
        <v>45992</v>
      </c>
      <c r="T776" s="29" t="s">
        <v>240</v>
      </c>
      <c r="U776" s="29" t="s">
        <v>240</v>
      </c>
      <c r="V776" s="29">
        <v>104</v>
      </c>
      <c r="W776" s="29">
        <v>1128.26</v>
      </c>
      <c r="X776" s="29">
        <v>1</v>
      </c>
      <c r="Y776" s="29" t="s">
        <v>241</v>
      </c>
      <c r="Z776" s="29" t="s">
        <v>2245</v>
      </c>
      <c r="AA776" s="29" t="s">
        <v>242</v>
      </c>
      <c r="AB776" s="29" t="s">
        <v>242</v>
      </c>
      <c r="AC776" s="29" t="s">
        <v>242</v>
      </c>
      <c r="AD776" s="29" t="s">
        <v>243</v>
      </c>
      <c r="AE776" s="29" t="s">
        <v>240</v>
      </c>
      <c r="AF776" s="30">
        <v>45973</v>
      </c>
      <c r="AH776" s="74">
        <f>_xlfn.IFNA(IF(VLOOKUP(D776,'Cases2021 2022 FC'!AC:AE,3,0)=0,"1",VLOOKUP(D776,'Cases2021 2022 FC'!AC:AE,3,0)),"1")</f>
        <v>28</v>
      </c>
      <c r="AI776" s="74">
        <f t="shared" si="73"/>
        <v>4</v>
      </c>
      <c r="AJ776" s="74">
        <f t="shared" si="74"/>
        <v>0</v>
      </c>
      <c r="AK776" s="74">
        <f t="shared" si="75"/>
        <v>4</v>
      </c>
      <c r="AL776" s="74">
        <f t="shared" si="76"/>
        <v>104</v>
      </c>
      <c r="AM776" s="75">
        <f t="shared" si="77"/>
        <v>0</v>
      </c>
      <c r="AN776" s="72" t="str">
        <f>VLOOKUP(D776,SOP!C:R,16,0)</f>
        <v>ΓΑΡΝΙΤΟΥΡΕΣ</v>
      </c>
    </row>
    <row r="777" spans="1:40" x14ac:dyDescent="0.3">
      <c r="A777" s="74" cm="1">
        <f t="array" ref="A777">1+SUMPRODUCT(--(D777&gt;$D$2:$D$826))</f>
        <v>774</v>
      </c>
      <c r="B777" s="72" t="str">
        <f t="shared" si="72"/>
        <v>67505008774</v>
      </c>
      <c r="C777" s="30">
        <v>46008</v>
      </c>
      <c r="D777" s="29">
        <v>67505008</v>
      </c>
      <c r="E777" s="29" t="s">
        <v>309</v>
      </c>
      <c r="F777" s="29" t="s">
        <v>624</v>
      </c>
      <c r="G777" s="29" t="s">
        <v>238</v>
      </c>
      <c r="H777" s="29" t="s">
        <v>2115</v>
      </c>
      <c r="I777" s="29">
        <v>104</v>
      </c>
      <c r="J777" s="29">
        <v>0</v>
      </c>
      <c r="K777" s="29">
        <v>0</v>
      </c>
      <c r="L777" s="29">
        <v>0</v>
      </c>
      <c r="M777" s="29" t="s">
        <v>239</v>
      </c>
      <c r="N777" s="132">
        <v>46538</v>
      </c>
      <c r="O777" s="30">
        <v>46418</v>
      </c>
      <c r="P777" s="29">
        <v>530</v>
      </c>
      <c r="Q777" s="29">
        <v>410</v>
      </c>
      <c r="R777" s="29" t="s">
        <v>2118</v>
      </c>
      <c r="S777" s="29">
        <v>45992</v>
      </c>
      <c r="T777" s="29" t="s">
        <v>240</v>
      </c>
      <c r="U777" s="29" t="s">
        <v>240</v>
      </c>
      <c r="V777" s="29">
        <v>104</v>
      </c>
      <c r="W777" s="29">
        <v>1128.26</v>
      </c>
      <c r="X777" s="29">
        <v>1</v>
      </c>
      <c r="Y777" s="29" t="s">
        <v>241</v>
      </c>
      <c r="Z777" s="29" t="s">
        <v>2245</v>
      </c>
      <c r="AA777" s="29" t="s">
        <v>242</v>
      </c>
      <c r="AB777" s="29" t="s">
        <v>242</v>
      </c>
      <c r="AC777" s="29" t="s">
        <v>242</v>
      </c>
      <c r="AD777" s="29" t="s">
        <v>243</v>
      </c>
      <c r="AE777" s="29" t="s">
        <v>240</v>
      </c>
      <c r="AF777" s="30">
        <v>45973</v>
      </c>
      <c r="AH777" s="74">
        <f>_xlfn.IFNA(IF(VLOOKUP(D777,'Cases2021 2022 FC'!AC:AE,3,0)=0,"1",VLOOKUP(D777,'Cases2021 2022 FC'!AC:AE,3,0)),"1")</f>
        <v>28</v>
      </c>
      <c r="AI777" s="74">
        <f t="shared" si="73"/>
        <v>4</v>
      </c>
      <c r="AJ777" s="74">
        <f t="shared" si="74"/>
        <v>0</v>
      </c>
      <c r="AK777" s="74">
        <f t="shared" si="75"/>
        <v>4</v>
      </c>
      <c r="AL777" s="74">
        <f t="shared" si="76"/>
        <v>104</v>
      </c>
      <c r="AM777" s="75">
        <f t="shared" si="77"/>
        <v>0</v>
      </c>
      <c r="AN777" s="72" t="str">
        <f>VLOOKUP(D777,SOP!C:R,16,0)</f>
        <v>ΓΑΡΝΙΤΟΥΡΕΣ</v>
      </c>
    </row>
    <row r="778" spans="1:40" x14ac:dyDescent="0.3">
      <c r="A778" s="74" cm="1">
        <f t="array" ref="A778">1+SUMPRODUCT(--(D778&gt;$D$2:$D$826))</f>
        <v>774</v>
      </c>
      <c r="B778" s="72" t="str">
        <f t="shared" si="72"/>
        <v>67505008774</v>
      </c>
      <c r="C778" s="30">
        <v>46008</v>
      </c>
      <c r="D778" s="29">
        <v>67505008</v>
      </c>
      <c r="E778" s="29" t="s">
        <v>309</v>
      </c>
      <c r="F778" s="29" t="s">
        <v>624</v>
      </c>
      <c r="G778" s="29" t="s">
        <v>238</v>
      </c>
      <c r="H778" s="29" t="s">
        <v>2115</v>
      </c>
      <c r="I778" s="29">
        <v>104</v>
      </c>
      <c r="J778" s="29">
        <v>0</v>
      </c>
      <c r="K778" s="29">
        <v>0</v>
      </c>
      <c r="L778" s="29">
        <v>0</v>
      </c>
      <c r="M778" s="29" t="s">
        <v>239</v>
      </c>
      <c r="N778" s="132">
        <v>46538</v>
      </c>
      <c r="O778" s="30">
        <v>46418</v>
      </c>
      <c r="P778" s="29">
        <v>530</v>
      </c>
      <c r="Q778" s="29">
        <v>410</v>
      </c>
      <c r="R778" s="29" t="s">
        <v>2119</v>
      </c>
      <c r="S778" s="29">
        <v>45992</v>
      </c>
      <c r="T778" s="29" t="s">
        <v>240</v>
      </c>
      <c r="U778" s="29" t="s">
        <v>240</v>
      </c>
      <c r="V778" s="29">
        <v>104</v>
      </c>
      <c r="W778" s="29">
        <v>1128.26</v>
      </c>
      <c r="X778" s="29">
        <v>1</v>
      </c>
      <c r="Y778" s="29" t="s">
        <v>241</v>
      </c>
      <c r="Z778" s="29" t="s">
        <v>2245</v>
      </c>
      <c r="AA778" s="29" t="s">
        <v>242</v>
      </c>
      <c r="AB778" s="29" t="s">
        <v>242</v>
      </c>
      <c r="AC778" s="29" t="s">
        <v>242</v>
      </c>
      <c r="AD778" s="29" t="s">
        <v>243</v>
      </c>
      <c r="AE778" s="29" t="s">
        <v>240</v>
      </c>
      <c r="AF778" s="30">
        <v>45973</v>
      </c>
      <c r="AH778" s="74">
        <f>_xlfn.IFNA(IF(VLOOKUP(D778,'Cases2021 2022 FC'!AC:AE,3,0)=0,"1",VLOOKUP(D778,'Cases2021 2022 FC'!AC:AE,3,0)),"1")</f>
        <v>28</v>
      </c>
      <c r="AI778" s="74">
        <f t="shared" si="73"/>
        <v>4</v>
      </c>
      <c r="AJ778" s="74">
        <f t="shared" si="74"/>
        <v>0</v>
      </c>
      <c r="AK778" s="74">
        <f t="shared" si="75"/>
        <v>4</v>
      </c>
      <c r="AL778" s="74">
        <f t="shared" si="76"/>
        <v>104</v>
      </c>
      <c r="AM778" s="75">
        <f t="shared" si="77"/>
        <v>0</v>
      </c>
      <c r="AN778" s="72" t="str">
        <f>VLOOKUP(D778,SOP!C:R,16,0)</f>
        <v>ΓΑΡΝΙΤΟΥΡΕΣ</v>
      </c>
    </row>
    <row r="779" spans="1:40" x14ac:dyDescent="0.3">
      <c r="A779" s="74" cm="1">
        <f t="array" ref="A779">1+SUMPRODUCT(--(D779&gt;$D$2:$D$826))</f>
        <v>774</v>
      </c>
      <c r="B779" s="72" t="str">
        <f t="shared" si="72"/>
        <v>67505008774</v>
      </c>
      <c r="C779" s="30">
        <v>46008</v>
      </c>
      <c r="D779" s="29">
        <v>67505008</v>
      </c>
      <c r="E779" s="29" t="s">
        <v>309</v>
      </c>
      <c r="F779" s="29" t="s">
        <v>624</v>
      </c>
      <c r="G779" s="29" t="s">
        <v>238</v>
      </c>
      <c r="H779" s="29" t="s">
        <v>2115</v>
      </c>
      <c r="I779" s="29">
        <v>104</v>
      </c>
      <c r="J779" s="29">
        <v>0</v>
      </c>
      <c r="K779" s="29">
        <v>0</v>
      </c>
      <c r="L779" s="29">
        <v>0</v>
      </c>
      <c r="M779" s="29" t="s">
        <v>239</v>
      </c>
      <c r="N779" s="30">
        <v>46538</v>
      </c>
      <c r="O779" s="30">
        <v>46418</v>
      </c>
      <c r="P779" s="29">
        <v>530</v>
      </c>
      <c r="Q779" s="29">
        <v>410</v>
      </c>
      <c r="R779" s="29" t="s">
        <v>2120</v>
      </c>
      <c r="S779" s="30">
        <v>45992</v>
      </c>
      <c r="T779" s="29" t="s">
        <v>240</v>
      </c>
      <c r="U779" s="29" t="s">
        <v>240</v>
      </c>
      <c r="V779" s="29">
        <v>104</v>
      </c>
      <c r="W779" s="29">
        <v>1128.26</v>
      </c>
      <c r="X779" s="29">
        <v>1</v>
      </c>
      <c r="Y779" s="29" t="s">
        <v>241</v>
      </c>
      <c r="Z779" s="29" t="s">
        <v>2245</v>
      </c>
      <c r="AA779" s="29" t="s">
        <v>242</v>
      </c>
      <c r="AB779" s="29" t="s">
        <v>242</v>
      </c>
      <c r="AC779" s="29" t="s">
        <v>242</v>
      </c>
      <c r="AD779" s="29" t="s">
        <v>243</v>
      </c>
      <c r="AE779" s="29" t="s">
        <v>240</v>
      </c>
      <c r="AF779" s="30">
        <v>45973</v>
      </c>
      <c r="AH779" s="74">
        <f>_xlfn.IFNA(IF(VLOOKUP(D779,'Cases2021 2022 FC'!AC:AE,3,0)=0,"1",VLOOKUP(D779,'Cases2021 2022 FC'!AC:AE,3,0)),"1")</f>
        <v>28</v>
      </c>
      <c r="AI779" s="74">
        <f t="shared" si="73"/>
        <v>4</v>
      </c>
      <c r="AJ779" s="74">
        <f t="shared" si="74"/>
        <v>0</v>
      </c>
      <c r="AK779" s="74">
        <f t="shared" si="75"/>
        <v>4</v>
      </c>
      <c r="AL779" s="74">
        <f t="shared" si="76"/>
        <v>104</v>
      </c>
      <c r="AM779" s="75">
        <f t="shared" si="77"/>
        <v>0</v>
      </c>
      <c r="AN779" s="72" t="str">
        <f>VLOOKUP(D779,SOP!C:R,16,0)</f>
        <v>ΓΑΡΝΙΤΟΥΡΕΣ</v>
      </c>
    </row>
    <row r="780" spans="1:40" x14ac:dyDescent="0.3">
      <c r="A780" s="74" cm="1">
        <f t="array" ref="A780">1+SUMPRODUCT(--(D780&gt;$D$2:$D$826))</f>
        <v>774</v>
      </c>
      <c r="B780" s="72" t="str">
        <f t="shared" si="72"/>
        <v>67505008774</v>
      </c>
      <c r="C780" s="30">
        <v>46008</v>
      </c>
      <c r="D780" s="29">
        <v>67505008</v>
      </c>
      <c r="E780" s="29" t="s">
        <v>309</v>
      </c>
      <c r="F780" s="29" t="s">
        <v>624</v>
      </c>
      <c r="G780" s="29" t="s">
        <v>238</v>
      </c>
      <c r="H780" s="29" t="s">
        <v>2115</v>
      </c>
      <c r="I780" s="29">
        <v>104</v>
      </c>
      <c r="J780" s="29">
        <v>0</v>
      </c>
      <c r="K780" s="29">
        <v>0</v>
      </c>
      <c r="L780" s="29">
        <v>0</v>
      </c>
      <c r="M780" s="29" t="s">
        <v>239</v>
      </c>
      <c r="N780" s="132">
        <v>46538</v>
      </c>
      <c r="O780" s="29">
        <v>46418</v>
      </c>
      <c r="P780" s="29">
        <v>530</v>
      </c>
      <c r="Q780" s="29">
        <v>410</v>
      </c>
      <c r="R780" s="29" t="s">
        <v>2121</v>
      </c>
      <c r="S780" s="29">
        <v>45992</v>
      </c>
      <c r="T780" s="29" t="s">
        <v>240</v>
      </c>
      <c r="U780" s="29" t="s">
        <v>240</v>
      </c>
      <c r="V780" s="29">
        <v>104</v>
      </c>
      <c r="W780" s="29">
        <v>1128.26</v>
      </c>
      <c r="X780" s="29">
        <v>1</v>
      </c>
      <c r="Y780" s="29" t="s">
        <v>241</v>
      </c>
      <c r="Z780" s="29" t="s">
        <v>2245</v>
      </c>
      <c r="AA780" s="29" t="s">
        <v>242</v>
      </c>
      <c r="AB780" s="29" t="s">
        <v>242</v>
      </c>
      <c r="AC780" s="29" t="s">
        <v>242</v>
      </c>
      <c r="AD780" s="29" t="s">
        <v>243</v>
      </c>
      <c r="AE780" s="29" t="s">
        <v>240</v>
      </c>
      <c r="AF780" s="30">
        <v>45973</v>
      </c>
      <c r="AH780" s="74">
        <f>_xlfn.IFNA(IF(VLOOKUP(D780,'Cases2021 2022 FC'!AC:AE,3,0)=0,"1",VLOOKUP(D780,'Cases2021 2022 FC'!AC:AE,3,0)),"1")</f>
        <v>28</v>
      </c>
      <c r="AI780" s="74">
        <f t="shared" si="73"/>
        <v>4</v>
      </c>
      <c r="AJ780" s="74">
        <f t="shared" si="74"/>
        <v>0</v>
      </c>
      <c r="AK780" s="74">
        <f t="shared" si="75"/>
        <v>4</v>
      </c>
      <c r="AL780" s="74">
        <f t="shared" si="76"/>
        <v>104</v>
      </c>
      <c r="AM780" s="75">
        <f t="shared" si="77"/>
        <v>0</v>
      </c>
      <c r="AN780" s="72" t="str">
        <f>VLOOKUP(D780,SOP!C:R,16,0)</f>
        <v>ΓΑΡΝΙΤΟΥΡΕΣ</v>
      </c>
    </row>
    <row r="781" spans="1:40" x14ac:dyDescent="0.3">
      <c r="A781" s="74" cm="1">
        <f t="array" ref="A781">1+SUMPRODUCT(--(D781&gt;$D$2:$D$826))</f>
        <v>774</v>
      </c>
      <c r="B781" s="72" t="str">
        <f t="shared" si="72"/>
        <v>67505008774</v>
      </c>
      <c r="C781" s="30">
        <v>46008</v>
      </c>
      <c r="D781" s="29">
        <v>67505008</v>
      </c>
      <c r="E781" s="29" t="s">
        <v>309</v>
      </c>
      <c r="F781" s="29" t="s">
        <v>624</v>
      </c>
      <c r="G781" s="29" t="s">
        <v>238</v>
      </c>
      <c r="H781" s="29" t="s">
        <v>2115</v>
      </c>
      <c r="I781" s="29">
        <v>104</v>
      </c>
      <c r="J781" s="29">
        <v>0</v>
      </c>
      <c r="K781" s="29">
        <v>0</v>
      </c>
      <c r="L781" s="29">
        <v>0</v>
      </c>
      <c r="M781" s="29" t="s">
        <v>239</v>
      </c>
      <c r="N781" s="132">
        <v>46538</v>
      </c>
      <c r="O781" s="29">
        <v>46418</v>
      </c>
      <c r="P781" s="29">
        <v>530</v>
      </c>
      <c r="Q781" s="29">
        <v>410</v>
      </c>
      <c r="R781" s="29" t="s">
        <v>2122</v>
      </c>
      <c r="S781" s="29">
        <v>45992</v>
      </c>
      <c r="T781" s="29" t="s">
        <v>240</v>
      </c>
      <c r="U781" s="29" t="s">
        <v>240</v>
      </c>
      <c r="V781" s="29">
        <v>104</v>
      </c>
      <c r="W781" s="29">
        <v>1128.26</v>
      </c>
      <c r="X781" s="29">
        <v>1</v>
      </c>
      <c r="Y781" s="29" t="s">
        <v>241</v>
      </c>
      <c r="Z781" s="29" t="s">
        <v>2245</v>
      </c>
      <c r="AA781" s="29" t="s">
        <v>242</v>
      </c>
      <c r="AB781" s="29" t="s">
        <v>242</v>
      </c>
      <c r="AC781" s="29" t="s">
        <v>242</v>
      </c>
      <c r="AD781" s="29" t="s">
        <v>243</v>
      </c>
      <c r="AE781" s="29" t="s">
        <v>240</v>
      </c>
      <c r="AF781" s="30">
        <v>45973</v>
      </c>
      <c r="AH781" s="74">
        <f>_xlfn.IFNA(IF(VLOOKUP(D781,'Cases2021 2022 FC'!AC:AE,3,0)=0,"1",VLOOKUP(D781,'Cases2021 2022 FC'!AC:AE,3,0)),"1")</f>
        <v>28</v>
      </c>
      <c r="AI781" s="74">
        <f t="shared" si="73"/>
        <v>4</v>
      </c>
      <c r="AJ781" s="74">
        <f t="shared" si="74"/>
        <v>0</v>
      </c>
      <c r="AK781" s="74">
        <f t="shared" si="75"/>
        <v>4</v>
      </c>
      <c r="AL781" s="74">
        <f t="shared" si="76"/>
        <v>104</v>
      </c>
      <c r="AM781" s="75">
        <f t="shared" si="77"/>
        <v>0</v>
      </c>
      <c r="AN781" s="72" t="str">
        <f>VLOOKUP(D781,SOP!C:R,16,0)</f>
        <v>ΓΑΡΝΙΤΟΥΡΕΣ</v>
      </c>
    </row>
    <row r="782" spans="1:40" x14ac:dyDescent="0.3">
      <c r="A782" s="74" cm="1">
        <f t="array" ref="A782">1+SUMPRODUCT(--(D782&gt;$D$2:$D$826))</f>
        <v>774</v>
      </c>
      <c r="B782" s="72" t="str">
        <f t="shared" si="72"/>
        <v>67505008774</v>
      </c>
      <c r="C782" s="30">
        <v>46008</v>
      </c>
      <c r="D782" s="29">
        <v>67505008</v>
      </c>
      <c r="E782" s="29" t="s">
        <v>309</v>
      </c>
      <c r="F782" s="29" t="s">
        <v>624</v>
      </c>
      <c r="G782" s="29" t="s">
        <v>238</v>
      </c>
      <c r="H782" s="29" t="s">
        <v>2115</v>
      </c>
      <c r="I782" s="29">
        <v>104</v>
      </c>
      <c r="J782" s="29">
        <v>0</v>
      </c>
      <c r="K782" s="29">
        <v>0</v>
      </c>
      <c r="L782" s="29">
        <v>0</v>
      </c>
      <c r="M782" s="29" t="s">
        <v>239</v>
      </c>
      <c r="N782" s="132">
        <v>46538</v>
      </c>
      <c r="O782" s="29">
        <v>46418</v>
      </c>
      <c r="P782" s="29">
        <v>530</v>
      </c>
      <c r="Q782" s="29">
        <v>410</v>
      </c>
      <c r="R782" s="29" t="s">
        <v>2123</v>
      </c>
      <c r="S782" s="29">
        <v>45992</v>
      </c>
      <c r="T782" s="29" t="s">
        <v>240</v>
      </c>
      <c r="U782" s="29" t="s">
        <v>240</v>
      </c>
      <c r="V782" s="29">
        <v>104</v>
      </c>
      <c r="W782" s="29">
        <v>1128.26</v>
      </c>
      <c r="X782" s="29">
        <v>1</v>
      </c>
      <c r="Y782" s="29" t="s">
        <v>241</v>
      </c>
      <c r="Z782" s="29" t="s">
        <v>2245</v>
      </c>
      <c r="AA782" s="29" t="s">
        <v>242</v>
      </c>
      <c r="AB782" s="29" t="s">
        <v>242</v>
      </c>
      <c r="AC782" s="29" t="s">
        <v>242</v>
      </c>
      <c r="AD782" s="29" t="s">
        <v>243</v>
      </c>
      <c r="AE782" s="29" t="s">
        <v>240</v>
      </c>
      <c r="AF782" s="30">
        <v>45973</v>
      </c>
      <c r="AH782" s="74">
        <f>_xlfn.IFNA(IF(VLOOKUP(D782,'Cases2021 2022 FC'!AC:AE,3,0)=0,"1",VLOOKUP(D782,'Cases2021 2022 FC'!AC:AE,3,0)),"1")</f>
        <v>28</v>
      </c>
      <c r="AI782" s="74">
        <f t="shared" si="73"/>
        <v>4</v>
      </c>
      <c r="AJ782" s="74">
        <f t="shared" si="74"/>
        <v>0</v>
      </c>
      <c r="AK782" s="74">
        <f t="shared" si="75"/>
        <v>4</v>
      </c>
      <c r="AL782" s="74">
        <f t="shared" si="76"/>
        <v>104</v>
      </c>
      <c r="AM782" s="75">
        <f t="shared" si="77"/>
        <v>0</v>
      </c>
      <c r="AN782" s="72" t="str">
        <f>VLOOKUP(D782,SOP!C:R,16,0)</f>
        <v>ΓΑΡΝΙΤΟΥΡΕΣ</v>
      </c>
    </row>
    <row r="783" spans="1:40" x14ac:dyDescent="0.3">
      <c r="A783" s="74" cm="1">
        <f t="array" ref="A783">1+SUMPRODUCT(--(D783&gt;$D$2:$D$826))</f>
        <v>774</v>
      </c>
      <c r="B783" s="72" t="str">
        <f t="shared" si="72"/>
        <v>67505008774</v>
      </c>
      <c r="C783" s="30">
        <v>46008</v>
      </c>
      <c r="D783" s="29">
        <v>67505008</v>
      </c>
      <c r="E783" s="29" t="s">
        <v>309</v>
      </c>
      <c r="F783" s="29" t="s">
        <v>624</v>
      </c>
      <c r="G783" s="29" t="s">
        <v>238</v>
      </c>
      <c r="H783" s="29" t="s">
        <v>2115</v>
      </c>
      <c r="I783" s="29">
        <v>104</v>
      </c>
      <c r="J783" s="29">
        <v>0</v>
      </c>
      <c r="K783" s="29">
        <v>0</v>
      </c>
      <c r="L783" s="29">
        <v>0</v>
      </c>
      <c r="M783" s="29" t="s">
        <v>239</v>
      </c>
      <c r="N783" s="132">
        <v>46538</v>
      </c>
      <c r="O783" s="29">
        <v>46418</v>
      </c>
      <c r="P783" s="29">
        <v>530</v>
      </c>
      <c r="Q783" s="29">
        <v>410</v>
      </c>
      <c r="R783" s="29" t="s">
        <v>2124</v>
      </c>
      <c r="S783" s="29">
        <v>45992</v>
      </c>
      <c r="T783" s="29" t="s">
        <v>240</v>
      </c>
      <c r="U783" s="29" t="s">
        <v>240</v>
      </c>
      <c r="V783" s="29">
        <v>104</v>
      </c>
      <c r="W783" s="29">
        <v>1128.26</v>
      </c>
      <c r="X783" s="29">
        <v>1</v>
      </c>
      <c r="Y783" s="29" t="s">
        <v>241</v>
      </c>
      <c r="Z783" s="29" t="s">
        <v>2245</v>
      </c>
      <c r="AA783" s="29" t="s">
        <v>242</v>
      </c>
      <c r="AB783" s="29" t="s">
        <v>242</v>
      </c>
      <c r="AC783" s="29" t="s">
        <v>242</v>
      </c>
      <c r="AD783" s="29" t="s">
        <v>243</v>
      </c>
      <c r="AE783" s="29" t="s">
        <v>240</v>
      </c>
      <c r="AF783" s="30">
        <v>45973</v>
      </c>
      <c r="AH783" s="74">
        <f>_xlfn.IFNA(IF(VLOOKUP(D783,'Cases2021 2022 FC'!AC:AE,3,0)=0,"1",VLOOKUP(D783,'Cases2021 2022 FC'!AC:AE,3,0)),"1")</f>
        <v>28</v>
      </c>
      <c r="AI783" s="74">
        <f t="shared" si="73"/>
        <v>4</v>
      </c>
      <c r="AJ783" s="74">
        <f t="shared" si="74"/>
        <v>0</v>
      </c>
      <c r="AK783" s="74">
        <f t="shared" si="75"/>
        <v>4</v>
      </c>
      <c r="AL783" s="74">
        <f t="shared" si="76"/>
        <v>104</v>
      </c>
      <c r="AM783" s="75">
        <f t="shared" si="77"/>
        <v>0</v>
      </c>
      <c r="AN783" s="72" t="str">
        <f>VLOOKUP(D783,SOP!C:R,16,0)</f>
        <v>ΓΑΡΝΙΤΟΥΡΕΣ</v>
      </c>
    </row>
    <row r="784" spans="1:40" x14ac:dyDescent="0.3">
      <c r="A784" s="74" cm="1">
        <f t="array" ref="A784">1+SUMPRODUCT(--(D784&gt;$D$2:$D$826))</f>
        <v>774</v>
      </c>
      <c r="B784" s="72" t="str">
        <f t="shared" si="72"/>
        <v>67505008774</v>
      </c>
      <c r="C784" s="30">
        <v>46008</v>
      </c>
      <c r="D784" s="29">
        <v>67505008</v>
      </c>
      <c r="E784" s="29" t="s">
        <v>309</v>
      </c>
      <c r="F784" s="29" t="s">
        <v>624</v>
      </c>
      <c r="G784" s="29" t="s">
        <v>238</v>
      </c>
      <c r="H784" s="29" t="s">
        <v>2115</v>
      </c>
      <c r="I784" s="29">
        <v>2</v>
      </c>
      <c r="J784" s="29">
        <v>0</v>
      </c>
      <c r="K784" s="29">
        <v>0</v>
      </c>
      <c r="L784" s="29">
        <v>0</v>
      </c>
      <c r="M784" s="29" t="s">
        <v>239</v>
      </c>
      <c r="N784" s="132">
        <v>46538</v>
      </c>
      <c r="O784" s="29">
        <v>46418</v>
      </c>
      <c r="P784" s="29">
        <v>530</v>
      </c>
      <c r="Q784" s="29">
        <v>410</v>
      </c>
      <c r="R784" s="29" t="s">
        <v>2259</v>
      </c>
      <c r="S784" s="29">
        <v>45992</v>
      </c>
      <c r="T784" s="29" t="s">
        <v>240</v>
      </c>
      <c r="U784" s="29" t="s">
        <v>240</v>
      </c>
      <c r="V784" s="29">
        <v>2</v>
      </c>
      <c r="W784" s="29">
        <v>21.7</v>
      </c>
      <c r="X784" s="29">
        <v>1.9E-2</v>
      </c>
      <c r="Y784" s="29" t="s">
        <v>241</v>
      </c>
      <c r="Z784" s="29" t="s">
        <v>2245</v>
      </c>
      <c r="AA784" s="29" t="s">
        <v>242</v>
      </c>
      <c r="AB784" s="29" t="s">
        <v>242</v>
      </c>
      <c r="AC784" s="29" t="s">
        <v>242</v>
      </c>
      <c r="AD784" s="29" t="s">
        <v>243</v>
      </c>
      <c r="AE784" s="29" t="s">
        <v>240</v>
      </c>
      <c r="AF784" s="30">
        <v>45973</v>
      </c>
      <c r="AH784" s="74">
        <f>_xlfn.IFNA(IF(VLOOKUP(D784,'Cases2021 2022 FC'!AC:AE,3,0)=0,"1",VLOOKUP(D784,'Cases2021 2022 FC'!AC:AE,3,0)),"1")</f>
        <v>28</v>
      </c>
      <c r="AI784" s="74">
        <f t="shared" si="73"/>
        <v>0</v>
      </c>
      <c r="AJ784" s="74">
        <f t="shared" si="74"/>
        <v>0</v>
      </c>
      <c r="AK784" s="74">
        <f t="shared" si="75"/>
        <v>4</v>
      </c>
      <c r="AL784" s="74">
        <f t="shared" si="76"/>
        <v>2</v>
      </c>
      <c r="AM784" s="75">
        <f t="shared" si="77"/>
        <v>0</v>
      </c>
      <c r="AN784" s="72" t="str">
        <f>VLOOKUP(D784,SOP!C:R,16,0)</f>
        <v>ΓΑΡΝΙΤΟΥΡΕΣ</v>
      </c>
    </row>
    <row r="785" spans="1:40" x14ac:dyDescent="0.3">
      <c r="A785" s="74" cm="1">
        <f t="array" ref="A785">1+SUMPRODUCT(--(D785&gt;$D$2:$D$826))</f>
        <v>774</v>
      </c>
      <c r="B785" s="72" t="str">
        <f t="shared" si="72"/>
        <v>67505008774</v>
      </c>
      <c r="C785" s="30">
        <v>46008</v>
      </c>
      <c r="D785" s="29">
        <v>67505008</v>
      </c>
      <c r="E785" s="29" t="s">
        <v>309</v>
      </c>
      <c r="F785" s="29" t="s">
        <v>624</v>
      </c>
      <c r="G785" s="29" t="s">
        <v>238</v>
      </c>
      <c r="H785" s="29" t="s">
        <v>2115</v>
      </c>
      <c r="I785" s="29">
        <v>3</v>
      </c>
      <c r="J785" s="29">
        <v>0</v>
      </c>
      <c r="K785" s="29">
        <v>0</v>
      </c>
      <c r="L785" s="29">
        <v>0</v>
      </c>
      <c r="M785" s="29" t="s">
        <v>239</v>
      </c>
      <c r="N785" s="132">
        <v>46538</v>
      </c>
      <c r="O785" s="29">
        <v>46418</v>
      </c>
      <c r="P785" s="29">
        <v>530</v>
      </c>
      <c r="Q785" s="29">
        <v>410</v>
      </c>
      <c r="R785" s="29" t="s">
        <v>2247</v>
      </c>
      <c r="S785" s="29">
        <v>45992</v>
      </c>
      <c r="T785" s="29" t="s">
        <v>240</v>
      </c>
      <c r="U785" s="29" t="s">
        <v>240</v>
      </c>
      <c r="V785" s="29">
        <v>3</v>
      </c>
      <c r="W785" s="29">
        <v>32.549999999999997</v>
      </c>
      <c r="X785" s="29">
        <v>2.9000000000000001E-2</v>
      </c>
      <c r="Y785" s="29" t="s">
        <v>241</v>
      </c>
      <c r="Z785" s="29" t="s">
        <v>2245</v>
      </c>
      <c r="AA785" s="29" t="s">
        <v>242</v>
      </c>
      <c r="AB785" s="29" t="s">
        <v>242</v>
      </c>
      <c r="AC785" s="29" t="s">
        <v>242</v>
      </c>
      <c r="AD785" s="29" t="s">
        <v>243</v>
      </c>
      <c r="AE785" s="29" t="s">
        <v>240</v>
      </c>
      <c r="AF785" s="30">
        <v>45973</v>
      </c>
      <c r="AH785" s="74">
        <f>_xlfn.IFNA(IF(VLOOKUP(D785,'Cases2021 2022 FC'!AC:AE,3,0)=0,"1",VLOOKUP(D785,'Cases2021 2022 FC'!AC:AE,3,0)),"1")</f>
        <v>28</v>
      </c>
      <c r="AI785" s="74">
        <f t="shared" si="73"/>
        <v>0</v>
      </c>
      <c r="AJ785" s="74">
        <f t="shared" si="74"/>
        <v>0</v>
      </c>
      <c r="AK785" s="74">
        <f t="shared" si="75"/>
        <v>0</v>
      </c>
      <c r="AL785" s="74">
        <f t="shared" si="76"/>
        <v>0</v>
      </c>
      <c r="AM785" s="75">
        <f t="shared" si="77"/>
        <v>0</v>
      </c>
      <c r="AN785" s="72" t="str">
        <f>VLOOKUP(D785,SOP!C:R,16,0)</f>
        <v>ΓΑΡΝΙΤΟΥΡΕΣ</v>
      </c>
    </row>
    <row r="786" spans="1:40" x14ac:dyDescent="0.3">
      <c r="A786" s="74" cm="1">
        <f t="array" ref="A786">1+SUMPRODUCT(--(D786&gt;$D$2:$D$826))</f>
        <v>774</v>
      </c>
      <c r="B786" s="72" t="str">
        <f t="shared" si="72"/>
        <v>67505008774</v>
      </c>
      <c r="C786" s="30">
        <v>46008</v>
      </c>
      <c r="D786" s="29">
        <v>67505008</v>
      </c>
      <c r="E786" s="29" t="s">
        <v>309</v>
      </c>
      <c r="F786" s="29" t="s">
        <v>624</v>
      </c>
      <c r="G786" s="29" t="s">
        <v>238</v>
      </c>
      <c r="H786" s="29" t="s">
        <v>2115</v>
      </c>
      <c r="I786" s="29">
        <v>6</v>
      </c>
      <c r="J786" s="29">
        <v>0</v>
      </c>
      <c r="K786" s="29">
        <v>0</v>
      </c>
      <c r="L786" s="29">
        <v>0</v>
      </c>
      <c r="M786" s="29" t="s">
        <v>239</v>
      </c>
      <c r="N786" s="132">
        <v>46538</v>
      </c>
      <c r="O786" s="29">
        <v>46418</v>
      </c>
      <c r="P786" s="29">
        <v>530</v>
      </c>
      <c r="Q786" s="29">
        <v>410</v>
      </c>
      <c r="R786" s="29" t="s">
        <v>2515</v>
      </c>
      <c r="S786" s="29">
        <v>45992</v>
      </c>
      <c r="T786" s="29" t="s">
        <v>240</v>
      </c>
      <c r="U786" s="29" t="s">
        <v>240</v>
      </c>
      <c r="V786" s="29">
        <v>6</v>
      </c>
      <c r="W786" s="29">
        <v>65.09</v>
      </c>
      <c r="X786" s="29">
        <v>5.8000000000000003E-2</v>
      </c>
      <c r="Y786" s="29" t="s">
        <v>241</v>
      </c>
      <c r="Z786" s="29" t="s">
        <v>2245</v>
      </c>
      <c r="AA786" s="29" t="s">
        <v>242</v>
      </c>
      <c r="AB786" s="29" t="s">
        <v>242</v>
      </c>
      <c r="AC786" s="29" t="s">
        <v>242</v>
      </c>
      <c r="AD786" s="29" t="s">
        <v>243</v>
      </c>
      <c r="AE786" s="29" t="s">
        <v>240</v>
      </c>
      <c r="AF786" s="30">
        <v>45973</v>
      </c>
      <c r="AH786" s="74">
        <f>_xlfn.IFNA(IF(VLOOKUP(D786,'Cases2021 2022 FC'!AC:AE,3,0)=0,"1",VLOOKUP(D786,'Cases2021 2022 FC'!AC:AE,3,0)),"1")</f>
        <v>28</v>
      </c>
      <c r="AI786" s="74">
        <f t="shared" si="73"/>
        <v>0</v>
      </c>
      <c r="AJ786" s="74">
        <f t="shared" si="74"/>
        <v>0</v>
      </c>
      <c r="AK786" s="74">
        <f t="shared" si="75"/>
        <v>0</v>
      </c>
      <c r="AL786" s="74">
        <f t="shared" si="76"/>
        <v>0</v>
      </c>
      <c r="AM786" s="75">
        <f t="shared" si="77"/>
        <v>0</v>
      </c>
      <c r="AN786" s="72" t="str">
        <f>VLOOKUP(D786,SOP!C:R,16,0)</f>
        <v>ΓΑΡΝΙΤΟΥΡΕΣ</v>
      </c>
    </row>
    <row r="787" spans="1:40" x14ac:dyDescent="0.3">
      <c r="A787" s="74" cm="1">
        <f t="array" ref="A787">1+SUMPRODUCT(--(D787&gt;$D$2:$D$826))</f>
        <v>786</v>
      </c>
      <c r="B787" s="72" t="str">
        <f t="shared" si="72"/>
        <v>67511967786</v>
      </c>
      <c r="C787" s="30">
        <v>46008</v>
      </c>
      <c r="D787" s="29">
        <v>67511967</v>
      </c>
      <c r="E787" s="29" t="s">
        <v>310</v>
      </c>
      <c r="F787" s="29" t="s">
        <v>624</v>
      </c>
      <c r="G787" s="29" t="s">
        <v>238</v>
      </c>
      <c r="H787" s="29" t="s">
        <v>1647</v>
      </c>
      <c r="I787" s="29">
        <v>41</v>
      </c>
      <c r="J787" s="29">
        <v>0</v>
      </c>
      <c r="K787" s="29">
        <v>0</v>
      </c>
      <c r="L787" s="29">
        <v>0</v>
      </c>
      <c r="M787" s="29" t="s">
        <v>239</v>
      </c>
      <c r="N787" s="30">
        <v>46325</v>
      </c>
      <c r="O787" s="30">
        <v>46265</v>
      </c>
      <c r="P787" s="29">
        <v>317</v>
      </c>
      <c r="Q787" s="29">
        <v>257</v>
      </c>
      <c r="R787" s="29" t="s">
        <v>1648</v>
      </c>
      <c r="S787" s="30">
        <v>45971</v>
      </c>
      <c r="T787" s="29" t="s">
        <v>240</v>
      </c>
      <c r="U787" s="29" t="s">
        <v>240</v>
      </c>
      <c r="V787" s="29">
        <v>41</v>
      </c>
      <c r="W787" s="29">
        <v>1833.9</v>
      </c>
      <c r="X787" s="29">
        <v>0.78800000000000003</v>
      </c>
      <c r="Y787" s="29" t="s">
        <v>241</v>
      </c>
      <c r="Z787" s="29" t="s">
        <v>2245</v>
      </c>
      <c r="AA787" s="29" t="s">
        <v>242</v>
      </c>
      <c r="AB787" s="29" t="s">
        <v>242</v>
      </c>
      <c r="AC787" s="29" t="s">
        <v>242</v>
      </c>
      <c r="AD787" s="29" t="s">
        <v>243</v>
      </c>
      <c r="AE787" s="29" t="s">
        <v>240</v>
      </c>
      <c r="AF787" s="30">
        <v>45971</v>
      </c>
      <c r="AH787" s="74">
        <f>_xlfn.IFNA(IF(VLOOKUP(D787,'Cases2021 2022 FC'!AC:AE,3,0)=0,"1",VLOOKUP(D787,'Cases2021 2022 FC'!AC:AE,3,0)),"1")</f>
        <v>1</v>
      </c>
      <c r="AI787" s="74">
        <f t="shared" si="73"/>
        <v>41</v>
      </c>
      <c r="AJ787" s="74">
        <f t="shared" si="74"/>
        <v>0</v>
      </c>
      <c r="AK787" s="74">
        <f t="shared" si="75"/>
        <v>0</v>
      </c>
      <c r="AL787" s="74">
        <f t="shared" si="76"/>
        <v>0</v>
      </c>
      <c r="AM787" s="75">
        <f t="shared" si="77"/>
        <v>0</v>
      </c>
      <c r="AN787" s="72" t="str">
        <f>VLOOKUP(D787,SOP!C:R,16,0)</f>
        <v>CARTE DOR BUFFET</v>
      </c>
    </row>
    <row r="788" spans="1:40" x14ac:dyDescent="0.3">
      <c r="A788" s="74" cm="1">
        <f t="array" ref="A788">1+SUMPRODUCT(--(D788&gt;$D$2:$D$826))</f>
        <v>787</v>
      </c>
      <c r="B788" s="72" t="str">
        <f t="shared" si="72"/>
        <v>67512194787</v>
      </c>
      <c r="C788" s="30">
        <v>46008</v>
      </c>
      <c r="D788" s="29">
        <v>67512194</v>
      </c>
      <c r="E788" s="29" t="s">
        <v>312</v>
      </c>
      <c r="F788" s="29" t="s">
        <v>624</v>
      </c>
      <c r="G788" s="29" t="s">
        <v>238</v>
      </c>
      <c r="H788" s="29" t="s">
        <v>1148</v>
      </c>
      <c r="I788" s="29">
        <v>32</v>
      </c>
      <c r="J788" s="29">
        <v>0</v>
      </c>
      <c r="K788" s="29">
        <v>0</v>
      </c>
      <c r="L788" s="29">
        <v>0</v>
      </c>
      <c r="M788" s="29" t="s">
        <v>239</v>
      </c>
      <c r="N788" s="132">
        <v>46253</v>
      </c>
      <c r="O788" s="30">
        <v>46193</v>
      </c>
      <c r="P788" s="29">
        <v>245</v>
      </c>
      <c r="Q788" s="29">
        <v>185</v>
      </c>
      <c r="R788" s="29" t="s">
        <v>1149</v>
      </c>
      <c r="S788" s="29">
        <v>45895</v>
      </c>
      <c r="T788" s="29" t="s">
        <v>240</v>
      </c>
      <c r="U788" s="29" t="s">
        <v>240</v>
      </c>
      <c r="V788" s="29">
        <v>32</v>
      </c>
      <c r="W788" s="29">
        <v>958.01</v>
      </c>
      <c r="X788" s="29">
        <v>0.57099999999999995</v>
      </c>
      <c r="Y788" s="29" t="s">
        <v>241</v>
      </c>
      <c r="Z788" s="29" t="s">
        <v>2245</v>
      </c>
      <c r="AA788" s="29" t="s">
        <v>242</v>
      </c>
      <c r="AB788" s="29" t="s">
        <v>242</v>
      </c>
      <c r="AC788" s="29" t="s">
        <v>242</v>
      </c>
      <c r="AD788" s="29" t="s">
        <v>243</v>
      </c>
      <c r="AE788" s="29" t="s">
        <v>240</v>
      </c>
      <c r="AF788" s="30">
        <v>45895</v>
      </c>
      <c r="AH788" s="74">
        <f>_xlfn.IFNA(IF(VLOOKUP(D788,'Cases2021 2022 FC'!AC:AE,3,0)=0,"1",VLOOKUP(D788,'Cases2021 2022 FC'!AC:AE,3,0)),"1")</f>
        <v>1</v>
      </c>
      <c r="AI788" s="74">
        <f t="shared" si="73"/>
        <v>32</v>
      </c>
      <c r="AJ788" s="74">
        <f t="shared" si="74"/>
        <v>0</v>
      </c>
      <c r="AK788" s="74">
        <f t="shared" si="75"/>
        <v>0</v>
      </c>
      <c r="AL788" s="74">
        <f t="shared" si="76"/>
        <v>0</v>
      </c>
      <c r="AM788" s="75">
        <f t="shared" si="77"/>
        <v>0</v>
      </c>
      <c r="AN788" s="72" t="str">
        <f>VLOOKUP(D788,SOP!C:R,16,0)</f>
        <v>CARTE DOR BUFFET</v>
      </c>
    </row>
    <row r="789" spans="1:40" x14ac:dyDescent="0.3">
      <c r="A789" s="74" cm="1">
        <f t="array" ref="A789">1+SUMPRODUCT(--(D789&gt;$D$2:$D$826))</f>
        <v>788</v>
      </c>
      <c r="B789" s="72" t="str">
        <f t="shared" si="72"/>
        <v>67512327788</v>
      </c>
      <c r="C789" s="30">
        <v>46008</v>
      </c>
      <c r="D789" s="29">
        <v>67512327</v>
      </c>
      <c r="E789" s="29" t="s">
        <v>577</v>
      </c>
      <c r="F789" s="29" t="s">
        <v>624</v>
      </c>
      <c r="G789" s="29" t="s">
        <v>238</v>
      </c>
      <c r="H789" s="29" t="s">
        <v>917</v>
      </c>
      <c r="I789" s="29">
        <v>4</v>
      </c>
      <c r="J789" s="29">
        <v>0</v>
      </c>
      <c r="K789" s="29">
        <v>0</v>
      </c>
      <c r="L789" s="29">
        <v>0</v>
      </c>
      <c r="M789" s="29" t="s">
        <v>239</v>
      </c>
      <c r="N789" s="132">
        <v>46197</v>
      </c>
      <c r="O789" s="30">
        <v>46137</v>
      </c>
      <c r="P789" s="29">
        <v>189</v>
      </c>
      <c r="Q789" s="29">
        <v>129</v>
      </c>
      <c r="R789" s="29" t="s">
        <v>918</v>
      </c>
      <c r="S789" s="29">
        <v>45835</v>
      </c>
      <c r="T789" s="29" t="s">
        <v>240</v>
      </c>
      <c r="U789" s="29" t="s">
        <v>240</v>
      </c>
      <c r="V789" s="29">
        <v>4</v>
      </c>
      <c r="W789" s="29">
        <v>110.55</v>
      </c>
      <c r="X789" s="29">
        <v>7.0999999999999994E-2</v>
      </c>
      <c r="Y789" s="29" t="s">
        <v>241</v>
      </c>
      <c r="Z789" s="29" t="s">
        <v>2245</v>
      </c>
      <c r="AA789" s="29" t="s">
        <v>242</v>
      </c>
      <c r="AB789" s="29" t="s">
        <v>242</v>
      </c>
      <c r="AC789" s="29" t="s">
        <v>242</v>
      </c>
      <c r="AD789" s="29" t="s">
        <v>243</v>
      </c>
      <c r="AE789" s="29" t="s">
        <v>240</v>
      </c>
      <c r="AF789" s="30">
        <v>45176</v>
      </c>
      <c r="AH789" s="74" t="str">
        <f>_xlfn.IFNA(IF(VLOOKUP(D789,'Cases2021 2022 FC'!AC:AE,3,0)=0,"1",VLOOKUP(D789,'Cases2021 2022 FC'!AC:AE,3,0)),"1")</f>
        <v>1</v>
      </c>
      <c r="AI789" s="74">
        <f t="shared" si="73"/>
        <v>4</v>
      </c>
      <c r="AJ789" s="74">
        <f t="shared" si="74"/>
        <v>0</v>
      </c>
      <c r="AK789" s="74">
        <f t="shared" si="75"/>
        <v>0</v>
      </c>
      <c r="AL789" s="74">
        <f t="shared" si="76"/>
        <v>0</v>
      </c>
      <c r="AM789" s="75">
        <f t="shared" si="77"/>
        <v>0</v>
      </c>
      <c r="AN789" s="72" t="str">
        <f>VLOOKUP(D789,SOP!C:R,16,0)</f>
        <v>CARTE DOR BUFFET</v>
      </c>
    </row>
    <row r="790" spans="1:40" x14ac:dyDescent="0.3">
      <c r="A790" s="74" cm="1">
        <f t="array" ref="A790">1+SUMPRODUCT(--(D790&gt;$D$2:$D$826))</f>
        <v>788</v>
      </c>
      <c r="B790" s="72" t="str">
        <f t="shared" si="72"/>
        <v>67512327788</v>
      </c>
      <c r="C790" s="30">
        <v>46008</v>
      </c>
      <c r="D790" s="29">
        <v>67512327</v>
      </c>
      <c r="E790" s="29" t="s">
        <v>577</v>
      </c>
      <c r="F790" s="29" t="s">
        <v>624</v>
      </c>
      <c r="G790" s="29" t="s">
        <v>238</v>
      </c>
      <c r="H790" s="29" t="s">
        <v>1150</v>
      </c>
      <c r="I790" s="29">
        <v>56</v>
      </c>
      <c r="J790" s="29">
        <v>0</v>
      </c>
      <c r="K790" s="29">
        <v>0</v>
      </c>
      <c r="L790" s="29">
        <v>0</v>
      </c>
      <c r="M790" s="29" t="s">
        <v>239</v>
      </c>
      <c r="N790" s="132">
        <v>46253</v>
      </c>
      <c r="O790" s="30">
        <v>46193</v>
      </c>
      <c r="P790" s="29">
        <v>245</v>
      </c>
      <c r="Q790" s="29">
        <v>185</v>
      </c>
      <c r="R790" s="29" t="s">
        <v>1151</v>
      </c>
      <c r="S790" s="29">
        <v>45895</v>
      </c>
      <c r="T790" s="29" t="s">
        <v>240</v>
      </c>
      <c r="U790" s="29" t="s">
        <v>240</v>
      </c>
      <c r="V790" s="29">
        <v>56</v>
      </c>
      <c r="W790" s="29">
        <v>1547.72</v>
      </c>
      <c r="X790" s="29">
        <v>1</v>
      </c>
      <c r="Y790" s="29" t="s">
        <v>241</v>
      </c>
      <c r="Z790" s="29" t="s">
        <v>2245</v>
      </c>
      <c r="AA790" s="29" t="s">
        <v>242</v>
      </c>
      <c r="AB790" s="29" t="s">
        <v>242</v>
      </c>
      <c r="AC790" s="29" t="s">
        <v>242</v>
      </c>
      <c r="AD790" s="29" t="s">
        <v>243</v>
      </c>
      <c r="AE790" s="29" t="s">
        <v>240</v>
      </c>
      <c r="AF790" s="30">
        <v>45895</v>
      </c>
      <c r="AH790" s="74" t="str">
        <f>_xlfn.IFNA(IF(VLOOKUP(D790,'Cases2021 2022 FC'!AC:AE,3,0)=0,"1",VLOOKUP(D790,'Cases2021 2022 FC'!AC:AE,3,0)),"1")</f>
        <v>1</v>
      </c>
      <c r="AI790" s="74">
        <f t="shared" si="73"/>
        <v>56</v>
      </c>
      <c r="AJ790" s="74">
        <f t="shared" si="74"/>
        <v>0</v>
      </c>
      <c r="AK790" s="74">
        <f t="shared" si="75"/>
        <v>4</v>
      </c>
      <c r="AL790" s="74">
        <f t="shared" si="76"/>
        <v>56</v>
      </c>
      <c r="AM790" s="75">
        <f t="shared" si="77"/>
        <v>0</v>
      </c>
      <c r="AN790" s="72" t="str">
        <f>VLOOKUP(D790,SOP!C:R,16,0)</f>
        <v>CARTE DOR BUFFET</v>
      </c>
    </row>
    <row r="791" spans="1:40" x14ac:dyDescent="0.3">
      <c r="A791" s="74" cm="1">
        <f t="array" ref="A791">1+SUMPRODUCT(--(D791&gt;$D$2:$D$826))</f>
        <v>790</v>
      </c>
      <c r="B791" s="72" t="str">
        <f t="shared" si="72"/>
        <v>67512406790</v>
      </c>
      <c r="C791" s="30">
        <v>46008</v>
      </c>
      <c r="D791" s="29">
        <v>67512406</v>
      </c>
      <c r="E791" s="29" t="s">
        <v>313</v>
      </c>
      <c r="F791" s="29" t="s">
        <v>624</v>
      </c>
      <c r="G791" s="29" t="s">
        <v>238</v>
      </c>
      <c r="H791" s="29" t="s">
        <v>876</v>
      </c>
      <c r="I791" s="29">
        <v>41</v>
      </c>
      <c r="J791" s="29">
        <v>0</v>
      </c>
      <c r="K791" s="29">
        <v>0</v>
      </c>
      <c r="L791" s="29">
        <v>0</v>
      </c>
      <c r="M791" s="29" t="s">
        <v>239</v>
      </c>
      <c r="N791" s="30">
        <v>46162</v>
      </c>
      <c r="O791" s="30">
        <v>46072</v>
      </c>
      <c r="P791" s="29">
        <v>154</v>
      </c>
      <c r="Q791" s="29">
        <v>64</v>
      </c>
      <c r="R791" s="29" t="s">
        <v>877</v>
      </c>
      <c r="S791" s="30">
        <v>45804</v>
      </c>
      <c r="T791" s="29" t="s">
        <v>240</v>
      </c>
      <c r="U791" s="29" t="s">
        <v>240</v>
      </c>
      <c r="V791" s="32">
        <v>41</v>
      </c>
      <c r="W791" s="29">
        <v>2501.2600000000002</v>
      </c>
      <c r="X791" s="29">
        <v>0.93200000000000005</v>
      </c>
      <c r="Y791" s="29" t="s">
        <v>241</v>
      </c>
      <c r="Z791" s="29" t="s">
        <v>2245</v>
      </c>
      <c r="AA791" s="29" t="s">
        <v>242</v>
      </c>
      <c r="AB791" s="29" t="s">
        <v>242</v>
      </c>
      <c r="AC791" s="29" t="s">
        <v>242</v>
      </c>
      <c r="AD791" s="29" t="s">
        <v>243</v>
      </c>
      <c r="AE791" s="29" t="s">
        <v>240</v>
      </c>
      <c r="AF791" s="30">
        <v>45804</v>
      </c>
      <c r="AH791" s="74">
        <f>_xlfn.IFNA(IF(VLOOKUP(D791,'Cases2021 2022 FC'!AC:AE,3,0)=0,"1",VLOOKUP(D791,'Cases2021 2022 FC'!AC:AE,3,0)),"1")</f>
        <v>1</v>
      </c>
      <c r="AI791" s="74">
        <f t="shared" si="73"/>
        <v>41</v>
      </c>
      <c r="AJ791" s="74">
        <f t="shared" si="74"/>
        <v>0</v>
      </c>
      <c r="AK791" s="74">
        <f t="shared" si="75"/>
        <v>0</v>
      </c>
      <c r="AL791" s="74">
        <f t="shared" si="76"/>
        <v>0</v>
      </c>
      <c r="AM791" s="75">
        <f t="shared" si="77"/>
        <v>0</v>
      </c>
      <c r="AN791" s="72" t="str">
        <f>VLOOKUP(D791,SOP!C:R,16,0)</f>
        <v>CARTE DOR BUFFET</v>
      </c>
    </row>
    <row r="792" spans="1:40" x14ac:dyDescent="0.3">
      <c r="A792" s="74" cm="1">
        <f t="array" ref="A792">1+SUMPRODUCT(--(D792&gt;$D$2:$D$826))</f>
        <v>791</v>
      </c>
      <c r="B792" s="72" t="str">
        <f t="shared" si="72"/>
        <v>67512459791</v>
      </c>
      <c r="C792" s="30">
        <v>46008</v>
      </c>
      <c r="D792" s="29">
        <v>67512459</v>
      </c>
      <c r="E792" s="29" t="s">
        <v>525</v>
      </c>
      <c r="F792" s="29" t="s">
        <v>624</v>
      </c>
      <c r="G792" s="29" t="s">
        <v>238</v>
      </c>
      <c r="H792" s="29" t="s">
        <v>927</v>
      </c>
      <c r="I792" s="29">
        <v>12</v>
      </c>
      <c r="J792" s="29">
        <v>0</v>
      </c>
      <c r="K792" s="29">
        <v>0</v>
      </c>
      <c r="L792" s="29">
        <v>0</v>
      </c>
      <c r="M792" s="29" t="s">
        <v>239</v>
      </c>
      <c r="N792" s="30">
        <v>46227</v>
      </c>
      <c r="O792" s="30">
        <v>46137</v>
      </c>
      <c r="P792" s="29">
        <v>219</v>
      </c>
      <c r="Q792" s="29">
        <v>129</v>
      </c>
      <c r="R792" s="29" t="s">
        <v>928</v>
      </c>
      <c r="S792" s="30">
        <v>45863</v>
      </c>
      <c r="T792" s="29" t="s">
        <v>240</v>
      </c>
      <c r="U792" s="29" t="s">
        <v>240</v>
      </c>
      <c r="V792" s="29">
        <v>12</v>
      </c>
      <c r="W792" s="29">
        <v>555.77</v>
      </c>
      <c r="X792" s="29">
        <v>0.27300000000000002</v>
      </c>
      <c r="Y792" s="29" t="s">
        <v>241</v>
      </c>
      <c r="Z792" s="29" t="s">
        <v>2245</v>
      </c>
      <c r="AA792" s="29" t="s">
        <v>242</v>
      </c>
      <c r="AB792" s="29" t="s">
        <v>242</v>
      </c>
      <c r="AC792" s="29" t="s">
        <v>242</v>
      </c>
      <c r="AD792" s="29" t="s">
        <v>243</v>
      </c>
      <c r="AE792" s="29" t="s">
        <v>240</v>
      </c>
      <c r="AF792" s="30">
        <v>45176</v>
      </c>
      <c r="AH792" s="74">
        <f>_xlfn.IFNA(IF(VLOOKUP(D792,'Cases2021 2022 FC'!AC:AE,3,0)=0,"1",VLOOKUP(D792,'Cases2021 2022 FC'!AC:AE,3,0)),"1")</f>
        <v>1</v>
      </c>
      <c r="AI792" s="74">
        <f t="shared" si="73"/>
        <v>12</v>
      </c>
      <c r="AJ792" s="74">
        <f t="shared" si="74"/>
        <v>0</v>
      </c>
      <c r="AK792" s="74">
        <f t="shared" si="75"/>
        <v>0</v>
      </c>
      <c r="AL792" s="74">
        <f t="shared" si="76"/>
        <v>0</v>
      </c>
      <c r="AM792" s="75">
        <f t="shared" si="77"/>
        <v>0</v>
      </c>
      <c r="AN792" s="72" t="str">
        <f>VLOOKUP(D792,SOP!C:R,16,0)</f>
        <v>CARTE DOR BUFFET</v>
      </c>
    </row>
    <row r="793" spans="1:40" x14ac:dyDescent="0.3">
      <c r="A793" s="74" cm="1">
        <f t="array" ref="A793">1+SUMPRODUCT(--(D793&gt;$D$2:$D$826))</f>
        <v>791</v>
      </c>
      <c r="B793" s="72" t="str">
        <f t="shared" si="72"/>
        <v>67512459791</v>
      </c>
      <c r="C793" s="30">
        <v>46008</v>
      </c>
      <c r="D793" s="29">
        <v>67512459</v>
      </c>
      <c r="E793" s="29" t="s">
        <v>525</v>
      </c>
      <c r="F793" s="29" t="s">
        <v>624</v>
      </c>
      <c r="G793" s="29" t="s">
        <v>238</v>
      </c>
      <c r="H793" s="29" t="s">
        <v>929</v>
      </c>
      <c r="I793" s="29">
        <v>44</v>
      </c>
      <c r="J793" s="29">
        <v>0</v>
      </c>
      <c r="K793" s="29">
        <v>0</v>
      </c>
      <c r="L793" s="29">
        <v>0</v>
      </c>
      <c r="M793" s="29" t="s">
        <v>239</v>
      </c>
      <c r="N793" s="30">
        <v>46246</v>
      </c>
      <c r="O793" s="30">
        <v>46156</v>
      </c>
      <c r="P793" s="32">
        <v>238</v>
      </c>
      <c r="Q793" s="32">
        <v>148</v>
      </c>
      <c r="R793" s="29" t="s">
        <v>930</v>
      </c>
      <c r="S793" s="30">
        <v>45888</v>
      </c>
      <c r="T793" s="29" t="s">
        <v>240</v>
      </c>
      <c r="U793" s="29" t="s">
        <v>240</v>
      </c>
      <c r="V793" s="32">
        <v>44</v>
      </c>
      <c r="W793" s="33">
        <v>2037.81</v>
      </c>
      <c r="X793" s="32">
        <v>1</v>
      </c>
      <c r="Y793" s="29" t="s">
        <v>241</v>
      </c>
      <c r="Z793" s="29" t="s">
        <v>2245</v>
      </c>
      <c r="AA793" s="29" t="s">
        <v>242</v>
      </c>
      <c r="AB793" s="29" t="s">
        <v>242</v>
      </c>
      <c r="AC793" s="29" t="s">
        <v>242</v>
      </c>
      <c r="AD793" s="29" t="s">
        <v>243</v>
      </c>
      <c r="AE793" s="29" t="s">
        <v>240</v>
      </c>
      <c r="AF793" s="30">
        <v>45888</v>
      </c>
      <c r="AG793" s="30"/>
      <c r="AH793" s="74">
        <f>_xlfn.IFNA(IF(VLOOKUP(D793,'Cases2021 2022 FC'!AC:AE,3,0)=0,"1",VLOOKUP(D793,'Cases2021 2022 FC'!AC:AE,3,0)),"1")</f>
        <v>1</v>
      </c>
      <c r="AI793" s="74">
        <f t="shared" si="73"/>
        <v>44</v>
      </c>
      <c r="AJ793" s="74">
        <f t="shared" si="74"/>
        <v>0</v>
      </c>
      <c r="AK793" s="74">
        <f t="shared" si="75"/>
        <v>12</v>
      </c>
      <c r="AL793" s="74">
        <f t="shared" si="76"/>
        <v>44</v>
      </c>
      <c r="AM793" s="75">
        <f t="shared" si="77"/>
        <v>0</v>
      </c>
      <c r="AN793" s="72" t="str">
        <f>VLOOKUP(D793,SOP!C:R,16,0)</f>
        <v>CARTE DOR BUFFET</v>
      </c>
    </row>
    <row r="794" spans="1:40" x14ac:dyDescent="0.3">
      <c r="A794" s="74" cm="1">
        <f t="array" ref="A794">1+SUMPRODUCT(--(D794&gt;$D$2:$D$826))</f>
        <v>791</v>
      </c>
      <c r="B794" s="72" t="str">
        <f t="shared" si="72"/>
        <v>67512459791</v>
      </c>
      <c r="C794" s="30">
        <v>46008</v>
      </c>
      <c r="D794" s="29">
        <v>67512459</v>
      </c>
      <c r="E794" s="29" t="s">
        <v>525</v>
      </c>
      <c r="F794" s="29" t="s">
        <v>624</v>
      </c>
      <c r="G794" s="29" t="s">
        <v>238</v>
      </c>
      <c r="H794" s="29" t="s">
        <v>1649</v>
      </c>
      <c r="I794" s="29">
        <v>44</v>
      </c>
      <c r="J794" s="29">
        <v>0</v>
      </c>
      <c r="K794" s="29">
        <v>0</v>
      </c>
      <c r="L794" s="29">
        <v>0</v>
      </c>
      <c r="M794" s="29" t="s">
        <v>239</v>
      </c>
      <c r="N794" s="30">
        <v>46329</v>
      </c>
      <c r="O794" s="30">
        <v>46239</v>
      </c>
      <c r="P794" s="29">
        <v>321</v>
      </c>
      <c r="Q794" s="29">
        <v>231</v>
      </c>
      <c r="R794" s="29" t="s">
        <v>1650</v>
      </c>
      <c r="S794" s="30">
        <v>45971</v>
      </c>
      <c r="T794" s="29" t="s">
        <v>240</v>
      </c>
      <c r="U794" s="29" t="s">
        <v>240</v>
      </c>
      <c r="V794" s="29">
        <v>44</v>
      </c>
      <c r="W794" s="29">
        <v>2037.81</v>
      </c>
      <c r="X794" s="29">
        <v>1</v>
      </c>
      <c r="Y794" s="29" t="s">
        <v>241</v>
      </c>
      <c r="Z794" s="29" t="s">
        <v>2245</v>
      </c>
      <c r="AA794" s="29" t="s">
        <v>242</v>
      </c>
      <c r="AB794" s="29" t="s">
        <v>242</v>
      </c>
      <c r="AC794" s="29" t="s">
        <v>242</v>
      </c>
      <c r="AD794" s="29" t="s">
        <v>243</v>
      </c>
      <c r="AE794" s="29" t="s">
        <v>240</v>
      </c>
      <c r="AF794" s="30">
        <v>45971</v>
      </c>
      <c r="AH794" s="74">
        <f>_xlfn.IFNA(IF(VLOOKUP(D794,'Cases2021 2022 FC'!AC:AE,3,0)=0,"1",VLOOKUP(D794,'Cases2021 2022 FC'!AC:AE,3,0)),"1")</f>
        <v>1</v>
      </c>
      <c r="AI794" s="74">
        <f t="shared" si="73"/>
        <v>44</v>
      </c>
      <c r="AJ794" s="74">
        <f t="shared" si="74"/>
        <v>0</v>
      </c>
      <c r="AK794" s="74">
        <f t="shared" si="75"/>
        <v>44</v>
      </c>
      <c r="AL794" s="74">
        <f t="shared" si="76"/>
        <v>44</v>
      </c>
      <c r="AM794" s="75">
        <f t="shared" si="77"/>
        <v>0</v>
      </c>
      <c r="AN794" s="72" t="str">
        <f>VLOOKUP(D794,SOP!C:R,16,0)</f>
        <v>CARTE DOR BUFFET</v>
      </c>
    </row>
    <row r="795" spans="1:40" x14ac:dyDescent="0.3">
      <c r="A795" s="74" cm="1">
        <f t="array" ref="A795">1+SUMPRODUCT(--(D795&gt;$D$2:$D$826))</f>
        <v>794</v>
      </c>
      <c r="B795" s="72" t="str">
        <f t="shared" si="72"/>
        <v>67563952794</v>
      </c>
      <c r="C795" s="30">
        <v>46008</v>
      </c>
      <c r="D795" s="29">
        <v>67563952</v>
      </c>
      <c r="E795" s="29" t="s">
        <v>315</v>
      </c>
      <c r="F795" s="29" t="s">
        <v>624</v>
      </c>
      <c r="G795" s="29" t="s">
        <v>238</v>
      </c>
      <c r="H795" s="29" t="s">
        <v>986</v>
      </c>
      <c r="I795" s="29">
        <v>59</v>
      </c>
      <c r="J795" s="29">
        <v>0</v>
      </c>
      <c r="K795" s="29">
        <v>0</v>
      </c>
      <c r="L795" s="29">
        <v>0</v>
      </c>
      <c r="M795" s="29" t="s">
        <v>239</v>
      </c>
      <c r="N795" s="30">
        <v>46599</v>
      </c>
      <c r="O795" s="30">
        <v>46469</v>
      </c>
      <c r="P795" s="32">
        <v>591</v>
      </c>
      <c r="Q795" s="32">
        <v>461</v>
      </c>
      <c r="R795" s="29" t="s">
        <v>987</v>
      </c>
      <c r="S795" s="30">
        <v>45887</v>
      </c>
      <c r="T795" s="29" t="s">
        <v>240</v>
      </c>
      <c r="U795" s="29" t="s">
        <v>240</v>
      </c>
      <c r="V795" s="32">
        <v>59</v>
      </c>
      <c r="W795" s="29">
        <v>1212.2</v>
      </c>
      <c r="X795" s="29">
        <v>0.98299999999999998</v>
      </c>
      <c r="Y795" s="29" t="s">
        <v>241</v>
      </c>
      <c r="Z795" s="29" t="s">
        <v>2245</v>
      </c>
      <c r="AA795" s="29" t="s">
        <v>242</v>
      </c>
      <c r="AB795" s="29" t="s">
        <v>242</v>
      </c>
      <c r="AC795" s="29" t="s">
        <v>242</v>
      </c>
      <c r="AD795" s="29" t="s">
        <v>243</v>
      </c>
      <c r="AE795" s="29" t="s">
        <v>240</v>
      </c>
      <c r="AF795" s="30">
        <v>45846</v>
      </c>
      <c r="AH795" s="74">
        <f>_xlfn.IFNA(IF(VLOOKUP(D795,'Cases2021 2022 FC'!AC:AE,3,0)=0,"1",VLOOKUP(D795,'Cases2021 2022 FC'!AC:AE,3,0)),"1")</f>
        <v>20</v>
      </c>
      <c r="AI795" s="74">
        <f t="shared" si="73"/>
        <v>3</v>
      </c>
      <c r="AJ795" s="74">
        <f t="shared" si="74"/>
        <v>0</v>
      </c>
      <c r="AK795" s="74">
        <f t="shared" si="75"/>
        <v>0</v>
      </c>
      <c r="AL795" s="74">
        <f t="shared" si="76"/>
        <v>0</v>
      </c>
      <c r="AM795" s="75">
        <f t="shared" si="77"/>
        <v>0</v>
      </c>
      <c r="AN795" s="72" t="str">
        <f>VLOOKUP(D795,SOP!C:R,16,0)</f>
        <v>ΥΓΡΕΣ ΣΑΛΤΣΕΣ</v>
      </c>
    </row>
    <row r="796" spans="1:40" x14ac:dyDescent="0.3">
      <c r="A796" s="74" cm="1">
        <f t="array" ref="A796">1+SUMPRODUCT(--(D796&gt;$D$2:$D$826))</f>
        <v>794</v>
      </c>
      <c r="B796" s="72" t="str">
        <f t="shared" si="72"/>
        <v>67563952794</v>
      </c>
      <c r="C796" s="30">
        <v>46008</v>
      </c>
      <c r="D796" s="29">
        <v>67563952</v>
      </c>
      <c r="E796" s="29" t="s">
        <v>315</v>
      </c>
      <c r="F796" s="29" t="s">
        <v>624</v>
      </c>
      <c r="G796" s="29" t="s">
        <v>238</v>
      </c>
      <c r="H796" s="29" t="s">
        <v>986</v>
      </c>
      <c r="I796" s="29">
        <v>60</v>
      </c>
      <c r="J796" s="29">
        <v>0</v>
      </c>
      <c r="K796" s="29">
        <v>0</v>
      </c>
      <c r="L796" s="29">
        <v>0</v>
      </c>
      <c r="M796" s="29" t="s">
        <v>239</v>
      </c>
      <c r="N796" s="132">
        <v>46599</v>
      </c>
      <c r="O796" s="30">
        <v>46469</v>
      </c>
      <c r="P796" s="29">
        <v>591</v>
      </c>
      <c r="Q796" s="29">
        <v>461</v>
      </c>
      <c r="R796" s="29" t="s">
        <v>988</v>
      </c>
      <c r="S796" s="29">
        <v>45887</v>
      </c>
      <c r="T796" s="29" t="s">
        <v>240</v>
      </c>
      <c r="U796" s="29" t="s">
        <v>240</v>
      </c>
      <c r="V796" s="29">
        <v>60</v>
      </c>
      <c r="W796" s="29">
        <v>1232.75</v>
      </c>
      <c r="X796" s="29">
        <v>1</v>
      </c>
      <c r="Y796" s="29" t="s">
        <v>241</v>
      </c>
      <c r="Z796" s="29" t="s">
        <v>2245</v>
      </c>
      <c r="AA796" s="29" t="s">
        <v>242</v>
      </c>
      <c r="AB796" s="29" t="s">
        <v>242</v>
      </c>
      <c r="AC796" s="29" t="s">
        <v>242</v>
      </c>
      <c r="AD796" s="29" t="s">
        <v>243</v>
      </c>
      <c r="AE796" s="29" t="s">
        <v>240</v>
      </c>
      <c r="AF796" s="30">
        <v>45846</v>
      </c>
      <c r="AH796" s="74">
        <f>_xlfn.IFNA(IF(VLOOKUP(D796,'Cases2021 2022 FC'!AC:AE,3,0)=0,"1",VLOOKUP(D796,'Cases2021 2022 FC'!AC:AE,3,0)),"1")</f>
        <v>20</v>
      </c>
      <c r="AI796" s="74">
        <f t="shared" si="73"/>
        <v>3</v>
      </c>
      <c r="AJ796" s="74">
        <f t="shared" si="74"/>
        <v>0</v>
      </c>
      <c r="AK796" s="74">
        <f t="shared" si="75"/>
        <v>3</v>
      </c>
      <c r="AL796" s="74">
        <f t="shared" si="76"/>
        <v>60</v>
      </c>
      <c r="AM796" s="75">
        <f t="shared" si="77"/>
        <v>0</v>
      </c>
      <c r="AN796" s="72" t="str">
        <f>VLOOKUP(D796,SOP!C:R,16,0)</f>
        <v>ΥΓΡΕΣ ΣΑΛΤΣΕΣ</v>
      </c>
    </row>
    <row r="797" spans="1:40" x14ac:dyDescent="0.3">
      <c r="A797" s="74" cm="1">
        <f t="array" ref="A797">1+SUMPRODUCT(--(D797&gt;$D$2:$D$826))</f>
        <v>794</v>
      </c>
      <c r="B797" s="72" t="str">
        <f t="shared" si="72"/>
        <v>67563952794</v>
      </c>
      <c r="C797" s="30">
        <v>46008</v>
      </c>
      <c r="D797" s="29">
        <v>67563952</v>
      </c>
      <c r="E797" s="29" t="s">
        <v>315</v>
      </c>
      <c r="F797" s="29" t="s">
        <v>624</v>
      </c>
      <c r="G797" s="29" t="s">
        <v>238</v>
      </c>
      <c r="H797" s="29" t="s">
        <v>986</v>
      </c>
      <c r="I797" s="29">
        <v>28</v>
      </c>
      <c r="J797" s="29">
        <v>0</v>
      </c>
      <c r="K797" s="29">
        <v>0</v>
      </c>
      <c r="L797" s="29">
        <v>0</v>
      </c>
      <c r="M797" s="29" t="s">
        <v>239</v>
      </c>
      <c r="N797" s="30">
        <v>46599</v>
      </c>
      <c r="O797" s="30">
        <v>46469</v>
      </c>
      <c r="P797" s="29">
        <v>591</v>
      </c>
      <c r="Q797" s="29">
        <v>461</v>
      </c>
      <c r="R797" s="29" t="s">
        <v>989</v>
      </c>
      <c r="S797" s="30">
        <v>45887</v>
      </c>
      <c r="T797" s="29" t="s">
        <v>240</v>
      </c>
      <c r="U797" s="29" t="s">
        <v>240</v>
      </c>
      <c r="V797" s="32">
        <v>28</v>
      </c>
      <c r="W797" s="29">
        <v>575.28</v>
      </c>
      <c r="X797" s="29">
        <v>0.46700000000000003</v>
      </c>
      <c r="Y797" s="29" t="s">
        <v>241</v>
      </c>
      <c r="Z797" s="29" t="s">
        <v>2245</v>
      </c>
      <c r="AA797" s="29" t="s">
        <v>242</v>
      </c>
      <c r="AB797" s="29" t="s">
        <v>242</v>
      </c>
      <c r="AC797" s="29" t="s">
        <v>242</v>
      </c>
      <c r="AD797" s="29" t="s">
        <v>243</v>
      </c>
      <c r="AE797" s="29" t="s">
        <v>240</v>
      </c>
      <c r="AF797" s="30">
        <v>45846</v>
      </c>
      <c r="AH797" s="74">
        <f>_xlfn.IFNA(IF(VLOOKUP(D797,'Cases2021 2022 FC'!AC:AE,3,0)=0,"1",VLOOKUP(D797,'Cases2021 2022 FC'!AC:AE,3,0)),"1")</f>
        <v>20</v>
      </c>
      <c r="AI797" s="74">
        <f t="shared" si="73"/>
        <v>1</v>
      </c>
      <c r="AJ797" s="74">
        <f t="shared" si="74"/>
        <v>0</v>
      </c>
      <c r="AK797" s="74">
        <f t="shared" si="75"/>
        <v>3</v>
      </c>
      <c r="AL797" s="74">
        <f t="shared" si="76"/>
        <v>28</v>
      </c>
      <c r="AM797" s="75">
        <f t="shared" si="77"/>
        <v>0</v>
      </c>
      <c r="AN797" s="72" t="str">
        <f>VLOOKUP(D797,SOP!C:R,16,0)</f>
        <v>ΥΓΡΕΣ ΣΑΛΤΣΕΣ</v>
      </c>
    </row>
    <row r="798" spans="1:40" x14ac:dyDescent="0.3">
      <c r="A798" s="74" cm="1">
        <f t="array" ref="A798">1+SUMPRODUCT(--(D798&gt;$D$2:$D$826))</f>
        <v>794</v>
      </c>
      <c r="B798" s="72" t="str">
        <f t="shared" si="72"/>
        <v>67563952794</v>
      </c>
      <c r="C798" s="30">
        <v>46008</v>
      </c>
      <c r="D798" s="29">
        <v>67563952</v>
      </c>
      <c r="E798" s="29" t="s">
        <v>315</v>
      </c>
      <c r="F798" s="29" t="s">
        <v>624</v>
      </c>
      <c r="G798" s="29" t="s">
        <v>238</v>
      </c>
      <c r="H798" s="29" t="s">
        <v>986</v>
      </c>
      <c r="I798" s="29">
        <v>60</v>
      </c>
      <c r="J798" s="29">
        <v>0</v>
      </c>
      <c r="K798" s="29">
        <v>0</v>
      </c>
      <c r="L798" s="29">
        <v>0</v>
      </c>
      <c r="M798" s="29" t="s">
        <v>239</v>
      </c>
      <c r="N798" s="30">
        <v>46599</v>
      </c>
      <c r="O798" s="30">
        <v>46469</v>
      </c>
      <c r="P798" s="29">
        <v>591</v>
      </c>
      <c r="Q798" s="29">
        <v>461</v>
      </c>
      <c r="R798" s="29" t="s">
        <v>990</v>
      </c>
      <c r="S798" s="30">
        <v>45887</v>
      </c>
      <c r="T798" s="29" t="s">
        <v>240</v>
      </c>
      <c r="U798" s="29" t="s">
        <v>240</v>
      </c>
      <c r="V798" s="29">
        <v>60</v>
      </c>
      <c r="W798" s="29">
        <v>1232.75</v>
      </c>
      <c r="X798" s="29">
        <v>1</v>
      </c>
      <c r="Y798" s="29" t="s">
        <v>241</v>
      </c>
      <c r="Z798" s="29" t="s">
        <v>2245</v>
      </c>
      <c r="AA798" s="29" t="s">
        <v>242</v>
      </c>
      <c r="AB798" s="29" t="s">
        <v>242</v>
      </c>
      <c r="AC798" s="29" t="s">
        <v>242</v>
      </c>
      <c r="AD798" s="29" t="s">
        <v>243</v>
      </c>
      <c r="AE798" s="29" t="s">
        <v>240</v>
      </c>
      <c r="AF798" s="30">
        <v>45846</v>
      </c>
      <c r="AH798" s="74">
        <f>_xlfn.IFNA(IF(VLOOKUP(D798,'Cases2021 2022 FC'!AC:AE,3,0)=0,"1",VLOOKUP(D798,'Cases2021 2022 FC'!AC:AE,3,0)),"1")</f>
        <v>20</v>
      </c>
      <c r="AI798" s="74">
        <f t="shared" si="73"/>
        <v>3</v>
      </c>
      <c r="AJ798" s="74">
        <f t="shared" si="74"/>
        <v>0</v>
      </c>
      <c r="AK798" s="74">
        <f t="shared" si="75"/>
        <v>1</v>
      </c>
      <c r="AL798" s="74">
        <f t="shared" si="76"/>
        <v>60</v>
      </c>
      <c r="AM798" s="75">
        <f t="shared" si="77"/>
        <v>0</v>
      </c>
      <c r="AN798" s="72" t="str">
        <f>VLOOKUP(D798,SOP!C:R,16,0)</f>
        <v>ΥΓΡΕΣ ΣΑΛΤΣΕΣ</v>
      </c>
    </row>
    <row r="799" spans="1:40" x14ac:dyDescent="0.3">
      <c r="A799" s="74" cm="1">
        <f t="array" ref="A799">1+SUMPRODUCT(--(D799&gt;$D$2:$D$826))</f>
        <v>794</v>
      </c>
      <c r="B799" s="72" t="str">
        <f t="shared" si="72"/>
        <v>67563952794</v>
      </c>
      <c r="C799" s="30">
        <v>46008</v>
      </c>
      <c r="D799" s="29">
        <v>67563952</v>
      </c>
      <c r="E799" s="29" t="s">
        <v>315</v>
      </c>
      <c r="F799" s="29" t="s">
        <v>624</v>
      </c>
      <c r="G799" s="29" t="s">
        <v>238</v>
      </c>
      <c r="H799" s="29" t="s">
        <v>986</v>
      </c>
      <c r="I799" s="29">
        <v>60</v>
      </c>
      <c r="J799" s="29">
        <v>0</v>
      </c>
      <c r="K799" s="29">
        <v>0</v>
      </c>
      <c r="L799" s="29">
        <v>0</v>
      </c>
      <c r="M799" s="29" t="s">
        <v>239</v>
      </c>
      <c r="N799" s="132">
        <v>46599</v>
      </c>
      <c r="O799" s="29">
        <v>46469</v>
      </c>
      <c r="P799" s="29">
        <v>591</v>
      </c>
      <c r="Q799" s="29">
        <v>461</v>
      </c>
      <c r="R799" s="29" t="s">
        <v>991</v>
      </c>
      <c r="S799" s="29">
        <v>45887</v>
      </c>
      <c r="T799" s="29" t="s">
        <v>240</v>
      </c>
      <c r="U799" s="29" t="s">
        <v>240</v>
      </c>
      <c r="V799" s="29">
        <v>60</v>
      </c>
      <c r="W799" s="29">
        <v>1232.75</v>
      </c>
      <c r="X799" s="29">
        <v>1</v>
      </c>
      <c r="Y799" s="29" t="s">
        <v>241</v>
      </c>
      <c r="Z799" s="29" t="s">
        <v>2245</v>
      </c>
      <c r="AA799" s="29" t="s">
        <v>242</v>
      </c>
      <c r="AB799" s="29" t="s">
        <v>242</v>
      </c>
      <c r="AC799" s="29" t="s">
        <v>242</v>
      </c>
      <c r="AD799" s="29" t="s">
        <v>243</v>
      </c>
      <c r="AE799" s="29" t="s">
        <v>240</v>
      </c>
      <c r="AF799" s="30">
        <v>45846</v>
      </c>
      <c r="AH799" s="74">
        <f>_xlfn.IFNA(IF(VLOOKUP(D799,'Cases2021 2022 FC'!AC:AE,3,0)=0,"1",VLOOKUP(D799,'Cases2021 2022 FC'!AC:AE,3,0)),"1")</f>
        <v>20</v>
      </c>
      <c r="AI799" s="74">
        <f t="shared" si="73"/>
        <v>3</v>
      </c>
      <c r="AJ799" s="74">
        <f t="shared" si="74"/>
        <v>0</v>
      </c>
      <c r="AK799" s="74">
        <f t="shared" si="75"/>
        <v>3</v>
      </c>
      <c r="AL799" s="74">
        <f t="shared" si="76"/>
        <v>60</v>
      </c>
      <c r="AM799" s="75">
        <f t="shared" si="77"/>
        <v>0</v>
      </c>
      <c r="AN799" s="72" t="str">
        <f>VLOOKUP(D799,SOP!C:R,16,0)</f>
        <v>ΥΓΡΕΣ ΣΑΛΤΣΕΣ</v>
      </c>
    </row>
    <row r="800" spans="1:40" x14ac:dyDescent="0.3">
      <c r="A800" s="74" cm="1">
        <f t="array" ref="A800">1+SUMPRODUCT(--(D800&gt;$D$2:$D$826))</f>
        <v>794</v>
      </c>
      <c r="B800" s="72" t="str">
        <f t="shared" si="72"/>
        <v>67563952794</v>
      </c>
      <c r="C800" s="30">
        <v>46008</v>
      </c>
      <c r="D800" s="29">
        <v>67563952</v>
      </c>
      <c r="E800" s="29" t="s">
        <v>315</v>
      </c>
      <c r="F800" s="29" t="s">
        <v>624</v>
      </c>
      <c r="G800" s="29" t="s">
        <v>238</v>
      </c>
      <c r="H800" s="29" t="s">
        <v>986</v>
      </c>
      <c r="I800" s="29">
        <v>60</v>
      </c>
      <c r="J800" s="29">
        <v>0</v>
      </c>
      <c r="K800" s="29">
        <v>0</v>
      </c>
      <c r="L800" s="29">
        <v>0</v>
      </c>
      <c r="M800" s="29" t="s">
        <v>239</v>
      </c>
      <c r="N800" s="132">
        <v>46599</v>
      </c>
      <c r="O800" s="29">
        <v>46469</v>
      </c>
      <c r="P800" s="29">
        <v>591</v>
      </c>
      <c r="Q800" s="29">
        <v>461</v>
      </c>
      <c r="R800" s="29" t="s">
        <v>992</v>
      </c>
      <c r="S800" s="29">
        <v>45887</v>
      </c>
      <c r="T800" s="29" t="s">
        <v>240</v>
      </c>
      <c r="U800" s="29" t="s">
        <v>240</v>
      </c>
      <c r="V800" s="29">
        <v>60</v>
      </c>
      <c r="W800" s="29">
        <v>1232.75</v>
      </c>
      <c r="X800" s="29">
        <v>1</v>
      </c>
      <c r="Y800" s="29" t="s">
        <v>241</v>
      </c>
      <c r="Z800" s="29" t="s">
        <v>2245</v>
      </c>
      <c r="AA800" s="29" t="s">
        <v>242</v>
      </c>
      <c r="AB800" s="29" t="s">
        <v>242</v>
      </c>
      <c r="AC800" s="29" t="s">
        <v>242</v>
      </c>
      <c r="AD800" s="29" t="s">
        <v>243</v>
      </c>
      <c r="AE800" s="29" t="s">
        <v>240</v>
      </c>
      <c r="AF800" s="30">
        <v>45846</v>
      </c>
      <c r="AH800" s="74">
        <f>_xlfn.IFNA(IF(VLOOKUP(D800,'Cases2021 2022 FC'!AC:AE,3,0)=0,"1",VLOOKUP(D800,'Cases2021 2022 FC'!AC:AE,3,0)),"1")</f>
        <v>20</v>
      </c>
      <c r="AI800" s="74">
        <f t="shared" si="73"/>
        <v>3</v>
      </c>
      <c r="AJ800" s="74">
        <f t="shared" si="74"/>
        <v>0</v>
      </c>
      <c r="AK800" s="74">
        <f t="shared" si="75"/>
        <v>3</v>
      </c>
      <c r="AL800" s="74">
        <f t="shared" si="76"/>
        <v>60</v>
      </c>
      <c r="AM800" s="75">
        <f t="shared" si="77"/>
        <v>0</v>
      </c>
      <c r="AN800" s="72" t="str">
        <f>VLOOKUP(D800,SOP!C:R,16,0)</f>
        <v>ΥΓΡΕΣ ΣΑΛΤΣΕΣ</v>
      </c>
    </row>
    <row r="801" spans="1:40" x14ac:dyDescent="0.3">
      <c r="A801" s="74" cm="1">
        <f t="array" ref="A801">1+SUMPRODUCT(--(D801&gt;$D$2:$D$826))</f>
        <v>794</v>
      </c>
      <c r="B801" s="72" t="str">
        <f t="shared" si="72"/>
        <v>67563952794</v>
      </c>
      <c r="C801" s="30">
        <v>46008</v>
      </c>
      <c r="D801" s="29">
        <v>67563952</v>
      </c>
      <c r="E801" s="29" t="s">
        <v>315</v>
      </c>
      <c r="F801" s="29" t="s">
        <v>624</v>
      </c>
      <c r="G801" s="29" t="s">
        <v>238</v>
      </c>
      <c r="H801" s="29" t="s">
        <v>986</v>
      </c>
      <c r="I801" s="29">
        <v>60</v>
      </c>
      <c r="J801" s="29">
        <v>0</v>
      </c>
      <c r="K801" s="29">
        <v>0</v>
      </c>
      <c r="L801" s="29">
        <v>0</v>
      </c>
      <c r="M801" s="29" t="s">
        <v>239</v>
      </c>
      <c r="N801" s="132">
        <v>46599</v>
      </c>
      <c r="O801" s="29">
        <v>46469</v>
      </c>
      <c r="P801" s="29">
        <v>591</v>
      </c>
      <c r="Q801" s="29">
        <v>461</v>
      </c>
      <c r="R801" s="29" t="s">
        <v>993</v>
      </c>
      <c r="S801" s="29">
        <v>45887</v>
      </c>
      <c r="T801" s="29" t="s">
        <v>240</v>
      </c>
      <c r="U801" s="29" t="s">
        <v>240</v>
      </c>
      <c r="V801" s="29">
        <v>60</v>
      </c>
      <c r="W801" s="29">
        <v>1232.75</v>
      </c>
      <c r="X801" s="29">
        <v>1</v>
      </c>
      <c r="Y801" s="29" t="s">
        <v>241</v>
      </c>
      <c r="Z801" s="29" t="s">
        <v>2245</v>
      </c>
      <c r="AA801" s="29" t="s">
        <v>242</v>
      </c>
      <c r="AB801" s="29" t="s">
        <v>242</v>
      </c>
      <c r="AC801" s="29" t="s">
        <v>242</v>
      </c>
      <c r="AD801" s="29" t="s">
        <v>243</v>
      </c>
      <c r="AE801" s="29" t="s">
        <v>240</v>
      </c>
      <c r="AF801" s="30">
        <v>45846</v>
      </c>
      <c r="AH801" s="74">
        <f>_xlfn.IFNA(IF(VLOOKUP(D801,'Cases2021 2022 FC'!AC:AE,3,0)=0,"1",VLOOKUP(D801,'Cases2021 2022 FC'!AC:AE,3,0)),"1")</f>
        <v>20</v>
      </c>
      <c r="AI801" s="74">
        <f t="shared" si="73"/>
        <v>3</v>
      </c>
      <c r="AJ801" s="74">
        <f t="shared" si="74"/>
        <v>0</v>
      </c>
      <c r="AK801" s="74">
        <f t="shared" si="75"/>
        <v>3</v>
      </c>
      <c r="AL801" s="74">
        <f t="shared" si="76"/>
        <v>60</v>
      </c>
      <c r="AM801" s="75">
        <f t="shared" si="77"/>
        <v>0</v>
      </c>
      <c r="AN801" s="72" t="str">
        <f>VLOOKUP(D801,SOP!C:R,16,0)</f>
        <v>ΥΓΡΕΣ ΣΑΛΤΣΕΣ</v>
      </c>
    </row>
    <row r="802" spans="1:40" x14ac:dyDescent="0.3">
      <c r="A802" s="74" cm="1">
        <f t="array" ref="A802">1+SUMPRODUCT(--(D802&gt;$D$2:$D$826))</f>
        <v>794</v>
      </c>
      <c r="B802" s="72" t="str">
        <f t="shared" si="72"/>
        <v>67563952794</v>
      </c>
      <c r="C802" s="30">
        <v>46008</v>
      </c>
      <c r="D802" s="29">
        <v>67563952</v>
      </c>
      <c r="E802" s="29" t="s">
        <v>315</v>
      </c>
      <c r="F802" s="29" t="s">
        <v>624</v>
      </c>
      <c r="G802" s="29" t="s">
        <v>238</v>
      </c>
      <c r="H802" s="29" t="s">
        <v>986</v>
      </c>
      <c r="I802" s="29">
        <v>60</v>
      </c>
      <c r="J802" s="29">
        <v>0</v>
      </c>
      <c r="K802" s="29">
        <v>0</v>
      </c>
      <c r="L802" s="29">
        <v>0</v>
      </c>
      <c r="M802" s="29" t="s">
        <v>239</v>
      </c>
      <c r="N802" s="132">
        <v>46599</v>
      </c>
      <c r="O802" s="29">
        <v>46469</v>
      </c>
      <c r="P802" s="29">
        <v>591</v>
      </c>
      <c r="Q802" s="29">
        <v>461</v>
      </c>
      <c r="R802" s="29" t="s">
        <v>994</v>
      </c>
      <c r="S802" s="29">
        <v>45887</v>
      </c>
      <c r="T802" s="29" t="s">
        <v>240</v>
      </c>
      <c r="U802" s="29" t="s">
        <v>240</v>
      </c>
      <c r="V802" s="29">
        <v>60</v>
      </c>
      <c r="W802" s="29">
        <v>1232.75</v>
      </c>
      <c r="X802" s="29">
        <v>1</v>
      </c>
      <c r="Y802" s="29" t="s">
        <v>241</v>
      </c>
      <c r="Z802" s="29" t="s">
        <v>2245</v>
      </c>
      <c r="AA802" s="29" t="s">
        <v>242</v>
      </c>
      <c r="AB802" s="29" t="s">
        <v>242</v>
      </c>
      <c r="AC802" s="29" t="s">
        <v>242</v>
      </c>
      <c r="AD802" s="29" t="s">
        <v>243</v>
      </c>
      <c r="AE802" s="29" t="s">
        <v>240</v>
      </c>
      <c r="AF802" s="30">
        <v>45846</v>
      </c>
      <c r="AH802" s="74">
        <f>_xlfn.IFNA(IF(VLOOKUP(D802,'Cases2021 2022 FC'!AC:AE,3,0)=0,"1",VLOOKUP(D802,'Cases2021 2022 FC'!AC:AE,3,0)),"1")</f>
        <v>20</v>
      </c>
      <c r="AI802" s="74">
        <f t="shared" si="73"/>
        <v>3</v>
      </c>
      <c r="AJ802" s="74">
        <f t="shared" si="74"/>
        <v>0</v>
      </c>
      <c r="AK802" s="74">
        <f t="shared" si="75"/>
        <v>3</v>
      </c>
      <c r="AL802" s="74">
        <f t="shared" si="76"/>
        <v>60</v>
      </c>
      <c r="AM802" s="75">
        <f t="shared" si="77"/>
        <v>0</v>
      </c>
      <c r="AN802" s="72" t="str">
        <f>VLOOKUP(D802,SOP!C:R,16,0)</f>
        <v>ΥΓΡΕΣ ΣΑΛΤΣΕΣ</v>
      </c>
    </row>
    <row r="803" spans="1:40" x14ac:dyDescent="0.3">
      <c r="A803" s="74" cm="1">
        <f t="array" ref="A803">1+SUMPRODUCT(--(D803&gt;$D$2:$D$826))</f>
        <v>794</v>
      </c>
      <c r="B803" s="72" t="str">
        <f t="shared" si="72"/>
        <v>67563952794</v>
      </c>
      <c r="C803" s="30">
        <v>46008</v>
      </c>
      <c r="D803" s="29">
        <v>67563952</v>
      </c>
      <c r="E803" s="29" t="s">
        <v>315</v>
      </c>
      <c r="F803" s="29" t="s">
        <v>624</v>
      </c>
      <c r="G803" s="29" t="s">
        <v>238</v>
      </c>
      <c r="H803" s="29" t="s">
        <v>986</v>
      </c>
      <c r="I803" s="29">
        <v>60</v>
      </c>
      <c r="J803" s="29">
        <v>0</v>
      </c>
      <c r="K803" s="29">
        <v>0</v>
      </c>
      <c r="L803" s="29">
        <v>0</v>
      </c>
      <c r="M803" s="29" t="s">
        <v>239</v>
      </c>
      <c r="N803" s="132">
        <v>46599</v>
      </c>
      <c r="O803" s="29">
        <v>46469</v>
      </c>
      <c r="P803" s="29">
        <v>591</v>
      </c>
      <c r="Q803" s="29">
        <v>461</v>
      </c>
      <c r="R803" s="29" t="s">
        <v>995</v>
      </c>
      <c r="S803" s="29">
        <v>45887</v>
      </c>
      <c r="T803" s="29" t="s">
        <v>240</v>
      </c>
      <c r="U803" s="29" t="s">
        <v>240</v>
      </c>
      <c r="V803" s="29">
        <v>60</v>
      </c>
      <c r="W803" s="29">
        <v>1232.75</v>
      </c>
      <c r="X803" s="29">
        <v>1</v>
      </c>
      <c r="Y803" s="29" t="s">
        <v>241</v>
      </c>
      <c r="Z803" s="29" t="s">
        <v>2245</v>
      </c>
      <c r="AA803" s="29" t="s">
        <v>242</v>
      </c>
      <c r="AB803" s="29" t="s">
        <v>242</v>
      </c>
      <c r="AC803" s="29" t="s">
        <v>242</v>
      </c>
      <c r="AD803" s="29" t="s">
        <v>243</v>
      </c>
      <c r="AE803" s="29" t="s">
        <v>240</v>
      </c>
      <c r="AF803" s="30">
        <v>45846</v>
      </c>
      <c r="AH803" s="74">
        <f>_xlfn.IFNA(IF(VLOOKUP(D803,'Cases2021 2022 FC'!AC:AE,3,0)=0,"1",VLOOKUP(D803,'Cases2021 2022 FC'!AC:AE,3,0)),"1")</f>
        <v>20</v>
      </c>
      <c r="AI803" s="74">
        <f t="shared" si="73"/>
        <v>3</v>
      </c>
      <c r="AJ803" s="74">
        <f t="shared" si="74"/>
        <v>0</v>
      </c>
      <c r="AK803" s="74">
        <f t="shared" si="75"/>
        <v>3</v>
      </c>
      <c r="AL803" s="74">
        <f t="shared" si="76"/>
        <v>60</v>
      </c>
      <c r="AM803" s="75">
        <f t="shared" si="77"/>
        <v>0</v>
      </c>
      <c r="AN803" s="72" t="str">
        <f>VLOOKUP(D803,SOP!C:R,16,0)</f>
        <v>ΥΓΡΕΣ ΣΑΛΤΣΕΣ</v>
      </c>
    </row>
    <row r="804" spans="1:40" x14ac:dyDescent="0.3">
      <c r="A804" s="74" cm="1">
        <f t="array" ref="A804">1+SUMPRODUCT(--(D804&gt;$D$2:$D$826))</f>
        <v>794</v>
      </c>
      <c r="B804" s="72" t="str">
        <f t="shared" si="72"/>
        <v>67563952794</v>
      </c>
      <c r="C804" s="30">
        <v>46008</v>
      </c>
      <c r="D804" s="29">
        <v>67563952</v>
      </c>
      <c r="E804" s="29" t="s">
        <v>315</v>
      </c>
      <c r="F804" s="29" t="s">
        <v>624</v>
      </c>
      <c r="G804" s="29" t="s">
        <v>238</v>
      </c>
      <c r="H804" s="29" t="s">
        <v>986</v>
      </c>
      <c r="I804" s="29">
        <v>60</v>
      </c>
      <c r="J804" s="29">
        <v>0</v>
      </c>
      <c r="K804" s="29">
        <v>0</v>
      </c>
      <c r="L804" s="29">
        <v>0</v>
      </c>
      <c r="M804" s="29" t="s">
        <v>239</v>
      </c>
      <c r="N804" s="30">
        <v>46599</v>
      </c>
      <c r="O804" s="30">
        <v>46469</v>
      </c>
      <c r="P804" s="29">
        <v>591</v>
      </c>
      <c r="Q804" s="29">
        <v>461</v>
      </c>
      <c r="R804" s="29" t="s">
        <v>996</v>
      </c>
      <c r="S804" s="30">
        <v>45887</v>
      </c>
      <c r="T804" s="29" t="s">
        <v>240</v>
      </c>
      <c r="U804" s="29" t="s">
        <v>240</v>
      </c>
      <c r="V804" s="29">
        <v>60</v>
      </c>
      <c r="W804" s="29">
        <v>1232.75</v>
      </c>
      <c r="X804" s="29">
        <v>1</v>
      </c>
      <c r="Y804" s="29" t="s">
        <v>241</v>
      </c>
      <c r="Z804" s="29" t="s">
        <v>2245</v>
      </c>
      <c r="AA804" s="29" t="s">
        <v>242</v>
      </c>
      <c r="AB804" s="29" t="s">
        <v>242</v>
      </c>
      <c r="AC804" s="29" t="s">
        <v>242</v>
      </c>
      <c r="AD804" s="29" t="s">
        <v>243</v>
      </c>
      <c r="AE804" s="29" t="s">
        <v>240</v>
      </c>
      <c r="AF804" s="30">
        <v>45846</v>
      </c>
      <c r="AH804" s="74">
        <f>_xlfn.IFNA(IF(VLOOKUP(D804,'Cases2021 2022 FC'!AC:AE,3,0)=0,"1",VLOOKUP(D804,'Cases2021 2022 FC'!AC:AE,3,0)),"1")</f>
        <v>20</v>
      </c>
      <c r="AI804" s="74">
        <f t="shared" si="73"/>
        <v>3</v>
      </c>
      <c r="AJ804" s="74">
        <f t="shared" si="74"/>
        <v>0</v>
      </c>
      <c r="AK804" s="74">
        <f t="shared" si="75"/>
        <v>3</v>
      </c>
      <c r="AL804" s="74">
        <f t="shared" si="76"/>
        <v>60</v>
      </c>
      <c r="AM804" s="75">
        <f t="shared" si="77"/>
        <v>0</v>
      </c>
      <c r="AN804" s="72" t="str">
        <f>VLOOKUP(D804,SOP!C:R,16,0)</f>
        <v>ΥΓΡΕΣ ΣΑΛΤΣΕΣ</v>
      </c>
    </row>
    <row r="805" spans="1:40" x14ac:dyDescent="0.3">
      <c r="A805" s="74" cm="1">
        <f t="array" ref="A805">1+SUMPRODUCT(--(D805&gt;$D$2:$D$826))</f>
        <v>794</v>
      </c>
      <c r="B805" s="72" t="str">
        <f t="shared" si="72"/>
        <v>67563952794</v>
      </c>
      <c r="C805" s="30">
        <v>46008</v>
      </c>
      <c r="D805" s="29">
        <v>67563952</v>
      </c>
      <c r="E805" s="29" t="s">
        <v>315</v>
      </c>
      <c r="F805" s="29" t="s">
        <v>624</v>
      </c>
      <c r="G805" s="29" t="s">
        <v>238</v>
      </c>
      <c r="H805" s="29" t="s">
        <v>986</v>
      </c>
      <c r="I805" s="29">
        <v>60</v>
      </c>
      <c r="J805" s="29">
        <v>0</v>
      </c>
      <c r="K805" s="29">
        <v>0</v>
      </c>
      <c r="L805" s="29">
        <v>0</v>
      </c>
      <c r="M805" s="29" t="s">
        <v>239</v>
      </c>
      <c r="N805" s="30">
        <v>46599</v>
      </c>
      <c r="O805" s="30">
        <v>46469</v>
      </c>
      <c r="P805" s="29">
        <v>591</v>
      </c>
      <c r="Q805" s="29">
        <v>461</v>
      </c>
      <c r="R805" s="29" t="s">
        <v>997</v>
      </c>
      <c r="S805" s="30">
        <v>45887</v>
      </c>
      <c r="T805" s="29" t="s">
        <v>240</v>
      </c>
      <c r="U805" s="29" t="s">
        <v>240</v>
      </c>
      <c r="V805" s="29">
        <v>60</v>
      </c>
      <c r="W805" s="29">
        <v>1232.75</v>
      </c>
      <c r="X805" s="29">
        <v>1</v>
      </c>
      <c r="Y805" s="29" t="s">
        <v>241</v>
      </c>
      <c r="Z805" s="29" t="s">
        <v>2245</v>
      </c>
      <c r="AA805" s="29" t="s">
        <v>242</v>
      </c>
      <c r="AB805" s="29" t="s">
        <v>242</v>
      </c>
      <c r="AC805" s="29" t="s">
        <v>242</v>
      </c>
      <c r="AD805" s="29" t="s">
        <v>243</v>
      </c>
      <c r="AE805" s="29" t="s">
        <v>240</v>
      </c>
      <c r="AF805" s="30">
        <v>45846</v>
      </c>
      <c r="AH805" s="74">
        <f>_xlfn.IFNA(IF(VLOOKUP(D805,'Cases2021 2022 FC'!AC:AE,3,0)=0,"1",VLOOKUP(D805,'Cases2021 2022 FC'!AC:AE,3,0)),"1")</f>
        <v>20</v>
      </c>
      <c r="AI805" s="74">
        <f t="shared" si="73"/>
        <v>3</v>
      </c>
      <c r="AJ805" s="74">
        <f t="shared" si="74"/>
        <v>0</v>
      </c>
      <c r="AK805" s="74">
        <f t="shared" si="75"/>
        <v>3</v>
      </c>
      <c r="AL805" s="74">
        <f t="shared" si="76"/>
        <v>60</v>
      </c>
      <c r="AM805" s="75">
        <f t="shared" si="77"/>
        <v>0</v>
      </c>
      <c r="AN805" s="72" t="str">
        <f>VLOOKUP(D805,SOP!C:R,16,0)</f>
        <v>ΥΓΡΕΣ ΣΑΛΤΣΕΣ</v>
      </c>
    </row>
    <row r="806" spans="1:40" x14ac:dyDescent="0.3">
      <c r="A806" s="74" cm="1">
        <f t="array" ref="A806">1+SUMPRODUCT(--(D806&gt;$D$2:$D$826))</f>
        <v>794</v>
      </c>
      <c r="B806" s="72" t="str">
        <f t="shared" si="72"/>
        <v>67563952794</v>
      </c>
      <c r="C806" s="30">
        <v>46008</v>
      </c>
      <c r="D806" s="29">
        <v>67563952</v>
      </c>
      <c r="E806" s="29" t="s">
        <v>315</v>
      </c>
      <c r="F806" s="29" t="s">
        <v>624</v>
      </c>
      <c r="G806" s="29" t="s">
        <v>238</v>
      </c>
      <c r="H806" s="29" t="s">
        <v>986</v>
      </c>
      <c r="I806" s="29">
        <v>60</v>
      </c>
      <c r="J806" s="29">
        <v>0</v>
      </c>
      <c r="K806" s="29">
        <v>0</v>
      </c>
      <c r="L806" s="29">
        <v>0</v>
      </c>
      <c r="M806" s="29" t="s">
        <v>239</v>
      </c>
      <c r="N806" s="132">
        <v>46599</v>
      </c>
      <c r="O806" s="30">
        <v>46469</v>
      </c>
      <c r="P806" s="29">
        <v>591</v>
      </c>
      <c r="Q806" s="29">
        <v>461</v>
      </c>
      <c r="R806" s="29" t="s">
        <v>998</v>
      </c>
      <c r="S806" s="29">
        <v>45887</v>
      </c>
      <c r="T806" s="29" t="s">
        <v>240</v>
      </c>
      <c r="U806" s="29" t="s">
        <v>240</v>
      </c>
      <c r="V806" s="29">
        <v>60</v>
      </c>
      <c r="W806" s="29">
        <v>1232.75</v>
      </c>
      <c r="X806" s="29">
        <v>1</v>
      </c>
      <c r="Y806" s="29" t="s">
        <v>241</v>
      </c>
      <c r="Z806" s="29" t="s">
        <v>2245</v>
      </c>
      <c r="AA806" s="29" t="s">
        <v>242</v>
      </c>
      <c r="AB806" s="29" t="s">
        <v>242</v>
      </c>
      <c r="AC806" s="29" t="s">
        <v>242</v>
      </c>
      <c r="AD806" s="29" t="s">
        <v>243</v>
      </c>
      <c r="AE806" s="29" t="s">
        <v>240</v>
      </c>
      <c r="AF806" s="30">
        <v>45846</v>
      </c>
      <c r="AH806" s="74">
        <f>_xlfn.IFNA(IF(VLOOKUP(D806,'Cases2021 2022 FC'!AC:AE,3,0)=0,"1",VLOOKUP(D806,'Cases2021 2022 FC'!AC:AE,3,0)),"1")</f>
        <v>20</v>
      </c>
      <c r="AI806" s="74">
        <f t="shared" si="73"/>
        <v>3</v>
      </c>
      <c r="AJ806" s="74">
        <f t="shared" si="74"/>
        <v>0</v>
      </c>
      <c r="AK806" s="74">
        <f t="shared" si="75"/>
        <v>3</v>
      </c>
      <c r="AL806" s="74">
        <f t="shared" si="76"/>
        <v>60</v>
      </c>
      <c r="AM806" s="75">
        <f t="shared" si="77"/>
        <v>0</v>
      </c>
      <c r="AN806" s="72" t="str">
        <f>VLOOKUP(D806,SOP!C:R,16,0)</f>
        <v>ΥΓΡΕΣ ΣΑΛΤΣΕΣ</v>
      </c>
    </row>
    <row r="807" spans="1:40" x14ac:dyDescent="0.3">
      <c r="A807" s="74" cm="1">
        <f t="array" ref="A807">1+SUMPRODUCT(--(D807&gt;$D$2:$D$826))</f>
        <v>794</v>
      </c>
      <c r="B807" s="72" t="str">
        <f t="shared" si="72"/>
        <v>67563952794</v>
      </c>
      <c r="C807" s="30">
        <v>46008</v>
      </c>
      <c r="D807" s="29">
        <v>67563952</v>
      </c>
      <c r="E807" s="29" t="s">
        <v>315</v>
      </c>
      <c r="F807" s="29" t="s">
        <v>624</v>
      </c>
      <c r="G807" s="29" t="s">
        <v>238</v>
      </c>
      <c r="H807" s="29" t="s">
        <v>986</v>
      </c>
      <c r="I807" s="29">
        <v>60</v>
      </c>
      <c r="J807" s="29">
        <v>0</v>
      </c>
      <c r="K807" s="29">
        <v>0</v>
      </c>
      <c r="L807" s="29">
        <v>0</v>
      </c>
      <c r="M807" s="29" t="s">
        <v>239</v>
      </c>
      <c r="N807" s="132">
        <v>46599</v>
      </c>
      <c r="O807" s="30">
        <v>46469</v>
      </c>
      <c r="P807" s="29">
        <v>591</v>
      </c>
      <c r="Q807" s="29">
        <v>461</v>
      </c>
      <c r="R807" s="29" t="s">
        <v>999</v>
      </c>
      <c r="S807" s="29">
        <v>45887</v>
      </c>
      <c r="T807" s="29" t="s">
        <v>240</v>
      </c>
      <c r="U807" s="29" t="s">
        <v>240</v>
      </c>
      <c r="V807" s="29">
        <v>60</v>
      </c>
      <c r="W807" s="29">
        <v>1232.75</v>
      </c>
      <c r="X807" s="29">
        <v>1</v>
      </c>
      <c r="Y807" s="29" t="s">
        <v>241</v>
      </c>
      <c r="Z807" s="29" t="s">
        <v>2245</v>
      </c>
      <c r="AA807" s="29" t="s">
        <v>242</v>
      </c>
      <c r="AB807" s="29" t="s">
        <v>242</v>
      </c>
      <c r="AC807" s="29" t="s">
        <v>242</v>
      </c>
      <c r="AD807" s="29" t="s">
        <v>243</v>
      </c>
      <c r="AE807" s="29" t="s">
        <v>240</v>
      </c>
      <c r="AF807" s="30">
        <v>45846</v>
      </c>
      <c r="AH807" s="74">
        <f>_xlfn.IFNA(IF(VLOOKUP(D807,'Cases2021 2022 FC'!AC:AE,3,0)=0,"1",VLOOKUP(D807,'Cases2021 2022 FC'!AC:AE,3,0)),"1")</f>
        <v>20</v>
      </c>
      <c r="AI807" s="74">
        <f t="shared" si="73"/>
        <v>3</v>
      </c>
      <c r="AJ807" s="74">
        <f t="shared" si="74"/>
        <v>0</v>
      </c>
      <c r="AK807" s="74">
        <f t="shared" si="75"/>
        <v>3</v>
      </c>
      <c r="AL807" s="74">
        <f t="shared" si="76"/>
        <v>60</v>
      </c>
      <c r="AM807" s="75">
        <f t="shared" si="77"/>
        <v>0</v>
      </c>
      <c r="AN807" s="72" t="str">
        <f>VLOOKUP(D807,SOP!C:R,16,0)</f>
        <v>ΥΓΡΕΣ ΣΑΛΤΣΕΣ</v>
      </c>
    </row>
    <row r="808" spans="1:40" x14ac:dyDescent="0.3">
      <c r="A808" s="74" cm="1">
        <f t="array" ref="A808">1+SUMPRODUCT(--(D808&gt;$D$2:$D$826))</f>
        <v>794</v>
      </c>
      <c r="B808" s="72" t="str">
        <f t="shared" si="72"/>
        <v>67563952794</v>
      </c>
      <c r="C808" s="30">
        <v>46008</v>
      </c>
      <c r="D808" s="29">
        <v>67563952</v>
      </c>
      <c r="E808" s="29" t="s">
        <v>315</v>
      </c>
      <c r="F808" s="29" t="s">
        <v>624</v>
      </c>
      <c r="G808" s="29" t="s">
        <v>238</v>
      </c>
      <c r="H808" s="29" t="s">
        <v>986</v>
      </c>
      <c r="I808" s="29">
        <v>60</v>
      </c>
      <c r="J808" s="29">
        <v>0</v>
      </c>
      <c r="K808" s="29">
        <v>0</v>
      </c>
      <c r="L808" s="29">
        <v>0</v>
      </c>
      <c r="M808" s="29" t="s">
        <v>239</v>
      </c>
      <c r="N808" s="132">
        <v>46599</v>
      </c>
      <c r="O808" s="30">
        <v>46469</v>
      </c>
      <c r="P808" s="29">
        <v>591</v>
      </c>
      <c r="Q808" s="29">
        <v>461</v>
      </c>
      <c r="R808" s="29" t="s">
        <v>1000</v>
      </c>
      <c r="S808" s="29">
        <v>45887</v>
      </c>
      <c r="T808" s="29" t="s">
        <v>240</v>
      </c>
      <c r="U808" s="29" t="s">
        <v>240</v>
      </c>
      <c r="V808" s="29">
        <v>60</v>
      </c>
      <c r="W808" s="29">
        <v>1232.75</v>
      </c>
      <c r="X808" s="29">
        <v>1</v>
      </c>
      <c r="Y808" s="29" t="s">
        <v>241</v>
      </c>
      <c r="Z808" s="29" t="s">
        <v>2245</v>
      </c>
      <c r="AA808" s="29" t="s">
        <v>242</v>
      </c>
      <c r="AB808" s="29" t="s">
        <v>242</v>
      </c>
      <c r="AC808" s="29" t="s">
        <v>242</v>
      </c>
      <c r="AD808" s="29" t="s">
        <v>243</v>
      </c>
      <c r="AE808" s="29" t="s">
        <v>240</v>
      </c>
      <c r="AF808" s="30">
        <v>45846</v>
      </c>
      <c r="AH808" s="74">
        <f>_xlfn.IFNA(IF(VLOOKUP(D808,'Cases2021 2022 FC'!AC:AE,3,0)=0,"1",VLOOKUP(D808,'Cases2021 2022 FC'!AC:AE,3,0)),"1")</f>
        <v>20</v>
      </c>
      <c r="AI808" s="74">
        <f t="shared" si="73"/>
        <v>3</v>
      </c>
      <c r="AJ808" s="74">
        <f t="shared" si="74"/>
        <v>0</v>
      </c>
      <c r="AK808" s="74">
        <f t="shared" si="75"/>
        <v>3</v>
      </c>
      <c r="AL808" s="74">
        <f t="shared" si="76"/>
        <v>60</v>
      </c>
      <c r="AM808" s="75">
        <f t="shared" si="77"/>
        <v>0</v>
      </c>
      <c r="AN808" s="72" t="str">
        <f>VLOOKUP(D808,SOP!C:R,16,0)</f>
        <v>ΥΓΡΕΣ ΣΑΛΤΣΕΣ</v>
      </c>
    </row>
    <row r="809" spans="1:40" x14ac:dyDescent="0.3">
      <c r="A809" s="74" cm="1">
        <f t="array" ref="A809">1+SUMPRODUCT(--(D809&gt;$D$2:$D$826))</f>
        <v>794</v>
      </c>
      <c r="B809" s="72" t="str">
        <f t="shared" si="72"/>
        <v>67563952794</v>
      </c>
      <c r="C809" s="30">
        <v>46008</v>
      </c>
      <c r="D809" s="29">
        <v>67563952</v>
      </c>
      <c r="E809" s="29" t="s">
        <v>315</v>
      </c>
      <c r="F809" s="29" t="s">
        <v>624</v>
      </c>
      <c r="G809" s="29" t="s">
        <v>238</v>
      </c>
      <c r="H809" s="29" t="s">
        <v>986</v>
      </c>
      <c r="I809" s="29">
        <v>60</v>
      </c>
      <c r="J809" s="29">
        <v>0</v>
      </c>
      <c r="K809" s="29">
        <v>0</v>
      </c>
      <c r="L809" s="29">
        <v>0</v>
      </c>
      <c r="M809" s="29" t="s">
        <v>239</v>
      </c>
      <c r="N809" s="30">
        <v>46599</v>
      </c>
      <c r="O809" s="30">
        <v>46469</v>
      </c>
      <c r="P809" s="29">
        <v>591</v>
      </c>
      <c r="Q809" s="29">
        <v>461</v>
      </c>
      <c r="R809" s="29" t="s">
        <v>1001</v>
      </c>
      <c r="S809" s="30">
        <v>45887</v>
      </c>
      <c r="T809" s="29" t="s">
        <v>240</v>
      </c>
      <c r="U809" s="29" t="s">
        <v>240</v>
      </c>
      <c r="V809" s="29">
        <v>60</v>
      </c>
      <c r="W809" s="29">
        <v>1232.75</v>
      </c>
      <c r="X809" s="29">
        <v>1</v>
      </c>
      <c r="Y809" s="29" t="s">
        <v>241</v>
      </c>
      <c r="Z809" s="29" t="s">
        <v>2245</v>
      </c>
      <c r="AA809" s="29" t="s">
        <v>242</v>
      </c>
      <c r="AB809" s="29" t="s">
        <v>242</v>
      </c>
      <c r="AC809" s="29" t="s">
        <v>242</v>
      </c>
      <c r="AD809" s="29" t="s">
        <v>243</v>
      </c>
      <c r="AE809" s="29" t="s">
        <v>240</v>
      </c>
      <c r="AF809" s="30">
        <v>45846</v>
      </c>
      <c r="AH809" s="74">
        <f>_xlfn.IFNA(IF(VLOOKUP(D809,'Cases2021 2022 FC'!AC:AE,3,0)=0,"1",VLOOKUP(D809,'Cases2021 2022 FC'!AC:AE,3,0)),"1")</f>
        <v>20</v>
      </c>
      <c r="AI809" s="74">
        <f t="shared" si="73"/>
        <v>3</v>
      </c>
      <c r="AJ809" s="74">
        <f t="shared" si="74"/>
        <v>0</v>
      </c>
      <c r="AK809" s="74">
        <f t="shared" si="75"/>
        <v>3</v>
      </c>
      <c r="AL809" s="74">
        <f t="shared" si="76"/>
        <v>60</v>
      </c>
      <c r="AM809" s="75">
        <f t="shared" si="77"/>
        <v>0</v>
      </c>
      <c r="AN809" s="72" t="str">
        <f>VLOOKUP(D809,SOP!C:R,16,0)</f>
        <v>ΥΓΡΕΣ ΣΑΛΤΣΕΣ</v>
      </c>
    </row>
    <row r="810" spans="1:40" x14ac:dyDescent="0.3">
      <c r="A810" s="74" cm="1">
        <f t="array" ref="A810">1+SUMPRODUCT(--(D810&gt;$D$2:$D$826))</f>
        <v>794</v>
      </c>
      <c r="B810" s="72" t="str">
        <f t="shared" si="72"/>
        <v>67563952794</v>
      </c>
      <c r="C810" s="30">
        <v>46008</v>
      </c>
      <c r="D810" s="29">
        <v>67563952</v>
      </c>
      <c r="E810" s="29" t="s">
        <v>315</v>
      </c>
      <c r="F810" s="29" t="s">
        <v>624</v>
      </c>
      <c r="G810" s="29" t="s">
        <v>238</v>
      </c>
      <c r="H810" s="29" t="s">
        <v>986</v>
      </c>
      <c r="I810" s="29">
        <v>60</v>
      </c>
      <c r="J810" s="29">
        <v>0</v>
      </c>
      <c r="K810" s="29">
        <v>0</v>
      </c>
      <c r="L810" s="29">
        <v>0</v>
      </c>
      <c r="M810" s="29" t="s">
        <v>239</v>
      </c>
      <c r="N810" s="30">
        <v>46599</v>
      </c>
      <c r="O810" s="30">
        <v>46469</v>
      </c>
      <c r="P810" s="29">
        <v>591</v>
      </c>
      <c r="Q810" s="29">
        <v>461</v>
      </c>
      <c r="R810" s="29" t="s">
        <v>1002</v>
      </c>
      <c r="S810" s="30">
        <v>45887</v>
      </c>
      <c r="T810" s="29" t="s">
        <v>240</v>
      </c>
      <c r="U810" s="29" t="s">
        <v>240</v>
      </c>
      <c r="V810" s="29">
        <v>60</v>
      </c>
      <c r="W810" s="29">
        <v>1232.75</v>
      </c>
      <c r="X810" s="29">
        <v>1</v>
      </c>
      <c r="Y810" s="29" t="s">
        <v>241</v>
      </c>
      <c r="Z810" s="29" t="s">
        <v>2245</v>
      </c>
      <c r="AA810" s="29" t="s">
        <v>242</v>
      </c>
      <c r="AB810" s="29" t="s">
        <v>242</v>
      </c>
      <c r="AC810" s="29" t="s">
        <v>242</v>
      </c>
      <c r="AD810" s="29" t="s">
        <v>243</v>
      </c>
      <c r="AE810" s="29" t="s">
        <v>240</v>
      </c>
      <c r="AF810" s="30">
        <v>45846</v>
      </c>
      <c r="AH810" s="74">
        <f>_xlfn.IFNA(IF(VLOOKUP(D810,'Cases2021 2022 FC'!AC:AE,3,0)=0,"1",VLOOKUP(D810,'Cases2021 2022 FC'!AC:AE,3,0)),"1")</f>
        <v>20</v>
      </c>
      <c r="AI810" s="74">
        <f t="shared" si="73"/>
        <v>3</v>
      </c>
      <c r="AJ810" s="74">
        <f t="shared" si="74"/>
        <v>0</v>
      </c>
      <c r="AK810" s="74">
        <f t="shared" si="75"/>
        <v>3</v>
      </c>
      <c r="AL810" s="74">
        <f t="shared" si="76"/>
        <v>60</v>
      </c>
      <c r="AM810" s="75">
        <f t="shared" si="77"/>
        <v>0</v>
      </c>
      <c r="AN810" s="72" t="str">
        <f>VLOOKUP(D810,SOP!C:R,16,0)</f>
        <v>ΥΓΡΕΣ ΣΑΛΤΣΕΣ</v>
      </c>
    </row>
    <row r="811" spans="1:40" x14ac:dyDescent="0.3">
      <c r="A811" s="74" cm="1">
        <f t="array" ref="A811">1+SUMPRODUCT(--(D811&gt;$D$2:$D$826))</f>
        <v>794</v>
      </c>
      <c r="B811" s="72" t="str">
        <f t="shared" si="72"/>
        <v>67563952794</v>
      </c>
      <c r="C811" s="30">
        <v>46008</v>
      </c>
      <c r="D811" s="29">
        <v>67563952</v>
      </c>
      <c r="E811" s="29" t="s">
        <v>315</v>
      </c>
      <c r="F811" s="29" t="s">
        <v>624</v>
      </c>
      <c r="G811" s="29" t="s">
        <v>238</v>
      </c>
      <c r="H811" s="29" t="s">
        <v>986</v>
      </c>
      <c r="I811" s="29">
        <v>60</v>
      </c>
      <c r="J811" s="29">
        <v>0</v>
      </c>
      <c r="K811" s="29">
        <v>0</v>
      </c>
      <c r="L811" s="29">
        <v>0</v>
      </c>
      <c r="M811" s="29" t="s">
        <v>239</v>
      </c>
      <c r="N811" s="30">
        <v>46599</v>
      </c>
      <c r="O811" s="30">
        <v>46469</v>
      </c>
      <c r="P811" s="29">
        <v>591</v>
      </c>
      <c r="Q811" s="29">
        <v>461</v>
      </c>
      <c r="R811" s="29" t="s">
        <v>1003</v>
      </c>
      <c r="S811" s="30">
        <v>45887</v>
      </c>
      <c r="T811" s="29" t="s">
        <v>240</v>
      </c>
      <c r="U811" s="29" t="s">
        <v>240</v>
      </c>
      <c r="V811" s="29">
        <v>60</v>
      </c>
      <c r="W811" s="29">
        <v>1232.75</v>
      </c>
      <c r="X811" s="29">
        <v>1</v>
      </c>
      <c r="Y811" s="29" t="s">
        <v>241</v>
      </c>
      <c r="Z811" s="29" t="s">
        <v>2245</v>
      </c>
      <c r="AA811" s="29" t="s">
        <v>242</v>
      </c>
      <c r="AB811" s="29" t="s">
        <v>242</v>
      </c>
      <c r="AC811" s="29" t="s">
        <v>242</v>
      </c>
      <c r="AD811" s="29" t="s">
        <v>243</v>
      </c>
      <c r="AE811" s="29" t="s">
        <v>240</v>
      </c>
      <c r="AF811" s="30">
        <v>45846</v>
      </c>
      <c r="AH811" s="74">
        <f>_xlfn.IFNA(IF(VLOOKUP(D811,'Cases2021 2022 FC'!AC:AE,3,0)=0,"1",VLOOKUP(D811,'Cases2021 2022 FC'!AC:AE,3,0)),"1")</f>
        <v>20</v>
      </c>
      <c r="AI811" s="74">
        <f t="shared" si="73"/>
        <v>3</v>
      </c>
      <c r="AJ811" s="74">
        <f t="shared" si="74"/>
        <v>0</v>
      </c>
      <c r="AK811" s="74">
        <f t="shared" si="75"/>
        <v>3</v>
      </c>
      <c r="AL811" s="74">
        <f t="shared" si="76"/>
        <v>60</v>
      </c>
      <c r="AM811" s="75">
        <f t="shared" si="77"/>
        <v>0</v>
      </c>
      <c r="AN811" s="72" t="str">
        <f>VLOOKUP(D811,SOP!C:R,16,0)</f>
        <v>ΥΓΡΕΣ ΣΑΛΤΣΕΣ</v>
      </c>
    </row>
    <row r="812" spans="1:40" x14ac:dyDescent="0.3">
      <c r="A812" s="74" cm="1">
        <f t="array" ref="A812">1+SUMPRODUCT(--(D812&gt;$D$2:$D$826))</f>
        <v>794</v>
      </c>
      <c r="B812" s="72" t="str">
        <f t="shared" si="72"/>
        <v>67563952794</v>
      </c>
      <c r="C812" s="30">
        <v>46008</v>
      </c>
      <c r="D812" s="29">
        <v>67563952</v>
      </c>
      <c r="E812" s="29" t="s">
        <v>315</v>
      </c>
      <c r="F812" s="29" t="s">
        <v>624</v>
      </c>
      <c r="G812" s="29" t="s">
        <v>238</v>
      </c>
      <c r="H812" s="29" t="s">
        <v>986</v>
      </c>
      <c r="I812" s="29">
        <v>60</v>
      </c>
      <c r="J812" s="29">
        <v>0</v>
      </c>
      <c r="K812" s="29">
        <v>0</v>
      </c>
      <c r="L812" s="29">
        <v>0</v>
      </c>
      <c r="M812" s="29" t="s">
        <v>239</v>
      </c>
      <c r="N812" s="132">
        <v>46599</v>
      </c>
      <c r="O812" s="30">
        <v>46469</v>
      </c>
      <c r="P812" s="29">
        <v>591</v>
      </c>
      <c r="Q812" s="29">
        <v>461</v>
      </c>
      <c r="R812" s="29" t="s">
        <v>1004</v>
      </c>
      <c r="S812" s="29">
        <v>45887</v>
      </c>
      <c r="T812" s="29" t="s">
        <v>240</v>
      </c>
      <c r="U812" s="29" t="s">
        <v>240</v>
      </c>
      <c r="V812" s="29">
        <v>60</v>
      </c>
      <c r="W812" s="29">
        <v>1232.75</v>
      </c>
      <c r="X812" s="29">
        <v>1</v>
      </c>
      <c r="Y812" s="29" t="s">
        <v>241</v>
      </c>
      <c r="Z812" s="29" t="s">
        <v>2245</v>
      </c>
      <c r="AA812" s="29" t="s">
        <v>242</v>
      </c>
      <c r="AB812" s="29" t="s">
        <v>242</v>
      </c>
      <c r="AC812" s="29" t="s">
        <v>242</v>
      </c>
      <c r="AD812" s="29" t="s">
        <v>243</v>
      </c>
      <c r="AE812" s="29" t="s">
        <v>240</v>
      </c>
      <c r="AF812" s="30">
        <v>45846</v>
      </c>
      <c r="AH812" s="74">
        <f>_xlfn.IFNA(IF(VLOOKUP(D812,'Cases2021 2022 FC'!AC:AE,3,0)=0,"1",VLOOKUP(D812,'Cases2021 2022 FC'!AC:AE,3,0)),"1")</f>
        <v>20</v>
      </c>
      <c r="AI812" s="74">
        <f t="shared" si="73"/>
        <v>3</v>
      </c>
      <c r="AJ812" s="74">
        <f t="shared" si="74"/>
        <v>0</v>
      </c>
      <c r="AK812" s="74">
        <f t="shared" si="75"/>
        <v>3</v>
      </c>
      <c r="AL812" s="74">
        <f t="shared" si="76"/>
        <v>60</v>
      </c>
      <c r="AM812" s="75">
        <f t="shared" si="77"/>
        <v>0</v>
      </c>
      <c r="AN812" s="72" t="str">
        <f>VLOOKUP(D812,SOP!C:R,16,0)</f>
        <v>ΥΓΡΕΣ ΣΑΛΤΣΕΣ</v>
      </c>
    </row>
    <row r="813" spans="1:40" x14ac:dyDescent="0.3">
      <c r="A813" s="74" cm="1">
        <f t="array" ref="A813">1+SUMPRODUCT(--(D813&gt;$D$2:$D$826))</f>
        <v>794</v>
      </c>
      <c r="B813" s="72" t="str">
        <f t="shared" si="72"/>
        <v>67563952794</v>
      </c>
      <c r="C813" s="30">
        <v>46008</v>
      </c>
      <c r="D813" s="29">
        <v>67563952</v>
      </c>
      <c r="E813" s="29" t="s">
        <v>315</v>
      </c>
      <c r="F813" s="29" t="s">
        <v>624</v>
      </c>
      <c r="G813" s="29" t="s">
        <v>238</v>
      </c>
      <c r="H813" s="29" t="s">
        <v>986</v>
      </c>
      <c r="I813" s="29">
        <v>60</v>
      </c>
      <c r="J813" s="29">
        <v>0</v>
      </c>
      <c r="K813" s="29">
        <v>0</v>
      </c>
      <c r="L813" s="29">
        <v>0</v>
      </c>
      <c r="M813" s="29" t="s">
        <v>239</v>
      </c>
      <c r="N813" s="30">
        <v>46599</v>
      </c>
      <c r="O813" s="30">
        <v>46469</v>
      </c>
      <c r="P813" s="32">
        <v>591</v>
      </c>
      <c r="Q813" s="32">
        <v>461</v>
      </c>
      <c r="R813" s="29" t="s">
        <v>1005</v>
      </c>
      <c r="S813" s="30">
        <v>45887</v>
      </c>
      <c r="T813" s="29" t="s">
        <v>240</v>
      </c>
      <c r="U813" s="29" t="s">
        <v>240</v>
      </c>
      <c r="V813" s="32">
        <v>60</v>
      </c>
      <c r="W813" s="33">
        <v>1232.75</v>
      </c>
      <c r="X813" s="32">
        <v>1</v>
      </c>
      <c r="Y813" s="29" t="s">
        <v>241</v>
      </c>
      <c r="Z813" s="29" t="s">
        <v>2245</v>
      </c>
      <c r="AA813" s="29" t="s">
        <v>242</v>
      </c>
      <c r="AB813" s="29" t="s">
        <v>242</v>
      </c>
      <c r="AC813" s="29" t="s">
        <v>242</v>
      </c>
      <c r="AD813" s="29" t="s">
        <v>243</v>
      </c>
      <c r="AE813" s="29" t="s">
        <v>240</v>
      </c>
      <c r="AF813" s="30">
        <v>45846</v>
      </c>
      <c r="AG813" s="30"/>
      <c r="AH813" s="74">
        <f>_xlfn.IFNA(IF(VLOOKUP(D813,'Cases2021 2022 FC'!AC:AE,3,0)=0,"1",VLOOKUP(D813,'Cases2021 2022 FC'!AC:AE,3,0)),"1")</f>
        <v>20</v>
      </c>
      <c r="AI813" s="74">
        <f t="shared" si="73"/>
        <v>3</v>
      </c>
      <c r="AJ813" s="74">
        <f t="shared" si="74"/>
        <v>0</v>
      </c>
      <c r="AK813" s="74">
        <f t="shared" si="75"/>
        <v>3</v>
      </c>
      <c r="AL813" s="74">
        <f t="shared" si="76"/>
        <v>60</v>
      </c>
      <c r="AM813" s="75">
        <f t="shared" si="77"/>
        <v>0</v>
      </c>
      <c r="AN813" s="72" t="str">
        <f>VLOOKUP(D813,SOP!C:R,16,0)</f>
        <v>ΥΓΡΕΣ ΣΑΛΤΣΕΣ</v>
      </c>
    </row>
    <row r="814" spans="1:40" x14ac:dyDescent="0.3">
      <c r="A814" s="74" cm="1">
        <f t="array" ref="A814">1+SUMPRODUCT(--(D814&gt;$D$2:$D$826))</f>
        <v>794</v>
      </c>
      <c r="B814" s="72" t="str">
        <f t="shared" si="72"/>
        <v>67563952794</v>
      </c>
      <c r="C814" s="30">
        <v>46008</v>
      </c>
      <c r="D814" s="29">
        <v>67563952</v>
      </c>
      <c r="E814" s="29" t="s">
        <v>315</v>
      </c>
      <c r="F814" s="29" t="s">
        <v>624</v>
      </c>
      <c r="G814" s="29" t="s">
        <v>238</v>
      </c>
      <c r="H814" s="29" t="s">
        <v>986</v>
      </c>
      <c r="I814" s="29">
        <v>60</v>
      </c>
      <c r="J814" s="29">
        <v>0</v>
      </c>
      <c r="K814" s="29">
        <v>0</v>
      </c>
      <c r="L814" s="29">
        <v>0</v>
      </c>
      <c r="M814" s="29" t="s">
        <v>239</v>
      </c>
      <c r="N814" s="132">
        <v>46599</v>
      </c>
      <c r="O814" s="29">
        <v>46469</v>
      </c>
      <c r="P814" s="29">
        <v>591</v>
      </c>
      <c r="Q814" s="29">
        <v>461</v>
      </c>
      <c r="R814" s="29" t="s">
        <v>1006</v>
      </c>
      <c r="S814" s="29">
        <v>45887</v>
      </c>
      <c r="T814" s="29" t="s">
        <v>240</v>
      </c>
      <c r="U814" s="29" t="s">
        <v>240</v>
      </c>
      <c r="V814" s="29">
        <v>60</v>
      </c>
      <c r="W814" s="29">
        <v>1232.75</v>
      </c>
      <c r="X814" s="29">
        <v>1</v>
      </c>
      <c r="Y814" s="29" t="s">
        <v>241</v>
      </c>
      <c r="Z814" s="29" t="s">
        <v>2245</v>
      </c>
      <c r="AA814" s="29" t="s">
        <v>242</v>
      </c>
      <c r="AB814" s="29" t="s">
        <v>242</v>
      </c>
      <c r="AC814" s="29" t="s">
        <v>242</v>
      </c>
      <c r="AD814" s="29" t="s">
        <v>243</v>
      </c>
      <c r="AE814" s="29" t="s">
        <v>240</v>
      </c>
      <c r="AF814" s="30">
        <v>45846</v>
      </c>
      <c r="AH814" s="74">
        <f>_xlfn.IFNA(IF(VLOOKUP(D814,'Cases2021 2022 FC'!AC:AE,3,0)=0,"1",VLOOKUP(D814,'Cases2021 2022 FC'!AC:AE,3,0)),"1")</f>
        <v>20</v>
      </c>
      <c r="AI814" s="74">
        <f t="shared" si="73"/>
        <v>3</v>
      </c>
      <c r="AJ814" s="74">
        <f t="shared" si="74"/>
        <v>0</v>
      </c>
      <c r="AK814" s="74">
        <f t="shared" si="75"/>
        <v>3</v>
      </c>
      <c r="AL814" s="74">
        <f t="shared" si="76"/>
        <v>60</v>
      </c>
      <c r="AM814" s="75">
        <f t="shared" si="77"/>
        <v>0</v>
      </c>
      <c r="AN814" s="72" t="str">
        <f>VLOOKUP(D814,SOP!C:R,16,0)</f>
        <v>ΥΓΡΕΣ ΣΑΛΤΣΕΣ</v>
      </c>
    </row>
    <row r="815" spans="1:40" x14ac:dyDescent="0.3">
      <c r="A815" s="74" cm="1">
        <f t="array" ref="A815">1+SUMPRODUCT(--(D815&gt;$D$2:$D$826))</f>
        <v>794</v>
      </c>
      <c r="B815" s="72" t="str">
        <f t="shared" si="72"/>
        <v>67563952794</v>
      </c>
      <c r="C815" s="30">
        <v>46008</v>
      </c>
      <c r="D815" s="29">
        <v>67563952</v>
      </c>
      <c r="E815" s="29" t="s">
        <v>315</v>
      </c>
      <c r="F815" s="29" t="s">
        <v>624</v>
      </c>
      <c r="G815" s="29" t="s">
        <v>238</v>
      </c>
      <c r="H815" s="29" t="s">
        <v>986</v>
      </c>
      <c r="I815" s="29">
        <v>60</v>
      </c>
      <c r="J815" s="29">
        <v>0</v>
      </c>
      <c r="K815" s="29">
        <v>0</v>
      </c>
      <c r="L815" s="29">
        <v>0</v>
      </c>
      <c r="M815" s="29" t="s">
        <v>239</v>
      </c>
      <c r="N815" s="132">
        <v>46599</v>
      </c>
      <c r="O815" s="29">
        <v>46469</v>
      </c>
      <c r="P815" s="29">
        <v>591</v>
      </c>
      <c r="Q815" s="29">
        <v>461</v>
      </c>
      <c r="R815" s="29" t="s">
        <v>1007</v>
      </c>
      <c r="S815" s="29">
        <v>45887</v>
      </c>
      <c r="T815" s="29" t="s">
        <v>240</v>
      </c>
      <c r="U815" s="29" t="s">
        <v>240</v>
      </c>
      <c r="V815" s="29">
        <v>60</v>
      </c>
      <c r="W815" s="29">
        <v>1232.75</v>
      </c>
      <c r="X815" s="29">
        <v>1</v>
      </c>
      <c r="Y815" s="29" t="s">
        <v>241</v>
      </c>
      <c r="Z815" s="29" t="s">
        <v>2245</v>
      </c>
      <c r="AA815" s="29" t="s">
        <v>242</v>
      </c>
      <c r="AB815" s="29" t="s">
        <v>242</v>
      </c>
      <c r="AC815" s="29" t="s">
        <v>242</v>
      </c>
      <c r="AD815" s="29" t="s">
        <v>243</v>
      </c>
      <c r="AE815" s="29" t="s">
        <v>240</v>
      </c>
      <c r="AF815" s="30">
        <v>45846</v>
      </c>
      <c r="AH815" s="74">
        <f>_xlfn.IFNA(IF(VLOOKUP(D815,'Cases2021 2022 FC'!AC:AE,3,0)=0,"1",VLOOKUP(D815,'Cases2021 2022 FC'!AC:AE,3,0)),"1")</f>
        <v>20</v>
      </c>
      <c r="AI815" s="74">
        <f t="shared" si="73"/>
        <v>3</v>
      </c>
      <c r="AJ815" s="74">
        <f t="shared" si="74"/>
        <v>0</v>
      </c>
      <c r="AK815" s="74">
        <f t="shared" si="75"/>
        <v>3</v>
      </c>
      <c r="AL815" s="74">
        <f t="shared" si="76"/>
        <v>60</v>
      </c>
      <c r="AM815" s="75">
        <f t="shared" si="77"/>
        <v>0</v>
      </c>
      <c r="AN815" s="72" t="str">
        <f>VLOOKUP(D815,SOP!C:R,16,0)</f>
        <v>ΥΓΡΕΣ ΣΑΛΤΣΕΣ</v>
      </c>
    </row>
    <row r="816" spans="1:40" x14ac:dyDescent="0.3">
      <c r="A816" s="74" cm="1">
        <f t="array" ref="A816">1+SUMPRODUCT(--(D816&gt;$D$2:$D$826))</f>
        <v>794</v>
      </c>
      <c r="B816" s="72" t="str">
        <f t="shared" si="72"/>
        <v>67563952794</v>
      </c>
      <c r="C816" s="30">
        <v>46008</v>
      </c>
      <c r="D816" s="29">
        <v>67563952</v>
      </c>
      <c r="E816" s="29" t="s">
        <v>315</v>
      </c>
      <c r="F816" s="29" t="s">
        <v>624</v>
      </c>
      <c r="G816" s="29" t="s">
        <v>238</v>
      </c>
      <c r="H816" s="29" t="s">
        <v>986</v>
      </c>
      <c r="I816" s="29">
        <v>60</v>
      </c>
      <c r="J816" s="29">
        <v>0</v>
      </c>
      <c r="K816" s="29">
        <v>0</v>
      </c>
      <c r="L816" s="29">
        <v>0</v>
      </c>
      <c r="M816" s="29" t="s">
        <v>239</v>
      </c>
      <c r="N816" s="132">
        <v>46599</v>
      </c>
      <c r="O816" s="29">
        <v>46469</v>
      </c>
      <c r="P816" s="29">
        <v>591</v>
      </c>
      <c r="Q816" s="29">
        <v>461</v>
      </c>
      <c r="R816" s="29" t="s">
        <v>1008</v>
      </c>
      <c r="S816" s="29">
        <v>45887</v>
      </c>
      <c r="T816" s="29" t="s">
        <v>240</v>
      </c>
      <c r="U816" s="29" t="s">
        <v>240</v>
      </c>
      <c r="V816" s="29">
        <v>60</v>
      </c>
      <c r="W816" s="29">
        <v>1232.75</v>
      </c>
      <c r="X816" s="29">
        <v>1</v>
      </c>
      <c r="Y816" s="29" t="s">
        <v>241</v>
      </c>
      <c r="Z816" s="29" t="s">
        <v>2245</v>
      </c>
      <c r="AA816" s="29" t="s">
        <v>242</v>
      </c>
      <c r="AB816" s="29" t="s">
        <v>242</v>
      </c>
      <c r="AC816" s="29" t="s">
        <v>242</v>
      </c>
      <c r="AD816" s="29" t="s">
        <v>243</v>
      </c>
      <c r="AE816" s="29" t="s">
        <v>240</v>
      </c>
      <c r="AF816" s="30">
        <v>45846</v>
      </c>
      <c r="AH816" s="74">
        <f>_xlfn.IFNA(IF(VLOOKUP(D816,'Cases2021 2022 FC'!AC:AE,3,0)=0,"1",VLOOKUP(D816,'Cases2021 2022 FC'!AC:AE,3,0)),"1")</f>
        <v>20</v>
      </c>
      <c r="AI816" s="74">
        <f t="shared" si="73"/>
        <v>3</v>
      </c>
      <c r="AJ816" s="74">
        <f t="shared" si="74"/>
        <v>0</v>
      </c>
      <c r="AK816" s="74">
        <f t="shared" si="75"/>
        <v>3</v>
      </c>
      <c r="AL816" s="74">
        <f t="shared" si="76"/>
        <v>60</v>
      </c>
      <c r="AM816" s="75">
        <f t="shared" si="77"/>
        <v>0</v>
      </c>
      <c r="AN816" s="72" t="str">
        <f>VLOOKUP(D816,SOP!C:R,16,0)</f>
        <v>ΥΓΡΕΣ ΣΑΛΤΣΕΣ</v>
      </c>
    </row>
    <row r="817" spans="1:40" x14ac:dyDescent="0.3">
      <c r="A817" s="74" cm="1">
        <f t="array" ref="A817">1+SUMPRODUCT(--(D817&gt;$D$2:$D$826))</f>
        <v>794</v>
      </c>
      <c r="B817" s="72" t="str">
        <f t="shared" si="72"/>
        <v>67563952794</v>
      </c>
      <c r="C817" s="30">
        <v>46008</v>
      </c>
      <c r="D817" s="29">
        <v>67563952</v>
      </c>
      <c r="E817" s="29" t="s">
        <v>315</v>
      </c>
      <c r="F817" s="29" t="s">
        <v>624</v>
      </c>
      <c r="G817" s="29" t="s">
        <v>238</v>
      </c>
      <c r="H817" s="29" t="s">
        <v>986</v>
      </c>
      <c r="I817" s="29">
        <v>60</v>
      </c>
      <c r="J817" s="29">
        <v>0</v>
      </c>
      <c r="K817" s="29">
        <v>0</v>
      </c>
      <c r="L817" s="29">
        <v>0</v>
      </c>
      <c r="M817" s="29" t="s">
        <v>239</v>
      </c>
      <c r="N817" s="132">
        <v>46599</v>
      </c>
      <c r="O817" s="29">
        <v>46469</v>
      </c>
      <c r="P817" s="29">
        <v>591</v>
      </c>
      <c r="Q817" s="29">
        <v>461</v>
      </c>
      <c r="R817" s="29" t="s">
        <v>1009</v>
      </c>
      <c r="S817" s="29">
        <v>45887</v>
      </c>
      <c r="T817" s="29" t="s">
        <v>240</v>
      </c>
      <c r="U817" s="29" t="s">
        <v>240</v>
      </c>
      <c r="V817" s="29">
        <v>60</v>
      </c>
      <c r="W817" s="29">
        <v>1232.75</v>
      </c>
      <c r="X817" s="29">
        <v>1</v>
      </c>
      <c r="Y817" s="29" t="s">
        <v>241</v>
      </c>
      <c r="Z817" s="29" t="s">
        <v>2245</v>
      </c>
      <c r="AA817" s="29" t="s">
        <v>242</v>
      </c>
      <c r="AB817" s="29" t="s">
        <v>242</v>
      </c>
      <c r="AC817" s="29" t="s">
        <v>242</v>
      </c>
      <c r="AD817" s="29" t="s">
        <v>243</v>
      </c>
      <c r="AE817" s="29" t="s">
        <v>240</v>
      </c>
      <c r="AF817" s="30">
        <v>45846</v>
      </c>
      <c r="AH817" s="74">
        <f>_xlfn.IFNA(IF(VLOOKUP(D817,'Cases2021 2022 FC'!AC:AE,3,0)=0,"1",VLOOKUP(D817,'Cases2021 2022 FC'!AC:AE,3,0)),"1")</f>
        <v>20</v>
      </c>
      <c r="AI817" s="74">
        <f t="shared" si="73"/>
        <v>3</v>
      </c>
      <c r="AJ817" s="74">
        <f t="shared" si="74"/>
        <v>0</v>
      </c>
      <c r="AK817" s="74">
        <f t="shared" si="75"/>
        <v>3</v>
      </c>
      <c r="AL817" s="74">
        <f t="shared" si="76"/>
        <v>60</v>
      </c>
      <c r="AM817" s="75">
        <f t="shared" si="77"/>
        <v>0</v>
      </c>
      <c r="AN817" s="72" t="str">
        <f>VLOOKUP(D817,SOP!C:R,16,0)</f>
        <v>ΥΓΡΕΣ ΣΑΛΤΣΕΣ</v>
      </c>
    </row>
    <row r="818" spans="1:40" x14ac:dyDescent="0.3">
      <c r="A818" s="74" cm="1">
        <f t="array" ref="A818">1+SUMPRODUCT(--(D818&gt;$D$2:$D$826))</f>
        <v>794</v>
      </c>
      <c r="B818" s="72" t="str">
        <f t="shared" si="72"/>
        <v>67563952794</v>
      </c>
      <c r="C818" s="30">
        <v>46008</v>
      </c>
      <c r="D818" s="29">
        <v>67563952</v>
      </c>
      <c r="E818" s="29" t="s">
        <v>315</v>
      </c>
      <c r="F818" s="29" t="s">
        <v>624</v>
      </c>
      <c r="G818" s="29" t="s">
        <v>238</v>
      </c>
      <c r="H818" s="29" t="s">
        <v>986</v>
      </c>
      <c r="I818" s="29">
        <v>3</v>
      </c>
      <c r="J818" s="29">
        <v>0</v>
      </c>
      <c r="K818" s="29">
        <v>0</v>
      </c>
      <c r="L818" s="29">
        <v>0</v>
      </c>
      <c r="M818" s="29" t="s">
        <v>239</v>
      </c>
      <c r="N818" s="30">
        <v>46599</v>
      </c>
      <c r="O818" s="30">
        <v>46469</v>
      </c>
      <c r="P818" s="29">
        <v>591</v>
      </c>
      <c r="Q818" s="29">
        <v>461</v>
      </c>
      <c r="R818" s="29" t="s">
        <v>2250</v>
      </c>
      <c r="S818" s="30">
        <v>45887</v>
      </c>
      <c r="T818" s="29" t="s">
        <v>240</v>
      </c>
      <c r="U818" s="29" t="s">
        <v>240</v>
      </c>
      <c r="V818" s="29">
        <v>3</v>
      </c>
      <c r="W818" s="29">
        <v>61.64</v>
      </c>
      <c r="X818" s="29">
        <v>0.05</v>
      </c>
      <c r="Y818" s="29" t="s">
        <v>241</v>
      </c>
      <c r="Z818" s="29" t="s">
        <v>2245</v>
      </c>
      <c r="AA818" s="29" t="s">
        <v>242</v>
      </c>
      <c r="AB818" s="29" t="s">
        <v>242</v>
      </c>
      <c r="AC818" s="29" t="s">
        <v>242</v>
      </c>
      <c r="AD818" s="29" t="s">
        <v>243</v>
      </c>
      <c r="AE818" s="29" t="s">
        <v>240</v>
      </c>
      <c r="AF818" s="30">
        <v>45846</v>
      </c>
      <c r="AH818" s="74">
        <f>_xlfn.IFNA(IF(VLOOKUP(D818,'Cases2021 2022 FC'!AC:AE,3,0)=0,"1",VLOOKUP(D818,'Cases2021 2022 FC'!AC:AE,3,0)),"1")</f>
        <v>20</v>
      </c>
      <c r="AI818" s="74">
        <f t="shared" si="73"/>
        <v>0</v>
      </c>
      <c r="AJ818" s="74">
        <f t="shared" si="74"/>
        <v>0</v>
      </c>
      <c r="AK818" s="74">
        <f t="shared" si="75"/>
        <v>3</v>
      </c>
      <c r="AL818" s="74">
        <f t="shared" si="76"/>
        <v>3</v>
      </c>
      <c r="AM818" s="75">
        <f t="shared" si="77"/>
        <v>0</v>
      </c>
      <c r="AN818" s="72" t="str">
        <f>VLOOKUP(D818,SOP!C:R,16,0)</f>
        <v>ΥΓΡΕΣ ΣΑΛΤΣΕΣ</v>
      </c>
    </row>
    <row r="819" spans="1:40" x14ac:dyDescent="0.3">
      <c r="A819" s="74" cm="1">
        <f t="array" ref="A819">1+SUMPRODUCT(--(D819&gt;$D$2:$D$826))</f>
        <v>794</v>
      </c>
      <c r="B819" s="72" t="str">
        <f t="shared" si="72"/>
        <v>67563952794</v>
      </c>
      <c r="C819" s="30">
        <v>46008</v>
      </c>
      <c r="D819" s="29">
        <v>67563952</v>
      </c>
      <c r="E819" s="29" t="s">
        <v>315</v>
      </c>
      <c r="F819" s="29" t="s">
        <v>624</v>
      </c>
      <c r="G819" s="29" t="s">
        <v>238</v>
      </c>
      <c r="H819" s="29" t="s">
        <v>986</v>
      </c>
      <c r="I819" s="29">
        <v>2</v>
      </c>
      <c r="J819" s="29">
        <v>0</v>
      </c>
      <c r="K819" s="29">
        <v>0</v>
      </c>
      <c r="L819" s="29">
        <v>0</v>
      </c>
      <c r="M819" s="29" t="s">
        <v>239</v>
      </c>
      <c r="N819" s="132">
        <v>46599</v>
      </c>
      <c r="O819" s="30">
        <v>46469</v>
      </c>
      <c r="P819" s="29">
        <v>591</v>
      </c>
      <c r="Q819" s="29">
        <v>461</v>
      </c>
      <c r="R819" s="29" t="s">
        <v>2507</v>
      </c>
      <c r="S819" s="29">
        <v>45887</v>
      </c>
      <c r="T819" s="29" t="s">
        <v>240</v>
      </c>
      <c r="U819" s="29" t="s">
        <v>240</v>
      </c>
      <c r="V819" s="29">
        <v>2</v>
      </c>
      <c r="W819" s="29">
        <v>41.09</v>
      </c>
      <c r="X819" s="29">
        <v>3.3000000000000002E-2</v>
      </c>
      <c r="Y819" s="29" t="s">
        <v>241</v>
      </c>
      <c r="Z819" s="29" t="s">
        <v>2245</v>
      </c>
      <c r="AA819" s="29" t="s">
        <v>242</v>
      </c>
      <c r="AB819" s="29" t="s">
        <v>242</v>
      </c>
      <c r="AC819" s="29" t="s">
        <v>242</v>
      </c>
      <c r="AD819" s="29" t="s">
        <v>243</v>
      </c>
      <c r="AE819" s="29" t="s">
        <v>240</v>
      </c>
      <c r="AF819" s="30">
        <v>45846</v>
      </c>
      <c r="AH819" s="74">
        <f>_xlfn.IFNA(IF(VLOOKUP(D819,'Cases2021 2022 FC'!AC:AE,3,0)=0,"1",VLOOKUP(D819,'Cases2021 2022 FC'!AC:AE,3,0)),"1")</f>
        <v>20</v>
      </c>
      <c r="AI819" s="74">
        <f t="shared" si="73"/>
        <v>0</v>
      </c>
      <c r="AJ819" s="74">
        <f t="shared" si="74"/>
        <v>0</v>
      </c>
      <c r="AK819" s="74">
        <f t="shared" si="75"/>
        <v>0</v>
      </c>
      <c r="AL819" s="74">
        <f t="shared" si="76"/>
        <v>0</v>
      </c>
      <c r="AM819" s="75">
        <f t="shared" si="77"/>
        <v>0</v>
      </c>
      <c r="AN819" s="72" t="str">
        <f>VLOOKUP(D819,SOP!C:R,16,0)</f>
        <v>ΥΓΡΕΣ ΣΑΛΤΣΕΣ</v>
      </c>
    </row>
    <row r="820" spans="1:40" x14ac:dyDescent="0.3">
      <c r="A820" s="74" cm="1">
        <f t="array" ref="A820">1+SUMPRODUCT(--(D820&gt;$D$2:$D$826))</f>
        <v>794</v>
      </c>
      <c r="B820" s="72" t="str">
        <f t="shared" si="72"/>
        <v>67563952794</v>
      </c>
      <c r="C820" s="30">
        <v>46008</v>
      </c>
      <c r="D820" s="29">
        <v>67563952</v>
      </c>
      <c r="E820" s="29" t="s">
        <v>315</v>
      </c>
      <c r="F820" s="29" t="s">
        <v>624</v>
      </c>
      <c r="G820" s="29" t="s">
        <v>238</v>
      </c>
      <c r="H820" s="29" t="s">
        <v>1442</v>
      </c>
      <c r="I820" s="29">
        <v>60</v>
      </c>
      <c r="J820" s="29">
        <v>0</v>
      </c>
      <c r="K820" s="29">
        <v>0</v>
      </c>
      <c r="L820" s="29">
        <v>0</v>
      </c>
      <c r="M820" s="29" t="s">
        <v>239</v>
      </c>
      <c r="N820" s="30">
        <v>46599</v>
      </c>
      <c r="O820" s="30">
        <v>46469</v>
      </c>
      <c r="P820" s="29">
        <v>591</v>
      </c>
      <c r="Q820" s="29">
        <v>461</v>
      </c>
      <c r="R820" s="29" t="s">
        <v>1443</v>
      </c>
      <c r="S820" s="30">
        <v>45912</v>
      </c>
      <c r="T820" s="29" t="s">
        <v>240</v>
      </c>
      <c r="U820" s="29" t="s">
        <v>240</v>
      </c>
      <c r="V820" s="29">
        <v>60</v>
      </c>
      <c r="W820" s="29">
        <v>1232.75</v>
      </c>
      <c r="X820" s="29">
        <v>1</v>
      </c>
      <c r="Y820" s="29" t="s">
        <v>241</v>
      </c>
      <c r="Z820" s="29" t="s">
        <v>2245</v>
      </c>
      <c r="AA820" s="29" t="s">
        <v>242</v>
      </c>
      <c r="AB820" s="29" t="s">
        <v>242</v>
      </c>
      <c r="AC820" s="29" t="s">
        <v>242</v>
      </c>
      <c r="AD820" s="29" t="s">
        <v>243</v>
      </c>
      <c r="AE820" s="29" t="s">
        <v>240</v>
      </c>
      <c r="AF820" s="30">
        <v>45847</v>
      </c>
      <c r="AH820" s="74">
        <f>_xlfn.IFNA(IF(VLOOKUP(D820,'Cases2021 2022 FC'!AC:AE,3,0)=0,"1",VLOOKUP(D820,'Cases2021 2022 FC'!AC:AE,3,0)),"1")</f>
        <v>20</v>
      </c>
      <c r="AI820" s="74">
        <f t="shared" si="73"/>
        <v>3</v>
      </c>
      <c r="AJ820" s="74">
        <f t="shared" si="74"/>
        <v>0</v>
      </c>
      <c r="AK820" s="74">
        <f t="shared" si="75"/>
        <v>0</v>
      </c>
      <c r="AL820" s="74">
        <f t="shared" si="76"/>
        <v>0</v>
      </c>
      <c r="AM820" s="75">
        <f t="shared" si="77"/>
        <v>0</v>
      </c>
      <c r="AN820" s="72" t="str">
        <f>VLOOKUP(D820,SOP!C:R,16,0)</f>
        <v>ΥΓΡΕΣ ΣΑΛΤΣΕΣ</v>
      </c>
    </row>
    <row r="821" spans="1:40" x14ac:dyDescent="0.3">
      <c r="A821" s="74" cm="1">
        <f t="array" ref="A821">1+SUMPRODUCT(--(D821&gt;$D$2:$D$826))</f>
        <v>794</v>
      </c>
      <c r="B821" s="72" t="str">
        <f t="shared" si="72"/>
        <v>67563952794</v>
      </c>
      <c r="C821" s="30">
        <v>46008</v>
      </c>
      <c r="D821" s="29">
        <v>67563952</v>
      </c>
      <c r="E821" s="29" t="s">
        <v>315</v>
      </c>
      <c r="F821" s="29" t="s">
        <v>624</v>
      </c>
      <c r="G821" s="29" t="s">
        <v>238</v>
      </c>
      <c r="H821" s="29" t="s">
        <v>1442</v>
      </c>
      <c r="I821" s="29">
        <v>60</v>
      </c>
      <c r="J821" s="29">
        <v>0</v>
      </c>
      <c r="K821" s="29">
        <v>0</v>
      </c>
      <c r="L821" s="29">
        <v>0</v>
      </c>
      <c r="M821" s="29" t="s">
        <v>239</v>
      </c>
      <c r="N821" s="30">
        <v>46599</v>
      </c>
      <c r="O821" s="30">
        <v>46469</v>
      </c>
      <c r="P821" s="29">
        <v>591</v>
      </c>
      <c r="Q821" s="29">
        <v>461</v>
      </c>
      <c r="R821" s="29" t="s">
        <v>1444</v>
      </c>
      <c r="S821" s="30">
        <v>45912</v>
      </c>
      <c r="T821" s="29" t="s">
        <v>240</v>
      </c>
      <c r="U821" s="29" t="s">
        <v>240</v>
      </c>
      <c r="V821" s="29">
        <v>60</v>
      </c>
      <c r="W821" s="29">
        <v>1232.75</v>
      </c>
      <c r="X821" s="29">
        <v>1</v>
      </c>
      <c r="Y821" s="29" t="s">
        <v>241</v>
      </c>
      <c r="Z821" s="29" t="s">
        <v>2245</v>
      </c>
      <c r="AA821" s="29" t="s">
        <v>242</v>
      </c>
      <c r="AB821" s="29" t="s">
        <v>242</v>
      </c>
      <c r="AC821" s="29" t="s">
        <v>242</v>
      </c>
      <c r="AD821" s="29" t="s">
        <v>243</v>
      </c>
      <c r="AE821" s="29" t="s">
        <v>240</v>
      </c>
      <c r="AF821" s="30">
        <v>45847</v>
      </c>
      <c r="AH821" s="74">
        <f>_xlfn.IFNA(IF(VLOOKUP(D821,'Cases2021 2022 FC'!AC:AE,3,0)=0,"1",VLOOKUP(D821,'Cases2021 2022 FC'!AC:AE,3,0)),"1")</f>
        <v>20</v>
      </c>
      <c r="AI821" s="74">
        <f t="shared" si="73"/>
        <v>3</v>
      </c>
      <c r="AJ821" s="74">
        <f t="shared" si="74"/>
        <v>0</v>
      </c>
      <c r="AK821" s="74">
        <f t="shared" si="75"/>
        <v>3</v>
      </c>
      <c r="AL821" s="74">
        <f t="shared" si="76"/>
        <v>60</v>
      </c>
      <c r="AM821" s="75">
        <f t="shared" si="77"/>
        <v>0</v>
      </c>
      <c r="AN821" s="72" t="str">
        <f>VLOOKUP(D821,SOP!C:R,16,0)</f>
        <v>ΥΓΡΕΣ ΣΑΛΤΣΕΣ</v>
      </c>
    </row>
    <row r="822" spans="1:40" x14ac:dyDescent="0.3">
      <c r="A822" s="74" cm="1">
        <f t="array" ref="A822">1+SUMPRODUCT(--(D822&gt;$D$2:$D$826))</f>
        <v>794</v>
      </c>
      <c r="B822" s="72" t="str">
        <f t="shared" si="72"/>
        <v>67563952794</v>
      </c>
      <c r="C822" s="30">
        <v>46008</v>
      </c>
      <c r="D822" s="29">
        <v>67563952</v>
      </c>
      <c r="E822" s="29" t="s">
        <v>315</v>
      </c>
      <c r="F822" s="29" t="s">
        <v>624</v>
      </c>
      <c r="G822" s="29" t="s">
        <v>238</v>
      </c>
      <c r="H822" s="29" t="s">
        <v>1442</v>
      </c>
      <c r="I822" s="29">
        <v>60</v>
      </c>
      <c r="J822" s="29">
        <v>0</v>
      </c>
      <c r="K822" s="29">
        <v>0</v>
      </c>
      <c r="L822" s="29">
        <v>0</v>
      </c>
      <c r="M822" s="29" t="s">
        <v>239</v>
      </c>
      <c r="N822" s="30">
        <v>46599</v>
      </c>
      <c r="O822" s="30">
        <v>46469</v>
      </c>
      <c r="P822" s="29">
        <v>591</v>
      </c>
      <c r="Q822" s="29">
        <v>461</v>
      </c>
      <c r="R822" s="29" t="s">
        <v>1445</v>
      </c>
      <c r="S822" s="30">
        <v>45912</v>
      </c>
      <c r="T822" s="29" t="s">
        <v>240</v>
      </c>
      <c r="U822" s="29" t="s">
        <v>240</v>
      </c>
      <c r="V822" s="32">
        <v>60</v>
      </c>
      <c r="W822" s="29">
        <v>1232.75</v>
      </c>
      <c r="X822" s="29">
        <v>1</v>
      </c>
      <c r="Y822" s="29" t="s">
        <v>241</v>
      </c>
      <c r="Z822" s="29" t="s">
        <v>2245</v>
      </c>
      <c r="AA822" s="29" t="s">
        <v>242</v>
      </c>
      <c r="AB822" s="29" t="s">
        <v>242</v>
      </c>
      <c r="AC822" s="29" t="s">
        <v>242</v>
      </c>
      <c r="AD822" s="29" t="s">
        <v>243</v>
      </c>
      <c r="AE822" s="29" t="s">
        <v>240</v>
      </c>
      <c r="AF822" s="30">
        <v>45847</v>
      </c>
      <c r="AH822" s="74">
        <f>_xlfn.IFNA(IF(VLOOKUP(D822,'Cases2021 2022 FC'!AC:AE,3,0)=0,"1",VLOOKUP(D822,'Cases2021 2022 FC'!AC:AE,3,0)),"1")</f>
        <v>20</v>
      </c>
      <c r="AI822" s="74">
        <f t="shared" si="73"/>
        <v>3</v>
      </c>
      <c r="AJ822" s="74">
        <f t="shared" si="74"/>
        <v>0</v>
      </c>
      <c r="AK822" s="74">
        <f t="shared" si="75"/>
        <v>3</v>
      </c>
      <c r="AL822" s="74">
        <f t="shared" si="76"/>
        <v>60</v>
      </c>
      <c r="AM822" s="75">
        <f t="shared" si="77"/>
        <v>0</v>
      </c>
      <c r="AN822" s="72" t="str">
        <f>VLOOKUP(D822,SOP!C:R,16,0)</f>
        <v>ΥΓΡΕΣ ΣΑΛΤΣΕΣ</v>
      </c>
    </row>
    <row r="823" spans="1:40" x14ac:dyDescent="0.3">
      <c r="A823" s="74" cm="1">
        <f t="array" ref="A823">1+SUMPRODUCT(--(D823&gt;$D$2:$D$826))</f>
        <v>794</v>
      </c>
      <c r="B823" s="72" t="str">
        <f t="shared" si="72"/>
        <v>67563952794</v>
      </c>
      <c r="C823" s="30">
        <v>46008</v>
      </c>
      <c r="D823" s="29">
        <v>67563952</v>
      </c>
      <c r="E823" s="29" t="s">
        <v>315</v>
      </c>
      <c r="F823" s="29" t="s">
        <v>624</v>
      </c>
      <c r="G823" s="29" t="s">
        <v>238</v>
      </c>
      <c r="H823" s="29" t="s">
        <v>1442</v>
      </c>
      <c r="I823" s="29">
        <v>60</v>
      </c>
      <c r="J823" s="29">
        <v>0</v>
      </c>
      <c r="K823" s="29">
        <v>0</v>
      </c>
      <c r="L823" s="29">
        <v>0</v>
      </c>
      <c r="M823" s="29" t="s">
        <v>239</v>
      </c>
      <c r="N823" s="132">
        <v>46599</v>
      </c>
      <c r="O823" s="30">
        <v>46469</v>
      </c>
      <c r="P823" s="29">
        <v>591</v>
      </c>
      <c r="Q823" s="29">
        <v>461</v>
      </c>
      <c r="R823" s="29" t="s">
        <v>1446</v>
      </c>
      <c r="S823" s="30">
        <v>45912</v>
      </c>
      <c r="T823" s="29" t="s">
        <v>240</v>
      </c>
      <c r="U823" s="29" t="s">
        <v>240</v>
      </c>
      <c r="V823" s="29">
        <v>60</v>
      </c>
      <c r="W823" s="29">
        <v>1232.75</v>
      </c>
      <c r="X823" s="29">
        <v>1</v>
      </c>
      <c r="Y823" s="29" t="s">
        <v>241</v>
      </c>
      <c r="Z823" s="29" t="s">
        <v>2245</v>
      </c>
      <c r="AA823" s="29" t="s">
        <v>242</v>
      </c>
      <c r="AB823" s="29" t="s">
        <v>242</v>
      </c>
      <c r="AC823" s="29" t="s">
        <v>242</v>
      </c>
      <c r="AD823" s="29" t="s">
        <v>243</v>
      </c>
      <c r="AE823" s="29" t="s">
        <v>240</v>
      </c>
      <c r="AF823" s="30">
        <v>45847</v>
      </c>
      <c r="AH823" s="74">
        <f>_xlfn.IFNA(IF(VLOOKUP(D823,'Cases2021 2022 FC'!AC:AE,3,0)=0,"1",VLOOKUP(D823,'Cases2021 2022 FC'!AC:AE,3,0)),"1")</f>
        <v>20</v>
      </c>
      <c r="AI823" s="74">
        <f t="shared" si="73"/>
        <v>3</v>
      </c>
      <c r="AJ823" s="74">
        <f t="shared" si="74"/>
        <v>0</v>
      </c>
      <c r="AK823" s="74">
        <f t="shared" si="75"/>
        <v>3</v>
      </c>
      <c r="AL823" s="74">
        <f t="shared" si="76"/>
        <v>60</v>
      </c>
      <c r="AM823" s="75">
        <f t="shared" si="77"/>
        <v>0</v>
      </c>
      <c r="AN823" s="72" t="str">
        <f>VLOOKUP(D823,SOP!C:R,16,0)</f>
        <v>ΥΓΡΕΣ ΣΑΛΤΣΕΣ</v>
      </c>
    </row>
    <row r="824" spans="1:40" x14ac:dyDescent="0.3">
      <c r="A824" s="74" cm="1">
        <f t="array" ref="A824">1+SUMPRODUCT(--(D824&gt;$D$2:$D$826))</f>
        <v>794</v>
      </c>
      <c r="B824" s="72" t="str">
        <f t="shared" si="72"/>
        <v>67563952794</v>
      </c>
      <c r="C824" s="30">
        <v>46008</v>
      </c>
      <c r="D824" s="29">
        <v>67563952</v>
      </c>
      <c r="E824" s="29" t="s">
        <v>315</v>
      </c>
      <c r="F824" s="29" t="s">
        <v>624</v>
      </c>
      <c r="G824" s="29" t="s">
        <v>238</v>
      </c>
      <c r="H824" s="29" t="s">
        <v>1442</v>
      </c>
      <c r="I824" s="29">
        <v>60</v>
      </c>
      <c r="J824" s="29">
        <v>0</v>
      </c>
      <c r="K824" s="29">
        <v>0</v>
      </c>
      <c r="L824" s="29">
        <v>0</v>
      </c>
      <c r="M824" s="29" t="s">
        <v>239</v>
      </c>
      <c r="N824" s="132">
        <v>46599</v>
      </c>
      <c r="O824" s="30">
        <v>46469</v>
      </c>
      <c r="P824" s="29">
        <v>591</v>
      </c>
      <c r="Q824" s="29">
        <v>461</v>
      </c>
      <c r="R824" s="29" t="s">
        <v>1447</v>
      </c>
      <c r="S824" s="30">
        <v>45912</v>
      </c>
      <c r="T824" s="29" t="s">
        <v>240</v>
      </c>
      <c r="U824" s="29" t="s">
        <v>240</v>
      </c>
      <c r="V824" s="29">
        <v>60</v>
      </c>
      <c r="W824" s="29">
        <v>1232.75</v>
      </c>
      <c r="X824" s="29">
        <v>1</v>
      </c>
      <c r="Y824" s="29" t="s">
        <v>241</v>
      </c>
      <c r="Z824" s="29" t="s">
        <v>2245</v>
      </c>
      <c r="AA824" s="29" t="s">
        <v>242</v>
      </c>
      <c r="AB824" s="29" t="s">
        <v>242</v>
      </c>
      <c r="AC824" s="29" t="s">
        <v>242</v>
      </c>
      <c r="AD824" s="29" t="s">
        <v>243</v>
      </c>
      <c r="AE824" s="29" t="s">
        <v>240</v>
      </c>
      <c r="AF824" s="30">
        <v>45847</v>
      </c>
      <c r="AH824" s="74">
        <f>_xlfn.IFNA(IF(VLOOKUP(D824,'Cases2021 2022 FC'!AC:AE,3,0)=0,"1",VLOOKUP(D824,'Cases2021 2022 FC'!AC:AE,3,0)),"1")</f>
        <v>20</v>
      </c>
      <c r="AI824" s="74">
        <f t="shared" si="73"/>
        <v>3</v>
      </c>
      <c r="AJ824" s="74">
        <f t="shared" si="74"/>
        <v>0</v>
      </c>
      <c r="AK824" s="74">
        <f t="shared" si="75"/>
        <v>3</v>
      </c>
      <c r="AL824" s="74">
        <f t="shared" si="76"/>
        <v>60</v>
      </c>
      <c r="AM824" s="75">
        <f t="shared" si="77"/>
        <v>0</v>
      </c>
      <c r="AN824" s="72" t="str">
        <f>VLOOKUP(D824,SOP!C:R,16,0)</f>
        <v>ΥΓΡΕΣ ΣΑΛΤΣΕΣ</v>
      </c>
    </row>
    <row r="825" spans="1:40" x14ac:dyDescent="0.3">
      <c r="A825" s="74" cm="1">
        <f t="array" ref="A825">1+SUMPRODUCT(--(D825&gt;$D$2:$D$826))</f>
        <v>824</v>
      </c>
      <c r="B825" s="72" t="str">
        <f t="shared" si="72"/>
        <v>67577421824</v>
      </c>
      <c r="C825" s="30">
        <v>46008</v>
      </c>
      <c r="D825" s="29">
        <v>67577421</v>
      </c>
      <c r="E825" s="29" t="s">
        <v>316</v>
      </c>
      <c r="F825" s="29" t="s">
        <v>624</v>
      </c>
      <c r="G825" s="29" t="s">
        <v>238</v>
      </c>
      <c r="H825" s="29" t="s">
        <v>1568</v>
      </c>
      <c r="I825" s="29">
        <v>6</v>
      </c>
      <c r="J825" s="29">
        <v>0</v>
      </c>
      <c r="K825" s="29">
        <v>0</v>
      </c>
      <c r="L825" s="29">
        <v>0</v>
      </c>
      <c r="M825" s="29" t="s">
        <v>239</v>
      </c>
      <c r="N825" s="30">
        <v>46387</v>
      </c>
      <c r="O825" s="30">
        <v>46297</v>
      </c>
      <c r="P825" s="29">
        <v>379</v>
      </c>
      <c r="Q825" s="29">
        <v>289</v>
      </c>
      <c r="R825" s="29" t="s">
        <v>1569</v>
      </c>
      <c r="S825" s="30">
        <v>45924</v>
      </c>
      <c r="T825" s="29" t="s">
        <v>240</v>
      </c>
      <c r="U825" s="29" t="s">
        <v>240</v>
      </c>
      <c r="V825" s="29">
        <v>6</v>
      </c>
      <c r="W825" s="29">
        <v>500.24</v>
      </c>
      <c r="X825" s="29">
        <v>0.375</v>
      </c>
      <c r="Y825" s="29" t="s">
        <v>241</v>
      </c>
      <c r="Z825" s="29" t="s">
        <v>2245</v>
      </c>
      <c r="AA825" s="29" t="s">
        <v>242</v>
      </c>
      <c r="AB825" s="29" t="s">
        <v>242</v>
      </c>
      <c r="AC825" s="29" t="s">
        <v>242</v>
      </c>
      <c r="AD825" s="29" t="s">
        <v>243</v>
      </c>
      <c r="AE825" s="29" t="s">
        <v>240</v>
      </c>
      <c r="AF825" s="30">
        <v>45922</v>
      </c>
      <c r="AH825" s="74">
        <f>_xlfn.IFNA(IF(VLOOKUP(D825,'Cases2021 2022 FC'!AC:AE,3,0)=0,"1",VLOOKUP(D825,'Cases2021 2022 FC'!AC:AE,3,0)),"1")</f>
        <v>2</v>
      </c>
      <c r="AI825" s="74">
        <f t="shared" si="73"/>
        <v>3</v>
      </c>
      <c r="AJ825" s="74">
        <f t="shared" si="74"/>
        <v>0</v>
      </c>
      <c r="AK825" s="74">
        <f t="shared" si="75"/>
        <v>0</v>
      </c>
      <c r="AL825" s="74">
        <f t="shared" si="76"/>
        <v>0</v>
      </c>
      <c r="AM825" s="75">
        <f t="shared" si="77"/>
        <v>0</v>
      </c>
      <c r="AN825" s="72" t="str">
        <f>VLOOKUP(D825,SOP!C:R,16,0)</f>
        <v>ΣΑΛΤΣΕΣ</v>
      </c>
    </row>
    <row r="826" spans="1:40" x14ac:dyDescent="0.3">
      <c r="A826" s="74" cm="1">
        <f t="array" ref="A826">1+SUMPRODUCT(--(D826&gt;$D$2:$D$826))</f>
        <v>824</v>
      </c>
      <c r="B826" s="72" t="str">
        <f t="shared" si="72"/>
        <v>67577421824</v>
      </c>
      <c r="C826" s="30">
        <v>46008</v>
      </c>
      <c r="D826" s="29">
        <v>67577421</v>
      </c>
      <c r="E826" s="29" t="s">
        <v>316</v>
      </c>
      <c r="F826" s="29" t="s">
        <v>624</v>
      </c>
      <c r="G826" s="29" t="s">
        <v>238</v>
      </c>
      <c r="H826" s="29" t="s">
        <v>1568</v>
      </c>
      <c r="I826" s="29">
        <v>16</v>
      </c>
      <c r="J826" s="29">
        <v>0</v>
      </c>
      <c r="K826" s="29">
        <v>0</v>
      </c>
      <c r="L826" s="29">
        <v>0</v>
      </c>
      <c r="M826" s="29" t="s">
        <v>239</v>
      </c>
      <c r="N826" s="30">
        <v>46387</v>
      </c>
      <c r="O826" s="30">
        <v>46297</v>
      </c>
      <c r="P826" s="29">
        <v>379</v>
      </c>
      <c r="Q826" s="29">
        <v>289</v>
      </c>
      <c r="R826" s="29" t="s">
        <v>1570</v>
      </c>
      <c r="S826" s="30">
        <v>45924</v>
      </c>
      <c r="T826" s="29" t="s">
        <v>240</v>
      </c>
      <c r="U826" s="29" t="s">
        <v>240</v>
      </c>
      <c r="V826" s="29">
        <v>16</v>
      </c>
      <c r="W826" s="29">
        <v>1333.97</v>
      </c>
      <c r="X826" s="29">
        <v>1</v>
      </c>
      <c r="Y826" s="29" t="s">
        <v>241</v>
      </c>
      <c r="Z826" s="29" t="s">
        <v>2245</v>
      </c>
      <c r="AA826" s="29" t="s">
        <v>242</v>
      </c>
      <c r="AB826" s="29" t="s">
        <v>242</v>
      </c>
      <c r="AC826" s="29" t="s">
        <v>242</v>
      </c>
      <c r="AD826" s="29" t="s">
        <v>243</v>
      </c>
      <c r="AE826" s="29" t="s">
        <v>240</v>
      </c>
      <c r="AF826" s="30">
        <v>45922</v>
      </c>
      <c r="AH826" s="74">
        <f>_xlfn.IFNA(IF(VLOOKUP(D826,'Cases2021 2022 FC'!AC:AE,3,0)=0,"1",VLOOKUP(D826,'Cases2021 2022 FC'!AC:AE,3,0)),"1")</f>
        <v>2</v>
      </c>
      <c r="AI826" s="74">
        <f t="shared" si="73"/>
        <v>8</v>
      </c>
      <c r="AJ826" s="74">
        <f t="shared" si="74"/>
        <v>0</v>
      </c>
      <c r="AK826" s="74">
        <f t="shared" si="75"/>
        <v>3</v>
      </c>
      <c r="AL826" s="74">
        <f t="shared" si="76"/>
        <v>16</v>
      </c>
      <c r="AM826" s="75">
        <f t="shared" si="77"/>
        <v>0</v>
      </c>
      <c r="AN826" s="72" t="str">
        <f>VLOOKUP(D826,SOP!C:R,16,0)</f>
        <v>ΣΑΛΤΣΕΣ</v>
      </c>
    </row>
    <row r="827" spans="1:40" x14ac:dyDescent="0.3">
      <c r="A827" s="74" cm="1">
        <f t="array" ref="A827">1+SUMPRODUCT(--(D827&gt;$D$2:$D$826))</f>
        <v>824</v>
      </c>
      <c r="B827" s="72" t="str">
        <f t="shared" si="72"/>
        <v>67577421824</v>
      </c>
      <c r="C827" s="30">
        <v>46008</v>
      </c>
      <c r="D827" s="29">
        <v>67577421</v>
      </c>
      <c r="E827" s="29" t="s">
        <v>316</v>
      </c>
      <c r="F827" s="29" t="s">
        <v>624</v>
      </c>
      <c r="G827" s="29" t="s">
        <v>238</v>
      </c>
      <c r="H827" s="29" t="s">
        <v>1568</v>
      </c>
      <c r="I827" s="29">
        <v>16</v>
      </c>
      <c r="J827" s="29">
        <v>0</v>
      </c>
      <c r="K827" s="29">
        <v>0</v>
      </c>
      <c r="L827" s="29">
        <v>0</v>
      </c>
      <c r="M827" s="29" t="s">
        <v>239</v>
      </c>
      <c r="N827" s="132">
        <v>46387</v>
      </c>
      <c r="O827" s="30">
        <v>46297</v>
      </c>
      <c r="P827" s="29">
        <v>379</v>
      </c>
      <c r="Q827" s="29">
        <v>289</v>
      </c>
      <c r="R827" s="29" t="s">
        <v>1571</v>
      </c>
      <c r="S827" s="29">
        <v>45924</v>
      </c>
      <c r="T827" s="29" t="s">
        <v>240</v>
      </c>
      <c r="U827" s="29" t="s">
        <v>240</v>
      </c>
      <c r="V827" s="29">
        <v>16</v>
      </c>
      <c r="W827" s="29">
        <v>1333.97</v>
      </c>
      <c r="X827" s="29">
        <v>1</v>
      </c>
      <c r="Y827" s="29" t="s">
        <v>241</v>
      </c>
      <c r="Z827" s="29" t="s">
        <v>2245</v>
      </c>
      <c r="AA827" s="29" t="s">
        <v>242</v>
      </c>
      <c r="AB827" s="29" t="s">
        <v>242</v>
      </c>
      <c r="AC827" s="29" t="s">
        <v>242</v>
      </c>
      <c r="AD827" s="29" t="s">
        <v>243</v>
      </c>
      <c r="AE827" s="29" t="s">
        <v>240</v>
      </c>
      <c r="AF827" s="30">
        <v>45922</v>
      </c>
      <c r="AH827" s="74">
        <f>_xlfn.IFNA(IF(VLOOKUP(D827,'Cases2021 2022 FC'!AC:AE,3,0)=0,"1",VLOOKUP(D827,'Cases2021 2022 FC'!AC:AE,3,0)),"1")</f>
        <v>2</v>
      </c>
      <c r="AI827" s="74">
        <f t="shared" si="73"/>
        <v>8</v>
      </c>
      <c r="AJ827" s="74">
        <f t="shared" si="74"/>
        <v>0</v>
      </c>
      <c r="AK827" s="74">
        <f t="shared" si="75"/>
        <v>8</v>
      </c>
      <c r="AL827" s="74">
        <f t="shared" si="76"/>
        <v>16</v>
      </c>
      <c r="AM827" s="75">
        <f t="shared" si="77"/>
        <v>0</v>
      </c>
      <c r="AN827" s="72" t="str">
        <f>VLOOKUP(D827,SOP!C:R,16,0)</f>
        <v>ΣΑΛΤΣΕΣ</v>
      </c>
    </row>
    <row r="828" spans="1:40" x14ac:dyDescent="0.3">
      <c r="A828" s="74" cm="1">
        <f t="array" ref="A828">1+SUMPRODUCT(--(D828&gt;$D$2:$D$826))</f>
        <v>824</v>
      </c>
      <c r="B828" s="72" t="str">
        <f t="shared" si="72"/>
        <v>67577421824</v>
      </c>
      <c r="C828" s="30">
        <v>46008</v>
      </c>
      <c r="D828" s="29">
        <v>67577421</v>
      </c>
      <c r="E828" s="29" t="s">
        <v>316</v>
      </c>
      <c r="F828" s="29" t="s">
        <v>624</v>
      </c>
      <c r="G828" s="29" t="s">
        <v>238</v>
      </c>
      <c r="H828" s="29" t="s">
        <v>1568</v>
      </c>
      <c r="I828" s="29">
        <v>16</v>
      </c>
      <c r="J828" s="29">
        <v>0</v>
      </c>
      <c r="K828" s="29">
        <v>0</v>
      </c>
      <c r="L828" s="29">
        <v>0</v>
      </c>
      <c r="M828" s="29" t="s">
        <v>239</v>
      </c>
      <c r="N828" s="30">
        <v>46387</v>
      </c>
      <c r="O828" s="30">
        <v>46297</v>
      </c>
      <c r="P828" s="29">
        <v>379</v>
      </c>
      <c r="Q828" s="29">
        <v>289</v>
      </c>
      <c r="R828" s="29" t="s">
        <v>1572</v>
      </c>
      <c r="S828" s="30">
        <v>45924</v>
      </c>
      <c r="T828" s="29" t="s">
        <v>240</v>
      </c>
      <c r="U828" s="29" t="s">
        <v>240</v>
      </c>
      <c r="V828" s="29">
        <v>16</v>
      </c>
      <c r="W828" s="29">
        <v>1333.97</v>
      </c>
      <c r="X828" s="29">
        <v>1</v>
      </c>
      <c r="Y828" s="29" t="s">
        <v>241</v>
      </c>
      <c r="Z828" s="29" t="s">
        <v>2245</v>
      </c>
      <c r="AA828" s="29" t="s">
        <v>242</v>
      </c>
      <c r="AB828" s="29" t="s">
        <v>242</v>
      </c>
      <c r="AC828" s="29" t="s">
        <v>242</v>
      </c>
      <c r="AD828" s="29" t="s">
        <v>243</v>
      </c>
      <c r="AE828" s="29" t="s">
        <v>240</v>
      </c>
      <c r="AF828" s="30">
        <v>45922</v>
      </c>
      <c r="AH828" s="74">
        <f>_xlfn.IFNA(IF(VLOOKUP(D828,'Cases2021 2022 FC'!AC:AE,3,0)=0,"1",VLOOKUP(D828,'Cases2021 2022 FC'!AC:AE,3,0)),"1")</f>
        <v>2</v>
      </c>
      <c r="AI828" s="74">
        <f t="shared" si="73"/>
        <v>8</v>
      </c>
      <c r="AJ828" s="74">
        <f t="shared" si="74"/>
        <v>0</v>
      </c>
      <c r="AK828" s="74">
        <f t="shared" si="75"/>
        <v>8</v>
      </c>
      <c r="AL828" s="74">
        <f t="shared" si="76"/>
        <v>16</v>
      </c>
      <c r="AM828" s="75">
        <f t="shared" si="77"/>
        <v>0</v>
      </c>
      <c r="AN828" s="72" t="str">
        <f>VLOOKUP(D828,SOP!C:R,16,0)</f>
        <v>ΣΑΛΤΣΕΣ</v>
      </c>
    </row>
    <row r="829" spans="1:40" x14ac:dyDescent="0.3">
      <c r="A829" s="74" cm="1">
        <f t="array" ref="A829">1+SUMPRODUCT(--(D829&gt;$D$2:$D$826))</f>
        <v>824</v>
      </c>
      <c r="B829" s="72" t="str">
        <f t="shared" si="72"/>
        <v>67577421824</v>
      </c>
      <c r="C829" s="30">
        <v>46008</v>
      </c>
      <c r="D829" s="29">
        <v>67577421</v>
      </c>
      <c r="E829" s="29" t="s">
        <v>316</v>
      </c>
      <c r="F829" s="29" t="s">
        <v>624</v>
      </c>
      <c r="G829" s="29" t="s">
        <v>238</v>
      </c>
      <c r="H829" s="29" t="s">
        <v>1568</v>
      </c>
      <c r="I829" s="29">
        <v>16</v>
      </c>
      <c r="J829" s="29">
        <v>0</v>
      </c>
      <c r="K829" s="29">
        <v>0</v>
      </c>
      <c r="L829" s="29">
        <v>0</v>
      </c>
      <c r="M829" s="29" t="s">
        <v>239</v>
      </c>
      <c r="N829" s="30">
        <v>46387</v>
      </c>
      <c r="O829" s="30">
        <v>46297</v>
      </c>
      <c r="P829" s="29">
        <v>379</v>
      </c>
      <c r="Q829" s="29">
        <v>289</v>
      </c>
      <c r="R829" s="29" t="s">
        <v>1573</v>
      </c>
      <c r="S829" s="30">
        <v>45924</v>
      </c>
      <c r="T829" s="29" t="s">
        <v>240</v>
      </c>
      <c r="U829" s="29" t="s">
        <v>240</v>
      </c>
      <c r="V829" s="32">
        <v>16</v>
      </c>
      <c r="W829" s="29">
        <v>1333.97</v>
      </c>
      <c r="X829" s="29">
        <v>1</v>
      </c>
      <c r="Y829" s="29" t="s">
        <v>241</v>
      </c>
      <c r="Z829" s="29" t="s">
        <v>2245</v>
      </c>
      <c r="AA829" s="29" t="s">
        <v>242</v>
      </c>
      <c r="AB829" s="29" t="s">
        <v>242</v>
      </c>
      <c r="AC829" s="29" t="s">
        <v>242</v>
      </c>
      <c r="AD829" s="29" t="s">
        <v>243</v>
      </c>
      <c r="AE829" s="29" t="s">
        <v>240</v>
      </c>
      <c r="AF829" s="30">
        <v>45922</v>
      </c>
      <c r="AH829" s="74">
        <f>_xlfn.IFNA(IF(VLOOKUP(D829,'Cases2021 2022 FC'!AC:AE,3,0)=0,"1",VLOOKUP(D829,'Cases2021 2022 FC'!AC:AE,3,0)),"1")</f>
        <v>2</v>
      </c>
      <c r="AI829" s="74">
        <f t="shared" si="73"/>
        <v>8</v>
      </c>
      <c r="AJ829" s="74">
        <f t="shared" si="74"/>
        <v>0</v>
      </c>
      <c r="AK829" s="74">
        <f t="shared" si="75"/>
        <v>8</v>
      </c>
      <c r="AL829" s="74">
        <f t="shared" si="76"/>
        <v>16</v>
      </c>
      <c r="AM829" s="75">
        <f t="shared" si="77"/>
        <v>0</v>
      </c>
      <c r="AN829" s="72" t="str">
        <f>VLOOKUP(D829,SOP!C:R,16,0)</f>
        <v>ΣΑΛΤΣΕΣ</v>
      </c>
    </row>
    <row r="830" spans="1:40" x14ac:dyDescent="0.3">
      <c r="A830" s="74" cm="1">
        <f t="array" ref="A830">1+SUMPRODUCT(--(D830&gt;$D$2:$D$826))</f>
        <v>824</v>
      </c>
      <c r="B830" s="72" t="str">
        <f t="shared" si="72"/>
        <v>67577421824</v>
      </c>
      <c r="C830" s="30">
        <v>46008</v>
      </c>
      <c r="D830" s="29">
        <v>67577421</v>
      </c>
      <c r="E830" s="29" t="s">
        <v>316</v>
      </c>
      <c r="F830" s="29" t="s">
        <v>624</v>
      </c>
      <c r="G830" s="29" t="s">
        <v>238</v>
      </c>
      <c r="H830" s="29" t="s">
        <v>2078</v>
      </c>
      <c r="I830" s="29">
        <v>16</v>
      </c>
      <c r="J830" s="29">
        <v>0</v>
      </c>
      <c r="K830" s="29">
        <v>0</v>
      </c>
      <c r="L830" s="29">
        <v>0</v>
      </c>
      <c r="M830" s="29" t="s">
        <v>239</v>
      </c>
      <c r="N830" s="30">
        <v>46446</v>
      </c>
      <c r="O830" s="30">
        <v>46356</v>
      </c>
      <c r="P830" s="29">
        <v>438</v>
      </c>
      <c r="Q830" s="29">
        <v>348</v>
      </c>
      <c r="R830" s="29" t="s">
        <v>2079</v>
      </c>
      <c r="S830" s="30">
        <v>45974</v>
      </c>
      <c r="T830" s="29" t="s">
        <v>240</v>
      </c>
      <c r="U830" s="29" t="s">
        <v>240</v>
      </c>
      <c r="V830" s="29">
        <v>16</v>
      </c>
      <c r="W830" s="29">
        <v>1333.97</v>
      </c>
      <c r="X830" s="29">
        <v>1</v>
      </c>
      <c r="Y830" s="29" t="s">
        <v>241</v>
      </c>
      <c r="Z830" s="29" t="s">
        <v>2245</v>
      </c>
      <c r="AA830" s="29" t="s">
        <v>242</v>
      </c>
      <c r="AB830" s="29" t="s">
        <v>242</v>
      </c>
      <c r="AC830" s="29" t="s">
        <v>242</v>
      </c>
      <c r="AD830" s="29" t="s">
        <v>243</v>
      </c>
      <c r="AE830" s="29" t="s">
        <v>240</v>
      </c>
      <c r="AF830" s="30">
        <v>45974</v>
      </c>
      <c r="AH830" s="74">
        <f>_xlfn.IFNA(IF(VLOOKUP(D830,'Cases2021 2022 FC'!AC:AE,3,0)=0,"1",VLOOKUP(D830,'Cases2021 2022 FC'!AC:AE,3,0)),"1")</f>
        <v>2</v>
      </c>
      <c r="AI830" s="74">
        <f t="shared" si="73"/>
        <v>8</v>
      </c>
      <c r="AJ830" s="74">
        <f t="shared" si="74"/>
        <v>0</v>
      </c>
      <c r="AK830" s="74">
        <f t="shared" si="75"/>
        <v>8</v>
      </c>
      <c r="AL830" s="74">
        <f t="shared" si="76"/>
        <v>16</v>
      </c>
      <c r="AM830" s="75">
        <f t="shared" si="77"/>
        <v>0</v>
      </c>
      <c r="AN830" s="72" t="str">
        <f>VLOOKUP(D830,SOP!C:R,16,0)</f>
        <v>ΣΑΛΤΣΕΣ</v>
      </c>
    </row>
    <row r="831" spans="1:40" x14ac:dyDescent="0.3">
      <c r="A831" s="74" cm="1">
        <f t="array" ref="A831">1+SUMPRODUCT(--(D831&gt;$D$2:$D$826))</f>
        <v>824</v>
      </c>
      <c r="B831" s="72" t="str">
        <f t="shared" si="72"/>
        <v>67577421824</v>
      </c>
      <c r="C831" s="30">
        <v>46008</v>
      </c>
      <c r="D831" s="29">
        <v>67577421</v>
      </c>
      <c r="E831" s="29" t="s">
        <v>316</v>
      </c>
      <c r="F831" s="29" t="s">
        <v>624</v>
      </c>
      <c r="G831" s="29" t="s">
        <v>238</v>
      </c>
      <c r="H831" s="29" t="s">
        <v>2078</v>
      </c>
      <c r="I831" s="29">
        <v>16</v>
      </c>
      <c r="J831" s="29">
        <v>0</v>
      </c>
      <c r="K831" s="29">
        <v>0</v>
      </c>
      <c r="L831" s="29">
        <v>0</v>
      </c>
      <c r="M831" s="29" t="s">
        <v>239</v>
      </c>
      <c r="N831" s="30">
        <v>46446</v>
      </c>
      <c r="O831" s="30">
        <v>46356</v>
      </c>
      <c r="P831" s="29">
        <v>438</v>
      </c>
      <c r="Q831" s="29">
        <v>348</v>
      </c>
      <c r="R831" s="29" t="s">
        <v>2080</v>
      </c>
      <c r="S831" s="30">
        <v>45974</v>
      </c>
      <c r="T831" s="29" t="s">
        <v>240</v>
      </c>
      <c r="U831" s="29" t="s">
        <v>240</v>
      </c>
      <c r="V831" s="29">
        <v>16</v>
      </c>
      <c r="W831" s="29">
        <v>1333.97</v>
      </c>
      <c r="X831" s="29">
        <v>1</v>
      </c>
      <c r="Y831" s="29" t="s">
        <v>241</v>
      </c>
      <c r="Z831" s="29" t="s">
        <v>2245</v>
      </c>
      <c r="AA831" s="29" t="s">
        <v>242</v>
      </c>
      <c r="AB831" s="29" t="s">
        <v>242</v>
      </c>
      <c r="AC831" s="29" t="s">
        <v>242</v>
      </c>
      <c r="AD831" s="29" t="s">
        <v>243</v>
      </c>
      <c r="AE831" s="29" t="s">
        <v>240</v>
      </c>
      <c r="AF831" s="30">
        <v>45974</v>
      </c>
      <c r="AH831" s="74">
        <f>_xlfn.IFNA(IF(VLOOKUP(D831,'Cases2021 2022 FC'!AC:AE,3,0)=0,"1",VLOOKUP(D831,'Cases2021 2022 FC'!AC:AE,3,0)),"1")</f>
        <v>2</v>
      </c>
      <c r="AI831" s="74">
        <f t="shared" si="73"/>
        <v>8</v>
      </c>
      <c r="AJ831" s="74">
        <f t="shared" si="74"/>
        <v>0</v>
      </c>
      <c r="AK831" s="74">
        <f t="shared" si="75"/>
        <v>8</v>
      </c>
      <c r="AL831" s="74">
        <f t="shared" si="76"/>
        <v>16</v>
      </c>
      <c r="AM831" s="75">
        <f t="shared" si="77"/>
        <v>0</v>
      </c>
      <c r="AN831" s="72" t="str">
        <f>VLOOKUP(D831,SOP!C:R,16,0)</f>
        <v>ΣΑΛΤΣΕΣ</v>
      </c>
    </row>
    <row r="832" spans="1:40" x14ac:dyDescent="0.3">
      <c r="A832" s="74" cm="1">
        <f t="array" ref="A832">1+SUMPRODUCT(--(D832&gt;$D$2:$D$826))</f>
        <v>824</v>
      </c>
      <c r="B832" s="72" t="str">
        <f t="shared" si="72"/>
        <v>67577421824</v>
      </c>
      <c r="C832" s="30">
        <v>46008</v>
      </c>
      <c r="D832" s="29">
        <v>67577421</v>
      </c>
      <c r="E832" s="29" t="s">
        <v>316</v>
      </c>
      <c r="F832" s="29" t="s">
        <v>624</v>
      </c>
      <c r="G832" s="29" t="s">
        <v>238</v>
      </c>
      <c r="H832" s="29" t="s">
        <v>2078</v>
      </c>
      <c r="I832" s="29">
        <v>16</v>
      </c>
      <c r="J832" s="29">
        <v>0</v>
      </c>
      <c r="K832" s="29">
        <v>0</v>
      </c>
      <c r="L832" s="29">
        <v>0</v>
      </c>
      <c r="M832" s="29" t="s">
        <v>239</v>
      </c>
      <c r="N832" s="30">
        <v>46446</v>
      </c>
      <c r="O832" s="30">
        <v>46356</v>
      </c>
      <c r="P832" s="29">
        <v>438</v>
      </c>
      <c r="Q832" s="29">
        <v>348</v>
      </c>
      <c r="R832" s="29" t="s">
        <v>2081</v>
      </c>
      <c r="S832" s="30">
        <v>45974</v>
      </c>
      <c r="T832" s="29" t="s">
        <v>240</v>
      </c>
      <c r="U832" s="29" t="s">
        <v>240</v>
      </c>
      <c r="V832" s="32">
        <v>16</v>
      </c>
      <c r="W832" s="29">
        <v>1333.97</v>
      </c>
      <c r="X832" s="29">
        <v>1</v>
      </c>
      <c r="Y832" s="29" t="s">
        <v>241</v>
      </c>
      <c r="Z832" s="29" t="s">
        <v>2245</v>
      </c>
      <c r="AA832" s="29" t="s">
        <v>242</v>
      </c>
      <c r="AB832" s="29" t="s">
        <v>242</v>
      </c>
      <c r="AC832" s="29" t="s">
        <v>242</v>
      </c>
      <c r="AD832" s="29" t="s">
        <v>243</v>
      </c>
      <c r="AE832" s="29" t="s">
        <v>240</v>
      </c>
      <c r="AF832" s="30">
        <v>45974</v>
      </c>
      <c r="AH832" s="74">
        <f>_xlfn.IFNA(IF(VLOOKUP(D832,'Cases2021 2022 FC'!AC:AE,3,0)=0,"1",VLOOKUP(D832,'Cases2021 2022 FC'!AC:AE,3,0)),"1")</f>
        <v>2</v>
      </c>
      <c r="AI832" s="74">
        <f t="shared" si="73"/>
        <v>8</v>
      </c>
      <c r="AJ832" s="74">
        <f t="shared" si="74"/>
        <v>0</v>
      </c>
      <c r="AK832" s="74">
        <f t="shared" si="75"/>
        <v>8</v>
      </c>
      <c r="AL832" s="74">
        <f t="shared" si="76"/>
        <v>16</v>
      </c>
      <c r="AM832" s="75">
        <f t="shared" si="77"/>
        <v>0</v>
      </c>
      <c r="AN832" s="72" t="str">
        <f>VLOOKUP(D832,SOP!C:R,16,0)</f>
        <v>ΣΑΛΤΣΕΣ</v>
      </c>
    </row>
    <row r="833" spans="1:40" x14ac:dyDescent="0.3">
      <c r="A833" s="74" cm="1">
        <f t="array" ref="A833">1+SUMPRODUCT(--(D833&gt;$D$2:$D$826))</f>
        <v>824</v>
      </c>
      <c r="B833" s="72" t="str">
        <f t="shared" si="72"/>
        <v>67577421824</v>
      </c>
      <c r="C833" s="30">
        <v>46008</v>
      </c>
      <c r="D833" s="29">
        <v>67577421</v>
      </c>
      <c r="E833" s="29" t="s">
        <v>316</v>
      </c>
      <c r="F833" s="29" t="s">
        <v>624</v>
      </c>
      <c r="G833" s="29" t="s">
        <v>238</v>
      </c>
      <c r="H833" s="29" t="s">
        <v>2078</v>
      </c>
      <c r="I833" s="29">
        <v>16</v>
      </c>
      <c r="J833" s="29">
        <v>0</v>
      </c>
      <c r="K833" s="29">
        <v>0</v>
      </c>
      <c r="L833" s="29">
        <v>0</v>
      </c>
      <c r="M833" s="29" t="s">
        <v>239</v>
      </c>
      <c r="N833" s="132">
        <v>46446</v>
      </c>
      <c r="O833" s="29">
        <v>46356</v>
      </c>
      <c r="P833" s="29">
        <v>438</v>
      </c>
      <c r="Q833" s="29">
        <v>348</v>
      </c>
      <c r="R833" s="29" t="s">
        <v>2082</v>
      </c>
      <c r="S833" s="29">
        <v>45974</v>
      </c>
      <c r="T833" s="29" t="s">
        <v>240</v>
      </c>
      <c r="U833" s="29" t="s">
        <v>240</v>
      </c>
      <c r="V833" s="29">
        <v>16</v>
      </c>
      <c r="W833" s="29">
        <v>1333.97</v>
      </c>
      <c r="X833" s="29">
        <v>1</v>
      </c>
      <c r="Y833" s="29" t="s">
        <v>241</v>
      </c>
      <c r="Z833" s="29" t="s">
        <v>2245</v>
      </c>
      <c r="AA833" s="29" t="s">
        <v>242</v>
      </c>
      <c r="AB833" s="29" t="s">
        <v>242</v>
      </c>
      <c r="AC833" s="29" t="s">
        <v>242</v>
      </c>
      <c r="AD833" s="29" t="s">
        <v>243</v>
      </c>
      <c r="AE833" s="29" t="s">
        <v>240</v>
      </c>
      <c r="AF833" s="30">
        <v>45974</v>
      </c>
      <c r="AH833" s="74">
        <f>_xlfn.IFNA(IF(VLOOKUP(D833,'Cases2021 2022 FC'!AC:AE,3,0)=0,"1",VLOOKUP(D833,'Cases2021 2022 FC'!AC:AE,3,0)),"1")</f>
        <v>2</v>
      </c>
      <c r="AI833" s="74">
        <f t="shared" si="73"/>
        <v>8</v>
      </c>
      <c r="AJ833" s="74">
        <f t="shared" si="74"/>
        <v>0</v>
      </c>
      <c r="AK833" s="74">
        <f t="shared" si="75"/>
        <v>8</v>
      </c>
      <c r="AL833" s="74">
        <f t="shared" si="76"/>
        <v>16</v>
      </c>
      <c r="AM833" s="75">
        <f t="shared" si="77"/>
        <v>0</v>
      </c>
      <c r="AN833" s="72" t="str">
        <f>VLOOKUP(D833,SOP!C:R,16,0)</f>
        <v>ΣΑΛΤΣΕΣ</v>
      </c>
    </row>
    <row r="834" spans="1:40" x14ac:dyDescent="0.3">
      <c r="A834" s="74" cm="1">
        <f t="array" ref="A834">1+SUMPRODUCT(--(D834&gt;$D$2:$D$826))</f>
        <v>824</v>
      </c>
      <c r="B834" s="72" t="str">
        <f t="shared" ref="B834:B897" si="78">D834&amp;A834</f>
        <v>67577421824</v>
      </c>
      <c r="C834" s="30">
        <v>46008</v>
      </c>
      <c r="D834" s="29">
        <v>67577421</v>
      </c>
      <c r="E834" s="29" t="s">
        <v>316</v>
      </c>
      <c r="F834" s="29" t="s">
        <v>624</v>
      </c>
      <c r="G834" s="29" t="s">
        <v>238</v>
      </c>
      <c r="H834" s="29" t="s">
        <v>2078</v>
      </c>
      <c r="I834" s="29">
        <v>16</v>
      </c>
      <c r="J834" s="29">
        <v>0</v>
      </c>
      <c r="K834" s="29">
        <v>0</v>
      </c>
      <c r="L834" s="29">
        <v>0</v>
      </c>
      <c r="M834" s="29" t="s">
        <v>239</v>
      </c>
      <c r="N834" s="132">
        <v>46446</v>
      </c>
      <c r="O834" s="29">
        <v>46356</v>
      </c>
      <c r="P834" s="29">
        <v>438</v>
      </c>
      <c r="Q834" s="29">
        <v>348</v>
      </c>
      <c r="R834" s="29" t="s">
        <v>2083</v>
      </c>
      <c r="S834" s="29">
        <v>45974</v>
      </c>
      <c r="T834" s="29" t="s">
        <v>240</v>
      </c>
      <c r="U834" s="29" t="s">
        <v>240</v>
      </c>
      <c r="V834" s="29">
        <v>16</v>
      </c>
      <c r="W834" s="29">
        <v>1333.97</v>
      </c>
      <c r="X834" s="29">
        <v>1</v>
      </c>
      <c r="Y834" s="29" t="s">
        <v>241</v>
      </c>
      <c r="Z834" s="29" t="s">
        <v>2245</v>
      </c>
      <c r="AA834" s="29" t="s">
        <v>242</v>
      </c>
      <c r="AB834" s="29" t="s">
        <v>242</v>
      </c>
      <c r="AC834" s="29" t="s">
        <v>242</v>
      </c>
      <c r="AD834" s="29" t="s">
        <v>243</v>
      </c>
      <c r="AE834" s="29" t="s">
        <v>240</v>
      </c>
      <c r="AF834" s="30">
        <v>45974</v>
      </c>
      <c r="AH834" s="74">
        <f>_xlfn.IFNA(IF(VLOOKUP(D834,'Cases2021 2022 FC'!AC:AE,3,0)=0,"1",VLOOKUP(D834,'Cases2021 2022 FC'!AC:AE,3,0)),"1")</f>
        <v>2</v>
      </c>
      <c r="AI834" s="74">
        <f t="shared" ref="AI834:AI897" si="79">ROUND(I834/AH834,0)</f>
        <v>8</v>
      </c>
      <c r="AJ834" s="74">
        <f t="shared" ref="AJ834:AJ897" si="80">IF(Q834-AI834&lt;0,Q834-AI834,0)</f>
        <v>0</v>
      </c>
      <c r="AK834" s="74">
        <f t="shared" ref="AK834:AK897" si="81">IF((AI834&gt;Q834),(K834/AH834)-Q834,0)+IFERROR(IF(B834=B833,AI833,0),0)</f>
        <v>8</v>
      </c>
      <c r="AL834" s="74">
        <f t="shared" ref="AL834:AL897" si="82">IF(AK834&gt;K834,I834,AK834)</f>
        <v>16</v>
      </c>
      <c r="AM834" s="75">
        <f t="shared" ref="AM834:AM897" si="83">IFERROR((W834/K834)*AL834,0)</f>
        <v>0</v>
      </c>
      <c r="AN834" s="72" t="str">
        <f>VLOOKUP(D834,SOP!C:R,16,0)</f>
        <v>ΣΑΛΤΣΕΣ</v>
      </c>
    </row>
    <row r="835" spans="1:40" x14ac:dyDescent="0.3">
      <c r="A835" s="74" cm="1">
        <f t="array" ref="A835">1+SUMPRODUCT(--(D835&gt;$D$2:$D$826))</f>
        <v>824</v>
      </c>
      <c r="B835" s="72" t="str">
        <f t="shared" si="78"/>
        <v>67577421824</v>
      </c>
      <c r="C835" s="30">
        <v>46008</v>
      </c>
      <c r="D835" s="29">
        <v>67577421</v>
      </c>
      <c r="E835" s="29" t="s">
        <v>316</v>
      </c>
      <c r="F835" s="29" t="s">
        <v>624</v>
      </c>
      <c r="G835" s="29" t="s">
        <v>238</v>
      </c>
      <c r="H835" s="29" t="s">
        <v>2078</v>
      </c>
      <c r="I835" s="29">
        <v>11</v>
      </c>
      <c r="J835" s="29">
        <v>0</v>
      </c>
      <c r="K835" s="29">
        <v>0</v>
      </c>
      <c r="L835" s="29">
        <v>0</v>
      </c>
      <c r="M835" s="29" t="s">
        <v>239</v>
      </c>
      <c r="N835" s="132">
        <v>46446</v>
      </c>
      <c r="O835" s="29">
        <v>46356</v>
      </c>
      <c r="P835" s="29">
        <v>438</v>
      </c>
      <c r="Q835" s="29">
        <v>348</v>
      </c>
      <c r="R835" s="29" t="s">
        <v>2084</v>
      </c>
      <c r="S835" s="29">
        <v>45974</v>
      </c>
      <c r="T835" s="29" t="s">
        <v>240</v>
      </c>
      <c r="U835" s="29" t="s">
        <v>240</v>
      </c>
      <c r="V835" s="29">
        <v>11</v>
      </c>
      <c r="W835" s="29">
        <v>917.11</v>
      </c>
      <c r="X835" s="29">
        <v>0.68799999999999994</v>
      </c>
      <c r="Y835" s="29" t="s">
        <v>241</v>
      </c>
      <c r="Z835" s="29" t="s">
        <v>2245</v>
      </c>
      <c r="AA835" s="29" t="s">
        <v>242</v>
      </c>
      <c r="AB835" s="29" t="s">
        <v>242</v>
      </c>
      <c r="AC835" s="29" t="s">
        <v>242</v>
      </c>
      <c r="AD835" s="29" t="s">
        <v>243</v>
      </c>
      <c r="AE835" s="29" t="s">
        <v>240</v>
      </c>
      <c r="AF835" s="30">
        <v>45974</v>
      </c>
      <c r="AH835" s="74">
        <f>_xlfn.IFNA(IF(VLOOKUP(D835,'Cases2021 2022 FC'!AC:AE,3,0)=0,"1",VLOOKUP(D835,'Cases2021 2022 FC'!AC:AE,3,0)),"1")</f>
        <v>2</v>
      </c>
      <c r="AI835" s="74">
        <f t="shared" si="79"/>
        <v>6</v>
      </c>
      <c r="AJ835" s="74">
        <f t="shared" si="80"/>
        <v>0</v>
      </c>
      <c r="AK835" s="74">
        <f t="shared" si="81"/>
        <v>8</v>
      </c>
      <c r="AL835" s="74">
        <f t="shared" si="82"/>
        <v>11</v>
      </c>
      <c r="AM835" s="75">
        <f t="shared" si="83"/>
        <v>0</v>
      </c>
      <c r="AN835" s="72" t="str">
        <f>VLOOKUP(D835,SOP!C:R,16,0)</f>
        <v>ΣΑΛΤΣΕΣ</v>
      </c>
    </row>
    <row r="836" spans="1:40" x14ac:dyDescent="0.3">
      <c r="A836" s="74" cm="1">
        <f t="array" ref="A836">1+SUMPRODUCT(--(D836&gt;$D$2:$D$826))</f>
        <v>824</v>
      </c>
      <c r="B836" s="72" t="str">
        <f t="shared" si="78"/>
        <v>67577421824</v>
      </c>
      <c r="C836" s="30">
        <v>46008</v>
      </c>
      <c r="D836" s="29">
        <v>67577421</v>
      </c>
      <c r="E836" s="29" t="s">
        <v>316</v>
      </c>
      <c r="F836" s="29" t="s">
        <v>624</v>
      </c>
      <c r="G836" s="29" t="s">
        <v>238</v>
      </c>
      <c r="H836" s="29" t="s">
        <v>2078</v>
      </c>
      <c r="I836" s="29">
        <v>8</v>
      </c>
      <c r="J836" s="29">
        <v>0</v>
      </c>
      <c r="K836" s="29">
        <v>0</v>
      </c>
      <c r="L836" s="29">
        <v>0</v>
      </c>
      <c r="M836" s="29" t="s">
        <v>239</v>
      </c>
      <c r="N836" s="30">
        <v>46446</v>
      </c>
      <c r="O836" s="30">
        <v>46356</v>
      </c>
      <c r="P836" s="32">
        <v>438</v>
      </c>
      <c r="Q836" s="32">
        <v>348</v>
      </c>
      <c r="R836" s="29" t="s">
        <v>2085</v>
      </c>
      <c r="S836" s="30">
        <v>45974</v>
      </c>
      <c r="T836" s="29" t="s">
        <v>240</v>
      </c>
      <c r="U836" s="29" t="s">
        <v>240</v>
      </c>
      <c r="V836" s="32">
        <v>8</v>
      </c>
      <c r="W836" s="33">
        <v>666.99</v>
      </c>
      <c r="X836" s="32">
        <v>0.5</v>
      </c>
      <c r="Y836" s="29" t="s">
        <v>241</v>
      </c>
      <c r="Z836" s="29" t="s">
        <v>2245</v>
      </c>
      <c r="AA836" s="29" t="s">
        <v>242</v>
      </c>
      <c r="AB836" s="29" t="s">
        <v>242</v>
      </c>
      <c r="AC836" s="29" t="s">
        <v>242</v>
      </c>
      <c r="AD836" s="29" t="s">
        <v>243</v>
      </c>
      <c r="AE836" s="29" t="s">
        <v>240</v>
      </c>
      <c r="AF836" s="30">
        <v>45974</v>
      </c>
      <c r="AG836" s="30"/>
      <c r="AH836" s="74">
        <f>_xlfn.IFNA(IF(VLOOKUP(D836,'Cases2021 2022 FC'!AC:AE,3,0)=0,"1",VLOOKUP(D836,'Cases2021 2022 FC'!AC:AE,3,0)),"1")</f>
        <v>2</v>
      </c>
      <c r="AI836" s="74">
        <f t="shared" si="79"/>
        <v>4</v>
      </c>
      <c r="AJ836" s="74">
        <f t="shared" si="80"/>
        <v>0</v>
      </c>
      <c r="AK836" s="74">
        <f t="shared" si="81"/>
        <v>6</v>
      </c>
      <c r="AL836" s="74">
        <f t="shared" si="82"/>
        <v>8</v>
      </c>
      <c r="AM836" s="75">
        <f t="shared" si="83"/>
        <v>0</v>
      </c>
      <c r="AN836" s="72" t="str">
        <f>VLOOKUP(D836,SOP!C:R,16,0)</f>
        <v>ΣΑΛΤΣΕΣ</v>
      </c>
    </row>
    <row r="837" spans="1:40" x14ac:dyDescent="0.3">
      <c r="A837" s="74" cm="1">
        <f t="array" ref="A837">1+SUMPRODUCT(--(D837&gt;$D$2:$D$826))</f>
        <v>826</v>
      </c>
      <c r="B837" s="72" t="str">
        <f t="shared" si="78"/>
        <v>67682348826</v>
      </c>
      <c r="C837" s="30">
        <v>46008</v>
      </c>
      <c r="D837" s="29">
        <v>67682348</v>
      </c>
      <c r="E837" s="29" t="s">
        <v>326</v>
      </c>
      <c r="F837" s="29" t="s">
        <v>624</v>
      </c>
      <c r="G837" s="29" t="s">
        <v>238</v>
      </c>
      <c r="H837" s="29" t="s">
        <v>1488</v>
      </c>
      <c r="I837" s="29">
        <v>4</v>
      </c>
      <c r="J837" s="29">
        <v>0</v>
      </c>
      <c r="K837" s="29">
        <v>0</v>
      </c>
      <c r="L837" s="29">
        <v>0</v>
      </c>
      <c r="M837" s="29" t="s">
        <v>239</v>
      </c>
      <c r="N837" s="132">
        <v>46185</v>
      </c>
      <c r="O837" s="30">
        <v>46125</v>
      </c>
      <c r="P837" s="29">
        <v>177</v>
      </c>
      <c r="Q837" s="29">
        <v>117</v>
      </c>
      <c r="R837" s="29" t="s">
        <v>2256</v>
      </c>
      <c r="S837" s="29">
        <v>45916</v>
      </c>
      <c r="T837" s="29" t="s">
        <v>240</v>
      </c>
      <c r="U837" s="29" t="s">
        <v>240</v>
      </c>
      <c r="V837" s="29">
        <v>4</v>
      </c>
      <c r="W837" s="29">
        <v>20.48</v>
      </c>
      <c r="X837" s="29">
        <v>2.1000000000000001E-2</v>
      </c>
      <c r="Y837" s="29" t="s">
        <v>241</v>
      </c>
      <c r="Z837" s="29" t="s">
        <v>2245</v>
      </c>
      <c r="AA837" s="29" t="s">
        <v>242</v>
      </c>
      <c r="AB837" s="29" t="s">
        <v>242</v>
      </c>
      <c r="AC837" s="29" t="s">
        <v>242</v>
      </c>
      <c r="AD837" s="29" t="s">
        <v>243</v>
      </c>
      <c r="AE837" s="29" t="s">
        <v>240</v>
      </c>
      <c r="AF837" s="30">
        <v>45915</v>
      </c>
      <c r="AH837" s="74">
        <f>_xlfn.IFNA(IF(VLOOKUP(D837,'Cases2021 2022 FC'!AC:AE,3,0)=0,"1",VLOOKUP(D837,'Cases2021 2022 FC'!AC:AE,3,0)),"1")</f>
        <v>34</v>
      </c>
      <c r="AI837" s="74">
        <f t="shared" si="79"/>
        <v>0</v>
      </c>
      <c r="AJ837" s="74">
        <f t="shared" si="80"/>
        <v>0</v>
      </c>
      <c r="AK837" s="74">
        <f t="shared" si="81"/>
        <v>0</v>
      </c>
      <c r="AL837" s="74">
        <f t="shared" si="82"/>
        <v>0</v>
      </c>
      <c r="AM837" s="75">
        <f t="shared" si="83"/>
        <v>0</v>
      </c>
      <c r="AN837" s="72" t="str">
        <f>VLOOKUP(D837,SOP!C:R,16,0)</f>
        <v>ΜΟΥΣΤΑΡΔΑ</v>
      </c>
    </row>
    <row r="838" spans="1:40" x14ac:dyDescent="0.3">
      <c r="A838" s="74" cm="1">
        <f t="array" ref="A838">1+SUMPRODUCT(--(D838&gt;$D$2:$D$826))</f>
        <v>826</v>
      </c>
      <c r="B838" s="72" t="str">
        <f t="shared" si="78"/>
        <v>67682348826</v>
      </c>
      <c r="C838" s="30">
        <v>46008</v>
      </c>
      <c r="D838" s="29">
        <v>67682348</v>
      </c>
      <c r="E838" s="29" t="s">
        <v>326</v>
      </c>
      <c r="F838" s="29" t="s">
        <v>624</v>
      </c>
      <c r="G838" s="29" t="s">
        <v>238</v>
      </c>
      <c r="H838" s="29" t="s">
        <v>1949</v>
      </c>
      <c r="I838" s="29">
        <v>185</v>
      </c>
      <c r="J838" s="29">
        <v>0</v>
      </c>
      <c r="K838" s="29">
        <v>0</v>
      </c>
      <c r="L838" s="29">
        <v>0</v>
      </c>
      <c r="M838" s="29" t="s">
        <v>239</v>
      </c>
      <c r="N838" s="132">
        <v>46248</v>
      </c>
      <c r="O838" s="30">
        <v>46188</v>
      </c>
      <c r="P838" s="29">
        <v>240</v>
      </c>
      <c r="Q838" s="29">
        <v>180</v>
      </c>
      <c r="R838" s="29" t="s">
        <v>1950</v>
      </c>
      <c r="S838" s="29">
        <v>45978</v>
      </c>
      <c r="T838" s="29" t="s">
        <v>240</v>
      </c>
      <c r="U838" s="29" t="s">
        <v>240</v>
      </c>
      <c r="V838" s="29">
        <v>185</v>
      </c>
      <c r="W838" s="29">
        <v>947.13</v>
      </c>
      <c r="X838" s="29">
        <v>0.96399999999999997</v>
      </c>
      <c r="Y838" s="29" t="s">
        <v>241</v>
      </c>
      <c r="Z838" s="29" t="s">
        <v>2245</v>
      </c>
      <c r="AA838" s="29" t="s">
        <v>242</v>
      </c>
      <c r="AB838" s="29" t="s">
        <v>242</v>
      </c>
      <c r="AC838" s="29" t="s">
        <v>242</v>
      </c>
      <c r="AD838" s="29" t="s">
        <v>243</v>
      </c>
      <c r="AE838" s="29" t="s">
        <v>240</v>
      </c>
      <c r="AF838" s="30">
        <v>45978</v>
      </c>
      <c r="AH838" s="74">
        <f>_xlfn.IFNA(IF(VLOOKUP(D838,'Cases2021 2022 FC'!AC:AE,3,0)=0,"1",VLOOKUP(D838,'Cases2021 2022 FC'!AC:AE,3,0)),"1")</f>
        <v>34</v>
      </c>
      <c r="AI838" s="74">
        <f t="shared" si="79"/>
        <v>5</v>
      </c>
      <c r="AJ838" s="74">
        <f t="shared" si="80"/>
        <v>0</v>
      </c>
      <c r="AK838" s="74">
        <f t="shared" si="81"/>
        <v>0</v>
      </c>
      <c r="AL838" s="74">
        <f t="shared" si="82"/>
        <v>0</v>
      </c>
      <c r="AM838" s="75">
        <f t="shared" si="83"/>
        <v>0</v>
      </c>
      <c r="AN838" s="72" t="str">
        <f>VLOOKUP(D838,SOP!C:R,16,0)</f>
        <v>ΜΟΥΣΤΑΡΔΑ</v>
      </c>
    </row>
    <row r="839" spans="1:40" x14ac:dyDescent="0.3">
      <c r="A839" s="74" cm="1">
        <f t="array" ref="A839">1+SUMPRODUCT(--(D839&gt;$D$2:$D$826))</f>
        <v>826</v>
      </c>
      <c r="B839" s="72" t="str">
        <f t="shared" si="78"/>
        <v>67682348826</v>
      </c>
      <c r="C839" s="30">
        <v>46008</v>
      </c>
      <c r="D839" s="29">
        <v>67682348</v>
      </c>
      <c r="E839" s="29" t="s">
        <v>326</v>
      </c>
      <c r="F839" s="29" t="s">
        <v>624</v>
      </c>
      <c r="G839" s="29" t="s">
        <v>238</v>
      </c>
      <c r="H839" s="29" t="s">
        <v>1949</v>
      </c>
      <c r="I839" s="29">
        <v>128</v>
      </c>
      <c r="J839" s="29">
        <v>0</v>
      </c>
      <c r="K839" s="29">
        <v>0</v>
      </c>
      <c r="L839" s="29">
        <v>0</v>
      </c>
      <c r="M839" s="29" t="s">
        <v>239</v>
      </c>
      <c r="N839" s="132">
        <v>46248</v>
      </c>
      <c r="O839" s="30">
        <v>46188</v>
      </c>
      <c r="P839" s="29">
        <v>240</v>
      </c>
      <c r="Q839" s="29">
        <v>180</v>
      </c>
      <c r="R839" s="29" t="s">
        <v>1951</v>
      </c>
      <c r="S839" s="29">
        <v>45978</v>
      </c>
      <c r="T839" s="29" t="s">
        <v>240</v>
      </c>
      <c r="U839" s="29" t="s">
        <v>240</v>
      </c>
      <c r="V839" s="29">
        <v>128</v>
      </c>
      <c r="W839" s="29">
        <v>655.30999999999995</v>
      </c>
      <c r="X839" s="29">
        <v>0.66700000000000004</v>
      </c>
      <c r="Y839" s="29" t="s">
        <v>241</v>
      </c>
      <c r="Z839" s="29" t="s">
        <v>2245</v>
      </c>
      <c r="AA839" s="29" t="s">
        <v>242</v>
      </c>
      <c r="AB839" s="29" t="s">
        <v>242</v>
      </c>
      <c r="AC839" s="29" t="s">
        <v>242</v>
      </c>
      <c r="AD839" s="29" t="s">
        <v>243</v>
      </c>
      <c r="AE839" s="29" t="s">
        <v>240</v>
      </c>
      <c r="AF839" s="30">
        <v>45978</v>
      </c>
      <c r="AH839" s="74">
        <f>_xlfn.IFNA(IF(VLOOKUP(D839,'Cases2021 2022 FC'!AC:AE,3,0)=0,"1",VLOOKUP(D839,'Cases2021 2022 FC'!AC:AE,3,0)),"1")</f>
        <v>34</v>
      </c>
      <c r="AI839" s="74">
        <f t="shared" si="79"/>
        <v>4</v>
      </c>
      <c r="AJ839" s="74">
        <f t="shared" si="80"/>
        <v>0</v>
      </c>
      <c r="AK839" s="74">
        <f t="shared" si="81"/>
        <v>5</v>
      </c>
      <c r="AL839" s="74">
        <f t="shared" si="82"/>
        <v>128</v>
      </c>
      <c r="AM839" s="75">
        <f t="shared" si="83"/>
        <v>0</v>
      </c>
      <c r="AN839" s="72" t="str">
        <f>VLOOKUP(D839,SOP!C:R,16,0)</f>
        <v>ΜΟΥΣΤΑΡΔΑ</v>
      </c>
    </row>
    <row r="840" spans="1:40" x14ac:dyDescent="0.3">
      <c r="A840" s="74" cm="1">
        <f t="array" ref="A840">1+SUMPRODUCT(--(D840&gt;$D$2:$D$826))</f>
        <v>826</v>
      </c>
      <c r="B840" s="72" t="str">
        <f t="shared" si="78"/>
        <v>67682348826</v>
      </c>
      <c r="C840" s="30">
        <v>46008</v>
      </c>
      <c r="D840" s="29">
        <v>67682348</v>
      </c>
      <c r="E840" s="29" t="s">
        <v>326</v>
      </c>
      <c r="F840" s="29" t="s">
        <v>624</v>
      </c>
      <c r="G840" s="29" t="s">
        <v>238</v>
      </c>
      <c r="H840" s="29" t="s">
        <v>1949</v>
      </c>
      <c r="I840" s="29">
        <v>192</v>
      </c>
      <c r="J840" s="29">
        <v>0</v>
      </c>
      <c r="K840" s="29">
        <v>0</v>
      </c>
      <c r="L840" s="29">
        <v>0</v>
      </c>
      <c r="M840" s="29" t="s">
        <v>239</v>
      </c>
      <c r="N840" s="30">
        <v>46248</v>
      </c>
      <c r="O840" s="30">
        <v>46188</v>
      </c>
      <c r="P840" s="29">
        <v>240</v>
      </c>
      <c r="Q840" s="29">
        <v>180</v>
      </c>
      <c r="R840" s="29" t="s">
        <v>1952</v>
      </c>
      <c r="S840" s="30">
        <v>45978</v>
      </c>
      <c r="T840" s="29" t="s">
        <v>240</v>
      </c>
      <c r="U840" s="29" t="s">
        <v>240</v>
      </c>
      <c r="V840" s="29">
        <v>192</v>
      </c>
      <c r="W840" s="29">
        <v>982.97</v>
      </c>
      <c r="X840" s="29">
        <v>1</v>
      </c>
      <c r="Y840" s="29" t="s">
        <v>241</v>
      </c>
      <c r="Z840" s="29" t="s">
        <v>2245</v>
      </c>
      <c r="AA840" s="29" t="s">
        <v>242</v>
      </c>
      <c r="AB840" s="29" t="s">
        <v>242</v>
      </c>
      <c r="AC840" s="29" t="s">
        <v>242</v>
      </c>
      <c r="AD840" s="29" t="s">
        <v>243</v>
      </c>
      <c r="AE840" s="29" t="s">
        <v>240</v>
      </c>
      <c r="AF840" s="30">
        <v>45978</v>
      </c>
      <c r="AH840" s="74">
        <f>_xlfn.IFNA(IF(VLOOKUP(D840,'Cases2021 2022 FC'!AC:AE,3,0)=0,"1",VLOOKUP(D840,'Cases2021 2022 FC'!AC:AE,3,0)),"1")</f>
        <v>34</v>
      </c>
      <c r="AI840" s="74">
        <f t="shared" si="79"/>
        <v>6</v>
      </c>
      <c r="AJ840" s="74">
        <f t="shared" si="80"/>
        <v>0</v>
      </c>
      <c r="AK840" s="74">
        <f t="shared" si="81"/>
        <v>4</v>
      </c>
      <c r="AL840" s="74">
        <f t="shared" si="82"/>
        <v>192</v>
      </c>
      <c r="AM840" s="75">
        <f t="shared" si="83"/>
        <v>0</v>
      </c>
      <c r="AN840" s="72" t="str">
        <f>VLOOKUP(D840,SOP!C:R,16,0)</f>
        <v>ΜΟΥΣΤΑΡΔΑ</v>
      </c>
    </row>
    <row r="841" spans="1:40" x14ac:dyDescent="0.3">
      <c r="A841" s="74" cm="1">
        <f t="array" ref="A841">1+SUMPRODUCT(--(D841&gt;$D$2:$D$826))</f>
        <v>826</v>
      </c>
      <c r="B841" s="72" t="str">
        <f t="shared" si="78"/>
        <v>67682348826</v>
      </c>
      <c r="C841" s="30">
        <v>46008</v>
      </c>
      <c r="D841" s="29">
        <v>67682348</v>
      </c>
      <c r="E841" s="29" t="s">
        <v>326</v>
      </c>
      <c r="F841" s="29" t="s">
        <v>624</v>
      </c>
      <c r="G841" s="29" t="s">
        <v>238</v>
      </c>
      <c r="H841" s="29" t="s">
        <v>1949</v>
      </c>
      <c r="I841" s="29">
        <v>5</v>
      </c>
      <c r="J841" s="29">
        <v>0</v>
      </c>
      <c r="K841" s="29">
        <v>0</v>
      </c>
      <c r="L841" s="29">
        <v>0</v>
      </c>
      <c r="M841" s="29" t="s">
        <v>239</v>
      </c>
      <c r="N841" s="30">
        <v>46248</v>
      </c>
      <c r="O841" s="30">
        <v>46188</v>
      </c>
      <c r="P841" s="29">
        <v>240</v>
      </c>
      <c r="Q841" s="29">
        <v>180</v>
      </c>
      <c r="R841" s="29" t="s">
        <v>2252</v>
      </c>
      <c r="S841" s="30">
        <v>45978</v>
      </c>
      <c r="T841" s="29" t="s">
        <v>240</v>
      </c>
      <c r="U841" s="29" t="s">
        <v>240</v>
      </c>
      <c r="V841" s="29">
        <v>5</v>
      </c>
      <c r="W841" s="29">
        <v>25.6</v>
      </c>
      <c r="X841" s="29">
        <v>2.5999999999999999E-2</v>
      </c>
      <c r="Y841" s="29" t="s">
        <v>241</v>
      </c>
      <c r="Z841" s="29" t="s">
        <v>2245</v>
      </c>
      <c r="AA841" s="29" t="s">
        <v>242</v>
      </c>
      <c r="AB841" s="29" t="s">
        <v>242</v>
      </c>
      <c r="AC841" s="29" t="s">
        <v>242</v>
      </c>
      <c r="AD841" s="29" t="s">
        <v>243</v>
      </c>
      <c r="AE841" s="29" t="s">
        <v>240</v>
      </c>
      <c r="AF841" s="30">
        <v>45978</v>
      </c>
      <c r="AH841" s="74">
        <f>_xlfn.IFNA(IF(VLOOKUP(D841,'Cases2021 2022 FC'!AC:AE,3,0)=0,"1",VLOOKUP(D841,'Cases2021 2022 FC'!AC:AE,3,0)),"1")</f>
        <v>34</v>
      </c>
      <c r="AI841" s="74">
        <f t="shared" si="79"/>
        <v>0</v>
      </c>
      <c r="AJ841" s="74">
        <f t="shared" si="80"/>
        <v>0</v>
      </c>
      <c r="AK841" s="74">
        <f t="shared" si="81"/>
        <v>6</v>
      </c>
      <c r="AL841" s="74">
        <f t="shared" si="82"/>
        <v>5</v>
      </c>
      <c r="AM841" s="75">
        <f t="shared" si="83"/>
        <v>0</v>
      </c>
      <c r="AN841" s="72" t="str">
        <f>VLOOKUP(D841,SOP!C:R,16,0)</f>
        <v>ΜΟΥΣΤΑΡΔΑ</v>
      </c>
    </row>
    <row r="842" spans="1:40" x14ac:dyDescent="0.3">
      <c r="A842" s="74" cm="1">
        <f t="array" ref="A842">1+SUMPRODUCT(--(D842&gt;$D$2:$D$826))</f>
        <v>826</v>
      </c>
      <c r="B842" s="72" t="str">
        <f t="shared" si="78"/>
        <v>67682348826</v>
      </c>
      <c r="C842" s="30">
        <v>46008</v>
      </c>
      <c r="D842" s="29">
        <v>67682348</v>
      </c>
      <c r="E842" s="29" t="s">
        <v>326</v>
      </c>
      <c r="F842" s="29" t="s">
        <v>624</v>
      </c>
      <c r="G842" s="29" t="s">
        <v>238</v>
      </c>
      <c r="H842" s="29" t="s">
        <v>1949</v>
      </c>
      <c r="I842" s="29">
        <v>2</v>
      </c>
      <c r="J842" s="29">
        <v>0</v>
      </c>
      <c r="K842" s="29">
        <v>0</v>
      </c>
      <c r="L842" s="29">
        <v>0</v>
      </c>
      <c r="M842" s="29" t="s">
        <v>239</v>
      </c>
      <c r="N842" s="30">
        <v>46248</v>
      </c>
      <c r="O842" s="30">
        <v>46188</v>
      </c>
      <c r="P842" s="29">
        <v>240</v>
      </c>
      <c r="Q842" s="29">
        <v>180</v>
      </c>
      <c r="R842" s="29" t="s">
        <v>2247</v>
      </c>
      <c r="S842" s="30">
        <v>45978</v>
      </c>
      <c r="T842" s="29" t="s">
        <v>240</v>
      </c>
      <c r="U842" s="29" t="s">
        <v>240</v>
      </c>
      <c r="V842" s="29">
        <v>2</v>
      </c>
      <c r="W842" s="29">
        <v>10.24</v>
      </c>
      <c r="X842" s="29">
        <v>0.01</v>
      </c>
      <c r="Y842" s="29" t="s">
        <v>241</v>
      </c>
      <c r="Z842" s="29" t="s">
        <v>2245</v>
      </c>
      <c r="AA842" s="29" t="s">
        <v>242</v>
      </c>
      <c r="AB842" s="29" t="s">
        <v>242</v>
      </c>
      <c r="AC842" s="29" t="s">
        <v>242</v>
      </c>
      <c r="AD842" s="29" t="s">
        <v>243</v>
      </c>
      <c r="AE842" s="29" t="s">
        <v>240</v>
      </c>
      <c r="AF842" s="30">
        <v>45978</v>
      </c>
      <c r="AH842" s="74">
        <f>_xlfn.IFNA(IF(VLOOKUP(D842,'Cases2021 2022 FC'!AC:AE,3,0)=0,"1",VLOOKUP(D842,'Cases2021 2022 FC'!AC:AE,3,0)),"1")</f>
        <v>34</v>
      </c>
      <c r="AI842" s="74">
        <f t="shared" si="79"/>
        <v>0</v>
      </c>
      <c r="AJ842" s="74">
        <f t="shared" si="80"/>
        <v>0</v>
      </c>
      <c r="AK842" s="74">
        <f t="shared" si="81"/>
        <v>0</v>
      </c>
      <c r="AL842" s="74">
        <f t="shared" si="82"/>
        <v>0</v>
      </c>
      <c r="AM842" s="75">
        <f t="shared" si="83"/>
        <v>0</v>
      </c>
      <c r="AN842" s="72" t="str">
        <f>VLOOKUP(D842,SOP!C:R,16,0)</f>
        <v>ΜΟΥΣΤΑΡΔΑ</v>
      </c>
    </row>
    <row r="843" spans="1:40" x14ac:dyDescent="0.3">
      <c r="A843" s="74" cm="1">
        <f t="array" ref="A843">1+SUMPRODUCT(--(D843&gt;$D$2:$D$826))</f>
        <v>826</v>
      </c>
      <c r="B843" s="72" t="str">
        <f t="shared" si="78"/>
        <v>67682357826</v>
      </c>
      <c r="C843" s="30">
        <v>46008</v>
      </c>
      <c r="D843" s="29">
        <v>67682357</v>
      </c>
      <c r="E843" s="29" t="s">
        <v>524</v>
      </c>
      <c r="F843" s="29" t="s">
        <v>624</v>
      </c>
      <c r="G843" s="29" t="s">
        <v>238</v>
      </c>
      <c r="H843" s="29" t="s">
        <v>1652</v>
      </c>
      <c r="I843" s="29">
        <v>6</v>
      </c>
      <c r="J843" s="29">
        <v>0</v>
      </c>
      <c r="K843" s="29">
        <v>0</v>
      </c>
      <c r="L843" s="29">
        <v>0</v>
      </c>
      <c r="M843" s="29" t="s">
        <v>239</v>
      </c>
      <c r="N843" s="30">
        <v>46224</v>
      </c>
      <c r="O843" s="30">
        <v>46164</v>
      </c>
      <c r="P843" s="32">
        <v>216</v>
      </c>
      <c r="Q843" s="32">
        <v>156</v>
      </c>
      <c r="R843" s="29" t="s">
        <v>2254</v>
      </c>
      <c r="S843" s="30">
        <v>45955</v>
      </c>
      <c r="T843" s="29" t="s">
        <v>240</v>
      </c>
      <c r="U843" s="29" t="s">
        <v>240</v>
      </c>
      <c r="V843" s="32">
        <v>6</v>
      </c>
      <c r="W843" s="33">
        <v>43.27</v>
      </c>
      <c r="X843" s="32">
        <v>3.1E-2</v>
      </c>
      <c r="Y843" s="29" t="s">
        <v>241</v>
      </c>
      <c r="Z843" s="29" t="s">
        <v>2245</v>
      </c>
      <c r="AA843" s="29" t="s">
        <v>242</v>
      </c>
      <c r="AB843" s="29" t="s">
        <v>242</v>
      </c>
      <c r="AC843" s="29" t="s">
        <v>242</v>
      </c>
      <c r="AD843" s="29" t="s">
        <v>243</v>
      </c>
      <c r="AE843" s="29" t="s">
        <v>240</v>
      </c>
      <c r="AF843" s="30">
        <v>45954</v>
      </c>
      <c r="AG843" s="30"/>
      <c r="AH843" s="74">
        <f>_xlfn.IFNA(IF(VLOOKUP(D843,'Cases2021 2022 FC'!AC:AE,3,0)=0,"1",VLOOKUP(D843,'Cases2021 2022 FC'!AC:AE,3,0)),"1")</f>
        <v>173</v>
      </c>
      <c r="AI843" s="74">
        <f t="shared" si="79"/>
        <v>0</v>
      </c>
      <c r="AJ843" s="74">
        <f t="shared" si="80"/>
        <v>0</v>
      </c>
      <c r="AK843" s="74">
        <f t="shared" si="81"/>
        <v>0</v>
      </c>
      <c r="AL843" s="74">
        <f t="shared" si="82"/>
        <v>0</v>
      </c>
      <c r="AM843" s="75">
        <f t="shared" si="83"/>
        <v>0</v>
      </c>
      <c r="AN843" s="72" t="str">
        <f>VLOOKUP(D843,SOP!C:R,16,0)</f>
        <v>ΜΑΓΙΟΝΕΖΑ</v>
      </c>
    </row>
    <row r="844" spans="1:40" x14ac:dyDescent="0.3">
      <c r="A844" s="74" cm="1">
        <f t="array" ref="A844">1+SUMPRODUCT(--(D844&gt;$D$2:$D$826))</f>
        <v>826</v>
      </c>
      <c r="B844" s="72" t="str">
        <f t="shared" si="78"/>
        <v>67682357826</v>
      </c>
      <c r="C844" s="30">
        <v>46008</v>
      </c>
      <c r="D844" s="29">
        <v>67682357</v>
      </c>
      <c r="E844" s="29" t="s">
        <v>524</v>
      </c>
      <c r="F844" s="29" t="s">
        <v>624</v>
      </c>
      <c r="G844" s="29" t="s">
        <v>238</v>
      </c>
      <c r="H844" s="29" t="s">
        <v>1736</v>
      </c>
      <c r="I844" s="29">
        <v>178</v>
      </c>
      <c r="J844" s="29">
        <v>0</v>
      </c>
      <c r="K844" s="29">
        <v>0</v>
      </c>
      <c r="L844" s="29">
        <v>0</v>
      </c>
      <c r="M844" s="29" t="s">
        <v>239</v>
      </c>
      <c r="N844" s="30">
        <v>46235</v>
      </c>
      <c r="O844" s="30">
        <v>46175</v>
      </c>
      <c r="P844" s="29">
        <v>227</v>
      </c>
      <c r="Q844" s="29">
        <v>167</v>
      </c>
      <c r="R844" s="29" t="s">
        <v>1737</v>
      </c>
      <c r="S844" s="30">
        <v>45987</v>
      </c>
      <c r="T844" s="29" t="s">
        <v>240</v>
      </c>
      <c r="U844" s="29" t="s">
        <v>240</v>
      </c>
      <c r="V844" s="32">
        <v>178</v>
      </c>
      <c r="W844" s="29">
        <v>1283.77</v>
      </c>
      <c r="X844" s="29">
        <v>0.92700000000000005</v>
      </c>
      <c r="Y844" s="29" t="s">
        <v>241</v>
      </c>
      <c r="Z844" s="29" t="s">
        <v>2245</v>
      </c>
      <c r="AA844" s="29" t="s">
        <v>242</v>
      </c>
      <c r="AB844" s="29" t="s">
        <v>242</v>
      </c>
      <c r="AC844" s="29" t="s">
        <v>242</v>
      </c>
      <c r="AD844" s="29" t="s">
        <v>243</v>
      </c>
      <c r="AE844" s="29" t="s">
        <v>240</v>
      </c>
      <c r="AF844" s="30">
        <v>45965</v>
      </c>
      <c r="AH844" s="74">
        <f>_xlfn.IFNA(IF(VLOOKUP(D844,'Cases2021 2022 FC'!AC:AE,3,0)=0,"1",VLOOKUP(D844,'Cases2021 2022 FC'!AC:AE,3,0)),"1")</f>
        <v>173</v>
      </c>
      <c r="AI844" s="74">
        <f t="shared" si="79"/>
        <v>1</v>
      </c>
      <c r="AJ844" s="74">
        <f t="shared" si="80"/>
        <v>0</v>
      </c>
      <c r="AK844" s="74">
        <f t="shared" si="81"/>
        <v>0</v>
      </c>
      <c r="AL844" s="74">
        <f t="shared" si="82"/>
        <v>0</v>
      </c>
      <c r="AM844" s="75">
        <f t="shared" si="83"/>
        <v>0</v>
      </c>
      <c r="AN844" s="72" t="str">
        <f>VLOOKUP(D844,SOP!C:R,16,0)</f>
        <v>ΜΑΓΙΟΝΕΖΑ</v>
      </c>
    </row>
    <row r="845" spans="1:40" x14ac:dyDescent="0.3">
      <c r="A845" s="74" cm="1">
        <f t="array" ref="A845">1+SUMPRODUCT(--(D845&gt;$D$2:$D$826))</f>
        <v>826</v>
      </c>
      <c r="B845" s="72" t="str">
        <f t="shared" si="78"/>
        <v>67682357826</v>
      </c>
      <c r="C845" s="30">
        <v>46008</v>
      </c>
      <c r="D845" s="29">
        <v>67682357</v>
      </c>
      <c r="E845" s="29" t="s">
        <v>524</v>
      </c>
      <c r="F845" s="29" t="s">
        <v>624</v>
      </c>
      <c r="G845" s="29" t="s">
        <v>238</v>
      </c>
      <c r="H845" s="29" t="s">
        <v>1736</v>
      </c>
      <c r="I845" s="29">
        <v>192</v>
      </c>
      <c r="J845" s="29">
        <v>0</v>
      </c>
      <c r="K845" s="29">
        <v>0</v>
      </c>
      <c r="L845" s="29">
        <v>0</v>
      </c>
      <c r="M845" s="29" t="s">
        <v>239</v>
      </c>
      <c r="N845" s="132">
        <v>46235</v>
      </c>
      <c r="O845" s="30">
        <v>46175</v>
      </c>
      <c r="P845" s="29">
        <v>227</v>
      </c>
      <c r="Q845" s="29">
        <v>167</v>
      </c>
      <c r="R845" s="29" t="s">
        <v>1738</v>
      </c>
      <c r="S845" s="29">
        <v>45987</v>
      </c>
      <c r="T845" s="29" t="s">
        <v>240</v>
      </c>
      <c r="U845" s="29" t="s">
        <v>240</v>
      </c>
      <c r="V845" s="29">
        <v>192</v>
      </c>
      <c r="W845" s="29">
        <v>1384.74</v>
      </c>
      <c r="X845" s="29">
        <v>1</v>
      </c>
      <c r="Y845" s="29" t="s">
        <v>241</v>
      </c>
      <c r="Z845" s="29" t="s">
        <v>2245</v>
      </c>
      <c r="AA845" s="29" t="s">
        <v>242</v>
      </c>
      <c r="AB845" s="29" t="s">
        <v>242</v>
      </c>
      <c r="AC845" s="29" t="s">
        <v>242</v>
      </c>
      <c r="AD845" s="29" t="s">
        <v>243</v>
      </c>
      <c r="AE845" s="29" t="s">
        <v>240</v>
      </c>
      <c r="AF845" s="30">
        <v>45965</v>
      </c>
      <c r="AH845" s="74">
        <f>_xlfn.IFNA(IF(VLOOKUP(D845,'Cases2021 2022 FC'!AC:AE,3,0)=0,"1",VLOOKUP(D845,'Cases2021 2022 FC'!AC:AE,3,0)),"1")</f>
        <v>173</v>
      </c>
      <c r="AI845" s="74">
        <f t="shared" si="79"/>
        <v>1</v>
      </c>
      <c r="AJ845" s="74">
        <f t="shared" si="80"/>
        <v>0</v>
      </c>
      <c r="AK845" s="74">
        <f t="shared" si="81"/>
        <v>1</v>
      </c>
      <c r="AL845" s="74">
        <f t="shared" si="82"/>
        <v>192</v>
      </c>
      <c r="AM845" s="75">
        <f t="shared" si="83"/>
        <v>0</v>
      </c>
      <c r="AN845" s="72" t="str">
        <f>VLOOKUP(D845,SOP!C:R,16,0)</f>
        <v>ΜΑΓΙΟΝΕΖΑ</v>
      </c>
    </row>
    <row r="846" spans="1:40" x14ac:dyDescent="0.3">
      <c r="A846" s="74" cm="1">
        <f t="array" ref="A846">1+SUMPRODUCT(--(D846&gt;$D$2:$D$826))</f>
        <v>826</v>
      </c>
      <c r="B846" s="72" t="str">
        <f t="shared" si="78"/>
        <v>67682357826</v>
      </c>
      <c r="C846" s="30">
        <v>46008</v>
      </c>
      <c r="D846" s="29">
        <v>67682357</v>
      </c>
      <c r="E846" s="29" t="s">
        <v>524</v>
      </c>
      <c r="F846" s="29" t="s">
        <v>624</v>
      </c>
      <c r="G846" s="29" t="s">
        <v>238</v>
      </c>
      <c r="H846" s="29" t="s">
        <v>1736</v>
      </c>
      <c r="I846" s="29">
        <v>192</v>
      </c>
      <c r="J846" s="29">
        <v>0</v>
      </c>
      <c r="K846" s="29">
        <v>0</v>
      </c>
      <c r="L846" s="29">
        <v>0</v>
      </c>
      <c r="M846" s="29" t="s">
        <v>239</v>
      </c>
      <c r="N846" s="132">
        <v>46235</v>
      </c>
      <c r="O846" s="30">
        <v>46175</v>
      </c>
      <c r="P846" s="29">
        <v>227</v>
      </c>
      <c r="Q846" s="29">
        <v>167</v>
      </c>
      <c r="R846" s="29" t="s">
        <v>1938</v>
      </c>
      <c r="S846" s="29">
        <v>45987</v>
      </c>
      <c r="T846" s="29" t="s">
        <v>240</v>
      </c>
      <c r="U846" s="29" t="s">
        <v>240</v>
      </c>
      <c r="V846" s="29">
        <v>192</v>
      </c>
      <c r="W846" s="29">
        <v>1384.74</v>
      </c>
      <c r="X846" s="29">
        <v>1</v>
      </c>
      <c r="Y846" s="29" t="s">
        <v>241</v>
      </c>
      <c r="Z846" s="29" t="s">
        <v>2245</v>
      </c>
      <c r="AA846" s="29" t="s">
        <v>242</v>
      </c>
      <c r="AB846" s="29" t="s">
        <v>242</v>
      </c>
      <c r="AC846" s="29" t="s">
        <v>242</v>
      </c>
      <c r="AD846" s="29" t="s">
        <v>243</v>
      </c>
      <c r="AE846" s="29" t="s">
        <v>240</v>
      </c>
      <c r="AF846" s="30">
        <v>45965</v>
      </c>
      <c r="AH846" s="74">
        <f>_xlfn.IFNA(IF(VLOOKUP(D846,'Cases2021 2022 FC'!AC:AE,3,0)=0,"1",VLOOKUP(D846,'Cases2021 2022 FC'!AC:AE,3,0)),"1")</f>
        <v>173</v>
      </c>
      <c r="AI846" s="74">
        <f t="shared" si="79"/>
        <v>1</v>
      </c>
      <c r="AJ846" s="74">
        <f t="shared" si="80"/>
        <v>0</v>
      </c>
      <c r="AK846" s="74">
        <f t="shared" si="81"/>
        <v>1</v>
      </c>
      <c r="AL846" s="74">
        <f t="shared" si="82"/>
        <v>192</v>
      </c>
      <c r="AM846" s="75">
        <f t="shared" si="83"/>
        <v>0</v>
      </c>
      <c r="AN846" s="72" t="str">
        <f>VLOOKUP(D846,SOP!C:R,16,0)</f>
        <v>ΜΑΓΙΟΝΕΖΑ</v>
      </c>
    </row>
    <row r="847" spans="1:40" x14ac:dyDescent="0.3">
      <c r="A847" s="74" cm="1">
        <f t="array" ref="A847">1+SUMPRODUCT(--(D847&gt;$D$2:$D$826))</f>
        <v>826</v>
      </c>
      <c r="B847" s="72" t="str">
        <f t="shared" si="78"/>
        <v>67682357826</v>
      </c>
      <c r="C847" s="30">
        <v>46008</v>
      </c>
      <c r="D847" s="29">
        <v>67682357</v>
      </c>
      <c r="E847" s="29" t="s">
        <v>524</v>
      </c>
      <c r="F847" s="29" t="s">
        <v>624</v>
      </c>
      <c r="G847" s="29" t="s">
        <v>238</v>
      </c>
      <c r="H847" s="29" t="s">
        <v>1736</v>
      </c>
      <c r="I847" s="29">
        <v>192</v>
      </c>
      <c r="J847" s="29">
        <v>0</v>
      </c>
      <c r="K847" s="29">
        <v>0</v>
      </c>
      <c r="L847" s="29">
        <v>0</v>
      </c>
      <c r="M847" s="29" t="s">
        <v>239</v>
      </c>
      <c r="N847" s="132">
        <v>46235</v>
      </c>
      <c r="O847" s="30">
        <v>46175</v>
      </c>
      <c r="P847" s="29">
        <v>227</v>
      </c>
      <c r="Q847" s="29">
        <v>167</v>
      </c>
      <c r="R847" s="29" t="s">
        <v>1939</v>
      </c>
      <c r="S847" s="29">
        <v>45987</v>
      </c>
      <c r="T847" s="29" t="s">
        <v>240</v>
      </c>
      <c r="U847" s="29" t="s">
        <v>240</v>
      </c>
      <c r="V847" s="29">
        <v>192</v>
      </c>
      <c r="W847" s="29">
        <v>1384.74</v>
      </c>
      <c r="X847" s="29">
        <v>1</v>
      </c>
      <c r="Y847" s="29" t="s">
        <v>241</v>
      </c>
      <c r="Z847" s="29" t="s">
        <v>2245</v>
      </c>
      <c r="AA847" s="29" t="s">
        <v>242</v>
      </c>
      <c r="AB847" s="29" t="s">
        <v>242</v>
      </c>
      <c r="AC847" s="29" t="s">
        <v>242</v>
      </c>
      <c r="AD847" s="29" t="s">
        <v>243</v>
      </c>
      <c r="AE847" s="29" t="s">
        <v>240</v>
      </c>
      <c r="AF847" s="30">
        <v>45965</v>
      </c>
      <c r="AH847" s="74">
        <f>_xlfn.IFNA(IF(VLOOKUP(D847,'Cases2021 2022 FC'!AC:AE,3,0)=0,"1",VLOOKUP(D847,'Cases2021 2022 FC'!AC:AE,3,0)),"1")</f>
        <v>173</v>
      </c>
      <c r="AI847" s="74">
        <f t="shared" si="79"/>
        <v>1</v>
      </c>
      <c r="AJ847" s="74">
        <f t="shared" si="80"/>
        <v>0</v>
      </c>
      <c r="AK847" s="74">
        <f t="shared" si="81"/>
        <v>1</v>
      </c>
      <c r="AL847" s="74">
        <f t="shared" si="82"/>
        <v>192</v>
      </c>
      <c r="AM847" s="75">
        <f t="shared" si="83"/>
        <v>0</v>
      </c>
      <c r="AN847" s="72" t="str">
        <f>VLOOKUP(D847,SOP!C:R,16,0)</f>
        <v>ΜΑΓΙΟΝΕΖΑ</v>
      </c>
    </row>
    <row r="848" spans="1:40" x14ac:dyDescent="0.3">
      <c r="A848" s="74" cm="1">
        <f t="array" ref="A848">1+SUMPRODUCT(--(D848&gt;$D$2:$D$826))</f>
        <v>826</v>
      </c>
      <c r="B848" s="72" t="str">
        <f t="shared" si="78"/>
        <v>67682357826</v>
      </c>
      <c r="C848" s="30">
        <v>46008</v>
      </c>
      <c r="D848" s="29">
        <v>67682357</v>
      </c>
      <c r="E848" s="29" t="s">
        <v>524</v>
      </c>
      <c r="F848" s="29" t="s">
        <v>624</v>
      </c>
      <c r="G848" s="29" t="s">
        <v>238</v>
      </c>
      <c r="H848" s="29" t="s">
        <v>1736</v>
      </c>
      <c r="I848" s="29">
        <v>192</v>
      </c>
      <c r="J848" s="29">
        <v>0</v>
      </c>
      <c r="K848" s="29">
        <v>0</v>
      </c>
      <c r="L848" s="29">
        <v>0</v>
      </c>
      <c r="M848" s="29" t="s">
        <v>239</v>
      </c>
      <c r="N848" s="30">
        <v>46235</v>
      </c>
      <c r="O848" s="30">
        <v>46175</v>
      </c>
      <c r="P848" s="29">
        <v>227</v>
      </c>
      <c r="Q848" s="29">
        <v>167</v>
      </c>
      <c r="R848" s="29" t="s">
        <v>1739</v>
      </c>
      <c r="S848" s="30">
        <v>45987</v>
      </c>
      <c r="T848" s="29" t="s">
        <v>240</v>
      </c>
      <c r="U848" s="29" t="s">
        <v>240</v>
      </c>
      <c r="V848" s="29">
        <v>192</v>
      </c>
      <c r="W848" s="29">
        <v>1384.74</v>
      </c>
      <c r="X848" s="29">
        <v>1</v>
      </c>
      <c r="Y848" s="29" t="s">
        <v>241</v>
      </c>
      <c r="Z848" s="29" t="s">
        <v>2245</v>
      </c>
      <c r="AA848" s="29" t="s">
        <v>242</v>
      </c>
      <c r="AB848" s="29" t="s">
        <v>242</v>
      </c>
      <c r="AC848" s="29" t="s">
        <v>242</v>
      </c>
      <c r="AD848" s="29" t="s">
        <v>243</v>
      </c>
      <c r="AE848" s="29" t="s">
        <v>240</v>
      </c>
      <c r="AF848" s="30">
        <v>45965</v>
      </c>
      <c r="AH848" s="74">
        <f>_xlfn.IFNA(IF(VLOOKUP(D848,'Cases2021 2022 FC'!AC:AE,3,0)=0,"1",VLOOKUP(D848,'Cases2021 2022 FC'!AC:AE,3,0)),"1")</f>
        <v>173</v>
      </c>
      <c r="AI848" s="74">
        <f t="shared" si="79"/>
        <v>1</v>
      </c>
      <c r="AJ848" s="74">
        <f t="shared" si="80"/>
        <v>0</v>
      </c>
      <c r="AK848" s="74">
        <f t="shared" si="81"/>
        <v>1</v>
      </c>
      <c r="AL848" s="74">
        <f t="shared" si="82"/>
        <v>192</v>
      </c>
      <c r="AM848" s="75">
        <f t="shared" si="83"/>
        <v>0</v>
      </c>
      <c r="AN848" s="72" t="str">
        <f>VLOOKUP(D848,SOP!C:R,16,0)</f>
        <v>ΜΑΓΙΟΝΕΖΑ</v>
      </c>
    </row>
    <row r="849" spans="1:40" x14ac:dyDescent="0.3">
      <c r="A849" s="74" cm="1">
        <f t="array" ref="A849">1+SUMPRODUCT(--(D849&gt;$D$2:$D$826))</f>
        <v>826</v>
      </c>
      <c r="B849" s="72" t="str">
        <f t="shared" si="78"/>
        <v>67682357826</v>
      </c>
      <c r="C849" s="30">
        <v>46008</v>
      </c>
      <c r="D849" s="29">
        <v>67682357</v>
      </c>
      <c r="E849" s="29" t="s">
        <v>524</v>
      </c>
      <c r="F849" s="29" t="s">
        <v>624</v>
      </c>
      <c r="G849" s="29" t="s">
        <v>238</v>
      </c>
      <c r="H849" s="29" t="s">
        <v>1736</v>
      </c>
      <c r="I849" s="29">
        <v>192</v>
      </c>
      <c r="J849" s="29">
        <v>0</v>
      </c>
      <c r="K849" s="29">
        <v>0</v>
      </c>
      <c r="L849" s="29">
        <v>0</v>
      </c>
      <c r="M849" s="29" t="s">
        <v>239</v>
      </c>
      <c r="N849" s="30">
        <v>46235</v>
      </c>
      <c r="O849" s="30">
        <v>46175</v>
      </c>
      <c r="P849" s="29">
        <v>227</v>
      </c>
      <c r="Q849" s="29">
        <v>167</v>
      </c>
      <c r="R849" s="29" t="s">
        <v>1740</v>
      </c>
      <c r="S849" s="30">
        <v>45987</v>
      </c>
      <c r="T849" s="29" t="s">
        <v>240</v>
      </c>
      <c r="U849" s="29" t="s">
        <v>240</v>
      </c>
      <c r="V849" s="29">
        <v>192</v>
      </c>
      <c r="W849" s="29">
        <v>1384.74</v>
      </c>
      <c r="X849" s="29">
        <v>1</v>
      </c>
      <c r="Y849" s="29" t="s">
        <v>241</v>
      </c>
      <c r="Z849" s="29" t="s">
        <v>2245</v>
      </c>
      <c r="AA849" s="29" t="s">
        <v>242</v>
      </c>
      <c r="AB849" s="29" t="s">
        <v>242</v>
      </c>
      <c r="AC849" s="29" t="s">
        <v>242</v>
      </c>
      <c r="AD849" s="29" t="s">
        <v>243</v>
      </c>
      <c r="AE849" s="29" t="s">
        <v>240</v>
      </c>
      <c r="AF849" s="30">
        <v>45965</v>
      </c>
      <c r="AH849" s="74">
        <f>_xlfn.IFNA(IF(VLOOKUP(D849,'Cases2021 2022 FC'!AC:AE,3,0)=0,"1",VLOOKUP(D849,'Cases2021 2022 FC'!AC:AE,3,0)),"1")</f>
        <v>173</v>
      </c>
      <c r="AI849" s="74">
        <f t="shared" si="79"/>
        <v>1</v>
      </c>
      <c r="AJ849" s="74">
        <f t="shared" si="80"/>
        <v>0</v>
      </c>
      <c r="AK849" s="74">
        <f t="shared" si="81"/>
        <v>1</v>
      </c>
      <c r="AL849" s="74">
        <f t="shared" si="82"/>
        <v>192</v>
      </c>
      <c r="AM849" s="75">
        <f t="shared" si="83"/>
        <v>0</v>
      </c>
      <c r="AN849" s="72" t="str">
        <f>VLOOKUP(D849,SOP!C:R,16,0)</f>
        <v>ΜΑΓΙΟΝΕΖΑ</v>
      </c>
    </row>
    <row r="850" spans="1:40" x14ac:dyDescent="0.3">
      <c r="A850" s="74" cm="1">
        <f t="array" ref="A850">1+SUMPRODUCT(--(D850&gt;$D$2:$D$826))</f>
        <v>826</v>
      </c>
      <c r="B850" s="72" t="str">
        <f t="shared" si="78"/>
        <v>67682357826</v>
      </c>
      <c r="C850" s="30">
        <v>46008</v>
      </c>
      <c r="D850" s="29">
        <v>67682357</v>
      </c>
      <c r="E850" s="29" t="s">
        <v>524</v>
      </c>
      <c r="F850" s="29" t="s">
        <v>624</v>
      </c>
      <c r="G850" s="29" t="s">
        <v>238</v>
      </c>
      <c r="H850" s="29" t="s">
        <v>1736</v>
      </c>
      <c r="I850" s="29">
        <v>192</v>
      </c>
      <c r="J850" s="29">
        <v>0</v>
      </c>
      <c r="K850" s="29">
        <v>0</v>
      </c>
      <c r="L850" s="29">
        <v>0</v>
      </c>
      <c r="M850" s="29" t="s">
        <v>239</v>
      </c>
      <c r="N850" s="132">
        <v>46235</v>
      </c>
      <c r="O850" s="30">
        <v>46175</v>
      </c>
      <c r="P850" s="29">
        <v>227</v>
      </c>
      <c r="Q850" s="29">
        <v>167</v>
      </c>
      <c r="R850" s="29" t="s">
        <v>1741</v>
      </c>
      <c r="S850" s="29">
        <v>45987</v>
      </c>
      <c r="T850" s="29" t="s">
        <v>240</v>
      </c>
      <c r="U850" s="29" t="s">
        <v>240</v>
      </c>
      <c r="V850" s="29">
        <v>192</v>
      </c>
      <c r="W850" s="29">
        <v>1384.74</v>
      </c>
      <c r="X850" s="29">
        <v>1</v>
      </c>
      <c r="Y850" s="29" t="s">
        <v>241</v>
      </c>
      <c r="Z850" s="29" t="s">
        <v>2245</v>
      </c>
      <c r="AA850" s="29" t="s">
        <v>242</v>
      </c>
      <c r="AB850" s="29" t="s">
        <v>242</v>
      </c>
      <c r="AC850" s="29" t="s">
        <v>242</v>
      </c>
      <c r="AD850" s="29" t="s">
        <v>243</v>
      </c>
      <c r="AE850" s="29" t="s">
        <v>240</v>
      </c>
      <c r="AF850" s="30">
        <v>45965</v>
      </c>
      <c r="AH850" s="74">
        <f>_xlfn.IFNA(IF(VLOOKUP(D850,'Cases2021 2022 FC'!AC:AE,3,0)=0,"1",VLOOKUP(D850,'Cases2021 2022 FC'!AC:AE,3,0)),"1")</f>
        <v>173</v>
      </c>
      <c r="AI850" s="74">
        <f t="shared" si="79"/>
        <v>1</v>
      </c>
      <c r="AJ850" s="74">
        <f t="shared" si="80"/>
        <v>0</v>
      </c>
      <c r="AK850" s="74">
        <f t="shared" si="81"/>
        <v>1</v>
      </c>
      <c r="AL850" s="74">
        <f t="shared" si="82"/>
        <v>192</v>
      </c>
      <c r="AM850" s="75">
        <f t="shared" si="83"/>
        <v>0</v>
      </c>
      <c r="AN850" s="72" t="str">
        <f>VLOOKUP(D850,SOP!C:R,16,0)</f>
        <v>ΜΑΓΙΟΝΕΖΑ</v>
      </c>
    </row>
    <row r="851" spans="1:40" x14ac:dyDescent="0.3">
      <c r="A851" s="74" cm="1">
        <f t="array" ref="A851">1+SUMPRODUCT(--(D851&gt;$D$2:$D$826))</f>
        <v>826</v>
      </c>
      <c r="B851" s="72" t="str">
        <f t="shared" si="78"/>
        <v>67682357826</v>
      </c>
      <c r="C851" s="30">
        <v>46008</v>
      </c>
      <c r="D851" s="29">
        <v>67682357</v>
      </c>
      <c r="E851" s="29" t="s">
        <v>524</v>
      </c>
      <c r="F851" s="29" t="s">
        <v>624</v>
      </c>
      <c r="G851" s="29" t="s">
        <v>238</v>
      </c>
      <c r="H851" s="29" t="s">
        <v>1736</v>
      </c>
      <c r="I851" s="29">
        <v>192</v>
      </c>
      <c r="J851" s="29">
        <v>0</v>
      </c>
      <c r="K851" s="29">
        <v>0</v>
      </c>
      <c r="L851" s="29">
        <v>0</v>
      </c>
      <c r="M851" s="29" t="s">
        <v>239</v>
      </c>
      <c r="N851" s="132">
        <v>46235</v>
      </c>
      <c r="O851" s="30">
        <v>46175</v>
      </c>
      <c r="P851" s="29">
        <v>227</v>
      </c>
      <c r="Q851" s="29">
        <v>167</v>
      </c>
      <c r="R851" s="29" t="s">
        <v>1940</v>
      </c>
      <c r="S851" s="29">
        <v>45987</v>
      </c>
      <c r="T851" s="29" t="s">
        <v>240</v>
      </c>
      <c r="U851" s="29" t="s">
        <v>240</v>
      </c>
      <c r="V851" s="29">
        <v>192</v>
      </c>
      <c r="W851" s="29">
        <v>1384.74</v>
      </c>
      <c r="X851" s="29">
        <v>1</v>
      </c>
      <c r="Y851" s="29" t="s">
        <v>241</v>
      </c>
      <c r="Z851" s="29" t="s">
        <v>2245</v>
      </c>
      <c r="AA851" s="29" t="s">
        <v>242</v>
      </c>
      <c r="AB851" s="29" t="s">
        <v>242</v>
      </c>
      <c r="AC851" s="29" t="s">
        <v>242</v>
      </c>
      <c r="AD851" s="29" t="s">
        <v>243</v>
      </c>
      <c r="AE851" s="29" t="s">
        <v>240</v>
      </c>
      <c r="AF851" s="30">
        <v>45965</v>
      </c>
      <c r="AH851" s="74">
        <f>_xlfn.IFNA(IF(VLOOKUP(D851,'Cases2021 2022 FC'!AC:AE,3,0)=0,"1",VLOOKUP(D851,'Cases2021 2022 FC'!AC:AE,3,0)),"1")</f>
        <v>173</v>
      </c>
      <c r="AI851" s="74">
        <f t="shared" si="79"/>
        <v>1</v>
      </c>
      <c r="AJ851" s="74">
        <f t="shared" si="80"/>
        <v>0</v>
      </c>
      <c r="AK851" s="74">
        <f t="shared" si="81"/>
        <v>1</v>
      </c>
      <c r="AL851" s="74">
        <f t="shared" si="82"/>
        <v>192</v>
      </c>
      <c r="AM851" s="75">
        <f t="shared" si="83"/>
        <v>0</v>
      </c>
      <c r="AN851" s="72" t="str">
        <f>VLOOKUP(D851,SOP!C:R,16,0)</f>
        <v>ΜΑΓΙΟΝΕΖΑ</v>
      </c>
    </row>
    <row r="852" spans="1:40" x14ac:dyDescent="0.3">
      <c r="A852" s="74" cm="1">
        <f t="array" ref="A852">1+SUMPRODUCT(--(D852&gt;$D$2:$D$826))</f>
        <v>826</v>
      </c>
      <c r="B852" s="72" t="str">
        <f t="shared" si="78"/>
        <v>67682357826</v>
      </c>
      <c r="C852" s="30">
        <v>46008</v>
      </c>
      <c r="D852" s="29">
        <v>67682357</v>
      </c>
      <c r="E852" s="29" t="s">
        <v>524</v>
      </c>
      <c r="F852" s="29" t="s">
        <v>624</v>
      </c>
      <c r="G852" s="29" t="s">
        <v>238</v>
      </c>
      <c r="H852" s="29" t="s">
        <v>1736</v>
      </c>
      <c r="I852" s="29">
        <v>192</v>
      </c>
      <c r="J852" s="29">
        <v>0</v>
      </c>
      <c r="K852" s="29">
        <v>0</v>
      </c>
      <c r="L852" s="29">
        <v>0</v>
      </c>
      <c r="M852" s="29" t="s">
        <v>239</v>
      </c>
      <c r="N852" s="132">
        <v>46235</v>
      </c>
      <c r="O852" s="30">
        <v>46175</v>
      </c>
      <c r="P852" s="29">
        <v>227</v>
      </c>
      <c r="Q852" s="29">
        <v>167</v>
      </c>
      <c r="R852" s="29" t="s">
        <v>1941</v>
      </c>
      <c r="S852" s="29">
        <v>45987</v>
      </c>
      <c r="T852" s="29" t="s">
        <v>240</v>
      </c>
      <c r="U852" s="29" t="s">
        <v>240</v>
      </c>
      <c r="V852" s="29">
        <v>192</v>
      </c>
      <c r="W852" s="29">
        <v>1384.74</v>
      </c>
      <c r="X852" s="29">
        <v>1</v>
      </c>
      <c r="Y852" s="29" t="s">
        <v>241</v>
      </c>
      <c r="Z852" s="29" t="s">
        <v>2245</v>
      </c>
      <c r="AA852" s="29" t="s">
        <v>242</v>
      </c>
      <c r="AB852" s="29" t="s">
        <v>242</v>
      </c>
      <c r="AC852" s="29" t="s">
        <v>242</v>
      </c>
      <c r="AD852" s="29" t="s">
        <v>243</v>
      </c>
      <c r="AE852" s="29" t="s">
        <v>240</v>
      </c>
      <c r="AF852" s="30">
        <v>45965</v>
      </c>
      <c r="AH852" s="74">
        <f>_xlfn.IFNA(IF(VLOOKUP(D852,'Cases2021 2022 FC'!AC:AE,3,0)=0,"1",VLOOKUP(D852,'Cases2021 2022 FC'!AC:AE,3,0)),"1")</f>
        <v>173</v>
      </c>
      <c r="AI852" s="74">
        <f t="shared" si="79"/>
        <v>1</v>
      </c>
      <c r="AJ852" s="74">
        <f t="shared" si="80"/>
        <v>0</v>
      </c>
      <c r="AK852" s="74">
        <f t="shared" si="81"/>
        <v>1</v>
      </c>
      <c r="AL852" s="74">
        <f t="shared" si="82"/>
        <v>192</v>
      </c>
      <c r="AM852" s="75">
        <f t="shared" si="83"/>
        <v>0</v>
      </c>
      <c r="AN852" s="72" t="str">
        <f>VLOOKUP(D852,SOP!C:R,16,0)</f>
        <v>ΜΑΓΙΟΝΕΖΑ</v>
      </c>
    </row>
    <row r="853" spans="1:40" x14ac:dyDescent="0.3">
      <c r="A853" s="74" cm="1">
        <f t="array" ref="A853">1+SUMPRODUCT(--(D853&gt;$D$2:$D$826))</f>
        <v>826</v>
      </c>
      <c r="B853" s="72" t="str">
        <f t="shared" si="78"/>
        <v>67682357826</v>
      </c>
      <c r="C853" s="30">
        <v>46008</v>
      </c>
      <c r="D853" s="29">
        <v>67682357</v>
      </c>
      <c r="E853" s="29" t="s">
        <v>524</v>
      </c>
      <c r="F853" s="29" t="s">
        <v>624</v>
      </c>
      <c r="G853" s="29" t="s">
        <v>238</v>
      </c>
      <c r="H853" s="29" t="s">
        <v>1736</v>
      </c>
      <c r="I853" s="29">
        <v>192</v>
      </c>
      <c r="J853" s="29">
        <v>0</v>
      </c>
      <c r="K853" s="29">
        <v>0</v>
      </c>
      <c r="L853" s="29">
        <v>0</v>
      </c>
      <c r="M853" s="29" t="s">
        <v>239</v>
      </c>
      <c r="N853" s="30">
        <v>46235</v>
      </c>
      <c r="O853" s="30">
        <v>46175</v>
      </c>
      <c r="P853" s="29">
        <v>227</v>
      </c>
      <c r="Q853" s="29">
        <v>167</v>
      </c>
      <c r="R853" s="29" t="s">
        <v>1942</v>
      </c>
      <c r="S853" s="30">
        <v>45987</v>
      </c>
      <c r="T853" s="29" t="s">
        <v>240</v>
      </c>
      <c r="U853" s="29" t="s">
        <v>240</v>
      </c>
      <c r="V853" s="29">
        <v>192</v>
      </c>
      <c r="W853" s="29">
        <v>1384.74</v>
      </c>
      <c r="X853" s="29">
        <v>1</v>
      </c>
      <c r="Y853" s="29" t="s">
        <v>241</v>
      </c>
      <c r="Z853" s="29" t="s">
        <v>2245</v>
      </c>
      <c r="AA853" s="29" t="s">
        <v>242</v>
      </c>
      <c r="AB853" s="29" t="s">
        <v>242</v>
      </c>
      <c r="AC853" s="29" t="s">
        <v>242</v>
      </c>
      <c r="AD853" s="29" t="s">
        <v>243</v>
      </c>
      <c r="AE853" s="29" t="s">
        <v>240</v>
      </c>
      <c r="AF853" s="30">
        <v>45965</v>
      </c>
      <c r="AH853" s="74">
        <f>_xlfn.IFNA(IF(VLOOKUP(D853,'Cases2021 2022 FC'!AC:AE,3,0)=0,"1",VLOOKUP(D853,'Cases2021 2022 FC'!AC:AE,3,0)),"1")</f>
        <v>173</v>
      </c>
      <c r="AI853" s="74">
        <f t="shared" si="79"/>
        <v>1</v>
      </c>
      <c r="AJ853" s="74">
        <f t="shared" si="80"/>
        <v>0</v>
      </c>
      <c r="AK853" s="74">
        <f t="shared" si="81"/>
        <v>1</v>
      </c>
      <c r="AL853" s="74">
        <f t="shared" si="82"/>
        <v>192</v>
      </c>
      <c r="AM853" s="75">
        <f t="shared" si="83"/>
        <v>0</v>
      </c>
      <c r="AN853" s="72" t="str">
        <f>VLOOKUP(D853,SOP!C:R,16,0)</f>
        <v>ΜΑΓΙΟΝΕΖΑ</v>
      </c>
    </row>
    <row r="854" spans="1:40" x14ac:dyDescent="0.3">
      <c r="A854" s="74" cm="1">
        <f t="array" ref="A854">1+SUMPRODUCT(--(D854&gt;$D$2:$D$826))</f>
        <v>826</v>
      </c>
      <c r="B854" s="72" t="str">
        <f t="shared" si="78"/>
        <v>67682357826</v>
      </c>
      <c r="C854" s="30">
        <v>46008</v>
      </c>
      <c r="D854" s="29">
        <v>67682357</v>
      </c>
      <c r="E854" s="29" t="s">
        <v>524</v>
      </c>
      <c r="F854" s="29" t="s">
        <v>624</v>
      </c>
      <c r="G854" s="29" t="s">
        <v>238</v>
      </c>
      <c r="H854" s="29" t="s">
        <v>1736</v>
      </c>
      <c r="I854" s="29">
        <v>192</v>
      </c>
      <c r="J854" s="29">
        <v>0</v>
      </c>
      <c r="K854" s="29">
        <v>0</v>
      </c>
      <c r="L854" s="29">
        <v>0</v>
      </c>
      <c r="M854" s="29" t="s">
        <v>239</v>
      </c>
      <c r="N854" s="132">
        <v>46235</v>
      </c>
      <c r="O854" s="30">
        <v>46175</v>
      </c>
      <c r="P854" s="29">
        <v>227</v>
      </c>
      <c r="Q854" s="29">
        <v>167</v>
      </c>
      <c r="R854" s="29" t="s">
        <v>1943</v>
      </c>
      <c r="S854" s="29">
        <v>45987</v>
      </c>
      <c r="T854" s="29" t="s">
        <v>240</v>
      </c>
      <c r="U854" s="29" t="s">
        <v>240</v>
      </c>
      <c r="V854" s="29">
        <v>192</v>
      </c>
      <c r="W854" s="29">
        <v>1384.74</v>
      </c>
      <c r="X854" s="29">
        <v>1</v>
      </c>
      <c r="Y854" s="29" t="s">
        <v>241</v>
      </c>
      <c r="Z854" s="29" t="s">
        <v>2245</v>
      </c>
      <c r="AA854" s="29" t="s">
        <v>242</v>
      </c>
      <c r="AB854" s="29" t="s">
        <v>242</v>
      </c>
      <c r="AC854" s="29" t="s">
        <v>242</v>
      </c>
      <c r="AD854" s="29" t="s">
        <v>243</v>
      </c>
      <c r="AE854" s="29" t="s">
        <v>240</v>
      </c>
      <c r="AF854" s="30">
        <v>45965</v>
      </c>
      <c r="AH854" s="74">
        <f>_xlfn.IFNA(IF(VLOOKUP(D854,'Cases2021 2022 FC'!AC:AE,3,0)=0,"1",VLOOKUP(D854,'Cases2021 2022 FC'!AC:AE,3,0)),"1")</f>
        <v>173</v>
      </c>
      <c r="AI854" s="74">
        <f t="shared" si="79"/>
        <v>1</v>
      </c>
      <c r="AJ854" s="74">
        <f t="shared" si="80"/>
        <v>0</v>
      </c>
      <c r="AK854" s="74">
        <f t="shared" si="81"/>
        <v>1</v>
      </c>
      <c r="AL854" s="74">
        <f t="shared" si="82"/>
        <v>192</v>
      </c>
      <c r="AM854" s="75">
        <f t="shared" si="83"/>
        <v>0</v>
      </c>
      <c r="AN854" s="72" t="str">
        <f>VLOOKUP(D854,SOP!C:R,16,0)</f>
        <v>ΜΑΓΙΟΝΕΖΑ</v>
      </c>
    </row>
    <row r="855" spans="1:40" x14ac:dyDescent="0.3">
      <c r="A855" s="74" cm="1">
        <f t="array" ref="A855">1+SUMPRODUCT(--(D855&gt;$D$2:$D$826))</f>
        <v>826</v>
      </c>
      <c r="B855" s="72" t="str">
        <f t="shared" si="78"/>
        <v>67682357826</v>
      </c>
      <c r="C855" s="30">
        <v>46008</v>
      </c>
      <c r="D855" s="29">
        <v>67682357</v>
      </c>
      <c r="E855" s="29" t="s">
        <v>524</v>
      </c>
      <c r="F855" s="29" t="s">
        <v>624</v>
      </c>
      <c r="G855" s="29" t="s">
        <v>238</v>
      </c>
      <c r="H855" s="29" t="s">
        <v>1736</v>
      </c>
      <c r="I855" s="29">
        <v>10</v>
      </c>
      <c r="J855" s="29">
        <v>0</v>
      </c>
      <c r="K855" s="29">
        <v>0</v>
      </c>
      <c r="L855" s="29">
        <v>0</v>
      </c>
      <c r="M855" s="29" t="s">
        <v>239</v>
      </c>
      <c r="N855" s="30">
        <v>46235</v>
      </c>
      <c r="O855" s="30">
        <v>46175</v>
      </c>
      <c r="P855" s="29">
        <v>227</v>
      </c>
      <c r="Q855" s="29">
        <v>167</v>
      </c>
      <c r="R855" s="29" t="s">
        <v>2252</v>
      </c>
      <c r="S855" s="30">
        <v>45987</v>
      </c>
      <c r="T855" s="29" t="s">
        <v>240</v>
      </c>
      <c r="U855" s="29" t="s">
        <v>240</v>
      </c>
      <c r="V855" s="29">
        <v>10</v>
      </c>
      <c r="W855" s="29">
        <v>72.12</v>
      </c>
      <c r="X855" s="29">
        <v>5.1999999999999998E-2</v>
      </c>
      <c r="Y855" s="29" t="s">
        <v>241</v>
      </c>
      <c r="Z855" s="29" t="s">
        <v>2245</v>
      </c>
      <c r="AA855" s="29" t="s">
        <v>242</v>
      </c>
      <c r="AB855" s="29" t="s">
        <v>242</v>
      </c>
      <c r="AC855" s="29" t="s">
        <v>242</v>
      </c>
      <c r="AD855" s="29" t="s">
        <v>243</v>
      </c>
      <c r="AE855" s="29" t="s">
        <v>240</v>
      </c>
      <c r="AF855" s="30">
        <v>45965</v>
      </c>
      <c r="AH855" s="74">
        <f>_xlfn.IFNA(IF(VLOOKUP(D855,'Cases2021 2022 FC'!AC:AE,3,0)=0,"1",VLOOKUP(D855,'Cases2021 2022 FC'!AC:AE,3,0)),"1")</f>
        <v>173</v>
      </c>
      <c r="AI855" s="74">
        <f t="shared" si="79"/>
        <v>0</v>
      </c>
      <c r="AJ855" s="74">
        <f t="shared" si="80"/>
        <v>0</v>
      </c>
      <c r="AK855" s="74">
        <f t="shared" si="81"/>
        <v>1</v>
      </c>
      <c r="AL855" s="74">
        <f t="shared" si="82"/>
        <v>10</v>
      </c>
      <c r="AM855" s="75">
        <f t="shared" si="83"/>
        <v>0</v>
      </c>
      <c r="AN855" s="72" t="str">
        <f>VLOOKUP(D855,SOP!C:R,16,0)</f>
        <v>ΜΑΓΙΟΝΕΖΑ</v>
      </c>
    </row>
    <row r="856" spans="1:40" x14ac:dyDescent="0.3">
      <c r="A856" s="74" cm="1">
        <f t="array" ref="A856">1+SUMPRODUCT(--(D856&gt;$D$2:$D$826))</f>
        <v>826</v>
      </c>
      <c r="B856" s="72" t="str">
        <f t="shared" si="78"/>
        <v>67682357826</v>
      </c>
      <c r="C856" s="30">
        <v>46008</v>
      </c>
      <c r="D856" s="29">
        <v>67682357</v>
      </c>
      <c r="E856" s="29" t="s">
        <v>524</v>
      </c>
      <c r="F856" s="29" t="s">
        <v>624</v>
      </c>
      <c r="G856" s="29" t="s">
        <v>238</v>
      </c>
      <c r="H856" s="29" t="s">
        <v>1736</v>
      </c>
      <c r="I856" s="29">
        <v>1</v>
      </c>
      <c r="J856" s="29">
        <v>0</v>
      </c>
      <c r="K856" s="29">
        <v>0</v>
      </c>
      <c r="L856" s="29">
        <v>0</v>
      </c>
      <c r="M856" s="29" t="s">
        <v>239</v>
      </c>
      <c r="N856" s="30">
        <v>46235</v>
      </c>
      <c r="O856" s="30">
        <v>46175</v>
      </c>
      <c r="P856" s="29">
        <v>227</v>
      </c>
      <c r="Q856" s="29">
        <v>167</v>
      </c>
      <c r="R856" s="29" t="s">
        <v>2255</v>
      </c>
      <c r="S856" s="30">
        <v>45987</v>
      </c>
      <c r="T856" s="29" t="s">
        <v>240</v>
      </c>
      <c r="U856" s="29" t="s">
        <v>240</v>
      </c>
      <c r="V856" s="29">
        <v>1</v>
      </c>
      <c r="W856" s="29">
        <v>7.21</v>
      </c>
      <c r="X856" s="29">
        <v>5.0000000000000001E-3</v>
      </c>
      <c r="Y856" s="29" t="s">
        <v>241</v>
      </c>
      <c r="Z856" s="29" t="s">
        <v>2245</v>
      </c>
      <c r="AA856" s="29" t="s">
        <v>242</v>
      </c>
      <c r="AB856" s="29" t="s">
        <v>242</v>
      </c>
      <c r="AC856" s="29" t="s">
        <v>242</v>
      </c>
      <c r="AD856" s="29" t="s">
        <v>243</v>
      </c>
      <c r="AE856" s="29" t="s">
        <v>240</v>
      </c>
      <c r="AF856" s="30">
        <v>45965</v>
      </c>
      <c r="AH856" s="74">
        <f>_xlfn.IFNA(IF(VLOOKUP(D856,'Cases2021 2022 FC'!AC:AE,3,0)=0,"1",VLOOKUP(D856,'Cases2021 2022 FC'!AC:AE,3,0)),"1")</f>
        <v>173</v>
      </c>
      <c r="AI856" s="74">
        <f t="shared" si="79"/>
        <v>0</v>
      </c>
      <c r="AJ856" s="74">
        <f t="shared" si="80"/>
        <v>0</v>
      </c>
      <c r="AK856" s="74">
        <f t="shared" si="81"/>
        <v>0</v>
      </c>
      <c r="AL856" s="74">
        <f t="shared" si="82"/>
        <v>0</v>
      </c>
      <c r="AM856" s="75">
        <f t="shared" si="83"/>
        <v>0</v>
      </c>
      <c r="AN856" s="72" t="str">
        <f>VLOOKUP(D856,SOP!C:R,16,0)</f>
        <v>ΜΑΓΙΟΝΕΖΑ</v>
      </c>
    </row>
    <row r="857" spans="1:40" x14ac:dyDescent="0.3">
      <c r="A857" s="74" cm="1">
        <f t="array" ref="A857">1+SUMPRODUCT(--(D857&gt;$D$2:$D$826))</f>
        <v>826</v>
      </c>
      <c r="B857" s="72" t="str">
        <f t="shared" si="78"/>
        <v>67682357826</v>
      </c>
      <c r="C857" s="30">
        <v>46008</v>
      </c>
      <c r="D857" s="29">
        <v>67682357</v>
      </c>
      <c r="E857" s="29" t="s">
        <v>524</v>
      </c>
      <c r="F857" s="29" t="s">
        <v>624</v>
      </c>
      <c r="G857" s="29" t="s">
        <v>238</v>
      </c>
      <c r="H857" s="29" t="s">
        <v>1944</v>
      </c>
      <c r="I857" s="29">
        <v>192</v>
      </c>
      <c r="J857" s="29">
        <v>0</v>
      </c>
      <c r="K857" s="29">
        <v>0</v>
      </c>
      <c r="L857" s="29">
        <v>0</v>
      </c>
      <c r="M857" s="29" t="s">
        <v>239</v>
      </c>
      <c r="N857" s="132">
        <v>46244</v>
      </c>
      <c r="O857" s="30">
        <v>46184</v>
      </c>
      <c r="P857" s="29">
        <v>236</v>
      </c>
      <c r="Q857" s="29">
        <v>176</v>
      </c>
      <c r="R857" s="29" t="s">
        <v>1945</v>
      </c>
      <c r="S857" s="29">
        <v>45975</v>
      </c>
      <c r="T857" s="29" t="s">
        <v>240</v>
      </c>
      <c r="U857" s="29" t="s">
        <v>240</v>
      </c>
      <c r="V857" s="29">
        <v>192</v>
      </c>
      <c r="W857" s="29">
        <v>1384.74</v>
      </c>
      <c r="X857" s="29">
        <v>1</v>
      </c>
      <c r="Y857" s="29" t="s">
        <v>241</v>
      </c>
      <c r="Z857" s="29" t="s">
        <v>2245</v>
      </c>
      <c r="AA857" s="29" t="s">
        <v>242</v>
      </c>
      <c r="AB857" s="29" t="s">
        <v>242</v>
      </c>
      <c r="AC857" s="29" t="s">
        <v>242</v>
      </c>
      <c r="AD857" s="29" t="s">
        <v>243</v>
      </c>
      <c r="AE857" s="29" t="s">
        <v>240</v>
      </c>
      <c r="AF857" s="30">
        <v>45974</v>
      </c>
      <c r="AH857" s="74">
        <f>_xlfn.IFNA(IF(VLOOKUP(D857,'Cases2021 2022 FC'!AC:AE,3,0)=0,"1",VLOOKUP(D857,'Cases2021 2022 FC'!AC:AE,3,0)),"1")</f>
        <v>173</v>
      </c>
      <c r="AI857" s="74">
        <f t="shared" si="79"/>
        <v>1</v>
      </c>
      <c r="AJ857" s="74">
        <f t="shared" si="80"/>
        <v>0</v>
      </c>
      <c r="AK857" s="74">
        <f t="shared" si="81"/>
        <v>0</v>
      </c>
      <c r="AL857" s="74">
        <f t="shared" si="82"/>
        <v>0</v>
      </c>
      <c r="AM857" s="75">
        <f t="shared" si="83"/>
        <v>0</v>
      </c>
      <c r="AN857" s="72" t="str">
        <f>VLOOKUP(D857,SOP!C:R,16,0)</f>
        <v>ΜΑΓΙΟΝΕΖΑ</v>
      </c>
    </row>
    <row r="858" spans="1:40" x14ac:dyDescent="0.3">
      <c r="A858" s="74" cm="1">
        <f t="array" ref="A858">1+SUMPRODUCT(--(D858&gt;$D$2:$D$826))</f>
        <v>826</v>
      </c>
      <c r="B858" s="72" t="str">
        <f t="shared" si="78"/>
        <v>67682357826</v>
      </c>
      <c r="C858" s="30">
        <v>46008</v>
      </c>
      <c r="D858" s="29">
        <v>67682357</v>
      </c>
      <c r="E858" s="29" t="s">
        <v>524</v>
      </c>
      <c r="F858" s="29" t="s">
        <v>624</v>
      </c>
      <c r="G858" s="29" t="s">
        <v>238</v>
      </c>
      <c r="H858" s="29" t="s">
        <v>1944</v>
      </c>
      <c r="I858" s="29">
        <v>192</v>
      </c>
      <c r="J858" s="29">
        <v>0</v>
      </c>
      <c r="K858" s="29">
        <v>0</v>
      </c>
      <c r="L858" s="29">
        <v>0</v>
      </c>
      <c r="M858" s="29" t="s">
        <v>239</v>
      </c>
      <c r="N858" s="132">
        <v>46244</v>
      </c>
      <c r="O858" s="30">
        <v>46184</v>
      </c>
      <c r="P858" s="29">
        <v>236</v>
      </c>
      <c r="Q858" s="29">
        <v>176</v>
      </c>
      <c r="R858" s="29" t="s">
        <v>1946</v>
      </c>
      <c r="S858" s="29">
        <v>45975</v>
      </c>
      <c r="T858" s="29" t="s">
        <v>240</v>
      </c>
      <c r="U858" s="29" t="s">
        <v>240</v>
      </c>
      <c r="V858" s="29">
        <v>192</v>
      </c>
      <c r="W858" s="29">
        <v>1384.74</v>
      </c>
      <c r="X858" s="29">
        <v>1</v>
      </c>
      <c r="Y858" s="29" t="s">
        <v>241</v>
      </c>
      <c r="Z858" s="29" t="s">
        <v>2245</v>
      </c>
      <c r="AA858" s="29" t="s">
        <v>242</v>
      </c>
      <c r="AB858" s="29" t="s">
        <v>242</v>
      </c>
      <c r="AC858" s="29" t="s">
        <v>242</v>
      </c>
      <c r="AD858" s="29" t="s">
        <v>243</v>
      </c>
      <c r="AE858" s="29" t="s">
        <v>240</v>
      </c>
      <c r="AF858" s="30">
        <v>45974</v>
      </c>
      <c r="AH858" s="74">
        <f>_xlfn.IFNA(IF(VLOOKUP(D858,'Cases2021 2022 FC'!AC:AE,3,0)=0,"1",VLOOKUP(D858,'Cases2021 2022 FC'!AC:AE,3,0)),"1")</f>
        <v>173</v>
      </c>
      <c r="AI858" s="74">
        <f t="shared" si="79"/>
        <v>1</v>
      </c>
      <c r="AJ858" s="74">
        <f t="shared" si="80"/>
        <v>0</v>
      </c>
      <c r="AK858" s="74">
        <f t="shared" si="81"/>
        <v>1</v>
      </c>
      <c r="AL858" s="74">
        <f t="shared" si="82"/>
        <v>192</v>
      </c>
      <c r="AM858" s="75">
        <f t="shared" si="83"/>
        <v>0</v>
      </c>
      <c r="AN858" s="72" t="str">
        <f>VLOOKUP(D858,SOP!C:R,16,0)</f>
        <v>ΜΑΓΙΟΝΕΖΑ</v>
      </c>
    </row>
    <row r="859" spans="1:40" x14ac:dyDescent="0.3">
      <c r="A859" s="74" cm="1">
        <f t="array" ref="A859">1+SUMPRODUCT(--(D859&gt;$D$2:$D$826))</f>
        <v>826</v>
      </c>
      <c r="B859" s="72" t="str">
        <f t="shared" si="78"/>
        <v>67682357826</v>
      </c>
      <c r="C859" s="30">
        <v>46008</v>
      </c>
      <c r="D859" s="29">
        <v>67682357</v>
      </c>
      <c r="E859" s="29" t="s">
        <v>524</v>
      </c>
      <c r="F859" s="29" t="s">
        <v>624</v>
      </c>
      <c r="G859" s="29" t="s">
        <v>238</v>
      </c>
      <c r="H859" s="29" t="s">
        <v>1944</v>
      </c>
      <c r="I859" s="29">
        <v>192</v>
      </c>
      <c r="J859" s="29">
        <v>0</v>
      </c>
      <c r="K859" s="29">
        <v>0</v>
      </c>
      <c r="L859" s="29">
        <v>0</v>
      </c>
      <c r="M859" s="29" t="s">
        <v>239</v>
      </c>
      <c r="N859" s="132">
        <v>46244</v>
      </c>
      <c r="O859" s="30">
        <v>46184</v>
      </c>
      <c r="P859" s="29">
        <v>236</v>
      </c>
      <c r="Q859" s="29">
        <v>176</v>
      </c>
      <c r="R859" s="29" t="s">
        <v>1947</v>
      </c>
      <c r="S859" s="29">
        <v>45975</v>
      </c>
      <c r="T859" s="29" t="s">
        <v>240</v>
      </c>
      <c r="U859" s="29" t="s">
        <v>240</v>
      </c>
      <c r="V859" s="29">
        <v>192</v>
      </c>
      <c r="W859" s="29">
        <v>1384.74</v>
      </c>
      <c r="X859" s="29">
        <v>1</v>
      </c>
      <c r="Y859" s="29" t="s">
        <v>241</v>
      </c>
      <c r="Z859" s="29" t="s">
        <v>2245</v>
      </c>
      <c r="AA859" s="29" t="s">
        <v>242</v>
      </c>
      <c r="AB859" s="29" t="s">
        <v>242</v>
      </c>
      <c r="AC859" s="29" t="s">
        <v>242</v>
      </c>
      <c r="AD859" s="29" t="s">
        <v>243</v>
      </c>
      <c r="AE859" s="29" t="s">
        <v>240</v>
      </c>
      <c r="AF859" s="30">
        <v>45974</v>
      </c>
      <c r="AH859" s="74">
        <f>_xlfn.IFNA(IF(VLOOKUP(D859,'Cases2021 2022 FC'!AC:AE,3,0)=0,"1",VLOOKUP(D859,'Cases2021 2022 FC'!AC:AE,3,0)),"1")</f>
        <v>173</v>
      </c>
      <c r="AI859" s="74">
        <f t="shared" si="79"/>
        <v>1</v>
      </c>
      <c r="AJ859" s="74">
        <f t="shared" si="80"/>
        <v>0</v>
      </c>
      <c r="AK859" s="74">
        <f t="shared" si="81"/>
        <v>1</v>
      </c>
      <c r="AL859" s="74">
        <f t="shared" si="82"/>
        <v>192</v>
      </c>
      <c r="AM859" s="75">
        <f t="shared" si="83"/>
        <v>0</v>
      </c>
      <c r="AN859" s="72" t="str">
        <f>VLOOKUP(D859,SOP!C:R,16,0)</f>
        <v>ΜΑΓΙΟΝΕΖΑ</v>
      </c>
    </row>
    <row r="860" spans="1:40" x14ac:dyDescent="0.3">
      <c r="A860" s="74" cm="1">
        <f t="array" ref="A860">1+SUMPRODUCT(--(D860&gt;$D$2:$D$826))</f>
        <v>826</v>
      </c>
      <c r="B860" s="72" t="str">
        <f t="shared" si="78"/>
        <v>67682357826</v>
      </c>
      <c r="C860" s="30">
        <v>46008</v>
      </c>
      <c r="D860" s="29">
        <v>67682357</v>
      </c>
      <c r="E860" s="29" t="s">
        <v>524</v>
      </c>
      <c r="F860" s="29" t="s">
        <v>624</v>
      </c>
      <c r="G860" s="29" t="s">
        <v>238</v>
      </c>
      <c r="H860" s="29" t="s">
        <v>1944</v>
      </c>
      <c r="I860" s="29">
        <v>192</v>
      </c>
      <c r="J860" s="29">
        <v>0</v>
      </c>
      <c r="K860" s="29">
        <v>0</v>
      </c>
      <c r="L860" s="29">
        <v>0</v>
      </c>
      <c r="M860" s="29" t="s">
        <v>239</v>
      </c>
      <c r="N860" s="132">
        <v>46244</v>
      </c>
      <c r="O860" s="30">
        <v>46184</v>
      </c>
      <c r="P860" s="29">
        <v>236</v>
      </c>
      <c r="Q860" s="29">
        <v>176</v>
      </c>
      <c r="R860" s="29" t="s">
        <v>1948</v>
      </c>
      <c r="S860" s="29">
        <v>45975</v>
      </c>
      <c r="T860" s="29" t="s">
        <v>240</v>
      </c>
      <c r="U860" s="29" t="s">
        <v>240</v>
      </c>
      <c r="V860" s="29">
        <v>192</v>
      </c>
      <c r="W860" s="29">
        <v>1384.74</v>
      </c>
      <c r="X860" s="29">
        <v>1</v>
      </c>
      <c r="Y860" s="29" t="s">
        <v>241</v>
      </c>
      <c r="Z860" s="29" t="s">
        <v>2245</v>
      </c>
      <c r="AA860" s="29" t="s">
        <v>242</v>
      </c>
      <c r="AB860" s="29" t="s">
        <v>242</v>
      </c>
      <c r="AC860" s="29" t="s">
        <v>242</v>
      </c>
      <c r="AD860" s="29" t="s">
        <v>243</v>
      </c>
      <c r="AE860" s="29" t="s">
        <v>240</v>
      </c>
      <c r="AF860" s="30">
        <v>45974</v>
      </c>
      <c r="AH860" s="74">
        <f>_xlfn.IFNA(IF(VLOOKUP(D860,'Cases2021 2022 FC'!AC:AE,3,0)=0,"1",VLOOKUP(D860,'Cases2021 2022 FC'!AC:AE,3,0)),"1")</f>
        <v>173</v>
      </c>
      <c r="AI860" s="74">
        <f t="shared" si="79"/>
        <v>1</v>
      </c>
      <c r="AJ860" s="74">
        <f t="shared" si="80"/>
        <v>0</v>
      </c>
      <c r="AK860" s="74">
        <f t="shared" si="81"/>
        <v>1</v>
      </c>
      <c r="AL860" s="74">
        <f t="shared" si="82"/>
        <v>192</v>
      </c>
      <c r="AM860" s="75">
        <f t="shared" si="83"/>
        <v>0</v>
      </c>
      <c r="AN860" s="72" t="str">
        <f>VLOOKUP(D860,SOP!C:R,16,0)</f>
        <v>ΜΑΓΙΟΝΕΖΑ</v>
      </c>
    </row>
    <row r="861" spans="1:40" x14ac:dyDescent="0.3">
      <c r="A861" s="74" cm="1">
        <f t="array" ref="A861">1+SUMPRODUCT(--(D861&gt;$D$2:$D$826))</f>
        <v>826</v>
      </c>
      <c r="B861" s="72" t="str">
        <f t="shared" si="78"/>
        <v>67682359826</v>
      </c>
      <c r="C861" s="30">
        <v>46008</v>
      </c>
      <c r="D861" s="29">
        <v>67682359</v>
      </c>
      <c r="E861" s="29" t="s">
        <v>327</v>
      </c>
      <c r="F861" s="29" t="s">
        <v>624</v>
      </c>
      <c r="G861" s="29" t="s">
        <v>238</v>
      </c>
      <c r="H861" s="29" t="s">
        <v>1732</v>
      </c>
      <c r="I861" s="29">
        <v>186</v>
      </c>
      <c r="J861" s="29">
        <v>0</v>
      </c>
      <c r="K861" s="29">
        <v>0</v>
      </c>
      <c r="L861" s="29">
        <v>0</v>
      </c>
      <c r="M861" s="29" t="s">
        <v>239</v>
      </c>
      <c r="N861" s="132">
        <v>46320</v>
      </c>
      <c r="O861" s="29">
        <v>46230</v>
      </c>
      <c r="P861" s="29">
        <v>312</v>
      </c>
      <c r="Q861" s="29">
        <v>222</v>
      </c>
      <c r="R861" s="29" t="s">
        <v>1733</v>
      </c>
      <c r="S861" s="29">
        <v>45989</v>
      </c>
      <c r="T861" s="29" t="s">
        <v>240</v>
      </c>
      <c r="U861" s="29" t="s">
        <v>240</v>
      </c>
      <c r="V861" s="29">
        <v>186</v>
      </c>
      <c r="W861" s="29">
        <v>1112.49</v>
      </c>
      <c r="X861" s="29">
        <v>0.96899999999999997</v>
      </c>
      <c r="Y861" s="29" t="s">
        <v>241</v>
      </c>
      <c r="Z861" s="29" t="s">
        <v>2245</v>
      </c>
      <c r="AA861" s="29" t="s">
        <v>242</v>
      </c>
      <c r="AB861" s="29" t="s">
        <v>242</v>
      </c>
      <c r="AC861" s="29" t="s">
        <v>242</v>
      </c>
      <c r="AD861" s="29" t="s">
        <v>243</v>
      </c>
      <c r="AE861" s="29" t="s">
        <v>240</v>
      </c>
      <c r="AF861" s="30">
        <v>45960</v>
      </c>
      <c r="AH861" s="74">
        <f>_xlfn.IFNA(IF(VLOOKUP(D861,'Cases2021 2022 FC'!AC:AE,3,0)=0,"1",VLOOKUP(D861,'Cases2021 2022 FC'!AC:AE,3,0)),"1")</f>
        <v>250</v>
      </c>
      <c r="AI861" s="74">
        <f t="shared" si="79"/>
        <v>1</v>
      </c>
      <c r="AJ861" s="74">
        <f t="shared" si="80"/>
        <v>0</v>
      </c>
      <c r="AK861" s="74">
        <f t="shared" si="81"/>
        <v>0</v>
      </c>
      <c r="AL861" s="74">
        <f t="shared" si="82"/>
        <v>0</v>
      </c>
      <c r="AM861" s="75">
        <f t="shared" si="83"/>
        <v>0</v>
      </c>
      <c r="AN861" s="72" t="str">
        <f>VLOOKUP(D861,SOP!C:R,16,0)</f>
        <v>ΚΕΤΣΑΠ</v>
      </c>
    </row>
    <row r="862" spans="1:40" x14ac:dyDescent="0.3">
      <c r="A862" s="74" cm="1">
        <f t="array" ref="A862">1+SUMPRODUCT(--(D862&gt;$D$2:$D$826))</f>
        <v>826</v>
      </c>
      <c r="B862" s="72" t="str">
        <f t="shared" si="78"/>
        <v>67682359826</v>
      </c>
      <c r="C862" s="30">
        <v>46008</v>
      </c>
      <c r="D862" s="29">
        <v>67682359</v>
      </c>
      <c r="E862" s="29" t="s">
        <v>327</v>
      </c>
      <c r="F862" s="29" t="s">
        <v>624</v>
      </c>
      <c r="G862" s="29" t="s">
        <v>238</v>
      </c>
      <c r="H862" s="29" t="s">
        <v>1732</v>
      </c>
      <c r="I862" s="29">
        <v>192</v>
      </c>
      <c r="J862" s="29">
        <v>0</v>
      </c>
      <c r="K862" s="29">
        <v>0</v>
      </c>
      <c r="L862" s="29">
        <v>0</v>
      </c>
      <c r="M862" s="29" t="s">
        <v>239</v>
      </c>
      <c r="N862" s="132">
        <v>46320</v>
      </c>
      <c r="O862" s="29">
        <v>46230</v>
      </c>
      <c r="P862" s="29">
        <v>312</v>
      </c>
      <c r="Q862" s="29">
        <v>222</v>
      </c>
      <c r="R862" s="29" t="s">
        <v>1734</v>
      </c>
      <c r="S862" s="29">
        <v>45989</v>
      </c>
      <c r="T862" s="29" t="s">
        <v>240</v>
      </c>
      <c r="U862" s="29" t="s">
        <v>240</v>
      </c>
      <c r="V862" s="29">
        <v>192</v>
      </c>
      <c r="W862" s="29">
        <v>1148.3800000000001</v>
      </c>
      <c r="X862" s="29">
        <v>1</v>
      </c>
      <c r="Y862" s="29" t="s">
        <v>241</v>
      </c>
      <c r="Z862" s="29" t="s">
        <v>2245</v>
      </c>
      <c r="AA862" s="29" t="s">
        <v>242</v>
      </c>
      <c r="AB862" s="29" t="s">
        <v>242</v>
      </c>
      <c r="AC862" s="29" t="s">
        <v>242</v>
      </c>
      <c r="AD862" s="29" t="s">
        <v>243</v>
      </c>
      <c r="AE862" s="29" t="s">
        <v>240</v>
      </c>
      <c r="AF862" s="30">
        <v>45960</v>
      </c>
      <c r="AH862" s="74">
        <f>_xlfn.IFNA(IF(VLOOKUP(D862,'Cases2021 2022 FC'!AC:AE,3,0)=0,"1",VLOOKUP(D862,'Cases2021 2022 FC'!AC:AE,3,0)),"1")</f>
        <v>250</v>
      </c>
      <c r="AI862" s="74">
        <f t="shared" si="79"/>
        <v>1</v>
      </c>
      <c r="AJ862" s="74">
        <f t="shared" si="80"/>
        <v>0</v>
      </c>
      <c r="AK862" s="74">
        <f t="shared" si="81"/>
        <v>1</v>
      </c>
      <c r="AL862" s="74">
        <f t="shared" si="82"/>
        <v>192</v>
      </c>
      <c r="AM862" s="75">
        <f t="shared" si="83"/>
        <v>0</v>
      </c>
      <c r="AN862" s="72" t="str">
        <f>VLOOKUP(D862,SOP!C:R,16,0)</f>
        <v>ΚΕΤΣΑΠ</v>
      </c>
    </row>
    <row r="863" spans="1:40" x14ac:dyDescent="0.3">
      <c r="A863" s="74" cm="1">
        <f t="array" ref="A863">1+SUMPRODUCT(--(D863&gt;$D$2:$D$826))</f>
        <v>826</v>
      </c>
      <c r="B863" s="72" t="str">
        <f t="shared" si="78"/>
        <v>67682359826</v>
      </c>
      <c r="C863" s="30">
        <v>46008</v>
      </c>
      <c r="D863" s="29">
        <v>67682359</v>
      </c>
      <c r="E863" s="29" t="s">
        <v>327</v>
      </c>
      <c r="F863" s="29" t="s">
        <v>624</v>
      </c>
      <c r="G863" s="29" t="s">
        <v>238</v>
      </c>
      <c r="H863" s="29" t="s">
        <v>1732</v>
      </c>
      <c r="I863" s="29">
        <v>192</v>
      </c>
      <c r="J863" s="29">
        <v>0</v>
      </c>
      <c r="K863" s="29">
        <v>0</v>
      </c>
      <c r="L863" s="29">
        <v>0</v>
      </c>
      <c r="M863" s="29" t="s">
        <v>239</v>
      </c>
      <c r="N863" s="132">
        <v>46320</v>
      </c>
      <c r="O863" s="29">
        <v>46230</v>
      </c>
      <c r="P863" s="29">
        <v>312</v>
      </c>
      <c r="Q863" s="29">
        <v>222</v>
      </c>
      <c r="R863" s="29" t="s">
        <v>1735</v>
      </c>
      <c r="S863" s="29">
        <v>45989</v>
      </c>
      <c r="T863" s="29" t="s">
        <v>240</v>
      </c>
      <c r="U863" s="29" t="s">
        <v>240</v>
      </c>
      <c r="V863" s="29">
        <v>192</v>
      </c>
      <c r="W863" s="29">
        <v>1148.3800000000001</v>
      </c>
      <c r="X863" s="29">
        <v>1</v>
      </c>
      <c r="Y863" s="29" t="s">
        <v>241</v>
      </c>
      <c r="Z863" s="29" t="s">
        <v>2245</v>
      </c>
      <c r="AA863" s="29" t="s">
        <v>242</v>
      </c>
      <c r="AB863" s="29" t="s">
        <v>242</v>
      </c>
      <c r="AC863" s="29" t="s">
        <v>242</v>
      </c>
      <c r="AD863" s="29" t="s">
        <v>243</v>
      </c>
      <c r="AE863" s="29" t="s">
        <v>240</v>
      </c>
      <c r="AF863" s="30">
        <v>45960</v>
      </c>
      <c r="AH863" s="74">
        <f>_xlfn.IFNA(IF(VLOOKUP(D863,'Cases2021 2022 FC'!AC:AE,3,0)=0,"1",VLOOKUP(D863,'Cases2021 2022 FC'!AC:AE,3,0)),"1")</f>
        <v>250</v>
      </c>
      <c r="AI863" s="74">
        <f t="shared" si="79"/>
        <v>1</v>
      </c>
      <c r="AJ863" s="74">
        <f t="shared" si="80"/>
        <v>0</v>
      </c>
      <c r="AK863" s="74">
        <f t="shared" si="81"/>
        <v>1</v>
      </c>
      <c r="AL863" s="74">
        <f t="shared" si="82"/>
        <v>192</v>
      </c>
      <c r="AM863" s="75">
        <f t="shared" si="83"/>
        <v>0</v>
      </c>
      <c r="AN863" s="72" t="str">
        <f>VLOOKUP(D863,SOP!C:R,16,0)</f>
        <v>ΚΕΤΣΑΠ</v>
      </c>
    </row>
    <row r="864" spans="1:40" x14ac:dyDescent="0.3">
      <c r="A864" s="74" cm="1">
        <f t="array" ref="A864">1+SUMPRODUCT(--(D864&gt;$D$2:$D$826))</f>
        <v>826</v>
      </c>
      <c r="B864" s="72" t="str">
        <f t="shared" si="78"/>
        <v>67682359826</v>
      </c>
      <c r="C864" s="30">
        <v>46008</v>
      </c>
      <c r="D864" s="29">
        <v>67682359</v>
      </c>
      <c r="E864" s="29" t="s">
        <v>327</v>
      </c>
      <c r="F864" s="29" t="s">
        <v>624</v>
      </c>
      <c r="G864" s="29" t="s">
        <v>238</v>
      </c>
      <c r="H864" s="29" t="s">
        <v>1732</v>
      </c>
      <c r="I864" s="29">
        <v>192</v>
      </c>
      <c r="J864" s="29">
        <v>0</v>
      </c>
      <c r="K864" s="29">
        <v>0</v>
      </c>
      <c r="L864" s="29">
        <v>0</v>
      </c>
      <c r="M864" s="29" t="s">
        <v>239</v>
      </c>
      <c r="N864" s="132">
        <v>46320</v>
      </c>
      <c r="O864" s="29">
        <v>46230</v>
      </c>
      <c r="P864" s="29">
        <v>312</v>
      </c>
      <c r="Q864" s="29">
        <v>222</v>
      </c>
      <c r="R864" s="29" t="s">
        <v>1927</v>
      </c>
      <c r="S864" s="29">
        <v>45989</v>
      </c>
      <c r="T864" s="29" t="s">
        <v>240</v>
      </c>
      <c r="U864" s="29" t="s">
        <v>240</v>
      </c>
      <c r="V864" s="29">
        <v>192</v>
      </c>
      <c r="W864" s="29">
        <v>1148.3800000000001</v>
      </c>
      <c r="X864" s="29">
        <v>1</v>
      </c>
      <c r="Y864" s="29" t="s">
        <v>241</v>
      </c>
      <c r="Z864" s="29" t="s">
        <v>2245</v>
      </c>
      <c r="AA864" s="29" t="s">
        <v>242</v>
      </c>
      <c r="AB864" s="29" t="s">
        <v>242</v>
      </c>
      <c r="AC864" s="29" t="s">
        <v>242</v>
      </c>
      <c r="AD864" s="29" t="s">
        <v>243</v>
      </c>
      <c r="AE864" s="29" t="s">
        <v>240</v>
      </c>
      <c r="AF864" s="30">
        <v>45960</v>
      </c>
      <c r="AH864" s="74">
        <f>_xlfn.IFNA(IF(VLOOKUP(D864,'Cases2021 2022 FC'!AC:AE,3,0)=0,"1",VLOOKUP(D864,'Cases2021 2022 FC'!AC:AE,3,0)),"1")</f>
        <v>250</v>
      </c>
      <c r="AI864" s="74">
        <f t="shared" si="79"/>
        <v>1</v>
      </c>
      <c r="AJ864" s="74">
        <f t="shared" si="80"/>
        <v>0</v>
      </c>
      <c r="AK864" s="74">
        <f t="shared" si="81"/>
        <v>1</v>
      </c>
      <c r="AL864" s="74">
        <f t="shared" si="82"/>
        <v>192</v>
      </c>
      <c r="AM864" s="75">
        <f t="shared" si="83"/>
        <v>0</v>
      </c>
      <c r="AN864" s="72" t="str">
        <f>VLOOKUP(D864,SOP!C:R,16,0)</f>
        <v>ΚΕΤΣΑΠ</v>
      </c>
    </row>
    <row r="865" spans="1:40" x14ac:dyDescent="0.3">
      <c r="A865" s="74" cm="1">
        <f t="array" ref="A865">1+SUMPRODUCT(--(D865&gt;$D$2:$D$826))</f>
        <v>826</v>
      </c>
      <c r="B865" s="72" t="str">
        <f t="shared" si="78"/>
        <v>67682359826</v>
      </c>
      <c r="C865" s="30">
        <v>46008</v>
      </c>
      <c r="D865" s="29">
        <v>67682359</v>
      </c>
      <c r="E865" s="29" t="s">
        <v>327</v>
      </c>
      <c r="F865" s="29" t="s">
        <v>624</v>
      </c>
      <c r="G865" s="29" t="s">
        <v>238</v>
      </c>
      <c r="H865" s="29" t="s">
        <v>1732</v>
      </c>
      <c r="I865" s="29">
        <v>192</v>
      </c>
      <c r="J865" s="29">
        <v>0</v>
      </c>
      <c r="K865" s="29">
        <v>0</v>
      </c>
      <c r="L865" s="29">
        <v>0</v>
      </c>
      <c r="M865" s="29" t="s">
        <v>239</v>
      </c>
      <c r="N865" s="132">
        <v>46320</v>
      </c>
      <c r="O865" s="29">
        <v>46230</v>
      </c>
      <c r="P865" s="29">
        <v>312</v>
      </c>
      <c r="Q865" s="29">
        <v>222</v>
      </c>
      <c r="R865" s="29" t="s">
        <v>1928</v>
      </c>
      <c r="S865" s="29">
        <v>45989</v>
      </c>
      <c r="T865" s="29" t="s">
        <v>240</v>
      </c>
      <c r="U865" s="29" t="s">
        <v>240</v>
      </c>
      <c r="V865" s="29">
        <v>192</v>
      </c>
      <c r="W865" s="29">
        <v>1148.3800000000001</v>
      </c>
      <c r="X865" s="29">
        <v>1</v>
      </c>
      <c r="Y865" s="29" t="s">
        <v>241</v>
      </c>
      <c r="Z865" s="29" t="s">
        <v>2245</v>
      </c>
      <c r="AA865" s="29" t="s">
        <v>242</v>
      </c>
      <c r="AB865" s="29" t="s">
        <v>242</v>
      </c>
      <c r="AC865" s="29" t="s">
        <v>242</v>
      </c>
      <c r="AD865" s="29" t="s">
        <v>243</v>
      </c>
      <c r="AE865" s="29" t="s">
        <v>240</v>
      </c>
      <c r="AF865" s="30">
        <v>45960</v>
      </c>
      <c r="AH865" s="74">
        <f>_xlfn.IFNA(IF(VLOOKUP(D865,'Cases2021 2022 FC'!AC:AE,3,0)=0,"1",VLOOKUP(D865,'Cases2021 2022 FC'!AC:AE,3,0)),"1")</f>
        <v>250</v>
      </c>
      <c r="AI865" s="74">
        <f t="shared" si="79"/>
        <v>1</v>
      </c>
      <c r="AJ865" s="74">
        <f t="shared" si="80"/>
        <v>0</v>
      </c>
      <c r="AK865" s="74">
        <f t="shared" si="81"/>
        <v>1</v>
      </c>
      <c r="AL865" s="74">
        <f t="shared" si="82"/>
        <v>192</v>
      </c>
      <c r="AM865" s="75">
        <f t="shared" si="83"/>
        <v>0</v>
      </c>
      <c r="AN865" s="72" t="str">
        <f>VLOOKUP(D865,SOP!C:R,16,0)</f>
        <v>ΚΕΤΣΑΠ</v>
      </c>
    </row>
    <row r="866" spans="1:40" x14ac:dyDescent="0.3">
      <c r="A866" s="74" cm="1">
        <f t="array" ref="A866">1+SUMPRODUCT(--(D866&gt;$D$2:$D$826))</f>
        <v>826</v>
      </c>
      <c r="B866" s="72" t="str">
        <f t="shared" si="78"/>
        <v>67682359826</v>
      </c>
      <c r="C866" s="30">
        <v>46008</v>
      </c>
      <c r="D866" s="29">
        <v>67682359</v>
      </c>
      <c r="E866" s="29" t="s">
        <v>327</v>
      </c>
      <c r="F866" s="29" t="s">
        <v>624</v>
      </c>
      <c r="G866" s="29" t="s">
        <v>238</v>
      </c>
      <c r="H866" s="29" t="s">
        <v>1732</v>
      </c>
      <c r="I866" s="29">
        <v>192</v>
      </c>
      <c r="J866" s="29">
        <v>0</v>
      </c>
      <c r="K866" s="29">
        <v>0</v>
      </c>
      <c r="L866" s="29">
        <v>0</v>
      </c>
      <c r="M866" s="29" t="s">
        <v>239</v>
      </c>
      <c r="N866" s="132">
        <v>46320</v>
      </c>
      <c r="O866" s="29">
        <v>46230</v>
      </c>
      <c r="P866" s="29">
        <v>312</v>
      </c>
      <c r="Q866" s="29">
        <v>222</v>
      </c>
      <c r="R866" s="29" t="s">
        <v>1929</v>
      </c>
      <c r="S866" s="29">
        <v>45989</v>
      </c>
      <c r="T866" s="29" t="s">
        <v>240</v>
      </c>
      <c r="U866" s="29" t="s">
        <v>240</v>
      </c>
      <c r="V866" s="29">
        <v>192</v>
      </c>
      <c r="W866" s="29">
        <v>1148.3800000000001</v>
      </c>
      <c r="X866" s="29">
        <v>1</v>
      </c>
      <c r="Y866" s="29" t="s">
        <v>241</v>
      </c>
      <c r="Z866" s="29" t="s">
        <v>2245</v>
      </c>
      <c r="AA866" s="29" t="s">
        <v>242</v>
      </c>
      <c r="AB866" s="29" t="s">
        <v>242</v>
      </c>
      <c r="AC866" s="29" t="s">
        <v>242</v>
      </c>
      <c r="AD866" s="29" t="s">
        <v>243</v>
      </c>
      <c r="AE866" s="29" t="s">
        <v>240</v>
      </c>
      <c r="AF866" s="30">
        <v>45960</v>
      </c>
      <c r="AH866" s="74">
        <f>_xlfn.IFNA(IF(VLOOKUP(D866,'Cases2021 2022 FC'!AC:AE,3,0)=0,"1",VLOOKUP(D866,'Cases2021 2022 FC'!AC:AE,3,0)),"1")</f>
        <v>250</v>
      </c>
      <c r="AI866" s="74">
        <f t="shared" si="79"/>
        <v>1</v>
      </c>
      <c r="AJ866" s="74">
        <f t="shared" si="80"/>
        <v>0</v>
      </c>
      <c r="AK866" s="74">
        <f t="shared" si="81"/>
        <v>1</v>
      </c>
      <c r="AL866" s="74">
        <f t="shared" si="82"/>
        <v>192</v>
      </c>
      <c r="AM866" s="75">
        <f t="shared" si="83"/>
        <v>0</v>
      </c>
      <c r="AN866" s="72" t="str">
        <f>VLOOKUP(D866,SOP!C:R,16,0)</f>
        <v>ΚΕΤΣΑΠ</v>
      </c>
    </row>
    <row r="867" spans="1:40" x14ac:dyDescent="0.3">
      <c r="A867" s="74" cm="1">
        <f t="array" ref="A867">1+SUMPRODUCT(--(D867&gt;$D$2:$D$826))</f>
        <v>826</v>
      </c>
      <c r="B867" s="72" t="str">
        <f t="shared" si="78"/>
        <v>67682359826</v>
      </c>
      <c r="C867" s="30">
        <v>46008</v>
      </c>
      <c r="D867" s="29">
        <v>67682359</v>
      </c>
      <c r="E867" s="29" t="s">
        <v>327</v>
      </c>
      <c r="F867" s="29" t="s">
        <v>624</v>
      </c>
      <c r="G867" s="29" t="s">
        <v>238</v>
      </c>
      <c r="H867" s="29" t="s">
        <v>1732</v>
      </c>
      <c r="I867" s="29">
        <v>192</v>
      </c>
      <c r="J867" s="29">
        <v>0</v>
      </c>
      <c r="K867" s="29">
        <v>0</v>
      </c>
      <c r="L867" s="29">
        <v>0</v>
      </c>
      <c r="M867" s="29" t="s">
        <v>239</v>
      </c>
      <c r="N867" s="132">
        <v>46320</v>
      </c>
      <c r="O867" s="29">
        <v>46230</v>
      </c>
      <c r="P867" s="29">
        <v>312</v>
      </c>
      <c r="Q867" s="29">
        <v>222</v>
      </c>
      <c r="R867" s="29" t="s">
        <v>1930</v>
      </c>
      <c r="S867" s="29">
        <v>45989</v>
      </c>
      <c r="T867" s="29" t="s">
        <v>240</v>
      </c>
      <c r="U867" s="29" t="s">
        <v>240</v>
      </c>
      <c r="V867" s="29">
        <v>192</v>
      </c>
      <c r="W867" s="29">
        <v>1148.3800000000001</v>
      </c>
      <c r="X867" s="29">
        <v>1</v>
      </c>
      <c r="Y867" s="29" t="s">
        <v>241</v>
      </c>
      <c r="Z867" s="29" t="s">
        <v>2245</v>
      </c>
      <c r="AA867" s="29" t="s">
        <v>242</v>
      </c>
      <c r="AB867" s="29" t="s">
        <v>242</v>
      </c>
      <c r="AC867" s="29" t="s">
        <v>242</v>
      </c>
      <c r="AD867" s="29" t="s">
        <v>243</v>
      </c>
      <c r="AE867" s="29" t="s">
        <v>240</v>
      </c>
      <c r="AF867" s="30">
        <v>45960</v>
      </c>
      <c r="AH867" s="74">
        <f>_xlfn.IFNA(IF(VLOOKUP(D867,'Cases2021 2022 FC'!AC:AE,3,0)=0,"1",VLOOKUP(D867,'Cases2021 2022 FC'!AC:AE,3,0)),"1")</f>
        <v>250</v>
      </c>
      <c r="AI867" s="74">
        <f t="shared" si="79"/>
        <v>1</v>
      </c>
      <c r="AJ867" s="74">
        <f t="shared" si="80"/>
        <v>0</v>
      </c>
      <c r="AK867" s="74">
        <f t="shared" si="81"/>
        <v>1</v>
      </c>
      <c r="AL867" s="74">
        <f t="shared" si="82"/>
        <v>192</v>
      </c>
      <c r="AM867" s="75">
        <f t="shared" si="83"/>
        <v>0</v>
      </c>
      <c r="AN867" s="72" t="str">
        <f>VLOOKUP(D867,SOP!C:R,16,0)</f>
        <v>ΚΕΤΣΑΠ</v>
      </c>
    </row>
    <row r="868" spans="1:40" x14ac:dyDescent="0.3">
      <c r="A868" s="74" cm="1">
        <f t="array" ref="A868">1+SUMPRODUCT(--(D868&gt;$D$2:$D$826))</f>
        <v>826</v>
      </c>
      <c r="B868" s="72" t="str">
        <f t="shared" si="78"/>
        <v>67682359826</v>
      </c>
      <c r="C868" s="30">
        <v>46008</v>
      </c>
      <c r="D868" s="29">
        <v>67682359</v>
      </c>
      <c r="E868" s="29" t="s">
        <v>327</v>
      </c>
      <c r="F868" s="29" t="s">
        <v>624</v>
      </c>
      <c r="G868" s="29" t="s">
        <v>238</v>
      </c>
      <c r="H868" s="29" t="s">
        <v>1732</v>
      </c>
      <c r="I868" s="29">
        <v>3</v>
      </c>
      <c r="J868" s="29">
        <v>0</v>
      </c>
      <c r="K868" s="29">
        <v>0</v>
      </c>
      <c r="L868" s="29">
        <v>0</v>
      </c>
      <c r="M868" s="29" t="s">
        <v>239</v>
      </c>
      <c r="N868" s="132">
        <v>46320</v>
      </c>
      <c r="O868" s="29">
        <v>46230</v>
      </c>
      <c r="P868" s="29">
        <v>312</v>
      </c>
      <c r="Q868" s="29">
        <v>222</v>
      </c>
      <c r="R868" s="29" t="s">
        <v>2246</v>
      </c>
      <c r="S868" s="29">
        <v>45989</v>
      </c>
      <c r="T868" s="29" t="s">
        <v>240</v>
      </c>
      <c r="U868" s="29" t="s">
        <v>240</v>
      </c>
      <c r="V868" s="29">
        <v>3</v>
      </c>
      <c r="W868" s="29">
        <v>17.940000000000001</v>
      </c>
      <c r="X868" s="29">
        <v>1.6E-2</v>
      </c>
      <c r="Y868" s="29" t="s">
        <v>241</v>
      </c>
      <c r="Z868" s="29" t="s">
        <v>2245</v>
      </c>
      <c r="AA868" s="29" t="s">
        <v>242</v>
      </c>
      <c r="AB868" s="29" t="s">
        <v>242</v>
      </c>
      <c r="AC868" s="29" t="s">
        <v>242</v>
      </c>
      <c r="AD868" s="29" t="s">
        <v>243</v>
      </c>
      <c r="AE868" s="29" t="s">
        <v>240</v>
      </c>
      <c r="AF868" s="30">
        <v>45960</v>
      </c>
      <c r="AH868" s="74">
        <f>_xlfn.IFNA(IF(VLOOKUP(D868,'Cases2021 2022 FC'!AC:AE,3,0)=0,"1",VLOOKUP(D868,'Cases2021 2022 FC'!AC:AE,3,0)),"1")</f>
        <v>250</v>
      </c>
      <c r="AI868" s="74">
        <f t="shared" si="79"/>
        <v>0</v>
      </c>
      <c r="AJ868" s="74">
        <f t="shared" si="80"/>
        <v>0</v>
      </c>
      <c r="AK868" s="74">
        <f t="shared" si="81"/>
        <v>1</v>
      </c>
      <c r="AL868" s="74">
        <f t="shared" si="82"/>
        <v>3</v>
      </c>
      <c r="AM868" s="75">
        <f t="shared" si="83"/>
        <v>0</v>
      </c>
      <c r="AN868" s="72" t="str">
        <f>VLOOKUP(D868,SOP!C:R,16,0)</f>
        <v>ΚΕΤΣΑΠ</v>
      </c>
    </row>
    <row r="869" spans="1:40" x14ac:dyDescent="0.3">
      <c r="A869" s="74" cm="1">
        <f t="array" ref="A869">1+SUMPRODUCT(--(D869&gt;$D$2:$D$826))</f>
        <v>826</v>
      </c>
      <c r="B869" s="72" t="str">
        <f t="shared" si="78"/>
        <v>67682359826</v>
      </c>
      <c r="C869" s="30">
        <v>46008</v>
      </c>
      <c r="D869" s="29">
        <v>67682359</v>
      </c>
      <c r="E869" s="29" t="s">
        <v>327</v>
      </c>
      <c r="F869" s="29" t="s">
        <v>624</v>
      </c>
      <c r="G869" s="29" t="s">
        <v>238</v>
      </c>
      <c r="H869" s="29" t="s">
        <v>1732</v>
      </c>
      <c r="I869" s="29">
        <v>15</v>
      </c>
      <c r="J869" s="29">
        <v>0</v>
      </c>
      <c r="K869" s="29">
        <v>0</v>
      </c>
      <c r="L869" s="29">
        <v>0</v>
      </c>
      <c r="M869" s="29" t="s">
        <v>239</v>
      </c>
      <c r="N869" s="132">
        <v>46320</v>
      </c>
      <c r="O869" s="30">
        <v>46230</v>
      </c>
      <c r="P869" s="29">
        <v>312</v>
      </c>
      <c r="Q869" s="29">
        <v>222</v>
      </c>
      <c r="R869" s="29" t="s">
        <v>2252</v>
      </c>
      <c r="S869" s="29">
        <v>45989</v>
      </c>
      <c r="T869" s="29" t="s">
        <v>240</v>
      </c>
      <c r="U869" s="29" t="s">
        <v>240</v>
      </c>
      <c r="V869" s="29">
        <v>15</v>
      </c>
      <c r="W869" s="29">
        <v>89.72</v>
      </c>
      <c r="X869" s="29">
        <v>7.8E-2</v>
      </c>
      <c r="Y869" s="29" t="s">
        <v>241</v>
      </c>
      <c r="Z869" s="29" t="s">
        <v>2245</v>
      </c>
      <c r="AA869" s="29" t="s">
        <v>242</v>
      </c>
      <c r="AB869" s="29" t="s">
        <v>242</v>
      </c>
      <c r="AC869" s="29" t="s">
        <v>242</v>
      </c>
      <c r="AD869" s="29" t="s">
        <v>243</v>
      </c>
      <c r="AE869" s="29" t="s">
        <v>240</v>
      </c>
      <c r="AF869" s="30">
        <v>45960</v>
      </c>
      <c r="AH869" s="74">
        <f>_xlfn.IFNA(IF(VLOOKUP(D869,'Cases2021 2022 FC'!AC:AE,3,0)=0,"1",VLOOKUP(D869,'Cases2021 2022 FC'!AC:AE,3,0)),"1")</f>
        <v>250</v>
      </c>
      <c r="AI869" s="74">
        <f t="shared" si="79"/>
        <v>0</v>
      </c>
      <c r="AJ869" s="74">
        <f t="shared" si="80"/>
        <v>0</v>
      </c>
      <c r="AK869" s="74">
        <f t="shared" si="81"/>
        <v>0</v>
      </c>
      <c r="AL869" s="74">
        <f t="shared" si="82"/>
        <v>0</v>
      </c>
      <c r="AM869" s="75">
        <f t="shared" si="83"/>
        <v>0</v>
      </c>
      <c r="AN869" s="72" t="str">
        <f>VLOOKUP(D869,SOP!C:R,16,0)</f>
        <v>ΚΕΤΣΑΠ</v>
      </c>
    </row>
    <row r="870" spans="1:40" x14ac:dyDescent="0.3">
      <c r="A870" s="74" cm="1">
        <f t="array" ref="A870">1+SUMPRODUCT(--(D870&gt;$D$2:$D$826))</f>
        <v>826</v>
      </c>
      <c r="B870" s="72" t="str">
        <f t="shared" si="78"/>
        <v>67682359826</v>
      </c>
      <c r="C870" s="30">
        <v>46008</v>
      </c>
      <c r="D870" s="29">
        <v>67682359</v>
      </c>
      <c r="E870" s="29" t="s">
        <v>327</v>
      </c>
      <c r="F870" s="29" t="s">
        <v>624</v>
      </c>
      <c r="G870" s="29" t="s">
        <v>238</v>
      </c>
      <c r="H870" s="29" t="s">
        <v>1732</v>
      </c>
      <c r="I870" s="29">
        <v>2</v>
      </c>
      <c r="J870" s="29">
        <v>0</v>
      </c>
      <c r="K870" s="29">
        <v>0</v>
      </c>
      <c r="L870" s="29">
        <v>0</v>
      </c>
      <c r="M870" s="29" t="s">
        <v>239</v>
      </c>
      <c r="N870" s="30">
        <v>46320</v>
      </c>
      <c r="O870" s="30">
        <v>46230</v>
      </c>
      <c r="P870" s="32">
        <v>312</v>
      </c>
      <c r="Q870" s="32">
        <v>222</v>
      </c>
      <c r="R870" s="29" t="s">
        <v>2247</v>
      </c>
      <c r="S870" s="30">
        <v>45989</v>
      </c>
      <c r="T870" s="29" t="s">
        <v>240</v>
      </c>
      <c r="U870" s="29" t="s">
        <v>240</v>
      </c>
      <c r="V870" s="32">
        <v>2</v>
      </c>
      <c r="W870" s="33">
        <v>11.96</v>
      </c>
      <c r="X870" s="32">
        <v>0.01</v>
      </c>
      <c r="Y870" s="29" t="s">
        <v>241</v>
      </c>
      <c r="Z870" s="29" t="s">
        <v>2245</v>
      </c>
      <c r="AA870" s="29" t="s">
        <v>242</v>
      </c>
      <c r="AB870" s="29" t="s">
        <v>242</v>
      </c>
      <c r="AC870" s="29" t="s">
        <v>242</v>
      </c>
      <c r="AD870" s="29" t="s">
        <v>243</v>
      </c>
      <c r="AE870" s="29" t="s">
        <v>240</v>
      </c>
      <c r="AF870" s="30">
        <v>45960</v>
      </c>
      <c r="AG870" s="30"/>
      <c r="AH870" s="74">
        <f>_xlfn.IFNA(IF(VLOOKUP(D870,'Cases2021 2022 FC'!AC:AE,3,0)=0,"1",VLOOKUP(D870,'Cases2021 2022 FC'!AC:AE,3,0)),"1")</f>
        <v>250</v>
      </c>
      <c r="AI870" s="74">
        <f t="shared" si="79"/>
        <v>0</v>
      </c>
      <c r="AJ870" s="74">
        <f t="shared" si="80"/>
        <v>0</v>
      </c>
      <c r="AK870" s="74">
        <f t="shared" si="81"/>
        <v>0</v>
      </c>
      <c r="AL870" s="74">
        <f t="shared" si="82"/>
        <v>0</v>
      </c>
      <c r="AM870" s="75">
        <f t="shared" si="83"/>
        <v>0</v>
      </c>
      <c r="AN870" s="72" t="str">
        <f>VLOOKUP(D870,SOP!C:R,16,0)</f>
        <v>ΚΕΤΣΑΠ</v>
      </c>
    </row>
    <row r="871" spans="1:40" x14ac:dyDescent="0.3">
      <c r="A871" s="74" cm="1">
        <f t="array" ref="A871">1+SUMPRODUCT(--(D871&gt;$D$2:$D$826))</f>
        <v>826</v>
      </c>
      <c r="B871" s="72" t="str">
        <f t="shared" si="78"/>
        <v>67682359826</v>
      </c>
      <c r="C871" s="30">
        <v>46008</v>
      </c>
      <c r="D871" s="29">
        <v>67682359</v>
      </c>
      <c r="E871" s="29" t="s">
        <v>327</v>
      </c>
      <c r="F871" s="29" t="s">
        <v>624</v>
      </c>
      <c r="G871" s="29" t="s">
        <v>238</v>
      </c>
      <c r="H871" s="29" t="s">
        <v>1732</v>
      </c>
      <c r="I871" s="29">
        <v>7</v>
      </c>
      <c r="J871" s="29">
        <v>0</v>
      </c>
      <c r="K871" s="29">
        <v>0</v>
      </c>
      <c r="L871" s="29">
        <v>0</v>
      </c>
      <c r="M871" s="29" t="s">
        <v>239</v>
      </c>
      <c r="N871" s="30">
        <v>46320</v>
      </c>
      <c r="O871" s="30">
        <v>46230</v>
      </c>
      <c r="P871" s="32">
        <v>312</v>
      </c>
      <c r="Q871" s="32">
        <v>222</v>
      </c>
      <c r="R871" s="29" t="s">
        <v>2253</v>
      </c>
      <c r="S871" s="30">
        <v>45989</v>
      </c>
      <c r="T871" s="29" t="s">
        <v>240</v>
      </c>
      <c r="U871" s="29" t="s">
        <v>240</v>
      </c>
      <c r="V871" s="32">
        <v>7</v>
      </c>
      <c r="W871" s="33">
        <v>41.87</v>
      </c>
      <c r="X871" s="32">
        <v>3.5999999999999997E-2</v>
      </c>
      <c r="Y871" s="29" t="s">
        <v>241</v>
      </c>
      <c r="Z871" s="29" t="s">
        <v>2245</v>
      </c>
      <c r="AA871" s="29" t="s">
        <v>242</v>
      </c>
      <c r="AB871" s="29" t="s">
        <v>242</v>
      </c>
      <c r="AC871" s="29" t="s">
        <v>242</v>
      </c>
      <c r="AD871" s="29" t="s">
        <v>243</v>
      </c>
      <c r="AE871" s="29" t="s">
        <v>240</v>
      </c>
      <c r="AF871" s="30">
        <v>45960</v>
      </c>
      <c r="AG871" s="30"/>
      <c r="AH871" s="74">
        <f>_xlfn.IFNA(IF(VLOOKUP(D871,'Cases2021 2022 FC'!AC:AE,3,0)=0,"1",VLOOKUP(D871,'Cases2021 2022 FC'!AC:AE,3,0)),"1")</f>
        <v>250</v>
      </c>
      <c r="AI871" s="74">
        <f t="shared" si="79"/>
        <v>0</v>
      </c>
      <c r="AJ871" s="74">
        <f t="shared" si="80"/>
        <v>0</v>
      </c>
      <c r="AK871" s="74">
        <f t="shared" si="81"/>
        <v>0</v>
      </c>
      <c r="AL871" s="74">
        <f t="shared" si="82"/>
        <v>0</v>
      </c>
      <c r="AM871" s="75">
        <f t="shared" si="83"/>
        <v>0</v>
      </c>
      <c r="AN871" s="72" t="str">
        <f>VLOOKUP(D871,SOP!C:R,16,0)</f>
        <v>ΚΕΤΣΑΠ</v>
      </c>
    </row>
    <row r="872" spans="1:40" x14ac:dyDescent="0.3">
      <c r="A872" s="74" cm="1">
        <f t="array" ref="A872">1+SUMPRODUCT(--(D872&gt;$D$2:$D$826))</f>
        <v>826</v>
      </c>
      <c r="B872" s="72" t="str">
        <f t="shared" si="78"/>
        <v>67682359826</v>
      </c>
      <c r="C872" s="30">
        <v>46008</v>
      </c>
      <c r="D872" s="29">
        <v>67682359</v>
      </c>
      <c r="E872" s="29" t="s">
        <v>327</v>
      </c>
      <c r="F872" s="29" t="s">
        <v>624</v>
      </c>
      <c r="G872" s="29" t="s">
        <v>238</v>
      </c>
      <c r="H872" s="29" t="s">
        <v>1931</v>
      </c>
      <c r="I872" s="29">
        <v>192</v>
      </c>
      <c r="J872" s="29">
        <v>0</v>
      </c>
      <c r="K872" s="29">
        <v>0</v>
      </c>
      <c r="L872" s="29">
        <v>0</v>
      </c>
      <c r="M872" s="29" t="s">
        <v>239</v>
      </c>
      <c r="N872" s="30">
        <v>46340</v>
      </c>
      <c r="O872" s="30">
        <v>46250</v>
      </c>
      <c r="P872" s="29">
        <v>332</v>
      </c>
      <c r="Q872" s="29">
        <v>242</v>
      </c>
      <c r="R872" s="29" t="s">
        <v>1932</v>
      </c>
      <c r="S872" s="30">
        <v>45993</v>
      </c>
      <c r="T872" s="29" t="s">
        <v>240</v>
      </c>
      <c r="U872" s="29" t="s">
        <v>240</v>
      </c>
      <c r="V872" s="29">
        <v>192</v>
      </c>
      <c r="W872" s="29">
        <v>1148.3800000000001</v>
      </c>
      <c r="X872" s="29">
        <v>1</v>
      </c>
      <c r="Y872" s="29" t="s">
        <v>241</v>
      </c>
      <c r="Z872" s="29" t="s">
        <v>2245</v>
      </c>
      <c r="AA872" s="29" t="s">
        <v>242</v>
      </c>
      <c r="AB872" s="29" t="s">
        <v>242</v>
      </c>
      <c r="AC872" s="29" t="s">
        <v>242</v>
      </c>
      <c r="AD872" s="29" t="s">
        <v>243</v>
      </c>
      <c r="AE872" s="29" t="s">
        <v>240</v>
      </c>
      <c r="AF872" s="30">
        <v>45980</v>
      </c>
      <c r="AH872" s="74">
        <f>_xlfn.IFNA(IF(VLOOKUP(D872,'Cases2021 2022 FC'!AC:AE,3,0)=0,"1",VLOOKUP(D872,'Cases2021 2022 FC'!AC:AE,3,0)),"1")</f>
        <v>250</v>
      </c>
      <c r="AI872" s="74">
        <f t="shared" si="79"/>
        <v>1</v>
      </c>
      <c r="AJ872" s="74">
        <f t="shared" si="80"/>
        <v>0</v>
      </c>
      <c r="AK872" s="74">
        <f t="shared" si="81"/>
        <v>0</v>
      </c>
      <c r="AL872" s="74">
        <f t="shared" si="82"/>
        <v>0</v>
      </c>
      <c r="AM872" s="75">
        <f t="shared" si="83"/>
        <v>0</v>
      </c>
      <c r="AN872" s="72" t="str">
        <f>VLOOKUP(D872,SOP!C:R,16,0)</f>
        <v>ΚΕΤΣΑΠ</v>
      </c>
    </row>
    <row r="873" spans="1:40" x14ac:dyDescent="0.3">
      <c r="A873" s="74" cm="1">
        <f t="array" ref="A873">1+SUMPRODUCT(--(D873&gt;$D$2:$D$826))</f>
        <v>826</v>
      </c>
      <c r="B873" s="72" t="str">
        <f t="shared" si="78"/>
        <v>67682359826</v>
      </c>
      <c r="C873" s="30">
        <v>46008</v>
      </c>
      <c r="D873" s="29">
        <v>67682359</v>
      </c>
      <c r="E873" s="29" t="s">
        <v>327</v>
      </c>
      <c r="F873" s="29" t="s">
        <v>624</v>
      </c>
      <c r="G873" s="29" t="s">
        <v>238</v>
      </c>
      <c r="H873" s="29" t="s">
        <v>1931</v>
      </c>
      <c r="I873" s="29">
        <v>192</v>
      </c>
      <c r="J873" s="29">
        <v>0</v>
      </c>
      <c r="K873" s="29">
        <v>0</v>
      </c>
      <c r="L873" s="29">
        <v>0</v>
      </c>
      <c r="M873" s="29" t="s">
        <v>239</v>
      </c>
      <c r="N873" s="30">
        <v>46340</v>
      </c>
      <c r="O873" s="30">
        <v>46250</v>
      </c>
      <c r="P873" s="29">
        <v>332</v>
      </c>
      <c r="Q873" s="29">
        <v>242</v>
      </c>
      <c r="R873" s="29" t="s">
        <v>1933</v>
      </c>
      <c r="S873" s="30">
        <v>45993</v>
      </c>
      <c r="T873" s="29" t="s">
        <v>240</v>
      </c>
      <c r="U873" s="29" t="s">
        <v>240</v>
      </c>
      <c r="V873" s="29">
        <v>192</v>
      </c>
      <c r="W873" s="29">
        <v>1148.3800000000001</v>
      </c>
      <c r="X873" s="29">
        <v>1</v>
      </c>
      <c r="Y873" s="29" t="s">
        <v>241</v>
      </c>
      <c r="Z873" s="29" t="s">
        <v>2245</v>
      </c>
      <c r="AA873" s="29" t="s">
        <v>242</v>
      </c>
      <c r="AB873" s="29" t="s">
        <v>242</v>
      </c>
      <c r="AC873" s="29" t="s">
        <v>242</v>
      </c>
      <c r="AD873" s="29" t="s">
        <v>243</v>
      </c>
      <c r="AE873" s="29" t="s">
        <v>240</v>
      </c>
      <c r="AF873" s="30">
        <v>45980</v>
      </c>
      <c r="AH873" s="74">
        <f>_xlfn.IFNA(IF(VLOOKUP(D873,'Cases2021 2022 FC'!AC:AE,3,0)=0,"1",VLOOKUP(D873,'Cases2021 2022 FC'!AC:AE,3,0)),"1")</f>
        <v>250</v>
      </c>
      <c r="AI873" s="74">
        <f t="shared" si="79"/>
        <v>1</v>
      </c>
      <c r="AJ873" s="74">
        <f t="shared" si="80"/>
        <v>0</v>
      </c>
      <c r="AK873" s="74">
        <f t="shared" si="81"/>
        <v>1</v>
      </c>
      <c r="AL873" s="74">
        <f t="shared" si="82"/>
        <v>192</v>
      </c>
      <c r="AM873" s="75">
        <f t="shared" si="83"/>
        <v>0</v>
      </c>
      <c r="AN873" s="72" t="str">
        <f>VLOOKUP(D873,SOP!C:R,16,0)</f>
        <v>ΚΕΤΣΑΠ</v>
      </c>
    </row>
    <row r="874" spans="1:40" x14ac:dyDescent="0.3">
      <c r="A874" s="74" cm="1">
        <f t="array" ref="A874">1+SUMPRODUCT(--(D874&gt;$D$2:$D$826))</f>
        <v>826</v>
      </c>
      <c r="B874" s="72" t="str">
        <f t="shared" si="78"/>
        <v>67682359826</v>
      </c>
      <c r="C874" s="30">
        <v>46008</v>
      </c>
      <c r="D874" s="29">
        <v>67682359</v>
      </c>
      <c r="E874" s="29" t="s">
        <v>327</v>
      </c>
      <c r="F874" s="29" t="s">
        <v>624</v>
      </c>
      <c r="G874" s="29" t="s">
        <v>238</v>
      </c>
      <c r="H874" s="29" t="s">
        <v>1931</v>
      </c>
      <c r="I874" s="29">
        <v>192</v>
      </c>
      <c r="J874" s="29">
        <v>0</v>
      </c>
      <c r="K874" s="29">
        <v>0</v>
      </c>
      <c r="L874" s="29">
        <v>0</v>
      </c>
      <c r="M874" s="29" t="s">
        <v>239</v>
      </c>
      <c r="N874" s="132">
        <v>46340</v>
      </c>
      <c r="O874" s="30">
        <v>46250</v>
      </c>
      <c r="P874" s="29">
        <v>332</v>
      </c>
      <c r="Q874" s="29">
        <v>242</v>
      </c>
      <c r="R874" s="29" t="s">
        <v>1934</v>
      </c>
      <c r="S874" s="29">
        <v>45993</v>
      </c>
      <c r="T874" s="29" t="s">
        <v>240</v>
      </c>
      <c r="U874" s="29" t="s">
        <v>240</v>
      </c>
      <c r="V874" s="29">
        <v>192</v>
      </c>
      <c r="W874" s="29">
        <v>1148.3800000000001</v>
      </c>
      <c r="X874" s="29">
        <v>1</v>
      </c>
      <c r="Y874" s="29" t="s">
        <v>241</v>
      </c>
      <c r="Z874" s="29" t="s">
        <v>2245</v>
      </c>
      <c r="AA874" s="29" t="s">
        <v>242</v>
      </c>
      <c r="AB874" s="29" t="s">
        <v>242</v>
      </c>
      <c r="AC874" s="29" t="s">
        <v>242</v>
      </c>
      <c r="AD874" s="29" t="s">
        <v>243</v>
      </c>
      <c r="AE874" s="29" t="s">
        <v>240</v>
      </c>
      <c r="AF874" s="30">
        <v>45980</v>
      </c>
      <c r="AH874" s="74">
        <f>_xlfn.IFNA(IF(VLOOKUP(D874,'Cases2021 2022 FC'!AC:AE,3,0)=0,"1",VLOOKUP(D874,'Cases2021 2022 FC'!AC:AE,3,0)),"1")</f>
        <v>250</v>
      </c>
      <c r="AI874" s="74">
        <f t="shared" si="79"/>
        <v>1</v>
      </c>
      <c r="AJ874" s="74">
        <f t="shared" si="80"/>
        <v>0</v>
      </c>
      <c r="AK874" s="74">
        <f t="shared" si="81"/>
        <v>1</v>
      </c>
      <c r="AL874" s="74">
        <f t="shared" si="82"/>
        <v>192</v>
      </c>
      <c r="AM874" s="75">
        <f t="shared" si="83"/>
        <v>0</v>
      </c>
      <c r="AN874" s="72" t="str">
        <f>VLOOKUP(D874,SOP!C:R,16,0)</f>
        <v>ΚΕΤΣΑΠ</v>
      </c>
    </row>
    <row r="875" spans="1:40" x14ac:dyDescent="0.3">
      <c r="A875" s="74" cm="1">
        <f t="array" ref="A875">1+SUMPRODUCT(--(D875&gt;$D$2:$D$826))</f>
        <v>826</v>
      </c>
      <c r="B875" s="72" t="str">
        <f t="shared" si="78"/>
        <v>67682359826</v>
      </c>
      <c r="C875" s="30">
        <v>46008</v>
      </c>
      <c r="D875" s="29">
        <v>67682359</v>
      </c>
      <c r="E875" s="29" t="s">
        <v>327</v>
      </c>
      <c r="F875" s="29" t="s">
        <v>624</v>
      </c>
      <c r="G875" s="29" t="s">
        <v>238</v>
      </c>
      <c r="H875" s="29" t="s">
        <v>1931</v>
      </c>
      <c r="I875" s="29">
        <v>192</v>
      </c>
      <c r="J875" s="29">
        <v>0</v>
      </c>
      <c r="K875" s="29">
        <v>0</v>
      </c>
      <c r="L875" s="29">
        <v>0</v>
      </c>
      <c r="M875" s="29" t="s">
        <v>239</v>
      </c>
      <c r="N875" s="30">
        <v>46340</v>
      </c>
      <c r="O875" s="30">
        <v>46250</v>
      </c>
      <c r="P875" s="29">
        <v>332</v>
      </c>
      <c r="Q875" s="29">
        <v>242</v>
      </c>
      <c r="R875" s="29" t="s">
        <v>1935</v>
      </c>
      <c r="S875" s="30">
        <v>45993</v>
      </c>
      <c r="T875" s="29" t="s">
        <v>240</v>
      </c>
      <c r="U875" s="29" t="s">
        <v>240</v>
      </c>
      <c r="V875" s="29">
        <v>192</v>
      </c>
      <c r="W875" s="29">
        <v>1148.3800000000001</v>
      </c>
      <c r="X875" s="29">
        <v>1</v>
      </c>
      <c r="Y875" s="29" t="s">
        <v>241</v>
      </c>
      <c r="Z875" s="29" t="s">
        <v>2245</v>
      </c>
      <c r="AA875" s="29" t="s">
        <v>242</v>
      </c>
      <c r="AB875" s="29" t="s">
        <v>242</v>
      </c>
      <c r="AC875" s="29" t="s">
        <v>242</v>
      </c>
      <c r="AD875" s="29" t="s">
        <v>243</v>
      </c>
      <c r="AE875" s="29" t="s">
        <v>240</v>
      </c>
      <c r="AF875" s="30">
        <v>45980</v>
      </c>
      <c r="AH875" s="74">
        <f>_xlfn.IFNA(IF(VLOOKUP(D875,'Cases2021 2022 FC'!AC:AE,3,0)=0,"1",VLOOKUP(D875,'Cases2021 2022 FC'!AC:AE,3,0)),"1")</f>
        <v>250</v>
      </c>
      <c r="AI875" s="74">
        <f t="shared" si="79"/>
        <v>1</v>
      </c>
      <c r="AJ875" s="74">
        <f t="shared" si="80"/>
        <v>0</v>
      </c>
      <c r="AK875" s="74">
        <f t="shared" si="81"/>
        <v>1</v>
      </c>
      <c r="AL875" s="74">
        <f t="shared" si="82"/>
        <v>192</v>
      </c>
      <c r="AM875" s="75">
        <f t="shared" si="83"/>
        <v>0</v>
      </c>
      <c r="AN875" s="72" t="str">
        <f>VLOOKUP(D875,SOP!C:R,16,0)</f>
        <v>ΚΕΤΣΑΠ</v>
      </c>
    </row>
    <row r="876" spans="1:40" x14ac:dyDescent="0.3">
      <c r="A876" s="74" cm="1">
        <f t="array" ref="A876">1+SUMPRODUCT(--(D876&gt;$D$2:$D$826))</f>
        <v>826</v>
      </c>
      <c r="B876" s="72" t="str">
        <f t="shared" si="78"/>
        <v>67682359826</v>
      </c>
      <c r="C876" s="30">
        <v>46008</v>
      </c>
      <c r="D876" s="29">
        <v>67682359</v>
      </c>
      <c r="E876" s="29" t="s">
        <v>327</v>
      </c>
      <c r="F876" s="29" t="s">
        <v>624</v>
      </c>
      <c r="G876" s="29" t="s">
        <v>238</v>
      </c>
      <c r="H876" s="29" t="s">
        <v>1931</v>
      </c>
      <c r="I876" s="29">
        <v>192</v>
      </c>
      <c r="J876" s="29">
        <v>0</v>
      </c>
      <c r="K876" s="29">
        <v>0</v>
      </c>
      <c r="L876" s="29">
        <v>0</v>
      </c>
      <c r="M876" s="29" t="s">
        <v>239</v>
      </c>
      <c r="N876" s="30">
        <v>46340</v>
      </c>
      <c r="O876" s="30">
        <v>46250</v>
      </c>
      <c r="P876" s="29">
        <v>332</v>
      </c>
      <c r="Q876" s="29">
        <v>242</v>
      </c>
      <c r="R876" s="29" t="s">
        <v>1936</v>
      </c>
      <c r="S876" s="30">
        <v>45993</v>
      </c>
      <c r="T876" s="29" t="s">
        <v>240</v>
      </c>
      <c r="U876" s="29" t="s">
        <v>240</v>
      </c>
      <c r="V876" s="29">
        <v>192</v>
      </c>
      <c r="W876" s="29">
        <v>1148.3800000000001</v>
      </c>
      <c r="X876" s="29">
        <v>1</v>
      </c>
      <c r="Y876" s="29" t="s">
        <v>241</v>
      </c>
      <c r="Z876" s="29" t="s">
        <v>2245</v>
      </c>
      <c r="AA876" s="29" t="s">
        <v>242</v>
      </c>
      <c r="AB876" s="29" t="s">
        <v>242</v>
      </c>
      <c r="AC876" s="29" t="s">
        <v>242</v>
      </c>
      <c r="AD876" s="29" t="s">
        <v>243</v>
      </c>
      <c r="AE876" s="29" t="s">
        <v>240</v>
      </c>
      <c r="AF876" s="30">
        <v>45980</v>
      </c>
      <c r="AH876" s="74">
        <f>_xlfn.IFNA(IF(VLOOKUP(D876,'Cases2021 2022 FC'!AC:AE,3,0)=0,"1",VLOOKUP(D876,'Cases2021 2022 FC'!AC:AE,3,0)),"1")</f>
        <v>250</v>
      </c>
      <c r="AI876" s="74">
        <f t="shared" si="79"/>
        <v>1</v>
      </c>
      <c r="AJ876" s="74">
        <f t="shared" si="80"/>
        <v>0</v>
      </c>
      <c r="AK876" s="74">
        <f t="shared" si="81"/>
        <v>1</v>
      </c>
      <c r="AL876" s="74">
        <f t="shared" si="82"/>
        <v>192</v>
      </c>
      <c r="AM876" s="75">
        <f t="shared" si="83"/>
        <v>0</v>
      </c>
      <c r="AN876" s="72" t="str">
        <f>VLOOKUP(D876,SOP!C:R,16,0)</f>
        <v>ΚΕΤΣΑΠ</v>
      </c>
    </row>
    <row r="877" spans="1:40" x14ac:dyDescent="0.3">
      <c r="A877" s="74" cm="1">
        <f t="array" ref="A877">1+SUMPRODUCT(--(D877&gt;$D$2:$D$826))</f>
        <v>826</v>
      </c>
      <c r="B877" s="72" t="str">
        <f t="shared" si="78"/>
        <v>67682359826</v>
      </c>
      <c r="C877" s="30">
        <v>46008</v>
      </c>
      <c r="D877" s="29">
        <v>67682359</v>
      </c>
      <c r="E877" s="29" t="s">
        <v>327</v>
      </c>
      <c r="F877" s="29" t="s">
        <v>624</v>
      </c>
      <c r="G877" s="29" t="s">
        <v>238</v>
      </c>
      <c r="H877" s="29" t="s">
        <v>1931</v>
      </c>
      <c r="I877" s="29">
        <v>192</v>
      </c>
      <c r="J877" s="29">
        <v>0</v>
      </c>
      <c r="K877" s="29">
        <v>0</v>
      </c>
      <c r="L877" s="29">
        <v>0</v>
      </c>
      <c r="M877" s="29" t="s">
        <v>239</v>
      </c>
      <c r="N877" s="132">
        <v>46340</v>
      </c>
      <c r="O877" s="30">
        <v>46250</v>
      </c>
      <c r="P877" s="29">
        <v>332</v>
      </c>
      <c r="Q877" s="29">
        <v>242</v>
      </c>
      <c r="R877" s="29" t="s">
        <v>1937</v>
      </c>
      <c r="S877" s="29">
        <v>45993</v>
      </c>
      <c r="T877" s="29" t="s">
        <v>240</v>
      </c>
      <c r="U877" s="29" t="s">
        <v>240</v>
      </c>
      <c r="V877" s="29">
        <v>192</v>
      </c>
      <c r="W877" s="29">
        <v>1148.3800000000001</v>
      </c>
      <c r="X877" s="29">
        <v>1</v>
      </c>
      <c r="Y877" s="29" t="s">
        <v>241</v>
      </c>
      <c r="Z877" s="29" t="s">
        <v>2245</v>
      </c>
      <c r="AA877" s="29" t="s">
        <v>242</v>
      </c>
      <c r="AB877" s="29" t="s">
        <v>242</v>
      </c>
      <c r="AC877" s="29" t="s">
        <v>242</v>
      </c>
      <c r="AD877" s="29" t="s">
        <v>243</v>
      </c>
      <c r="AE877" s="29" t="s">
        <v>240</v>
      </c>
      <c r="AF877" s="30">
        <v>45980</v>
      </c>
      <c r="AH877" s="74">
        <f>_xlfn.IFNA(IF(VLOOKUP(D877,'Cases2021 2022 FC'!AC:AE,3,0)=0,"1",VLOOKUP(D877,'Cases2021 2022 FC'!AC:AE,3,0)),"1")</f>
        <v>250</v>
      </c>
      <c r="AI877" s="74">
        <f t="shared" si="79"/>
        <v>1</v>
      </c>
      <c r="AJ877" s="74">
        <f t="shared" si="80"/>
        <v>0</v>
      </c>
      <c r="AK877" s="74">
        <f t="shared" si="81"/>
        <v>1</v>
      </c>
      <c r="AL877" s="74">
        <f t="shared" si="82"/>
        <v>192</v>
      </c>
      <c r="AM877" s="75">
        <f t="shared" si="83"/>
        <v>0</v>
      </c>
      <c r="AN877" s="72" t="str">
        <f>VLOOKUP(D877,SOP!C:R,16,0)</f>
        <v>ΚΕΤΣΑΠ</v>
      </c>
    </row>
    <row r="878" spans="1:40" x14ac:dyDescent="0.3">
      <c r="A878" s="74" cm="1">
        <f t="array" ref="A878">1+SUMPRODUCT(--(D878&gt;$D$2:$D$826))</f>
        <v>826</v>
      </c>
      <c r="B878" s="72" t="str">
        <f t="shared" si="78"/>
        <v>67738206826</v>
      </c>
      <c r="C878" s="30">
        <v>46008</v>
      </c>
      <c r="D878" s="29">
        <v>67738206</v>
      </c>
      <c r="E878" s="29" t="s">
        <v>328</v>
      </c>
      <c r="F878" s="29" t="s">
        <v>624</v>
      </c>
      <c r="G878" s="29" t="s">
        <v>238</v>
      </c>
      <c r="H878" s="29" t="s">
        <v>1565</v>
      </c>
      <c r="I878" s="29">
        <v>13</v>
      </c>
      <c r="J878" s="29">
        <v>0</v>
      </c>
      <c r="K878" s="29">
        <v>0</v>
      </c>
      <c r="L878" s="29">
        <v>0</v>
      </c>
      <c r="M878" s="29" t="s">
        <v>239</v>
      </c>
      <c r="N878" s="30">
        <v>46477</v>
      </c>
      <c r="O878" s="30">
        <v>46397</v>
      </c>
      <c r="P878" s="29">
        <v>469</v>
      </c>
      <c r="Q878" s="29">
        <v>389</v>
      </c>
      <c r="R878" s="29" t="s">
        <v>1566</v>
      </c>
      <c r="S878" s="30">
        <v>45923</v>
      </c>
      <c r="T878" s="29" t="s">
        <v>240</v>
      </c>
      <c r="U878" s="29" t="s">
        <v>240</v>
      </c>
      <c r="V878" s="32">
        <v>13</v>
      </c>
      <c r="W878" s="29">
        <v>284.01</v>
      </c>
      <c r="X878" s="29">
        <v>0.20599999999999999</v>
      </c>
      <c r="Y878" s="29" t="s">
        <v>241</v>
      </c>
      <c r="Z878" s="29" t="s">
        <v>2245</v>
      </c>
      <c r="AA878" s="29" t="s">
        <v>242</v>
      </c>
      <c r="AB878" s="29" t="s">
        <v>242</v>
      </c>
      <c r="AC878" s="29" t="s">
        <v>242</v>
      </c>
      <c r="AD878" s="29" t="s">
        <v>243</v>
      </c>
      <c r="AE878" s="29" t="s">
        <v>240</v>
      </c>
      <c r="AF878" s="30">
        <v>45923</v>
      </c>
      <c r="AH878" s="74">
        <f>_xlfn.IFNA(IF(VLOOKUP(D878,'Cases2021 2022 FC'!AC:AE,3,0)=0,"1",VLOOKUP(D878,'Cases2021 2022 FC'!AC:AE,3,0)),"1")</f>
        <v>8</v>
      </c>
      <c r="AI878" s="74">
        <f t="shared" si="79"/>
        <v>2</v>
      </c>
      <c r="AJ878" s="74">
        <f t="shared" si="80"/>
        <v>0</v>
      </c>
      <c r="AK878" s="74">
        <f t="shared" si="81"/>
        <v>0</v>
      </c>
      <c r="AL878" s="74">
        <f t="shared" si="82"/>
        <v>0</v>
      </c>
      <c r="AM878" s="75">
        <f t="shared" si="83"/>
        <v>0</v>
      </c>
      <c r="AN878" s="72" t="str">
        <f>VLOOKUP(D878,SOP!C:R,16,0)</f>
        <v>ΣΑΛΤΣΕΣ</v>
      </c>
    </row>
    <row r="879" spans="1:40" x14ac:dyDescent="0.3">
      <c r="A879" s="74" cm="1">
        <f t="array" ref="A879">1+SUMPRODUCT(--(D879&gt;$D$2:$D$826))</f>
        <v>826</v>
      </c>
      <c r="B879" s="72" t="str">
        <f t="shared" si="78"/>
        <v>67738206826</v>
      </c>
      <c r="C879" s="30">
        <v>46008</v>
      </c>
      <c r="D879" s="29">
        <v>67738206</v>
      </c>
      <c r="E879" s="29" t="s">
        <v>328</v>
      </c>
      <c r="F879" s="29" t="s">
        <v>624</v>
      </c>
      <c r="G879" s="29" t="s">
        <v>238</v>
      </c>
      <c r="H879" s="29" t="s">
        <v>1565</v>
      </c>
      <c r="I879" s="29">
        <v>52</v>
      </c>
      <c r="J879" s="29">
        <v>0</v>
      </c>
      <c r="K879" s="29">
        <v>0</v>
      </c>
      <c r="L879" s="29">
        <v>0</v>
      </c>
      <c r="M879" s="29" t="s">
        <v>239</v>
      </c>
      <c r="N879" s="30">
        <v>46477</v>
      </c>
      <c r="O879" s="30">
        <v>46397</v>
      </c>
      <c r="P879" s="29">
        <v>469</v>
      </c>
      <c r="Q879" s="29">
        <v>389</v>
      </c>
      <c r="R879" s="29" t="s">
        <v>1567</v>
      </c>
      <c r="S879" s="30">
        <v>45923</v>
      </c>
      <c r="T879" s="29" t="s">
        <v>240</v>
      </c>
      <c r="U879" s="29" t="s">
        <v>240</v>
      </c>
      <c r="V879" s="29">
        <v>52</v>
      </c>
      <c r="W879" s="29">
        <v>1136.05</v>
      </c>
      <c r="X879" s="29">
        <v>0.82499999999999996</v>
      </c>
      <c r="Y879" s="29" t="s">
        <v>241</v>
      </c>
      <c r="Z879" s="29" t="s">
        <v>2245</v>
      </c>
      <c r="AA879" s="29" t="s">
        <v>242</v>
      </c>
      <c r="AB879" s="29" t="s">
        <v>242</v>
      </c>
      <c r="AC879" s="29" t="s">
        <v>242</v>
      </c>
      <c r="AD879" s="29" t="s">
        <v>243</v>
      </c>
      <c r="AE879" s="29" t="s">
        <v>240</v>
      </c>
      <c r="AF879" s="30">
        <v>45923</v>
      </c>
      <c r="AH879" s="74">
        <f>_xlfn.IFNA(IF(VLOOKUP(D879,'Cases2021 2022 FC'!AC:AE,3,0)=0,"1",VLOOKUP(D879,'Cases2021 2022 FC'!AC:AE,3,0)),"1")</f>
        <v>8</v>
      </c>
      <c r="AI879" s="74">
        <f t="shared" si="79"/>
        <v>7</v>
      </c>
      <c r="AJ879" s="74">
        <f t="shared" si="80"/>
        <v>0</v>
      </c>
      <c r="AK879" s="74">
        <f t="shared" si="81"/>
        <v>2</v>
      </c>
      <c r="AL879" s="74">
        <f t="shared" si="82"/>
        <v>52</v>
      </c>
      <c r="AM879" s="75">
        <f t="shared" si="83"/>
        <v>0</v>
      </c>
      <c r="AN879" s="72" t="str">
        <f>VLOOKUP(D879,SOP!C:R,16,0)</f>
        <v>ΣΑΛΤΣΕΣ</v>
      </c>
    </row>
    <row r="880" spans="1:40" x14ac:dyDescent="0.3">
      <c r="A880" s="74" cm="1">
        <f t="array" ref="A880">1+SUMPRODUCT(--(D880&gt;$D$2:$D$826))</f>
        <v>826</v>
      </c>
      <c r="B880" s="72" t="str">
        <f t="shared" si="78"/>
        <v>67738206826</v>
      </c>
      <c r="C880" s="30">
        <v>46008</v>
      </c>
      <c r="D880" s="29">
        <v>67738206</v>
      </c>
      <c r="E880" s="29" t="s">
        <v>328</v>
      </c>
      <c r="F880" s="29" t="s">
        <v>624</v>
      </c>
      <c r="G880" s="29" t="s">
        <v>238</v>
      </c>
      <c r="H880" s="29" t="s">
        <v>1565</v>
      </c>
      <c r="I880" s="29">
        <v>2</v>
      </c>
      <c r="J880" s="29">
        <v>0</v>
      </c>
      <c r="K880" s="29">
        <v>0</v>
      </c>
      <c r="L880" s="29">
        <v>0</v>
      </c>
      <c r="M880" s="29" t="s">
        <v>239</v>
      </c>
      <c r="N880" s="132">
        <v>46477</v>
      </c>
      <c r="O880" s="30">
        <v>46397</v>
      </c>
      <c r="P880" s="29">
        <v>469</v>
      </c>
      <c r="Q880" s="29">
        <v>389</v>
      </c>
      <c r="R880" s="29" t="s">
        <v>2250</v>
      </c>
      <c r="S880" s="29">
        <v>45923</v>
      </c>
      <c r="T880" s="29" t="s">
        <v>240</v>
      </c>
      <c r="U880" s="29" t="s">
        <v>240</v>
      </c>
      <c r="V880" s="29">
        <v>2</v>
      </c>
      <c r="W880" s="29">
        <v>43.69</v>
      </c>
      <c r="X880" s="29">
        <v>3.2000000000000001E-2</v>
      </c>
      <c r="Y880" s="29" t="s">
        <v>241</v>
      </c>
      <c r="Z880" s="29" t="s">
        <v>2245</v>
      </c>
      <c r="AA880" s="29" t="s">
        <v>242</v>
      </c>
      <c r="AB880" s="29" t="s">
        <v>242</v>
      </c>
      <c r="AC880" s="29" t="s">
        <v>242</v>
      </c>
      <c r="AD880" s="29" t="s">
        <v>243</v>
      </c>
      <c r="AE880" s="29" t="s">
        <v>240</v>
      </c>
      <c r="AF880" s="30">
        <v>45923</v>
      </c>
      <c r="AH880" s="74">
        <f>_xlfn.IFNA(IF(VLOOKUP(D880,'Cases2021 2022 FC'!AC:AE,3,0)=0,"1",VLOOKUP(D880,'Cases2021 2022 FC'!AC:AE,3,0)),"1")</f>
        <v>8</v>
      </c>
      <c r="AI880" s="74">
        <f t="shared" si="79"/>
        <v>0</v>
      </c>
      <c r="AJ880" s="74">
        <f t="shared" si="80"/>
        <v>0</v>
      </c>
      <c r="AK880" s="74">
        <f t="shared" si="81"/>
        <v>7</v>
      </c>
      <c r="AL880" s="74">
        <f t="shared" si="82"/>
        <v>2</v>
      </c>
      <c r="AM880" s="75">
        <f t="shared" si="83"/>
        <v>0</v>
      </c>
      <c r="AN880" s="72" t="str">
        <f>VLOOKUP(D880,SOP!C:R,16,0)</f>
        <v>ΣΑΛΤΣΕΣ</v>
      </c>
    </row>
    <row r="881" spans="1:40" x14ac:dyDescent="0.3">
      <c r="A881" s="74" cm="1">
        <f t="array" ref="A881">1+SUMPRODUCT(--(D881&gt;$D$2:$D$826))</f>
        <v>826</v>
      </c>
      <c r="B881" s="72" t="str">
        <f t="shared" si="78"/>
        <v>67738206826</v>
      </c>
      <c r="C881" s="30">
        <v>46008</v>
      </c>
      <c r="D881" s="29">
        <v>67738206</v>
      </c>
      <c r="E881" s="29" t="s">
        <v>328</v>
      </c>
      <c r="F881" s="29" t="s">
        <v>624</v>
      </c>
      <c r="G881" s="29" t="s">
        <v>238</v>
      </c>
      <c r="H881" s="29" t="s">
        <v>1565</v>
      </c>
      <c r="I881" s="29">
        <v>1</v>
      </c>
      <c r="J881" s="29">
        <v>0</v>
      </c>
      <c r="K881" s="29">
        <v>0</v>
      </c>
      <c r="L881" s="29">
        <v>0</v>
      </c>
      <c r="M881" s="29" t="s">
        <v>239</v>
      </c>
      <c r="N881" s="132">
        <v>46477</v>
      </c>
      <c r="O881" s="30">
        <v>46397</v>
      </c>
      <c r="P881" s="29">
        <v>469</v>
      </c>
      <c r="Q881" s="29">
        <v>389</v>
      </c>
      <c r="R881" s="29" t="s">
        <v>2259</v>
      </c>
      <c r="S881" s="29">
        <v>45923</v>
      </c>
      <c r="T881" s="29" t="s">
        <v>240</v>
      </c>
      <c r="U881" s="29" t="s">
        <v>240</v>
      </c>
      <c r="V881" s="29">
        <v>1</v>
      </c>
      <c r="W881" s="29">
        <v>21.85</v>
      </c>
      <c r="X881" s="29">
        <v>1.6E-2</v>
      </c>
      <c r="Y881" s="29" t="s">
        <v>241</v>
      </c>
      <c r="Z881" s="29" t="s">
        <v>2245</v>
      </c>
      <c r="AA881" s="29" t="s">
        <v>242</v>
      </c>
      <c r="AB881" s="29" t="s">
        <v>242</v>
      </c>
      <c r="AC881" s="29" t="s">
        <v>242</v>
      </c>
      <c r="AD881" s="29" t="s">
        <v>243</v>
      </c>
      <c r="AE881" s="29" t="s">
        <v>240</v>
      </c>
      <c r="AF881" s="30">
        <v>45923</v>
      </c>
      <c r="AH881" s="74">
        <f>_xlfn.IFNA(IF(VLOOKUP(D881,'Cases2021 2022 FC'!AC:AE,3,0)=0,"1",VLOOKUP(D881,'Cases2021 2022 FC'!AC:AE,3,0)),"1")</f>
        <v>8</v>
      </c>
      <c r="AI881" s="74">
        <f t="shared" si="79"/>
        <v>0</v>
      </c>
      <c r="AJ881" s="74">
        <f t="shared" si="80"/>
        <v>0</v>
      </c>
      <c r="AK881" s="74">
        <f t="shared" si="81"/>
        <v>0</v>
      </c>
      <c r="AL881" s="74">
        <f t="shared" si="82"/>
        <v>0</v>
      </c>
      <c r="AM881" s="75">
        <f t="shared" si="83"/>
        <v>0</v>
      </c>
      <c r="AN881" s="72" t="str">
        <f>VLOOKUP(D881,SOP!C:R,16,0)</f>
        <v>ΣΑΛΤΣΕΣ</v>
      </c>
    </row>
    <row r="882" spans="1:40" x14ac:dyDescent="0.3">
      <c r="A882" s="74" cm="1">
        <f t="array" ref="A882">1+SUMPRODUCT(--(D882&gt;$D$2:$D$826))</f>
        <v>826</v>
      </c>
      <c r="B882" s="72" t="str">
        <f t="shared" si="78"/>
        <v>67750998826</v>
      </c>
      <c r="C882" s="30">
        <v>46008</v>
      </c>
      <c r="D882" s="29">
        <v>67750998</v>
      </c>
      <c r="E882" s="29" t="s">
        <v>774</v>
      </c>
      <c r="F882" s="29" t="s">
        <v>624</v>
      </c>
      <c r="G882" s="29" t="s">
        <v>238</v>
      </c>
      <c r="H882" s="29" t="s">
        <v>1508</v>
      </c>
      <c r="I882" s="29">
        <v>107</v>
      </c>
      <c r="J882" s="29">
        <v>0</v>
      </c>
      <c r="K882" s="29">
        <v>0</v>
      </c>
      <c r="L882" s="29">
        <v>0</v>
      </c>
      <c r="M882" s="29" t="s">
        <v>239</v>
      </c>
      <c r="N882" s="30">
        <v>46203</v>
      </c>
      <c r="O882" s="30">
        <v>46128</v>
      </c>
      <c r="P882" s="29">
        <v>195</v>
      </c>
      <c r="Q882" s="29">
        <v>120</v>
      </c>
      <c r="R882" s="29" t="s">
        <v>1509</v>
      </c>
      <c r="S882" s="30">
        <v>45943</v>
      </c>
      <c r="T882" s="29" t="s">
        <v>240</v>
      </c>
      <c r="U882" s="29" t="s">
        <v>240</v>
      </c>
      <c r="V882" s="29">
        <v>107</v>
      </c>
      <c r="W882" s="29">
        <v>1351.27</v>
      </c>
      <c r="X882" s="29">
        <v>0.85599999999999998</v>
      </c>
      <c r="Y882" s="29" t="s">
        <v>241</v>
      </c>
      <c r="Z882" s="29" t="s">
        <v>2245</v>
      </c>
      <c r="AA882" s="29" t="s">
        <v>242</v>
      </c>
      <c r="AB882" s="29" t="s">
        <v>242</v>
      </c>
      <c r="AC882" s="29" t="s">
        <v>242</v>
      </c>
      <c r="AD882" s="29" t="s">
        <v>243</v>
      </c>
      <c r="AE882" s="29" t="s">
        <v>240</v>
      </c>
      <c r="AF882" s="30">
        <v>45912</v>
      </c>
      <c r="AH882" s="74">
        <f>_xlfn.IFNA(IF(VLOOKUP(D882,'Cases2021 2022 FC'!AC:AE,3,0)=0,"1",VLOOKUP(D882,'Cases2021 2022 FC'!AC:AE,3,0)),"1")</f>
        <v>4</v>
      </c>
      <c r="AI882" s="74">
        <f t="shared" si="79"/>
        <v>27</v>
      </c>
      <c r="AJ882" s="74">
        <f t="shared" si="80"/>
        <v>0</v>
      </c>
      <c r="AK882" s="74">
        <f t="shared" si="81"/>
        <v>0</v>
      </c>
      <c r="AL882" s="74">
        <f t="shared" si="82"/>
        <v>0</v>
      </c>
      <c r="AM882" s="75">
        <f t="shared" si="83"/>
        <v>0</v>
      </c>
      <c r="AN882" s="72" t="str">
        <f>VLOOKUP(D882,SOP!C:R,16,0)</f>
        <v>ΜΑΓΙΟΝΕΖΑ</v>
      </c>
    </row>
    <row r="883" spans="1:40" x14ac:dyDescent="0.3">
      <c r="A883" s="74" cm="1">
        <f t="array" ref="A883">1+SUMPRODUCT(--(D883&gt;$D$2:$D$826))</f>
        <v>826</v>
      </c>
      <c r="B883" s="72" t="str">
        <f t="shared" si="78"/>
        <v>67750998826</v>
      </c>
      <c r="C883" s="30">
        <v>46008</v>
      </c>
      <c r="D883" s="29">
        <v>67750998</v>
      </c>
      <c r="E883" s="29" t="s">
        <v>774</v>
      </c>
      <c r="F883" s="29" t="s">
        <v>624</v>
      </c>
      <c r="G883" s="29" t="s">
        <v>238</v>
      </c>
      <c r="H883" s="29" t="s">
        <v>1665</v>
      </c>
      <c r="I883" s="29">
        <v>125</v>
      </c>
      <c r="J883" s="29">
        <v>0</v>
      </c>
      <c r="K883" s="29">
        <v>0</v>
      </c>
      <c r="L883" s="29">
        <v>0</v>
      </c>
      <c r="M883" s="29" t="s">
        <v>239</v>
      </c>
      <c r="N883" s="30">
        <v>46234</v>
      </c>
      <c r="O883" s="30">
        <v>46159</v>
      </c>
      <c r="P883" s="29">
        <v>226</v>
      </c>
      <c r="Q883" s="29">
        <v>151</v>
      </c>
      <c r="R883" s="29" t="s">
        <v>1666</v>
      </c>
      <c r="S883" s="30">
        <v>45972</v>
      </c>
      <c r="T883" s="29" t="s">
        <v>240</v>
      </c>
      <c r="U883" s="29" t="s">
        <v>240</v>
      </c>
      <c r="V883" s="29">
        <v>125</v>
      </c>
      <c r="W883" s="29">
        <v>1578.59</v>
      </c>
      <c r="X883" s="29">
        <v>1</v>
      </c>
      <c r="Y883" s="29" t="s">
        <v>241</v>
      </c>
      <c r="Z883" s="29" t="s">
        <v>2245</v>
      </c>
      <c r="AA883" s="29" t="s">
        <v>242</v>
      </c>
      <c r="AB883" s="29" t="s">
        <v>242</v>
      </c>
      <c r="AC883" s="29" t="s">
        <v>242</v>
      </c>
      <c r="AD883" s="29" t="s">
        <v>243</v>
      </c>
      <c r="AE883" s="29" t="s">
        <v>240</v>
      </c>
      <c r="AF883" s="30">
        <v>45932</v>
      </c>
      <c r="AH883" s="74">
        <f>_xlfn.IFNA(IF(VLOOKUP(D883,'Cases2021 2022 FC'!AC:AE,3,0)=0,"1",VLOOKUP(D883,'Cases2021 2022 FC'!AC:AE,3,0)),"1")</f>
        <v>4</v>
      </c>
      <c r="AI883" s="74">
        <f t="shared" si="79"/>
        <v>31</v>
      </c>
      <c r="AJ883" s="74">
        <f t="shared" si="80"/>
        <v>0</v>
      </c>
      <c r="AK883" s="74">
        <f t="shared" si="81"/>
        <v>27</v>
      </c>
      <c r="AL883" s="74">
        <f t="shared" si="82"/>
        <v>125</v>
      </c>
      <c r="AM883" s="75">
        <f t="shared" si="83"/>
        <v>0</v>
      </c>
      <c r="AN883" s="72" t="str">
        <f>VLOOKUP(D883,SOP!C:R,16,0)</f>
        <v>ΜΑΓΙΟΝΕΖΑ</v>
      </c>
    </row>
    <row r="884" spans="1:40" x14ac:dyDescent="0.3">
      <c r="A884" s="74" cm="1">
        <f t="array" ref="A884">1+SUMPRODUCT(--(D884&gt;$D$2:$D$826))</f>
        <v>826</v>
      </c>
      <c r="B884" s="72" t="str">
        <f t="shared" si="78"/>
        <v>67750998826</v>
      </c>
      <c r="C884" s="30">
        <v>46008</v>
      </c>
      <c r="D884" s="29">
        <v>67750998</v>
      </c>
      <c r="E884" s="29" t="s">
        <v>774</v>
      </c>
      <c r="F884" s="29" t="s">
        <v>624</v>
      </c>
      <c r="G884" s="29" t="s">
        <v>238</v>
      </c>
      <c r="H884" s="29" t="s">
        <v>1665</v>
      </c>
      <c r="I884" s="29">
        <v>125</v>
      </c>
      <c r="J884" s="29">
        <v>0</v>
      </c>
      <c r="K884" s="29">
        <v>0</v>
      </c>
      <c r="L884" s="29">
        <v>0</v>
      </c>
      <c r="M884" s="29" t="s">
        <v>239</v>
      </c>
      <c r="N884" s="132">
        <v>46234</v>
      </c>
      <c r="O884" s="30">
        <v>46159</v>
      </c>
      <c r="P884" s="29">
        <v>226</v>
      </c>
      <c r="Q884" s="29">
        <v>151</v>
      </c>
      <c r="R884" s="29" t="s">
        <v>1667</v>
      </c>
      <c r="S884" s="29">
        <v>45972</v>
      </c>
      <c r="T884" s="29" t="s">
        <v>240</v>
      </c>
      <c r="U884" s="29" t="s">
        <v>240</v>
      </c>
      <c r="V884" s="29">
        <v>125</v>
      </c>
      <c r="W884" s="29">
        <v>1578.59</v>
      </c>
      <c r="X884" s="29">
        <v>1</v>
      </c>
      <c r="Y884" s="29" t="s">
        <v>241</v>
      </c>
      <c r="Z884" s="29" t="s">
        <v>2245</v>
      </c>
      <c r="AA884" s="29" t="s">
        <v>242</v>
      </c>
      <c r="AB884" s="29" t="s">
        <v>242</v>
      </c>
      <c r="AC884" s="29" t="s">
        <v>242</v>
      </c>
      <c r="AD884" s="29" t="s">
        <v>243</v>
      </c>
      <c r="AE884" s="29" t="s">
        <v>240</v>
      </c>
      <c r="AF884" s="30">
        <v>45932</v>
      </c>
      <c r="AH884" s="74">
        <f>_xlfn.IFNA(IF(VLOOKUP(D884,'Cases2021 2022 FC'!AC:AE,3,0)=0,"1",VLOOKUP(D884,'Cases2021 2022 FC'!AC:AE,3,0)),"1")</f>
        <v>4</v>
      </c>
      <c r="AI884" s="74">
        <f t="shared" si="79"/>
        <v>31</v>
      </c>
      <c r="AJ884" s="74">
        <f t="shared" si="80"/>
        <v>0</v>
      </c>
      <c r="AK884" s="74">
        <f t="shared" si="81"/>
        <v>31</v>
      </c>
      <c r="AL884" s="74">
        <f t="shared" si="82"/>
        <v>125</v>
      </c>
      <c r="AM884" s="75">
        <f t="shared" si="83"/>
        <v>0</v>
      </c>
      <c r="AN884" s="72" t="str">
        <f>VLOOKUP(D884,SOP!C:R,16,0)</f>
        <v>ΜΑΓΙΟΝΕΖΑ</v>
      </c>
    </row>
    <row r="885" spans="1:40" x14ac:dyDescent="0.3">
      <c r="A885" s="74" cm="1">
        <f t="array" ref="A885">1+SUMPRODUCT(--(D885&gt;$D$2:$D$826))</f>
        <v>826</v>
      </c>
      <c r="B885" s="72" t="str">
        <f t="shared" si="78"/>
        <v>67738211826</v>
      </c>
      <c r="C885" s="30">
        <v>46008</v>
      </c>
      <c r="D885" s="29">
        <v>67738211</v>
      </c>
      <c r="E885" s="29" t="s">
        <v>329</v>
      </c>
      <c r="F885" s="29" t="s">
        <v>624</v>
      </c>
      <c r="G885" s="29" t="s">
        <v>238</v>
      </c>
      <c r="H885" s="29" t="s">
        <v>1466</v>
      </c>
      <c r="I885" s="29">
        <v>18</v>
      </c>
      <c r="J885" s="29">
        <v>0</v>
      </c>
      <c r="K885" s="29">
        <v>0</v>
      </c>
      <c r="L885" s="29">
        <v>0</v>
      </c>
      <c r="M885" s="29" t="s">
        <v>239</v>
      </c>
      <c r="N885" s="132">
        <v>46477</v>
      </c>
      <c r="O885" s="30">
        <v>46387</v>
      </c>
      <c r="P885" s="29">
        <v>469</v>
      </c>
      <c r="Q885" s="29">
        <v>379</v>
      </c>
      <c r="R885" s="29" t="s">
        <v>1483</v>
      </c>
      <c r="S885" s="29">
        <v>45925</v>
      </c>
      <c r="T885" s="29" t="s">
        <v>240</v>
      </c>
      <c r="U885" s="29" t="s">
        <v>240</v>
      </c>
      <c r="V885" s="29">
        <v>18</v>
      </c>
      <c r="W885" s="29">
        <v>235.4</v>
      </c>
      <c r="X885" s="29">
        <v>0.27700000000000002</v>
      </c>
      <c r="Y885" s="29" t="s">
        <v>241</v>
      </c>
      <c r="Z885" s="29" t="s">
        <v>2245</v>
      </c>
      <c r="AA885" s="29" t="s">
        <v>242</v>
      </c>
      <c r="AB885" s="29" t="s">
        <v>242</v>
      </c>
      <c r="AC885" s="29" t="s">
        <v>242</v>
      </c>
      <c r="AD885" s="29" t="s">
        <v>243</v>
      </c>
      <c r="AE885" s="29" t="s">
        <v>240</v>
      </c>
      <c r="AF885" s="30">
        <v>45917</v>
      </c>
      <c r="AH885" s="74">
        <f>_xlfn.IFNA(IF(VLOOKUP(D885,'Cases2021 2022 FC'!AC:AE,3,0)=0,"1",VLOOKUP(D885,'Cases2021 2022 FC'!AC:AE,3,0)),"1")</f>
        <v>49</v>
      </c>
      <c r="AI885" s="74">
        <f t="shared" si="79"/>
        <v>0</v>
      </c>
      <c r="AJ885" s="74">
        <f t="shared" si="80"/>
        <v>0</v>
      </c>
      <c r="AK885" s="74">
        <f t="shared" si="81"/>
        <v>0</v>
      </c>
      <c r="AL885" s="74">
        <f t="shared" si="82"/>
        <v>0</v>
      </c>
      <c r="AM885" s="75">
        <f t="shared" si="83"/>
        <v>0</v>
      </c>
      <c r="AN885" s="72" t="str">
        <f>VLOOKUP(D885,SOP!C:R,16,0)</f>
        <v>ΣΑΛΤΣΕΣ</v>
      </c>
    </row>
    <row r="886" spans="1:40" x14ac:dyDescent="0.3">
      <c r="A886" s="74" cm="1">
        <f t="array" ref="A886">1+SUMPRODUCT(--(D886&gt;$D$2:$D$826))</f>
        <v>826</v>
      </c>
      <c r="B886" s="72" t="str">
        <f t="shared" si="78"/>
        <v>67738211826</v>
      </c>
      <c r="C886" s="30">
        <v>46008</v>
      </c>
      <c r="D886" s="29">
        <v>67738211</v>
      </c>
      <c r="E886" s="29" t="s">
        <v>329</v>
      </c>
      <c r="F886" s="29" t="s">
        <v>624</v>
      </c>
      <c r="G886" s="29" t="s">
        <v>238</v>
      </c>
      <c r="H886" s="29" t="s">
        <v>1466</v>
      </c>
      <c r="I886" s="29">
        <v>65</v>
      </c>
      <c r="J886" s="29">
        <v>0</v>
      </c>
      <c r="K886" s="29">
        <v>0</v>
      </c>
      <c r="L886" s="29">
        <v>0</v>
      </c>
      <c r="M886" s="29" t="s">
        <v>239</v>
      </c>
      <c r="N886" s="132">
        <v>46477</v>
      </c>
      <c r="O886" s="30">
        <v>46387</v>
      </c>
      <c r="P886" s="29">
        <v>469</v>
      </c>
      <c r="Q886" s="29">
        <v>379</v>
      </c>
      <c r="R886" s="29" t="s">
        <v>1484</v>
      </c>
      <c r="S886" s="29">
        <v>45925</v>
      </c>
      <c r="T886" s="29" t="s">
        <v>240</v>
      </c>
      <c r="U886" s="29" t="s">
        <v>240</v>
      </c>
      <c r="V886" s="29">
        <v>65</v>
      </c>
      <c r="W886" s="29">
        <v>850.07</v>
      </c>
      <c r="X886" s="29">
        <v>1</v>
      </c>
      <c r="Y886" s="29" t="s">
        <v>241</v>
      </c>
      <c r="Z886" s="29" t="s">
        <v>2245</v>
      </c>
      <c r="AA886" s="29" t="s">
        <v>242</v>
      </c>
      <c r="AB886" s="29" t="s">
        <v>242</v>
      </c>
      <c r="AC886" s="29" t="s">
        <v>242</v>
      </c>
      <c r="AD886" s="29" t="s">
        <v>243</v>
      </c>
      <c r="AE886" s="29" t="s">
        <v>240</v>
      </c>
      <c r="AF886" s="30">
        <v>45917</v>
      </c>
      <c r="AH886" s="74">
        <f>_xlfn.IFNA(IF(VLOOKUP(D886,'Cases2021 2022 FC'!AC:AE,3,0)=0,"1",VLOOKUP(D886,'Cases2021 2022 FC'!AC:AE,3,0)),"1")</f>
        <v>49</v>
      </c>
      <c r="AI886" s="74">
        <f t="shared" si="79"/>
        <v>1</v>
      </c>
      <c r="AJ886" s="74">
        <f t="shared" si="80"/>
        <v>0</v>
      </c>
      <c r="AK886" s="74">
        <f t="shared" si="81"/>
        <v>0</v>
      </c>
      <c r="AL886" s="74">
        <f t="shared" si="82"/>
        <v>0</v>
      </c>
      <c r="AM886" s="75">
        <f t="shared" si="83"/>
        <v>0</v>
      </c>
      <c r="AN886" s="72" t="str">
        <f>VLOOKUP(D886,SOP!C:R,16,0)</f>
        <v>ΣΑΛΤΣΕΣ</v>
      </c>
    </row>
    <row r="887" spans="1:40" x14ac:dyDescent="0.3">
      <c r="A887" s="74" cm="1">
        <f t="array" ref="A887">1+SUMPRODUCT(--(D887&gt;$D$2:$D$826))</f>
        <v>826</v>
      </c>
      <c r="B887" s="72" t="str">
        <f t="shared" si="78"/>
        <v>67738211826</v>
      </c>
      <c r="C887" s="30">
        <v>46008</v>
      </c>
      <c r="D887" s="29">
        <v>67738211</v>
      </c>
      <c r="E887" s="29" t="s">
        <v>329</v>
      </c>
      <c r="F887" s="29" t="s">
        <v>624</v>
      </c>
      <c r="G887" s="29" t="s">
        <v>238</v>
      </c>
      <c r="H887" s="29" t="s">
        <v>1466</v>
      </c>
      <c r="I887" s="29">
        <v>65</v>
      </c>
      <c r="J887" s="29">
        <v>0</v>
      </c>
      <c r="K887" s="29">
        <v>0</v>
      </c>
      <c r="L887" s="29">
        <v>0</v>
      </c>
      <c r="M887" s="29" t="s">
        <v>239</v>
      </c>
      <c r="N887" s="132">
        <v>46477</v>
      </c>
      <c r="O887" s="30">
        <v>46387</v>
      </c>
      <c r="P887" s="29">
        <v>469</v>
      </c>
      <c r="Q887" s="29">
        <v>379</v>
      </c>
      <c r="R887" s="29" t="s">
        <v>1485</v>
      </c>
      <c r="S887" s="29">
        <v>45925</v>
      </c>
      <c r="T887" s="29" t="s">
        <v>240</v>
      </c>
      <c r="U887" s="29" t="s">
        <v>240</v>
      </c>
      <c r="V887" s="29">
        <v>65</v>
      </c>
      <c r="W887" s="29">
        <v>850.07</v>
      </c>
      <c r="X887" s="29">
        <v>1</v>
      </c>
      <c r="Y887" s="29" t="s">
        <v>241</v>
      </c>
      <c r="Z887" s="29" t="s">
        <v>2245</v>
      </c>
      <c r="AA887" s="29" t="s">
        <v>242</v>
      </c>
      <c r="AB887" s="29" t="s">
        <v>242</v>
      </c>
      <c r="AC887" s="29" t="s">
        <v>242</v>
      </c>
      <c r="AD887" s="29" t="s">
        <v>243</v>
      </c>
      <c r="AE887" s="29" t="s">
        <v>240</v>
      </c>
      <c r="AF887" s="30">
        <v>45917</v>
      </c>
      <c r="AH887" s="74">
        <f>_xlfn.IFNA(IF(VLOOKUP(D887,'Cases2021 2022 FC'!AC:AE,3,0)=0,"1",VLOOKUP(D887,'Cases2021 2022 FC'!AC:AE,3,0)),"1")</f>
        <v>49</v>
      </c>
      <c r="AI887" s="74">
        <f t="shared" si="79"/>
        <v>1</v>
      </c>
      <c r="AJ887" s="74">
        <f t="shared" si="80"/>
        <v>0</v>
      </c>
      <c r="AK887" s="74">
        <f t="shared" si="81"/>
        <v>1</v>
      </c>
      <c r="AL887" s="74">
        <f t="shared" si="82"/>
        <v>65</v>
      </c>
      <c r="AM887" s="75">
        <f t="shared" si="83"/>
        <v>0</v>
      </c>
      <c r="AN887" s="72" t="str">
        <f>VLOOKUP(D887,SOP!C:R,16,0)</f>
        <v>ΣΑΛΤΣΕΣ</v>
      </c>
    </row>
    <row r="888" spans="1:40" x14ac:dyDescent="0.3">
      <c r="A888" s="74" cm="1">
        <f t="array" ref="A888">1+SUMPRODUCT(--(D888&gt;$D$2:$D$826))</f>
        <v>826</v>
      </c>
      <c r="B888" s="72" t="str">
        <f t="shared" si="78"/>
        <v>67738211826</v>
      </c>
      <c r="C888" s="30">
        <v>46008</v>
      </c>
      <c r="D888" s="29">
        <v>67738211</v>
      </c>
      <c r="E888" s="29" t="s">
        <v>329</v>
      </c>
      <c r="F888" s="29" t="s">
        <v>624</v>
      </c>
      <c r="G888" s="29" t="s">
        <v>238</v>
      </c>
      <c r="H888" s="29" t="s">
        <v>1466</v>
      </c>
      <c r="I888" s="29">
        <v>65</v>
      </c>
      <c r="J888" s="29">
        <v>0</v>
      </c>
      <c r="K888" s="29">
        <v>0</v>
      </c>
      <c r="L888" s="29">
        <v>0</v>
      </c>
      <c r="M888" s="29" t="s">
        <v>239</v>
      </c>
      <c r="N888" s="132">
        <v>46477</v>
      </c>
      <c r="O888" s="29">
        <v>46387</v>
      </c>
      <c r="P888" s="29">
        <v>469</v>
      </c>
      <c r="Q888" s="29">
        <v>379</v>
      </c>
      <c r="R888" s="29" t="s">
        <v>1486</v>
      </c>
      <c r="S888" s="29">
        <v>45925</v>
      </c>
      <c r="T888" s="29" t="s">
        <v>240</v>
      </c>
      <c r="U888" s="29" t="s">
        <v>240</v>
      </c>
      <c r="V888" s="29">
        <v>65</v>
      </c>
      <c r="W888" s="29">
        <v>850.07</v>
      </c>
      <c r="X888" s="29">
        <v>1</v>
      </c>
      <c r="Y888" s="29" t="s">
        <v>241</v>
      </c>
      <c r="Z888" s="29" t="s">
        <v>2245</v>
      </c>
      <c r="AA888" s="29" t="s">
        <v>242</v>
      </c>
      <c r="AB888" s="29" t="s">
        <v>242</v>
      </c>
      <c r="AC888" s="29" t="s">
        <v>242</v>
      </c>
      <c r="AD888" s="29" t="s">
        <v>243</v>
      </c>
      <c r="AE888" s="29" t="s">
        <v>240</v>
      </c>
      <c r="AF888" s="30">
        <v>45917</v>
      </c>
      <c r="AH888" s="74">
        <f>_xlfn.IFNA(IF(VLOOKUP(D888,'Cases2021 2022 FC'!AC:AE,3,0)=0,"1",VLOOKUP(D888,'Cases2021 2022 FC'!AC:AE,3,0)),"1")</f>
        <v>49</v>
      </c>
      <c r="AI888" s="74">
        <f t="shared" si="79"/>
        <v>1</v>
      </c>
      <c r="AJ888" s="74">
        <f t="shared" si="80"/>
        <v>0</v>
      </c>
      <c r="AK888" s="74">
        <f t="shared" si="81"/>
        <v>1</v>
      </c>
      <c r="AL888" s="74">
        <f t="shared" si="82"/>
        <v>65</v>
      </c>
      <c r="AM888" s="75">
        <f t="shared" si="83"/>
        <v>0</v>
      </c>
      <c r="AN888" s="72" t="str">
        <f>VLOOKUP(D888,SOP!C:R,16,0)</f>
        <v>ΣΑΛΤΣΕΣ</v>
      </c>
    </row>
    <row r="889" spans="1:40" x14ac:dyDescent="0.3">
      <c r="A889" s="74" cm="1">
        <f t="array" ref="A889">1+SUMPRODUCT(--(D889&gt;$D$2:$D$826))</f>
        <v>826</v>
      </c>
      <c r="B889" s="72" t="str">
        <f t="shared" si="78"/>
        <v>67738211826</v>
      </c>
      <c r="C889" s="30">
        <v>46008</v>
      </c>
      <c r="D889" s="29">
        <v>67738211</v>
      </c>
      <c r="E889" s="29" t="s">
        <v>329</v>
      </c>
      <c r="F889" s="29" t="s">
        <v>624</v>
      </c>
      <c r="G889" s="29" t="s">
        <v>238</v>
      </c>
      <c r="H889" s="29" t="s">
        <v>1466</v>
      </c>
      <c r="I889" s="29">
        <v>65</v>
      </c>
      <c r="J889" s="29">
        <v>0</v>
      </c>
      <c r="K889" s="29">
        <v>0</v>
      </c>
      <c r="L889" s="29">
        <v>0</v>
      </c>
      <c r="M889" s="29" t="s">
        <v>239</v>
      </c>
      <c r="N889" s="132">
        <v>46477</v>
      </c>
      <c r="O889" s="29">
        <v>46387</v>
      </c>
      <c r="P889" s="29">
        <v>469</v>
      </c>
      <c r="Q889" s="29">
        <v>379</v>
      </c>
      <c r="R889" s="29" t="s">
        <v>1487</v>
      </c>
      <c r="S889" s="29">
        <v>45925</v>
      </c>
      <c r="T889" s="29" t="s">
        <v>240</v>
      </c>
      <c r="U889" s="29" t="s">
        <v>240</v>
      </c>
      <c r="V889" s="29">
        <v>65</v>
      </c>
      <c r="W889" s="29">
        <v>850.07</v>
      </c>
      <c r="X889" s="29">
        <v>1</v>
      </c>
      <c r="Y889" s="29" t="s">
        <v>241</v>
      </c>
      <c r="Z889" s="29" t="s">
        <v>2245</v>
      </c>
      <c r="AA889" s="29" t="s">
        <v>242</v>
      </c>
      <c r="AB889" s="29" t="s">
        <v>242</v>
      </c>
      <c r="AC889" s="29" t="s">
        <v>242</v>
      </c>
      <c r="AD889" s="29" t="s">
        <v>243</v>
      </c>
      <c r="AE889" s="29" t="s">
        <v>240</v>
      </c>
      <c r="AF889" s="30">
        <v>45917</v>
      </c>
      <c r="AH889" s="74">
        <f>_xlfn.IFNA(IF(VLOOKUP(D889,'Cases2021 2022 FC'!AC:AE,3,0)=0,"1",VLOOKUP(D889,'Cases2021 2022 FC'!AC:AE,3,0)),"1")</f>
        <v>49</v>
      </c>
      <c r="AI889" s="74">
        <f t="shared" si="79"/>
        <v>1</v>
      </c>
      <c r="AJ889" s="74">
        <f t="shared" si="80"/>
        <v>0</v>
      </c>
      <c r="AK889" s="74">
        <f t="shared" si="81"/>
        <v>1</v>
      </c>
      <c r="AL889" s="74">
        <f t="shared" si="82"/>
        <v>65</v>
      </c>
      <c r="AM889" s="75">
        <f t="shared" si="83"/>
        <v>0</v>
      </c>
      <c r="AN889" s="72" t="str">
        <f>VLOOKUP(D889,SOP!C:R,16,0)</f>
        <v>ΣΑΛΤΣΕΣ</v>
      </c>
    </row>
    <row r="890" spans="1:40" x14ac:dyDescent="0.3">
      <c r="A890" s="74" cm="1">
        <f t="array" ref="A890">1+SUMPRODUCT(--(D890&gt;$D$2:$D$826))</f>
        <v>826</v>
      </c>
      <c r="B890" s="72" t="str">
        <f t="shared" si="78"/>
        <v>67738211826</v>
      </c>
      <c r="C890" s="30">
        <v>46008</v>
      </c>
      <c r="D890" s="29">
        <v>67738211</v>
      </c>
      <c r="E890" s="29" t="s">
        <v>329</v>
      </c>
      <c r="F890" s="29" t="s">
        <v>624</v>
      </c>
      <c r="G890" s="29" t="s">
        <v>238</v>
      </c>
      <c r="H890" s="29" t="s">
        <v>1466</v>
      </c>
      <c r="I890" s="29">
        <v>1</v>
      </c>
      <c r="J890" s="29">
        <v>0</v>
      </c>
      <c r="K890" s="29">
        <v>0</v>
      </c>
      <c r="L890" s="29">
        <v>0</v>
      </c>
      <c r="M890" s="29" t="s">
        <v>239</v>
      </c>
      <c r="N890" s="132">
        <v>46477</v>
      </c>
      <c r="O890" s="29">
        <v>46387</v>
      </c>
      <c r="P890" s="29">
        <v>469</v>
      </c>
      <c r="Q890" s="29">
        <v>379</v>
      </c>
      <c r="R890" s="29" t="s">
        <v>2250</v>
      </c>
      <c r="S890" s="29">
        <v>45925</v>
      </c>
      <c r="T890" s="29" t="s">
        <v>240</v>
      </c>
      <c r="U890" s="29" t="s">
        <v>240</v>
      </c>
      <c r="V890" s="29">
        <v>1</v>
      </c>
      <c r="W890" s="29">
        <v>13.08</v>
      </c>
      <c r="X890" s="29">
        <v>1.4999999999999999E-2</v>
      </c>
      <c r="Y890" s="29" t="s">
        <v>241</v>
      </c>
      <c r="Z890" s="29" t="s">
        <v>2245</v>
      </c>
      <c r="AA890" s="29" t="s">
        <v>242</v>
      </c>
      <c r="AB890" s="29" t="s">
        <v>242</v>
      </c>
      <c r="AC890" s="29" t="s">
        <v>242</v>
      </c>
      <c r="AD890" s="29" t="s">
        <v>243</v>
      </c>
      <c r="AE890" s="29" t="s">
        <v>240</v>
      </c>
      <c r="AF890" s="30">
        <v>45917</v>
      </c>
      <c r="AH890" s="74">
        <f>_xlfn.IFNA(IF(VLOOKUP(D890,'Cases2021 2022 FC'!AC:AE,3,0)=0,"1",VLOOKUP(D890,'Cases2021 2022 FC'!AC:AE,3,0)),"1")</f>
        <v>49</v>
      </c>
      <c r="AI890" s="74">
        <f t="shared" si="79"/>
        <v>0</v>
      </c>
      <c r="AJ890" s="74">
        <f t="shared" si="80"/>
        <v>0</v>
      </c>
      <c r="AK890" s="74">
        <f t="shared" si="81"/>
        <v>1</v>
      </c>
      <c r="AL890" s="74">
        <f t="shared" si="82"/>
        <v>1</v>
      </c>
      <c r="AM890" s="75">
        <f t="shared" si="83"/>
        <v>0</v>
      </c>
      <c r="AN890" s="72" t="str">
        <f>VLOOKUP(D890,SOP!C:R,16,0)</f>
        <v>ΣΑΛΤΣΕΣ</v>
      </c>
    </row>
    <row r="891" spans="1:40" x14ac:dyDescent="0.3">
      <c r="A891" s="74" cm="1">
        <f t="array" ref="A891">1+SUMPRODUCT(--(D891&gt;$D$2:$D$826))</f>
        <v>826</v>
      </c>
      <c r="B891" s="72" t="str">
        <f t="shared" si="78"/>
        <v>67738211826</v>
      </c>
      <c r="C891" s="30">
        <v>46008</v>
      </c>
      <c r="D891" s="29">
        <v>67738211</v>
      </c>
      <c r="E891" s="29" t="s">
        <v>329</v>
      </c>
      <c r="F891" s="29" t="s">
        <v>624</v>
      </c>
      <c r="G891" s="29" t="s">
        <v>238</v>
      </c>
      <c r="H891" s="29" t="s">
        <v>1466</v>
      </c>
      <c r="I891" s="29">
        <v>2</v>
      </c>
      <c r="J891" s="29">
        <v>0</v>
      </c>
      <c r="K891" s="29">
        <v>0</v>
      </c>
      <c r="L891" s="29">
        <v>0</v>
      </c>
      <c r="M891" s="29" t="s">
        <v>239</v>
      </c>
      <c r="N891" s="132">
        <v>46477</v>
      </c>
      <c r="O891" s="29">
        <v>46387</v>
      </c>
      <c r="P891" s="29">
        <v>469</v>
      </c>
      <c r="Q891" s="29">
        <v>379</v>
      </c>
      <c r="R891" s="29" t="s">
        <v>2514</v>
      </c>
      <c r="S891" s="29">
        <v>45925</v>
      </c>
      <c r="T891" s="29" t="s">
        <v>240</v>
      </c>
      <c r="U891" s="29" t="s">
        <v>240</v>
      </c>
      <c r="V891" s="29">
        <v>2</v>
      </c>
      <c r="W891" s="29">
        <v>26.16</v>
      </c>
      <c r="X891" s="29">
        <v>3.1E-2</v>
      </c>
      <c r="Y891" s="29" t="s">
        <v>241</v>
      </c>
      <c r="Z891" s="29" t="s">
        <v>2245</v>
      </c>
      <c r="AA891" s="29" t="s">
        <v>242</v>
      </c>
      <c r="AB891" s="29" t="s">
        <v>242</v>
      </c>
      <c r="AC891" s="29" t="s">
        <v>242</v>
      </c>
      <c r="AD891" s="29" t="s">
        <v>243</v>
      </c>
      <c r="AE891" s="29" t="s">
        <v>240</v>
      </c>
      <c r="AF891" s="30">
        <v>45917</v>
      </c>
      <c r="AH891" s="74">
        <f>_xlfn.IFNA(IF(VLOOKUP(D891,'Cases2021 2022 FC'!AC:AE,3,0)=0,"1",VLOOKUP(D891,'Cases2021 2022 FC'!AC:AE,3,0)),"1")</f>
        <v>49</v>
      </c>
      <c r="AI891" s="74">
        <f t="shared" si="79"/>
        <v>0</v>
      </c>
      <c r="AJ891" s="74">
        <f t="shared" si="80"/>
        <v>0</v>
      </c>
      <c r="AK891" s="74">
        <f t="shared" si="81"/>
        <v>0</v>
      </c>
      <c r="AL891" s="74">
        <f t="shared" si="82"/>
        <v>0</v>
      </c>
      <c r="AM891" s="75">
        <f t="shared" si="83"/>
        <v>0</v>
      </c>
      <c r="AN891" s="72" t="str">
        <f>VLOOKUP(D891,SOP!C:R,16,0)</f>
        <v>ΣΑΛΤΣΕΣ</v>
      </c>
    </row>
    <row r="892" spans="1:40" x14ac:dyDescent="0.3">
      <c r="A892" s="74" cm="1">
        <f t="array" ref="A892">1+SUMPRODUCT(--(D892&gt;$D$2:$D$826))</f>
        <v>826</v>
      </c>
      <c r="B892" s="72" t="str">
        <f t="shared" si="78"/>
        <v>67738211826</v>
      </c>
      <c r="C892" s="30">
        <v>46008</v>
      </c>
      <c r="D892" s="29">
        <v>67738211</v>
      </c>
      <c r="E892" s="29" t="s">
        <v>329</v>
      </c>
      <c r="F892" s="29" t="s">
        <v>624</v>
      </c>
      <c r="G892" s="29" t="s">
        <v>238</v>
      </c>
      <c r="H892" s="29" t="s">
        <v>1722</v>
      </c>
      <c r="I892" s="29">
        <v>65</v>
      </c>
      <c r="J892" s="29">
        <v>0</v>
      </c>
      <c r="K892" s="29">
        <v>0</v>
      </c>
      <c r="L892" s="29">
        <v>0</v>
      </c>
      <c r="M892" s="29" t="s">
        <v>239</v>
      </c>
      <c r="N892" s="132">
        <v>46507</v>
      </c>
      <c r="O892" s="29">
        <v>46417</v>
      </c>
      <c r="P892" s="29">
        <v>499</v>
      </c>
      <c r="Q892" s="29">
        <v>409</v>
      </c>
      <c r="R892" s="29" t="s">
        <v>1723</v>
      </c>
      <c r="S892" s="29">
        <v>45953</v>
      </c>
      <c r="T892" s="29" t="s">
        <v>240</v>
      </c>
      <c r="U892" s="29" t="s">
        <v>240</v>
      </c>
      <c r="V892" s="29">
        <v>65</v>
      </c>
      <c r="W892" s="29">
        <v>850.07</v>
      </c>
      <c r="X892" s="29">
        <v>1</v>
      </c>
      <c r="Y892" s="29" t="s">
        <v>241</v>
      </c>
      <c r="Z892" s="29" t="s">
        <v>2245</v>
      </c>
      <c r="AA892" s="29" t="s">
        <v>242</v>
      </c>
      <c r="AB892" s="29" t="s">
        <v>242</v>
      </c>
      <c r="AC892" s="29" t="s">
        <v>242</v>
      </c>
      <c r="AD892" s="29" t="s">
        <v>243</v>
      </c>
      <c r="AE892" s="29" t="s">
        <v>240</v>
      </c>
      <c r="AF892" s="30">
        <v>45953</v>
      </c>
      <c r="AH892" s="74">
        <f>_xlfn.IFNA(IF(VLOOKUP(D892,'Cases2021 2022 FC'!AC:AE,3,0)=0,"1",VLOOKUP(D892,'Cases2021 2022 FC'!AC:AE,3,0)),"1")</f>
        <v>49</v>
      </c>
      <c r="AI892" s="74">
        <f t="shared" si="79"/>
        <v>1</v>
      </c>
      <c r="AJ892" s="74">
        <f t="shared" si="80"/>
        <v>0</v>
      </c>
      <c r="AK892" s="74">
        <f t="shared" si="81"/>
        <v>0</v>
      </c>
      <c r="AL892" s="74">
        <f t="shared" si="82"/>
        <v>0</v>
      </c>
      <c r="AM892" s="75">
        <f t="shared" si="83"/>
        <v>0</v>
      </c>
      <c r="AN892" s="72" t="str">
        <f>VLOOKUP(D892,SOP!C:R,16,0)</f>
        <v>ΣΑΛΤΣΕΣ</v>
      </c>
    </row>
    <row r="893" spans="1:40" x14ac:dyDescent="0.3">
      <c r="A893" s="74" cm="1">
        <f t="array" ref="A893">1+SUMPRODUCT(--(D893&gt;$D$2:$D$826))</f>
        <v>826</v>
      </c>
      <c r="B893" s="72" t="str">
        <f t="shared" si="78"/>
        <v>67738211826</v>
      </c>
      <c r="C893" s="30">
        <v>46008</v>
      </c>
      <c r="D893" s="29">
        <v>67738211</v>
      </c>
      <c r="E893" s="29" t="s">
        <v>329</v>
      </c>
      <c r="F893" s="29" t="s">
        <v>624</v>
      </c>
      <c r="G893" s="29" t="s">
        <v>238</v>
      </c>
      <c r="H893" s="29" t="s">
        <v>1722</v>
      </c>
      <c r="I893" s="29">
        <v>65</v>
      </c>
      <c r="J893" s="29">
        <v>0</v>
      </c>
      <c r="K893" s="29">
        <v>0</v>
      </c>
      <c r="L893" s="29">
        <v>0</v>
      </c>
      <c r="M893" s="29" t="s">
        <v>239</v>
      </c>
      <c r="N893" s="132">
        <v>46507</v>
      </c>
      <c r="O893" s="29">
        <v>46417</v>
      </c>
      <c r="P893" s="29">
        <v>499</v>
      </c>
      <c r="Q893" s="29">
        <v>409</v>
      </c>
      <c r="R893" s="29" t="s">
        <v>1724</v>
      </c>
      <c r="S893" s="29">
        <v>45953</v>
      </c>
      <c r="T893" s="29" t="s">
        <v>240</v>
      </c>
      <c r="U893" s="29" t="s">
        <v>240</v>
      </c>
      <c r="V893" s="29">
        <v>65</v>
      </c>
      <c r="W893" s="29">
        <v>850.07</v>
      </c>
      <c r="X893" s="29">
        <v>1</v>
      </c>
      <c r="Y893" s="29" t="s">
        <v>241</v>
      </c>
      <c r="Z893" s="29" t="s">
        <v>2245</v>
      </c>
      <c r="AA893" s="29" t="s">
        <v>242</v>
      </c>
      <c r="AB893" s="29" t="s">
        <v>242</v>
      </c>
      <c r="AC893" s="29" t="s">
        <v>242</v>
      </c>
      <c r="AD893" s="29" t="s">
        <v>243</v>
      </c>
      <c r="AE893" s="29" t="s">
        <v>240</v>
      </c>
      <c r="AF893" s="30">
        <v>45953</v>
      </c>
      <c r="AH893" s="74">
        <f>_xlfn.IFNA(IF(VLOOKUP(D893,'Cases2021 2022 FC'!AC:AE,3,0)=0,"1",VLOOKUP(D893,'Cases2021 2022 FC'!AC:AE,3,0)),"1")</f>
        <v>49</v>
      </c>
      <c r="AI893" s="74">
        <f t="shared" si="79"/>
        <v>1</v>
      </c>
      <c r="AJ893" s="74">
        <f t="shared" si="80"/>
        <v>0</v>
      </c>
      <c r="AK893" s="74">
        <f t="shared" si="81"/>
        <v>1</v>
      </c>
      <c r="AL893" s="74">
        <f t="shared" si="82"/>
        <v>65</v>
      </c>
      <c r="AM893" s="75">
        <f t="shared" si="83"/>
        <v>0</v>
      </c>
      <c r="AN893" s="72" t="str">
        <f>VLOOKUP(D893,SOP!C:R,16,0)</f>
        <v>ΣΑΛΤΣΕΣ</v>
      </c>
    </row>
    <row r="894" spans="1:40" x14ac:dyDescent="0.3">
      <c r="A894" s="74" cm="1">
        <f t="array" ref="A894">1+SUMPRODUCT(--(D894&gt;$D$2:$D$826))</f>
        <v>826</v>
      </c>
      <c r="B894" s="72" t="str">
        <f t="shared" si="78"/>
        <v>67738211826</v>
      </c>
      <c r="C894" s="30">
        <v>46008</v>
      </c>
      <c r="D894" s="29">
        <v>67738211</v>
      </c>
      <c r="E894" s="29" t="s">
        <v>329</v>
      </c>
      <c r="F894" s="29" t="s">
        <v>624</v>
      </c>
      <c r="G894" s="29" t="s">
        <v>238</v>
      </c>
      <c r="H894" s="29" t="s">
        <v>1722</v>
      </c>
      <c r="I894" s="29">
        <v>65</v>
      </c>
      <c r="J894" s="29">
        <v>0</v>
      </c>
      <c r="K894" s="29">
        <v>0</v>
      </c>
      <c r="L894" s="29">
        <v>0</v>
      </c>
      <c r="M894" s="29" t="s">
        <v>239</v>
      </c>
      <c r="N894" s="132">
        <v>46507</v>
      </c>
      <c r="O894" s="29">
        <v>46417</v>
      </c>
      <c r="P894" s="29">
        <v>499</v>
      </c>
      <c r="Q894" s="29">
        <v>409</v>
      </c>
      <c r="R894" s="29" t="s">
        <v>1725</v>
      </c>
      <c r="S894" s="29">
        <v>45953</v>
      </c>
      <c r="T894" s="29" t="s">
        <v>240</v>
      </c>
      <c r="U894" s="29" t="s">
        <v>240</v>
      </c>
      <c r="V894" s="29">
        <v>65</v>
      </c>
      <c r="W894" s="29">
        <v>850.07</v>
      </c>
      <c r="X894" s="29">
        <v>1</v>
      </c>
      <c r="Y894" s="29" t="s">
        <v>241</v>
      </c>
      <c r="Z894" s="29" t="s">
        <v>2245</v>
      </c>
      <c r="AA894" s="29" t="s">
        <v>242</v>
      </c>
      <c r="AB894" s="29" t="s">
        <v>242</v>
      </c>
      <c r="AC894" s="29" t="s">
        <v>242</v>
      </c>
      <c r="AD894" s="29" t="s">
        <v>243</v>
      </c>
      <c r="AE894" s="29" t="s">
        <v>240</v>
      </c>
      <c r="AF894" s="30">
        <v>45953</v>
      </c>
      <c r="AH894" s="74">
        <f>_xlfn.IFNA(IF(VLOOKUP(D894,'Cases2021 2022 FC'!AC:AE,3,0)=0,"1",VLOOKUP(D894,'Cases2021 2022 FC'!AC:AE,3,0)),"1")</f>
        <v>49</v>
      </c>
      <c r="AI894" s="74">
        <f t="shared" si="79"/>
        <v>1</v>
      </c>
      <c r="AJ894" s="74">
        <f t="shared" si="80"/>
        <v>0</v>
      </c>
      <c r="AK894" s="74">
        <f t="shared" si="81"/>
        <v>1</v>
      </c>
      <c r="AL894" s="74">
        <f t="shared" si="82"/>
        <v>65</v>
      </c>
      <c r="AM894" s="75">
        <f t="shared" si="83"/>
        <v>0</v>
      </c>
      <c r="AN894" s="72" t="str">
        <f>VLOOKUP(D894,SOP!C:R,16,0)</f>
        <v>ΣΑΛΤΣΕΣ</v>
      </c>
    </row>
    <row r="895" spans="1:40" x14ac:dyDescent="0.3">
      <c r="A895" s="74" cm="1">
        <f t="array" ref="A895">1+SUMPRODUCT(--(D895&gt;$D$2:$D$826))</f>
        <v>826</v>
      </c>
      <c r="B895" s="72" t="str">
        <f t="shared" si="78"/>
        <v>67738211826</v>
      </c>
      <c r="C895" s="30">
        <v>46008</v>
      </c>
      <c r="D895" s="29">
        <v>67738211</v>
      </c>
      <c r="E895" s="29" t="s">
        <v>329</v>
      </c>
      <c r="F895" s="29" t="s">
        <v>624</v>
      </c>
      <c r="G895" s="29" t="s">
        <v>238</v>
      </c>
      <c r="H895" s="29" t="s">
        <v>1722</v>
      </c>
      <c r="I895" s="29">
        <v>65</v>
      </c>
      <c r="J895" s="29">
        <v>0</v>
      </c>
      <c r="K895" s="29">
        <v>0</v>
      </c>
      <c r="L895" s="29">
        <v>0</v>
      </c>
      <c r="M895" s="29" t="s">
        <v>239</v>
      </c>
      <c r="N895" s="132">
        <v>46507</v>
      </c>
      <c r="O895" s="29">
        <v>46417</v>
      </c>
      <c r="P895" s="29">
        <v>499</v>
      </c>
      <c r="Q895" s="29">
        <v>409</v>
      </c>
      <c r="R895" s="29" t="s">
        <v>1726</v>
      </c>
      <c r="S895" s="29">
        <v>45953</v>
      </c>
      <c r="T895" s="29" t="s">
        <v>240</v>
      </c>
      <c r="U895" s="29" t="s">
        <v>240</v>
      </c>
      <c r="V895" s="29">
        <v>65</v>
      </c>
      <c r="W895" s="29">
        <v>850.07</v>
      </c>
      <c r="X895" s="29">
        <v>1</v>
      </c>
      <c r="Y895" s="29" t="s">
        <v>241</v>
      </c>
      <c r="Z895" s="29" t="s">
        <v>2245</v>
      </c>
      <c r="AA895" s="29" t="s">
        <v>242</v>
      </c>
      <c r="AB895" s="29" t="s">
        <v>242</v>
      </c>
      <c r="AC895" s="29" t="s">
        <v>242</v>
      </c>
      <c r="AD895" s="29" t="s">
        <v>243</v>
      </c>
      <c r="AE895" s="29" t="s">
        <v>240</v>
      </c>
      <c r="AF895" s="30">
        <v>45953</v>
      </c>
      <c r="AH895" s="74">
        <f>_xlfn.IFNA(IF(VLOOKUP(D895,'Cases2021 2022 FC'!AC:AE,3,0)=0,"1",VLOOKUP(D895,'Cases2021 2022 FC'!AC:AE,3,0)),"1")</f>
        <v>49</v>
      </c>
      <c r="AI895" s="74">
        <f t="shared" si="79"/>
        <v>1</v>
      </c>
      <c r="AJ895" s="74">
        <f t="shared" si="80"/>
        <v>0</v>
      </c>
      <c r="AK895" s="74">
        <f t="shared" si="81"/>
        <v>1</v>
      </c>
      <c r="AL895" s="74">
        <f t="shared" si="82"/>
        <v>65</v>
      </c>
      <c r="AM895" s="75">
        <f t="shared" si="83"/>
        <v>0</v>
      </c>
      <c r="AN895" s="72" t="str">
        <f>VLOOKUP(D895,SOP!C:R,16,0)</f>
        <v>ΣΑΛΤΣΕΣ</v>
      </c>
    </row>
    <row r="896" spans="1:40" x14ac:dyDescent="0.3">
      <c r="A896" s="74" cm="1">
        <f t="array" ref="A896">1+SUMPRODUCT(--(D896&gt;$D$2:$D$826))</f>
        <v>826</v>
      </c>
      <c r="B896" s="72" t="str">
        <f t="shared" si="78"/>
        <v>67738211826</v>
      </c>
      <c r="C896" s="30">
        <v>46008</v>
      </c>
      <c r="D896" s="29">
        <v>67738211</v>
      </c>
      <c r="E896" s="29" t="s">
        <v>329</v>
      </c>
      <c r="F896" s="29" t="s">
        <v>624</v>
      </c>
      <c r="G896" s="29" t="s">
        <v>238</v>
      </c>
      <c r="H896" s="29" t="s">
        <v>1722</v>
      </c>
      <c r="I896" s="29">
        <v>38</v>
      </c>
      <c r="J896" s="29">
        <v>0</v>
      </c>
      <c r="K896" s="29">
        <v>0</v>
      </c>
      <c r="L896" s="29">
        <v>0</v>
      </c>
      <c r="M896" s="29" t="s">
        <v>239</v>
      </c>
      <c r="N896" s="132">
        <v>46507</v>
      </c>
      <c r="O896" s="29">
        <v>46417</v>
      </c>
      <c r="P896" s="29">
        <v>499</v>
      </c>
      <c r="Q896" s="29">
        <v>409</v>
      </c>
      <c r="R896" s="29" t="s">
        <v>1727</v>
      </c>
      <c r="S896" s="29">
        <v>45953</v>
      </c>
      <c r="T896" s="29" t="s">
        <v>240</v>
      </c>
      <c r="U896" s="29" t="s">
        <v>240</v>
      </c>
      <c r="V896" s="29">
        <v>38</v>
      </c>
      <c r="W896" s="29">
        <v>496.96</v>
      </c>
      <c r="X896" s="29">
        <v>0.58499999999999996</v>
      </c>
      <c r="Y896" s="29" t="s">
        <v>241</v>
      </c>
      <c r="Z896" s="29" t="s">
        <v>2245</v>
      </c>
      <c r="AA896" s="29" t="s">
        <v>242</v>
      </c>
      <c r="AB896" s="29" t="s">
        <v>242</v>
      </c>
      <c r="AC896" s="29" t="s">
        <v>242</v>
      </c>
      <c r="AD896" s="29" t="s">
        <v>243</v>
      </c>
      <c r="AE896" s="29" t="s">
        <v>240</v>
      </c>
      <c r="AF896" s="30">
        <v>45953</v>
      </c>
      <c r="AH896" s="74">
        <f>_xlfn.IFNA(IF(VLOOKUP(D896,'Cases2021 2022 FC'!AC:AE,3,0)=0,"1",VLOOKUP(D896,'Cases2021 2022 FC'!AC:AE,3,0)),"1")</f>
        <v>49</v>
      </c>
      <c r="AI896" s="74">
        <f t="shared" si="79"/>
        <v>1</v>
      </c>
      <c r="AJ896" s="74">
        <f t="shared" si="80"/>
        <v>0</v>
      </c>
      <c r="AK896" s="74">
        <f t="shared" si="81"/>
        <v>1</v>
      </c>
      <c r="AL896" s="74">
        <f t="shared" si="82"/>
        <v>38</v>
      </c>
      <c r="AM896" s="75">
        <f t="shared" si="83"/>
        <v>0</v>
      </c>
      <c r="AN896" s="72" t="str">
        <f>VLOOKUP(D896,SOP!C:R,16,0)</f>
        <v>ΣΑΛΤΣΕΣ</v>
      </c>
    </row>
    <row r="897" spans="1:40" x14ac:dyDescent="0.3">
      <c r="A897" s="74" cm="1">
        <f t="array" ref="A897">1+SUMPRODUCT(--(D897&gt;$D$2:$D$826))</f>
        <v>826</v>
      </c>
      <c r="B897" s="72" t="str">
        <f t="shared" si="78"/>
        <v>67751000826</v>
      </c>
      <c r="C897" s="30">
        <v>46008</v>
      </c>
      <c r="D897" s="29">
        <v>67751000</v>
      </c>
      <c r="E897" s="29" t="s">
        <v>757</v>
      </c>
      <c r="F897" s="29" t="s">
        <v>624</v>
      </c>
      <c r="G897" s="29" t="s">
        <v>238</v>
      </c>
      <c r="H897" s="29" t="s">
        <v>949</v>
      </c>
      <c r="I897" s="29">
        <v>24</v>
      </c>
      <c r="J897" s="29">
        <v>0</v>
      </c>
      <c r="K897" s="29">
        <v>0</v>
      </c>
      <c r="L897" s="29">
        <v>0</v>
      </c>
      <c r="M897" s="29" t="s">
        <v>239</v>
      </c>
      <c r="N897" s="30">
        <v>46234</v>
      </c>
      <c r="O897" s="30">
        <v>46144</v>
      </c>
      <c r="P897" s="32">
        <v>226</v>
      </c>
      <c r="Q897" s="32">
        <v>136</v>
      </c>
      <c r="R897" s="29" t="s">
        <v>2184</v>
      </c>
      <c r="S897" s="30">
        <v>45881</v>
      </c>
      <c r="T897" s="29" t="s">
        <v>240</v>
      </c>
      <c r="U897" s="29" t="s">
        <v>240</v>
      </c>
      <c r="V897" s="32">
        <v>24</v>
      </c>
      <c r="W897" s="33">
        <v>317.32</v>
      </c>
      <c r="X897" s="32">
        <v>0.192</v>
      </c>
      <c r="Y897" s="29" t="s">
        <v>241</v>
      </c>
      <c r="Z897" s="29" t="s">
        <v>2245</v>
      </c>
      <c r="AA897" s="29" t="s">
        <v>242</v>
      </c>
      <c r="AB897" s="29" t="s">
        <v>242</v>
      </c>
      <c r="AC897" s="29" t="s">
        <v>242</v>
      </c>
      <c r="AD897" s="29" t="s">
        <v>243</v>
      </c>
      <c r="AE897" s="29" t="s">
        <v>240</v>
      </c>
      <c r="AF897" s="30">
        <v>45856</v>
      </c>
      <c r="AG897" s="30"/>
      <c r="AH897" s="74">
        <f>_xlfn.IFNA(IF(VLOOKUP(D897,'Cases2021 2022 FC'!AC:AE,3,0)=0,"1",VLOOKUP(D897,'Cases2021 2022 FC'!AC:AE,3,0)),"1")</f>
        <v>1</v>
      </c>
      <c r="AI897" s="74">
        <f t="shared" si="79"/>
        <v>24</v>
      </c>
      <c r="AJ897" s="74">
        <f t="shared" si="80"/>
        <v>0</v>
      </c>
      <c r="AK897" s="74">
        <f t="shared" si="81"/>
        <v>0</v>
      </c>
      <c r="AL897" s="74">
        <f t="shared" si="82"/>
        <v>0</v>
      </c>
      <c r="AM897" s="75">
        <f t="shared" si="83"/>
        <v>0</v>
      </c>
      <c r="AN897" s="72" t="str">
        <f>VLOOKUP(D897,SOP!C:R,16,0)</f>
        <v>ΚΕΤΣΑΠ</v>
      </c>
    </row>
    <row r="898" spans="1:40" x14ac:dyDescent="0.3">
      <c r="A898" s="74" cm="1">
        <f t="array" ref="A898">1+SUMPRODUCT(--(D898&gt;$D$2:$D$826))</f>
        <v>826</v>
      </c>
      <c r="B898" s="72" t="str">
        <f t="shared" ref="B898:B961" si="84">D898&amp;A898</f>
        <v>67751000826</v>
      </c>
      <c r="C898" s="30">
        <v>46008</v>
      </c>
      <c r="D898" s="29">
        <v>67751000</v>
      </c>
      <c r="E898" s="29" t="s">
        <v>757</v>
      </c>
      <c r="F898" s="29" t="s">
        <v>624</v>
      </c>
      <c r="G898" s="29" t="s">
        <v>238</v>
      </c>
      <c r="H898" s="29" t="s">
        <v>1462</v>
      </c>
      <c r="I898" s="29">
        <v>125</v>
      </c>
      <c r="J898" s="29">
        <v>0</v>
      </c>
      <c r="K898" s="29">
        <v>0</v>
      </c>
      <c r="L898" s="29">
        <v>0</v>
      </c>
      <c r="M898" s="29" t="s">
        <v>239</v>
      </c>
      <c r="N898" s="30">
        <v>46265</v>
      </c>
      <c r="O898" s="30">
        <v>46175</v>
      </c>
      <c r="P898" s="29">
        <v>257</v>
      </c>
      <c r="Q898" s="29">
        <v>167</v>
      </c>
      <c r="R898" s="29" t="s">
        <v>1463</v>
      </c>
      <c r="S898" s="30">
        <v>45922</v>
      </c>
      <c r="T898" s="29" t="s">
        <v>240</v>
      </c>
      <c r="U898" s="29" t="s">
        <v>240</v>
      </c>
      <c r="V898" s="29">
        <v>125</v>
      </c>
      <c r="W898" s="29">
        <v>1652.68</v>
      </c>
      <c r="X898" s="29">
        <v>1</v>
      </c>
      <c r="Y898" s="29" t="s">
        <v>241</v>
      </c>
      <c r="Z898" s="29" t="s">
        <v>2245</v>
      </c>
      <c r="AA898" s="29" t="s">
        <v>242</v>
      </c>
      <c r="AB898" s="29" t="s">
        <v>242</v>
      </c>
      <c r="AC898" s="29" t="s">
        <v>242</v>
      </c>
      <c r="AD898" s="29" t="s">
        <v>243</v>
      </c>
      <c r="AE898" s="29" t="s">
        <v>240</v>
      </c>
      <c r="AF898" s="30">
        <v>45894</v>
      </c>
      <c r="AH898" s="74">
        <f>_xlfn.IFNA(IF(VLOOKUP(D898,'Cases2021 2022 FC'!AC:AE,3,0)=0,"1",VLOOKUP(D898,'Cases2021 2022 FC'!AC:AE,3,0)),"1")</f>
        <v>1</v>
      </c>
      <c r="AI898" s="74">
        <f t="shared" ref="AI898:AI961" si="85">ROUND(I898/AH898,0)</f>
        <v>125</v>
      </c>
      <c r="AJ898" s="74">
        <f t="shared" ref="AJ898:AJ961" si="86">IF(Q898-AI898&lt;0,Q898-AI898,0)</f>
        <v>0</v>
      </c>
      <c r="AK898" s="74">
        <f t="shared" ref="AK898:AK961" si="87">IF((AI898&gt;Q898),(K898/AH898)-Q898,0)+IFERROR(IF(B898=B897,AI897,0),0)</f>
        <v>24</v>
      </c>
      <c r="AL898" s="74">
        <f t="shared" ref="AL898:AL961" si="88">IF(AK898&gt;K898,I898,AK898)</f>
        <v>125</v>
      </c>
      <c r="AM898" s="75">
        <f t="shared" ref="AM898:AM961" si="89">IFERROR((W898/K898)*AL898,0)</f>
        <v>0</v>
      </c>
      <c r="AN898" s="72" t="str">
        <f>VLOOKUP(D898,SOP!C:R,16,0)</f>
        <v>ΚΕΤΣΑΠ</v>
      </c>
    </row>
    <row r="899" spans="1:40" x14ac:dyDescent="0.3">
      <c r="A899" s="74" cm="1">
        <f t="array" ref="A899">1+SUMPRODUCT(--(D899&gt;$D$2:$D$826))</f>
        <v>826</v>
      </c>
      <c r="B899" s="72" t="str">
        <f t="shared" si="84"/>
        <v>67751022826</v>
      </c>
      <c r="C899" s="30">
        <v>46008</v>
      </c>
      <c r="D899" s="29">
        <v>67751022</v>
      </c>
      <c r="E899" s="29" t="s">
        <v>330</v>
      </c>
      <c r="F899" s="29" t="s">
        <v>624</v>
      </c>
      <c r="G899" s="29" t="s">
        <v>238</v>
      </c>
      <c r="H899" s="29" t="s">
        <v>942</v>
      </c>
      <c r="I899" s="29">
        <v>82</v>
      </c>
      <c r="J899" s="29">
        <v>0</v>
      </c>
      <c r="K899" s="29">
        <v>0</v>
      </c>
      <c r="L899" s="29">
        <v>0</v>
      </c>
      <c r="M899" s="29" t="s">
        <v>239</v>
      </c>
      <c r="N899" s="30">
        <v>46142</v>
      </c>
      <c r="O899" s="30">
        <v>46067</v>
      </c>
      <c r="P899" s="29">
        <v>134</v>
      </c>
      <c r="Q899" s="29">
        <v>59</v>
      </c>
      <c r="R899" s="29" t="s">
        <v>943</v>
      </c>
      <c r="S899" s="30">
        <v>45881</v>
      </c>
      <c r="T899" s="29" t="s">
        <v>240</v>
      </c>
      <c r="U899" s="29" t="s">
        <v>240</v>
      </c>
      <c r="V899" s="29">
        <v>82</v>
      </c>
      <c r="W899" s="29">
        <v>1042.04</v>
      </c>
      <c r="X899" s="29">
        <v>0.65600000000000003</v>
      </c>
      <c r="Y899" s="29" t="s">
        <v>241</v>
      </c>
      <c r="Z899" s="29" t="s">
        <v>2245</v>
      </c>
      <c r="AA899" s="29" t="s">
        <v>242</v>
      </c>
      <c r="AB899" s="29" t="s">
        <v>242</v>
      </c>
      <c r="AC899" s="29" t="s">
        <v>242</v>
      </c>
      <c r="AD899" s="29" t="s">
        <v>243</v>
      </c>
      <c r="AE899" s="29" t="s">
        <v>240</v>
      </c>
      <c r="AF899" s="30">
        <v>45859</v>
      </c>
      <c r="AH899" s="74">
        <f>_xlfn.IFNA(IF(VLOOKUP(D899,'Cases2021 2022 FC'!AC:AE,3,0)=0,"1",VLOOKUP(D899,'Cases2021 2022 FC'!AC:AE,3,0)),"1")</f>
        <v>6</v>
      </c>
      <c r="AI899" s="74">
        <f t="shared" si="85"/>
        <v>14</v>
      </c>
      <c r="AJ899" s="74">
        <f t="shared" si="86"/>
        <v>0</v>
      </c>
      <c r="AK899" s="74">
        <f t="shared" si="87"/>
        <v>0</v>
      </c>
      <c r="AL899" s="74">
        <f t="shared" si="88"/>
        <v>0</v>
      </c>
      <c r="AM899" s="75">
        <f t="shared" si="89"/>
        <v>0</v>
      </c>
      <c r="AN899" s="72" t="str">
        <f>VLOOKUP(D899,SOP!C:R,16,0)</f>
        <v>DRESSINGS</v>
      </c>
    </row>
    <row r="900" spans="1:40" x14ac:dyDescent="0.3">
      <c r="A900" s="74" cm="1">
        <f t="array" ref="A900">1+SUMPRODUCT(--(D900&gt;$D$2:$D$826))</f>
        <v>826</v>
      </c>
      <c r="B900" s="72" t="str">
        <f t="shared" si="84"/>
        <v>67751022826</v>
      </c>
      <c r="C900" s="30">
        <v>46008</v>
      </c>
      <c r="D900" s="29">
        <v>67751022</v>
      </c>
      <c r="E900" s="29" t="s">
        <v>330</v>
      </c>
      <c r="F900" s="29" t="s">
        <v>624</v>
      </c>
      <c r="G900" s="29" t="s">
        <v>238</v>
      </c>
      <c r="H900" s="29" t="s">
        <v>942</v>
      </c>
      <c r="I900" s="29">
        <v>2</v>
      </c>
      <c r="J900" s="29">
        <v>0</v>
      </c>
      <c r="K900" s="29">
        <v>0</v>
      </c>
      <c r="L900" s="29">
        <v>0</v>
      </c>
      <c r="M900" s="29" t="s">
        <v>239</v>
      </c>
      <c r="N900" s="30">
        <v>46142</v>
      </c>
      <c r="O900" s="30">
        <v>46067</v>
      </c>
      <c r="P900" s="29">
        <v>134</v>
      </c>
      <c r="Q900" s="29">
        <v>59</v>
      </c>
      <c r="R900" s="29" t="s">
        <v>2278</v>
      </c>
      <c r="S900" s="30">
        <v>45881</v>
      </c>
      <c r="T900" s="29" t="s">
        <v>240</v>
      </c>
      <c r="U900" s="29" t="s">
        <v>240</v>
      </c>
      <c r="V900" s="29">
        <v>2</v>
      </c>
      <c r="W900" s="29">
        <v>25.42</v>
      </c>
      <c r="X900" s="29">
        <v>1.6E-2</v>
      </c>
      <c r="Y900" s="29" t="s">
        <v>241</v>
      </c>
      <c r="Z900" s="29" t="s">
        <v>2245</v>
      </c>
      <c r="AA900" s="29" t="s">
        <v>242</v>
      </c>
      <c r="AB900" s="29" t="s">
        <v>242</v>
      </c>
      <c r="AC900" s="29" t="s">
        <v>242</v>
      </c>
      <c r="AD900" s="29" t="s">
        <v>243</v>
      </c>
      <c r="AE900" s="29" t="s">
        <v>240</v>
      </c>
      <c r="AF900" s="30">
        <v>45859</v>
      </c>
      <c r="AH900" s="74">
        <f>_xlfn.IFNA(IF(VLOOKUP(D900,'Cases2021 2022 FC'!AC:AE,3,0)=0,"1",VLOOKUP(D900,'Cases2021 2022 FC'!AC:AE,3,0)),"1")</f>
        <v>6</v>
      </c>
      <c r="AI900" s="74">
        <f t="shared" si="85"/>
        <v>0</v>
      </c>
      <c r="AJ900" s="74">
        <f t="shared" si="86"/>
        <v>0</v>
      </c>
      <c r="AK900" s="74">
        <f t="shared" si="87"/>
        <v>14</v>
      </c>
      <c r="AL900" s="74">
        <f t="shared" si="88"/>
        <v>2</v>
      </c>
      <c r="AM900" s="75">
        <f t="shared" si="89"/>
        <v>0</v>
      </c>
      <c r="AN900" s="72" t="str">
        <f>VLOOKUP(D900,SOP!C:R,16,0)</f>
        <v>DRESSINGS</v>
      </c>
    </row>
    <row r="901" spans="1:40" x14ac:dyDescent="0.3">
      <c r="A901" s="74" cm="1">
        <f t="array" ref="A901">1+SUMPRODUCT(--(D901&gt;$D$2:$D$826))</f>
        <v>826</v>
      </c>
      <c r="B901" s="72" t="str">
        <f t="shared" si="84"/>
        <v>67751022826</v>
      </c>
      <c r="C901" s="30">
        <v>46008</v>
      </c>
      <c r="D901" s="29">
        <v>67751022</v>
      </c>
      <c r="E901" s="29" t="s">
        <v>330</v>
      </c>
      <c r="F901" s="29" t="s">
        <v>624</v>
      </c>
      <c r="G901" s="29" t="s">
        <v>238</v>
      </c>
      <c r="H901" s="29" t="s">
        <v>1458</v>
      </c>
      <c r="I901" s="29">
        <v>125</v>
      </c>
      <c r="J901" s="29">
        <v>0</v>
      </c>
      <c r="K901" s="29">
        <v>0</v>
      </c>
      <c r="L901" s="29">
        <v>0</v>
      </c>
      <c r="M901" s="29" t="s">
        <v>239</v>
      </c>
      <c r="N901" s="132">
        <v>46173</v>
      </c>
      <c r="O901" s="30">
        <v>46098</v>
      </c>
      <c r="P901" s="29">
        <v>165</v>
      </c>
      <c r="Q901" s="29">
        <v>90</v>
      </c>
      <c r="R901" s="29" t="s">
        <v>1459</v>
      </c>
      <c r="S901" s="29">
        <v>45943</v>
      </c>
      <c r="T901" s="29" t="s">
        <v>240</v>
      </c>
      <c r="U901" s="29" t="s">
        <v>240</v>
      </c>
      <c r="V901" s="29">
        <v>125</v>
      </c>
      <c r="W901" s="29">
        <v>1588.48</v>
      </c>
      <c r="X901" s="29">
        <v>1</v>
      </c>
      <c r="Y901" s="29" t="s">
        <v>241</v>
      </c>
      <c r="Z901" s="29" t="s">
        <v>2245</v>
      </c>
      <c r="AA901" s="29" t="s">
        <v>242</v>
      </c>
      <c r="AB901" s="29" t="s">
        <v>242</v>
      </c>
      <c r="AC901" s="29" t="s">
        <v>242</v>
      </c>
      <c r="AD901" s="29" t="s">
        <v>243</v>
      </c>
      <c r="AE901" s="29" t="s">
        <v>240</v>
      </c>
      <c r="AF901" s="30">
        <v>45874</v>
      </c>
      <c r="AH901" s="74">
        <f>_xlfn.IFNA(IF(VLOOKUP(D901,'Cases2021 2022 FC'!AC:AE,3,0)=0,"1",VLOOKUP(D901,'Cases2021 2022 FC'!AC:AE,3,0)),"1")</f>
        <v>6</v>
      </c>
      <c r="AI901" s="74">
        <f t="shared" si="85"/>
        <v>21</v>
      </c>
      <c r="AJ901" s="74">
        <f t="shared" si="86"/>
        <v>0</v>
      </c>
      <c r="AK901" s="74">
        <f t="shared" si="87"/>
        <v>0</v>
      </c>
      <c r="AL901" s="74">
        <f t="shared" si="88"/>
        <v>0</v>
      </c>
      <c r="AM901" s="75">
        <f t="shared" si="89"/>
        <v>0</v>
      </c>
      <c r="AN901" s="72" t="str">
        <f>VLOOKUP(D901,SOP!C:R,16,0)</f>
        <v>DRESSINGS</v>
      </c>
    </row>
    <row r="902" spans="1:40" x14ac:dyDescent="0.3">
      <c r="A902" s="74" cm="1">
        <f t="array" ref="A902">1+SUMPRODUCT(--(D902&gt;$D$2:$D$826))</f>
        <v>826</v>
      </c>
      <c r="B902" s="72" t="str">
        <f t="shared" si="84"/>
        <v>67751022826</v>
      </c>
      <c r="C902" s="30">
        <v>46008</v>
      </c>
      <c r="D902" s="29">
        <v>67751022</v>
      </c>
      <c r="E902" s="29" t="s">
        <v>330</v>
      </c>
      <c r="F902" s="29" t="s">
        <v>624</v>
      </c>
      <c r="G902" s="29" t="s">
        <v>238</v>
      </c>
      <c r="H902" s="29" t="s">
        <v>1458</v>
      </c>
      <c r="I902" s="29">
        <v>125</v>
      </c>
      <c r="J902" s="29">
        <v>0</v>
      </c>
      <c r="K902" s="29">
        <v>0</v>
      </c>
      <c r="L902" s="29">
        <v>0</v>
      </c>
      <c r="M902" s="29" t="s">
        <v>239</v>
      </c>
      <c r="N902" s="30">
        <v>46173</v>
      </c>
      <c r="O902" s="30">
        <v>46098</v>
      </c>
      <c r="P902" s="32">
        <v>165</v>
      </c>
      <c r="Q902" s="32">
        <v>90</v>
      </c>
      <c r="R902" s="29" t="s">
        <v>1503</v>
      </c>
      <c r="S902" s="30">
        <v>45943</v>
      </c>
      <c r="T902" s="29" t="s">
        <v>240</v>
      </c>
      <c r="U902" s="29" t="s">
        <v>240</v>
      </c>
      <c r="V902" s="32">
        <v>125</v>
      </c>
      <c r="W902" s="33">
        <v>1588.48</v>
      </c>
      <c r="X902" s="32">
        <v>1</v>
      </c>
      <c r="Y902" s="29" t="s">
        <v>241</v>
      </c>
      <c r="Z902" s="29" t="s">
        <v>2245</v>
      </c>
      <c r="AA902" s="29" t="s">
        <v>242</v>
      </c>
      <c r="AB902" s="29" t="s">
        <v>242</v>
      </c>
      <c r="AC902" s="29" t="s">
        <v>242</v>
      </c>
      <c r="AD902" s="29" t="s">
        <v>243</v>
      </c>
      <c r="AE902" s="29" t="s">
        <v>240</v>
      </c>
      <c r="AF902" s="30">
        <v>45874</v>
      </c>
      <c r="AG902" s="30"/>
      <c r="AH902" s="74">
        <f>_xlfn.IFNA(IF(VLOOKUP(D902,'Cases2021 2022 FC'!AC:AE,3,0)=0,"1",VLOOKUP(D902,'Cases2021 2022 FC'!AC:AE,3,0)),"1")</f>
        <v>6</v>
      </c>
      <c r="AI902" s="74">
        <f t="shared" si="85"/>
        <v>21</v>
      </c>
      <c r="AJ902" s="74">
        <f t="shared" si="86"/>
        <v>0</v>
      </c>
      <c r="AK902" s="74">
        <f t="shared" si="87"/>
        <v>21</v>
      </c>
      <c r="AL902" s="74">
        <f t="shared" si="88"/>
        <v>125</v>
      </c>
      <c r="AM902" s="75">
        <f t="shared" si="89"/>
        <v>0</v>
      </c>
      <c r="AN902" s="72" t="str">
        <f>VLOOKUP(D902,SOP!C:R,16,0)</f>
        <v>DRESSINGS</v>
      </c>
    </row>
    <row r="903" spans="1:40" x14ac:dyDescent="0.3">
      <c r="A903" s="74" cm="1">
        <f t="array" ref="A903">1+SUMPRODUCT(--(D903&gt;$D$2:$D$826))</f>
        <v>826</v>
      </c>
      <c r="B903" s="72" t="str">
        <f t="shared" si="84"/>
        <v>67751022826</v>
      </c>
      <c r="C903" s="30">
        <v>46008</v>
      </c>
      <c r="D903" s="29">
        <v>67751022</v>
      </c>
      <c r="E903" s="29" t="s">
        <v>330</v>
      </c>
      <c r="F903" s="29" t="s">
        <v>624</v>
      </c>
      <c r="G903" s="29" t="s">
        <v>238</v>
      </c>
      <c r="H903" s="29" t="s">
        <v>1458</v>
      </c>
      <c r="I903" s="29">
        <v>23</v>
      </c>
      <c r="J903" s="29">
        <v>0</v>
      </c>
      <c r="K903" s="29">
        <v>0</v>
      </c>
      <c r="L903" s="29">
        <v>0</v>
      </c>
      <c r="M903" s="29" t="s">
        <v>239</v>
      </c>
      <c r="N903" s="132">
        <v>46173</v>
      </c>
      <c r="O903" s="30">
        <v>46098</v>
      </c>
      <c r="P903" s="29">
        <v>165</v>
      </c>
      <c r="Q903" s="29">
        <v>90</v>
      </c>
      <c r="R903" s="29" t="s">
        <v>1504</v>
      </c>
      <c r="S903" s="29">
        <v>45943</v>
      </c>
      <c r="T903" s="29" t="s">
        <v>240</v>
      </c>
      <c r="U903" s="29" t="s">
        <v>240</v>
      </c>
      <c r="V903" s="29">
        <v>23</v>
      </c>
      <c r="W903" s="29">
        <v>292.27999999999997</v>
      </c>
      <c r="X903" s="29">
        <v>0.184</v>
      </c>
      <c r="Y903" s="29" t="s">
        <v>241</v>
      </c>
      <c r="Z903" s="29" t="s">
        <v>2245</v>
      </c>
      <c r="AA903" s="29" t="s">
        <v>242</v>
      </c>
      <c r="AB903" s="29" t="s">
        <v>242</v>
      </c>
      <c r="AC903" s="29" t="s">
        <v>242</v>
      </c>
      <c r="AD903" s="29" t="s">
        <v>243</v>
      </c>
      <c r="AE903" s="29" t="s">
        <v>240</v>
      </c>
      <c r="AF903" s="30">
        <v>45874</v>
      </c>
      <c r="AH903" s="74">
        <f>_xlfn.IFNA(IF(VLOOKUP(D903,'Cases2021 2022 FC'!AC:AE,3,0)=0,"1",VLOOKUP(D903,'Cases2021 2022 FC'!AC:AE,3,0)),"1")</f>
        <v>6</v>
      </c>
      <c r="AI903" s="74">
        <f t="shared" si="85"/>
        <v>4</v>
      </c>
      <c r="AJ903" s="74">
        <f t="shared" si="86"/>
        <v>0</v>
      </c>
      <c r="AK903" s="74">
        <f t="shared" si="87"/>
        <v>21</v>
      </c>
      <c r="AL903" s="74">
        <f t="shared" si="88"/>
        <v>23</v>
      </c>
      <c r="AM903" s="75">
        <f t="shared" si="89"/>
        <v>0</v>
      </c>
      <c r="AN903" s="72" t="str">
        <f>VLOOKUP(D903,SOP!C:R,16,0)</f>
        <v>DRESSINGS</v>
      </c>
    </row>
    <row r="904" spans="1:40" x14ac:dyDescent="0.3">
      <c r="A904" s="74" cm="1">
        <f t="array" ref="A904">1+SUMPRODUCT(--(D904&gt;$D$2:$D$826))</f>
        <v>826</v>
      </c>
      <c r="B904" s="72" t="str">
        <f t="shared" si="84"/>
        <v>67751022826</v>
      </c>
      <c r="C904" s="30">
        <v>46008</v>
      </c>
      <c r="D904" s="29">
        <v>67751022</v>
      </c>
      <c r="E904" s="29" t="s">
        <v>330</v>
      </c>
      <c r="F904" s="29" t="s">
        <v>624</v>
      </c>
      <c r="G904" s="29" t="s">
        <v>238</v>
      </c>
      <c r="H904" s="29" t="s">
        <v>1460</v>
      </c>
      <c r="I904" s="29">
        <v>125</v>
      </c>
      <c r="J904" s="29">
        <v>0</v>
      </c>
      <c r="K904" s="29">
        <v>0</v>
      </c>
      <c r="L904" s="29">
        <v>0</v>
      </c>
      <c r="M904" s="29" t="s">
        <v>239</v>
      </c>
      <c r="N904" s="132">
        <v>46173</v>
      </c>
      <c r="O904" s="30">
        <v>46098</v>
      </c>
      <c r="P904" s="29">
        <v>165</v>
      </c>
      <c r="Q904" s="29">
        <v>90</v>
      </c>
      <c r="R904" s="29" t="s">
        <v>1505</v>
      </c>
      <c r="S904" s="29">
        <v>45943</v>
      </c>
      <c r="T904" s="29" t="s">
        <v>240</v>
      </c>
      <c r="U904" s="29" t="s">
        <v>240</v>
      </c>
      <c r="V904" s="29">
        <v>125</v>
      </c>
      <c r="W904" s="29">
        <v>1588.48</v>
      </c>
      <c r="X904" s="29">
        <v>1</v>
      </c>
      <c r="Y904" s="29" t="s">
        <v>241</v>
      </c>
      <c r="Z904" s="29" t="s">
        <v>2245</v>
      </c>
      <c r="AA904" s="29" t="s">
        <v>242</v>
      </c>
      <c r="AB904" s="29" t="s">
        <v>242</v>
      </c>
      <c r="AC904" s="29" t="s">
        <v>242</v>
      </c>
      <c r="AD904" s="29" t="s">
        <v>243</v>
      </c>
      <c r="AE904" s="29" t="s">
        <v>240</v>
      </c>
      <c r="AF904" s="30">
        <v>45896</v>
      </c>
      <c r="AH904" s="74">
        <f>_xlfn.IFNA(IF(VLOOKUP(D904,'Cases2021 2022 FC'!AC:AE,3,0)=0,"1",VLOOKUP(D904,'Cases2021 2022 FC'!AC:AE,3,0)),"1")</f>
        <v>6</v>
      </c>
      <c r="AI904" s="74">
        <f t="shared" si="85"/>
        <v>21</v>
      </c>
      <c r="AJ904" s="74">
        <f t="shared" si="86"/>
        <v>0</v>
      </c>
      <c r="AK904" s="74">
        <f t="shared" si="87"/>
        <v>4</v>
      </c>
      <c r="AL904" s="74">
        <f t="shared" si="88"/>
        <v>125</v>
      </c>
      <c r="AM904" s="75">
        <f t="shared" si="89"/>
        <v>0</v>
      </c>
      <c r="AN904" s="72" t="str">
        <f>VLOOKUP(D904,SOP!C:R,16,0)</f>
        <v>DRESSINGS</v>
      </c>
    </row>
    <row r="905" spans="1:40" x14ac:dyDescent="0.3">
      <c r="A905" s="74" cm="1">
        <f t="array" ref="A905">1+SUMPRODUCT(--(D905&gt;$D$2:$D$826))</f>
        <v>826</v>
      </c>
      <c r="B905" s="72" t="str">
        <f t="shared" si="84"/>
        <v>67751022826</v>
      </c>
      <c r="C905" s="30">
        <v>46008</v>
      </c>
      <c r="D905" s="29">
        <v>67751022</v>
      </c>
      <c r="E905" s="29" t="s">
        <v>330</v>
      </c>
      <c r="F905" s="29" t="s">
        <v>624</v>
      </c>
      <c r="G905" s="29" t="s">
        <v>238</v>
      </c>
      <c r="H905" s="29" t="s">
        <v>1460</v>
      </c>
      <c r="I905" s="29">
        <v>125</v>
      </c>
      <c r="J905" s="29">
        <v>0</v>
      </c>
      <c r="K905" s="29">
        <v>0</v>
      </c>
      <c r="L905" s="29">
        <v>0</v>
      </c>
      <c r="M905" s="29" t="s">
        <v>239</v>
      </c>
      <c r="N905" s="132">
        <v>46173</v>
      </c>
      <c r="O905" s="30">
        <v>46098</v>
      </c>
      <c r="P905" s="29">
        <v>165</v>
      </c>
      <c r="Q905" s="29">
        <v>90</v>
      </c>
      <c r="R905" s="29" t="s">
        <v>1461</v>
      </c>
      <c r="S905" s="29">
        <v>45943</v>
      </c>
      <c r="T905" s="29" t="s">
        <v>240</v>
      </c>
      <c r="U905" s="29" t="s">
        <v>240</v>
      </c>
      <c r="V905" s="29">
        <v>125</v>
      </c>
      <c r="W905" s="29">
        <v>1588.48</v>
      </c>
      <c r="X905" s="29">
        <v>1</v>
      </c>
      <c r="Y905" s="29" t="s">
        <v>241</v>
      </c>
      <c r="Z905" s="29" t="s">
        <v>2245</v>
      </c>
      <c r="AA905" s="29" t="s">
        <v>242</v>
      </c>
      <c r="AB905" s="29" t="s">
        <v>242</v>
      </c>
      <c r="AC905" s="29" t="s">
        <v>242</v>
      </c>
      <c r="AD905" s="29" t="s">
        <v>243</v>
      </c>
      <c r="AE905" s="29" t="s">
        <v>240</v>
      </c>
      <c r="AF905" s="30">
        <v>45896</v>
      </c>
      <c r="AH905" s="74">
        <f>_xlfn.IFNA(IF(VLOOKUP(D905,'Cases2021 2022 FC'!AC:AE,3,0)=0,"1",VLOOKUP(D905,'Cases2021 2022 FC'!AC:AE,3,0)),"1")</f>
        <v>6</v>
      </c>
      <c r="AI905" s="74">
        <f t="shared" si="85"/>
        <v>21</v>
      </c>
      <c r="AJ905" s="74">
        <f t="shared" si="86"/>
        <v>0</v>
      </c>
      <c r="AK905" s="74">
        <f t="shared" si="87"/>
        <v>21</v>
      </c>
      <c r="AL905" s="74">
        <f t="shared" si="88"/>
        <v>125</v>
      </c>
      <c r="AM905" s="75">
        <f t="shared" si="89"/>
        <v>0</v>
      </c>
      <c r="AN905" s="72" t="str">
        <f>VLOOKUP(D905,SOP!C:R,16,0)</f>
        <v>DRESSINGS</v>
      </c>
    </row>
    <row r="906" spans="1:40" x14ac:dyDescent="0.3">
      <c r="A906" s="74" cm="1">
        <f t="array" ref="A906">1+SUMPRODUCT(--(D906&gt;$D$2:$D$826))</f>
        <v>826</v>
      </c>
      <c r="B906" s="72" t="str">
        <f t="shared" si="84"/>
        <v>67751022826</v>
      </c>
      <c r="C906" s="30">
        <v>46008</v>
      </c>
      <c r="D906" s="29">
        <v>67751022</v>
      </c>
      <c r="E906" s="29" t="s">
        <v>330</v>
      </c>
      <c r="F906" s="29" t="s">
        <v>624</v>
      </c>
      <c r="G906" s="29" t="s">
        <v>238</v>
      </c>
      <c r="H906" s="29" t="s">
        <v>1506</v>
      </c>
      <c r="I906" s="29">
        <v>50</v>
      </c>
      <c r="J906" s="29">
        <v>0</v>
      </c>
      <c r="K906" s="29">
        <v>0</v>
      </c>
      <c r="L906" s="29">
        <v>0</v>
      </c>
      <c r="M906" s="29" t="s">
        <v>239</v>
      </c>
      <c r="N906" s="30">
        <v>46203</v>
      </c>
      <c r="O906" s="30">
        <v>46128</v>
      </c>
      <c r="P906" s="32">
        <v>195</v>
      </c>
      <c r="Q906" s="32">
        <v>120</v>
      </c>
      <c r="R906" s="29" t="s">
        <v>1507</v>
      </c>
      <c r="S906" s="30">
        <v>45943</v>
      </c>
      <c r="T906" s="29" t="s">
        <v>240</v>
      </c>
      <c r="U906" s="29" t="s">
        <v>240</v>
      </c>
      <c r="V906" s="32">
        <v>50</v>
      </c>
      <c r="W906" s="33">
        <v>635.39</v>
      </c>
      <c r="X906" s="31">
        <v>0.4</v>
      </c>
      <c r="Y906" s="31" t="s">
        <v>241</v>
      </c>
      <c r="Z906" s="29" t="s">
        <v>2245</v>
      </c>
      <c r="AA906" s="29" t="s">
        <v>242</v>
      </c>
      <c r="AB906" s="29" t="s">
        <v>242</v>
      </c>
      <c r="AC906" s="29" t="s">
        <v>242</v>
      </c>
      <c r="AD906" s="29" t="s">
        <v>243</v>
      </c>
      <c r="AE906" s="29" t="s">
        <v>240</v>
      </c>
      <c r="AF906" s="30">
        <v>45922</v>
      </c>
      <c r="AG906" s="30"/>
      <c r="AH906" s="74">
        <f>_xlfn.IFNA(IF(VLOOKUP(D906,'Cases2021 2022 FC'!AC:AE,3,0)=0,"1",VLOOKUP(D906,'Cases2021 2022 FC'!AC:AE,3,0)),"1")</f>
        <v>6</v>
      </c>
      <c r="AI906" s="74">
        <f t="shared" si="85"/>
        <v>8</v>
      </c>
      <c r="AJ906" s="74">
        <f t="shared" si="86"/>
        <v>0</v>
      </c>
      <c r="AK906" s="74">
        <f t="shared" si="87"/>
        <v>21</v>
      </c>
      <c r="AL906" s="74">
        <f t="shared" si="88"/>
        <v>50</v>
      </c>
      <c r="AM906" s="75">
        <f t="shared" si="89"/>
        <v>0</v>
      </c>
      <c r="AN906" s="72" t="str">
        <f>VLOOKUP(D906,SOP!C:R,16,0)</f>
        <v>DRESSINGS</v>
      </c>
    </row>
    <row r="907" spans="1:40" x14ac:dyDescent="0.3">
      <c r="A907" s="74" cm="1">
        <f t="array" ref="A907">1+SUMPRODUCT(--(D907&gt;$D$2:$D$826))</f>
        <v>826</v>
      </c>
      <c r="B907" s="72" t="str">
        <f t="shared" si="84"/>
        <v>67751029826</v>
      </c>
      <c r="C907" s="30">
        <v>46008</v>
      </c>
      <c r="D907" s="29">
        <v>67751029</v>
      </c>
      <c r="E907" s="29" t="s">
        <v>789</v>
      </c>
      <c r="F907" s="29" t="s">
        <v>624</v>
      </c>
      <c r="G907" s="29" t="s">
        <v>238</v>
      </c>
      <c r="H907" s="29" t="s">
        <v>1662</v>
      </c>
      <c r="I907" s="29">
        <v>21</v>
      </c>
      <c r="J907" s="29">
        <v>0</v>
      </c>
      <c r="K907" s="29">
        <v>0</v>
      </c>
      <c r="L907" s="29">
        <v>0</v>
      </c>
      <c r="M907" s="29" t="s">
        <v>239</v>
      </c>
      <c r="N907" s="132">
        <v>46325</v>
      </c>
      <c r="O907" s="30">
        <v>46235</v>
      </c>
      <c r="P907" s="29">
        <v>317</v>
      </c>
      <c r="Q907" s="29">
        <v>227</v>
      </c>
      <c r="R907" s="29" t="s">
        <v>2150</v>
      </c>
      <c r="S907" s="29">
        <v>45999</v>
      </c>
      <c r="T907" s="29" t="s">
        <v>240</v>
      </c>
      <c r="U907" s="29" t="s">
        <v>240</v>
      </c>
      <c r="V907" s="29">
        <v>21</v>
      </c>
      <c r="W907" s="29">
        <v>318.16000000000003</v>
      </c>
      <c r="X907" s="29">
        <v>0.16800000000000001</v>
      </c>
      <c r="Y907" s="29" t="s">
        <v>241</v>
      </c>
      <c r="Z907" s="29" t="s">
        <v>2245</v>
      </c>
      <c r="AA907" s="29" t="s">
        <v>242</v>
      </c>
      <c r="AB907" s="29" t="s">
        <v>242</v>
      </c>
      <c r="AC907" s="29" t="s">
        <v>242</v>
      </c>
      <c r="AD907" s="29" t="s">
        <v>243</v>
      </c>
      <c r="AE907" s="29" t="s">
        <v>240</v>
      </c>
      <c r="AF907" s="30">
        <v>45947</v>
      </c>
      <c r="AH907" s="74">
        <f>_xlfn.IFNA(IF(VLOOKUP(D907,'Cases2021 2022 FC'!AC:AE,3,0)=0,"1",VLOOKUP(D907,'Cases2021 2022 FC'!AC:AE,3,0)),"1")</f>
        <v>2</v>
      </c>
      <c r="AI907" s="74">
        <f t="shared" si="85"/>
        <v>11</v>
      </c>
      <c r="AJ907" s="74">
        <f t="shared" si="86"/>
        <v>0</v>
      </c>
      <c r="AK907" s="74">
        <f t="shared" si="87"/>
        <v>0</v>
      </c>
      <c r="AL907" s="74">
        <f t="shared" si="88"/>
        <v>0</v>
      </c>
      <c r="AM907" s="75">
        <f t="shared" si="89"/>
        <v>0</v>
      </c>
      <c r="AN907" s="72" t="str">
        <f>VLOOKUP(D907,SOP!C:R,16,0)</f>
        <v>ΚΕΤΣΑΠ</v>
      </c>
    </row>
    <row r="908" spans="1:40" x14ac:dyDescent="0.3">
      <c r="A908" s="74" cm="1">
        <f t="array" ref="A908">1+SUMPRODUCT(--(D908&gt;$D$2:$D$826))</f>
        <v>826</v>
      </c>
      <c r="B908" s="72" t="str">
        <f t="shared" si="84"/>
        <v>67751029826</v>
      </c>
      <c r="C908" s="30">
        <v>46008</v>
      </c>
      <c r="D908" s="29">
        <v>67751029</v>
      </c>
      <c r="E908" s="29" t="s">
        <v>789</v>
      </c>
      <c r="F908" s="29" t="s">
        <v>624</v>
      </c>
      <c r="G908" s="29" t="s">
        <v>238</v>
      </c>
      <c r="H908" s="29" t="s">
        <v>1662</v>
      </c>
      <c r="I908" s="29">
        <v>22</v>
      </c>
      <c r="J908" s="29">
        <v>0</v>
      </c>
      <c r="K908" s="29">
        <v>0</v>
      </c>
      <c r="L908" s="29">
        <v>0</v>
      </c>
      <c r="M908" s="29" t="s">
        <v>239</v>
      </c>
      <c r="N908" s="30">
        <v>46325</v>
      </c>
      <c r="O908" s="30">
        <v>46235</v>
      </c>
      <c r="P908" s="32">
        <v>317</v>
      </c>
      <c r="Q908" s="32">
        <v>227</v>
      </c>
      <c r="R908" s="29" t="s">
        <v>1663</v>
      </c>
      <c r="S908" s="30">
        <v>45999</v>
      </c>
      <c r="T908" s="29" t="s">
        <v>240</v>
      </c>
      <c r="U908" s="29" t="s">
        <v>240</v>
      </c>
      <c r="V908" s="32">
        <v>22</v>
      </c>
      <c r="W908" s="29">
        <v>333.31</v>
      </c>
      <c r="X908" s="29">
        <v>0.17599999999999999</v>
      </c>
      <c r="Y908" s="29" t="s">
        <v>241</v>
      </c>
      <c r="Z908" s="29" t="s">
        <v>2245</v>
      </c>
      <c r="AA908" s="29" t="s">
        <v>242</v>
      </c>
      <c r="AB908" s="29" t="s">
        <v>242</v>
      </c>
      <c r="AC908" s="29" t="s">
        <v>242</v>
      </c>
      <c r="AD908" s="29" t="s">
        <v>243</v>
      </c>
      <c r="AE908" s="29" t="s">
        <v>240</v>
      </c>
      <c r="AF908" s="30">
        <v>45947</v>
      </c>
      <c r="AH908" s="74">
        <f>_xlfn.IFNA(IF(VLOOKUP(D908,'Cases2021 2022 FC'!AC:AE,3,0)=0,"1",VLOOKUP(D908,'Cases2021 2022 FC'!AC:AE,3,0)),"1")</f>
        <v>2</v>
      </c>
      <c r="AI908" s="74">
        <f t="shared" si="85"/>
        <v>11</v>
      </c>
      <c r="AJ908" s="74">
        <f t="shared" si="86"/>
        <v>0</v>
      </c>
      <c r="AK908" s="74">
        <f t="shared" si="87"/>
        <v>11</v>
      </c>
      <c r="AL908" s="74">
        <f t="shared" si="88"/>
        <v>22</v>
      </c>
      <c r="AM908" s="75">
        <f t="shared" si="89"/>
        <v>0</v>
      </c>
      <c r="AN908" s="72" t="str">
        <f>VLOOKUP(D908,SOP!C:R,16,0)</f>
        <v>ΚΕΤΣΑΠ</v>
      </c>
    </row>
    <row r="909" spans="1:40" x14ac:dyDescent="0.3">
      <c r="A909" s="74" cm="1">
        <f t="array" ref="A909">1+SUMPRODUCT(--(D909&gt;$D$2:$D$826))</f>
        <v>826</v>
      </c>
      <c r="B909" s="72" t="str">
        <f t="shared" si="84"/>
        <v>67751029826</v>
      </c>
      <c r="C909" s="30">
        <v>46008</v>
      </c>
      <c r="D909" s="29">
        <v>67751029</v>
      </c>
      <c r="E909" s="29" t="s">
        <v>789</v>
      </c>
      <c r="F909" s="29" t="s">
        <v>624</v>
      </c>
      <c r="G909" s="29" t="s">
        <v>238</v>
      </c>
      <c r="H909" s="29" t="s">
        <v>1662</v>
      </c>
      <c r="I909" s="29">
        <v>1</v>
      </c>
      <c r="J909" s="29">
        <v>0</v>
      </c>
      <c r="K909" s="29">
        <v>0</v>
      </c>
      <c r="L909" s="29">
        <v>0</v>
      </c>
      <c r="M909" s="29" t="s">
        <v>239</v>
      </c>
      <c r="N909" s="30">
        <v>46325</v>
      </c>
      <c r="O909" s="30">
        <v>46235</v>
      </c>
      <c r="P909" s="29">
        <v>317</v>
      </c>
      <c r="Q909" s="29">
        <v>227</v>
      </c>
      <c r="R909" s="29" t="s">
        <v>2259</v>
      </c>
      <c r="S909" s="30">
        <v>45999</v>
      </c>
      <c r="T909" s="29" t="s">
        <v>240</v>
      </c>
      <c r="U909" s="29" t="s">
        <v>240</v>
      </c>
      <c r="V909" s="29">
        <v>1</v>
      </c>
      <c r="W909" s="29">
        <v>15.15</v>
      </c>
      <c r="X909" s="29">
        <v>8.0000000000000002E-3</v>
      </c>
      <c r="Y909" s="29" t="s">
        <v>241</v>
      </c>
      <c r="Z909" s="29" t="s">
        <v>2245</v>
      </c>
      <c r="AA909" s="29" t="s">
        <v>242</v>
      </c>
      <c r="AB909" s="29" t="s">
        <v>242</v>
      </c>
      <c r="AC909" s="29" t="s">
        <v>242</v>
      </c>
      <c r="AD909" s="29" t="s">
        <v>243</v>
      </c>
      <c r="AE909" s="29" t="s">
        <v>240</v>
      </c>
      <c r="AF909" s="30">
        <v>45947</v>
      </c>
      <c r="AH909" s="74">
        <f>_xlfn.IFNA(IF(VLOOKUP(D909,'Cases2021 2022 FC'!AC:AE,3,0)=0,"1",VLOOKUP(D909,'Cases2021 2022 FC'!AC:AE,3,0)),"1")</f>
        <v>2</v>
      </c>
      <c r="AI909" s="74">
        <f t="shared" si="85"/>
        <v>1</v>
      </c>
      <c r="AJ909" s="74">
        <f t="shared" si="86"/>
        <v>0</v>
      </c>
      <c r="AK909" s="74">
        <f t="shared" si="87"/>
        <v>11</v>
      </c>
      <c r="AL909" s="74">
        <f t="shared" si="88"/>
        <v>1</v>
      </c>
      <c r="AM909" s="75">
        <f t="shared" si="89"/>
        <v>0</v>
      </c>
      <c r="AN909" s="72" t="str">
        <f>VLOOKUP(D909,SOP!C:R,16,0)</f>
        <v>ΚΕΤΣΑΠ</v>
      </c>
    </row>
    <row r="910" spans="1:40" x14ac:dyDescent="0.3">
      <c r="A910" s="74" cm="1">
        <f t="array" ref="A910">1+SUMPRODUCT(--(D910&gt;$D$2:$D$826))</f>
        <v>826</v>
      </c>
      <c r="B910" s="72" t="str">
        <f t="shared" si="84"/>
        <v>67751029826</v>
      </c>
      <c r="C910" s="30">
        <v>46008</v>
      </c>
      <c r="D910" s="29">
        <v>67751029</v>
      </c>
      <c r="E910" s="29" t="s">
        <v>789</v>
      </c>
      <c r="F910" s="29" t="s">
        <v>624</v>
      </c>
      <c r="G910" s="29" t="s">
        <v>238</v>
      </c>
      <c r="H910" s="29" t="s">
        <v>1662</v>
      </c>
      <c r="I910" s="29">
        <v>3</v>
      </c>
      <c r="J910" s="29">
        <v>0</v>
      </c>
      <c r="K910" s="29">
        <v>0</v>
      </c>
      <c r="L910" s="29">
        <v>0</v>
      </c>
      <c r="M910" s="29" t="s">
        <v>239</v>
      </c>
      <c r="N910" s="132">
        <v>46325</v>
      </c>
      <c r="O910" s="30">
        <v>46235</v>
      </c>
      <c r="P910" s="29">
        <v>317</v>
      </c>
      <c r="Q910" s="29">
        <v>227</v>
      </c>
      <c r="R910" s="29" t="s">
        <v>2275</v>
      </c>
      <c r="S910" s="29">
        <v>45999</v>
      </c>
      <c r="T910" s="29" t="s">
        <v>240</v>
      </c>
      <c r="U910" s="29" t="s">
        <v>240</v>
      </c>
      <c r="V910" s="29">
        <v>3</v>
      </c>
      <c r="W910" s="29">
        <v>45.45</v>
      </c>
      <c r="X910" s="29">
        <v>2.4E-2</v>
      </c>
      <c r="Y910" s="29" t="s">
        <v>241</v>
      </c>
      <c r="Z910" s="29" t="s">
        <v>2245</v>
      </c>
      <c r="AA910" s="29" t="s">
        <v>242</v>
      </c>
      <c r="AB910" s="29" t="s">
        <v>242</v>
      </c>
      <c r="AC910" s="29" t="s">
        <v>242</v>
      </c>
      <c r="AD910" s="29" t="s">
        <v>243</v>
      </c>
      <c r="AE910" s="29" t="s">
        <v>240</v>
      </c>
      <c r="AF910" s="30">
        <v>45947</v>
      </c>
      <c r="AH910" s="74">
        <f>_xlfn.IFNA(IF(VLOOKUP(D910,'Cases2021 2022 FC'!AC:AE,3,0)=0,"1",VLOOKUP(D910,'Cases2021 2022 FC'!AC:AE,3,0)),"1")</f>
        <v>2</v>
      </c>
      <c r="AI910" s="74">
        <f t="shared" si="85"/>
        <v>2</v>
      </c>
      <c r="AJ910" s="74">
        <f t="shared" si="86"/>
        <v>0</v>
      </c>
      <c r="AK910" s="74">
        <f t="shared" si="87"/>
        <v>1</v>
      </c>
      <c r="AL910" s="74">
        <f t="shared" si="88"/>
        <v>3</v>
      </c>
      <c r="AM910" s="75">
        <f t="shared" si="89"/>
        <v>0</v>
      </c>
      <c r="AN910" s="72" t="str">
        <f>VLOOKUP(D910,SOP!C:R,16,0)</f>
        <v>ΚΕΤΣΑΠ</v>
      </c>
    </row>
    <row r="911" spans="1:40" x14ac:dyDescent="0.3">
      <c r="A911" s="74" cm="1">
        <f t="array" ref="A911">1+SUMPRODUCT(--(D911&gt;$D$2:$D$826))</f>
        <v>826</v>
      </c>
      <c r="B911" s="72" t="str">
        <f t="shared" si="84"/>
        <v>67751029826</v>
      </c>
      <c r="C911" s="30">
        <v>46008</v>
      </c>
      <c r="D911" s="29">
        <v>67751029</v>
      </c>
      <c r="E911" s="29" t="s">
        <v>789</v>
      </c>
      <c r="F911" s="29" t="s">
        <v>624</v>
      </c>
      <c r="G911" s="29" t="s">
        <v>238</v>
      </c>
      <c r="H911" s="29" t="s">
        <v>2151</v>
      </c>
      <c r="I911" s="29">
        <v>125</v>
      </c>
      <c r="J911" s="29">
        <v>0</v>
      </c>
      <c r="K911" s="29">
        <v>0</v>
      </c>
      <c r="L911" s="29">
        <v>0</v>
      </c>
      <c r="M911" s="29" t="s">
        <v>239</v>
      </c>
      <c r="N911" s="30">
        <v>46356</v>
      </c>
      <c r="O911" s="30">
        <v>46266</v>
      </c>
      <c r="P911" s="29">
        <v>348</v>
      </c>
      <c r="Q911" s="29">
        <v>258</v>
      </c>
      <c r="R911" s="29" t="s">
        <v>2152</v>
      </c>
      <c r="S911" s="30">
        <v>45999</v>
      </c>
      <c r="T911" s="29" t="s">
        <v>240</v>
      </c>
      <c r="U911" s="29" t="s">
        <v>240</v>
      </c>
      <c r="V911" s="29">
        <v>125</v>
      </c>
      <c r="W911" s="29">
        <v>1893.81</v>
      </c>
      <c r="X911" s="29">
        <v>1</v>
      </c>
      <c r="Y911" s="29" t="s">
        <v>241</v>
      </c>
      <c r="Z911" s="29" t="s">
        <v>2245</v>
      </c>
      <c r="AA911" s="29" t="s">
        <v>242</v>
      </c>
      <c r="AB911" s="29" t="s">
        <v>242</v>
      </c>
      <c r="AC911" s="29" t="s">
        <v>242</v>
      </c>
      <c r="AD911" s="29" t="s">
        <v>243</v>
      </c>
      <c r="AE911" s="29" t="s">
        <v>240</v>
      </c>
      <c r="AF911" s="30">
        <v>45973</v>
      </c>
      <c r="AH911" s="74">
        <f>_xlfn.IFNA(IF(VLOOKUP(D911,'Cases2021 2022 FC'!AC:AE,3,0)=0,"1",VLOOKUP(D911,'Cases2021 2022 FC'!AC:AE,3,0)),"1")</f>
        <v>2</v>
      </c>
      <c r="AI911" s="74">
        <f t="shared" si="85"/>
        <v>63</v>
      </c>
      <c r="AJ911" s="74">
        <f t="shared" si="86"/>
        <v>0</v>
      </c>
      <c r="AK911" s="74">
        <f t="shared" si="87"/>
        <v>2</v>
      </c>
      <c r="AL911" s="74">
        <f t="shared" si="88"/>
        <v>125</v>
      </c>
      <c r="AM911" s="75">
        <f t="shared" si="89"/>
        <v>0</v>
      </c>
      <c r="AN911" s="72" t="str">
        <f>VLOOKUP(D911,SOP!C:R,16,0)</f>
        <v>ΚΕΤΣΑΠ</v>
      </c>
    </row>
    <row r="912" spans="1:40" x14ac:dyDescent="0.3">
      <c r="A912" s="74" cm="1">
        <f t="array" ref="A912">1+SUMPRODUCT(--(D912&gt;$D$2:$D$826))</f>
        <v>826</v>
      </c>
      <c r="B912" s="72" t="str">
        <f t="shared" si="84"/>
        <v>67751029826</v>
      </c>
      <c r="C912" s="30">
        <v>46008</v>
      </c>
      <c r="D912" s="29">
        <v>67751029</v>
      </c>
      <c r="E912" s="29" t="s">
        <v>789</v>
      </c>
      <c r="F912" s="29" t="s">
        <v>624</v>
      </c>
      <c r="G912" s="29" t="s">
        <v>238</v>
      </c>
      <c r="H912" s="29" t="s">
        <v>2151</v>
      </c>
      <c r="I912" s="29">
        <v>125</v>
      </c>
      <c r="J912" s="29">
        <v>0</v>
      </c>
      <c r="K912" s="29">
        <v>0</v>
      </c>
      <c r="L912" s="29">
        <v>0</v>
      </c>
      <c r="M912" s="29" t="s">
        <v>239</v>
      </c>
      <c r="N912" s="132">
        <v>46356</v>
      </c>
      <c r="O912" s="30">
        <v>46266</v>
      </c>
      <c r="P912" s="29">
        <v>348</v>
      </c>
      <c r="Q912" s="29">
        <v>258</v>
      </c>
      <c r="R912" s="29" t="s">
        <v>2153</v>
      </c>
      <c r="S912" s="29">
        <v>45999</v>
      </c>
      <c r="T912" s="29" t="s">
        <v>240</v>
      </c>
      <c r="U912" s="29" t="s">
        <v>240</v>
      </c>
      <c r="V912" s="29">
        <v>125</v>
      </c>
      <c r="W912" s="29">
        <v>1893.81</v>
      </c>
      <c r="X912" s="29">
        <v>1</v>
      </c>
      <c r="Y912" s="29" t="s">
        <v>241</v>
      </c>
      <c r="Z912" s="29" t="s">
        <v>2245</v>
      </c>
      <c r="AA912" s="29" t="s">
        <v>242</v>
      </c>
      <c r="AB912" s="29" t="s">
        <v>242</v>
      </c>
      <c r="AC912" s="29" t="s">
        <v>242</v>
      </c>
      <c r="AD912" s="29" t="s">
        <v>243</v>
      </c>
      <c r="AE912" s="29" t="s">
        <v>240</v>
      </c>
      <c r="AF912" s="30">
        <v>45973</v>
      </c>
      <c r="AH912" s="74">
        <f>_xlfn.IFNA(IF(VLOOKUP(D912,'Cases2021 2022 FC'!AC:AE,3,0)=0,"1",VLOOKUP(D912,'Cases2021 2022 FC'!AC:AE,3,0)),"1")</f>
        <v>2</v>
      </c>
      <c r="AI912" s="74">
        <f t="shared" si="85"/>
        <v>63</v>
      </c>
      <c r="AJ912" s="74">
        <f t="shared" si="86"/>
        <v>0</v>
      </c>
      <c r="AK912" s="74">
        <f t="shared" si="87"/>
        <v>63</v>
      </c>
      <c r="AL912" s="74">
        <f t="shared" si="88"/>
        <v>125</v>
      </c>
      <c r="AM912" s="75">
        <f t="shared" si="89"/>
        <v>0</v>
      </c>
      <c r="AN912" s="72" t="str">
        <f>VLOOKUP(D912,SOP!C:R,16,0)</f>
        <v>ΚΕΤΣΑΠ</v>
      </c>
    </row>
    <row r="913" spans="1:40" x14ac:dyDescent="0.3">
      <c r="A913" s="74" cm="1">
        <f t="array" ref="A913">1+SUMPRODUCT(--(D913&gt;$D$2:$D$826))</f>
        <v>826</v>
      </c>
      <c r="B913" s="72" t="str">
        <f t="shared" si="84"/>
        <v>67751029826</v>
      </c>
      <c r="C913" s="30">
        <v>46008</v>
      </c>
      <c r="D913" s="29">
        <v>67751029</v>
      </c>
      <c r="E913" s="29" t="s">
        <v>789</v>
      </c>
      <c r="F913" s="29" t="s">
        <v>624</v>
      </c>
      <c r="G913" s="29" t="s">
        <v>238</v>
      </c>
      <c r="H913" s="29" t="s">
        <v>2151</v>
      </c>
      <c r="I913" s="29">
        <v>125</v>
      </c>
      <c r="J913" s="29">
        <v>0</v>
      </c>
      <c r="K913" s="29">
        <v>0</v>
      </c>
      <c r="L913" s="29">
        <v>0</v>
      </c>
      <c r="M913" s="29" t="s">
        <v>239</v>
      </c>
      <c r="N913" s="132">
        <v>46356</v>
      </c>
      <c r="O913" s="30">
        <v>46266</v>
      </c>
      <c r="P913" s="29">
        <v>348</v>
      </c>
      <c r="Q913" s="29">
        <v>258</v>
      </c>
      <c r="R913" s="29" t="s">
        <v>2154</v>
      </c>
      <c r="S913" s="29">
        <v>45999</v>
      </c>
      <c r="T913" s="29" t="s">
        <v>240</v>
      </c>
      <c r="U913" s="29" t="s">
        <v>240</v>
      </c>
      <c r="V913" s="29">
        <v>125</v>
      </c>
      <c r="W913" s="29">
        <v>1893.81</v>
      </c>
      <c r="X913" s="29">
        <v>1</v>
      </c>
      <c r="Y913" s="29" t="s">
        <v>241</v>
      </c>
      <c r="Z913" s="29" t="s">
        <v>2245</v>
      </c>
      <c r="AA913" s="29" t="s">
        <v>242</v>
      </c>
      <c r="AB913" s="29" t="s">
        <v>242</v>
      </c>
      <c r="AC913" s="29" t="s">
        <v>242</v>
      </c>
      <c r="AD913" s="29" t="s">
        <v>243</v>
      </c>
      <c r="AE913" s="29" t="s">
        <v>240</v>
      </c>
      <c r="AF913" s="30">
        <v>45973</v>
      </c>
      <c r="AH913" s="74">
        <f>_xlfn.IFNA(IF(VLOOKUP(D913,'Cases2021 2022 FC'!AC:AE,3,0)=0,"1",VLOOKUP(D913,'Cases2021 2022 FC'!AC:AE,3,0)),"1")</f>
        <v>2</v>
      </c>
      <c r="AI913" s="74">
        <f t="shared" si="85"/>
        <v>63</v>
      </c>
      <c r="AJ913" s="74">
        <f t="shared" si="86"/>
        <v>0</v>
      </c>
      <c r="AK913" s="74">
        <f t="shared" si="87"/>
        <v>63</v>
      </c>
      <c r="AL913" s="74">
        <f t="shared" si="88"/>
        <v>125</v>
      </c>
      <c r="AM913" s="75">
        <f t="shared" si="89"/>
        <v>0</v>
      </c>
      <c r="AN913" s="72" t="str">
        <f>VLOOKUP(D913,SOP!C:R,16,0)</f>
        <v>ΚΕΤΣΑΠ</v>
      </c>
    </row>
    <row r="914" spans="1:40" x14ac:dyDescent="0.3">
      <c r="A914" s="74" cm="1">
        <f t="array" ref="A914">1+SUMPRODUCT(--(D914&gt;$D$2:$D$826))</f>
        <v>826</v>
      </c>
      <c r="B914" s="72" t="str">
        <f t="shared" si="84"/>
        <v>67751029826</v>
      </c>
      <c r="C914" s="30">
        <v>46008</v>
      </c>
      <c r="D914" s="29">
        <v>67751029</v>
      </c>
      <c r="E914" s="29" t="s">
        <v>789</v>
      </c>
      <c r="F914" s="29" t="s">
        <v>624</v>
      </c>
      <c r="G914" s="29" t="s">
        <v>238</v>
      </c>
      <c r="H914" s="29" t="s">
        <v>2151</v>
      </c>
      <c r="I914" s="29">
        <v>125</v>
      </c>
      <c r="J914" s="29">
        <v>0</v>
      </c>
      <c r="K914" s="29">
        <v>0</v>
      </c>
      <c r="L914" s="29">
        <v>0</v>
      </c>
      <c r="M914" s="29" t="s">
        <v>239</v>
      </c>
      <c r="N914" s="132">
        <v>46356</v>
      </c>
      <c r="O914" s="30">
        <v>46266</v>
      </c>
      <c r="P914" s="29">
        <v>348</v>
      </c>
      <c r="Q914" s="29">
        <v>258</v>
      </c>
      <c r="R914" s="29" t="s">
        <v>2155</v>
      </c>
      <c r="S914" s="30">
        <v>45999</v>
      </c>
      <c r="T914" s="29" t="s">
        <v>240</v>
      </c>
      <c r="U914" s="29" t="s">
        <v>240</v>
      </c>
      <c r="V914" s="29">
        <v>125</v>
      </c>
      <c r="W914" s="29">
        <v>1893.81</v>
      </c>
      <c r="X914" s="29">
        <v>1</v>
      </c>
      <c r="Y914" s="29" t="s">
        <v>241</v>
      </c>
      <c r="Z914" s="29" t="s">
        <v>2245</v>
      </c>
      <c r="AA914" s="29" t="s">
        <v>242</v>
      </c>
      <c r="AB914" s="29" t="s">
        <v>242</v>
      </c>
      <c r="AC914" s="29" t="s">
        <v>242</v>
      </c>
      <c r="AD914" s="29" t="s">
        <v>243</v>
      </c>
      <c r="AE914" s="29" t="s">
        <v>240</v>
      </c>
      <c r="AF914" s="30">
        <v>45973</v>
      </c>
      <c r="AH914" s="74">
        <f>_xlfn.IFNA(IF(VLOOKUP(D914,'Cases2021 2022 FC'!AC:AE,3,0)=0,"1",VLOOKUP(D914,'Cases2021 2022 FC'!AC:AE,3,0)),"1")</f>
        <v>2</v>
      </c>
      <c r="AI914" s="74">
        <f t="shared" si="85"/>
        <v>63</v>
      </c>
      <c r="AJ914" s="74">
        <f t="shared" si="86"/>
        <v>0</v>
      </c>
      <c r="AK914" s="74">
        <f t="shared" si="87"/>
        <v>63</v>
      </c>
      <c r="AL914" s="74">
        <f t="shared" si="88"/>
        <v>125</v>
      </c>
      <c r="AM914" s="75">
        <f t="shared" si="89"/>
        <v>0</v>
      </c>
      <c r="AN914" s="72" t="str">
        <f>VLOOKUP(D914,SOP!C:R,16,0)</f>
        <v>ΚΕΤΣΑΠ</v>
      </c>
    </row>
    <row r="915" spans="1:40" x14ac:dyDescent="0.3">
      <c r="A915" s="74" cm="1">
        <f t="array" ref="A915">1+SUMPRODUCT(--(D915&gt;$D$2:$D$826))</f>
        <v>826</v>
      </c>
      <c r="B915" s="72" t="str">
        <f t="shared" si="84"/>
        <v>67751029826</v>
      </c>
      <c r="C915" s="30">
        <v>46008</v>
      </c>
      <c r="D915" s="29">
        <v>67751029</v>
      </c>
      <c r="E915" s="29" t="s">
        <v>789</v>
      </c>
      <c r="F915" s="29" t="s">
        <v>624</v>
      </c>
      <c r="G915" s="29" t="s">
        <v>238</v>
      </c>
      <c r="H915" s="29" t="s">
        <v>2151</v>
      </c>
      <c r="I915" s="29">
        <v>96</v>
      </c>
      <c r="J915" s="29">
        <v>0</v>
      </c>
      <c r="K915" s="29">
        <v>0</v>
      </c>
      <c r="L915" s="29">
        <v>0</v>
      </c>
      <c r="M915" s="29" t="s">
        <v>239</v>
      </c>
      <c r="N915" s="132">
        <v>46356</v>
      </c>
      <c r="O915" s="30">
        <v>46266</v>
      </c>
      <c r="P915" s="29">
        <v>348</v>
      </c>
      <c r="Q915" s="29">
        <v>258</v>
      </c>
      <c r="R915" s="29" t="s">
        <v>2156</v>
      </c>
      <c r="S915" s="30">
        <v>45999</v>
      </c>
      <c r="T915" s="29" t="s">
        <v>240</v>
      </c>
      <c r="U915" s="29" t="s">
        <v>240</v>
      </c>
      <c r="V915" s="29">
        <v>96</v>
      </c>
      <c r="W915" s="29">
        <v>1454.45</v>
      </c>
      <c r="X915" s="29">
        <v>0.76800000000000002</v>
      </c>
      <c r="Y915" s="29" t="s">
        <v>241</v>
      </c>
      <c r="Z915" s="29" t="s">
        <v>2245</v>
      </c>
      <c r="AA915" s="29" t="s">
        <v>242</v>
      </c>
      <c r="AB915" s="29" t="s">
        <v>242</v>
      </c>
      <c r="AC915" s="29" t="s">
        <v>242</v>
      </c>
      <c r="AD915" s="29" t="s">
        <v>243</v>
      </c>
      <c r="AE915" s="29" t="s">
        <v>240</v>
      </c>
      <c r="AF915" s="30">
        <v>45973</v>
      </c>
      <c r="AH915" s="74">
        <f>_xlfn.IFNA(IF(VLOOKUP(D915,'Cases2021 2022 FC'!AC:AE,3,0)=0,"1",VLOOKUP(D915,'Cases2021 2022 FC'!AC:AE,3,0)),"1")</f>
        <v>2</v>
      </c>
      <c r="AI915" s="74">
        <f t="shared" si="85"/>
        <v>48</v>
      </c>
      <c r="AJ915" s="74">
        <f t="shared" si="86"/>
        <v>0</v>
      </c>
      <c r="AK915" s="74">
        <f t="shared" si="87"/>
        <v>63</v>
      </c>
      <c r="AL915" s="74">
        <f t="shared" si="88"/>
        <v>96</v>
      </c>
      <c r="AM915" s="75">
        <f t="shared" si="89"/>
        <v>0</v>
      </c>
      <c r="AN915" s="72" t="str">
        <f>VLOOKUP(D915,SOP!C:R,16,0)</f>
        <v>ΚΕΤΣΑΠ</v>
      </c>
    </row>
    <row r="916" spans="1:40" x14ac:dyDescent="0.3">
      <c r="A916" s="74" cm="1">
        <f t="array" ref="A916">1+SUMPRODUCT(--(D916&gt;$D$2:$D$826))</f>
        <v>826</v>
      </c>
      <c r="B916" s="72" t="str">
        <f t="shared" si="84"/>
        <v>67830539826</v>
      </c>
      <c r="C916" s="30">
        <v>46008</v>
      </c>
      <c r="D916" s="29">
        <v>67830539</v>
      </c>
      <c r="E916" s="29" t="s">
        <v>564</v>
      </c>
      <c r="F916" s="29" t="s">
        <v>624</v>
      </c>
      <c r="G916" s="29" t="s">
        <v>238</v>
      </c>
      <c r="H916" s="29" t="s">
        <v>1154</v>
      </c>
      <c r="I916" s="29">
        <v>48</v>
      </c>
      <c r="J916" s="29">
        <v>0</v>
      </c>
      <c r="K916" s="29">
        <v>0</v>
      </c>
      <c r="L916" s="29">
        <v>0</v>
      </c>
      <c r="M916" s="29" t="s">
        <v>239</v>
      </c>
      <c r="N916" s="132">
        <v>46253</v>
      </c>
      <c r="O916" s="30">
        <v>46183</v>
      </c>
      <c r="P916" s="29">
        <v>245</v>
      </c>
      <c r="Q916" s="29">
        <v>175</v>
      </c>
      <c r="R916" s="29" t="s">
        <v>1155</v>
      </c>
      <c r="S916" s="29">
        <v>45895</v>
      </c>
      <c r="T916" s="29" t="s">
        <v>240</v>
      </c>
      <c r="U916" s="29" t="s">
        <v>240</v>
      </c>
      <c r="V916" s="29">
        <v>48</v>
      </c>
      <c r="W916" s="29">
        <v>930.18</v>
      </c>
      <c r="X916" s="29">
        <v>0.873</v>
      </c>
      <c r="Y916" s="29" t="s">
        <v>241</v>
      </c>
      <c r="Z916" s="29" t="s">
        <v>2245</v>
      </c>
      <c r="AA916" s="29" t="s">
        <v>242</v>
      </c>
      <c r="AB916" s="29" t="s">
        <v>242</v>
      </c>
      <c r="AC916" s="29" t="s">
        <v>242</v>
      </c>
      <c r="AD916" s="29" t="s">
        <v>243</v>
      </c>
      <c r="AE916" s="29" t="s">
        <v>240</v>
      </c>
      <c r="AF916" s="30">
        <v>45895</v>
      </c>
      <c r="AH916" s="74">
        <f>_xlfn.IFNA(IF(VLOOKUP(D916,'Cases2021 2022 FC'!AC:AE,3,0)=0,"1",VLOOKUP(D916,'Cases2021 2022 FC'!AC:AE,3,0)),"1")</f>
        <v>1</v>
      </c>
      <c r="AI916" s="74">
        <f t="shared" si="85"/>
        <v>48</v>
      </c>
      <c r="AJ916" s="74">
        <f t="shared" si="86"/>
        <v>0</v>
      </c>
      <c r="AK916" s="74">
        <f t="shared" si="87"/>
        <v>0</v>
      </c>
      <c r="AL916" s="74">
        <f t="shared" si="88"/>
        <v>0</v>
      </c>
      <c r="AM916" s="75">
        <f t="shared" si="89"/>
        <v>0</v>
      </c>
      <c r="AN916" s="72" t="str">
        <f>VLOOKUP(D916,SOP!C:R,16,0)</f>
        <v>CARTE DOR BUFFET</v>
      </c>
    </row>
    <row r="917" spans="1:40" x14ac:dyDescent="0.3">
      <c r="A917" s="74" cm="1">
        <f t="array" ref="A917">1+SUMPRODUCT(--(D917&gt;$D$2:$D$826))</f>
        <v>826</v>
      </c>
      <c r="B917" s="72" t="str">
        <f t="shared" si="84"/>
        <v>67830539826</v>
      </c>
      <c r="C917" s="30">
        <v>46008</v>
      </c>
      <c r="D917" s="29">
        <v>67830539</v>
      </c>
      <c r="E917" s="29" t="s">
        <v>564</v>
      </c>
      <c r="F917" s="29" t="s">
        <v>624</v>
      </c>
      <c r="G917" s="29" t="s">
        <v>238</v>
      </c>
      <c r="H917" s="29" t="s">
        <v>1543</v>
      </c>
      <c r="I917" s="29">
        <v>55</v>
      </c>
      <c r="J917" s="29">
        <v>0</v>
      </c>
      <c r="K917" s="29">
        <v>0</v>
      </c>
      <c r="L917" s="29">
        <v>0</v>
      </c>
      <c r="M917" s="29" t="s">
        <v>239</v>
      </c>
      <c r="N917" s="132">
        <v>46305</v>
      </c>
      <c r="O917" s="30">
        <v>46235</v>
      </c>
      <c r="P917" s="29">
        <v>297</v>
      </c>
      <c r="Q917" s="29">
        <v>227</v>
      </c>
      <c r="R917" s="29" t="s">
        <v>1544</v>
      </c>
      <c r="S917" s="29">
        <v>45947</v>
      </c>
      <c r="T917" s="29" t="s">
        <v>240</v>
      </c>
      <c r="U917" s="29" t="s">
        <v>240</v>
      </c>
      <c r="V917" s="29">
        <v>55</v>
      </c>
      <c r="W917" s="29">
        <v>1065.83</v>
      </c>
      <c r="X917" s="29">
        <v>1</v>
      </c>
      <c r="Y917" s="29" t="s">
        <v>241</v>
      </c>
      <c r="Z917" s="29" t="s">
        <v>2245</v>
      </c>
      <c r="AA917" s="29" t="s">
        <v>242</v>
      </c>
      <c r="AB917" s="29" t="s">
        <v>242</v>
      </c>
      <c r="AC917" s="29" t="s">
        <v>242</v>
      </c>
      <c r="AD917" s="29" t="s">
        <v>243</v>
      </c>
      <c r="AE917" s="29" t="s">
        <v>240</v>
      </c>
      <c r="AF917" s="30">
        <v>45947</v>
      </c>
      <c r="AH917" s="74">
        <f>_xlfn.IFNA(IF(VLOOKUP(D917,'Cases2021 2022 FC'!AC:AE,3,0)=0,"1",VLOOKUP(D917,'Cases2021 2022 FC'!AC:AE,3,0)),"1")</f>
        <v>1</v>
      </c>
      <c r="AI917" s="74">
        <f t="shared" si="85"/>
        <v>55</v>
      </c>
      <c r="AJ917" s="74">
        <f t="shared" si="86"/>
        <v>0</v>
      </c>
      <c r="AK917" s="74">
        <f t="shared" si="87"/>
        <v>48</v>
      </c>
      <c r="AL917" s="74">
        <f t="shared" si="88"/>
        <v>55</v>
      </c>
      <c r="AM917" s="75">
        <f t="shared" si="89"/>
        <v>0</v>
      </c>
      <c r="AN917" s="72" t="str">
        <f>VLOOKUP(D917,SOP!C:R,16,0)</f>
        <v>CARTE DOR BUFFET</v>
      </c>
    </row>
    <row r="918" spans="1:40" x14ac:dyDescent="0.3">
      <c r="A918" s="74" cm="1">
        <f t="array" ref="A918">1+SUMPRODUCT(--(D918&gt;$D$2:$D$826))</f>
        <v>826</v>
      </c>
      <c r="B918" s="72" t="str">
        <f t="shared" si="84"/>
        <v>67751196826</v>
      </c>
      <c r="C918" s="30">
        <v>46008</v>
      </c>
      <c r="D918" s="29">
        <v>67751196</v>
      </c>
      <c r="E918" s="29" t="s">
        <v>331</v>
      </c>
      <c r="F918" s="29" t="s">
        <v>624</v>
      </c>
      <c r="G918" s="29" t="s">
        <v>238</v>
      </c>
      <c r="H918" s="29" t="s">
        <v>983</v>
      </c>
      <c r="I918" s="29">
        <v>25</v>
      </c>
      <c r="J918" s="29">
        <v>0</v>
      </c>
      <c r="K918" s="29">
        <v>0</v>
      </c>
      <c r="L918" s="29">
        <v>0</v>
      </c>
      <c r="M918" s="29" t="s">
        <v>239</v>
      </c>
      <c r="N918" s="30">
        <v>46418</v>
      </c>
      <c r="O918" s="30">
        <v>46298</v>
      </c>
      <c r="P918" s="29">
        <v>410</v>
      </c>
      <c r="Q918" s="29">
        <v>290</v>
      </c>
      <c r="R918" s="29" t="s">
        <v>984</v>
      </c>
      <c r="S918" s="30">
        <v>45862</v>
      </c>
      <c r="T918" s="29" t="s">
        <v>240</v>
      </c>
      <c r="U918" s="29" t="s">
        <v>240</v>
      </c>
      <c r="V918" s="29">
        <v>25</v>
      </c>
      <c r="W918" s="29">
        <v>846.41</v>
      </c>
      <c r="X918" s="29">
        <v>0.39100000000000001</v>
      </c>
      <c r="Y918" s="29" t="s">
        <v>241</v>
      </c>
      <c r="Z918" s="29" t="s">
        <v>2245</v>
      </c>
      <c r="AA918" s="29" t="s">
        <v>242</v>
      </c>
      <c r="AB918" s="29" t="s">
        <v>242</v>
      </c>
      <c r="AC918" s="29" t="s">
        <v>242</v>
      </c>
      <c r="AD918" s="29" t="s">
        <v>243</v>
      </c>
      <c r="AE918" s="29" t="s">
        <v>240</v>
      </c>
      <c r="AF918" s="30">
        <v>45862</v>
      </c>
      <c r="AH918" s="74">
        <f>_xlfn.IFNA(IF(VLOOKUP(D918,'Cases2021 2022 FC'!AC:AE,3,0)=0,"1",VLOOKUP(D918,'Cases2021 2022 FC'!AC:AE,3,0)),"1")</f>
        <v>1</v>
      </c>
      <c r="AI918" s="74">
        <f t="shared" si="85"/>
        <v>25</v>
      </c>
      <c r="AJ918" s="74">
        <f t="shared" si="86"/>
        <v>0</v>
      </c>
      <c r="AK918" s="74">
        <f t="shared" si="87"/>
        <v>0</v>
      </c>
      <c r="AL918" s="74">
        <f t="shared" si="88"/>
        <v>0</v>
      </c>
      <c r="AM918" s="75">
        <f t="shared" si="89"/>
        <v>0</v>
      </c>
      <c r="AN918" s="72" t="str">
        <f>VLOOKUP(D918,SOP!C:R,16,0)</f>
        <v>ΣΑΛΤΣΕΣ</v>
      </c>
    </row>
    <row r="919" spans="1:40" x14ac:dyDescent="0.3">
      <c r="A919" s="74" cm="1">
        <f t="array" ref="A919">1+SUMPRODUCT(--(D919&gt;$D$2:$D$826))</f>
        <v>826</v>
      </c>
      <c r="B919" s="72" t="str">
        <f t="shared" si="84"/>
        <v>67751196826</v>
      </c>
      <c r="C919" s="30">
        <v>46008</v>
      </c>
      <c r="D919" s="29">
        <v>67751196</v>
      </c>
      <c r="E919" s="29" t="s">
        <v>331</v>
      </c>
      <c r="F919" s="29" t="s">
        <v>624</v>
      </c>
      <c r="G919" s="29" t="s">
        <v>238</v>
      </c>
      <c r="H919" s="29" t="s">
        <v>983</v>
      </c>
      <c r="I919" s="29">
        <v>13</v>
      </c>
      <c r="J919" s="29">
        <v>0</v>
      </c>
      <c r="K919" s="29">
        <v>0</v>
      </c>
      <c r="L919" s="29">
        <v>0</v>
      </c>
      <c r="M919" s="29" t="s">
        <v>239</v>
      </c>
      <c r="N919" s="30">
        <v>46418</v>
      </c>
      <c r="O919" s="30">
        <v>46298</v>
      </c>
      <c r="P919" s="29">
        <v>410</v>
      </c>
      <c r="Q919" s="29">
        <v>290</v>
      </c>
      <c r="R919" s="29" t="s">
        <v>985</v>
      </c>
      <c r="S919" s="30">
        <v>45862</v>
      </c>
      <c r="T919" s="29" t="s">
        <v>240</v>
      </c>
      <c r="U919" s="29" t="s">
        <v>240</v>
      </c>
      <c r="V919" s="32">
        <v>13</v>
      </c>
      <c r="W919" s="29">
        <v>440.13</v>
      </c>
      <c r="X919" s="29">
        <v>0.20300000000000001</v>
      </c>
      <c r="Y919" s="29" t="s">
        <v>241</v>
      </c>
      <c r="Z919" s="29" t="s">
        <v>2245</v>
      </c>
      <c r="AA919" s="29" t="s">
        <v>242</v>
      </c>
      <c r="AB919" s="29" t="s">
        <v>242</v>
      </c>
      <c r="AC919" s="29" t="s">
        <v>242</v>
      </c>
      <c r="AD919" s="29" t="s">
        <v>243</v>
      </c>
      <c r="AE919" s="29" t="s">
        <v>240</v>
      </c>
      <c r="AF919" s="30">
        <v>45862</v>
      </c>
      <c r="AH919" s="74">
        <f>_xlfn.IFNA(IF(VLOOKUP(D919,'Cases2021 2022 FC'!AC:AE,3,0)=0,"1",VLOOKUP(D919,'Cases2021 2022 FC'!AC:AE,3,0)),"1")</f>
        <v>1</v>
      </c>
      <c r="AI919" s="74">
        <f t="shared" si="85"/>
        <v>13</v>
      </c>
      <c r="AJ919" s="74">
        <f t="shared" si="86"/>
        <v>0</v>
      </c>
      <c r="AK919" s="74">
        <f t="shared" si="87"/>
        <v>25</v>
      </c>
      <c r="AL919" s="74">
        <f t="shared" si="88"/>
        <v>13</v>
      </c>
      <c r="AM919" s="75">
        <f t="shared" si="89"/>
        <v>0</v>
      </c>
      <c r="AN919" s="72" t="str">
        <f>VLOOKUP(D919,SOP!C:R,16,0)</f>
        <v>ΣΑΛΤΣΕΣ</v>
      </c>
    </row>
    <row r="920" spans="1:40" x14ac:dyDescent="0.3">
      <c r="A920" s="74" cm="1">
        <f t="array" ref="A920">1+SUMPRODUCT(--(D920&gt;$D$2:$D$826))</f>
        <v>826</v>
      </c>
      <c r="B920" s="72" t="str">
        <f t="shared" si="84"/>
        <v>67751196826</v>
      </c>
      <c r="C920" s="30">
        <v>46008</v>
      </c>
      <c r="D920" s="29">
        <v>67751196</v>
      </c>
      <c r="E920" s="29" t="s">
        <v>331</v>
      </c>
      <c r="F920" s="29" t="s">
        <v>624</v>
      </c>
      <c r="G920" s="29" t="s">
        <v>238</v>
      </c>
      <c r="H920" s="29" t="s">
        <v>983</v>
      </c>
      <c r="I920" s="29">
        <v>10</v>
      </c>
      <c r="J920" s="29">
        <v>0</v>
      </c>
      <c r="K920" s="29">
        <v>0</v>
      </c>
      <c r="L920" s="29">
        <v>0</v>
      </c>
      <c r="M920" s="29" t="s">
        <v>239</v>
      </c>
      <c r="N920" s="30">
        <v>46418</v>
      </c>
      <c r="O920" s="30">
        <v>46298</v>
      </c>
      <c r="P920" s="29">
        <v>410</v>
      </c>
      <c r="Q920" s="29">
        <v>290</v>
      </c>
      <c r="R920" s="29" t="s">
        <v>2251</v>
      </c>
      <c r="S920" s="30">
        <v>45862</v>
      </c>
      <c r="T920" s="29" t="s">
        <v>240</v>
      </c>
      <c r="U920" s="29" t="s">
        <v>240</v>
      </c>
      <c r="V920" s="29">
        <v>10</v>
      </c>
      <c r="W920" s="29">
        <v>338.56</v>
      </c>
      <c r="X920" s="29">
        <v>0.156</v>
      </c>
      <c r="Y920" s="29" t="s">
        <v>241</v>
      </c>
      <c r="Z920" s="29" t="s">
        <v>2245</v>
      </c>
      <c r="AA920" s="29" t="s">
        <v>242</v>
      </c>
      <c r="AB920" s="29" t="s">
        <v>242</v>
      </c>
      <c r="AC920" s="29" t="s">
        <v>242</v>
      </c>
      <c r="AD920" s="29" t="s">
        <v>243</v>
      </c>
      <c r="AE920" s="29" t="s">
        <v>240</v>
      </c>
      <c r="AF920" s="30">
        <v>45862</v>
      </c>
      <c r="AH920" s="74">
        <f>_xlfn.IFNA(IF(VLOOKUP(D920,'Cases2021 2022 FC'!AC:AE,3,0)=0,"1",VLOOKUP(D920,'Cases2021 2022 FC'!AC:AE,3,0)),"1")</f>
        <v>1</v>
      </c>
      <c r="AI920" s="74">
        <f t="shared" si="85"/>
        <v>10</v>
      </c>
      <c r="AJ920" s="74">
        <f t="shared" si="86"/>
        <v>0</v>
      </c>
      <c r="AK920" s="74">
        <f t="shared" si="87"/>
        <v>13</v>
      </c>
      <c r="AL920" s="74">
        <f t="shared" si="88"/>
        <v>10</v>
      </c>
      <c r="AM920" s="75">
        <f t="shared" si="89"/>
        <v>0</v>
      </c>
      <c r="AN920" s="72" t="str">
        <f>VLOOKUP(D920,SOP!C:R,16,0)</f>
        <v>ΣΑΛΤΣΕΣ</v>
      </c>
    </row>
    <row r="921" spans="1:40" x14ac:dyDescent="0.3">
      <c r="A921" s="74" cm="1">
        <f t="array" ref="A921">1+SUMPRODUCT(--(D921&gt;$D$2:$D$826))</f>
        <v>826</v>
      </c>
      <c r="B921" s="72" t="str">
        <f t="shared" si="84"/>
        <v>67751196826</v>
      </c>
      <c r="C921" s="30">
        <v>46008</v>
      </c>
      <c r="D921" s="29">
        <v>67751196</v>
      </c>
      <c r="E921" s="29" t="s">
        <v>331</v>
      </c>
      <c r="F921" s="29" t="s">
        <v>624</v>
      </c>
      <c r="G921" s="29" t="s">
        <v>238</v>
      </c>
      <c r="H921" s="29" t="s">
        <v>983</v>
      </c>
      <c r="I921" s="29">
        <v>1</v>
      </c>
      <c r="J921" s="29">
        <v>0</v>
      </c>
      <c r="K921" s="29">
        <v>0</v>
      </c>
      <c r="L921" s="29">
        <v>0</v>
      </c>
      <c r="M921" s="29" t="s">
        <v>239</v>
      </c>
      <c r="N921" s="30">
        <v>46418</v>
      </c>
      <c r="O921" s="30">
        <v>46298</v>
      </c>
      <c r="P921" s="29">
        <v>410</v>
      </c>
      <c r="Q921" s="29">
        <v>290</v>
      </c>
      <c r="R921" s="29" t="s">
        <v>2259</v>
      </c>
      <c r="S921" s="30">
        <v>45862</v>
      </c>
      <c r="T921" s="29" t="s">
        <v>240</v>
      </c>
      <c r="U921" s="29" t="s">
        <v>240</v>
      </c>
      <c r="V921" s="29">
        <v>1</v>
      </c>
      <c r="W921" s="29">
        <v>33.86</v>
      </c>
      <c r="X921" s="29">
        <v>1.6E-2</v>
      </c>
      <c r="Y921" s="29" t="s">
        <v>241</v>
      </c>
      <c r="Z921" s="29" t="s">
        <v>2245</v>
      </c>
      <c r="AA921" s="29" t="s">
        <v>242</v>
      </c>
      <c r="AB921" s="29" t="s">
        <v>242</v>
      </c>
      <c r="AC921" s="29" t="s">
        <v>242</v>
      </c>
      <c r="AD921" s="29" t="s">
        <v>243</v>
      </c>
      <c r="AE921" s="29" t="s">
        <v>240</v>
      </c>
      <c r="AF921" s="30">
        <v>45862</v>
      </c>
      <c r="AH921" s="74">
        <f>_xlfn.IFNA(IF(VLOOKUP(D921,'Cases2021 2022 FC'!AC:AE,3,0)=0,"1",VLOOKUP(D921,'Cases2021 2022 FC'!AC:AE,3,0)),"1")</f>
        <v>1</v>
      </c>
      <c r="AI921" s="74">
        <f t="shared" si="85"/>
        <v>1</v>
      </c>
      <c r="AJ921" s="74">
        <f t="shared" si="86"/>
        <v>0</v>
      </c>
      <c r="AK921" s="74">
        <f t="shared" si="87"/>
        <v>10</v>
      </c>
      <c r="AL921" s="74">
        <f t="shared" si="88"/>
        <v>1</v>
      </c>
      <c r="AM921" s="75">
        <f t="shared" si="89"/>
        <v>0</v>
      </c>
      <c r="AN921" s="72" t="str">
        <f>VLOOKUP(D921,SOP!C:R,16,0)</f>
        <v>ΣΑΛΤΣΕΣ</v>
      </c>
    </row>
    <row r="922" spans="1:40" x14ac:dyDescent="0.3">
      <c r="A922" s="74" cm="1">
        <f t="array" ref="A922">1+SUMPRODUCT(--(D922&gt;$D$2:$D$826))</f>
        <v>826</v>
      </c>
      <c r="B922" s="72" t="str">
        <f t="shared" si="84"/>
        <v>67751196826</v>
      </c>
      <c r="C922" s="30">
        <v>46008</v>
      </c>
      <c r="D922" s="29">
        <v>67751196</v>
      </c>
      <c r="E922" s="29" t="s">
        <v>331</v>
      </c>
      <c r="F922" s="29" t="s">
        <v>624</v>
      </c>
      <c r="G922" s="29" t="s">
        <v>238</v>
      </c>
      <c r="H922" s="29" t="s">
        <v>983</v>
      </c>
      <c r="I922" s="29">
        <v>2</v>
      </c>
      <c r="J922" s="29">
        <v>0</v>
      </c>
      <c r="K922" s="29">
        <v>0</v>
      </c>
      <c r="L922" s="29">
        <v>0</v>
      </c>
      <c r="M922" s="29" t="s">
        <v>239</v>
      </c>
      <c r="N922" s="30">
        <v>46418</v>
      </c>
      <c r="O922" s="30">
        <v>46298</v>
      </c>
      <c r="P922" s="29">
        <v>410</v>
      </c>
      <c r="Q922" s="29">
        <v>290</v>
      </c>
      <c r="R922" s="29" t="s">
        <v>2247</v>
      </c>
      <c r="S922" s="30">
        <v>45862</v>
      </c>
      <c r="T922" s="29" t="s">
        <v>240</v>
      </c>
      <c r="U922" s="29" t="s">
        <v>240</v>
      </c>
      <c r="V922" s="29">
        <v>2</v>
      </c>
      <c r="W922" s="29">
        <v>67.709999999999994</v>
      </c>
      <c r="X922" s="29">
        <v>3.1E-2</v>
      </c>
      <c r="Y922" s="29" t="s">
        <v>241</v>
      </c>
      <c r="Z922" s="29" t="s">
        <v>2245</v>
      </c>
      <c r="AA922" s="29" t="s">
        <v>242</v>
      </c>
      <c r="AB922" s="29" t="s">
        <v>242</v>
      </c>
      <c r="AC922" s="29" t="s">
        <v>242</v>
      </c>
      <c r="AD922" s="29" t="s">
        <v>243</v>
      </c>
      <c r="AE922" s="29" t="s">
        <v>240</v>
      </c>
      <c r="AF922" s="30">
        <v>45862</v>
      </c>
      <c r="AH922" s="74">
        <f>_xlfn.IFNA(IF(VLOOKUP(D922,'Cases2021 2022 FC'!AC:AE,3,0)=0,"1",VLOOKUP(D922,'Cases2021 2022 FC'!AC:AE,3,0)),"1")</f>
        <v>1</v>
      </c>
      <c r="AI922" s="74">
        <f t="shared" si="85"/>
        <v>2</v>
      </c>
      <c r="AJ922" s="74">
        <f t="shared" si="86"/>
        <v>0</v>
      </c>
      <c r="AK922" s="74">
        <f t="shared" si="87"/>
        <v>1</v>
      </c>
      <c r="AL922" s="74">
        <f t="shared" si="88"/>
        <v>2</v>
      </c>
      <c r="AM922" s="75">
        <f t="shared" si="89"/>
        <v>0</v>
      </c>
      <c r="AN922" s="72" t="str">
        <f>VLOOKUP(D922,SOP!C:R,16,0)</f>
        <v>ΣΑΛΤΣΕΣ</v>
      </c>
    </row>
    <row r="923" spans="1:40" x14ac:dyDescent="0.3">
      <c r="A923" s="74" cm="1">
        <f t="array" ref="A923">1+SUMPRODUCT(--(D923&gt;$D$2:$D$826))</f>
        <v>826</v>
      </c>
      <c r="B923" s="72" t="str">
        <f t="shared" si="84"/>
        <v>67830541826</v>
      </c>
      <c r="C923" s="30">
        <v>46008</v>
      </c>
      <c r="D923" s="29">
        <v>67830541</v>
      </c>
      <c r="E923" s="29" t="s">
        <v>561</v>
      </c>
      <c r="F923" s="29" t="s">
        <v>624</v>
      </c>
      <c r="G923" s="29" t="s">
        <v>238</v>
      </c>
      <c r="H923" s="29" t="s">
        <v>1152</v>
      </c>
      <c r="I923" s="29">
        <v>21</v>
      </c>
      <c r="J923" s="29">
        <v>0</v>
      </c>
      <c r="K923" s="29">
        <v>0</v>
      </c>
      <c r="L923" s="29">
        <v>0</v>
      </c>
      <c r="M923" s="29" t="s">
        <v>239</v>
      </c>
      <c r="N923" s="132">
        <v>46253</v>
      </c>
      <c r="O923" s="30">
        <v>46203</v>
      </c>
      <c r="P923" s="29">
        <v>245</v>
      </c>
      <c r="Q923" s="29">
        <v>195</v>
      </c>
      <c r="R923" s="29" t="s">
        <v>1153</v>
      </c>
      <c r="S923" s="29">
        <v>45895</v>
      </c>
      <c r="T923" s="29" t="s">
        <v>240</v>
      </c>
      <c r="U923" s="29" t="s">
        <v>240</v>
      </c>
      <c r="V923" s="29">
        <v>21</v>
      </c>
      <c r="W923" s="29">
        <v>496.54</v>
      </c>
      <c r="X923" s="29">
        <v>0.38200000000000001</v>
      </c>
      <c r="Y923" s="29" t="s">
        <v>241</v>
      </c>
      <c r="Z923" s="29" t="s">
        <v>2245</v>
      </c>
      <c r="AA923" s="29" t="s">
        <v>242</v>
      </c>
      <c r="AB923" s="29" t="s">
        <v>242</v>
      </c>
      <c r="AC923" s="29" t="s">
        <v>242</v>
      </c>
      <c r="AD923" s="29" t="s">
        <v>243</v>
      </c>
      <c r="AE923" s="29" t="s">
        <v>240</v>
      </c>
      <c r="AF923" s="30">
        <v>45895</v>
      </c>
      <c r="AH923" s="74">
        <f>_xlfn.IFNA(IF(VLOOKUP(D923,'Cases2021 2022 FC'!AC:AE,3,0)=0,"1",VLOOKUP(D923,'Cases2021 2022 FC'!AC:AE,3,0)),"1")</f>
        <v>1</v>
      </c>
      <c r="AI923" s="74">
        <f t="shared" si="85"/>
        <v>21</v>
      </c>
      <c r="AJ923" s="74">
        <f t="shared" si="86"/>
        <v>0</v>
      </c>
      <c r="AK923" s="74">
        <f t="shared" si="87"/>
        <v>0</v>
      </c>
      <c r="AL923" s="74">
        <f t="shared" si="88"/>
        <v>0</v>
      </c>
      <c r="AM923" s="75">
        <f t="shared" si="89"/>
        <v>0</v>
      </c>
      <c r="AN923" s="72" t="str">
        <f>VLOOKUP(D923,SOP!C:R,16,0)</f>
        <v>CARTE DOR BUFFET</v>
      </c>
    </row>
    <row r="924" spans="1:40" x14ac:dyDescent="0.3">
      <c r="A924" s="74" cm="1">
        <f t="array" ref="A924">1+SUMPRODUCT(--(D924&gt;$D$2:$D$826))</f>
        <v>826</v>
      </c>
      <c r="B924" s="72" t="str">
        <f t="shared" si="84"/>
        <v>67830541826</v>
      </c>
      <c r="C924" s="30">
        <v>46008</v>
      </c>
      <c r="D924" s="29">
        <v>67830541</v>
      </c>
      <c r="E924" s="29" t="s">
        <v>561</v>
      </c>
      <c r="F924" s="29" t="s">
        <v>624</v>
      </c>
      <c r="G924" s="29" t="s">
        <v>238</v>
      </c>
      <c r="H924" s="29" t="s">
        <v>1541</v>
      </c>
      <c r="I924" s="29">
        <v>55</v>
      </c>
      <c r="J924" s="29">
        <v>0</v>
      </c>
      <c r="K924" s="29">
        <v>0</v>
      </c>
      <c r="L924" s="29">
        <v>0</v>
      </c>
      <c r="M924" s="29" t="s">
        <v>239</v>
      </c>
      <c r="N924" s="132">
        <v>46305</v>
      </c>
      <c r="O924" s="30">
        <v>46255</v>
      </c>
      <c r="P924" s="29">
        <v>297</v>
      </c>
      <c r="Q924" s="29">
        <v>247</v>
      </c>
      <c r="R924" s="29" t="s">
        <v>1542</v>
      </c>
      <c r="S924" s="29">
        <v>45947</v>
      </c>
      <c r="T924" s="29" t="s">
        <v>240</v>
      </c>
      <c r="U924" s="29" t="s">
        <v>240</v>
      </c>
      <c r="V924" s="29">
        <v>55</v>
      </c>
      <c r="W924" s="29">
        <v>1300.46</v>
      </c>
      <c r="X924" s="29">
        <v>1</v>
      </c>
      <c r="Y924" s="29" t="s">
        <v>241</v>
      </c>
      <c r="Z924" s="29" t="s">
        <v>2245</v>
      </c>
      <c r="AA924" s="29" t="s">
        <v>242</v>
      </c>
      <c r="AB924" s="29" t="s">
        <v>242</v>
      </c>
      <c r="AC924" s="29" t="s">
        <v>242</v>
      </c>
      <c r="AD924" s="29" t="s">
        <v>243</v>
      </c>
      <c r="AE924" s="29" t="s">
        <v>240</v>
      </c>
      <c r="AF924" s="30">
        <v>45947</v>
      </c>
      <c r="AH924" s="74">
        <f>_xlfn.IFNA(IF(VLOOKUP(D924,'Cases2021 2022 FC'!AC:AE,3,0)=0,"1",VLOOKUP(D924,'Cases2021 2022 FC'!AC:AE,3,0)),"1")</f>
        <v>1</v>
      </c>
      <c r="AI924" s="74">
        <f t="shared" si="85"/>
        <v>55</v>
      </c>
      <c r="AJ924" s="74">
        <f t="shared" si="86"/>
        <v>0</v>
      </c>
      <c r="AK924" s="74">
        <f t="shared" si="87"/>
        <v>21</v>
      </c>
      <c r="AL924" s="74">
        <f t="shared" si="88"/>
        <v>55</v>
      </c>
      <c r="AM924" s="75">
        <f t="shared" si="89"/>
        <v>0</v>
      </c>
      <c r="AN924" s="72" t="str">
        <f>VLOOKUP(D924,SOP!C:R,16,0)</f>
        <v>CARTE DOR BUFFET</v>
      </c>
    </row>
    <row r="925" spans="1:40" x14ac:dyDescent="0.3">
      <c r="A925" s="74" cm="1">
        <f t="array" ref="A925">1+SUMPRODUCT(--(D925&gt;$D$2:$D$826))</f>
        <v>826</v>
      </c>
      <c r="B925" s="72" t="str">
        <f t="shared" si="84"/>
        <v>67830543826</v>
      </c>
      <c r="C925" s="30">
        <v>46008</v>
      </c>
      <c r="D925" s="29">
        <v>67830543</v>
      </c>
      <c r="E925" s="29" t="s">
        <v>565</v>
      </c>
      <c r="F925" s="29" t="s">
        <v>624</v>
      </c>
      <c r="G925" s="29" t="s">
        <v>238</v>
      </c>
      <c r="H925" s="29" t="s">
        <v>871</v>
      </c>
      <c r="I925" s="29">
        <v>8</v>
      </c>
      <c r="J925" s="29">
        <v>0</v>
      </c>
      <c r="K925" s="29">
        <v>0</v>
      </c>
      <c r="L925" s="29">
        <v>0</v>
      </c>
      <c r="M925" s="29" t="s">
        <v>239</v>
      </c>
      <c r="N925" s="30">
        <v>46151</v>
      </c>
      <c r="O925" s="30">
        <v>46111</v>
      </c>
      <c r="P925" s="29">
        <v>143</v>
      </c>
      <c r="Q925" s="29">
        <v>103</v>
      </c>
      <c r="R925" s="29" t="s">
        <v>872</v>
      </c>
      <c r="S925" s="30">
        <v>45797</v>
      </c>
      <c r="T925" s="29" t="s">
        <v>240</v>
      </c>
      <c r="U925" s="29" t="s">
        <v>240</v>
      </c>
      <c r="V925" s="29">
        <v>8</v>
      </c>
      <c r="W925" s="29">
        <v>165.65</v>
      </c>
      <c r="X925" s="29">
        <v>0.14499999999999999</v>
      </c>
      <c r="Y925" s="29" t="s">
        <v>241</v>
      </c>
      <c r="Z925" s="29" t="s">
        <v>2245</v>
      </c>
      <c r="AA925" s="29" t="s">
        <v>242</v>
      </c>
      <c r="AB925" s="29" t="s">
        <v>242</v>
      </c>
      <c r="AC925" s="29" t="s">
        <v>242</v>
      </c>
      <c r="AD925" s="29" t="s">
        <v>243</v>
      </c>
      <c r="AE925" s="29" t="s">
        <v>240</v>
      </c>
      <c r="AF925" s="30">
        <v>45176</v>
      </c>
      <c r="AH925" s="74">
        <f>_xlfn.IFNA(IF(VLOOKUP(D925,'Cases2021 2022 FC'!AC:AE,3,0)=0,"1",VLOOKUP(D925,'Cases2021 2022 FC'!AC:AE,3,0)),"1")</f>
        <v>1</v>
      </c>
      <c r="AI925" s="74">
        <f t="shared" si="85"/>
        <v>8</v>
      </c>
      <c r="AJ925" s="74">
        <f t="shared" si="86"/>
        <v>0</v>
      </c>
      <c r="AK925" s="74">
        <f t="shared" si="87"/>
        <v>0</v>
      </c>
      <c r="AL925" s="74">
        <f t="shared" si="88"/>
        <v>0</v>
      </c>
      <c r="AM925" s="75">
        <f t="shared" si="89"/>
        <v>0</v>
      </c>
      <c r="AN925" s="72" t="str">
        <f>VLOOKUP(D925,SOP!C:R,16,0)</f>
        <v>CARTE DOR BUFFET</v>
      </c>
    </row>
    <row r="926" spans="1:40" x14ac:dyDescent="0.3">
      <c r="A926" s="74" cm="1">
        <f t="array" ref="A926">1+SUMPRODUCT(--(D926&gt;$D$2:$D$826))</f>
        <v>826</v>
      </c>
      <c r="B926" s="72" t="str">
        <f t="shared" si="84"/>
        <v>67830543826</v>
      </c>
      <c r="C926" s="30">
        <v>46008</v>
      </c>
      <c r="D926" s="29">
        <v>67830543</v>
      </c>
      <c r="E926" s="29" t="s">
        <v>565</v>
      </c>
      <c r="F926" s="29" t="s">
        <v>624</v>
      </c>
      <c r="G926" s="29" t="s">
        <v>238</v>
      </c>
      <c r="H926" s="29" t="s">
        <v>1429</v>
      </c>
      <c r="I926" s="29">
        <v>53</v>
      </c>
      <c r="J926" s="29">
        <v>0</v>
      </c>
      <c r="K926" s="29">
        <v>0</v>
      </c>
      <c r="L926" s="29">
        <v>0</v>
      </c>
      <c r="M926" s="29" t="s">
        <v>239</v>
      </c>
      <c r="N926" s="30">
        <v>46268</v>
      </c>
      <c r="O926" s="30">
        <v>46228</v>
      </c>
      <c r="P926" s="32">
        <v>260</v>
      </c>
      <c r="Q926" s="32">
        <v>220</v>
      </c>
      <c r="R926" s="29" t="s">
        <v>1430</v>
      </c>
      <c r="S926" s="30">
        <v>45915</v>
      </c>
      <c r="T926" s="29" t="s">
        <v>240</v>
      </c>
      <c r="U926" s="29" t="s">
        <v>240</v>
      </c>
      <c r="V926" s="32">
        <v>53</v>
      </c>
      <c r="W926" s="29">
        <v>1097.44</v>
      </c>
      <c r="X926" s="29">
        <v>0.96399999999999997</v>
      </c>
      <c r="Y926" s="29" t="s">
        <v>241</v>
      </c>
      <c r="Z926" s="29" t="s">
        <v>2245</v>
      </c>
      <c r="AA926" s="29" t="s">
        <v>242</v>
      </c>
      <c r="AB926" s="29" t="s">
        <v>242</v>
      </c>
      <c r="AC926" s="29" t="s">
        <v>242</v>
      </c>
      <c r="AD926" s="29" t="s">
        <v>243</v>
      </c>
      <c r="AE926" s="29" t="s">
        <v>240</v>
      </c>
      <c r="AF926" s="30">
        <v>45915</v>
      </c>
      <c r="AH926" s="74">
        <f>_xlfn.IFNA(IF(VLOOKUP(D926,'Cases2021 2022 FC'!AC:AE,3,0)=0,"1",VLOOKUP(D926,'Cases2021 2022 FC'!AC:AE,3,0)),"1")</f>
        <v>1</v>
      </c>
      <c r="AI926" s="74">
        <f t="shared" si="85"/>
        <v>53</v>
      </c>
      <c r="AJ926" s="74">
        <f t="shared" si="86"/>
        <v>0</v>
      </c>
      <c r="AK926" s="74">
        <f t="shared" si="87"/>
        <v>8</v>
      </c>
      <c r="AL926" s="74">
        <f t="shared" si="88"/>
        <v>53</v>
      </c>
      <c r="AM926" s="75">
        <f t="shared" si="89"/>
        <v>0</v>
      </c>
      <c r="AN926" s="72" t="str">
        <f>VLOOKUP(D926,SOP!C:R,16,0)</f>
        <v>CARTE DOR BUFFET</v>
      </c>
    </row>
    <row r="927" spans="1:40" x14ac:dyDescent="0.3">
      <c r="A927" s="74" cm="1">
        <f t="array" ref="A927">1+SUMPRODUCT(--(D927&gt;$D$2:$D$826))</f>
        <v>826</v>
      </c>
      <c r="B927" s="72" t="str">
        <f t="shared" si="84"/>
        <v>67969831826</v>
      </c>
      <c r="C927" s="30">
        <v>46008</v>
      </c>
      <c r="D927" s="29">
        <v>67969831</v>
      </c>
      <c r="E927" s="29" t="s">
        <v>677</v>
      </c>
      <c r="F927" s="29" t="s">
        <v>624</v>
      </c>
      <c r="G927" s="29" t="s">
        <v>238</v>
      </c>
      <c r="H927" s="29" t="s">
        <v>1457</v>
      </c>
      <c r="I927" s="29">
        <v>34</v>
      </c>
      <c r="J927" s="29">
        <v>0</v>
      </c>
      <c r="K927" s="29">
        <v>0</v>
      </c>
      <c r="L927" s="29">
        <v>0</v>
      </c>
      <c r="M927" s="29" t="s">
        <v>239</v>
      </c>
      <c r="N927" s="30">
        <v>46276</v>
      </c>
      <c r="O927" s="30">
        <v>46246</v>
      </c>
      <c r="P927" s="29">
        <v>268</v>
      </c>
      <c r="Q927" s="29">
        <v>238</v>
      </c>
      <c r="R927" s="29" t="s">
        <v>1502</v>
      </c>
      <c r="S927" s="30">
        <v>45939</v>
      </c>
      <c r="T927" s="29" t="s">
        <v>240</v>
      </c>
      <c r="U927" s="29" t="s">
        <v>240</v>
      </c>
      <c r="V927" s="29">
        <v>34</v>
      </c>
      <c r="W927" s="29">
        <v>256.98</v>
      </c>
      <c r="X927" s="29">
        <v>0.17699999999999999</v>
      </c>
      <c r="Y927" s="29" t="s">
        <v>241</v>
      </c>
      <c r="Z927" s="29" t="s">
        <v>2245</v>
      </c>
      <c r="AA927" s="29" t="s">
        <v>242</v>
      </c>
      <c r="AB927" s="29" t="s">
        <v>242</v>
      </c>
      <c r="AC927" s="29" t="s">
        <v>242</v>
      </c>
      <c r="AD927" s="29" t="s">
        <v>243</v>
      </c>
      <c r="AE927" s="29" t="s">
        <v>240</v>
      </c>
      <c r="AF927" s="30">
        <v>45911</v>
      </c>
      <c r="AH927" s="74">
        <f>_xlfn.IFNA(IF(VLOOKUP(D927,'Cases2021 2022 FC'!AC:AE,3,0)=0,"1",VLOOKUP(D927,'Cases2021 2022 FC'!AC:AE,3,0)),"1")</f>
        <v>32</v>
      </c>
      <c r="AI927" s="74">
        <f t="shared" si="85"/>
        <v>1</v>
      </c>
      <c r="AJ927" s="74">
        <f t="shared" si="86"/>
        <v>0</v>
      </c>
      <c r="AK927" s="74">
        <f t="shared" si="87"/>
        <v>0</v>
      </c>
      <c r="AL927" s="74">
        <f t="shared" si="88"/>
        <v>0</v>
      </c>
      <c r="AM927" s="75">
        <f t="shared" si="89"/>
        <v>0</v>
      </c>
      <c r="AN927" s="72" t="str">
        <f>VLOOKUP(D927,SOP!C:R,16,0)</f>
        <v>ΚΕΤΣΑΠ</v>
      </c>
    </row>
    <row r="928" spans="1:40" x14ac:dyDescent="0.3">
      <c r="A928" s="74" cm="1">
        <f t="array" ref="A928">1+SUMPRODUCT(--(D928&gt;$D$2:$D$826))</f>
        <v>826</v>
      </c>
      <c r="B928" s="72" t="str">
        <f t="shared" si="84"/>
        <v>67969831826</v>
      </c>
      <c r="C928" s="30">
        <v>46008</v>
      </c>
      <c r="D928" s="29">
        <v>67969831</v>
      </c>
      <c r="E928" s="29" t="s">
        <v>677</v>
      </c>
      <c r="F928" s="29" t="s">
        <v>624</v>
      </c>
      <c r="G928" s="29" t="s">
        <v>238</v>
      </c>
      <c r="H928" s="29" t="s">
        <v>1457</v>
      </c>
      <c r="I928" s="29">
        <v>1</v>
      </c>
      <c r="J928" s="29">
        <v>0</v>
      </c>
      <c r="K928" s="29">
        <v>0</v>
      </c>
      <c r="L928" s="29">
        <v>0</v>
      </c>
      <c r="M928" s="29" t="s">
        <v>239</v>
      </c>
      <c r="N928" s="30">
        <v>46276</v>
      </c>
      <c r="O928" s="30">
        <v>46246</v>
      </c>
      <c r="P928" s="32">
        <v>268</v>
      </c>
      <c r="Q928" s="32">
        <v>238</v>
      </c>
      <c r="R928" s="29" t="s">
        <v>2251</v>
      </c>
      <c r="S928" s="30">
        <v>45939</v>
      </c>
      <c r="T928" s="29" t="s">
        <v>240</v>
      </c>
      <c r="U928" s="29" t="s">
        <v>240</v>
      </c>
      <c r="V928" s="32">
        <v>1</v>
      </c>
      <c r="W928" s="33">
        <v>7.56</v>
      </c>
      <c r="X928" s="32">
        <v>5.0000000000000001E-3</v>
      </c>
      <c r="Y928" s="29" t="s">
        <v>241</v>
      </c>
      <c r="Z928" s="29" t="s">
        <v>2245</v>
      </c>
      <c r="AA928" s="29" t="s">
        <v>242</v>
      </c>
      <c r="AB928" s="29" t="s">
        <v>242</v>
      </c>
      <c r="AC928" s="29" t="s">
        <v>242</v>
      </c>
      <c r="AD928" s="29" t="s">
        <v>243</v>
      </c>
      <c r="AE928" s="29" t="s">
        <v>240</v>
      </c>
      <c r="AF928" s="30">
        <v>45911</v>
      </c>
      <c r="AG928" s="30"/>
      <c r="AH928" s="74">
        <f>_xlfn.IFNA(IF(VLOOKUP(D928,'Cases2021 2022 FC'!AC:AE,3,0)=0,"1",VLOOKUP(D928,'Cases2021 2022 FC'!AC:AE,3,0)),"1")</f>
        <v>32</v>
      </c>
      <c r="AI928" s="74">
        <f t="shared" si="85"/>
        <v>0</v>
      </c>
      <c r="AJ928" s="74">
        <f t="shared" si="86"/>
        <v>0</v>
      </c>
      <c r="AK928" s="74">
        <f t="shared" si="87"/>
        <v>1</v>
      </c>
      <c r="AL928" s="74">
        <f t="shared" si="88"/>
        <v>1</v>
      </c>
      <c r="AM928" s="75">
        <f t="shared" si="89"/>
        <v>0</v>
      </c>
      <c r="AN928" s="72" t="str">
        <f>VLOOKUP(D928,SOP!C:R,16,0)</f>
        <v>ΚΕΤΣΑΠ</v>
      </c>
    </row>
    <row r="929" spans="1:40" x14ac:dyDescent="0.3">
      <c r="A929" s="74" cm="1">
        <f t="array" ref="A929">1+SUMPRODUCT(--(D929&gt;$D$2:$D$826))</f>
        <v>826</v>
      </c>
      <c r="B929" s="72" t="str">
        <f t="shared" si="84"/>
        <v>67969831826</v>
      </c>
      <c r="C929" s="30">
        <v>46008</v>
      </c>
      <c r="D929" s="29">
        <v>67969831</v>
      </c>
      <c r="E929" s="29" t="s">
        <v>677</v>
      </c>
      <c r="F929" s="29" t="s">
        <v>624</v>
      </c>
      <c r="G929" s="29" t="s">
        <v>238</v>
      </c>
      <c r="H929" s="29" t="s">
        <v>1595</v>
      </c>
      <c r="I929" s="29">
        <v>167</v>
      </c>
      <c r="J929" s="29">
        <v>0</v>
      </c>
      <c r="K929" s="29">
        <v>0</v>
      </c>
      <c r="L929" s="29">
        <v>0</v>
      </c>
      <c r="M929" s="29" t="s">
        <v>239</v>
      </c>
      <c r="N929" s="30">
        <v>46303</v>
      </c>
      <c r="O929" s="30">
        <v>46273</v>
      </c>
      <c r="P929" s="29">
        <v>295</v>
      </c>
      <c r="Q929" s="29">
        <v>265</v>
      </c>
      <c r="R929" s="29" t="s">
        <v>1651</v>
      </c>
      <c r="S929" s="30">
        <v>45971</v>
      </c>
      <c r="T929" s="29" t="s">
        <v>240</v>
      </c>
      <c r="U929" s="29" t="s">
        <v>240</v>
      </c>
      <c r="V929" s="29">
        <v>167</v>
      </c>
      <c r="W929" s="29">
        <v>1262.24</v>
      </c>
      <c r="X929" s="29">
        <v>0.87</v>
      </c>
      <c r="Y929" s="29" t="s">
        <v>241</v>
      </c>
      <c r="Z929" s="29" t="s">
        <v>2245</v>
      </c>
      <c r="AA929" s="29" t="s">
        <v>242</v>
      </c>
      <c r="AB929" s="29" t="s">
        <v>242</v>
      </c>
      <c r="AC929" s="29" t="s">
        <v>242</v>
      </c>
      <c r="AD929" s="29" t="s">
        <v>243</v>
      </c>
      <c r="AE929" s="29" t="s">
        <v>240</v>
      </c>
      <c r="AF929" s="30">
        <v>45938</v>
      </c>
      <c r="AH929" s="74">
        <f>_xlfn.IFNA(IF(VLOOKUP(D929,'Cases2021 2022 FC'!AC:AE,3,0)=0,"1",VLOOKUP(D929,'Cases2021 2022 FC'!AC:AE,3,0)),"1")</f>
        <v>32</v>
      </c>
      <c r="AI929" s="74">
        <f t="shared" si="85"/>
        <v>5</v>
      </c>
      <c r="AJ929" s="74">
        <f t="shared" si="86"/>
        <v>0</v>
      </c>
      <c r="AK929" s="74">
        <f t="shared" si="87"/>
        <v>0</v>
      </c>
      <c r="AL929" s="74">
        <f t="shared" si="88"/>
        <v>0</v>
      </c>
      <c r="AM929" s="75">
        <f t="shared" si="89"/>
        <v>0</v>
      </c>
      <c r="AN929" s="72" t="str">
        <f>VLOOKUP(D929,SOP!C:R,16,0)</f>
        <v>ΚΕΤΣΑΠ</v>
      </c>
    </row>
    <row r="930" spans="1:40" x14ac:dyDescent="0.3">
      <c r="A930" s="74" cm="1">
        <f t="array" ref="A930">1+SUMPRODUCT(--(D930&gt;$D$2:$D$826))</f>
        <v>826</v>
      </c>
      <c r="B930" s="72" t="str">
        <f t="shared" si="84"/>
        <v>67969831826</v>
      </c>
      <c r="C930" s="30">
        <v>46008</v>
      </c>
      <c r="D930" s="29">
        <v>67969831</v>
      </c>
      <c r="E930" s="29" t="s">
        <v>677</v>
      </c>
      <c r="F930" s="29" t="s">
        <v>624</v>
      </c>
      <c r="G930" s="29" t="s">
        <v>238</v>
      </c>
      <c r="H930" s="29" t="s">
        <v>1917</v>
      </c>
      <c r="I930" s="29">
        <v>192</v>
      </c>
      <c r="J930" s="29">
        <v>0</v>
      </c>
      <c r="K930" s="29">
        <v>0</v>
      </c>
      <c r="L930" s="29">
        <v>0</v>
      </c>
      <c r="M930" s="29" t="s">
        <v>239</v>
      </c>
      <c r="N930" s="30">
        <v>46346</v>
      </c>
      <c r="O930" s="30">
        <v>46316</v>
      </c>
      <c r="P930" s="29">
        <v>338</v>
      </c>
      <c r="Q930" s="29">
        <v>308</v>
      </c>
      <c r="R930" s="29" t="s">
        <v>1918</v>
      </c>
      <c r="S930" s="30">
        <v>45981</v>
      </c>
      <c r="T930" s="29" t="s">
        <v>240</v>
      </c>
      <c r="U930" s="29" t="s">
        <v>240</v>
      </c>
      <c r="V930" s="29">
        <v>192</v>
      </c>
      <c r="W930" s="29">
        <v>1451.2</v>
      </c>
      <c r="X930" s="29">
        <v>1</v>
      </c>
      <c r="Y930" s="29" t="s">
        <v>241</v>
      </c>
      <c r="Z930" s="29" t="s">
        <v>2245</v>
      </c>
      <c r="AA930" s="29" t="s">
        <v>242</v>
      </c>
      <c r="AB930" s="29" t="s">
        <v>242</v>
      </c>
      <c r="AC930" s="29" t="s">
        <v>242</v>
      </c>
      <c r="AD930" s="29" t="s">
        <v>243</v>
      </c>
      <c r="AE930" s="29" t="s">
        <v>240</v>
      </c>
      <c r="AF930" s="30">
        <v>45981</v>
      </c>
      <c r="AH930" s="74">
        <f>_xlfn.IFNA(IF(VLOOKUP(D930,'Cases2021 2022 FC'!AC:AE,3,0)=0,"1",VLOOKUP(D930,'Cases2021 2022 FC'!AC:AE,3,0)),"1")</f>
        <v>32</v>
      </c>
      <c r="AI930" s="74">
        <f t="shared" si="85"/>
        <v>6</v>
      </c>
      <c r="AJ930" s="74">
        <f t="shared" si="86"/>
        <v>0</v>
      </c>
      <c r="AK930" s="74">
        <f t="shared" si="87"/>
        <v>5</v>
      </c>
      <c r="AL930" s="74">
        <f t="shared" si="88"/>
        <v>192</v>
      </c>
      <c r="AM930" s="75">
        <f t="shared" si="89"/>
        <v>0</v>
      </c>
      <c r="AN930" s="72" t="str">
        <f>VLOOKUP(D930,SOP!C:R,16,0)</f>
        <v>ΚΕΤΣΑΠ</v>
      </c>
    </row>
    <row r="931" spans="1:40" x14ac:dyDescent="0.3">
      <c r="A931" s="74" cm="1">
        <f t="array" ref="A931">1+SUMPRODUCT(--(D931&gt;$D$2:$D$826))</f>
        <v>826</v>
      </c>
      <c r="B931" s="72" t="str">
        <f t="shared" si="84"/>
        <v>67969831826</v>
      </c>
      <c r="C931" s="30">
        <v>46008</v>
      </c>
      <c r="D931" s="29">
        <v>67969831</v>
      </c>
      <c r="E931" s="29" t="s">
        <v>677</v>
      </c>
      <c r="F931" s="29" t="s">
        <v>624</v>
      </c>
      <c r="G931" s="29" t="s">
        <v>238</v>
      </c>
      <c r="H931" s="29" t="s">
        <v>1917</v>
      </c>
      <c r="I931" s="29">
        <v>192</v>
      </c>
      <c r="J931" s="29">
        <v>0</v>
      </c>
      <c r="K931" s="29">
        <v>0</v>
      </c>
      <c r="L931" s="29">
        <v>0</v>
      </c>
      <c r="M931" s="29" t="s">
        <v>239</v>
      </c>
      <c r="N931" s="30">
        <v>46346</v>
      </c>
      <c r="O931" s="30">
        <v>46316</v>
      </c>
      <c r="P931" s="29">
        <v>338</v>
      </c>
      <c r="Q931" s="29">
        <v>308</v>
      </c>
      <c r="R931" s="29" t="s">
        <v>1919</v>
      </c>
      <c r="S931" s="30">
        <v>45981</v>
      </c>
      <c r="T931" s="29" t="s">
        <v>240</v>
      </c>
      <c r="U931" s="29" t="s">
        <v>240</v>
      </c>
      <c r="V931" s="29">
        <v>192</v>
      </c>
      <c r="W931" s="29">
        <v>1451.2</v>
      </c>
      <c r="X931" s="29">
        <v>1</v>
      </c>
      <c r="Y931" s="29" t="s">
        <v>241</v>
      </c>
      <c r="Z931" s="29" t="s">
        <v>2245</v>
      </c>
      <c r="AA931" s="29" t="s">
        <v>242</v>
      </c>
      <c r="AB931" s="29" t="s">
        <v>242</v>
      </c>
      <c r="AC931" s="29" t="s">
        <v>242</v>
      </c>
      <c r="AD931" s="29" t="s">
        <v>243</v>
      </c>
      <c r="AE931" s="29" t="s">
        <v>240</v>
      </c>
      <c r="AF931" s="30">
        <v>45981</v>
      </c>
      <c r="AH931" s="74">
        <f>_xlfn.IFNA(IF(VLOOKUP(D931,'Cases2021 2022 FC'!AC:AE,3,0)=0,"1",VLOOKUP(D931,'Cases2021 2022 FC'!AC:AE,3,0)),"1")</f>
        <v>32</v>
      </c>
      <c r="AI931" s="74">
        <f t="shared" si="85"/>
        <v>6</v>
      </c>
      <c r="AJ931" s="74">
        <f t="shared" si="86"/>
        <v>0</v>
      </c>
      <c r="AK931" s="74">
        <f t="shared" si="87"/>
        <v>6</v>
      </c>
      <c r="AL931" s="74">
        <f t="shared" si="88"/>
        <v>192</v>
      </c>
      <c r="AM931" s="75">
        <f t="shared" si="89"/>
        <v>0</v>
      </c>
      <c r="AN931" s="72" t="str">
        <f>VLOOKUP(D931,SOP!C:R,16,0)</f>
        <v>ΚΕΤΣΑΠ</v>
      </c>
    </row>
    <row r="932" spans="1:40" x14ac:dyDescent="0.3">
      <c r="A932" s="74" cm="1">
        <f t="array" ref="A932">1+SUMPRODUCT(--(D932&gt;$D$2:$D$826))</f>
        <v>826</v>
      </c>
      <c r="B932" s="72" t="str">
        <f t="shared" si="84"/>
        <v>67969831826</v>
      </c>
      <c r="C932" s="30">
        <v>46008</v>
      </c>
      <c r="D932" s="29">
        <v>67969831</v>
      </c>
      <c r="E932" s="29" t="s">
        <v>677</v>
      </c>
      <c r="F932" s="29" t="s">
        <v>624</v>
      </c>
      <c r="G932" s="29" t="s">
        <v>238</v>
      </c>
      <c r="H932" s="29" t="s">
        <v>1917</v>
      </c>
      <c r="I932" s="29">
        <v>192</v>
      </c>
      <c r="J932" s="29">
        <v>0</v>
      </c>
      <c r="K932" s="29">
        <v>0</v>
      </c>
      <c r="L932" s="29">
        <v>0</v>
      </c>
      <c r="M932" s="29" t="s">
        <v>239</v>
      </c>
      <c r="N932" s="30">
        <v>46346</v>
      </c>
      <c r="O932" s="30">
        <v>46316</v>
      </c>
      <c r="P932" s="29">
        <v>338</v>
      </c>
      <c r="Q932" s="29">
        <v>308</v>
      </c>
      <c r="R932" s="29" t="s">
        <v>1920</v>
      </c>
      <c r="S932" s="30">
        <v>45981</v>
      </c>
      <c r="T932" s="29" t="s">
        <v>240</v>
      </c>
      <c r="U932" s="29" t="s">
        <v>240</v>
      </c>
      <c r="V932" s="32">
        <v>192</v>
      </c>
      <c r="W932" s="29">
        <v>1451.2</v>
      </c>
      <c r="X932" s="29">
        <v>1</v>
      </c>
      <c r="Y932" s="29" t="s">
        <v>241</v>
      </c>
      <c r="Z932" s="29" t="s">
        <v>2245</v>
      </c>
      <c r="AA932" s="29" t="s">
        <v>242</v>
      </c>
      <c r="AB932" s="29" t="s">
        <v>242</v>
      </c>
      <c r="AC932" s="29" t="s">
        <v>242</v>
      </c>
      <c r="AD932" s="29" t="s">
        <v>243</v>
      </c>
      <c r="AE932" s="29" t="s">
        <v>240</v>
      </c>
      <c r="AF932" s="30">
        <v>45981</v>
      </c>
      <c r="AH932" s="74">
        <f>_xlfn.IFNA(IF(VLOOKUP(D932,'Cases2021 2022 FC'!AC:AE,3,0)=0,"1",VLOOKUP(D932,'Cases2021 2022 FC'!AC:AE,3,0)),"1")</f>
        <v>32</v>
      </c>
      <c r="AI932" s="74">
        <f t="shared" si="85"/>
        <v>6</v>
      </c>
      <c r="AJ932" s="74">
        <f t="shared" si="86"/>
        <v>0</v>
      </c>
      <c r="AK932" s="74">
        <f t="shared" si="87"/>
        <v>6</v>
      </c>
      <c r="AL932" s="74">
        <f t="shared" si="88"/>
        <v>192</v>
      </c>
      <c r="AM932" s="75">
        <f t="shared" si="89"/>
        <v>0</v>
      </c>
      <c r="AN932" s="72" t="str">
        <f>VLOOKUP(D932,SOP!C:R,16,0)</f>
        <v>ΚΕΤΣΑΠ</v>
      </c>
    </row>
    <row r="933" spans="1:40" x14ac:dyDescent="0.3">
      <c r="A933" s="74" cm="1">
        <f t="array" ref="A933">1+SUMPRODUCT(--(D933&gt;$D$2:$D$826))</f>
        <v>826</v>
      </c>
      <c r="B933" s="72" t="str">
        <f t="shared" si="84"/>
        <v>67969831826</v>
      </c>
      <c r="C933" s="30">
        <v>46008</v>
      </c>
      <c r="D933" s="29">
        <v>67969831</v>
      </c>
      <c r="E933" s="29" t="s">
        <v>677</v>
      </c>
      <c r="F933" s="29" t="s">
        <v>624</v>
      </c>
      <c r="G933" s="29" t="s">
        <v>238</v>
      </c>
      <c r="H933" s="29" t="s">
        <v>1917</v>
      </c>
      <c r="I933" s="29">
        <v>192</v>
      </c>
      <c r="J933" s="29">
        <v>0</v>
      </c>
      <c r="K933" s="29">
        <v>0</v>
      </c>
      <c r="L933" s="29">
        <v>0</v>
      </c>
      <c r="M933" s="29" t="s">
        <v>239</v>
      </c>
      <c r="N933" s="132">
        <v>46346</v>
      </c>
      <c r="O933" s="29">
        <v>46316</v>
      </c>
      <c r="P933" s="29">
        <v>338</v>
      </c>
      <c r="Q933" s="29">
        <v>308</v>
      </c>
      <c r="R933" s="29" t="s">
        <v>1921</v>
      </c>
      <c r="S933" s="29">
        <v>45981</v>
      </c>
      <c r="T933" s="29" t="s">
        <v>240</v>
      </c>
      <c r="U933" s="29" t="s">
        <v>240</v>
      </c>
      <c r="V933" s="29">
        <v>192</v>
      </c>
      <c r="W933" s="29">
        <v>1451.2</v>
      </c>
      <c r="X933" s="29">
        <v>1</v>
      </c>
      <c r="Y933" s="29" t="s">
        <v>241</v>
      </c>
      <c r="Z933" s="29" t="s">
        <v>2245</v>
      </c>
      <c r="AA933" s="29" t="s">
        <v>242</v>
      </c>
      <c r="AB933" s="29" t="s">
        <v>242</v>
      </c>
      <c r="AC933" s="29" t="s">
        <v>242</v>
      </c>
      <c r="AD933" s="29" t="s">
        <v>243</v>
      </c>
      <c r="AE933" s="29" t="s">
        <v>240</v>
      </c>
      <c r="AF933" s="30">
        <v>45981</v>
      </c>
      <c r="AH933" s="74">
        <f>_xlfn.IFNA(IF(VLOOKUP(D933,'Cases2021 2022 FC'!AC:AE,3,0)=0,"1",VLOOKUP(D933,'Cases2021 2022 FC'!AC:AE,3,0)),"1")</f>
        <v>32</v>
      </c>
      <c r="AI933" s="74">
        <f t="shared" si="85"/>
        <v>6</v>
      </c>
      <c r="AJ933" s="74">
        <f t="shared" si="86"/>
        <v>0</v>
      </c>
      <c r="AK933" s="74">
        <f t="shared" si="87"/>
        <v>6</v>
      </c>
      <c r="AL933" s="74">
        <f t="shared" si="88"/>
        <v>192</v>
      </c>
      <c r="AM933" s="75">
        <f t="shared" si="89"/>
        <v>0</v>
      </c>
      <c r="AN933" s="72" t="str">
        <f>VLOOKUP(D933,SOP!C:R,16,0)</f>
        <v>ΚΕΤΣΑΠ</v>
      </c>
    </row>
    <row r="934" spans="1:40" x14ac:dyDescent="0.3">
      <c r="A934" s="74" cm="1">
        <f t="array" ref="A934">1+SUMPRODUCT(--(D934&gt;$D$2:$D$826))</f>
        <v>826</v>
      </c>
      <c r="B934" s="72" t="str">
        <f t="shared" si="84"/>
        <v>67969831826</v>
      </c>
      <c r="C934" s="30">
        <v>46008</v>
      </c>
      <c r="D934" s="29">
        <v>67969831</v>
      </c>
      <c r="E934" s="29" t="s">
        <v>677</v>
      </c>
      <c r="F934" s="29" t="s">
        <v>624</v>
      </c>
      <c r="G934" s="29" t="s">
        <v>238</v>
      </c>
      <c r="H934" s="29" t="s">
        <v>1917</v>
      </c>
      <c r="I934" s="29">
        <v>192</v>
      </c>
      <c r="J934" s="29">
        <v>0</v>
      </c>
      <c r="K934" s="29">
        <v>0</v>
      </c>
      <c r="L934" s="29">
        <v>0</v>
      </c>
      <c r="M934" s="29" t="s">
        <v>239</v>
      </c>
      <c r="N934" s="132">
        <v>46346</v>
      </c>
      <c r="O934" s="29">
        <v>46316</v>
      </c>
      <c r="P934" s="29">
        <v>338</v>
      </c>
      <c r="Q934" s="29">
        <v>308</v>
      </c>
      <c r="R934" s="29" t="s">
        <v>1922</v>
      </c>
      <c r="S934" s="29">
        <v>45981</v>
      </c>
      <c r="T934" s="29" t="s">
        <v>240</v>
      </c>
      <c r="U934" s="29" t="s">
        <v>240</v>
      </c>
      <c r="V934" s="29">
        <v>192</v>
      </c>
      <c r="W934" s="29">
        <v>1451.2</v>
      </c>
      <c r="X934" s="29">
        <v>1</v>
      </c>
      <c r="Y934" s="29" t="s">
        <v>241</v>
      </c>
      <c r="Z934" s="29" t="s">
        <v>2245</v>
      </c>
      <c r="AA934" s="29" t="s">
        <v>242</v>
      </c>
      <c r="AB934" s="29" t="s">
        <v>242</v>
      </c>
      <c r="AC934" s="29" t="s">
        <v>242</v>
      </c>
      <c r="AD934" s="29" t="s">
        <v>243</v>
      </c>
      <c r="AE934" s="29" t="s">
        <v>240</v>
      </c>
      <c r="AF934" s="30">
        <v>45981</v>
      </c>
      <c r="AH934" s="74">
        <f>_xlfn.IFNA(IF(VLOOKUP(D934,'Cases2021 2022 FC'!AC:AE,3,0)=0,"1",VLOOKUP(D934,'Cases2021 2022 FC'!AC:AE,3,0)),"1")</f>
        <v>32</v>
      </c>
      <c r="AI934" s="74">
        <f t="shared" si="85"/>
        <v>6</v>
      </c>
      <c r="AJ934" s="74">
        <f t="shared" si="86"/>
        <v>0</v>
      </c>
      <c r="AK934" s="74">
        <f t="shared" si="87"/>
        <v>6</v>
      </c>
      <c r="AL934" s="74">
        <f t="shared" si="88"/>
        <v>192</v>
      </c>
      <c r="AM934" s="75">
        <f t="shared" si="89"/>
        <v>0</v>
      </c>
      <c r="AN934" s="72" t="str">
        <f>VLOOKUP(D934,SOP!C:R,16,0)</f>
        <v>ΚΕΤΣΑΠ</v>
      </c>
    </row>
    <row r="935" spans="1:40" x14ac:dyDescent="0.3">
      <c r="A935" s="74" cm="1">
        <f t="array" ref="A935">1+SUMPRODUCT(--(D935&gt;$D$2:$D$826))</f>
        <v>826</v>
      </c>
      <c r="B935" s="72" t="str">
        <f t="shared" si="84"/>
        <v>67969831826</v>
      </c>
      <c r="C935" s="30">
        <v>46008</v>
      </c>
      <c r="D935" s="29">
        <v>67969831</v>
      </c>
      <c r="E935" s="29" t="s">
        <v>677</v>
      </c>
      <c r="F935" s="29" t="s">
        <v>624</v>
      </c>
      <c r="G935" s="29" t="s">
        <v>238</v>
      </c>
      <c r="H935" s="29" t="s">
        <v>1917</v>
      </c>
      <c r="I935" s="29">
        <v>192</v>
      </c>
      <c r="J935" s="29">
        <v>0</v>
      </c>
      <c r="K935" s="29">
        <v>0</v>
      </c>
      <c r="L935" s="29">
        <v>0</v>
      </c>
      <c r="M935" s="29" t="s">
        <v>239</v>
      </c>
      <c r="N935" s="132">
        <v>46346</v>
      </c>
      <c r="O935" s="29">
        <v>46316</v>
      </c>
      <c r="P935" s="29">
        <v>338</v>
      </c>
      <c r="Q935" s="29">
        <v>308</v>
      </c>
      <c r="R935" s="29" t="s">
        <v>1923</v>
      </c>
      <c r="S935" s="29">
        <v>45981</v>
      </c>
      <c r="T935" s="29" t="s">
        <v>240</v>
      </c>
      <c r="U935" s="29" t="s">
        <v>240</v>
      </c>
      <c r="V935" s="29">
        <v>192</v>
      </c>
      <c r="W935" s="29">
        <v>1451.2</v>
      </c>
      <c r="X935" s="29">
        <v>1</v>
      </c>
      <c r="Y935" s="29" t="s">
        <v>241</v>
      </c>
      <c r="Z935" s="29" t="s">
        <v>2245</v>
      </c>
      <c r="AA935" s="29" t="s">
        <v>242</v>
      </c>
      <c r="AB935" s="29" t="s">
        <v>242</v>
      </c>
      <c r="AC935" s="29" t="s">
        <v>242</v>
      </c>
      <c r="AD935" s="29" t="s">
        <v>243</v>
      </c>
      <c r="AE935" s="29" t="s">
        <v>240</v>
      </c>
      <c r="AF935" s="30">
        <v>45981</v>
      </c>
      <c r="AH935" s="74">
        <f>_xlfn.IFNA(IF(VLOOKUP(D935,'Cases2021 2022 FC'!AC:AE,3,0)=0,"1",VLOOKUP(D935,'Cases2021 2022 FC'!AC:AE,3,0)),"1")</f>
        <v>32</v>
      </c>
      <c r="AI935" s="74">
        <f t="shared" si="85"/>
        <v>6</v>
      </c>
      <c r="AJ935" s="74">
        <f t="shared" si="86"/>
        <v>0</v>
      </c>
      <c r="AK935" s="74">
        <f t="shared" si="87"/>
        <v>6</v>
      </c>
      <c r="AL935" s="74">
        <f t="shared" si="88"/>
        <v>192</v>
      </c>
      <c r="AM935" s="75">
        <f t="shared" si="89"/>
        <v>0</v>
      </c>
      <c r="AN935" s="72" t="str">
        <f>VLOOKUP(D935,SOP!C:R,16,0)</f>
        <v>ΚΕΤΣΑΠ</v>
      </c>
    </row>
    <row r="936" spans="1:40" x14ac:dyDescent="0.3">
      <c r="A936" s="74" cm="1">
        <f t="array" ref="A936">1+SUMPRODUCT(--(D936&gt;$D$2:$D$826))</f>
        <v>826</v>
      </c>
      <c r="B936" s="72" t="str">
        <f t="shared" si="84"/>
        <v>67969831826</v>
      </c>
      <c r="C936" s="30">
        <v>46008</v>
      </c>
      <c r="D936" s="29">
        <v>67969831</v>
      </c>
      <c r="E936" s="29" t="s">
        <v>677</v>
      </c>
      <c r="F936" s="29" t="s">
        <v>624</v>
      </c>
      <c r="G936" s="29" t="s">
        <v>238</v>
      </c>
      <c r="H936" s="29" t="s">
        <v>1917</v>
      </c>
      <c r="I936" s="29">
        <v>192</v>
      </c>
      <c r="J936" s="29">
        <v>0</v>
      </c>
      <c r="K936" s="29">
        <v>0</v>
      </c>
      <c r="L936" s="29">
        <v>0</v>
      </c>
      <c r="M936" s="29" t="s">
        <v>239</v>
      </c>
      <c r="N936" s="132">
        <v>46346</v>
      </c>
      <c r="O936" s="29">
        <v>46316</v>
      </c>
      <c r="P936" s="29">
        <v>338</v>
      </c>
      <c r="Q936" s="29">
        <v>308</v>
      </c>
      <c r="R936" s="29" t="s">
        <v>1924</v>
      </c>
      <c r="S936" s="29">
        <v>45981</v>
      </c>
      <c r="T936" s="29" t="s">
        <v>240</v>
      </c>
      <c r="U936" s="29" t="s">
        <v>240</v>
      </c>
      <c r="V936" s="29">
        <v>192</v>
      </c>
      <c r="W936" s="29">
        <v>1451.2</v>
      </c>
      <c r="X936" s="29">
        <v>1</v>
      </c>
      <c r="Y936" s="29" t="s">
        <v>241</v>
      </c>
      <c r="Z936" s="29" t="s">
        <v>2245</v>
      </c>
      <c r="AA936" s="29" t="s">
        <v>242</v>
      </c>
      <c r="AB936" s="29" t="s">
        <v>242</v>
      </c>
      <c r="AC936" s="29" t="s">
        <v>242</v>
      </c>
      <c r="AD936" s="29" t="s">
        <v>243</v>
      </c>
      <c r="AE936" s="29" t="s">
        <v>240</v>
      </c>
      <c r="AF936" s="30">
        <v>45981</v>
      </c>
      <c r="AH936" s="74">
        <f>_xlfn.IFNA(IF(VLOOKUP(D936,'Cases2021 2022 FC'!AC:AE,3,0)=0,"1",VLOOKUP(D936,'Cases2021 2022 FC'!AC:AE,3,0)),"1")</f>
        <v>32</v>
      </c>
      <c r="AI936" s="74">
        <f t="shared" si="85"/>
        <v>6</v>
      </c>
      <c r="AJ936" s="74">
        <f t="shared" si="86"/>
        <v>0</v>
      </c>
      <c r="AK936" s="74">
        <f t="shared" si="87"/>
        <v>6</v>
      </c>
      <c r="AL936" s="74">
        <f t="shared" si="88"/>
        <v>192</v>
      </c>
      <c r="AM936" s="75">
        <f t="shared" si="89"/>
        <v>0</v>
      </c>
      <c r="AN936" s="72" t="str">
        <f>VLOOKUP(D936,SOP!C:R,16,0)</f>
        <v>ΚΕΤΣΑΠ</v>
      </c>
    </row>
    <row r="937" spans="1:40" x14ac:dyDescent="0.3">
      <c r="A937" s="74" cm="1">
        <f t="array" ref="A937">1+SUMPRODUCT(--(D937&gt;$D$2:$D$826))</f>
        <v>826</v>
      </c>
      <c r="B937" s="72" t="str">
        <f t="shared" si="84"/>
        <v>67969831826</v>
      </c>
      <c r="C937" s="30">
        <v>46008</v>
      </c>
      <c r="D937" s="29">
        <v>67969831</v>
      </c>
      <c r="E937" s="29" t="s">
        <v>677</v>
      </c>
      <c r="F937" s="29" t="s">
        <v>624</v>
      </c>
      <c r="G937" s="29" t="s">
        <v>238</v>
      </c>
      <c r="H937" s="29" t="s">
        <v>1917</v>
      </c>
      <c r="I937" s="29">
        <v>192</v>
      </c>
      <c r="J937" s="29">
        <v>0</v>
      </c>
      <c r="K937" s="29">
        <v>0</v>
      </c>
      <c r="L937" s="29">
        <v>0</v>
      </c>
      <c r="M937" s="29" t="s">
        <v>239</v>
      </c>
      <c r="N937" s="132">
        <v>46346</v>
      </c>
      <c r="O937" s="29">
        <v>46316</v>
      </c>
      <c r="P937" s="29">
        <v>338</v>
      </c>
      <c r="Q937" s="29">
        <v>308</v>
      </c>
      <c r="R937" s="29" t="s">
        <v>1925</v>
      </c>
      <c r="S937" s="29">
        <v>45981</v>
      </c>
      <c r="T937" s="29" t="s">
        <v>240</v>
      </c>
      <c r="U937" s="29" t="s">
        <v>240</v>
      </c>
      <c r="V937" s="29">
        <v>192</v>
      </c>
      <c r="W937" s="29">
        <v>1451.2</v>
      </c>
      <c r="X937" s="29">
        <v>1</v>
      </c>
      <c r="Y937" s="29" t="s">
        <v>241</v>
      </c>
      <c r="Z937" s="29" t="s">
        <v>2245</v>
      </c>
      <c r="AA937" s="29" t="s">
        <v>242</v>
      </c>
      <c r="AB937" s="29" t="s">
        <v>242</v>
      </c>
      <c r="AC937" s="29" t="s">
        <v>242</v>
      </c>
      <c r="AD937" s="29" t="s">
        <v>243</v>
      </c>
      <c r="AE937" s="29" t="s">
        <v>240</v>
      </c>
      <c r="AF937" s="30">
        <v>45981</v>
      </c>
      <c r="AH937" s="74">
        <f>_xlfn.IFNA(IF(VLOOKUP(D937,'Cases2021 2022 FC'!AC:AE,3,0)=0,"1",VLOOKUP(D937,'Cases2021 2022 FC'!AC:AE,3,0)),"1")</f>
        <v>32</v>
      </c>
      <c r="AI937" s="74">
        <f t="shared" si="85"/>
        <v>6</v>
      </c>
      <c r="AJ937" s="74">
        <f t="shared" si="86"/>
        <v>0</v>
      </c>
      <c r="AK937" s="74">
        <f t="shared" si="87"/>
        <v>6</v>
      </c>
      <c r="AL937" s="74">
        <f t="shared" si="88"/>
        <v>192</v>
      </c>
      <c r="AM937" s="75">
        <f t="shared" si="89"/>
        <v>0</v>
      </c>
      <c r="AN937" s="72" t="str">
        <f>VLOOKUP(D937,SOP!C:R,16,0)</f>
        <v>ΚΕΤΣΑΠ</v>
      </c>
    </row>
    <row r="938" spans="1:40" x14ac:dyDescent="0.3">
      <c r="A938" s="74" cm="1">
        <f t="array" ref="A938">1+SUMPRODUCT(--(D938&gt;$D$2:$D$826))</f>
        <v>826</v>
      </c>
      <c r="B938" s="72" t="str">
        <f t="shared" si="84"/>
        <v>67969831826</v>
      </c>
      <c r="C938" s="30">
        <v>46008</v>
      </c>
      <c r="D938" s="29">
        <v>67969831</v>
      </c>
      <c r="E938" s="29" t="s">
        <v>677</v>
      </c>
      <c r="F938" s="29" t="s">
        <v>624</v>
      </c>
      <c r="G938" s="29" t="s">
        <v>238</v>
      </c>
      <c r="H938" s="29" t="s">
        <v>1917</v>
      </c>
      <c r="I938" s="29">
        <v>140</v>
      </c>
      <c r="J938" s="29">
        <v>0</v>
      </c>
      <c r="K938" s="29">
        <v>0</v>
      </c>
      <c r="L938" s="29">
        <v>0</v>
      </c>
      <c r="M938" s="29" t="s">
        <v>239</v>
      </c>
      <c r="N938" s="132">
        <v>46346</v>
      </c>
      <c r="O938" s="29">
        <v>46316</v>
      </c>
      <c r="P938" s="29">
        <v>338</v>
      </c>
      <c r="Q938" s="29">
        <v>308</v>
      </c>
      <c r="R938" s="29" t="s">
        <v>1926</v>
      </c>
      <c r="S938" s="29">
        <v>45981</v>
      </c>
      <c r="T938" s="29" t="s">
        <v>240</v>
      </c>
      <c r="U938" s="29" t="s">
        <v>240</v>
      </c>
      <c r="V938" s="29">
        <v>140</v>
      </c>
      <c r="W938" s="29">
        <v>1058.17</v>
      </c>
      <c r="X938" s="29">
        <v>0.72899999999999998</v>
      </c>
      <c r="Y938" s="29" t="s">
        <v>241</v>
      </c>
      <c r="Z938" s="29" t="s">
        <v>2245</v>
      </c>
      <c r="AA938" s="29" t="s">
        <v>242</v>
      </c>
      <c r="AB938" s="29" t="s">
        <v>242</v>
      </c>
      <c r="AC938" s="29" t="s">
        <v>242</v>
      </c>
      <c r="AD938" s="29" t="s">
        <v>243</v>
      </c>
      <c r="AE938" s="29" t="s">
        <v>240</v>
      </c>
      <c r="AF938" s="30">
        <v>45981</v>
      </c>
      <c r="AH938" s="74">
        <f>_xlfn.IFNA(IF(VLOOKUP(D938,'Cases2021 2022 FC'!AC:AE,3,0)=0,"1",VLOOKUP(D938,'Cases2021 2022 FC'!AC:AE,3,0)),"1")</f>
        <v>32</v>
      </c>
      <c r="AI938" s="74">
        <f t="shared" si="85"/>
        <v>4</v>
      </c>
      <c r="AJ938" s="74">
        <f t="shared" si="86"/>
        <v>0</v>
      </c>
      <c r="AK938" s="74">
        <f t="shared" si="87"/>
        <v>6</v>
      </c>
      <c r="AL938" s="74">
        <f t="shared" si="88"/>
        <v>140</v>
      </c>
      <c r="AM938" s="75">
        <f t="shared" si="89"/>
        <v>0</v>
      </c>
      <c r="AN938" s="72" t="str">
        <f>VLOOKUP(D938,SOP!C:R,16,0)</f>
        <v>ΚΕΤΣΑΠ</v>
      </c>
    </row>
    <row r="939" spans="1:40" x14ac:dyDescent="0.3">
      <c r="A939" s="74" cm="1">
        <f t="array" ref="A939">1+SUMPRODUCT(--(D939&gt;$D$2:$D$826))</f>
        <v>826</v>
      </c>
      <c r="B939" s="72" t="str">
        <f t="shared" si="84"/>
        <v>68222639826</v>
      </c>
      <c r="C939" s="30">
        <v>46008</v>
      </c>
      <c r="D939" s="29">
        <v>68222639</v>
      </c>
      <c r="E939" s="29" t="s">
        <v>717</v>
      </c>
      <c r="F939" s="29" t="s">
        <v>624</v>
      </c>
      <c r="G939" s="29" t="s">
        <v>238</v>
      </c>
      <c r="H939" s="29" t="s">
        <v>931</v>
      </c>
      <c r="I939" s="29">
        <v>6</v>
      </c>
      <c r="J939" s="29">
        <v>0</v>
      </c>
      <c r="K939" s="29">
        <v>0</v>
      </c>
      <c r="L939" s="29">
        <v>0</v>
      </c>
      <c r="M939" s="29" t="s">
        <v>239</v>
      </c>
      <c r="N939" s="132">
        <v>46227</v>
      </c>
      <c r="O939" s="30">
        <v>46137</v>
      </c>
      <c r="P939" s="29">
        <v>219</v>
      </c>
      <c r="Q939" s="29">
        <v>129</v>
      </c>
      <c r="R939" s="29" t="s">
        <v>932</v>
      </c>
      <c r="S939" s="29">
        <v>45873</v>
      </c>
      <c r="T939" s="29" t="s">
        <v>240</v>
      </c>
      <c r="U939" s="29" t="s">
        <v>240</v>
      </c>
      <c r="V939" s="29">
        <v>6</v>
      </c>
      <c r="W939" s="29">
        <v>244.73</v>
      </c>
      <c r="X939" s="29">
        <v>0.13300000000000001</v>
      </c>
      <c r="Y939" s="29" t="s">
        <v>241</v>
      </c>
      <c r="Z939" s="29" t="s">
        <v>2245</v>
      </c>
      <c r="AA939" s="29" t="s">
        <v>242</v>
      </c>
      <c r="AB939" s="29" t="s">
        <v>242</v>
      </c>
      <c r="AC939" s="29" t="s">
        <v>242</v>
      </c>
      <c r="AD939" s="29" t="s">
        <v>243</v>
      </c>
      <c r="AE939" s="29" t="s">
        <v>240</v>
      </c>
      <c r="AF939" s="30">
        <v>45868</v>
      </c>
      <c r="AH939" s="74">
        <f>_xlfn.IFNA(IF(VLOOKUP(D939,'Cases2021 2022 FC'!AC:AE,3,0)=0,"1",VLOOKUP(D939,'Cases2021 2022 FC'!AC:AE,3,0)),"1")</f>
        <v>4</v>
      </c>
      <c r="AI939" s="74">
        <f t="shared" si="85"/>
        <v>2</v>
      </c>
      <c r="AJ939" s="74">
        <f t="shared" si="86"/>
        <v>0</v>
      </c>
      <c r="AK939" s="74">
        <f t="shared" si="87"/>
        <v>0</v>
      </c>
      <c r="AL939" s="74">
        <f t="shared" si="88"/>
        <v>0</v>
      </c>
      <c r="AM939" s="75">
        <f t="shared" si="89"/>
        <v>0</v>
      </c>
      <c r="AN939" s="72" t="str">
        <f>VLOOKUP(D939,SOP!C:R,16,0)</f>
        <v>CARTE DOR BUFFET</v>
      </c>
    </row>
    <row r="940" spans="1:40" x14ac:dyDescent="0.3">
      <c r="A940" s="74" cm="1">
        <f t="array" ref="A940">1+SUMPRODUCT(--(D940&gt;$D$2:$D$826))</f>
        <v>826</v>
      </c>
      <c r="B940" s="72" t="str">
        <f t="shared" si="84"/>
        <v>68222639826</v>
      </c>
      <c r="C940" s="30">
        <v>46008</v>
      </c>
      <c r="D940" s="29">
        <v>68222639</v>
      </c>
      <c r="E940" s="29" t="s">
        <v>717</v>
      </c>
      <c r="F940" s="29" t="s">
        <v>624</v>
      </c>
      <c r="G940" s="29" t="s">
        <v>238</v>
      </c>
      <c r="H940" s="29" t="s">
        <v>931</v>
      </c>
      <c r="I940" s="29">
        <v>45</v>
      </c>
      <c r="J940" s="29">
        <v>0</v>
      </c>
      <c r="K940" s="29">
        <v>0</v>
      </c>
      <c r="L940" s="29">
        <v>0</v>
      </c>
      <c r="M940" s="29" t="s">
        <v>239</v>
      </c>
      <c r="N940" s="132">
        <v>46227</v>
      </c>
      <c r="O940" s="30">
        <v>46137</v>
      </c>
      <c r="P940" s="29">
        <v>219</v>
      </c>
      <c r="Q940" s="29">
        <v>129</v>
      </c>
      <c r="R940" s="29" t="s">
        <v>933</v>
      </c>
      <c r="S940" s="29">
        <v>45873</v>
      </c>
      <c r="T940" s="29" t="s">
        <v>240</v>
      </c>
      <c r="U940" s="29" t="s">
        <v>240</v>
      </c>
      <c r="V940" s="29">
        <v>45</v>
      </c>
      <c r="W940" s="29">
        <v>1835.47</v>
      </c>
      <c r="X940" s="29">
        <v>1</v>
      </c>
      <c r="Y940" s="29" t="s">
        <v>241</v>
      </c>
      <c r="Z940" s="29" t="s">
        <v>2245</v>
      </c>
      <c r="AA940" s="29" t="s">
        <v>242</v>
      </c>
      <c r="AB940" s="29" t="s">
        <v>242</v>
      </c>
      <c r="AC940" s="29" t="s">
        <v>242</v>
      </c>
      <c r="AD940" s="29" t="s">
        <v>243</v>
      </c>
      <c r="AE940" s="29" t="s">
        <v>240</v>
      </c>
      <c r="AF940" s="30">
        <v>45868</v>
      </c>
      <c r="AH940" s="74">
        <f>_xlfn.IFNA(IF(VLOOKUP(D940,'Cases2021 2022 FC'!AC:AE,3,0)=0,"1",VLOOKUP(D940,'Cases2021 2022 FC'!AC:AE,3,0)),"1")</f>
        <v>4</v>
      </c>
      <c r="AI940" s="74">
        <f t="shared" si="85"/>
        <v>11</v>
      </c>
      <c r="AJ940" s="74">
        <f t="shared" si="86"/>
        <v>0</v>
      </c>
      <c r="AK940" s="74">
        <f t="shared" si="87"/>
        <v>2</v>
      </c>
      <c r="AL940" s="74">
        <f t="shared" si="88"/>
        <v>45</v>
      </c>
      <c r="AM940" s="75">
        <f t="shared" si="89"/>
        <v>0</v>
      </c>
      <c r="AN940" s="72" t="str">
        <f>VLOOKUP(D940,SOP!C:R,16,0)</f>
        <v>CARTE DOR BUFFET</v>
      </c>
    </row>
    <row r="941" spans="1:40" x14ac:dyDescent="0.3">
      <c r="A941" s="74" cm="1">
        <f t="array" ref="A941">1+SUMPRODUCT(--(D941&gt;$D$2:$D$826))</f>
        <v>826</v>
      </c>
      <c r="B941" s="72" t="str">
        <f t="shared" si="84"/>
        <v>68222639826</v>
      </c>
      <c r="C941" s="30">
        <v>46008</v>
      </c>
      <c r="D941" s="29">
        <v>68222639</v>
      </c>
      <c r="E941" s="29" t="s">
        <v>717</v>
      </c>
      <c r="F941" s="29" t="s">
        <v>624</v>
      </c>
      <c r="G941" s="29" t="s">
        <v>238</v>
      </c>
      <c r="H941" s="29" t="s">
        <v>931</v>
      </c>
      <c r="I941" s="29">
        <v>45</v>
      </c>
      <c r="J941" s="29">
        <v>0</v>
      </c>
      <c r="K941" s="29">
        <v>0</v>
      </c>
      <c r="L941" s="29">
        <v>0</v>
      </c>
      <c r="M941" s="29" t="s">
        <v>239</v>
      </c>
      <c r="N941" s="30">
        <v>46227</v>
      </c>
      <c r="O941" s="30">
        <v>46137</v>
      </c>
      <c r="P941" s="29">
        <v>219</v>
      </c>
      <c r="Q941" s="29">
        <v>129</v>
      </c>
      <c r="R941" s="29" t="s">
        <v>934</v>
      </c>
      <c r="S941" s="30">
        <v>45873</v>
      </c>
      <c r="T941" s="29" t="s">
        <v>240</v>
      </c>
      <c r="U941" s="29" t="s">
        <v>240</v>
      </c>
      <c r="V941" s="29">
        <v>45</v>
      </c>
      <c r="W941" s="29">
        <v>1835.47</v>
      </c>
      <c r="X941" s="29">
        <v>1</v>
      </c>
      <c r="Y941" s="29" t="s">
        <v>241</v>
      </c>
      <c r="Z941" s="29" t="s">
        <v>2245</v>
      </c>
      <c r="AA941" s="29" t="s">
        <v>242</v>
      </c>
      <c r="AB941" s="29" t="s">
        <v>242</v>
      </c>
      <c r="AC941" s="29" t="s">
        <v>242</v>
      </c>
      <c r="AD941" s="29" t="s">
        <v>243</v>
      </c>
      <c r="AE941" s="29" t="s">
        <v>240</v>
      </c>
      <c r="AF941" s="30">
        <v>45868</v>
      </c>
      <c r="AH941" s="74">
        <f>_xlfn.IFNA(IF(VLOOKUP(D941,'Cases2021 2022 FC'!AC:AE,3,0)=0,"1",VLOOKUP(D941,'Cases2021 2022 FC'!AC:AE,3,0)),"1")</f>
        <v>4</v>
      </c>
      <c r="AI941" s="74">
        <f t="shared" si="85"/>
        <v>11</v>
      </c>
      <c r="AJ941" s="74">
        <f t="shared" si="86"/>
        <v>0</v>
      </c>
      <c r="AK941" s="74">
        <f t="shared" si="87"/>
        <v>11</v>
      </c>
      <c r="AL941" s="74">
        <f t="shared" si="88"/>
        <v>45</v>
      </c>
      <c r="AM941" s="75">
        <f t="shared" si="89"/>
        <v>0</v>
      </c>
      <c r="AN941" s="72" t="str">
        <f>VLOOKUP(D941,SOP!C:R,16,0)</f>
        <v>CARTE DOR BUFFET</v>
      </c>
    </row>
    <row r="942" spans="1:40" x14ac:dyDescent="0.3">
      <c r="A942" s="74" cm="1">
        <f t="array" ref="A942">1+SUMPRODUCT(--(D942&gt;$D$2:$D$826))</f>
        <v>826</v>
      </c>
      <c r="B942" s="72" t="str">
        <f t="shared" si="84"/>
        <v>68222639826</v>
      </c>
      <c r="C942" s="30">
        <v>46008</v>
      </c>
      <c r="D942" s="29">
        <v>68222639</v>
      </c>
      <c r="E942" s="29" t="s">
        <v>717</v>
      </c>
      <c r="F942" s="29" t="s">
        <v>624</v>
      </c>
      <c r="G942" s="29" t="s">
        <v>238</v>
      </c>
      <c r="H942" s="29" t="s">
        <v>931</v>
      </c>
      <c r="I942" s="29">
        <v>45</v>
      </c>
      <c r="J942" s="29">
        <v>0</v>
      </c>
      <c r="K942" s="29">
        <v>0</v>
      </c>
      <c r="L942" s="29">
        <v>0</v>
      </c>
      <c r="M942" s="29" t="s">
        <v>239</v>
      </c>
      <c r="N942" s="132">
        <v>46227</v>
      </c>
      <c r="O942" s="30">
        <v>46137</v>
      </c>
      <c r="P942" s="29">
        <v>219</v>
      </c>
      <c r="Q942" s="29">
        <v>129</v>
      </c>
      <c r="R942" s="29" t="s">
        <v>935</v>
      </c>
      <c r="S942" s="29">
        <v>45873</v>
      </c>
      <c r="T942" s="29" t="s">
        <v>240</v>
      </c>
      <c r="U942" s="29" t="s">
        <v>240</v>
      </c>
      <c r="V942" s="29">
        <v>45</v>
      </c>
      <c r="W942" s="29">
        <v>1835.47</v>
      </c>
      <c r="X942" s="29">
        <v>1</v>
      </c>
      <c r="Y942" s="29" t="s">
        <v>241</v>
      </c>
      <c r="Z942" s="29" t="s">
        <v>2245</v>
      </c>
      <c r="AA942" s="29" t="s">
        <v>242</v>
      </c>
      <c r="AB942" s="29" t="s">
        <v>242</v>
      </c>
      <c r="AC942" s="29" t="s">
        <v>242</v>
      </c>
      <c r="AD942" s="29" t="s">
        <v>243</v>
      </c>
      <c r="AE942" s="29" t="s">
        <v>240</v>
      </c>
      <c r="AF942" s="30">
        <v>45868</v>
      </c>
      <c r="AH942" s="74">
        <f>_xlfn.IFNA(IF(VLOOKUP(D942,'Cases2021 2022 FC'!AC:AE,3,0)=0,"1",VLOOKUP(D942,'Cases2021 2022 FC'!AC:AE,3,0)),"1")</f>
        <v>4</v>
      </c>
      <c r="AI942" s="74">
        <f t="shared" si="85"/>
        <v>11</v>
      </c>
      <c r="AJ942" s="74">
        <f t="shared" si="86"/>
        <v>0</v>
      </c>
      <c r="AK942" s="74">
        <f t="shared" si="87"/>
        <v>11</v>
      </c>
      <c r="AL942" s="74">
        <f t="shared" si="88"/>
        <v>45</v>
      </c>
      <c r="AM942" s="75">
        <f t="shared" si="89"/>
        <v>0</v>
      </c>
      <c r="AN942" s="72" t="str">
        <f>VLOOKUP(D942,SOP!C:R,16,0)</f>
        <v>CARTE DOR BUFFET</v>
      </c>
    </row>
    <row r="943" spans="1:40" x14ac:dyDescent="0.3">
      <c r="A943" s="74" cm="1">
        <f t="array" ref="A943">1+SUMPRODUCT(--(D943&gt;$D$2:$D$826))</f>
        <v>826</v>
      </c>
      <c r="B943" s="72" t="str">
        <f t="shared" si="84"/>
        <v>68222641826</v>
      </c>
      <c r="C943" s="30">
        <v>46008</v>
      </c>
      <c r="D943" s="29">
        <v>68222641</v>
      </c>
      <c r="E943" s="29" t="s">
        <v>758</v>
      </c>
      <c r="F943" s="29" t="s">
        <v>624</v>
      </c>
      <c r="G943" s="29" t="s">
        <v>238</v>
      </c>
      <c r="H943" s="29" t="s">
        <v>936</v>
      </c>
      <c r="I943" s="29">
        <v>18</v>
      </c>
      <c r="J943" s="29">
        <v>0</v>
      </c>
      <c r="K943" s="29">
        <v>0</v>
      </c>
      <c r="L943" s="29">
        <v>0</v>
      </c>
      <c r="M943" s="29" t="s">
        <v>239</v>
      </c>
      <c r="N943" s="132">
        <v>46233</v>
      </c>
      <c r="O943" s="30">
        <v>46143</v>
      </c>
      <c r="P943" s="29">
        <v>225</v>
      </c>
      <c r="Q943" s="29">
        <v>135</v>
      </c>
      <c r="R943" s="29" t="s">
        <v>937</v>
      </c>
      <c r="S943" s="29">
        <v>45875</v>
      </c>
      <c r="T943" s="29" t="s">
        <v>240</v>
      </c>
      <c r="U943" s="29" t="s">
        <v>240</v>
      </c>
      <c r="V943" s="29">
        <v>18</v>
      </c>
      <c r="W943" s="29">
        <v>698.57</v>
      </c>
      <c r="X943" s="29">
        <v>0.4</v>
      </c>
      <c r="Y943" s="29" t="s">
        <v>241</v>
      </c>
      <c r="Z943" s="29" t="s">
        <v>2245</v>
      </c>
      <c r="AA943" s="29" t="s">
        <v>242</v>
      </c>
      <c r="AB943" s="29" t="s">
        <v>242</v>
      </c>
      <c r="AC943" s="29" t="s">
        <v>242</v>
      </c>
      <c r="AD943" s="29" t="s">
        <v>243</v>
      </c>
      <c r="AE943" s="29" t="s">
        <v>240</v>
      </c>
      <c r="AF943" s="30">
        <v>45875</v>
      </c>
      <c r="AH943" s="74">
        <f>_xlfn.IFNA(IF(VLOOKUP(D943,'Cases2021 2022 FC'!AC:AE,3,0)=0,"1",VLOOKUP(D943,'Cases2021 2022 FC'!AC:AE,3,0)),"1")</f>
        <v>5</v>
      </c>
      <c r="AI943" s="74">
        <f t="shared" si="85"/>
        <v>4</v>
      </c>
      <c r="AJ943" s="74">
        <f t="shared" si="86"/>
        <v>0</v>
      </c>
      <c r="AK943" s="74">
        <f t="shared" si="87"/>
        <v>0</v>
      </c>
      <c r="AL943" s="74">
        <f t="shared" si="88"/>
        <v>0</v>
      </c>
      <c r="AM943" s="75">
        <f t="shared" si="89"/>
        <v>0</v>
      </c>
      <c r="AN943" s="72" t="str">
        <f>VLOOKUP(D943,SOP!C:R,16,0)</f>
        <v>CARTE DOR BUFFET</v>
      </c>
    </row>
    <row r="944" spans="1:40" x14ac:dyDescent="0.3">
      <c r="A944" s="74" cm="1">
        <f t="array" ref="A944">1+SUMPRODUCT(--(D944&gt;$D$2:$D$826))</f>
        <v>826</v>
      </c>
      <c r="B944" s="72" t="str">
        <f t="shared" si="84"/>
        <v>68222641826</v>
      </c>
      <c r="C944" s="30">
        <v>46008</v>
      </c>
      <c r="D944" s="29">
        <v>68222641</v>
      </c>
      <c r="E944" s="29" t="s">
        <v>758</v>
      </c>
      <c r="F944" s="29" t="s">
        <v>624</v>
      </c>
      <c r="G944" s="29" t="s">
        <v>238</v>
      </c>
      <c r="H944" s="29" t="s">
        <v>936</v>
      </c>
      <c r="I944" s="29">
        <v>1</v>
      </c>
      <c r="J944" s="29">
        <v>0</v>
      </c>
      <c r="K944" s="29">
        <v>0</v>
      </c>
      <c r="L944" s="29">
        <v>0</v>
      </c>
      <c r="M944" s="29" t="s">
        <v>239</v>
      </c>
      <c r="N944" s="30">
        <v>46233</v>
      </c>
      <c r="O944" s="30">
        <v>46143</v>
      </c>
      <c r="P944" s="29">
        <v>225</v>
      </c>
      <c r="Q944" s="29">
        <v>135</v>
      </c>
      <c r="R944" s="29" t="s">
        <v>2246</v>
      </c>
      <c r="S944" s="30">
        <v>45875</v>
      </c>
      <c r="T944" s="29" t="s">
        <v>240</v>
      </c>
      <c r="U944" s="29" t="s">
        <v>240</v>
      </c>
      <c r="V944" s="32">
        <v>1</v>
      </c>
      <c r="W944" s="29">
        <v>38.81</v>
      </c>
      <c r="X944" s="29">
        <v>2.1999999999999999E-2</v>
      </c>
      <c r="Y944" s="29" t="s">
        <v>241</v>
      </c>
      <c r="Z944" s="29" t="s">
        <v>2245</v>
      </c>
      <c r="AA944" s="29" t="s">
        <v>242</v>
      </c>
      <c r="AB944" s="29" t="s">
        <v>242</v>
      </c>
      <c r="AC944" s="29" t="s">
        <v>242</v>
      </c>
      <c r="AD944" s="29" t="s">
        <v>243</v>
      </c>
      <c r="AE944" s="29" t="s">
        <v>240</v>
      </c>
      <c r="AF944" s="30">
        <v>45875</v>
      </c>
      <c r="AH944" s="74">
        <f>_xlfn.IFNA(IF(VLOOKUP(D944,'Cases2021 2022 FC'!AC:AE,3,0)=0,"1",VLOOKUP(D944,'Cases2021 2022 FC'!AC:AE,3,0)),"1")</f>
        <v>5</v>
      </c>
      <c r="AI944" s="74">
        <f t="shared" si="85"/>
        <v>0</v>
      </c>
      <c r="AJ944" s="74">
        <f t="shared" si="86"/>
        <v>0</v>
      </c>
      <c r="AK944" s="74">
        <f t="shared" si="87"/>
        <v>4</v>
      </c>
      <c r="AL944" s="74">
        <f t="shared" si="88"/>
        <v>1</v>
      </c>
      <c r="AM944" s="75">
        <f t="shared" si="89"/>
        <v>0</v>
      </c>
      <c r="AN944" s="72" t="str">
        <f>VLOOKUP(D944,SOP!C:R,16,0)</f>
        <v>CARTE DOR BUFFET</v>
      </c>
    </row>
    <row r="945" spans="1:40" x14ac:dyDescent="0.3">
      <c r="A945" s="74" cm="1">
        <f t="array" ref="A945">1+SUMPRODUCT(--(D945&gt;$D$2:$D$826))</f>
        <v>826</v>
      </c>
      <c r="B945" s="72" t="str">
        <f t="shared" si="84"/>
        <v>68222641826</v>
      </c>
      <c r="C945" s="30">
        <v>46008</v>
      </c>
      <c r="D945" s="29">
        <v>68222641</v>
      </c>
      <c r="E945" s="29" t="s">
        <v>758</v>
      </c>
      <c r="F945" s="29" t="s">
        <v>624</v>
      </c>
      <c r="G945" s="29" t="s">
        <v>238</v>
      </c>
      <c r="H945" s="29" t="s">
        <v>936</v>
      </c>
      <c r="I945" s="29">
        <v>1</v>
      </c>
      <c r="J945" s="29">
        <v>0</v>
      </c>
      <c r="K945" s="29">
        <v>0</v>
      </c>
      <c r="L945" s="29">
        <v>0</v>
      </c>
      <c r="M945" s="29" t="s">
        <v>239</v>
      </c>
      <c r="N945" s="132">
        <v>46233</v>
      </c>
      <c r="O945" s="30">
        <v>46143</v>
      </c>
      <c r="P945" s="29">
        <v>225</v>
      </c>
      <c r="Q945" s="29">
        <v>135</v>
      </c>
      <c r="R945" s="29" t="s">
        <v>2247</v>
      </c>
      <c r="S945" s="29">
        <v>45875</v>
      </c>
      <c r="T945" s="29" t="s">
        <v>240</v>
      </c>
      <c r="U945" s="29" t="s">
        <v>240</v>
      </c>
      <c r="V945" s="29">
        <v>1</v>
      </c>
      <c r="W945" s="29">
        <v>38.81</v>
      </c>
      <c r="X945" s="29">
        <v>2.1999999999999999E-2</v>
      </c>
      <c r="Y945" s="29" t="s">
        <v>241</v>
      </c>
      <c r="Z945" s="29" t="s">
        <v>2245</v>
      </c>
      <c r="AA945" s="29" t="s">
        <v>242</v>
      </c>
      <c r="AB945" s="29" t="s">
        <v>242</v>
      </c>
      <c r="AC945" s="29" t="s">
        <v>242</v>
      </c>
      <c r="AD945" s="29" t="s">
        <v>243</v>
      </c>
      <c r="AE945" s="29" t="s">
        <v>240</v>
      </c>
      <c r="AF945" s="30">
        <v>45875</v>
      </c>
      <c r="AH945" s="74">
        <f>_xlfn.IFNA(IF(VLOOKUP(D945,'Cases2021 2022 FC'!AC:AE,3,0)=0,"1",VLOOKUP(D945,'Cases2021 2022 FC'!AC:AE,3,0)),"1")</f>
        <v>5</v>
      </c>
      <c r="AI945" s="74">
        <f t="shared" si="85"/>
        <v>0</v>
      </c>
      <c r="AJ945" s="74">
        <f t="shared" si="86"/>
        <v>0</v>
      </c>
      <c r="AK945" s="74">
        <f t="shared" si="87"/>
        <v>0</v>
      </c>
      <c r="AL945" s="74">
        <f t="shared" si="88"/>
        <v>0</v>
      </c>
      <c r="AM945" s="75">
        <f t="shared" si="89"/>
        <v>0</v>
      </c>
      <c r="AN945" s="72" t="str">
        <f>VLOOKUP(D945,SOP!C:R,16,0)</f>
        <v>CARTE DOR BUFFET</v>
      </c>
    </row>
    <row r="946" spans="1:40" x14ac:dyDescent="0.3">
      <c r="A946" s="74" cm="1">
        <f t="array" ref="A946">1+SUMPRODUCT(--(D946&gt;$D$2:$D$826))</f>
        <v>826</v>
      </c>
      <c r="B946" s="72" t="str">
        <f t="shared" si="84"/>
        <v>68222641826</v>
      </c>
      <c r="C946" s="30">
        <v>46008</v>
      </c>
      <c r="D946" s="29">
        <v>68222641</v>
      </c>
      <c r="E946" s="29" t="s">
        <v>758</v>
      </c>
      <c r="F946" s="29" t="s">
        <v>624</v>
      </c>
      <c r="G946" s="29" t="s">
        <v>238</v>
      </c>
      <c r="H946" s="29" t="s">
        <v>1500</v>
      </c>
      <c r="I946" s="29">
        <v>45</v>
      </c>
      <c r="J946" s="29">
        <v>0</v>
      </c>
      <c r="K946" s="29">
        <v>0</v>
      </c>
      <c r="L946" s="29">
        <v>0</v>
      </c>
      <c r="M946" s="29" t="s">
        <v>239</v>
      </c>
      <c r="N946" s="132">
        <v>46302</v>
      </c>
      <c r="O946" s="30">
        <v>46212</v>
      </c>
      <c r="P946" s="29">
        <v>294</v>
      </c>
      <c r="Q946" s="29">
        <v>204</v>
      </c>
      <c r="R946" s="29" t="s">
        <v>1501</v>
      </c>
      <c r="S946" s="29">
        <v>45940</v>
      </c>
      <c r="T946" s="29" t="s">
        <v>240</v>
      </c>
      <c r="U946" s="29" t="s">
        <v>240</v>
      </c>
      <c r="V946" s="29">
        <v>45</v>
      </c>
      <c r="W946" s="29">
        <v>1746.42</v>
      </c>
      <c r="X946" s="29">
        <v>1</v>
      </c>
      <c r="Y946" s="29" t="s">
        <v>241</v>
      </c>
      <c r="Z946" s="29" t="s">
        <v>2245</v>
      </c>
      <c r="AA946" s="29" t="s">
        <v>242</v>
      </c>
      <c r="AB946" s="29" t="s">
        <v>242</v>
      </c>
      <c r="AC946" s="29" t="s">
        <v>242</v>
      </c>
      <c r="AD946" s="29" t="s">
        <v>243</v>
      </c>
      <c r="AE946" s="29" t="s">
        <v>240</v>
      </c>
      <c r="AF946" s="30">
        <v>45940</v>
      </c>
      <c r="AH946" s="74">
        <f>_xlfn.IFNA(IF(VLOOKUP(D946,'Cases2021 2022 FC'!AC:AE,3,0)=0,"1",VLOOKUP(D946,'Cases2021 2022 FC'!AC:AE,3,0)),"1")</f>
        <v>5</v>
      </c>
      <c r="AI946" s="74">
        <f t="shared" si="85"/>
        <v>9</v>
      </c>
      <c r="AJ946" s="74">
        <f t="shared" si="86"/>
        <v>0</v>
      </c>
      <c r="AK946" s="74">
        <f t="shared" si="87"/>
        <v>0</v>
      </c>
      <c r="AL946" s="74">
        <f t="shared" si="88"/>
        <v>0</v>
      </c>
      <c r="AM946" s="75">
        <f t="shared" si="89"/>
        <v>0</v>
      </c>
      <c r="AN946" s="72" t="str">
        <f>VLOOKUP(D946,SOP!C:R,16,0)</f>
        <v>CARTE DOR BUFFET</v>
      </c>
    </row>
    <row r="947" spans="1:40" x14ac:dyDescent="0.3">
      <c r="A947" s="74" cm="1">
        <f t="array" ref="A947">1+SUMPRODUCT(--(D947&gt;$D$2:$D$826))</f>
        <v>826</v>
      </c>
      <c r="B947" s="72" t="str">
        <f t="shared" si="84"/>
        <v>68222641826</v>
      </c>
      <c r="C947" s="30">
        <v>46008</v>
      </c>
      <c r="D947" s="29">
        <v>68222641</v>
      </c>
      <c r="E947" s="29" t="s">
        <v>758</v>
      </c>
      <c r="F947" s="29" t="s">
        <v>624</v>
      </c>
      <c r="G947" s="29" t="s">
        <v>238</v>
      </c>
      <c r="H947" s="29" t="s">
        <v>1730</v>
      </c>
      <c r="I947" s="29">
        <v>45</v>
      </c>
      <c r="J947" s="29">
        <v>0</v>
      </c>
      <c r="K947" s="29">
        <v>0</v>
      </c>
      <c r="L947" s="29">
        <v>0</v>
      </c>
      <c r="M947" s="29" t="s">
        <v>239</v>
      </c>
      <c r="N947" s="132">
        <v>46333</v>
      </c>
      <c r="O947" s="30">
        <v>46243</v>
      </c>
      <c r="P947" s="29">
        <v>325</v>
      </c>
      <c r="Q947" s="29">
        <v>235</v>
      </c>
      <c r="R947" s="29" t="s">
        <v>1731</v>
      </c>
      <c r="S947" s="29">
        <v>45974</v>
      </c>
      <c r="T947" s="29" t="s">
        <v>240</v>
      </c>
      <c r="U947" s="29" t="s">
        <v>240</v>
      </c>
      <c r="V947" s="29">
        <v>45</v>
      </c>
      <c r="W947" s="29">
        <v>1746.42</v>
      </c>
      <c r="X947" s="29">
        <v>1</v>
      </c>
      <c r="Y947" s="29" t="s">
        <v>241</v>
      </c>
      <c r="Z947" s="29" t="s">
        <v>2245</v>
      </c>
      <c r="AA947" s="29" t="s">
        <v>242</v>
      </c>
      <c r="AB947" s="29" t="s">
        <v>242</v>
      </c>
      <c r="AC947" s="29" t="s">
        <v>242</v>
      </c>
      <c r="AD947" s="29" t="s">
        <v>243</v>
      </c>
      <c r="AE947" s="29" t="s">
        <v>240</v>
      </c>
      <c r="AF947" s="30">
        <v>45974</v>
      </c>
      <c r="AH947" s="74">
        <f>_xlfn.IFNA(IF(VLOOKUP(D947,'Cases2021 2022 FC'!AC:AE,3,0)=0,"1",VLOOKUP(D947,'Cases2021 2022 FC'!AC:AE,3,0)),"1")</f>
        <v>5</v>
      </c>
      <c r="AI947" s="74">
        <f t="shared" si="85"/>
        <v>9</v>
      </c>
      <c r="AJ947" s="74">
        <f t="shared" si="86"/>
        <v>0</v>
      </c>
      <c r="AK947" s="74">
        <f t="shared" si="87"/>
        <v>9</v>
      </c>
      <c r="AL947" s="74">
        <f t="shared" si="88"/>
        <v>45</v>
      </c>
      <c r="AM947" s="75">
        <f t="shared" si="89"/>
        <v>0</v>
      </c>
      <c r="AN947" s="72" t="str">
        <f>VLOOKUP(D947,SOP!C:R,16,0)</f>
        <v>CARTE DOR BUFFET</v>
      </c>
    </row>
    <row r="948" spans="1:40" x14ac:dyDescent="0.3">
      <c r="A948" s="74" cm="1">
        <f t="array" ref="A948">1+SUMPRODUCT(--(D948&gt;$D$2:$D$826))</f>
        <v>826</v>
      </c>
      <c r="B948" s="72" t="str">
        <f t="shared" si="84"/>
        <v>68429197826</v>
      </c>
      <c r="C948" s="30">
        <v>46008</v>
      </c>
      <c r="D948" s="29">
        <v>68429197</v>
      </c>
      <c r="E948" s="29" t="s">
        <v>679</v>
      </c>
      <c r="F948" s="29" t="s">
        <v>624</v>
      </c>
      <c r="G948" s="29" t="s">
        <v>238</v>
      </c>
      <c r="H948" s="29" t="s">
        <v>1510</v>
      </c>
      <c r="I948" s="29">
        <v>13</v>
      </c>
      <c r="J948" s="29">
        <v>0</v>
      </c>
      <c r="K948" s="29">
        <v>0</v>
      </c>
      <c r="L948" s="29">
        <v>0</v>
      </c>
      <c r="M948" s="29" t="s">
        <v>239</v>
      </c>
      <c r="N948" s="132">
        <v>46252</v>
      </c>
      <c r="O948" s="30">
        <v>46172</v>
      </c>
      <c r="P948" s="29">
        <v>244</v>
      </c>
      <c r="Q948" s="29">
        <v>164</v>
      </c>
      <c r="R948" s="29" t="s">
        <v>1511</v>
      </c>
      <c r="S948" s="29">
        <v>45922</v>
      </c>
      <c r="T948" s="29" t="s">
        <v>240</v>
      </c>
      <c r="U948" s="29" t="s">
        <v>240</v>
      </c>
      <c r="V948" s="29">
        <v>13</v>
      </c>
      <c r="W948" s="29">
        <v>209.11</v>
      </c>
      <c r="X948" s="29">
        <v>0.13</v>
      </c>
      <c r="Y948" s="29" t="s">
        <v>241</v>
      </c>
      <c r="Z948" s="29" t="s">
        <v>2245</v>
      </c>
      <c r="AA948" s="29" t="s">
        <v>242</v>
      </c>
      <c r="AB948" s="29" t="s">
        <v>242</v>
      </c>
      <c r="AC948" s="29" t="s">
        <v>242</v>
      </c>
      <c r="AD948" s="29" t="s">
        <v>243</v>
      </c>
      <c r="AE948" s="29" t="s">
        <v>240</v>
      </c>
      <c r="AF948" s="30">
        <v>45922</v>
      </c>
      <c r="AH948" s="74">
        <f>_xlfn.IFNA(IF(VLOOKUP(D948,'Cases2021 2022 FC'!AC:AE,3,0)=0,"1",VLOOKUP(D948,'Cases2021 2022 FC'!AC:AE,3,0)),"1")</f>
        <v>46</v>
      </c>
      <c r="AI948" s="74">
        <f t="shared" si="85"/>
        <v>0</v>
      </c>
      <c r="AJ948" s="74">
        <f t="shared" si="86"/>
        <v>0</v>
      </c>
      <c r="AK948" s="74">
        <f t="shared" si="87"/>
        <v>0</v>
      </c>
      <c r="AL948" s="74">
        <f t="shared" si="88"/>
        <v>0</v>
      </c>
      <c r="AM948" s="75">
        <f t="shared" si="89"/>
        <v>0</v>
      </c>
      <c r="AN948" s="72" t="str">
        <f>VLOOKUP(D948,SOP!C:R,16,0)</f>
        <v>DRESSINGS</v>
      </c>
    </row>
    <row r="949" spans="1:40" x14ac:dyDescent="0.3">
      <c r="A949" s="74" cm="1">
        <f t="array" ref="A949">1+SUMPRODUCT(--(D949&gt;$D$2:$D$826))</f>
        <v>826</v>
      </c>
      <c r="B949" s="72" t="str">
        <f t="shared" si="84"/>
        <v>68429197826</v>
      </c>
      <c r="C949" s="30">
        <v>46008</v>
      </c>
      <c r="D949" s="29">
        <v>68429197</v>
      </c>
      <c r="E949" s="29" t="s">
        <v>679</v>
      </c>
      <c r="F949" s="29" t="s">
        <v>624</v>
      </c>
      <c r="G949" s="29" t="s">
        <v>238</v>
      </c>
      <c r="H949" s="29" t="s">
        <v>1510</v>
      </c>
      <c r="I949" s="29">
        <v>100</v>
      </c>
      <c r="J949" s="29">
        <v>0</v>
      </c>
      <c r="K949" s="29">
        <v>0</v>
      </c>
      <c r="L949" s="29">
        <v>0</v>
      </c>
      <c r="M949" s="29" t="s">
        <v>239</v>
      </c>
      <c r="N949" s="30">
        <v>46252</v>
      </c>
      <c r="O949" s="30">
        <v>46172</v>
      </c>
      <c r="P949" s="29">
        <v>244</v>
      </c>
      <c r="Q949" s="29">
        <v>164</v>
      </c>
      <c r="R949" s="29" t="s">
        <v>1512</v>
      </c>
      <c r="S949" s="30">
        <v>45922</v>
      </c>
      <c r="T949" s="29" t="s">
        <v>240</v>
      </c>
      <c r="U949" s="29" t="s">
        <v>240</v>
      </c>
      <c r="V949" s="32">
        <v>100</v>
      </c>
      <c r="W949" s="29">
        <v>1608.54</v>
      </c>
      <c r="X949" s="29">
        <v>1</v>
      </c>
      <c r="Y949" s="29" t="s">
        <v>241</v>
      </c>
      <c r="Z949" s="29" t="s">
        <v>2245</v>
      </c>
      <c r="AA949" s="29" t="s">
        <v>242</v>
      </c>
      <c r="AB949" s="29" t="s">
        <v>242</v>
      </c>
      <c r="AC949" s="29" t="s">
        <v>242</v>
      </c>
      <c r="AD949" s="29" t="s">
        <v>243</v>
      </c>
      <c r="AE949" s="29" t="s">
        <v>240</v>
      </c>
      <c r="AF949" s="30">
        <v>45922</v>
      </c>
      <c r="AH949" s="74">
        <f>_xlfn.IFNA(IF(VLOOKUP(D949,'Cases2021 2022 FC'!AC:AE,3,0)=0,"1",VLOOKUP(D949,'Cases2021 2022 FC'!AC:AE,3,0)),"1")</f>
        <v>46</v>
      </c>
      <c r="AI949" s="74">
        <f t="shared" si="85"/>
        <v>2</v>
      </c>
      <c r="AJ949" s="74">
        <f t="shared" si="86"/>
        <v>0</v>
      </c>
      <c r="AK949" s="74">
        <f t="shared" si="87"/>
        <v>0</v>
      </c>
      <c r="AL949" s="74">
        <f t="shared" si="88"/>
        <v>0</v>
      </c>
      <c r="AM949" s="75">
        <f t="shared" si="89"/>
        <v>0</v>
      </c>
      <c r="AN949" s="72" t="str">
        <f>VLOOKUP(D949,SOP!C:R,16,0)</f>
        <v>DRESSINGS</v>
      </c>
    </row>
    <row r="950" spans="1:40" x14ac:dyDescent="0.3">
      <c r="A950" s="74" cm="1">
        <f t="array" ref="A950">1+SUMPRODUCT(--(D950&gt;$D$2:$D$826))</f>
        <v>826</v>
      </c>
      <c r="B950" s="72" t="str">
        <f t="shared" si="84"/>
        <v>68429197826</v>
      </c>
      <c r="C950" s="30">
        <v>46008</v>
      </c>
      <c r="D950" s="29">
        <v>68429197</v>
      </c>
      <c r="E950" s="29" t="s">
        <v>679</v>
      </c>
      <c r="F950" s="29" t="s">
        <v>624</v>
      </c>
      <c r="G950" s="29" t="s">
        <v>238</v>
      </c>
      <c r="H950" s="29" t="s">
        <v>1510</v>
      </c>
      <c r="I950" s="29">
        <v>100</v>
      </c>
      <c r="J950" s="29">
        <v>0</v>
      </c>
      <c r="K950" s="29">
        <v>0</v>
      </c>
      <c r="L950" s="29">
        <v>0</v>
      </c>
      <c r="M950" s="29" t="s">
        <v>239</v>
      </c>
      <c r="N950" s="30">
        <v>46252</v>
      </c>
      <c r="O950" s="30">
        <v>46172</v>
      </c>
      <c r="P950" s="32">
        <v>244</v>
      </c>
      <c r="Q950" s="32">
        <v>164</v>
      </c>
      <c r="R950" s="29" t="s">
        <v>1513</v>
      </c>
      <c r="S950" s="30">
        <v>45922</v>
      </c>
      <c r="T950" s="29" t="s">
        <v>240</v>
      </c>
      <c r="U950" s="29" t="s">
        <v>240</v>
      </c>
      <c r="V950" s="32">
        <v>100</v>
      </c>
      <c r="W950" s="33">
        <v>1608.54</v>
      </c>
      <c r="X950" s="32">
        <v>1</v>
      </c>
      <c r="Y950" s="29" t="s">
        <v>241</v>
      </c>
      <c r="Z950" s="29" t="s">
        <v>2245</v>
      </c>
      <c r="AA950" s="29" t="s">
        <v>242</v>
      </c>
      <c r="AB950" s="29" t="s">
        <v>242</v>
      </c>
      <c r="AC950" s="29" t="s">
        <v>242</v>
      </c>
      <c r="AD950" s="29" t="s">
        <v>243</v>
      </c>
      <c r="AE950" s="29" t="s">
        <v>240</v>
      </c>
      <c r="AF950" s="30">
        <v>45922</v>
      </c>
      <c r="AG950" s="30"/>
      <c r="AH950" s="74">
        <f>_xlfn.IFNA(IF(VLOOKUP(D950,'Cases2021 2022 FC'!AC:AE,3,0)=0,"1",VLOOKUP(D950,'Cases2021 2022 FC'!AC:AE,3,0)),"1")</f>
        <v>46</v>
      </c>
      <c r="AI950" s="74">
        <f t="shared" si="85"/>
        <v>2</v>
      </c>
      <c r="AJ950" s="74">
        <f t="shared" si="86"/>
        <v>0</v>
      </c>
      <c r="AK950" s="74">
        <f t="shared" si="87"/>
        <v>2</v>
      </c>
      <c r="AL950" s="74">
        <f t="shared" si="88"/>
        <v>100</v>
      </c>
      <c r="AM950" s="75">
        <f t="shared" si="89"/>
        <v>0</v>
      </c>
      <c r="AN950" s="72" t="str">
        <f>VLOOKUP(D950,SOP!C:R,16,0)</f>
        <v>DRESSINGS</v>
      </c>
    </row>
    <row r="951" spans="1:40" x14ac:dyDescent="0.3">
      <c r="A951" s="74" cm="1">
        <f t="array" ref="A951">1+SUMPRODUCT(--(D951&gt;$D$2:$D$826))</f>
        <v>826</v>
      </c>
      <c r="B951" s="72" t="str">
        <f t="shared" si="84"/>
        <v>68429197826</v>
      </c>
      <c r="C951" s="30">
        <v>46008</v>
      </c>
      <c r="D951" s="29">
        <v>68429197</v>
      </c>
      <c r="E951" s="29" t="s">
        <v>679</v>
      </c>
      <c r="F951" s="29" t="s">
        <v>624</v>
      </c>
      <c r="G951" s="29" t="s">
        <v>238</v>
      </c>
      <c r="H951" s="29" t="s">
        <v>1510</v>
      </c>
      <c r="I951" s="29">
        <v>100</v>
      </c>
      <c r="J951" s="29">
        <v>0</v>
      </c>
      <c r="K951" s="29">
        <v>0</v>
      </c>
      <c r="L951" s="29">
        <v>0</v>
      </c>
      <c r="M951" s="29" t="s">
        <v>239</v>
      </c>
      <c r="N951" s="30">
        <v>46252</v>
      </c>
      <c r="O951" s="30">
        <v>46172</v>
      </c>
      <c r="P951" s="32">
        <v>244</v>
      </c>
      <c r="Q951" s="32">
        <v>164</v>
      </c>
      <c r="R951" s="29" t="s">
        <v>1514</v>
      </c>
      <c r="S951" s="30">
        <v>45922</v>
      </c>
      <c r="T951" s="29" t="s">
        <v>240</v>
      </c>
      <c r="U951" s="29" t="s">
        <v>240</v>
      </c>
      <c r="V951" s="32">
        <v>100</v>
      </c>
      <c r="W951" s="33">
        <v>1608.54</v>
      </c>
      <c r="X951" s="32">
        <v>1</v>
      </c>
      <c r="Y951" s="29" t="s">
        <v>241</v>
      </c>
      <c r="Z951" s="29" t="s">
        <v>2245</v>
      </c>
      <c r="AA951" s="29" t="s">
        <v>242</v>
      </c>
      <c r="AB951" s="29" t="s">
        <v>242</v>
      </c>
      <c r="AC951" s="29" t="s">
        <v>242</v>
      </c>
      <c r="AD951" s="29" t="s">
        <v>243</v>
      </c>
      <c r="AE951" s="29" t="s">
        <v>240</v>
      </c>
      <c r="AF951" s="30">
        <v>45922</v>
      </c>
      <c r="AG951" s="30"/>
      <c r="AH951" s="74">
        <f>_xlfn.IFNA(IF(VLOOKUP(D951,'Cases2021 2022 FC'!AC:AE,3,0)=0,"1",VLOOKUP(D951,'Cases2021 2022 FC'!AC:AE,3,0)),"1")</f>
        <v>46</v>
      </c>
      <c r="AI951" s="74">
        <f t="shared" si="85"/>
        <v>2</v>
      </c>
      <c r="AJ951" s="74">
        <f t="shared" si="86"/>
        <v>0</v>
      </c>
      <c r="AK951" s="74">
        <f t="shared" si="87"/>
        <v>2</v>
      </c>
      <c r="AL951" s="74">
        <f t="shared" si="88"/>
        <v>100</v>
      </c>
      <c r="AM951" s="75">
        <f t="shared" si="89"/>
        <v>0</v>
      </c>
      <c r="AN951" s="72" t="str">
        <f>VLOOKUP(D951,SOP!C:R,16,0)</f>
        <v>DRESSINGS</v>
      </c>
    </row>
    <row r="952" spans="1:40" x14ac:dyDescent="0.3">
      <c r="A952" s="74" cm="1">
        <f t="array" ref="A952">1+SUMPRODUCT(--(D952&gt;$D$2:$D$826))</f>
        <v>826</v>
      </c>
      <c r="B952" s="72" t="str">
        <f t="shared" si="84"/>
        <v>68429197826</v>
      </c>
      <c r="C952" s="30">
        <v>46008</v>
      </c>
      <c r="D952" s="29">
        <v>68429197</v>
      </c>
      <c r="E952" s="29" t="s">
        <v>679</v>
      </c>
      <c r="F952" s="29" t="s">
        <v>624</v>
      </c>
      <c r="G952" s="29" t="s">
        <v>238</v>
      </c>
      <c r="H952" s="29" t="s">
        <v>1510</v>
      </c>
      <c r="I952" s="29">
        <v>5</v>
      </c>
      <c r="J952" s="29">
        <v>0</v>
      </c>
      <c r="K952" s="29">
        <v>0</v>
      </c>
      <c r="L952" s="29">
        <v>0</v>
      </c>
      <c r="M952" s="29" t="s">
        <v>239</v>
      </c>
      <c r="N952" s="132">
        <v>46252</v>
      </c>
      <c r="O952" s="30">
        <v>46172</v>
      </c>
      <c r="P952" s="29">
        <v>244</v>
      </c>
      <c r="Q952" s="29">
        <v>164</v>
      </c>
      <c r="R952" s="29" t="s">
        <v>2250</v>
      </c>
      <c r="S952" s="29">
        <v>45922</v>
      </c>
      <c r="T952" s="29" t="s">
        <v>240</v>
      </c>
      <c r="U952" s="29" t="s">
        <v>240</v>
      </c>
      <c r="V952" s="29">
        <v>5</v>
      </c>
      <c r="W952" s="29">
        <v>80.430000000000007</v>
      </c>
      <c r="X952" s="29">
        <v>0.05</v>
      </c>
      <c r="Y952" s="29" t="s">
        <v>241</v>
      </c>
      <c r="Z952" s="29" t="s">
        <v>2245</v>
      </c>
      <c r="AA952" s="29" t="s">
        <v>242</v>
      </c>
      <c r="AB952" s="29" t="s">
        <v>242</v>
      </c>
      <c r="AC952" s="29" t="s">
        <v>242</v>
      </c>
      <c r="AD952" s="29" t="s">
        <v>243</v>
      </c>
      <c r="AE952" s="29" t="s">
        <v>240</v>
      </c>
      <c r="AF952" s="30">
        <v>45922</v>
      </c>
      <c r="AH952" s="74">
        <f>_xlfn.IFNA(IF(VLOOKUP(D952,'Cases2021 2022 FC'!AC:AE,3,0)=0,"1",VLOOKUP(D952,'Cases2021 2022 FC'!AC:AE,3,0)),"1")</f>
        <v>46</v>
      </c>
      <c r="AI952" s="74">
        <f t="shared" si="85"/>
        <v>0</v>
      </c>
      <c r="AJ952" s="74">
        <f t="shared" si="86"/>
        <v>0</v>
      </c>
      <c r="AK952" s="74">
        <f t="shared" si="87"/>
        <v>2</v>
      </c>
      <c r="AL952" s="74">
        <f t="shared" si="88"/>
        <v>5</v>
      </c>
      <c r="AM952" s="75">
        <f t="shared" si="89"/>
        <v>0</v>
      </c>
      <c r="AN952" s="72" t="str">
        <f>VLOOKUP(D952,SOP!C:R,16,0)</f>
        <v>DRESSINGS</v>
      </c>
    </row>
    <row r="953" spans="1:40" x14ac:dyDescent="0.3">
      <c r="A953" s="74" cm="1">
        <f t="array" ref="A953">1+SUMPRODUCT(--(D953&gt;$D$2:$D$826))</f>
        <v>826</v>
      </c>
      <c r="B953" s="72" t="str">
        <f t="shared" si="84"/>
        <v>68429197826</v>
      </c>
      <c r="C953" s="30">
        <v>46008</v>
      </c>
      <c r="D953" s="29">
        <v>68429197</v>
      </c>
      <c r="E953" s="29" t="s">
        <v>679</v>
      </c>
      <c r="F953" s="29" t="s">
        <v>624</v>
      </c>
      <c r="G953" s="29" t="s">
        <v>238</v>
      </c>
      <c r="H953" s="29" t="s">
        <v>1510</v>
      </c>
      <c r="I953" s="29">
        <v>8</v>
      </c>
      <c r="J953" s="29">
        <v>0</v>
      </c>
      <c r="K953" s="29">
        <v>0</v>
      </c>
      <c r="L953" s="29">
        <v>0</v>
      </c>
      <c r="M953" s="29" t="s">
        <v>239</v>
      </c>
      <c r="N953" s="132">
        <v>46252</v>
      </c>
      <c r="O953" s="30">
        <v>46172</v>
      </c>
      <c r="P953" s="29">
        <v>244</v>
      </c>
      <c r="Q953" s="29">
        <v>164</v>
      </c>
      <c r="R953" s="29" t="s">
        <v>2276</v>
      </c>
      <c r="S953" s="29">
        <v>45922</v>
      </c>
      <c r="T953" s="29" t="s">
        <v>240</v>
      </c>
      <c r="U953" s="29" t="s">
        <v>240</v>
      </c>
      <c r="V953" s="29">
        <v>8</v>
      </c>
      <c r="W953" s="29">
        <v>128.68</v>
      </c>
      <c r="X953" s="29">
        <v>0.08</v>
      </c>
      <c r="Y953" s="29" t="s">
        <v>241</v>
      </c>
      <c r="Z953" s="29" t="s">
        <v>2245</v>
      </c>
      <c r="AA953" s="29" t="s">
        <v>242</v>
      </c>
      <c r="AB953" s="29" t="s">
        <v>242</v>
      </c>
      <c r="AC953" s="29" t="s">
        <v>242</v>
      </c>
      <c r="AD953" s="29" t="s">
        <v>243</v>
      </c>
      <c r="AE953" s="29" t="s">
        <v>240</v>
      </c>
      <c r="AF953" s="30">
        <v>45922</v>
      </c>
      <c r="AH953" s="74">
        <f>_xlfn.IFNA(IF(VLOOKUP(D953,'Cases2021 2022 FC'!AC:AE,3,0)=0,"1",VLOOKUP(D953,'Cases2021 2022 FC'!AC:AE,3,0)),"1")</f>
        <v>46</v>
      </c>
      <c r="AI953" s="74">
        <f t="shared" si="85"/>
        <v>0</v>
      </c>
      <c r="AJ953" s="74">
        <f t="shared" si="86"/>
        <v>0</v>
      </c>
      <c r="AK953" s="74">
        <f t="shared" si="87"/>
        <v>0</v>
      </c>
      <c r="AL953" s="74">
        <f t="shared" si="88"/>
        <v>0</v>
      </c>
      <c r="AM953" s="75">
        <f t="shared" si="89"/>
        <v>0</v>
      </c>
      <c r="AN953" s="72" t="str">
        <f>VLOOKUP(D953,SOP!C:R,16,0)</f>
        <v>DRESSINGS</v>
      </c>
    </row>
    <row r="954" spans="1:40" x14ac:dyDescent="0.3">
      <c r="A954" s="74" cm="1">
        <f t="array" ref="A954">1+SUMPRODUCT(--(D954&gt;$D$2:$D$826))</f>
        <v>826</v>
      </c>
      <c r="B954" s="72" t="str">
        <f t="shared" si="84"/>
        <v>68429197826</v>
      </c>
      <c r="C954" s="30">
        <v>46008</v>
      </c>
      <c r="D954" s="29">
        <v>68429197</v>
      </c>
      <c r="E954" s="29" t="s">
        <v>679</v>
      </c>
      <c r="F954" s="29" t="s">
        <v>624</v>
      </c>
      <c r="G954" s="29" t="s">
        <v>238</v>
      </c>
      <c r="H954" s="29" t="s">
        <v>1510</v>
      </c>
      <c r="I954" s="29">
        <v>1</v>
      </c>
      <c r="J954" s="29">
        <v>0</v>
      </c>
      <c r="K954" s="29">
        <v>0</v>
      </c>
      <c r="L954" s="29">
        <v>0</v>
      </c>
      <c r="M954" s="29" t="s">
        <v>239</v>
      </c>
      <c r="N954" s="30">
        <v>46252</v>
      </c>
      <c r="O954" s="30">
        <v>46172</v>
      </c>
      <c r="P954" s="32">
        <v>244</v>
      </c>
      <c r="Q954" s="32">
        <v>164</v>
      </c>
      <c r="R954" s="29" t="s">
        <v>2259</v>
      </c>
      <c r="S954" s="30">
        <v>45922</v>
      </c>
      <c r="T954" s="29" t="s">
        <v>240</v>
      </c>
      <c r="U954" s="29" t="s">
        <v>240</v>
      </c>
      <c r="V954" s="32">
        <v>1</v>
      </c>
      <c r="W954" s="33">
        <v>16.09</v>
      </c>
      <c r="X954" s="32">
        <v>0.01</v>
      </c>
      <c r="Y954" s="29" t="s">
        <v>241</v>
      </c>
      <c r="Z954" s="29" t="s">
        <v>2245</v>
      </c>
      <c r="AA954" s="29" t="s">
        <v>242</v>
      </c>
      <c r="AB954" s="29" t="s">
        <v>242</v>
      </c>
      <c r="AC954" s="29" t="s">
        <v>242</v>
      </c>
      <c r="AD954" s="29" t="s">
        <v>243</v>
      </c>
      <c r="AE954" s="29" t="s">
        <v>240</v>
      </c>
      <c r="AF954" s="30">
        <v>45922</v>
      </c>
      <c r="AG954" s="30"/>
      <c r="AH954" s="74">
        <f>_xlfn.IFNA(IF(VLOOKUP(D954,'Cases2021 2022 FC'!AC:AE,3,0)=0,"1",VLOOKUP(D954,'Cases2021 2022 FC'!AC:AE,3,0)),"1")</f>
        <v>46</v>
      </c>
      <c r="AI954" s="74">
        <f t="shared" si="85"/>
        <v>0</v>
      </c>
      <c r="AJ954" s="74">
        <f t="shared" si="86"/>
        <v>0</v>
      </c>
      <c r="AK954" s="74">
        <f t="shared" si="87"/>
        <v>0</v>
      </c>
      <c r="AL954" s="74">
        <f t="shared" si="88"/>
        <v>0</v>
      </c>
      <c r="AM954" s="75">
        <f t="shared" si="89"/>
        <v>0</v>
      </c>
      <c r="AN954" s="72" t="str">
        <f>VLOOKUP(D954,SOP!C:R,16,0)</f>
        <v>DRESSINGS</v>
      </c>
    </row>
    <row r="955" spans="1:40" x14ac:dyDescent="0.3">
      <c r="A955" s="74" cm="1">
        <f t="array" ref="A955">1+SUMPRODUCT(--(D955&gt;$D$2:$D$826))</f>
        <v>826</v>
      </c>
      <c r="B955" s="72" t="str">
        <f t="shared" si="84"/>
        <v>68429197826</v>
      </c>
      <c r="C955" s="30">
        <v>46008</v>
      </c>
      <c r="D955" s="29">
        <v>68429197</v>
      </c>
      <c r="E955" s="29" t="s">
        <v>679</v>
      </c>
      <c r="F955" s="29" t="s">
        <v>624</v>
      </c>
      <c r="G955" s="29" t="s">
        <v>238</v>
      </c>
      <c r="H955" s="29" t="s">
        <v>1510</v>
      </c>
      <c r="I955" s="29">
        <v>8</v>
      </c>
      <c r="J955" s="29">
        <v>0</v>
      </c>
      <c r="K955" s="29">
        <v>0</v>
      </c>
      <c r="L955" s="29">
        <v>0</v>
      </c>
      <c r="M955" s="29" t="s">
        <v>239</v>
      </c>
      <c r="N955" s="30">
        <v>46252</v>
      </c>
      <c r="O955" s="30">
        <v>46172</v>
      </c>
      <c r="P955" s="29">
        <v>244</v>
      </c>
      <c r="Q955" s="29">
        <v>164</v>
      </c>
      <c r="R955" s="29" t="s">
        <v>2479</v>
      </c>
      <c r="S955" s="30">
        <v>45922</v>
      </c>
      <c r="T955" s="29" t="s">
        <v>240</v>
      </c>
      <c r="U955" s="29" t="s">
        <v>240</v>
      </c>
      <c r="V955" s="29">
        <v>8</v>
      </c>
      <c r="W955" s="29">
        <v>128.68</v>
      </c>
      <c r="X955" s="29">
        <v>0.08</v>
      </c>
      <c r="Y955" s="29" t="s">
        <v>241</v>
      </c>
      <c r="Z955" s="29" t="s">
        <v>2245</v>
      </c>
      <c r="AA955" s="29" t="s">
        <v>242</v>
      </c>
      <c r="AB955" s="29" t="s">
        <v>242</v>
      </c>
      <c r="AC955" s="29" t="s">
        <v>242</v>
      </c>
      <c r="AD955" s="29" t="s">
        <v>243</v>
      </c>
      <c r="AE955" s="29" t="s">
        <v>240</v>
      </c>
      <c r="AF955" s="30">
        <v>45922</v>
      </c>
      <c r="AH955" s="74">
        <f>_xlfn.IFNA(IF(VLOOKUP(D955,'Cases2021 2022 FC'!AC:AE,3,0)=0,"1",VLOOKUP(D955,'Cases2021 2022 FC'!AC:AE,3,0)),"1")</f>
        <v>46</v>
      </c>
      <c r="AI955" s="74">
        <f t="shared" si="85"/>
        <v>0</v>
      </c>
      <c r="AJ955" s="74">
        <f t="shared" si="86"/>
        <v>0</v>
      </c>
      <c r="AK955" s="74">
        <f t="shared" si="87"/>
        <v>0</v>
      </c>
      <c r="AL955" s="74">
        <f t="shared" si="88"/>
        <v>0</v>
      </c>
      <c r="AM955" s="75">
        <f t="shared" si="89"/>
        <v>0</v>
      </c>
      <c r="AN955" s="72" t="str">
        <f>VLOOKUP(D955,SOP!C:R,16,0)</f>
        <v>DRESSINGS</v>
      </c>
    </row>
    <row r="956" spans="1:40" x14ac:dyDescent="0.3">
      <c r="A956" s="74" cm="1">
        <f t="array" ref="A956">1+SUMPRODUCT(--(D956&gt;$D$2:$D$826))</f>
        <v>826</v>
      </c>
      <c r="B956" s="72" t="str">
        <f t="shared" si="84"/>
        <v>68429197826</v>
      </c>
      <c r="C956" s="29">
        <v>46008</v>
      </c>
      <c r="D956" s="29">
        <v>68429197</v>
      </c>
      <c r="E956" s="29" t="s">
        <v>679</v>
      </c>
      <c r="F956" s="29" t="s">
        <v>624</v>
      </c>
      <c r="G956" s="29" t="s">
        <v>238</v>
      </c>
      <c r="H956" s="29" t="s">
        <v>1515</v>
      </c>
      <c r="I956" s="29">
        <v>4</v>
      </c>
      <c r="J956" s="29">
        <v>0</v>
      </c>
      <c r="K956" s="29">
        <v>0</v>
      </c>
      <c r="L956" s="29">
        <v>0</v>
      </c>
      <c r="M956" s="29" t="s">
        <v>239</v>
      </c>
      <c r="N956" s="132">
        <v>46252</v>
      </c>
      <c r="O956" s="29">
        <v>46172</v>
      </c>
      <c r="P956" s="29">
        <v>244</v>
      </c>
      <c r="Q956" s="29">
        <v>164</v>
      </c>
      <c r="R956" s="29" t="s">
        <v>1516</v>
      </c>
      <c r="S956" s="29">
        <v>45943</v>
      </c>
      <c r="T956" s="29" t="s">
        <v>240</v>
      </c>
      <c r="U956" s="29" t="s">
        <v>240</v>
      </c>
      <c r="V956" s="29">
        <v>4</v>
      </c>
      <c r="W956" s="29">
        <v>64.34</v>
      </c>
      <c r="X956" s="29">
        <v>0.04</v>
      </c>
      <c r="Y956" s="29" t="s">
        <v>241</v>
      </c>
      <c r="Z956" s="29" t="s">
        <v>2245</v>
      </c>
      <c r="AA956" s="29" t="s">
        <v>242</v>
      </c>
      <c r="AB956" s="29" t="s">
        <v>242</v>
      </c>
      <c r="AC956" s="29" t="s">
        <v>242</v>
      </c>
      <c r="AD956" s="29" t="s">
        <v>243</v>
      </c>
      <c r="AE956" s="29" t="s">
        <v>240</v>
      </c>
      <c r="AF956" s="30">
        <v>45922</v>
      </c>
      <c r="AH956" s="74">
        <f>_xlfn.IFNA(IF(VLOOKUP(D956,'Cases2021 2022 FC'!AC:AE,3,0)=0,"1",VLOOKUP(D956,'Cases2021 2022 FC'!AC:AE,3,0)),"1")</f>
        <v>46</v>
      </c>
      <c r="AI956" s="74">
        <f t="shared" si="85"/>
        <v>0</v>
      </c>
      <c r="AJ956" s="74">
        <f t="shared" si="86"/>
        <v>0</v>
      </c>
      <c r="AK956" s="74">
        <f t="shared" si="87"/>
        <v>0</v>
      </c>
      <c r="AL956" s="74">
        <f t="shared" si="88"/>
        <v>0</v>
      </c>
      <c r="AM956" s="75">
        <f t="shared" si="89"/>
        <v>0</v>
      </c>
      <c r="AN956" s="72" t="str">
        <f>VLOOKUP(D956,SOP!C:R,16,0)</f>
        <v>DRESSINGS</v>
      </c>
    </row>
    <row r="957" spans="1:40" x14ac:dyDescent="0.3">
      <c r="A957" s="74" cm="1">
        <f t="array" ref="A957">1+SUMPRODUCT(--(D957&gt;$D$2:$D$826))</f>
        <v>826</v>
      </c>
      <c r="B957" s="72" t="str">
        <f t="shared" si="84"/>
        <v>68429197826</v>
      </c>
      <c r="C957" s="29">
        <v>46008</v>
      </c>
      <c r="D957" s="29">
        <v>68429197</v>
      </c>
      <c r="E957" s="29" t="s">
        <v>679</v>
      </c>
      <c r="F957" s="29" t="s">
        <v>624</v>
      </c>
      <c r="G957" s="29" t="s">
        <v>238</v>
      </c>
      <c r="H957" s="29" t="s">
        <v>1515</v>
      </c>
      <c r="I957" s="29">
        <v>2</v>
      </c>
      <c r="J957" s="29">
        <v>0</v>
      </c>
      <c r="K957" s="29">
        <v>0</v>
      </c>
      <c r="L957" s="29">
        <v>0</v>
      </c>
      <c r="M957" s="29" t="s">
        <v>239</v>
      </c>
      <c r="N957" s="132">
        <v>46252</v>
      </c>
      <c r="O957" s="29">
        <v>46172</v>
      </c>
      <c r="P957" s="29">
        <v>244</v>
      </c>
      <c r="Q957" s="29">
        <v>164</v>
      </c>
      <c r="R957" s="29" t="s">
        <v>2480</v>
      </c>
      <c r="S957" s="29">
        <v>45943</v>
      </c>
      <c r="T957" s="29" t="s">
        <v>240</v>
      </c>
      <c r="U957" s="29" t="s">
        <v>240</v>
      </c>
      <c r="V957" s="29">
        <v>2</v>
      </c>
      <c r="W957" s="29">
        <v>32.17</v>
      </c>
      <c r="X957" s="29">
        <v>0.02</v>
      </c>
      <c r="Y957" s="29" t="s">
        <v>241</v>
      </c>
      <c r="Z957" s="29" t="s">
        <v>2245</v>
      </c>
      <c r="AA957" s="29" t="s">
        <v>242</v>
      </c>
      <c r="AB957" s="29" t="s">
        <v>242</v>
      </c>
      <c r="AC957" s="29" t="s">
        <v>242</v>
      </c>
      <c r="AD957" s="29" t="s">
        <v>243</v>
      </c>
      <c r="AE957" s="29" t="s">
        <v>240</v>
      </c>
      <c r="AF957" s="30">
        <v>45922</v>
      </c>
      <c r="AH957" s="74">
        <f>_xlfn.IFNA(IF(VLOOKUP(D957,'Cases2021 2022 FC'!AC:AE,3,0)=0,"1",VLOOKUP(D957,'Cases2021 2022 FC'!AC:AE,3,0)),"1")</f>
        <v>46</v>
      </c>
      <c r="AI957" s="74">
        <f t="shared" si="85"/>
        <v>0</v>
      </c>
      <c r="AJ957" s="74">
        <f t="shared" si="86"/>
        <v>0</v>
      </c>
      <c r="AK957" s="74">
        <f t="shared" si="87"/>
        <v>0</v>
      </c>
      <c r="AL957" s="74">
        <f t="shared" si="88"/>
        <v>0</v>
      </c>
      <c r="AM957" s="75">
        <f t="shared" si="89"/>
        <v>0</v>
      </c>
      <c r="AN957" s="72" t="str">
        <f>VLOOKUP(D957,SOP!C:R,16,0)</f>
        <v>DRESSINGS</v>
      </c>
    </row>
    <row r="958" spans="1:40" x14ac:dyDescent="0.3">
      <c r="A958" s="74" cm="1">
        <f t="array" ref="A958">1+SUMPRODUCT(--(D958&gt;$D$2:$D$826))</f>
        <v>826</v>
      </c>
      <c r="B958" s="72" t="str">
        <f t="shared" si="84"/>
        <v>68429197826</v>
      </c>
      <c r="C958" s="30">
        <v>46008</v>
      </c>
      <c r="D958" s="29">
        <v>68429197</v>
      </c>
      <c r="E958" s="29" t="s">
        <v>679</v>
      </c>
      <c r="F958" s="29" t="s">
        <v>624</v>
      </c>
      <c r="G958" s="29" t="s">
        <v>238</v>
      </c>
      <c r="H958" s="29" t="s">
        <v>1515</v>
      </c>
      <c r="I958" s="29">
        <v>3</v>
      </c>
      <c r="J958" s="29">
        <v>0</v>
      </c>
      <c r="K958" s="29">
        <v>0</v>
      </c>
      <c r="L958" s="29">
        <v>0</v>
      </c>
      <c r="M958" s="29" t="s">
        <v>239</v>
      </c>
      <c r="N958" s="132">
        <v>46252</v>
      </c>
      <c r="O958" s="30">
        <v>46172</v>
      </c>
      <c r="P958" s="29">
        <v>244</v>
      </c>
      <c r="Q958" s="29">
        <v>164</v>
      </c>
      <c r="R958" s="29" t="s">
        <v>2481</v>
      </c>
      <c r="S958" s="29">
        <v>45943</v>
      </c>
      <c r="T958" s="29" t="s">
        <v>240</v>
      </c>
      <c r="U958" s="29" t="s">
        <v>240</v>
      </c>
      <c r="V958" s="29">
        <v>3</v>
      </c>
      <c r="W958" s="29">
        <v>48.26</v>
      </c>
      <c r="X958" s="29">
        <v>0.03</v>
      </c>
      <c r="Y958" s="29" t="s">
        <v>241</v>
      </c>
      <c r="Z958" s="29" t="s">
        <v>2245</v>
      </c>
      <c r="AA958" s="29" t="s">
        <v>242</v>
      </c>
      <c r="AB958" s="29" t="s">
        <v>242</v>
      </c>
      <c r="AC958" s="29" t="s">
        <v>242</v>
      </c>
      <c r="AD958" s="29" t="s">
        <v>243</v>
      </c>
      <c r="AE958" s="29" t="s">
        <v>240</v>
      </c>
      <c r="AF958" s="30">
        <v>45922</v>
      </c>
      <c r="AH958" s="74">
        <f>_xlfn.IFNA(IF(VLOOKUP(D958,'Cases2021 2022 FC'!AC:AE,3,0)=0,"1",VLOOKUP(D958,'Cases2021 2022 FC'!AC:AE,3,0)),"1")</f>
        <v>46</v>
      </c>
      <c r="AI958" s="74">
        <f t="shared" si="85"/>
        <v>0</v>
      </c>
      <c r="AJ958" s="74">
        <f t="shared" si="86"/>
        <v>0</v>
      </c>
      <c r="AK958" s="74">
        <f t="shared" si="87"/>
        <v>0</v>
      </c>
      <c r="AL958" s="74">
        <f t="shared" si="88"/>
        <v>0</v>
      </c>
      <c r="AM958" s="75">
        <f t="shared" si="89"/>
        <v>0</v>
      </c>
      <c r="AN958" s="72" t="str">
        <f>VLOOKUP(D958,SOP!C:R,16,0)</f>
        <v>DRESSINGS</v>
      </c>
    </row>
    <row r="959" spans="1:40" x14ac:dyDescent="0.3">
      <c r="A959" s="74" cm="1">
        <f t="array" ref="A959">1+SUMPRODUCT(--(D959&gt;$D$2:$D$826))</f>
        <v>826</v>
      </c>
      <c r="B959" s="72" t="str">
        <f t="shared" si="84"/>
        <v>68429197826</v>
      </c>
      <c r="C959" s="30">
        <v>46008</v>
      </c>
      <c r="D959" s="29">
        <v>68429197</v>
      </c>
      <c r="E959" s="29" t="s">
        <v>679</v>
      </c>
      <c r="F959" s="29" t="s">
        <v>624</v>
      </c>
      <c r="G959" s="29" t="s">
        <v>238</v>
      </c>
      <c r="H959" s="29" t="s">
        <v>1820</v>
      </c>
      <c r="I959" s="29">
        <v>100</v>
      </c>
      <c r="J959" s="29">
        <v>0</v>
      </c>
      <c r="K959" s="29">
        <v>0</v>
      </c>
      <c r="L959" s="29">
        <v>0</v>
      </c>
      <c r="M959" s="29" t="s">
        <v>239</v>
      </c>
      <c r="N959" s="132">
        <v>46289</v>
      </c>
      <c r="O959" s="30">
        <v>46209</v>
      </c>
      <c r="P959" s="29">
        <v>281</v>
      </c>
      <c r="Q959" s="29">
        <v>201</v>
      </c>
      <c r="R959" s="29" t="s">
        <v>1834</v>
      </c>
      <c r="S959" s="29">
        <v>45959</v>
      </c>
      <c r="T959" s="29" t="s">
        <v>240</v>
      </c>
      <c r="U959" s="29" t="s">
        <v>240</v>
      </c>
      <c r="V959" s="29">
        <v>100</v>
      </c>
      <c r="W959" s="29">
        <v>1608.54</v>
      </c>
      <c r="X959" s="29">
        <v>1</v>
      </c>
      <c r="Y959" s="29" t="s">
        <v>241</v>
      </c>
      <c r="Z959" s="29" t="s">
        <v>2245</v>
      </c>
      <c r="AA959" s="29" t="s">
        <v>242</v>
      </c>
      <c r="AB959" s="29" t="s">
        <v>242</v>
      </c>
      <c r="AC959" s="29" t="s">
        <v>242</v>
      </c>
      <c r="AD959" s="29" t="s">
        <v>243</v>
      </c>
      <c r="AE959" s="29" t="s">
        <v>240</v>
      </c>
      <c r="AF959" s="30">
        <v>45959</v>
      </c>
      <c r="AH959" s="74">
        <f>_xlfn.IFNA(IF(VLOOKUP(D959,'Cases2021 2022 FC'!AC:AE,3,0)=0,"1",VLOOKUP(D959,'Cases2021 2022 FC'!AC:AE,3,0)),"1")</f>
        <v>46</v>
      </c>
      <c r="AI959" s="74">
        <f t="shared" si="85"/>
        <v>2</v>
      </c>
      <c r="AJ959" s="74">
        <f t="shared" si="86"/>
        <v>0</v>
      </c>
      <c r="AK959" s="74">
        <f t="shared" si="87"/>
        <v>0</v>
      </c>
      <c r="AL959" s="74">
        <f t="shared" si="88"/>
        <v>0</v>
      </c>
      <c r="AM959" s="75">
        <f t="shared" si="89"/>
        <v>0</v>
      </c>
      <c r="AN959" s="72" t="str">
        <f>VLOOKUP(D959,SOP!C:R,16,0)</f>
        <v>DRESSINGS</v>
      </c>
    </row>
    <row r="960" spans="1:40" x14ac:dyDescent="0.3">
      <c r="A960" s="74" cm="1">
        <f t="array" ref="A960">1+SUMPRODUCT(--(D960&gt;$D$2:$D$826))</f>
        <v>826</v>
      </c>
      <c r="B960" s="72" t="str">
        <f t="shared" si="84"/>
        <v>68429197826</v>
      </c>
      <c r="C960" s="30">
        <v>46008</v>
      </c>
      <c r="D960" s="29">
        <v>68429197</v>
      </c>
      <c r="E960" s="29" t="s">
        <v>679</v>
      </c>
      <c r="F960" s="29" t="s">
        <v>624</v>
      </c>
      <c r="G960" s="29" t="s">
        <v>238</v>
      </c>
      <c r="H960" s="29" t="s">
        <v>1820</v>
      </c>
      <c r="I960" s="29">
        <v>100</v>
      </c>
      <c r="J960" s="29">
        <v>0</v>
      </c>
      <c r="K960" s="29">
        <v>0</v>
      </c>
      <c r="L960" s="29">
        <v>0</v>
      </c>
      <c r="M960" s="29" t="s">
        <v>239</v>
      </c>
      <c r="N960" s="132">
        <v>46289</v>
      </c>
      <c r="O960" s="30">
        <v>46209</v>
      </c>
      <c r="P960" s="29">
        <v>281</v>
      </c>
      <c r="Q960" s="29">
        <v>201</v>
      </c>
      <c r="R960" s="29" t="s">
        <v>1835</v>
      </c>
      <c r="S960" s="29">
        <v>45959</v>
      </c>
      <c r="T960" s="29" t="s">
        <v>240</v>
      </c>
      <c r="U960" s="29" t="s">
        <v>240</v>
      </c>
      <c r="V960" s="29">
        <v>100</v>
      </c>
      <c r="W960" s="29">
        <v>1608.54</v>
      </c>
      <c r="X960" s="29">
        <v>1</v>
      </c>
      <c r="Y960" s="29" t="s">
        <v>241</v>
      </c>
      <c r="Z960" s="29" t="s">
        <v>2245</v>
      </c>
      <c r="AA960" s="29" t="s">
        <v>242</v>
      </c>
      <c r="AB960" s="29" t="s">
        <v>242</v>
      </c>
      <c r="AC960" s="29" t="s">
        <v>242</v>
      </c>
      <c r="AD960" s="29" t="s">
        <v>243</v>
      </c>
      <c r="AE960" s="29" t="s">
        <v>240</v>
      </c>
      <c r="AF960" s="30">
        <v>45959</v>
      </c>
      <c r="AH960" s="74">
        <f>_xlfn.IFNA(IF(VLOOKUP(D960,'Cases2021 2022 FC'!AC:AE,3,0)=0,"1",VLOOKUP(D960,'Cases2021 2022 FC'!AC:AE,3,0)),"1")</f>
        <v>46</v>
      </c>
      <c r="AI960" s="74">
        <f t="shared" si="85"/>
        <v>2</v>
      </c>
      <c r="AJ960" s="74">
        <f t="shared" si="86"/>
        <v>0</v>
      </c>
      <c r="AK960" s="74">
        <f t="shared" si="87"/>
        <v>2</v>
      </c>
      <c r="AL960" s="74">
        <f t="shared" si="88"/>
        <v>100</v>
      </c>
      <c r="AM960" s="75">
        <f t="shared" si="89"/>
        <v>0</v>
      </c>
      <c r="AN960" s="72" t="str">
        <f>VLOOKUP(D960,SOP!C:R,16,0)</f>
        <v>DRESSINGS</v>
      </c>
    </row>
    <row r="961" spans="1:40" x14ac:dyDescent="0.3">
      <c r="A961" s="74" cm="1">
        <f t="array" ref="A961">1+SUMPRODUCT(--(D961&gt;$D$2:$D$826))</f>
        <v>826</v>
      </c>
      <c r="B961" s="72" t="str">
        <f t="shared" si="84"/>
        <v>68429197826</v>
      </c>
      <c r="C961" s="30">
        <v>46008</v>
      </c>
      <c r="D961" s="29">
        <v>68429197</v>
      </c>
      <c r="E961" s="29" t="s">
        <v>679</v>
      </c>
      <c r="F961" s="29" t="s">
        <v>624</v>
      </c>
      <c r="G961" s="29" t="s">
        <v>238</v>
      </c>
      <c r="H961" s="29" t="s">
        <v>1820</v>
      </c>
      <c r="I961" s="29">
        <v>100</v>
      </c>
      <c r="J961" s="29">
        <v>0</v>
      </c>
      <c r="K961" s="29">
        <v>0</v>
      </c>
      <c r="L961" s="29">
        <v>0</v>
      </c>
      <c r="M961" s="29" t="s">
        <v>239</v>
      </c>
      <c r="N961" s="30">
        <v>46289</v>
      </c>
      <c r="O961" s="30">
        <v>46209</v>
      </c>
      <c r="P961" s="29">
        <v>281</v>
      </c>
      <c r="Q961" s="29">
        <v>201</v>
      </c>
      <c r="R961" s="29" t="s">
        <v>1836</v>
      </c>
      <c r="S961" s="30">
        <v>45959</v>
      </c>
      <c r="T961" s="29" t="s">
        <v>240</v>
      </c>
      <c r="U961" s="29" t="s">
        <v>240</v>
      </c>
      <c r="V961" s="29">
        <v>100</v>
      </c>
      <c r="W961" s="29">
        <v>1608.54</v>
      </c>
      <c r="X961" s="29">
        <v>1</v>
      </c>
      <c r="Y961" s="29" t="s">
        <v>241</v>
      </c>
      <c r="Z961" s="29" t="s">
        <v>2245</v>
      </c>
      <c r="AA961" s="29" t="s">
        <v>242</v>
      </c>
      <c r="AB961" s="29" t="s">
        <v>242</v>
      </c>
      <c r="AC961" s="29" t="s">
        <v>242</v>
      </c>
      <c r="AD961" s="29" t="s">
        <v>243</v>
      </c>
      <c r="AE961" s="29" t="s">
        <v>240</v>
      </c>
      <c r="AF961" s="30">
        <v>45959</v>
      </c>
      <c r="AH961" s="74">
        <f>_xlfn.IFNA(IF(VLOOKUP(D961,'Cases2021 2022 FC'!AC:AE,3,0)=0,"1",VLOOKUP(D961,'Cases2021 2022 FC'!AC:AE,3,0)),"1")</f>
        <v>46</v>
      </c>
      <c r="AI961" s="74">
        <f t="shared" si="85"/>
        <v>2</v>
      </c>
      <c r="AJ961" s="74">
        <f t="shared" si="86"/>
        <v>0</v>
      </c>
      <c r="AK961" s="74">
        <f t="shared" si="87"/>
        <v>2</v>
      </c>
      <c r="AL961" s="74">
        <f t="shared" si="88"/>
        <v>100</v>
      </c>
      <c r="AM961" s="75">
        <f t="shared" si="89"/>
        <v>0</v>
      </c>
      <c r="AN961" s="72" t="str">
        <f>VLOOKUP(D961,SOP!C:R,16,0)</f>
        <v>DRESSINGS</v>
      </c>
    </row>
    <row r="962" spans="1:40" x14ac:dyDescent="0.3">
      <c r="A962" s="74" cm="1">
        <f t="array" ref="A962">1+SUMPRODUCT(--(D962&gt;$D$2:$D$826))</f>
        <v>826</v>
      </c>
      <c r="B962" s="72" t="str">
        <f t="shared" ref="B962:B1025" si="90">D962&amp;A962</f>
        <v>68429197826</v>
      </c>
      <c r="C962" s="30">
        <v>46008</v>
      </c>
      <c r="D962" s="29">
        <v>68429197</v>
      </c>
      <c r="E962" s="29" t="s">
        <v>679</v>
      </c>
      <c r="F962" s="29" t="s">
        <v>624</v>
      </c>
      <c r="G962" s="29" t="s">
        <v>238</v>
      </c>
      <c r="H962" s="29" t="s">
        <v>1820</v>
      </c>
      <c r="I962" s="29">
        <v>100</v>
      </c>
      <c r="J962" s="29">
        <v>0</v>
      </c>
      <c r="K962" s="29">
        <v>0</v>
      </c>
      <c r="L962" s="29">
        <v>0</v>
      </c>
      <c r="M962" s="29" t="s">
        <v>239</v>
      </c>
      <c r="N962" s="132">
        <v>46289</v>
      </c>
      <c r="O962" s="30">
        <v>46209</v>
      </c>
      <c r="P962" s="29">
        <v>281</v>
      </c>
      <c r="Q962" s="29">
        <v>201</v>
      </c>
      <c r="R962" s="29" t="s">
        <v>1837</v>
      </c>
      <c r="S962" s="30">
        <v>45959</v>
      </c>
      <c r="T962" s="29" t="s">
        <v>240</v>
      </c>
      <c r="U962" s="29" t="s">
        <v>240</v>
      </c>
      <c r="V962" s="29">
        <v>100</v>
      </c>
      <c r="W962" s="29">
        <v>1608.54</v>
      </c>
      <c r="X962" s="29">
        <v>1</v>
      </c>
      <c r="Y962" s="29" t="s">
        <v>241</v>
      </c>
      <c r="Z962" s="29" t="s">
        <v>2245</v>
      </c>
      <c r="AA962" s="29" t="s">
        <v>242</v>
      </c>
      <c r="AB962" s="29" t="s">
        <v>242</v>
      </c>
      <c r="AC962" s="29" t="s">
        <v>242</v>
      </c>
      <c r="AD962" s="29" t="s">
        <v>243</v>
      </c>
      <c r="AE962" s="29" t="s">
        <v>240</v>
      </c>
      <c r="AF962" s="30">
        <v>45959</v>
      </c>
      <c r="AH962" s="74">
        <f>_xlfn.IFNA(IF(VLOOKUP(D962,'Cases2021 2022 FC'!AC:AE,3,0)=0,"1",VLOOKUP(D962,'Cases2021 2022 FC'!AC:AE,3,0)),"1")</f>
        <v>46</v>
      </c>
      <c r="AI962" s="74">
        <f t="shared" ref="AI962:AI1025" si="91">ROUND(I962/AH962,0)</f>
        <v>2</v>
      </c>
      <c r="AJ962" s="74">
        <f t="shared" ref="AJ962:AJ1025" si="92">IF(Q962-AI962&lt;0,Q962-AI962,0)</f>
        <v>0</v>
      </c>
      <c r="AK962" s="74">
        <f t="shared" ref="AK962:AK1025" si="93">IF((AI962&gt;Q962),(K962/AH962)-Q962,0)+IFERROR(IF(B962=B961,AI961,0),0)</f>
        <v>2</v>
      </c>
      <c r="AL962" s="74">
        <f t="shared" ref="AL962:AL1025" si="94">IF(AK962&gt;K962,I962,AK962)</f>
        <v>100</v>
      </c>
      <c r="AM962" s="75">
        <f t="shared" ref="AM962:AM1025" si="95">IFERROR((W962/K962)*AL962,0)</f>
        <v>0</v>
      </c>
      <c r="AN962" s="72" t="str">
        <f>VLOOKUP(D962,SOP!C:R,16,0)</f>
        <v>DRESSINGS</v>
      </c>
    </row>
    <row r="963" spans="1:40" x14ac:dyDescent="0.3">
      <c r="A963" s="74" cm="1">
        <f t="array" ref="A963">1+SUMPRODUCT(--(D963&gt;$D$2:$D$826))</f>
        <v>826</v>
      </c>
      <c r="B963" s="72" t="str">
        <f t="shared" si="90"/>
        <v>68448698826</v>
      </c>
      <c r="C963" s="30">
        <v>46008</v>
      </c>
      <c r="D963" s="29">
        <v>68448698</v>
      </c>
      <c r="E963" s="29" t="s">
        <v>581</v>
      </c>
      <c r="F963" s="29" t="s">
        <v>624</v>
      </c>
      <c r="G963" s="29" t="s">
        <v>238</v>
      </c>
      <c r="H963" s="29" t="s">
        <v>808</v>
      </c>
      <c r="I963" s="29">
        <v>87</v>
      </c>
      <c r="J963" s="29">
        <v>0</v>
      </c>
      <c r="K963" s="29">
        <v>0</v>
      </c>
      <c r="L963" s="29">
        <v>0</v>
      </c>
      <c r="M963" s="29" t="s">
        <v>239</v>
      </c>
      <c r="N963" s="132">
        <v>46081</v>
      </c>
      <c r="O963" s="30">
        <v>46061</v>
      </c>
      <c r="P963" s="29">
        <v>73</v>
      </c>
      <c r="Q963" s="29">
        <v>53</v>
      </c>
      <c r="R963" s="29" t="s">
        <v>851</v>
      </c>
      <c r="S963" s="29">
        <v>45777</v>
      </c>
      <c r="T963" s="29" t="s">
        <v>240</v>
      </c>
      <c r="U963" s="29" t="s">
        <v>240</v>
      </c>
      <c r="V963" s="29">
        <v>87</v>
      </c>
      <c r="W963" s="29">
        <v>979.56</v>
      </c>
      <c r="X963" s="29">
        <v>0.30199999999999999</v>
      </c>
      <c r="Y963" s="29" t="s">
        <v>241</v>
      </c>
      <c r="Z963" s="29" t="s">
        <v>2245</v>
      </c>
      <c r="AA963" s="29" t="s">
        <v>242</v>
      </c>
      <c r="AB963" s="29" t="s">
        <v>242</v>
      </c>
      <c r="AC963" s="29" t="s">
        <v>242</v>
      </c>
      <c r="AD963" s="29" t="s">
        <v>243</v>
      </c>
      <c r="AE963" s="29" t="s">
        <v>240</v>
      </c>
      <c r="AF963" s="30">
        <v>45694</v>
      </c>
      <c r="AH963" s="74">
        <f>_xlfn.IFNA(IF(VLOOKUP(D963,'Cases2021 2022 FC'!AC:AE,3,0)=0,"1",VLOOKUP(D963,'Cases2021 2022 FC'!AC:AE,3,0)),"1")</f>
        <v>1</v>
      </c>
      <c r="AI963" s="74">
        <f t="shared" si="91"/>
        <v>87</v>
      </c>
      <c r="AJ963" s="74">
        <f t="shared" si="92"/>
        <v>-34</v>
      </c>
      <c r="AK963" s="74">
        <f t="shared" si="93"/>
        <v>-53</v>
      </c>
      <c r="AL963" s="74">
        <f t="shared" si="94"/>
        <v>-53</v>
      </c>
      <c r="AM963" s="75">
        <f t="shared" si="95"/>
        <v>0</v>
      </c>
      <c r="AN963" s="72" t="str">
        <f>VLOOKUP(D963,SOP!C:R,16,0)</f>
        <v>ΖΩΜΟΙ</v>
      </c>
    </row>
    <row r="964" spans="1:40" x14ac:dyDescent="0.3">
      <c r="A964" s="74" cm="1">
        <f t="array" ref="A964">1+SUMPRODUCT(--(D964&gt;$D$2:$D$826))</f>
        <v>826</v>
      </c>
      <c r="B964" s="72" t="str">
        <f t="shared" si="90"/>
        <v>68448698826</v>
      </c>
      <c r="C964" s="30">
        <v>46008</v>
      </c>
      <c r="D964" s="29">
        <v>68448698</v>
      </c>
      <c r="E964" s="29" t="s">
        <v>581</v>
      </c>
      <c r="F964" s="29" t="s">
        <v>624</v>
      </c>
      <c r="G964" s="29" t="s">
        <v>238</v>
      </c>
      <c r="H964" s="29" t="s">
        <v>808</v>
      </c>
      <c r="I964" s="29">
        <v>25</v>
      </c>
      <c r="J964" s="29">
        <v>0</v>
      </c>
      <c r="K964" s="29">
        <v>0</v>
      </c>
      <c r="L964" s="29">
        <v>0</v>
      </c>
      <c r="M964" s="29" t="s">
        <v>239</v>
      </c>
      <c r="N964" s="132">
        <v>46081</v>
      </c>
      <c r="O964" s="30">
        <v>46061</v>
      </c>
      <c r="P964" s="29">
        <v>73</v>
      </c>
      <c r="Q964" s="29">
        <v>53</v>
      </c>
      <c r="R964" s="29" t="s">
        <v>852</v>
      </c>
      <c r="S964" s="29">
        <v>45777</v>
      </c>
      <c r="T964" s="29" t="s">
        <v>240</v>
      </c>
      <c r="U964" s="29" t="s">
        <v>240</v>
      </c>
      <c r="V964" s="29">
        <v>25</v>
      </c>
      <c r="W964" s="29">
        <v>281.48</v>
      </c>
      <c r="X964" s="29">
        <v>8.6999999999999994E-2</v>
      </c>
      <c r="Y964" s="29" t="s">
        <v>241</v>
      </c>
      <c r="Z964" s="29" t="s">
        <v>2245</v>
      </c>
      <c r="AA964" s="29" t="s">
        <v>242</v>
      </c>
      <c r="AB964" s="29" t="s">
        <v>242</v>
      </c>
      <c r="AC964" s="29" t="s">
        <v>242</v>
      </c>
      <c r="AD964" s="29" t="s">
        <v>243</v>
      </c>
      <c r="AE964" s="29" t="s">
        <v>240</v>
      </c>
      <c r="AF964" s="30">
        <v>45694</v>
      </c>
      <c r="AH964" s="74">
        <f>_xlfn.IFNA(IF(VLOOKUP(D964,'Cases2021 2022 FC'!AC:AE,3,0)=0,"1",VLOOKUP(D964,'Cases2021 2022 FC'!AC:AE,3,0)),"1")</f>
        <v>1</v>
      </c>
      <c r="AI964" s="74">
        <f t="shared" si="91"/>
        <v>25</v>
      </c>
      <c r="AJ964" s="74">
        <f t="shared" si="92"/>
        <v>0</v>
      </c>
      <c r="AK964" s="74">
        <f t="shared" si="93"/>
        <v>87</v>
      </c>
      <c r="AL964" s="74">
        <f t="shared" si="94"/>
        <v>25</v>
      </c>
      <c r="AM964" s="75">
        <f t="shared" si="95"/>
        <v>0</v>
      </c>
      <c r="AN964" s="72" t="str">
        <f>VLOOKUP(D964,SOP!C:R,16,0)</f>
        <v>ΖΩΜΟΙ</v>
      </c>
    </row>
    <row r="965" spans="1:40" x14ac:dyDescent="0.3">
      <c r="A965" s="74" cm="1">
        <f t="array" ref="A965">1+SUMPRODUCT(--(D965&gt;$D$2:$D$826))</f>
        <v>826</v>
      </c>
      <c r="B965" s="72" t="str">
        <f t="shared" si="90"/>
        <v>68448698826</v>
      </c>
      <c r="C965" s="30">
        <v>46008</v>
      </c>
      <c r="D965" s="29">
        <v>68448698</v>
      </c>
      <c r="E965" s="29" t="s">
        <v>581</v>
      </c>
      <c r="F965" s="29" t="s">
        <v>624</v>
      </c>
      <c r="G965" s="29" t="s">
        <v>238</v>
      </c>
      <c r="H965" s="29" t="s">
        <v>808</v>
      </c>
      <c r="I965" s="29">
        <v>5</v>
      </c>
      <c r="J965" s="29">
        <v>0</v>
      </c>
      <c r="K965" s="29">
        <v>0</v>
      </c>
      <c r="L965" s="29">
        <v>0</v>
      </c>
      <c r="M965" s="29" t="s">
        <v>239</v>
      </c>
      <c r="N965" s="132">
        <v>46081</v>
      </c>
      <c r="O965" s="30">
        <v>46061</v>
      </c>
      <c r="P965" s="29">
        <v>73</v>
      </c>
      <c r="Q965" s="29">
        <v>53</v>
      </c>
      <c r="R965" s="29" t="s">
        <v>2501</v>
      </c>
      <c r="S965" s="29">
        <v>45777</v>
      </c>
      <c r="T965" s="29" t="s">
        <v>240</v>
      </c>
      <c r="U965" s="29" t="s">
        <v>240</v>
      </c>
      <c r="V965" s="29">
        <v>5</v>
      </c>
      <c r="W965" s="29">
        <v>56.3</v>
      </c>
      <c r="X965" s="29">
        <v>1.7000000000000001E-2</v>
      </c>
      <c r="Y965" s="29" t="s">
        <v>241</v>
      </c>
      <c r="Z965" s="29" t="s">
        <v>2245</v>
      </c>
      <c r="AA965" s="29" t="s">
        <v>242</v>
      </c>
      <c r="AB965" s="29" t="s">
        <v>242</v>
      </c>
      <c r="AC965" s="29" t="s">
        <v>242</v>
      </c>
      <c r="AD965" s="29" t="s">
        <v>243</v>
      </c>
      <c r="AE965" s="29" t="s">
        <v>240</v>
      </c>
      <c r="AF965" s="30">
        <v>45694</v>
      </c>
      <c r="AH965" s="74">
        <f>_xlfn.IFNA(IF(VLOOKUP(D965,'Cases2021 2022 FC'!AC:AE,3,0)=0,"1",VLOOKUP(D965,'Cases2021 2022 FC'!AC:AE,3,0)),"1")</f>
        <v>1</v>
      </c>
      <c r="AI965" s="74">
        <f t="shared" si="91"/>
        <v>5</v>
      </c>
      <c r="AJ965" s="74">
        <f t="shared" si="92"/>
        <v>0</v>
      </c>
      <c r="AK965" s="74">
        <f t="shared" si="93"/>
        <v>25</v>
      </c>
      <c r="AL965" s="74">
        <f t="shared" si="94"/>
        <v>5</v>
      </c>
      <c r="AM965" s="75">
        <f t="shared" si="95"/>
        <v>0</v>
      </c>
      <c r="AN965" s="72" t="str">
        <f>VLOOKUP(D965,SOP!C:R,16,0)</f>
        <v>ΖΩΜΟΙ</v>
      </c>
    </row>
    <row r="966" spans="1:40" x14ac:dyDescent="0.3">
      <c r="A966" s="74" cm="1">
        <f t="array" ref="A966">1+SUMPRODUCT(--(D966&gt;$D$2:$D$826))</f>
        <v>826</v>
      </c>
      <c r="B966" s="72" t="str">
        <f t="shared" si="90"/>
        <v>68448698826</v>
      </c>
      <c r="C966" s="30">
        <v>46008</v>
      </c>
      <c r="D966" s="29">
        <v>68448698</v>
      </c>
      <c r="E966" s="29" t="s">
        <v>581</v>
      </c>
      <c r="F966" s="29" t="s">
        <v>624</v>
      </c>
      <c r="G966" s="29" t="s">
        <v>238</v>
      </c>
      <c r="H966" s="29" t="s">
        <v>896</v>
      </c>
      <c r="I966" s="29">
        <v>202</v>
      </c>
      <c r="J966" s="29">
        <v>0</v>
      </c>
      <c r="K966" s="29">
        <v>0</v>
      </c>
      <c r="L966" s="29">
        <v>0</v>
      </c>
      <c r="M966" s="29" t="s">
        <v>239</v>
      </c>
      <c r="N966" s="30">
        <v>46173</v>
      </c>
      <c r="O966" s="30">
        <v>46153</v>
      </c>
      <c r="P966" s="29">
        <v>165</v>
      </c>
      <c r="Q966" s="29">
        <v>145</v>
      </c>
      <c r="R966" s="29" t="s">
        <v>897</v>
      </c>
      <c r="S966" s="30">
        <v>45821</v>
      </c>
      <c r="T966" s="29" t="s">
        <v>240</v>
      </c>
      <c r="U966" s="29" t="s">
        <v>240</v>
      </c>
      <c r="V966" s="32">
        <v>202</v>
      </c>
      <c r="W966" s="29">
        <v>2274.38</v>
      </c>
      <c r="X966" s="29">
        <v>0.70099999999999996</v>
      </c>
      <c r="Y966" s="29" t="s">
        <v>241</v>
      </c>
      <c r="Z966" s="29" t="s">
        <v>2245</v>
      </c>
      <c r="AA966" s="29" t="s">
        <v>242</v>
      </c>
      <c r="AB966" s="29" t="s">
        <v>242</v>
      </c>
      <c r="AC966" s="29" t="s">
        <v>242</v>
      </c>
      <c r="AD966" s="29" t="s">
        <v>243</v>
      </c>
      <c r="AE966" s="29" t="s">
        <v>240</v>
      </c>
      <c r="AF966" s="30">
        <v>45808</v>
      </c>
      <c r="AH966" s="74">
        <f>_xlfn.IFNA(IF(VLOOKUP(D966,'Cases2021 2022 FC'!AC:AE,3,0)=0,"1",VLOOKUP(D966,'Cases2021 2022 FC'!AC:AE,3,0)),"1")</f>
        <v>1</v>
      </c>
      <c r="AI966" s="74">
        <f t="shared" si="91"/>
        <v>202</v>
      </c>
      <c r="AJ966" s="74">
        <f t="shared" si="92"/>
        <v>-57</v>
      </c>
      <c r="AK966" s="74">
        <f t="shared" si="93"/>
        <v>-140</v>
      </c>
      <c r="AL966" s="74">
        <f t="shared" si="94"/>
        <v>-140</v>
      </c>
      <c r="AM966" s="75">
        <f t="shared" si="95"/>
        <v>0</v>
      </c>
      <c r="AN966" s="72" t="str">
        <f>VLOOKUP(D966,SOP!C:R,16,0)</f>
        <v>ΖΩΜΟΙ</v>
      </c>
    </row>
    <row r="967" spans="1:40" x14ac:dyDescent="0.3">
      <c r="A967" s="74" cm="1">
        <f t="array" ref="A967">1+SUMPRODUCT(--(D967&gt;$D$2:$D$826))</f>
        <v>826</v>
      </c>
      <c r="B967" s="72" t="str">
        <f t="shared" si="90"/>
        <v>68448698826</v>
      </c>
      <c r="C967" s="30">
        <v>46008</v>
      </c>
      <c r="D967" s="29">
        <v>68448698</v>
      </c>
      <c r="E967" s="29" t="s">
        <v>581</v>
      </c>
      <c r="F967" s="29" t="s">
        <v>624</v>
      </c>
      <c r="G967" s="29" t="s">
        <v>238</v>
      </c>
      <c r="H967" s="29" t="s">
        <v>896</v>
      </c>
      <c r="I967" s="29">
        <v>139</v>
      </c>
      <c r="J967" s="29">
        <v>0</v>
      </c>
      <c r="K967" s="29">
        <v>0</v>
      </c>
      <c r="L967" s="29">
        <v>0</v>
      </c>
      <c r="M967" s="29" t="s">
        <v>239</v>
      </c>
      <c r="N967" s="30">
        <v>46173</v>
      </c>
      <c r="O967" s="30">
        <v>46153</v>
      </c>
      <c r="P967" s="29">
        <v>165</v>
      </c>
      <c r="Q967" s="29">
        <v>145</v>
      </c>
      <c r="R967" s="29" t="s">
        <v>904</v>
      </c>
      <c r="S967" s="30">
        <v>45821</v>
      </c>
      <c r="T967" s="29" t="s">
        <v>240</v>
      </c>
      <c r="U967" s="29" t="s">
        <v>240</v>
      </c>
      <c r="V967" s="29">
        <v>139</v>
      </c>
      <c r="W967" s="29">
        <v>1565.04</v>
      </c>
      <c r="X967" s="29">
        <v>0.48299999999999998</v>
      </c>
      <c r="Y967" s="29" t="s">
        <v>241</v>
      </c>
      <c r="Z967" s="29" t="s">
        <v>2245</v>
      </c>
      <c r="AA967" s="29" t="s">
        <v>242</v>
      </c>
      <c r="AB967" s="29" t="s">
        <v>242</v>
      </c>
      <c r="AC967" s="29" t="s">
        <v>242</v>
      </c>
      <c r="AD967" s="29" t="s">
        <v>243</v>
      </c>
      <c r="AE967" s="29" t="s">
        <v>240</v>
      </c>
      <c r="AF967" s="30">
        <v>45808</v>
      </c>
      <c r="AH967" s="74">
        <f>_xlfn.IFNA(IF(VLOOKUP(D967,'Cases2021 2022 FC'!AC:AE,3,0)=0,"1",VLOOKUP(D967,'Cases2021 2022 FC'!AC:AE,3,0)),"1")</f>
        <v>1</v>
      </c>
      <c r="AI967" s="74">
        <f t="shared" si="91"/>
        <v>139</v>
      </c>
      <c r="AJ967" s="74">
        <f t="shared" si="92"/>
        <v>0</v>
      </c>
      <c r="AK967" s="74">
        <f t="shared" si="93"/>
        <v>202</v>
      </c>
      <c r="AL967" s="74">
        <f t="shared" si="94"/>
        <v>139</v>
      </c>
      <c r="AM967" s="75">
        <f t="shared" si="95"/>
        <v>0</v>
      </c>
      <c r="AN967" s="72" t="str">
        <f>VLOOKUP(D967,SOP!C:R,16,0)</f>
        <v>ΖΩΜΟΙ</v>
      </c>
    </row>
    <row r="968" spans="1:40" x14ac:dyDescent="0.3">
      <c r="A968" s="74" cm="1">
        <f t="array" ref="A968">1+SUMPRODUCT(--(D968&gt;$D$2:$D$826))</f>
        <v>826</v>
      </c>
      <c r="B968" s="72" t="str">
        <f t="shared" si="90"/>
        <v>68448695826</v>
      </c>
      <c r="C968" s="30">
        <v>46008</v>
      </c>
      <c r="D968" s="29">
        <v>68448695</v>
      </c>
      <c r="E968" s="29" t="s">
        <v>920</v>
      </c>
      <c r="F968" s="29" t="s">
        <v>624</v>
      </c>
      <c r="G968" s="29" t="s">
        <v>238</v>
      </c>
      <c r="H968" s="29" t="s">
        <v>921</v>
      </c>
      <c r="I968" s="29">
        <v>40</v>
      </c>
      <c r="J968" s="29">
        <v>0</v>
      </c>
      <c r="K968" s="29">
        <v>0</v>
      </c>
      <c r="L968" s="29">
        <v>0</v>
      </c>
      <c r="M968" s="29" t="s">
        <v>239</v>
      </c>
      <c r="N968" s="132">
        <v>46203</v>
      </c>
      <c r="O968" s="30">
        <v>46163</v>
      </c>
      <c r="P968" s="29">
        <v>195</v>
      </c>
      <c r="Q968" s="29">
        <v>155</v>
      </c>
      <c r="R968" s="29" t="s">
        <v>922</v>
      </c>
      <c r="S968" s="29">
        <v>45854</v>
      </c>
      <c r="T968" s="29" t="s">
        <v>240</v>
      </c>
      <c r="U968" s="29" t="s">
        <v>240</v>
      </c>
      <c r="V968" s="29">
        <v>40</v>
      </c>
      <c r="W968" s="29">
        <v>187.63</v>
      </c>
      <c r="X968" s="29">
        <v>0.104</v>
      </c>
      <c r="Y968" s="29" t="s">
        <v>241</v>
      </c>
      <c r="Z968" s="29" t="s">
        <v>2245</v>
      </c>
      <c r="AA968" s="29" t="s">
        <v>242</v>
      </c>
      <c r="AB968" s="29" t="s">
        <v>242</v>
      </c>
      <c r="AC968" s="29" t="s">
        <v>242</v>
      </c>
      <c r="AD968" s="29" t="s">
        <v>243</v>
      </c>
      <c r="AE968" s="29" t="s">
        <v>240</v>
      </c>
      <c r="AF968" s="30">
        <v>45824</v>
      </c>
      <c r="AH968" s="74">
        <f>_xlfn.IFNA(IF(VLOOKUP(D968,'Cases2021 2022 FC'!AC:AE,3,0)=0,"1",VLOOKUP(D968,'Cases2021 2022 FC'!AC:AE,3,0)),"1")</f>
        <v>2</v>
      </c>
      <c r="AI968" s="74">
        <f t="shared" si="91"/>
        <v>20</v>
      </c>
      <c r="AJ968" s="74">
        <f t="shared" si="92"/>
        <v>0</v>
      </c>
      <c r="AK968" s="74">
        <f t="shared" si="93"/>
        <v>0</v>
      </c>
      <c r="AL968" s="74">
        <f t="shared" si="94"/>
        <v>0</v>
      </c>
      <c r="AM968" s="75">
        <f t="shared" si="95"/>
        <v>0</v>
      </c>
      <c r="AN968" s="72" t="str">
        <f>VLOOKUP(D968,SOP!C:R,16,0)</f>
        <v>SEASONINGS</v>
      </c>
    </row>
    <row r="969" spans="1:40" x14ac:dyDescent="0.3">
      <c r="A969" s="74" cm="1">
        <f t="array" ref="A969">1+SUMPRODUCT(--(D969&gt;$D$2:$D$826))</f>
        <v>826</v>
      </c>
      <c r="B969" s="72" t="str">
        <f t="shared" si="90"/>
        <v>68448695826</v>
      </c>
      <c r="C969" s="30">
        <v>46008</v>
      </c>
      <c r="D969" s="29">
        <v>68448695</v>
      </c>
      <c r="E969" s="29" t="s">
        <v>920</v>
      </c>
      <c r="F969" s="29" t="s">
        <v>624</v>
      </c>
      <c r="G969" s="29" t="s">
        <v>238</v>
      </c>
      <c r="H969" s="29" t="s">
        <v>921</v>
      </c>
      <c r="I969" s="29">
        <v>5</v>
      </c>
      <c r="J969" s="29">
        <v>0</v>
      </c>
      <c r="K969" s="29">
        <v>0</v>
      </c>
      <c r="L969" s="29">
        <v>0</v>
      </c>
      <c r="M969" s="29" t="s">
        <v>239</v>
      </c>
      <c r="N969" s="132">
        <v>46203</v>
      </c>
      <c r="O969" s="30">
        <v>46163</v>
      </c>
      <c r="P969" s="29">
        <v>195</v>
      </c>
      <c r="Q969" s="29">
        <v>155</v>
      </c>
      <c r="R969" s="29" t="s">
        <v>2250</v>
      </c>
      <c r="S969" s="29">
        <v>45854</v>
      </c>
      <c r="T969" s="29" t="s">
        <v>240</v>
      </c>
      <c r="U969" s="29" t="s">
        <v>240</v>
      </c>
      <c r="V969" s="29">
        <v>5</v>
      </c>
      <c r="W969" s="29">
        <v>23.45</v>
      </c>
      <c r="X969" s="29">
        <v>1.2999999999999999E-2</v>
      </c>
      <c r="Y969" s="29" t="s">
        <v>241</v>
      </c>
      <c r="Z969" s="29" t="s">
        <v>2245</v>
      </c>
      <c r="AA969" s="29" t="s">
        <v>242</v>
      </c>
      <c r="AB969" s="29" t="s">
        <v>242</v>
      </c>
      <c r="AC969" s="29" t="s">
        <v>242</v>
      </c>
      <c r="AD969" s="29" t="s">
        <v>243</v>
      </c>
      <c r="AE969" s="29" t="s">
        <v>240</v>
      </c>
      <c r="AF969" s="30">
        <v>45824</v>
      </c>
      <c r="AH969" s="74">
        <f>_xlfn.IFNA(IF(VLOOKUP(D969,'Cases2021 2022 FC'!AC:AE,3,0)=0,"1",VLOOKUP(D969,'Cases2021 2022 FC'!AC:AE,3,0)),"1")</f>
        <v>2</v>
      </c>
      <c r="AI969" s="74">
        <f t="shared" si="91"/>
        <v>3</v>
      </c>
      <c r="AJ969" s="74">
        <f t="shared" si="92"/>
        <v>0</v>
      </c>
      <c r="AK969" s="74">
        <f t="shared" si="93"/>
        <v>20</v>
      </c>
      <c r="AL969" s="74">
        <f t="shared" si="94"/>
        <v>5</v>
      </c>
      <c r="AM969" s="75">
        <f t="shared" si="95"/>
        <v>0</v>
      </c>
      <c r="AN969" s="72" t="str">
        <f>VLOOKUP(D969,SOP!C:R,16,0)</f>
        <v>SEASONINGS</v>
      </c>
    </row>
    <row r="970" spans="1:40" x14ac:dyDescent="0.3">
      <c r="A970" s="74" cm="1">
        <f t="array" ref="A970">1+SUMPRODUCT(--(D970&gt;$D$2:$D$826))</f>
        <v>826</v>
      </c>
      <c r="B970" s="72" t="str">
        <f t="shared" si="90"/>
        <v>68448709826</v>
      </c>
      <c r="C970" s="30">
        <v>46008</v>
      </c>
      <c r="D970" s="29">
        <v>68448709</v>
      </c>
      <c r="E970" s="29" t="s">
        <v>750</v>
      </c>
      <c r="F970" s="29" t="s">
        <v>624</v>
      </c>
      <c r="G970" s="29" t="s">
        <v>238</v>
      </c>
      <c r="H970" s="29" t="s">
        <v>808</v>
      </c>
      <c r="I970" s="29">
        <v>70</v>
      </c>
      <c r="J970" s="29">
        <v>0</v>
      </c>
      <c r="K970" s="29">
        <v>0</v>
      </c>
      <c r="L970" s="29">
        <v>0</v>
      </c>
      <c r="M970" s="29" t="s">
        <v>239</v>
      </c>
      <c r="N970" s="132">
        <v>46081</v>
      </c>
      <c r="O970" s="30">
        <v>46021</v>
      </c>
      <c r="P970" s="29">
        <v>73</v>
      </c>
      <c r="Q970" s="29">
        <v>13</v>
      </c>
      <c r="R970" s="29" t="s">
        <v>809</v>
      </c>
      <c r="S970" s="29">
        <v>45720</v>
      </c>
      <c r="T970" s="29" t="s">
        <v>240</v>
      </c>
      <c r="U970" s="29" t="s">
        <v>240</v>
      </c>
      <c r="V970" s="29">
        <v>70</v>
      </c>
      <c r="W970" s="29">
        <v>595.69000000000005</v>
      </c>
      <c r="X970" s="29">
        <v>0.24299999999999999</v>
      </c>
      <c r="Y970" s="29" t="s">
        <v>241</v>
      </c>
      <c r="Z970" s="29" t="s">
        <v>2245</v>
      </c>
      <c r="AA970" s="29" t="s">
        <v>242</v>
      </c>
      <c r="AB970" s="29" t="s">
        <v>242</v>
      </c>
      <c r="AC970" s="29" t="s">
        <v>242</v>
      </c>
      <c r="AD970" s="29" t="s">
        <v>243</v>
      </c>
      <c r="AE970" s="29" t="s">
        <v>240</v>
      </c>
      <c r="AF970" s="30">
        <v>45716</v>
      </c>
      <c r="AH970" s="74" t="str">
        <f>_xlfn.IFNA(IF(VLOOKUP(D970,'Cases2021 2022 FC'!AC:AE,3,0)=0,"1",VLOOKUP(D970,'Cases2021 2022 FC'!AC:AE,3,0)),"1")</f>
        <v>1</v>
      </c>
      <c r="AI970" s="74">
        <f t="shared" si="91"/>
        <v>70</v>
      </c>
      <c r="AJ970" s="74">
        <f t="shared" si="92"/>
        <v>-57</v>
      </c>
      <c r="AK970" s="74">
        <f t="shared" si="93"/>
        <v>-13</v>
      </c>
      <c r="AL970" s="74">
        <f t="shared" si="94"/>
        <v>-13</v>
      </c>
      <c r="AM970" s="75">
        <f t="shared" si="95"/>
        <v>0</v>
      </c>
      <c r="AN970" s="72" t="str">
        <f>VLOOKUP(D970,SOP!C:R,16,0)</f>
        <v>ΖΩΜΟΙ</v>
      </c>
    </row>
    <row r="971" spans="1:40" x14ac:dyDescent="0.3">
      <c r="A971" s="74" cm="1">
        <f t="array" ref="A971">1+SUMPRODUCT(--(D971&gt;$D$2:$D$826))</f>
        <v>826</v>
      </c>
      <c r="B971" s="72" t="str">
        <f t="shared" si="90"/>
        <v>68448709826</v>
      </c>
      <c r="C971" s="30">
        <v>46008</v>
      </c>
      <c r="D971" s="29">
        <v>68448709</v>
      </c>
      <c r="E971" s="29" t="s">
        <v>750</v>
      </c>
      <c r="F971" s="29" t="s">
        <v>624</v>
      </c>
      <c r="G971" s="29" t="s">
        <v>238</v>
      </c>
      <c r="H971" s="29" t="s">
        <v>808</v>
      </c>
      <c r="I971" s="29">
        <v>9</v>
      </c>
      <c r="J971" s="29">
        <v>0</v>
      </c>
      <c r="K971" s="29">
        <v>0</v>
      </c>
      <c r="L971" s="29">
        <v>0</v>
      </c>
      <c r="M971" s="29" t="s">
        <v>239</v>
      </c>
      <c r="N971" s="30">
        <v>46081</v>
      </c>
      <c r="O971" s="30">
        <v>46021</v>
      </c>
      <c r="P971" s="29">
        <v>73</v>
      </c>
      <c r="Q971" s="29">
        <v>13</v>
      </c>
      <c r="R971" s="29" t="s">
        <v>2502</v>
      </c>
      <c r="S971" s="30">
        <v>45720</v>
      </c>
      <c r="T971" s="29" t="s">
        <v>240</v>
      </c>
      <c r="U971" s="29" t="s">
        <v>240</v>
      </c>
      <c r="V971" s="29">
        <v>9</v>
      </c>
      <c r="W971" s="29">
        <v>76.59</v>
      </c>
      <c r="X971" s="29">
        <v>3.1E-2</v>
      </c>
      <c r="Y971" s="29" t="s">
        <v>241</v>
      </c>
      <c r="Z971" s="29" t="s">
        <v>2245</v>
      </c>
      <c r="AA971" s="29" t="s">
        <v>242</v>
      </c>
      <c r="AB971" s="29" t="s">
        <v>242</v>
      </c>
      <c r="AC971" s="29" t="s">
        <v>242</v>
      </c>
      <c r="AD971" s="29" t="s">
        <v>243</v>
      </c>
      <c r="AE971" s="29" t="s">
        <v>240</v>
      </c>
      <c r="AF971" s="30">
        <v>45716</v>
      </c>
      <c r="AH971" s="74" t="str">
        <f>_xlfn.IFNA(IF(VLOOKUP(D971,'Cases2021 2022 FC'!AC:AE,3,0)=0,"1",VLOOKUP(D971,'Cases2021 2022 FC'!AC:AE,3,0)),"1")</f>
        <v>1</v>
      </c>
      <c r="AI971" s="74">
        <f t="shared" si="91"/>
        <v>9</v>
      </c>
      <c r="AJ971" s="74">
        <f t="shared" si="92"/>
        <v>0</v>
      </c>
      <c r="AK971" s="74">
        <f t="shared" si="93"/>
        <v>70</v>
      </c>
      <c r="AL971" s="74">
        <f t="shared" si="94"/>
        <v>9</v>
      </c>
      <c r="AM971" s="75">
        <f t="shared" si="95"/>
        <v>0</v>
      </c>
      <c r="AN971" s="72" t="str">
        <f>VLOOKUP(D971,SOP!C:R,16,0)</f>
        <v>ΖΩΜΟΙ</v>
      </c>
    </row>
    <row r="972" spans="1:40" x14ac:dyDescent="0.3">
      <c r="A972" s="74" cm="1">
        <f t="array" ref="A972">1+SUMPRODUCT(--(D972&gt;$D$2:$D$826))</f>
        <v>826</v>
      </c>
      <c r="B972" s="72" t="str">
        <f t="shared" si="90"/>
        <v>68601123826</v>
      </c>
      <c r="C972" s="30">
        <v>46008</v>
      </c>
      <c r="D972" s="29">
        <v>68601123</v>
      </c>
      <c r="E972" s="29" t="s">
        <v>563</v>
      </c>
      <c r="F972" s="29" t="s">
        <v>624</v>
      </c>
      <c r="G972" s="29" t="s">
        <v>238</v>
      </c>
      <c r="H972" s="29" t="s">
        <v>1489</v>
      </c>
      <c r="I972" s="29">
        <v>12</v>
      </c>
      <c r="J972" s="29">
        <v>0</v>
      </c>
      <c r="K972" s="29">
        <v>0</v>
      </c>
      <c r="L972" s="29">
        <v>0</v>
      </c>
      <c r="M972" s="29" t="s">
        <v>239</v>
      </c>
      <c r="N972" s="30">
        <v>46295</v>
      </c>
      <c r="O972" s="30">
        <v>46185</v>
      </c>
      <c r="P972" s="29">
        <v>287</v>
      </c>
      <c r="Q972" s="29">
        <v>177</v>
      </c>
      <c r="R972" s="29" t="s">
        <v>1490</v>
      </c>
      <c r="S972" s="30">
        <v>45936</v>
      </c>
      <c r="T972" s="29" t="s">
        <v>240</v>
      </c>
      <c r="U972" s="29" t="s">
        <v>240</v>
      </c>
      <c r="V972" s="29">
        <v>12</v>
      </c>
      <c r="W972" s="29">
        <v>157.4</v>
      </c>
      <c r="X972" s="29">
        <v>0.44400000000000001</v>
      </c>
      <c r="Y972" s="29" t="s">
        <v>241</v>
      </c>
      <c r="Z972" s="29" t="s">
        <v>2245</v>
      </c>
      <c r="AA972" s="29" t="s">
        <v>242</v>
      </c>
      <c r="AB972" s="29" t="s">
        <v>242</v>
      </c>
      <c r="AC972" s="29" t="s">
        <v>242</v>
      </c>
      <c r="AD972" s="29" t="s">
        <v>243</v>
      </c>
      <c r="AE972" s="29" t="s">
        <v>240</v>
      </c>
      <c r="AF972" s="30">
        <v>45929</v>
      </c>
      <c r="AH972" s="74">
        <f>_xlfn.IFNA(IF(VLOOKUP(D972,'Cases2021 2022 FC'!AC:AE,3,0)=0,"1",VLOOKUP(D972,'Cases2021 2022 FC'!AC:AE,3,0)),"1")</f>
        <v>10</v>
      </c>
      <c r="AI972" s="74">
        <f t="shared" si="91"/>
        <v>1</v>
      </c>
      <c r="AJ972" s="74">
        <f t="shared" si="92"/>
        <v>0</v>
      </c>
      <c r="AK972" s="74">
        <f t="shared" si="93"/>
        <v>0</v>
      </c>
      <c r="AL972" s="74">
        <f t="shared" si="94"/>
        <v>0</v>
      </c>
      <c r="AM972" s="75">
        <f t="shared" si="95"/>
        <v>0</v>
      </c>
      <c r="AN972" s="72" t="str">
        <f>VLOOKUP(D972,SOP!C:R,16,0)</f>
        <v>ΜΟΥΣΤΑΡΔΑ</v>
      </c>
    </row>
    <row r="973" spans="1:40" x14ac:dyDescent="0.3">
      <c r="A973" s="74" cm="1">
        <f t="array" ref="A973">1+SUMPRODUCT(--(D973&gt;$D$2:$D$826))</f>
        <v>826</v>
      </c>
      <c r="B973" s="72" t="str">
        <f t="shared" si="90"/>
        <v>68601123826</v>
      </c>
      <c r="C973" s="30">
        <v>46008</v>
      </c>
      <c r="D973" s="29">
        <v>68601123</v>
      </c>
      <c r="E973" s="29" t="s">
        <v>563</v>
      </c>
      <c r="F973" s="29" t="s">
        <v>624</v>
      </c>
      <c r="G973" s="29" t="s">
        <v>238</v>
      </c>
      <c r="H973" s="29" t="s">
        <v>1489</v>
      </c>
      <c r="I973" s="29">
        <v>27</v>
      </c>
      <c r="J973" s="29">
        <v>0</v>
      </c>
      <c r="K973" s="29">
        <v>0</v>
      </c>
      <c r="L973" s="29">
        <v>0</v>
      </c>
      <c r="M973" s="29" t="s">
        <v>239</v>
      </c>
      <c r="N973" s="30">
        <v>46295</v>
      </c>
      <c r="O973" s="30">
        <v>46185</v>
      </c>
      <c r="P973" s="29">
        <v>287</v>
      </c>
      <c r="Q973" s="29">
        <v>177</v>
      </c>
      <c r="R973" s="29" t="s">
        <v>1491</v>
      </c>
      <c r="S973" s="30">
        <v>45936</v>
      </c>
      <c r="T973" s="29" t="s">
        <v>240</v>
      </c>
      <c r="U973" s="29" t="s">
        <v>240</v>
      </c>
      <c r="V973" s="29">
        <v>27</v>
      </c>
      <c r="W973" s="29">
        <v>354.15</v>
      </c>
      <c r="X973" s="29">
        <v>1</v>
      </c>
      <c r="Y973" s="29" t="s">
        <v>241</v>
      </c>
      <c r="Z973" s="29" t="s">
        <v>2245</v>
      </c>
      <c r="AA973" s="29" t="s">
        <v>242</v>
      </c>
      <c r="AB973" s="29" t="s">
        <v>242</v>
      </c>
      <c r="AC973" s="29" t="s">
        <v>242</v>
      </c>
      <c r="AD973" s="29" t="s">
        <v>243</v>
      </c>
      <c r="AE973" s="29" t="s">
        <v>240</v>
      </c>
      <c r="AF973" s="30">
        <v>45929</v>
      </c>
      <c r="AH973" s="74">
        <f>_xlfn.IFNA(IF(VLOOKUP(D973,'Cases2021 2022 FC'!AC:AE,3,0)=0,"1",VLOOKUP(D973,'Cases2021 2022 FC'!AC:AE,3,0)),"1")</f>
        <v>10</v>
      </c>
      <c r="AI973" s="74">
        <f t="shared" si="91"/>
        <v>3</v>
      </c>
      <c r="AJ973" s="74">
        <f t="shared" si="92"/>
        <v>0</v>
      </c>
      <c r="AK973" s="74">
        <f t="shared" si="93"/>
        <v>1</v>
      </c>
      <c r="AL973" s="74">
        <f t="shared" si="94"/>
        <v>27</v>
      </c>
      <c r="AM973" s="75">
        <f t="shared" si="95"/>
        <v>0</v>
      </c>
      <c r="AN973" s="72" t="str">
        <f>VLOOKUP(D973,SOP!C:R,16,0)</f>
        <v>ΜΟΥΣΤΑΡΔΑ</v>
      </c>
    </row>
    <row r="974" spans="1:40" x14ac:dyDescent="0.3">
      <c r="A974" s="74" cm="1">
        <f t="array" ref="A974">1+SUMPRODUCT(--(D974&gt;$D$2:$D$826))</f>
        <v>826</v>
      </c>
      <c r="B974" s="72" t="str">
        <f t="shared" si="90"/>
        <v>68601123826</v>
      </c>
      <c r="C974" s="30">
        <v>46008</v>
      </c>
      <c r="D974" s="29">
        <v>68601123</v>
      </c>
      <c r="E974" s="29" t="s">
        <v>563</v>
      </c>
      <c r="F974" s="29" t="s">
        <v>624</v>
      </c>
      <c r="G974" s="29" t="s">
        <v>238</v>
      </c>
      <c r="H974" s="29" t="s">
        <v>1489</v>
      </c>
      <c r="I974" s="29">
        <v>27</v>
      </c>
      <c r="J974" s="29">
        <v>0</v>
      </c>
      <c r="K974" s="29">
        <v>0</v>
      </c>
      <c r="L974" s="29">
        <v>0</v>
      </c>
      <c r="M974" s="29" t="s">
        <v>239</v>
      </c>
      <c r="N974" s="30">
        <v>46295</v>
      </c>
      <c r="O974" s="30">
        <v>46185</v>
      </c>
      <c r="P974" s="32">
        <v>287</v>
      </c>
      <c r="Q974" s="32">
        <v>177</v>
      </c>
      <c r="R974" s="29" t="s">
        <v>1492</v>
      </c>
      <c r="S974" s="30">
        <v>45936</v>
      </c>
      <c r="T974" s="29" t="s">
        <v>240</v>
      </c>
      <c r="U974" s="29" t="s">
        <v>240</v>
      </c>
      <c r="V974" s="32">
        <v>27</v>
      </c>
      <c r="W974" s="33">
        <v>354.15</v>
      </c>
      <c r="X974" s="32">
        <v>1</v>
      </c>
      <c r="Y974" s="29" t="s">
        <v>241</v>
      </c>
      <c r="Z974" s="29" t="s">
        <v>2245</v>
      </c>
      <c r="AA974" s="29" t="s">
        <v>242</v>
      </c>
      <c r="AB974" s="29" t="s">
        <v>242</v>
      </c>
      <c r="AC974" s="29" t="s">
        <v>242</v>
      </c>
      <c r="AD974" s="29" t="s">
        <v>243</v>
      </c>
      <c r="AE974" s="29" t="s">
        <v>240</v>
      </c>
      <c r="AF974" s="30">
        <v>45929</v>
      </c>
      <c r="AG974" s="30"/>
      <c r="AH974" s="74">
        <f>_xlfn.IFNA(IF(VLOOKUP(D974,'Cases2021 2022 FC'!AC:AE,3,0)=0,"1",VLOOKUP(D974,'Cases2021 2022 FC'!AC:AE,3,0)),"1")</f>
        <v>10</v>
      </c>
      <c r="AI974" s="74">
        <f t="shared" si="91"/>
        <v>3</v>
      </c>
      <c r="AJ974" s="74">
        <f t="shared" si="92"/>
        <v>0</v>
      </c>
      <c r="AK974" s="74">
        <f t="shared" si="93"/>
        <v>3</v>
      </c>
      <c r="AL974" s="74">
        <f t="shared" si="94"/>
        <v>27</v>
      </c>
      <c r="AM974" s="75">
        <f t="shared" si="95"/>
        <v>0</v>
      </c>
      <c r="AN974" s="72" t="str">
        <f>VLOOKUP(D974,SOP!C:R,16,0)</f>
        <v>ΜΟΥΣΤΑΡΔΑ</v>
      </c>
    </row>
    <row r="975" spans="1:40" x14ac:dyDescent="0.3">
      <c r="A975" s="74" cm="1">
        <f t="array" ref="A975">1+SUMPRODUCT(--(D975&gt;$D$2:$D$826))</f>
        <v>826</v>
      </c>
      <c r="B975" s="72" t="str">
        <f t="shared" si="90"/>
        <v>68601123826</v>
      </c>
      <c r="C975" s="30">
        <v>46008</v>
      </c>
      <c r="D975" s="29">
        <v>68601123</v>
      </c>
      <c r="E975" s="29" t="s">
        <v>563</v>
      </c>
      <c r="F975" s="29" t="s">
        <v>624</v>
      </c>
      <c r="G975" s="29" t="s">
        <v>238</v>
      </c>
      <c r="H975" s="29" t="s">
        <v>1489</v>
      </c>
      <c r="I975" s="29">
        <v>27</v>
      </c>
      <c r="J975" s="29">
        <v>0</v>
      </c>
      <c r="K975" s="29">
        <v>0</v>
      </c>
      <c r="L975" s="29">
        <v>0</v>
      </c>
      <c r="M975" s="29" t="s">
        <v>239</v>
      </c>
      <c r="N975" s="132">
        <v>46295</v>
      </c>
      <c r="O975" s="30">
        <v>46185</v>
      </c>
      <c r="P975" s="29">
        <v>287</v>
      </c>
      <c r="Q975" s="29">
        <v>177</v>
      </c>
      <c r="R975" s="29" t="s">
        <v>1493</v>
      </c>
      <c r="S975" s="29">
        <v>45936</v>
      </c>
      <c r="T975" s="29" t="s">
        <v>240</v>
      </c>
      <c r="U975" s="29" t="s">
        <v>240</v>
      </c>
      <c r="V975" s="29">
        <v>27</v>
      </c>
      <c r="W975" s="29">
        <v>354.15</v>
      </c>
      <c r="X975" s="29">
        <v>1</v>
      </c>
      <c r="Y975" s="29" t="s">
        <v>241</v>
      </c>
      <c r="Z975" s="29" t="s">
        <v>2245</v>
      </c>
      <c r="AA975" s="29" t="s">
        <v>242</v>
      </c>
      <c r="AB975" s="29" t="s">
        <v>242</v>
      </c>
      <c r="AC975" s="29" t="s">
        <v>242</v>
      </c>
      <c r="AD975" s="29" t="s">
        <v>243</v>
      </c>
      <c r="AE975" s="29" t="s">
        <v>240</v>
      </c>
      <c r="AF975" s="30">
        <v>45929</v>
      </c>
      <c r="AH975" s="74">
        <f>_xlfn.IFNA(IF(VLOOKUP(D975,'Cases2021 2022 FC'!AC:AE,3,0)=0,"1",VLOOKUP(D975,'Cases2021 2022 FC'!AC:AE,3,0)),"1")</f>
        <v>10</v>
      </c>
      <c r="AI975" s="74">
        <f t="shared" si="91"/>
        <v>3</v>
      </c>
      <c r="AJ975" s="74">
        <f t="shared" si="92"/>
        <v>0</v>
      </c>
      <c r="AK975" s="74">
        <f t="shared" si="93"/>
        <v>3</v>
      </c>
      <c r="AL975" s="74">
        <f t="shared" si="94"/>
        <v>27</v>
      </c>
      <c r="AM975" s="75">
        <f t="shared" si="95"/>
        <v>0</v>
      </c>
      <c r="AN975" s="72" t="str">
        <f>VLOOKUP(D975,SOP!C:R,16,0)</f>
        <v>ΜΟΥΣΤΑΡΔΑ</v>
      </c>
    </row>
    <row r="976" spans="1:40" x14ac:dyDescent="0.3">
      <c r="A976" s="74" cm="1">
        <f t="array" ref="A976">1+SUMPRODUCT(--(D976&gt;$D$2:$D$826))</f>
        <v>826</v>
      </c>
      <c r="B976" s="72" t="str">
        <f t="shared" si="90"/>
        <v>68601123826</v>
      </c>
      <c r="C976" s="30">
        <v>46008</v>
      </c>
      <c r="D976" s="29">
        <v>68601123</v>
      </c>
      <c r="E976" s="29" t="s">
        <v>563</v>
      </c>
      <c r="F976" s="29" t="s">
        <v>624</v>
      </c>
      <c r="G976" s="29" t="s">
        <v>238</v>
      </c>
      <c r="H976" s="29" t="s">
        <v>1489</v>
      </c>
      <c r="I976" s="29">
        <v>27</v>
      </c>
      <c r="J976" s="29">
        <v>0</v>
      </c>
      <c r="K976" s="29">
        <v>0</v>
      </c>
      <c r="L976" s="29">
        <v>0</v>
      </c>
      <c r="M976" s="29" t="s">
        <v>239</v>
      </c>
      <c r="N976" s="132">
        <v>46295</v>
      </c>
      <c r="O976" s="30">
        <v>46185</v>
      </c>
      <c r="P976" s="29">
        <v>287</v>
      </c>
      <c r="Q976" s="29">
        <v>177</v>
      </c>
      <c r="R976" s="29" t="s">
        <v>1494</v>
      </c>
      <c r="S976" s="29">
        <v>45936</v>
      </c>
      <c r="T976" s="29" t="s">
        <v>240</v>
      </c>
      <c r="U976" s="29" t="s">
        <v>240</v>
      </c>
      <c r="V976" s="29">
        <v>27</v>
      </c>
      <c r="W976" s="29">
        <v>354.15</v>
      </c>
      <c r="X976" s="29">
        <v>1</v>
      </c>
      <c r="Y976" s="29" t="s">
        <v>241</v>
      </c>
      <c r="Z976" s="29" t="s">
        <v>2245</v>
      </c>
      <c r="AA976" s="29" t="s">
        <v>242</v>
      </c>
      <c r="AB976" s="29" t="s">
        <v>242</v>
      </c>
      <c r="AC976" s="29" t="s">
        <v>242</v>
      </c>
      <c r="AD976" s="29" t="s">
        <v>243</v>
      </c>
      <c r="AE976" s="29" t="s">
        <v>240</v>
      </c>
      <c r="AF976" s="30">
        <v>45929</v>
      </c>
      <c r="AH976" s="74">
        <f>_xlfn.IFNA(IF(VLOOKUP(D976,'Cases2021 2022 FC'!AC:AE,3,0)=0,"1",VLOOKUP(D976,'Cases2021 2022 FC'!AC:AE,3,0)),"1")</f>
        <v>10</v>
      </c>
      <c r="AI976" s="74">
        <f t="shared" si="91"/>
        <v>3</v>
      </c>
      <c r="AJ976" s="74">
        <f t="shared" si="92"/>
        <v>0</v>
      </c>
      <c r="AK976" s="74">
        <f t="shared" si="93"/>
        <v>3</v>
      </c>
      <c r="AL976" s="74">
        <f t="shared" si="94"/>
        <v>27</v>
      </c>
      <c r="AM976" s="75">
        <f t="shared" si="95"/>
        <v>0</v>
      </c>
      <c r="AN976" s="72" t="str">
        <f>VLOOKUP(D976,SOP!C:R,16,0)</f>
        <v>ΜΟΥΣΤΑΡΔΑ</v>
      </c>
    </row>
    <row r="977" spans="1:40" x14ac:dyDescent="0.3">
      <c r="A977" s="74" cm="1">
        <f t="array" ref="A977">1+SUMPRODUCT(--(D977&gt;$D$2:$D$826))</f>
        <v>826</v>
      </c>
      <c r="B977" s="72" t="str">
        <f t="shared" si="90"/>
        <v>68601123826</v>
      </c>
      <c r="C977" s="30">
        <v>46008</v>
      </c>
      <c r="D977" s="29">
        <v>68601123</v>
      </c>
      <c r="E977" s="29" t="s">
        <v>563</v>
      </c>
      <c r="F977" s="29" t="s">
        <v>624</v>
      </c>
      <c r="G977" s="29" t="s">
        <v>238</v>
      </c>
      <c r="H977" s="29" t="s">
        <v>1489</v>
      </c>
      <c r="I977" s="29">
        <v>27</v>
      </c>
      <c r="J977" s="29">
        <v>0</v>
      </c>
      <c r="K977" s="29">
        <v>0</v>
      </c>
      <c r="L977" s="29">
        <v>0</v>
      </c>
      <c r="M977" s="29" t="s">
        <v>239</v>
      </c>
      <c r="N977" s="30">
        <v>46295</v>
      </c>
      <c r="O977" s="30">
        <v>46185</v>
      </c>
      <c r="P977" s="29">
        <v>287</v>
      </c>
      <c r="Q977" s="29">
        <v>177</v>
      </c>
      <c r="R977" s="29" t="s">
        <v>1495</v>
      </c>
      <c r="S977" s="30">
        <v>45936</v>
      </c>
      <c r="T977" s="29" t="s">
        <v>240</v>
      </c>
      <c r="U977" s="29" t="s">
        <v>240</v>
      </c>
      <c r="V977" s="29">
        <v>27</v>
      </c>
      <c r="W977" s="29">
        <v>354.15</v>
      </c>
      <c r="X977" s="29">
        <v>1</v>
      </c>
      <c r="Y977" s="29" t="s">
        <v>241</v>
      </c>
      <c r="Z977" s="29" t="s">
        <v>2245</v>
      </c>
      <c r="AA977" s="29" t="s">
        <v>242</v>
      </c>
      <c r="AB977" s="29" t="s">
        <v>242</v>
      </c>
      <c r="AC977" s="29" t="s">
        <v>242</v>
      </c>
      <c r="AD977" s="29" t="s">
        <v>243</v>
      </c>
      <c r="AE977" s="29" t="s">
        <v>240</v>
      </c>
      <c r="AF977" s="30">
        <v>45929</v>
      </c>
      <c r="AH977" s="74">
        <f>_xlfn.IFNA(IF(VLOOKUP(D977,'Cases2021 2022 FC'!AC:AE,3,0)=0,"1",VLOOKUP(D977,'Cases2021 2022 FC'!AC:AE,3,0)),"1")</f>
        <v>10</v>
      </c>
      <c r="AI977" s="74">
        <f t="shared" si="91"/>
        <v>3</v>
      </c>
      <c r="AJ977" s="74">
        <f t="shared" si="92"/>
        <v>0</v>
      </c>
      <c r="AK977" s="74">
        <f t="shared" si="93"/>
        <v>3</v>
      </c>
      <c r="AL977" s="74">
        <f t="shared" si="94"/>
        <v>27</v>
      </c>
      <c r="AM977" s="75">
        <f t="shared" si="95"/>
        <v>0</v>
      </c>
      <c r="AN977" s="72" t="str">
        <f>VLOOKUP(D977,SOP!C:R,16,0)</f>
        <v>ΜΟΥΣΤΑΡΔΑ</v>
      </c>
    </row>
    <row r="978" spans="1:40" x14ac:dyDescent="0.3">
      <c r="A978" s="74" cm="1">
        <f t="array" ref="A978">1+SUMPRODUCT(--(D978&gt;$D$2:$D$826))</f>
        <v>826</v>
      </c>
      <c r="B978" s="72" t="str">
        <f t="shared" si="90"/>
        <v>68601123826</v>
      </c>
      <c r="C978" s="30">
        <v>46008</v>
      </c>
      <c r="D978" s="29">
        <v>68601123</v>
      </c>
      <c r="E978" s="29" t="s">
        <v>563</v>
      </c>
      <c r="F978" s="29" t="s">
        <v>624</v>
      </c>
      <c r="G978" s="29" t="s">
        <v>238</v>
      </c>
      <c r="H978" s="29" t="s">
        <v>1489</v>
      </c>
      <c r="I978" s="29">
        <v>27</v>
      </c>
      <c r="J978" s="29">
        <v>0</v>
      </c>
      <c r="K978" s="29">
        <v>0</v>
      </c>
      <c r="L978" s="29">
        <v>0</v>
      </c>
      <c r="M978" s="29" t="s">
        <v>239</v>
      </c>
      <c r="N978" s="132">
        <v>46295</v>
      </c>
      <c r="O978" s="30">
        <v>46185</v>
      </c>
      <c r="P978" s="29">
        <v>287</v>
      </c>
      <c r="Q978" s="29">
        <v>177</v>
      </c>
      <c r="R978" s="29" t="s">
        <v>1496</v>
      </c>
      <c r="S978" s="29">
        <v>45936</v>
      </c>
      <c r="T978" s="29" t="s">
        <v>240</v>
      </c>
      <c r="U978" s="29" t="s">
        <v>240</v>
      </c>
      <c r="V978" s="29">
        <v>27</v>
      </c>
      <c r="W978" s="29">
        <v>354.15</v>
      </c>
      <c r="X978" s="29">
        <v>1</v>
      </c>
      <c r="Y978" s="29" t="s">
        <v>241</v>
      </c>
      <c r="Z978" s="29" t="s">
        <v>2245</v>
      </c>
      <c r="AA978" s="29" t="s">
        <v>242</v>
      </c>
      <c r="AB978" s="29" t="s">
        <v>242</v>
      </c>
      <c r="AC978" s="29" t="s">
        <v>242</v>
      </c>
      <c r="AD978" s="29" t="s">
        <v>243</v>
      </c>
      <c r="AE978" s="29" t="s">
        <v>240</v>
      </c>
      <c r="AF978" s="30">
        <v>45929</v>
      </c>
      <c r="AH978" s="74">
        <f>_xlfn.IFNA(IF(VLOOKUP(D978,'Cases2021 2022 FC'!AC:AE,3,0)=0,"1",VLOOKUP(D978,'Cases2021 2022 FC'!AC:AE,3,0)),"1")</f>
        <v>10</v>
      </c>
      <c r="AI978" s="74">
        <f t="shared" si="91"/>
        <v>3</v>
      </c>
      <c r="AJ978" s="74">
        <f t="shared" si="92"/>
        <v>0</v>
      </c>
      <c r="AK978" s="74">
        <f t="shared" si="93"/>
        <v>3</v>
      </c>
      <c r="AL978" s="74">
        <f t="shared" si="94"/>
        <v>27</v>
      </c>
      <c r="AM978" s="75">
        <f t="shared" si="95"/>
        <v>0</v>
      </c>
      <c r="AN978" s="72" t="str">
        <f>VLOOKUP(D978,SOP!C:R,16,0)</f>
        <v>ΜΟΥΣΤΑΡΔΑ</v>
      </c>
    </row>
    <row r="979" spans="1:40" x14ac:dyDescent="0.3">
      <c r="A979" s="74" cm="1">
        <f t="array" ref="A979">1+SUMPRODUCT(--(D979&gt;$D$2:$D$826))</f>
        <v>826</v>
      </c>
      <c r="B979" s="72" t="str">
        <f t="shared" si="90"/>
        <v>68601123826</v>
      </c>
      <c r="C979" s="30">
        <v>46008</v>
      </c>
      <c r="D979" s="29">
        <v>68601123</v>
      </c>
      <c r="E979" s="29" t="s">
        <v>563</v>
      </c>
      <c r="F979" s="29" t="s">
        <v>624</v>
      </c>
      <c r="G979" s="29" t="s">
        <v>238</v>
      </c>
      <c r="H979" s="29" t="s">
        <v>1489</v>
      </c>
      <c r="I979" s="29">
        <v>1</v>
      </c>
      <c r="J979" s="29">
        <v>0</v>
      </c>
      <c r="K979" s="29">
        <v>0</v>
      </c>
      <c r="L979" s="29">
        <v>0</v>
      </c>
      <c r="M979" s="29" t="s">
        <v>239</v>
      </c>
      <c r="N979" s="132">
        <v>46295</v>
      </c>
      <c r="O979" s="30">
        <v>46185</v>
      </c>
      <c r="P979" s="29">
        <v>287</v>
      </c>
      <c r="Q979" s="29">
        <v>177</v>
      </c>
      <c r="R979" s="29" t="s">
        <v>2325</v>
      </c>
      <c r="S979" s="30">
        <v>45936</v>
      </c>
      <c r="T979" s="29" t="s">
        <v>240</v>
      </c>
      <c r="U979" s="29" t="s">
        <v>240</v>
      </c>
      <c r="V979" s="29">
        <v>1</v>
      </c>
      <c r="W979" s="29">
        <v>13.12</v>
      </c>
      <c r="X979" s="29">
        <v>3.6999999999999998E-2</v>
      </c>
      <c r="Y979" s="29" t="s">
        <v>241</v>
      </c>
      <c r="Z979" s="29" t="s">
        <v>2245</v>
      </c>
      <c r="AA979" s="29" t="s">
        <v>242</v>
      </c>
      <c r="AB979" s="29" t="s">
        <v>242</v>
      </c>
      <c r="AC979" s="29" t="s">
        <v>242</v>
      </c>
      <c r="AD979" s="29" t="s">
        <v>243</v>
      </c>
      <c r="AE979" s="29" t="s">
        <v>240</v>
      </c>
      <c r="AF979" s="30">
        <v>45929</v>
      </c>
      <c r="AH979" s="74">
        <f>_xlfn.IFNA(IF(VLOOKUP(D979,'Cases2021 2022 FC'!AC:AE,3,0)=0,"1",VLOOKUP(D979,'Cases2021 2022 FC'!AC:AE,3,0)),"1")</f>
        <v>10</v>
      </c>
      <c r="AI979" s="74">
        <f t="shared" si="91"/>
        <v>0</v>
      </c>
      <c r="AJ979" s="74">
        <f t="shared" si="92"/>
        <v>0</v>
      </c>
      <c r="AK979" s="74">
        <f t="shared" si="93"/>
        <v>3</v>
      </c>
      <c r="AL979" s="74">
        <f t="shared" si="94"/>
        <v>1</v>
      </c>
      <c r="AM979" s="75">
        <f t="shared" si="95"/>
        <v>0</v>
      </c>
      <c r="AN979" s="72" t="str">
        <f>VLOOKUP(D979,SOP!C:R,16,0)</f>
        <v>ΜΟΥΣΤΑΡΔΑ</v>
      </c>
    </row>
    <row r="980" spans="1:40" x14ac:dyDescent="0.3">
      <c r="A980" s="74" cm="1">
        <f t="array" ref="A980">1+SUMPRODUCT(--(D980&gt;$D$2:$D$826))</f>
        <v>826</v>
      </c>
      <c r="B980" s="72" t="str">
        <f t="shared" si="90"/>
        <v>68601123826</v>
      </c>
      <c r="C980" s="30">
        <v>46008</v>
      </c>
      <c r="D980" s="29">
        <v>68601123</v>
      </c>
      <c r="E980" s="29" t="s">
        <v>563</v>
      </c>
      <c r="F980" s="29" t="s">
        <v>624</v>
      </c>
      <c r="G980" s="29" t="s">
        <v>238</v>
      </c>
      <c r="H980" s="29" t="s">
        <v>1489</v>
      </c>
      <c r="I980" s="29">
        <v>10</v>
      </c>
      <c r="J980" s="29">
        <v>0</v>
      </c>
      <c r="K980" s="29">
        <v>0</v>
      </c>
      <c r="L980" s="29">
        <v>0</v>
      </c>
      <c r="M980" s="29" t="s">
        <v>239</v>
      </c>
      <c r="N980" s="132">
        <v>46295</v>
      </c>
      <c r="O980" s="30">
        <v>46185</v>
      </c>
      <c r="P980" s="29">
        <v>287</v>
      </c>
      <c r="Q980" s="29">
        <v>177</v>
      </c>
      <c r="R980" s="29" t="s">
        <v>2259</v>
      </c>
      <c r="S980" s="29">
        <v>45936</v>
      </c>
      <c r="T980" s="29" t="s">
        <v>240</v>
      </c>
      <c r="U980" s="29" t="s">
        <v>240</v>
      </c>
      <c r="V980" s="29">
        <v>10</v>
      </c>
      <c r="W980" s="29">
        <v>131.16999999999999</v>
      </c>
      <c r="X980" s="29">
        <v>0.37</v>
      </c>
      <c r="Y980" s="29" t="s">
        <v>241</v>
      </c>
      <c r="Z980" s="29" t="s">
        <v>2245</v>
      </c>
      <c r="AA980" s="29" t="s">
        <v>242</v>
      </c>
      <c r="AB980" s="29" t="s">
        <v>242</v>
      </c>
      <c r="AC980" s="29" t="s">
        <v>242</v>
      </c>
      <c r="AD980" s="29" t="s">
        <v>243</v>
      </c>
      <c r="AE980" s="29" t="s">
        <v>240</v>
      </c>
      <c r="AF980" s="30">
        <v>45929</v>
      </c>
      <c r="AH980" s="74">
        <f>_xlfn.IFNA(IF(VLOOKUP(D980,'Cases2021 2022 FC'!AC:AE,3,0)=0,"1",VLOOKUP(D980,'Cases2021 2022 FC'!AC:AE,3,0)),"1")</f>
        <v>10</v>
      </c>
      <c r="AI980" s="74">
        <f t="shared" si="91"/>
        <v>1</v>
      </c>
      <c r="AJ980" s="74">
        <f t="shared" si="92"/>
        <v>0</v>
      </c>
      <c r="AK980" s="74">
        <f t="shared" si="93"/>
        <v>0</v>
      </c>
      <c r="AL980" s="74">
        <f t="shared" si="94"/>
        <v>0</v>
      </c>
      <c r="AM980" s="75">
        <f t="shared" si="95"/>
        <v>0</v>
      </c>
      <c r="AN980" s="72" t="str">
        <f>VLOOKUP(D980,SOP!C:R,16,0)</f>
        <v>ΜΟΥΣΤΑΡΔΑ</v>
      </c>
    </row>
    <row r="981" spans="1:40" x14ac:dyDescent="0.3">
      <c r="A981" s="74" cm="1">
        <f t="array" ref="A981">1+SUMPRODUCT(--(D981&gt;$D$2:$D$826))</f>
        <v>826</v>
      </c>
      <c r="B981" s="72" t="str">
        <f t="shared" si="90"/>
        <v>68558207826</v>
      </c>
      <c r="C981" s="30">
        <v>46008</v>
      </c>
      <c r="D981" s="29">
        <v>68558207</v>
      </c>
      <c r="E981" s="29" t="s">
        <v>680</v>
      </c>
      <c r="F981" s="29" t="s">
        <v>624</v>
      </c>
      <c r="G981" s="29" t="s">
        <v>238</v>
      </c>
      <c r="H981" s="29" t="s">
        <v>2106</v>
      </c>
      <c r="I981" s="29">
        <v>64</v>
      </c>
      <c r="J981" s="29">
        <v>0</v>
      </c>
      <c r="K981" s="29">
        <v>0</v>
      </c>
      <c r="L981" s="29">
        <v>0</v>
      </c>
      <c r="M981" s="29" t="s">
        <v>239</v>
      </c>
      <c r="N981" s="30">
        <v>47077</v>
      </c>
      <c r="O981" s="30">
        <v>47017</v>
      </c>
      <c r="P981" s="29">
        <v>1069</v>
      </c>
      <c r="Q981" s="29">
        <v>1009</v>
      </c>
      <c r="R981" s="29" t="s">
        <v>2107</v>
      </c>
      <c r="S981" s="30">
        <v>45989</v>
      </c>
      <c r="T981" s="29" t="s">
        <v>240</v>
      </c>
      <c r="U981" s="29" t="s">
        <v>240</v>
      </c>
      <c r="V981" s="29">
        <v>64</v>
      </c>
      <c r="W981" s="29">
        <v>1199.52</v>
      </c>
      <c r="X981" s="29">
        <v>1</v>
      </c>
      <c r="Y981" s="29" t="s">
        <v>241</v>
      </c>
      <c r="Z981" s="29" t="s">
        <v>2245</v>
      </c>
      <c r="AA981" s="29" t="s">
        <v>242</v>
      </c>
      <c r="AB981" s="29" t="s">
        <v>242</v>
      </c>
      <c r="AC981" s="29" t="s">
        <v>242</v>
      </c>
      <c r="AD981" s="29" t="s">
        <v>243</v>
      </c>
      <c r="AE981" s="29" t="s">
        <v>240</v>
      </c>
      <c r="AF981" s="30">
        <v>45981</v>
      </c>
      <c r="AH981" s="74">
        <f>_xlfn.IFNA(IF(VLOOKUP(D981,'Cases2021 2022 FC'!AC:AE,3,0)=0,"1",VLOOKUP(D981,'Cases2021 2022 FC'!AC:AE,3,0)),"1")</f>
        <v>8</v>
      </c>
      <c r="AI981" s="74">
        <f t="shared" si="91"/>
        <v>8</v>
      </c>
      <c r="AJ981" s="74">
        <f t="shared" si="92"/>
        <v>0</v>
      </c>
      <c r="AK981" s="74">
        <f t="shared" si="93"/>
        <v>0</v>
      </c>
      <c r="AL981" s="74">
        <f t="shared" si="94"/>
        <v>0</v>
      </c>
      <c r="AM981" s="75">
        <f t="shared" si="95"/>
        <v>0</v>
      </c>
      <c r="AN981" s="72" t="str">
        <f>VLOOKUP(D981,SOP!C:R,16,0)</f>
        <v>ΥΓΡΕΣ ΣΑΛΤΣΕΣ</v>
      </c>
    </row>
    <row r="982" spans="1:40" x14ac:dyDescent="0.3">
      <c r="A982" s="74" cm="1">
        <f t="array" ref="A982">1+SUMPRODUCT(--(D982&gt;$D$2:$D$826))</f>
        <v>826</v>
      </c>
      <c r="B982" s="72" t="str">
        <f t="shared" si="90"/>
        <v>68558207826</v>
      </c>
      <c r="C982" s="30">
        <v>46008</v>
      </c>
      <c r="D982" s="29">
        <v>68558207</v>
      </c>
      <c r="E982" s="29" t="s">
        <v>680</v>
      </c>
      <c r="F982" s="29" t="s">
        <v>624</v>
      </c>
      <c r="G982" s="29" t="s">
        <v>238</v>
      </c>
      <c r="H982" s="29" t="s">
        <v>2106</v>
      </c>
      <c r="I982" s="29">
        <v>64</v>
      </c>
      <c r="J982" s="29">
        <v>0</v>
      </c>
      <c r="K982" s="29">
        <v>0</v>
      </c>
      <c r="L982" s="29">
        <v>0</v>
      </c>
      <c r="M982" s="29" t="s">
        <v>239</v>
      </c>
      <c r="N982" s="132">
        <v>47077</v>
      </c>
      <c r="O982" s="30">
        <v>47017</v>
      </c>
      <c r="P982" s="29">
        <v>1069</v>
      </c>
      <c r="Q982" s="29">
        <v>1009</v>
      </c>
      <c r="R982" s="29" t="s">
        <v>2108</v>
      </c>
      <c r="S982" s="29">
        <v>45989</v>
      </c>
      <c r="T982" s="29" t="s">
        <v>240</v>
      </c>
      <c r="U982" s="29" t="s">
        <v>240</v>
      </c>
      <c r="V982" s="29">
        <v>64</v>
      </c>
      <c r="W982" s="29">
        <v>1199.52</v>
      </c>
      <c r="X982" s="29">
        <v>1</v>
      </c>
      <c r="Y982" s="29" t="s">
        <v>241</v>
      </c>
      <c r="Z982" s="29" t="s">
        <v>2245</v>
      </c>
      <c r="AA982" s="29" t="s">
        <v>242</v>
      </c>
      <c r="AB982" s="29" t="s">
        <v>242</v>
      </c>
      <c r="AC982" s="29" t="s">
        <v>242</v>
      </c>
      <c r="AD982" s="29" t="s">
        <v>243</v>
      </c>
      <c r="AE982" s="29" t="s">
        <v>240</v>
      </c>
      <c r="AF982" s="30">
        <v>45981</v>
      </c>
      <c r="AH982" s="74">
        <f>_xlfn.IFNA(IF(VLOOKUP(D982,'Cases2021 2022 FC'!AC:AE,3,0)=0,"1",VLOOKUP(D982,'Cases2021 2022 FC'!AC:AE,3,0)),"1")</f>
        <v>8</v>
      </c>
      <c r="AI982" s="74">
        <f t="shared" si="91"/>
        <v>8</v>
      </c>
      <c r="AJ982" s="74">
        <f t="shared" si="92"/>
        <v>0</v>
      </c>
      <c r="AK982" s="74">
        <f t="shared" si="93"/>
        <v>8</v>
      </c>
      <c r="AL982" s="74">
        <f t="shared" si="94"/>
        <v>64</v>
      </c>
      <c r="AM982" s="75">
        <f t="shared" si="95"/>
        <v>0</v>
      </c>
      <c r="AN982" s="72" t="str">
        <f>VLOOKUP(D982,SOP!C:R,16,0)</f>
        <v>ΥΓΡΕΣ ΣΑΛΤΣΕΣ</v>
      </c>
    </row>
    <row r="983" spans="1:40" x14ac:dyDescent="0.3">
      <c r="A983" s="74" cm="1">
        <f t="array" ref="A983">1+SUMPRODUCT(--(D983&gt;$D$2:$D$826))</f>
        <v>826</v>
      </c>
      <c r="B983" s="72" t="str">
        <f t="shared" si="90"/>
        <v>68558207826</v>
      </c>
      <c r="C983" s="30">
        <v>46008</v>
      </c>
      <c r="D983" s="29">
        <v>68558207</v>
      </c>
      <c r="E983" s="29" t="s">
        <v>680</v>
      </c>
      <c r="F983" s="29" t="s">
        <v>624</v>
      </c>
      <c r="G983" s="29" t="s">
        <v>238</v>
      </c>
      <c r="H983" s="29" t="s">
        <v>2106</v>
      </c>
      <c r="I983" s="29">
        <v>64</v>
      </c>
      <c r="J983" s="29">
        <v>0</v>
      </c>
      <c r="K983" s="29">
        <v>0</v>
      </c>
      <c r="L983" s="29">
        <v>0</v>
      </c>
      <c r="M983" s="29" t="s">
        <v>239</v>
      </c>
      <c r="N983" s="30">
        <v>47077</v>
      </c>
      <c r="O983" s="30">
        <v>47017</v>
      </c>
      <c r="P983" s="29">
        <v>1069</v>
      </c>
      <c r="Q983" s="29">
        <v>1009</v>
      </c>
      <c r="R983" s="29" t="s">
        <v>2109</v>
      </c>
      <c r="S983" s="30">
        <v>45989</v>
      </c>
      <c r="T983" s="29" t="s">
        <v>240</v>
      </c>
      <c r="U983" s="29" t="s">
        <v>240</v>
      </c>
      <c r="V983" s="29">
        <v>64</v>
      </c>
      <c r="W983" s="29">
        <v>1199.52</v>
      </c>
      <c r="X983" s="29">
        <v>1</v>
      </c>
      <c r="Y983" s="29" t="s">
        <v>241</v>
      </c>
      <c r="Z983" s="29" t="s">
        <v>2245</v>
      </c>
      <c r="AA983" s="29" t="s">
        <v>242</v>
      </c>
      <c r="AB983" s="29" t="s">
        <v>242</v>
      </c>
      <c r="AC983" s="29" t="s">
        <v>242</v>
      </c>
      <c r="AD983" s="29" t="s">
        <v>243</v>
      </c>
      <c r="AE983" s="29" t="s">
        <v>240</v>
      </c>
      <c r="AF983" s="30">
        <v>45981</v>
      </c>
      <c r="AH983" s="74">
        <f>_xlfn.IFNA(IF(VLOOKUP(D983,'Cases2021 2022 FC'!AC:AE,3,0)=0,"1",VLOOKUP(D983,'Cases2021 2022 FC'!AC:AE,3,0)),"1")</f>
        <v>8</v>
      </c>
      <c r="AI983" s="74">
        <f t="shared" si="91"/>
        <v>8</v>
      </c>
      <c r="AJ983" s="74">
        <f t="shared" si="92"/>
        <v>0</v>
      </c>
      <c r="AK983" s="74">
        <f t="shared" si="93"/>
        <v>8</v>
      </c>
      <c r="AL983" s="74">
        <f t="shared" si="94"/>
        <v>64</v>
      </c>
      <c r="AM983" s="75">
        <f t="shared" si="95"/>
        <v>0</v>
      </c>
      <c r="AN983" s="72" t="str">
        <f>VLOOKUP(D983,SOP!C:R,16,0)</f>
        <v>ΥΓΡΕΣ ΣΑΛΤΣΕΣ</v>
      </c>
    </row>
    <row r="984" spans="1:40" x14ac:dyDescent="0.3">
      <c r="A984" s="74" cm="1">
        <f t="array" ref="A984">1+SUMPRODUCT(--(D984&gt;$D$2:$D$826))</f>
        <v>826</v>
      </c>
      <c r="B984" s="72" t="str">
        <f t="shared" si="90"/>
        <v>68558207826</v>
      </c>
      <c r="C984" s="30">
        <v>46008</v>
      </c>
      <c r="D984" s="29">
        <v>68558207</v>
      </c>
      <c r="E984" s="29" t="s">
        <v>680</v>
      </c>
      <c r="F984" s="29" t="s">
        <v>624</v>
      </c>
      <c r="G984" s="29" t="s">
        <v>238</v>
      </c>
      <c r="H984" s="29" t="s">
        <v>2106</v>
      </c>
      <c r="I984" s="29">
        <v>64</v>
      </c>
      <c r="J984" s="29">
        <v>0</v>
      </c>
      <c r="K984" s="29">
        <v>0</v>
      </c>
      <c r="L984" s="29">
        <v>0</v>
      </c>
      <c r="M984" s="29" t="s">
        <v>239</v>
      </c>
      <c r="N984" s="30">
        <v>47077</v>
      </c>
      <c r="O984" s="30">
        <v>47017</v>
      </c>
      <c r="P984" s="29">
        <v>1069</v>
      </c>
      <c r="Q984" s="29">
        <v>1009</v>
      </c>
      <c r="R984" s="29" t="s">
        <v>2110</v>
      </c>
      <c r="S984" s="30">
        <v>45989</v>
      </c>
      <c r="T984" s="29" t="s">
        <v>240</v>
      </c>
      <c r="U984" s="29" t="s">
        <v>240</v>
      </c>
      <c r="V984" s="29">
        <v>64</v>
      </c>
      <c r="W984" s="29">
        <v>1199.52</v>
      </c>
      <c r="X984" s="29">
        <v>1</v>
      </c>
      <c r="Y984" s="29" t="s">
        <v>241</v>
      </c>
      <c r="Z984" s="29" t="s">
        <v>2245</v>
      </c>
      <c r="AA984" s="29" t="s">
        <v>242</v>
      </c>
      <c r="AB984" s="29" t="s">
        <v>242</v>
      </c>
      <c r="AC984" s="29" t="s">
        <v>242</v>
      </c>
      <c r="AD984" s="29" t="s">
        <v>243</v>
      </c>
      <c r="AE984" s="29" t="s">
        <v>240</v>
      </c>
      <c r="AF984" s="30">
        <v>45981</v>
      </c>
      <c r="AH984" s="74">
        <f>_xlfn.IFNA(IF(VLOOKUP(D984,'Cases2021 2022 FC'!AC:AE,3,0)=0,"1",VLOOKUP(D984,'Cases2021 2022 FC'!AC:AE,3,0)),"1")</f>
        <v>8</v>
      </c>
      <c r="AI984" s="74">
        <f t="shared" si="91"/>
        <v>8</v>
      </c>
      <c r="AJ984" s="74">
        <f t="shared" si="92"/>
        <v>0</v>
      </c>
      <c r="AK984" s="74">
        <f t="shared" si="93"/>
        <v>8</v>
      </c>
      <c r="AL984" s="74">
        <f t="shared" si="94"/>
        <v>64</v>
      </c>
      <c r="AM984" s="75">
        <f t="shared" si="95"/>
        <v>0</v>
      </c>
      <c r="AN984" s="72" t="str">
        <f>VLOOKUP(D984,SOP!C:R,16,0)</f>
        <v>ΥΓΡΕΣ ΣΑΛΤΣΕΣ</v>
      </c>
    </row>
    <row r="985" spans="1:40" x14ac:dyDescent="0.3">
      <c r="A985" s="74" cm="1">
        <f t="array" ref="A985">1+SUMPRODUCT(--(D985&gt;$D$2:$D$826))</f>
        <v>826</v>
      </c>
      <c r="B985" s="72" t="str">
        <f t="shared" si="90"/>
        <v>68558207826</v>
      </c>
      <c r="C985" s="30">
        <v>46008</v>
      </c>
      <c r="D985" s="29">
        <v>68558207</v>
      </c>
      <c r="E985" s="29" t="s">
        <v>680</v>
      </c>
      <c r="F985" s="29" t="s">
        <v>624</v>
      </c>
      <c r="G985" s="29" t="s">
        <v>238</v>
      </c>
      <c r="H985" s="29" t="s">
        <v>2106</v>
      </c>
      <c r="I985" s="29">
        <v>64</v>
      </c>
      <c r="J985" s="29">
        <v>0</v>
      </c>
      <c r="K985" s="29">
        <v>0</v>
      </c>
      <c r="L985" s="29">
        <v>0</v>
      </c>
      <c r="M985" s="29" t="s">
        <v>239</v>
      </c>
      <c r="N985" s="30">
        <v>47077</v>
      </c>
      <c r="O985" s="30">
        <v>47017</v>
      </c>
      <c r="P985" s="32">
        <v>1069</v>
      </c>
      <c r="Q985" s="32">
        <v>1009</v>
      </c>
      <c r="R985" s="29" t="s">
        <v>2111</v>
      </c>
      <c r="S985" s="30">
        <v>45989</v>
      </c>
      <c r="T985" s="29" t="s">
        <v>240</v>
      </c>
      <c r="U985" s="29" t="s">
        <v>240</v>
      </c>
      <c r="V985" s="32">
        <v>64</v>
      </c>
      <c r="W985" s="33">
        <v>1199.52</v>
      </c>
      <c r="X985" s="32">
        <v>1</v>
      </c>
      <c r="Y985" s="29" t="s">
        <v>241</v>
      </c>
      <c r="Z985" s="29" t="s">
        <v>2245</v>
      </c>
      <c r="AA985" s="29" t="s">
        <v>242</v>
      </c>
      <c r="AB985" s="29" t="s">
        <v>242</v>
      </c>
      <c r="AC985" s="29" t="s">
        <v>242</v>
      </c>
      <c r="AD985" s="29" t="s">
        <v>243</v>
      </c>
      <c r="AE985" s="29" t="s">
        <v>240</v>
      </c>
      <c r="AF985" s="30">
        <v>45981</v>
      </c>
      <c r="AG985" s="30"/>
      <c r="AH985" s="74">
        <f>_xlfn.IFNA(IF(VLOOKUP(D985,'Cases2021 2022 FC'!AC:AE,3,0)=0,"1",VLOOKUP(D985,'Cases2021 2022 FC'!AC:AE,3,0)),"1")</f>
        <v>8</v>
      </c>
      <c r="AI985" s="74">
        <f t="shared" si="91"/>
        <v>8</v>
      </c>
      <c r="AJ985" s="74">
        <f t="shared" si="92"/>
        <v>0</v>
      </c>
      <c r="AK985" s="74">
        <f t="shared" si="93"/>
        <v>8</v>
      </c>
      <c r="AL985" s="74">
        <f t="shared" si="94"/>
        <v>64</v>
      </c>
      <c r="AM985" s="75">
        <f t="shared" si="95"/>
        <v>0</v>
      </c>
      <c r="AN985" s="72" t="str">
        <f>VLOOKUP(D985,SOP!C:R,16,0)</f>
        <v>ΥΓΡΕΣ ΣΑΛΤΣΕΣ</v>
      </c>
    </row>
    <row r="986" spans="1:40" x14ac:dyDescent="0.3">
      <c r="A986" s="74" cm="1">
        <f t="array" ref="A986">1+SUMPRODUCT(--(D986&gt;$D$2:$D$826))</f>
        <v>826</v>
      </c>
      <c r="B986" s="72" t="str">
        <f t="shared" si="90"/>
        <v>68608109826</v>
      </c>
      <c r="C986" s="30">
        <v>46008</v>
      </c>
      <c r="D986" s="29">
        <v>68608109</v>
      </c>
      <c r="E986" s="29" t="s">
        <v>259</v>
      </c>
      <c r="F986" s="29" t="s">
        <v>624</v>
      </c>
      <c r="G986" s="29" t="s">
        <v>238</v>
      </c>
      <c r="H986" s="29" t="s">
        <v>2069</v>
      </c>
      <c r="I986" s="29">
        <v>64</v>
      </c>
      <c r="J986" s="29">
        <v>0</v>
      </c>
      <c r="K986" s="29">
        <v>0</v>
      </c>
      <c r="L986" s="29">
        <v>0</v>
      </c>
      <c r="M986" s="29" t="s">
        <v>239</v>
      </c>
      <c r="N986" s="132">
        <v>46303</v>
      </c>
      <c r="O986" s="30">
        <v>46253</v>
      </c>
      <c r="P986" s="29">
        <v>295</v>
      </c>
      <c r="Q986" s="29">
        <v>245</v>
      </c>
      <c r="R986" s="29" t="s">
        <v>2213</v>
      </c>
      <c r="S986" s="29">
        <v>45999</v>
      </c>
      <c r="T986" s="29" t="s">
        <v>240</v>
      </c>
      <c r="U986" s="29" t="s">
        <v>240</v>
      </c>
      <c r="V986" s="29">
        <v>64</v>
      </c>
      <c r="W986" s="29">
        <v>1037.05</v>
      </c>
      <c r="X986" s="29">
        <v>1</v>
      </c>
      <c r="Y986" s="29" t="s">
        <v>241</v>
      </c>
      <c r="Z986" s="29" t="s">
        <v>2245</v>
      </c>
      <c r="AA986" s="29" t="s">
        <v>242</v>
      </c>
      <c r="AB986" s="29" t="s">
        <v>242</v>
      </c>
      <c r="AC986" s="29" t="s">
        <v>242</v>
      </c>
      <c r="AD986" s="29" t="s">
        <v>243</v>
      </c>
      <c r="AE986" s="29" t="s">
        <v>240</v>
      </c>
      <c r="AF986" s="30">
        <v>45993</v>
      </c>
      <c r="AH986" s="74">
        <f>_xlfn.IFNA(IF(VLOOKUP(D986,'Cases2021 2022 FC'!AC:AE,3,0)=0,"1",VLOOKUP(D986,'Cases2021 2022 FC'!AC:AE,3,0)),"1")</f>
        <v>1</v>
      </c>
      <c r="AI986" s="74">
        <f t="shared" si="91"/>
        <v>64</v>
      </c>
      <c r="AJ986" s="74">
        <f t="shared" si="92"/>
        <v>0</v>
      </c>
      <c r="AK986" s="74">
        <f t="shared" si="93"/>
        <v>0</v>
      </c>
      <c r="AL986" s="74">
        <f t="shared" si="94"/>
        <v>0</v>
      </c>
      <c r="AM986" s="75">
        <f t="shared" si="95"/>
        <v>0</v>
      </c>
      <c r="AN986" s="72" t="str">
        <f>VLOOKUP(D986,SOP!C:R,16,0)</f>
        <v>DRESSINGS</v>
      </c>
    </row>
    <row r="987" spans="1:40" x14ac:dyDescent="0.3">
      <c r="A987" s="74" cm="1">
        <f t="array" ref="A987">1+SUMPRODUCT(--(D987&gt;$D$2:$D$826))</f>
        <v>826</v>
      </c>
      <c r="B987" s="72" t="str">
        <f t="shared" si="90"/>
        <v>68608109826</v>
      </c>
      <c r="C987" s="30">
        <v>46008</v>
      </c>
      <c r="D987" s="29">
        <v>68608109</v>
      </c>
      <c r="E987" s="29" t="s">
        <v>259</v>
      </c>
      <c r="F987" s="29" t="s">
        <v>624</v>
      </c>
      <c r="G987" s="29" t="s">
        <v>238</v>
      </c>
      <c r="H987" s="29" t="s">
        <v>2069</v>
      </c>
      <c r="I987" s="29">
        <v>49</v>
      </c>
      <c r="J987" s="29">
        <v>0</v>
      </c>
      <c r="K987" s="29">
        <v>0</v>
      </c>
      <c r="L987" s="29">
        <v>0</v>
      </c>
      <c r="M987" s="29" t="s">
        <v>239</v>
      </c>
      <c r="N987" s="30">
        <v>46303</v>
      </c>
      <c r="O987" s="30">
        <v>46253</v>
      </c>
      <c r="P987" s="29">
        <v>295</v>
      </c>
      <c r="Q987" s="29">
        <v>245</v>
      </c>
      <c r="R987" s="29" t="s">
        <v>2070</v>
      </c>
      <c r="S987" s="30">
        <v>45999</v>
      </c>
      <c r="T987" s="29" t="s">
        <v>240</v>
      </c>
      <c r="U987" s="29" t="s">
        <v>240</v>
      </c>
      <c r="V987" s="29">
        <v>49</v>
      </c>
      <c r="W987" s="29">
        <v>793.99</v>
      </c>
      <c r="X987" s="29">
        <v>0.76600000000000001</v>
      </c>
      <c r="Y987" s="29" t="s">
        <v>241</v>
      </c>
      <c r="Z987" s="29" t="s">
        <v>2245</v>
      </c>
      <c r="AA987" s="29" t="s">
        <v>242</v>
      </c>
      <c r="AB987" s="29" t="s">
        <v>242</v>
      </c>
      <c r="AC987" s="29" t="s">
        <v>242</v>
      </c>
      <c r="AD987" s="29" t="s">
        <v>243</v>
      </c>
      <c r="AE987" s="29" t="s">
        <v>240</v>
      </c>
      <c r="AF987" s="30">
        <v>45993</v>
      </c>
      <c r="AH987" s="74">
        <f>_xlfn.IFNA(IF(VLOOKUP(D987,'Cases2021 2022 FC'!AC:AE,3,0)=0,"1",VLOOKUP(D987,'Cases2021 2022 FC'!AC:AE,3,0)),"1")</f>
        <v>1</v>
      </c>
      <c r="AI987" s="74">
        <f t="shared" si="91"/>
        <v>49</v>
      </c>
      <c r="AJ987" s="74">
        <f t="shared" si="92"/>
        <v>0</v>
      </c>
      <c r="AK987" s="74">
        <f t="shared" si="93"/>
        <v>64</v>
      </c>
      <c r="AL987" s="74">
        <f t="shared" si="94"/>
        <v>49</v>
      </c>
      <c r="AM987" s="75">
        <f t="shared" si="95"/>
        <v>0</v>
      </c>
      <c r="AN987" s="72" t="str">
        <f>VLOOKUP(D987,SOP!C:R,16,0)</f>
        <v>DRESSINGS</v>
      </c>
    </row>
    <row r="988" spans="1:40" x14ac:dyDescent="0.3">
      <c r="A988" s="74" cm="1">
        <f t="array" ref="A988">1+SUMPRODUCT(--(D988&gt;$D$2:$D$826))</f>
        <v>826</v>
      </c>
      <c r="B988" s="72" t="str">
        <f t="shared" si="90"/>
        <v>68608109826</v>
      </c>
      <c r="C988" s="30">
        <v>46008</v>
      </c>
      <c r="D988" s="29">
        <v>68608109</v>
      </c>
      <c r="E988" s="29" t="s">
        <v>259</v>
      </c>
      <c r="F988" s="29" t="s">
        <v>624</v>
      </c>
      <c r="G988" s="29" t="s">
        <v>238</v>
      </c>
      <c r="H988" s="29" t="s">
        <v>2069</v>
      </c>
      <c r="I988" s="29">
        <v>1</v>
      </c>
      <c r="J988" s="29">
        <v>0</v>
      </c>
      <c r="K988" s="29">
        <v>0</v>
      </c>
      <c r="L988" s="29">
        <v>0</v>
      </c>
      <c r="M988" s="29" t="s">
        <v>239</v>
      </c>
      <c r="N988" s="132">
        <v>46303</v>
      </c>
      <c r="O988" s="30">
        <v>46253</v>
      </c>
      <c r="P988" s="29">
        <v>295</v>
      </c>
      <c r="Q988" s="29">
        <v>245</v>
      </c>
      <c r="R988" s="29" t="s">
        <v>2250</v>
      </c>
      <c r="S988" s="29">
        <v>45999</v>
      </c>
      <c r="T988" s="29" t="s">
        <v>240</v>
      </c>
      <c r="U988" s="29" t="s">
        <v>240</v>
      </c>
      <c r="V988" s="29">
        <v>1</v>
      </c>
      <c r="W988" s="29">
        <v>16.2</v>
      </c>
      <c r="X988" s="29">
        <v>1.6E-2</v>
      </c>
      <c r="Y988" s="29" t="s">
        <v>241</v>
      </c>
      <c r="Z988" s="29" t="s">
        <v>2245</v>
      </c>
      <c r="AA988" s="29" t="s">
        <v>242</v>
      </c>
      <c r="AB988" s="29" t="s">
        <v>242</v>
      </c>
      <c r="AC988" s="29" t="s">
        <v>242</v>
      </c>
      <c r="AD988" s="29" t="s">
        <v>243</v>
      </c>
      <c r="AE988" s="29" t="s">
        <v>240</v>
      </c>
      <c r="AF988" s="30">
        <v>45993</v>
      </c>
      <c r="AH988" s="74">
        <f>_xlfn.IFNA(IF(VLOOKUP(D988,'Cases2021 2022 FC'!AC:AE,3,0)=0,"1",VLOOKUP(D988,'Cases2021 2022 FC'!AC:AE,3,0)),"1")</f>
        <v>1</v>
      </c>
      <c r="AI988" s="74">
        <f t="shared" si="91"/>
        <v>1</v>
      </c>
      <c r="AJ988" s="74">
        <f t="shared" si="92"/>
        <v>0</v>
      </c>
      <c r="AK988" s="74">
        <f t="shared" si="93"/>
        <v>49</v>
      </c>
      <c r="AL988" s="74">
        <f t="shared" si="94"/>
        <v>1</v>
      </c>
      <c r="AM988" s="75">
        <f t="shared" si="95"/>
        <v>0</v>
      </c>
      <c r="AN988" s="72" t="str">
        <f>VLOOKUP(D988,SOP!C:R,16,0)</f>
        <v>DRESSINGS</v>
      </c>
    </row>
    <row r="989" spans="1:40" x14ac:dyDescent="0.3">
      <c r="A989" s="74" cm="1">
        <f t="array" ref="A989">1+SUMPRODUCT(--(D989&gt;$D$2:$D$826))</f>
        <v>826</v>
      </c>
      <c r="B989" s="72" t="str">
        <f t="shared" si="90"/>
        <v>68660152826</v>
      </c>
      <c r="C989" s="30">
        <v>46008</v>
      </c>
      <c r="D989" s="29">
        <v>68660152</v>
      </c>
      <c r="E989" s="29" t="s">
        <v>718</v>
      </c>
      <c r="F989" s="29" t="s">
        <v>624</v>
      </c>
      <c r="G989" s="29" t="s">
        <v>238</v>
      </c>
      <c r="H989" s="29" t="s">
        <v>2214</v>
      </c>
      <c r="I989" s="29">
        <v>39</v>
      </c>
      <c r="J989" s="29">
        <v>0</v>
      </c>
      <c r="K989" s="29">
        <v>0</v>
      </c>
      <c r="L989" s="29">
        <v>0</v>
      </c>
      <c r="M989" s="29" t="s">
        <v>239</v>
      </c>
      <c r="N989" s="30">
        <v>46446</v>
      </c>
      <c r="O989" s="30">
        <v>46146</v>
      </c>
      <c r="P989" s="29">
        <v>438</v>
      </c>
      <c r="Q989" s="29">
        <v>138</v>
      </c>
      <c r="R989" s="29" t="s">
        <v>2215</v>
      </c>
      <c r="S989" s="30">
        <v>45964</v>
      </c>
      <c r="T989" s="29" t="s">
        <v>240</v>
      </c>
      <c r="U989" s="29" t="s">
        <v>240</v>
      </c>
      <c r="V989" s="29">
        <v>39</v>
      </c>
      <c r="W989" s="29">
        <v>352.27</v>
      </c>
      <c r="X989" s="29">
        <v>0.54200000000000004</v>
      </c>
      <c r="Y989" s="29" t="s">
        <v>241</v>
      </c>
      <c r="Z989" s="29" t="s">
        <v>2245</v>
      </c>
      <c r="AA989" s="29" t="s">
        <v>242</v>
      </c>
      <c r="AB989" s="29" t="s">
        <v>242</v>
      </c>
      <c r="AC989" s="29" t="s">
        <v>242</v>
      </c>
      <c r="AD989" s="29" t="s">
        <v>243</v>
      </c>
      <c r="AE989" s="29" t="s">
        <v>240</v>
      </c>
      <c r="AF989" s="30">
        <v>45962</v>
      </c>
      <c r="AH989" s="74">
        <f>_xlfn.IFNA(IF(VLOOKUP(D989,'Cases2021 2022 FC'!AC:AE,3,0)=0,"1",VLOOKUP(D989,'Cases2021 2022 FC'!AC:AE,3,0)),"1")</f>
        <v>33</v>
      </c>
      <c r="AI989" s="74">
        <f t="shared" si="91"/>
        <v>1</v>
      </c>
      <c r="AJ989" s="74">
        <f t="shared" si="92"/>
        <v>0</v>
      </c>
      <c r="AK989" s="74">
        <f t="shared" si="93"/>
        <v>0</v>
      </c>
      <c r="AL989" s="74">
        <f t="shared" si="94"/>
        <v>0</v>
      </c>
      <c r="AM989" s="75">
        <f t="shared" si="95"/>
        <v>0</v>
      </c>
      <c r="AN989" s="72" t="str">
        <f>VLOOKUP(D989,SOP!C:R,16,0)</f>
        <v>ΖΩΜΟΙ</v>
      </c>
    </row>
    <row r="990" spans="1:40" x14ac:dyDescent="0.3">
      <c r="A990" s="74" cm="1">
        <f t="array" ref="A990">1+SUMPRODUCT(--(D990&gt;$D$2:$D$826))</f>
        <v>826</v>
      </c>
      <c r="B990" s="72" t="str">
        <f t="shared" si="90"/>
        <v>68660152826</v>
      </c>
      <c r="C990" s="30">
        <v>46008</v>
      </c>
      <c r="D990" s="29">
        <v>68660152</v>
      </c>
      <c r="E990" s="29" t="s">
        <v>718</v>
      </c>
      <c r="F990" s="29" t="s">
        <v>624</v>
      </c>
      <c r="G990" s="29" t="s">
        <v>238</v>
      </c>
      <c r="H990" s="29" t="s">
        <v>2216</v>
      </c>
      <c r="I990" s="29">
        <v>72</v>
      </c>
      <c r="J990" s="29">
        <v>0</v>
      </c>
      <c r="K990" s="29">
        <v>0</v>
      </c>
      <c r="L990" s="29">
        <v>0</v>
      </c>
      <c r="M990" s="29" t="s">
        <v>239</v>
      </c>
      <c r="N990" s="132">
        <v>46446</v>
      </c>
      <c r="O990" s="30">
        <v>46146</v>
      </c>
      <c r="P990" s="29">
        <v>438</v>
      </c>
      <c r="Q990" s="29">
        <v>138</v>
      </c>
      <c r="R990" s="29" t="s">
        <v>2217</v>
      </c>
      <c r="S990" s="29">
        <v>45964</v>
      </c>
      <c r="T990" s="29" t="s">
        <v>240</v>
      </c>
      <c r="U990" s="29" t="s">
        <v>240</v>
      </c>
      <c r="V990" s="29">
        <v>72</v>
      </c>
      <c r="W990" s="29">
        <v>650.35</v>
      </c>
      <c r="X990" s="29">
        <v>1</v>
      </c>
      <c r="Y990" s="29" t="s">
        <v>241</v>
      </c>
      <c r="Z990" s="29" t="s">
        <v>2245</v>
      </c>
      <c r="AA990" s="29" t="s">
        <v>242</v>
      </c>
      <c r="AB990" s="29" t="s">
        <v>242</v>
      </c>
      <c r="AC990" s="29" t="s">
        <v>242</v>
      </c>
      <c r="AD990" s="29" t="s">
        <v>243</v>
      </c>
      <c r="AE990" s="29" t="s">
        <v>240</v>
      </c>
      <c r="AF990" s="30">
        <v>45964</v>
      </c>
      <c r="AH990" s="74">
        <f>_xlfn.IFNA(IF(VLOOKUP(D990,'Cases2021 2022 FC'!AC:AE,3,0)=0,"1",VLOOKUP(D990,'Cases2021 2022 FC'!AC:AE,3,0)),"1")</f>
        <v>33</v>
      </c>
      <c r="AI990" s="74">
        <f t="shared" si="91"/>
        <v>2</v>
      </c>
      <c r="AJ990" s="74">
        <f t="shared" si="92"/>
        <v>0</v>
      </c>
      <c r="AK990" s="74">
        <f t="shared" si="93"/>
        <v>1</v>
      </c>
      <c r="AL990" s="74">
        <f t="shared" si="94"/>
        <v>72</v>
      </c>
      <c r="AM990" s="75">
        <f t="shared" si="95"/>
        <v>0</v>
      </c>
      <c r="AN990" s="72" t="str">
        <f>VLOOKUP(D990,SOP!C:R,16,0)</f>
        <v>ΖΩΜΟΙ</v>
      </c>
    </row>
    <row r="991" spans="1:40" x14ac:dyDescent="0.3">
      <c r="A991" s="74" cm="1">
        <f t="array" ref="A991">1+SUMPRODUCT(--(D991&gt;$D$2:$D$826))</f>
        <v>826</v>
      </c>
      <c r="B991" s="72" t="str">
        <f t="shared" si="90"/>
        <v>68660152826</v>
      </c>
      <c r="C991" s="30">
        <v>46008</v>
      </c>
      <c r="D991" s="29">
        <v>68660152</v>
      </c>
      <c r="E991" s="29" t="s">
        <v>718</v>
      </c>
      <c r="F991" s="29" t="s">
        <v>624</v>
      </c>
      <c r="G991" s="29" t="s">
        <v>238</v>
      </c>
      <c r="H991" s="29" t="s">
        <v>2216</v>
      </c>
      <c r="I991" s="29">
        <v>72</v>
      </c>
      <c r="J991" s="29">
        <v>0</v>
      </c>
      <c r="K991" s="29">
        <v>0</v>
      </c>
      <c r="L991" s="29">
        <v>0</v>
      </c>
      <c r="M991" s="29" t="s">
        <v>239</v>
      </c>
      <c r="N991" s="30">
        <v>46446</v>
      </c>
      <c r="O991" s="30">
        <v>46146</v>
      </c>
      <c r="P991" s="29">
        <v>438</v>
      </c>
      <c r="Q991" s="29">
        <v>138</v>
      </c>
      <c r="R991" s="29" t="s">
        <v>2218</v>
      </c>
      <c r="S991" s="30">
        <v>45964</v>
      </c>
      <c r="T991" s="29" t="s">
        <v>240</v>
      </c>
      <c r="U991" s="29" t="s">
        <v>240</v>
      </c>
      <c r="V991" s="29">
        <v>72</v>
      </c>
      <c r="W991" s="29">
        <v>650.35</v>
      </c>
      <c r="X991" s="29">
        <v>1</v>
      </c>
      <c r="Y991" s="29" t="s">
        <v>241</v>
      </c>
      <c r="Z991" s="29" t="s">
        <v>2245</v>
      </c>
      <c r="AA991" s="29" t="s">
        <v>242</v>
      </c>
      <c r="AB991" s="29" t="s">
        <v>242</v>
      </c>
      <c r="AC991" s="29" t="s">
        <v>242</v>
      </c>
      <c r="AD991" s="29" t="s">
        <v>243</v>
      </c>
      <c r="AE991" s="29" t="s">
        <v>240</v>
      </c>
      <c r="AF991" s="30">
        <v>45964</v>
      </c>
      <c r="AH991" s="74">
        <f>_xlfn.IFNA(IF(VLOOKUP(D991,'Cases2021 2022 FC'!AC:AE,3,0)=0,"1",VLOOKUP(D991,'Cases2021 2022 FC'!AC:AE,3,0)),"1")</f>
        <v>33</v>
      </c>
      <c r="AI991" s="74">
        <f t="shared" si="91"/>
        <v>2</v>
      </c>
      <c r="AJ991" s="74">
        <f t="shared" si="92"/>
        <v>0</v>
      </c>
      <c r="AK991" s="74">
        <f t="shared" si="93"/>
        <v>2</v>
      </c>
      <c r="AL991" s="74">
        <f t="shared" si="94"/>
        <v>72</v>
      </c>
      <c r="AM991" s="75">
        <f t="shared" si="95"/>
        <v>0</v>
      </c>
      <c r="AN991" s="72" t="str">
        <f>VLOOKUP(D991,SOP!C:R,16,0)</f>
        <v>ΖΩΜΟΙ</v>
      </c>
    </row>
    <row r="992" spans="1:40" x14ac:dyDescent="0.3">
      <c r="A992" s="74" cm="1">
        <f t="array" ref="A992">1+SUMPRODUCT(--(D992&gt;$D$2:$D$826))</f>
        <v>826</v>
      </c>
      <c r="B992" s="72" t="str">
        <f t="shared" si="90"/>
        <v>68660152826</v>
      </c>
      <c r="C992" s="30">
        <v>46008</v>
      </c>
      <c r="D992" s="29">
        <v>68660152</v>
      </c>
      <c r="E992" s="29" t="s">
        <v>718</v>
      </c>
      <c r="F992" s="29" t="s">
        <v>624</v>
      </c>
      <c r="G992" s="29" t="s">
        <v>238</v>
      </c>
      <c r="H992" s="29" t="s">
        <v>2076</v>
      </c>
      <c r="I992" s="29">
        <v>24</v>
      </c>
      <c r="J992" s="29">
        <v>0</v>
      </c>
      <c r="K992" s="29">
        <v>0</v>
      </c>
      <c r="L992" s="29">
        <v>0</v>
      </c>
      <c r="M992" s="29" t="s">
        <v>239</v>
      </c>
      <c r="N992" s="30">
        <v>46446</v>
      </c>
      <c r="O992" s="30">
        <v>46146</v>
      </c>
      <c r="P992" s="32">
        <v>438</v>
      </c>
      <c r="Q992" s="32">
        <v>138</v>
      </c>
      <c r="R992" s="29" t="s">
        <v>2077</v>
      </c>
      <c r="S992" s="30">
        <v>45982</v>
      </c>
      <c r="T992" s="29" t="s">
        <v>240</v>
      </c>
      <c r="U992" s="29" t="s">
        <v>240</v>
      </c>
      <c r="V992" s="32">
        <v>24</v>
      </c>
      <c r="W992" s="33">
        <v>216.78</v>
      </c>
      <c r="X992" s="31">
        <v>0.33300000000000002</v>
      </c>
      <c r="Y992" s="29" t="s">
        <v>241</v>
      </c>
      <c r="Z992" s="29" t="s">
        <v>2245</v>
      </c>
      <c r="AA992" s="29" t="s">
        <v>242</v>
      </c>
      <c r="AB992" s="29" t="s">
        <v>242</v>
      </c>
      <c r="AC992" s="29" t="s">
        <v>242</v>
      </c>
      <c r="AD992" s="29" t="s">
        <v>243</v>
      </c>
      <c r="AE992" s="29" t="s">
        <v>240</v>
      </c>
      <c r="AF992" s="30">
        <v>45982</v>
      </c>
      <c r="AG992" s="30"/>
      <c r="AH992" s="74">
        <f>_xlfn.IFNA(IF(VLOOKUP(D992,'Cases2021 2022 FC'!AC:AE,3,0)=0,"1",VLOOKUP(D992,'Cases2021 2022 FC'!AC:AE,3,0)),"1")</f>
        <v>33</v>
      </c>
      <c r="AI992" s="74">
        <f t="shared" si="91"/>
        <v>1</v>
      </c>
      <c r="AJ992" s="74">
        <f t="shared" si="92"/>
        <v>0</v>
      </c>
      <c r="AK992" s="74">
        <f t="shared" si="93"/>
        <v>2</v>
      </c>
      <c r="AL992" s="74">
        <f t="shared" si="94"/>
        <v>24</v>
      </c>
      <c r="AM992" s="75">
        <f t="shared" si="95"/>
        <v>0</v>
      </c>
      <c r="AN992" s="72" t="str">
        <f>VLOOKUP(D992,SOP!C:R,16,0)</f>
        <v>ΖΩΜΟΙ</v>
      </c>
    </row>
    <row r="993" spans="1:40" x14ac:dyDescent="0.3">
      <c r="A993" s="74" cm="1">
        <f t="array" ref="A993">1+SUMPRODUCT(--(D993&gt;$D$2:$D$826))</f>
        <v>826</v>
      </c>
      <c r="B993" s="72" t="str">
        <f t="shared" si="90"/>
        <v>68703091826</v>
      </c>
      <c r="C993" s="30">
        <v>46008</v>
      </c>
      <c r="D993" s="29">
        <v>68703091</v>
      </c>
      <c r="E993" s="29" t="s">
        <v>699</v>
      </c>
      <c r="F993" s="29" t="s">
        <v>624</v>
      </c>
      <c r="G993" s="29" t="s">
        <v>238</v>
      </c>
      <c r="H993" s="29" t="s">
        <v>1618</v>
      </c>
      <c r="I993" s="29">
        <v>54</v>
      </c>
      <c r="J993" s="29">
        <v>0</v>
      </c>
      <c r="K993" s="29">
        <v>0</v>
      </c>
      <c r="L993" s="29">
        <v>0</v>
      </c>
      <c r="M993" s="29" t="s">
        <v>239</v>
      </c>
      <c r="N993" s="132">
        <v>46507</v>
      </c>
      <c r="O993" s="30">
        <v>46147</v>
      </c>
      <c r="P993" s="29">
        <v>499</v>
      </c>
      <c r="Q993" s="29">
        <v>139</v>
      </c>
      <c r="R993" s="29" t="s">
        <v>1711</v>
      </c>
      <c r="S993" s="29">
        <v>45967</v>
      </c>
      <c r="T993" s="29" t="s">
        <v>240</v>
      </c>
      <c r="U993" s="29" t="s">
        <v>240</v>
      </c>
      <c r="V993" s="29">
        <v>54</v>
      </c>
      <c r="W993" s="29">
        <v>435.9</v>
      </c>
      <c r="X993" s="29">
        <v>0.75</v>
      </c>
      <c r="Y993" s="29" t="s">
        <v>241</v>
      </c>
      <c r="Z993" s="29" t="s">
        <v>2245</v>
      </c>
      <c r="AA993" s="29" t="s">
        <v>242</v>
      </c>
      <c r="AB993" s="29" t="s">
        <v>242</v>
      </c>
      <c r="AC993" s="29" t="s">
        <v>242</v>
      </c>
      <c r="AD993" s="29" t="s">
        <v>243</v>
      </c>
      <c r="AE993" s="29" t="s">
        <v>240</v>
      </c>
      <c r="AF993" s="30">
        <v>45940</v>
      </c>
      <c r="AH993" s="74">
        <f>_xlfn.IFNA(IF(VLOOKUP(D993,'Cases2021 2022 FC'!AC:AE,3,0)=0,"1",VLOOKUP(D993,'Cases2021 2022 FC'!AC:AE,3,0)),"1")</f>
        <v>9</v>
      </c>
      <c r="AI993" s="74">
        <f t="shared" si="91"/>
        <v>6</v>
      </c>
      <c r="AJ993" s="74">
        <f t="shared" si="92"/>
        <v>0</v>
      </c>
      <c r="AK993" s="74">
        <f t="shared" si="93"/>
        <v>0</v>
      </c>
      <c r="AL993" s="74">
        <f t="shared" si="94"/>
        <v>0</v>
      </c>
      <c r="AM993" s="75">
        <f t="shared" si="95"/>
        <v>0</v>
      </c>
      <c r="AN993" s="72" t="str">
        <f>VLOOKUP(D993,SOP!C:R,16,0)</f>
        <v>ΖΩΜΟΙ</v>
      </c>
    </row>
    <row r="994" spans="1:40" x14ac:dyDescent="0.3">
      <c r="A994" s="74" cm="1">
        <f t="array" ref="A994">1+SUMPRODUCT(--(D994&gt;$D$2:$D$826))</f>
        <v>826</v>
      </c>
      <c r="B994" s="72" t="str">
        <f t="shared" si="90"/>
        <v>68703091826</v>
      </c>
      <c r="C994" s="30">
        <v>46008</v>
      </c>
      <c r="D994" s="29">
        <v>68703091</v>
      </c>
      <c r="E994" s="29" t="s">
        <v>699</v>
      </c>
      <c r="F994" s="29" t="s">
        <v>624</v>
      </c>
      <c r="G994" s="29" t="s">
        <v>238</v>
      </c>
      <c r="H994" s="29" t="s">
        <v>1757</v>
      </c>
      <c r="I994" s="29">
        <v>72</v>
      </c>
      <c r="J994" s="29">
        <v>0</v>
      </c>
      <c r="K994" s="29">
        <v>0</v>
      </c>
      <c r="L994" s="29">
        <v>0</v>
      </c>
      <c r="M994" s="29" t="s">
        <v>239</v>
      </c>
      <c r="N994" s="132">
        <v>46538</v>
      </c>
      <c r="O994" s="30">
        <v>46178</v>
      </c>
      <c r="P994" s="29">
        <v>530</v>
      </c>
      <c r="Q994" s="29">
        <v>170</v>
      </c>
      <c r="R994" s="29" t="s">
        <v>1758</v>
      </c>
      <c r="S994" s="29">
        <v>45972</v>
      </c>
      <c r="T994" s="29" t="s">
        <v>240</v>
      </c>
      <c r="U994" s="29" t="s">
        <v>240</v>
      </c>
      <c r="V994" s="29">
        <v>72</v>
      </c>
      <c r="W994" s="29">
        <v>581.21</v>
      </c>
      <c r="X994" s="29">
        <v>1</v>
      </c>
      <c r="Y994" s="29" t="s">
        <v>241</v>
      </c>
      <c r="Z994" s="29" t="s">
        <v>2245</v>
      </c>
      <c r="AA994" s="29" t="s">
        <v>242</v>
      </c>
      <c r="AB994" s="29" t="s">
        <v>242</v>
      </c>
      <c r="AC994" s="29" t="s">
        <v>242</v>
      </c>
      <c r="AD994" s="29" t="s">
        <v>243</v>
      </c>
      <c r="AE994" s="29" t="s">
        <v>240</v>
      </c>
      <c r="AF994" s="30">
        <v>45972</v>
      </c>
      <c r="AH994" s="74">
        <f>_xlfn.IFNA(IF(VLOOKUP(D994,'Cases2021 2022 FC'!AC:AE,3,0)=0,"1",VLOOKUP(D994,'Cases2021 2022 FC'!AC:AE,3,0)),"1")</f>
        <v>9</v>
      </c>
      <c r="AI994" s="74">
        <f t="shared" si="91"/>
        <v>8</v>
      </c>
      <c r="AJ994" s="74">
        <f t="shared" si="92"/>
        <v>0</v>
      </c>
      <c r="AK994" s="74">
        <f t="shared" si="93"/>
        <v>6</v>
      </c>
      <c r="AL994" s="74">
        <f t="shared" si="94"/>
        <v>72</v>
      </c>
      <c r="AM994" s="75">
        <f t="shared" si="95"/>
        <v>0</v>
      </c>
      <c r="AN994" s="72" t="str">
        <f>VLOOKUP(D994,SOP!C:R,16,0)</f>
        <v>ΖΩΜΟΙ</v>
      </c>
    </row>
    <row r="995" spans="1:40" x14ac:dyDescent="0.3">
      <c r="A995" s="74" cm="1">
        <f t="array" ref="A995">1+SUMPRODUCT(--(D995&gt;$D$2:$D$826))</f>
        <v>826</v>
      </c>
      <c r="B995" s="72" t="str">
        <f t="shared" si="90"/>
        <v>68731560826</v>
      </c>
      <c r="C995" s="30">
        <v>46008</v>
      </c>
      <c r="D995" s="29">
        <v>68731560</v>
      </c>
      <c r="E995" s="29" t="s">
        <v>676</v>
      </c>
      <c r="F995" s="29" t="s">
        <v>624</v>
      </c>
      <c r="G995" s="29" t="s">
        <v>238</v>
      </c>
      <c r="H995" s="29" t="s">
        <v>957</v>
      </c>
      <c r="I995" s="29">
        <v>9</v>
      </c>
      <c r="J995" s="29">
        <v>0</v>
      </c>
      <c r="K995" s="29">
        <v>0</v>
      </c>
      <c r="L995" s="29">
        <v>0</v>
      </c>
      <c r="M995" s="29" t="s">
        <v>239</v>
      </c>
      <c r="N995" s="132">
        <v>46418</v>
      </c>
      <c r="O995" s="30">
        <v>46208</v>
      </c>
      <c r="P995" s="29">
        <v>410</v>
      </c>
      <c r="Q995" s="29">
        <v>200</v>
      </c>
      <c r="R995" s="29" t="s">
        <v>958</v>
      </c>
      <c r="S995" s="29">
        <v>45865</v>
      </c>
      <c r="T995" s="29" t="s">
        <v>240</v>
      </c>
      <c r="U995" s="29" t="s">
        <v>240</v>
      </c>
      <c r="V995" s="29">
        <v>9</v>
      </c>
      <c r="W995" s="29">
        <v>162.65</v>
      </c>
      <c r="X995" s="29">
        <v>0.14299999999999999</v>
      </c>
      <c r="Y995" s="29" t="s">
        <v>241</v>
      </c>
      <c r="Z995" s="29" t="s">
        <v>2245</v>
      </c>
      <c r="AA995" s="29" t="s">
        <v>242</v>
      </c>
      <c r="AB995" s="29" t="s">
        <v>242</v>
      </c>
      <c r="AC995" s="29" t="s">
        <v>242</v>
      </c>
      <c r="AD995" s="29" t="s">
        <v>243</v>
      </c>
      <c r="AE995" s="29" t="s">
        <v>240</v>
      </c>
      <c r="AF995" s="30">
        <v>45865</v>
      </c>
      <c r="AH995" s="74">
        <f>_xlfn.IFNA(IF(VLOOKUP(D995,'Cases2021 2022 FC'!AC:AE,3,0)=0,"1",VLOOKUP(D995,'Cases2021 2022 FC'!AC:AE,3,0)),"1")</f>
        <v>2</v>
      </c>
      <c r="AI995" s="74">
        <f t="shared" si="91"/>
        <v>5</v>
      </c>
      <c r="AJ995" s="74">
        <f t="shared" si="92"/>
        <v>0</v>
      </c>
      <c r="AK995" s="74">
        <f t="shared" si="93"/>
        <v>0</v>
      </c>
      <c r="AL995" s="74">
        <f t="shared" si="94"/>
        <v>0</v>
      </c>
      <c r="AM995" s="75">
        <f t="shared" si="95"/>
        <v>0</v>
      </c>
      <c r="AN995" s="72" t="str">
        <f>VLOOKUP(D995,SOP!C:R,16,0)</f>
        <v>ΖΩΜΟΙ</v>
      </c>
    </row>
    <row r="996" spans="1:40" x14ac:dyDescent="0.3">
      <c r="A996" s="74" cm="1">
        <f t="array" ref="A996">1+SUMPRODUCT(--(D996&gt;$D$2:$D$826))</f>
        <v>826</v>
      </c>
      <c r="B996" s="72" t="str">
        <f t="shared" si="90"/>
        <v>68731560826</v>
      </c>
      <c r="C996" s="30">
        <v>46008</v>
      </c>
      <c r="D996" s="29">
        <v>68731560</v>
      </c>
      <c r="E996" s="29" t="s">
        <v>676</v>
      </c>
      <c r="F996" s="29" t="s">
        <v>624</v>
      </c>
      <c r="G996" s="29" t="s">
        <v>238</v>
      </c>
      <c r="H996" s="29" t="s">
        <v>957</v>
      </c>
      <c r="I996" s="29">
        <v>63</v>
      </c>
      <c r="J996" s="29">
        <v>0</v>
      </c>
      <c r="K996" s="29">
        <v>0</v>
      </c>
      <c r="L996" s="29">
        <v>0</v>
      </c>
      <c r="M996" s="29" t="s">
        <v>239</v>
      </c>
      <c r="N996" s="132">
        <v>46418</v>
      </c>
      <c r="O996" s="30">
        <v>46208</v>
      </c>
      <c r="P996" s="29">
        <v>410</v>
      </c>
      <c r="Q996" s="29">
        <v>200</v>
      </c>
      <c r="R996" s="29" t="s">
        <v>959</v>
      </c>
      <c r="S996" s="29">
        <v>45865</v>
      </c>
      <c r="T996" s="29" t="s">
        <v>240</v>
      </c>
      <c r="U996" s="29" t="s">
        <v>240</v>
      </c>
      <c r="V996" s="29">
        <v>63</v>
      </c>
      <c r="W996" s="29">
        <v>1138.56</v>
      </c>
      <c r="X996" s="29">
        <v>1</v>
      </c>
      <c r="Y996" s="29" t="s">
        <v>241</v>
      </c>
      <c r="Z996" s="29" t="s">
        <v>2245</v>
      </c>
      <c r="AA996" s="29" t="s">
        <v>242</v>
      </c>
      <c r="AB996" s="29" t="s">
        <v>242</v>
      </c>
      <c r="AC996" s="29" t="s">
        <v>242</v>
      </c>
      <c r="AD996" s="29" t="s">
        <v>243</v>
      </c>
      <c r="AE996" s="29" t="s">
        <v>240</v>
      </c>
      <c r="AF996" s="30">
        <v>45865</v>
      </c>
      <c r="AH996" s="74">
        <f>_xlfn.IFNA(IF(VLOOKUP(D996,'Cases2021 2022 FC'!AC:AE,3,0)=0,"1",VLOOKUP(D996,'Cases2021 2022 FC'!AC:AE,3,0)),"1")</f>
        <v>2</v>
      </c>
      <c r="AI996" s="74">
        <f t="shared" si="91"/>
        <v>32</v>
      </c>
      <c r="AJ996" s="74">
        <f t="shared" si="92"/>
        <v>0</v>
      </c>
      <c r="AK996" s="74">
        <f t="shared" si="93"/>
        <v>5</v>
      </c>
      <c r="AL996" s="74">
        <f t="shared" si="94"/>
        <v>63</v>
      </c>
      <c r="AM996" s="75">
        <f t="shared" si="95"/>
        <v>0</v>
      </c>
      <c r="AN996" s="72" t="str">
        <f>VLOOKUP(D996,SOP!C:R,16,0)</f>
        <v>ΖΩΜΟΙ</v>
      </c>
    </row>
    <row r="997" spans="1:40" x14ac:dyDescent="0.3">
      <c r="A997" s="74" cm="1">
        <f t="array" ref="A997">1+SUMPRODUCT(--(D997&gt;$D$2:$D$826))</f>
        <v>826</v>
      </c>
      <c r="B997" s="72" t="str">
        <f t="shared" si="90"/>
        <v>68731560826</v>
      </c>
      <c r="C997" s="30">
        <v>46008</v>
      </c>
      <c r="D997" s="29">
        <v>68731560</v>
      </c>
      <c r="E997" s="29" t="s">
        <v>676</v>
      </c>
      <c r="F997" s="29" t="s">
        <v>624</v>
      </c>
      <c r="G997" s="29" t="s">
        <v>238</v>
      </c>
      <c r="H997" s="29" t="s">
        <v>957</v>
      </c>
      <c r="I997" s="29">
        <v>1</v>
      </c>
      <c r="J997" s="29">
        <v>0</v>
      </c>
      <c r="K997" s="29">
        <v>0</v>
      </c>
      <c r="L997" s="29">
        <v>0</v>
      </c>
      <c r="M997" s="29" t="s">
        <v>239</v>
      </c>
      <c r="N997" s="132">
        <v>46418</v>
      </c>
      <c r="O997" s="30">
        <v>46208</v>
      </c>
      <c r="P997" s="29">
        <v>410</v>
      </c>
      <c r="Q997" s="29">
        <v>200</v>
      </c>
      <c r="R997" s="29" t="s">
        <v>2250</v>
      </c>
      <c r="S997" s="29">
        <v>45865</v>
      </c>
      <c r="T997" s="29" t="s">
        <v>240</v>
      </c>
      <c r="U997" s="29" t="s">
        <v>240</v>
      </c>
      <c r="V997" s="29">
        <v>1</v>
      </c>
      <c r="W997" s="29">
        <v>18.07</v>
      </c>
      <c r="X997" s="29">
        <v>1.6E-2</v>
      </c>
      <c r="Y997" s="29" t="s">
        <v>241</v>
      </c>
      <c r="Z997" s="29" t="s">
        <v>2245</v>
      </c>
      <c r="AA997" s="29" t="s">
        <v>242</v>
      </c>
      <c r="AB997" s="29" t="s">
        <v>242</v>
      </c>
      <c r="AC997" s="29" t="s">
        <v>242</v>
      </c>
      <c r="AD997" s="29" t="s">
        <v>243</v>
      </c>
      <c r="AE997" s="29" t="s">
        <v>240</v>
      </c>
      <c r="AF997" s="30">
        <v>45865</v>
      </c>
      <c r="AH997" s="74">
        <f>_xlfn.IFNA(IF(VLOOKUP(D997,'Cases2021 2022 FC'!AC:AE,3,0)=0,"1",VLOOKUP(D997,'Cases2021 2022 FC'!AC:AE,3,0)),"1")</f>
        <v>2</v>
      </c>
      <c r="AI997" s="74">
        <f t="shared" si="91"/>
        <v>1</v>
      </c>
      <c r="AJ997" s="74">
        <f t="shared" si="92"/>
        <v>0</v>
      </c>
      <c r="AK997" s="74">
        <f t="shared" si="93"/>
        <v>32</v>
      </c>
      <c r="AL997" s="74">
        <f t="shared" si="94"/>
        <v>1</v>
      </c>
      <c r="AM997" s="75">
        <f t="shared" si="95"/>
        <v>0</v>
      </c>
      <c r="AN997" s="72" t="str">
        <f>VLOOKUP(D997,SOP!C:R,16,0)</f>
        <v>ΖΩΜΟΙ</v>
      </c>
    </row>
    <row r="998" spans="1:40" x14ac:dyDescent="0.3">
      <c r="A998" s="74" cm="1">
        <f t="array" ref="A998">1+SUMPRODUCT(--(D998&gt;$D$2:$D$826))</f>
        <v>826</v>
      </c>
      <c r="B998" s="72" t="str">
        <f t="shared" si="90"/>
        <v>68706527826</v>
      </c>
      <c r="C998" s="30">
        <v>46008</v>
      </c>
      <c r="D998" s="29">
        <v>68706527</v>
      </c>
      <c r="E998" s="29" t="s">
        <v>752</v>
      </c>
      <c r="F998" s="29" t="s">
        <v>624</v>
      </c>
      <c r="G998" s="29" t="s">
        <v>238</v>
      </c>
      <c r="H998" s="29" t="s">
        <v>923</v>
      </c>
      <c r="I998" s="29">
        <v>29</v>
      </c>
      <c r="J998" s="29">
        <v>0</v>
      </c>
      <c r="K998" s="29">
        <v>0</v>
      </c>
      <c r="L998" s="29">
        <v>0</v>
      </c>
      <c r="M998" s="29" t="s">
        <v>239</v>
      </c>
      <c r="N998" s="30">
        <v>46203</v>
      </c>
      <c r="O998" s="30">
        <v>46143</v>
      </c>
      <c r="P998" s="29">
        <v>195</v>
      </c>
      <c r="Q998" s="29">
        <v>135</v>
      </c>
      <c r="R998" s="29" t="s">
        <v>924</v>
      </c>
      <c r="S998" s="30">
        <v>45854</v>
      </c>
      <c r="T998" s="29" t="s">
        <v>240</v>
      </c>
      <c r="U998" s="29" t="s">
        <v>240</v>
      </c>
      <c r="V998" s="32">
        <v>29</v>
      </c>
      <c r="W998" s="29">
        <v>129.59</v>
      </c>
      <c r="X998" s="29">
        <v>7.5999999999999998E-2</v>
      </c>
      <c r="Y998" s="29" t="s">
        <v>241</v>
      </c>
      <c r="Z998" s="29" t="s">
        <v>2245</v>
      </c>
      <c r="AA998" s="29" t="s">
        <v>242</v>
      </c>
      <c r="AB998" s="29" t="s">
        <v>242</v>
      </c>
      <c r="AC998" s="29" t="s">
        <v>242</v>
      </c>
      <c r="AD998" s="29" t="s">
        <v>243</v>
      </c>
      <c r="AE998" s="29" t="s">
        <v>240</v>
      </c>
      <c r="AF998" s="30">
        <v>45838</v>
      </c>
      <c r="AH998" s="74">
        <f>_xlfn.IFNA(IF(VLOOKUP(D998,'Cases2021 2022 FC'!AC:AE,3,0)=0,"1",VLOOKUP(D998,'Cases2021 2022 FC'!AC:AE,3,0)),"1")</f>
        <v>14</v>
      </c>
      <c r="AI998" s="74">
        <f t="shared" si="91"/>
        <v>2</v>
      </c>
      <c r="AJ998" s="74">
        <f t="shared" si="92"/>
        <v>0</v>
      </c>
      <c r="AK998" s="74">
        <f t="shared" si="93"/>
        <v>0</v>
      </c>
      <c r="AL998" s="74">
        <f t="shared" si="94"/>
        <v>0</v>
      </c>
      <c r="AM998" s="75">
        <f t="shared" si="95"/>
        <v>0</v>
      </c>
      <c r="AN998" s="72" t="str">
        <f>VLOOKUP(D998,SOP!C:R,16,0)</f>
        <v>SEASONINGS</v>
      </c>
    </row>
    <row r="999" spans="1:40" x14ac:dyDescent="0.3">
      <c r="A999" s="74" cm="1">
        <f t="array" ref="A999">1+SUMPRODUCT(--(D999&gt;$D$2:$D$826))</f>
        <v>826</v>
      </c>
      <c r="B999" s="72" t="str">
        <f t="shared" si="90"/>
        <v>68706527826</v>
      </c>
      <c r="C999" s="30">
        <v>46008</v>
      </c>
      <c r="D999" s="29">
        <v>68706527</v>
      </c>
      <c r="E999" s="29" t="s">
        <v>752</v>
      </c>
      <c r="F999" s="29" t="s">
        <v>624</v>
      </c>
      <c r="G999" s="29" t="s">
        <v>238</v>
      </c>
      <c r="H999" s="29" t="s">
        <v>923</v>
      </c>
      <c r="I999" s="29">
        <v>352</v>
      </c>
      <c r="J999" s="29">
        <v>0</v>
      </c>
      <c r="K999" s="29">
        <v>0</v>
      </c>
      <c r="L999" s="29">
        <v>0</v>
      </c>
      <c r="M999" s="29" t="s">
        <v>239</v>
      </c>
      <c r="N999" s="132">
        <v>46203</v>
      </c>
      <c r="O999" s="30">
        <v>46143</v>
      </c>
      <c r="P999" s="29">
        <v>195</v>
      </c>
      <c r="Q999" s="29">
        <v>135</v>
      </c>
      <c r="R999" s="29" t="s">
        <v>925</v>
      </c>
      <c r="S999" s="30">
        <v>45854</v>
      </c>
      <c r="T999" s="29" t="s">
        <v>240</v>
      </c>
      <c r="U999" s="29" t="s">
        <v>240</v>
      </c>
      <c r="V999" s="29">
        <v>352</v>
      </c>
      <c r="W999" s="29">
        <v>1572.99</v>
      </c>
      <c r="X999" s="29">
        <v>0.91700000000000004</v>
      </c>
      <c r="Y999" s="29" t="s">
        <v>241</v>
      </c>
      <c r="Z999" s="29" t="s">
        <v>2245</v>
      </c>
      <c r="AA999" s="29" t="s">
        <v>242</v>
      </c>
      <c r="AB999" s="29" t="s">
        <v>242</v>
      </c>
      <c r="AC999" s="29" t="s">
        <v>242</v>
      </c>
      <c r="AD999" s="29" t="s">
        <v>243</v>
      </c>
      <c r="AE999" s="29" t="s">
        <v>240</v>
      </c>
      <c r="AF999" s="30">
        <v>45838</v>
      </c>
      <c r="AH999" s="74">
        <f>_xlfn.IFNA(IF(VLOOKUP(D999,'Cases2021 2022 FC'!AC:AE,3,0)=0,"1",VLOOKUP(D999,'Cases2021 2022 FC'!AC:AE,3,0)),"1")</f>
        <v>14</v>
      </c>
      <c r="AI999" s="74">
        <f t="shared" si="91"/>
        <v>25</v>
      </c>
      <c r="AJ999" s="74">
        <f t="shared" si="92"/>
        <v>0</v>
      </c>
      <c r="AK999" s="74">
        <f t="shared" si="93"/>
        <v>2</v>
      </c>
      <c r="AL999" s="74">
        <f t="shared" si="94"/>
        <v>352</v>
      </c>
      <c r="AM999" s="75">
        <f t="shared" si="95"/>
        <v>0</v>
      </c>
      <c r="AN999" s="72" t="str">
        <f>VLOOKUP(D999,SOP!C:R,16,0)</f>
        <v>SEASONINGS</v>
      </c>
    </row>
    <row r="1000" spans="1:40" x14ac:dyDescent="0.3">
      <c r="A1000" s="74" cm="1">
        <f t="array" ref="A1000">1+SUMPRODUCT(--(D1000&gt;$D$2:$D$826))</f>
        <v>826</v>
      </c>
      <c r="B1000" s="72" t="str">
        <f t="shared" si="90"/>
        <v>68706527826</v>
      </c>
      <c r="C1000" s="30">
        <v>46008</v>
      </c>
      <c r="D1000" s="29">
        <v>68706527</v>
      </c>
      <c r="E1000" s="29" t="s">
        <v>752</v>
      </c>
      <c r="F1000" s="29" t="s">
        <v>624</v>
      </c>
      <c r="G1000" s="29" t="s">
        <v>238</v>
      </c>
      <c r="H1000" s="29" t="s">
        <v>923</v>
      </c>
      <c r="I1000" s="29">
        <v>5</v>
      </c>
      <c r="J1000" s="29">
        <v>0</v>
      </c>
      <c r="K1000" s="29">
        <v>0</v>
      </c>
      <c r="L1000" s="29">
        <v>0</v>
      </c>
      <c r="M1000" s="29" t="s">
        <v>239</v>
      </c>
      <c r="N1000" s="132">
        <v>46203</v>
      </c>
      <c r="O1000" s="30">
        <v>46143</v>
      </c>
      <c r="P1000" s="29">
        <v>195</v>
      </c>
      <c r="Q1000" s="29">
        <v>135</v>
      </c>
      <c r="R1000" s="29" t="s">
        <v>2250</v>
      </c>
      <c r="S1000" s="30">
        <v>45854</v>
      </c>
      <c r="T1000" s="29" t="s">
        <v>240</v>
      </c>
      <c r="U1000" s="29" t="s">
        <v>240</v>
      </c>
      <c r="V1000" s="29">
        <v>5</v>
      </c>
      <c r="W1000" s="29">
        <v>22.34</v>
      </c>
      <c r="X1000" s="29">
        <v>1.2999999999999999E-2</v>
      </c>
      <c r="Y1000" s="29" t="s">
        <v>241</v>
      </c>
      <c r="Z1000" s="29" t="s">
        <v>2245</v>
      </c>
      <c r="AA1000" s="29" t="s">
        <v>242</v>
      </c>
      <c r="AB1000" s="29" t="s">
        <v>242</v>
      </c>
      <c r="AC1000" s="29" t="s">
        <v>242</v>
      </c>
      <c r="AD1000" s="29" t="s">
        <v>243</v>
      </c>
      <c r="AE1000" s="29" t="s">
        <v>240</v>
      </c>
      <c r="AF1000" s="30">
        <v>45838</v>
      </c>
      <c r="AH1000" s="74">
        <f>_xlfn.IFNA(IF(VLOOKUP(D1000,'Cases2021 2022 FC'!AC:AE,3,0)=0,"1",VLOOKUP(D1000,'Cases2021 2022 FC'!AC:AE,3,0)),"1")</f>
        <v>14</v>
      </c>
      <c r="AI1000" s="74">
        <f t="shared" si="91"/>
        <v>0</v>
      </c>
      <c r="AJ1000" s="74">
        <f t="shared" si="92"/>
        <v>0</v>
      </c>
      <c r="AK1000" s="74">
        <f t="shared" si="93"/>
        <v>25</v>
      </c>
      <c r="AL1000" s="74">
        <f t="shared" si="94"/>
        <v>5</v>
      </c>
      <c r="AM1000" s="75">
        <f t="shared" si="95"/>
        <v>0</v>
      </c>
      <c r="AN1000" s="72" t="str">
        <f>VLOOKUP(D1000,SOP!C:R,16,0)</f>
        <v>SEASONINGS</v>
      </c>
    </row>
    <row r="1001" spans="1:40" x14ac:dyDescent="0.3">
      <c r="A1001" s="74" cm="1">
        <f t="array" ref="A1001">1+SUMPRODUCT(--(D1001&gt;$D$2:$D$826))</f>
        <v>826</v>
      </c>
      <c r="B1001" s="72" t="str">
        <f t="shared" si="90"/>
        <v>68706527826</v>
      </c>
      <c r="C1001" s="30">
        <v>46008</v>
      </c>
      <c r="D1001" s="29">
        <v>68706527</v>
      </c>
      <c r="E1001" s="29" t="s">
        <v>752</v>
      </c>
      <c r="F1001" s="29" t="s">
        <v>624</v>
      </c>
      <c r="G1001" s="29" t="s">
        <v>238</v>
      </c>
      <c r="H1001" s="29" t="s">
        <v>923</v>
      </c>
      <c r="I1001" s="29">
        <v>2</v>
      </c>
      <c r="J1001" s="29">
        <v>0</v>
      </c>
      <c r="K1001" s="29">
        <v>0</v>
      </c>
      <c r="L1001" s="29">
        <v>0</v>
      </c>
      <c r="M1001" s="29" t="s">
        <v>239</v>
      </c>
      <c r="N1001" s="132">
        <v>46203</v>
      </c>
      <c r="O1001" s="30">
        <v>46143</v>
      </c>
      <c r="P1001" s="29">
        <v>195</v>
      </c>
      <c r="Q1001" s="29">
        <v>135</v>
      </c>
      <c r="R1001" s="29" t="s">
        <v>2259</v>
      </c>
      <c r="S1001" s="29">
        <v>45854</v>
      </c>
      <c r="T1001" s="29" t="s">
        <v>240</v>
      </c>
      <c r="U1001" s="29" t="s">
        <v>240</v>
      </c>
      <c r="V1001" s="29">
        <v>2</v>
      </c>
      <c r="W1001" s="29">
        <v>8.94</v>
      </c>
      <c r="X1001" s="29">
        <v>5.0000000000000001E-3</v>
      </c>
      <c r="Y1001" s="29" t="s">
        <v>241</v>
      </c>
      <c r="Z1001" s="29" t="s">
        <v>2245</v>
      </c>
      <c r="AA1001" s="29" t="s">
        <v>242</v>
      </c>
      <c r="AB1001" s="29" t="s">
        <v>242</v>
      </c>
      <c r="AC1001" s="29" t="s">
        <v>242</v>
      </c>
      <c r="AD1001" s="29" t="s">
        <v>243</v>
      </c>
      <c r="AE1001" s="29" t="s">
        <v>240</v>
      </c>
      <c r="AF1001" s="30">
        <v>45838</v>
      </c>
      <c r="AH1001" s="74">
        <f>_xlfn.IFNA(IF(VLOOKUP(D1001,'Cases2021 2022 FC'!AC:AE,3,0)=0,"1",VLOOKUP(D1001,'Cases2021 2022 FC'!AC:AE,3,0)),"1")</f>
        <v>14</v>
      </c>
      <c r="AI1001" s="74">
        <f t="shared" si="91"/>
        <v>0</v>
      </c>
      <c r="AJ1001" s="74">
        <f t="shared" si="92"/>
        <v>0</v>
      </c>
      <c r="AK1001" s="74">
        <f t="shared" si="93"/>
        <v>0</v>
      </c>
      <c r="AL1001" s="74">
        <f t="shared" si="94"/>
        <v>0</v>
      </c>
      <c r="AM1001" s="75">
        <f t="shared" si="95"/>
        <v>0</v>
      </c>
      <c r="AN1001" s="72" t="str">
        <f>VLOOKUP(D1001,SOP!C:R,16,0)</f>
        <v>SEASONINGS</v>
      </c>
    </row>
    <row r="1002" spans="1:40" x14ac:dyDescent="0.3">
      <c r="A1002" s="74" cm="1">
        <f t="array" ref="A1002">1+SUMPRODUCT(--(D1002&gt;$D$2:$D$826))</f>
        <v>826</v>
      </c>
      <c r="B1002" s="72" t="str">
        <f t="shared" si="90"/>
        <v>68729734826</v>
      </c>
      <c r="C1002" s="30">
        <v>46008</v>
      </c>
      <c r="D1002" s="29">
        <v>68729734</v>
      </c>
      <c r="E1002" s="29" t="s">
        <v>632</v>
      </c>
      <c r="F1002" s="29" t="s">
        <v>624</v>
      </c>
      <c r="G1002" s="29" t="s">
        <v>238</v>
      </c>
      <c r="H1002" s="29" t="s">
        <v>1436</v>
      </c>
      <c r="I1002" s="29">
        <v>125</v>
      </c>
      <c r="J1002" s="29">
        <v>0</v>
      </c>
      <c r="K1002" s="29">
        <v>0</v>
      </c>
      <c r="L1002" s="29">
        <v>0</v>
      </c>
      <c r="M1002" s="29" t="s">
        <v>239</v>
      </c>
      <c r="N1002" s="132">
        <v>46446</v>
      </c>
      <c r="O1002" s="29">
        <v>46326</v>
      </c>
      <c r="P1002" s="29">
        <v>438</v>
      </c>
      <c r="Q1002" s="29">
        <v>318</v>
      </c>
      <c r="R1002" s="29" t="s">
        <v>1437</v>
      </c>
      <c r="S1002" s="29">
        <v>45904</v>
      </c>
      <c r="T1002" s="29" t="s">
        <v>240</v>
      </c>
      <c r="U1002" s="29" t="s">
        <v>240</v>
      </c>
      <c r="V1002" s="29">
        <v>125</v>
      </c>
      <c r="W1002" s="29">
        <v>1939.75</v>
      </c>
      <c r="X1002" s="29">
        <v>0.71399999999999997</v>
      </c>
      <c r="Y1002" s="29" t="s">
        <v>241</v>
      </c>
      <c r="Z1002" s="29" t="s">
        <v>2245</v>
      </c>
      <c r="AA1002" s="29" t="s">
        <v>242</v>
      </c>
      <c r="AB1002" s="29" t="s">
        <v>242</v>
      </c>
      <c r="AC1002" s="29" t="s">
        <v>242</v>
      </c>
      <c r="AD1002" s="29" t="s">
        <v>243</v>
      </c>
      <c r="AE1002" s="29" t="s">
        <v>240</v>
      </c>
      <c r="AF1002" s="30">
        <v>45897</v>
      </c>
      <c r="AH1002" s="74">
        <f>_xlfn.IFNA(IF(VLOOKUP(D1002,'Cases2021 2022 FC'!AC:AE,3,0)=0,"1",VLOOKUP(D1002,'Cases2021 2022 FC'!AC:AE,3,0)),"1")</f>
        <v>10</v>
      </c>
      <c r="AI1002" s="74">
        <f t="shared" si="91"/>
        <v>13</v>
      </c>
      <c r="AJ1002" s="74">
        <f t="shared" si="92"/>
        <v>0</v>
      </c>
      <c r="AK1002" s="74">
        <f t="shared" si="93"/>
        <v>0</v>
      </c>
      <c r="AL1002" s="74">
        <f t="shared" si="94"/>
        <v>0</v>
      </c>
      <c r="AM1002" s="75">
        <f t="shared" si="95"/>
        <v>0</v>
      </c>
      <c r="AN1002" s="72" t="str">
        <f>VLOOKUP(D1002,SOP!C:R,16,0)</f>
        <v>ΖΩΜΟΙ</v>
      </c>
    </row>
    <row r="1003" spans="1:40" x14ac:dyDescent="0.3">
      <c r="A1003" s="74" cm="1">
        <f t="array" ref="A1003">1+SUMPRODUCT(--(D1003&gt;$D$2:$D$826))</f>
        <v>826</v>
      </c>
      <c r="B1003" s="72" t="str">
        <f t="shared" si="90"/>
        <v>68729734826</v>
      </c>
      <c r="C1003" s="30">
        <v>46008</v>
      </c>
      <c r="D1003" s="29">
        <v>68729734</v>
      </c>
      <c r="E1003" s="29" t="s">
        <v>632</v>
      </c>
      <c r="F1003" s="29" t="s">
        <v>624</v>
      </c>
      <c r="G1003" s="29" t="s">
        <v>238</v>
      </c>
      <c r="H1003" s="29" t="s">
        <v>1436</v>
      </c>
      <c r="I1003" s="29">
        <v>175</v>
      </c>
      <c r="J1003" s="29">
        <v>0</v>
      </c>
      <c r="K1003" s="29">
        <v>0</v>
      </c>
      <c r="L1003" s="29">
        <v>0</v>
      </c>
      <c r="M1003" s="29" t="s">
        <v>239</v>
      </c>
      <c r="N1003" s="30">
        <v>46446</v>
      </c>
      <c r="O1003" s="30">
        <v>46326</v>
      </c>
      <c r="P1003" s="29">
        <v>438</v>
      </c>
      <c r="Q1003" s="29">
        <v>318</v>
      </c>
      <c r="R1003" s="29" t="s">
        <v>1438</v>
      </c>
      <c r="S1003" s="30">
        <v>45904</v>
      </c>
      <c r="T1003" s="29" t="s">
        <v>240</v>
      </c>
      <c r="U1003" s="29" t="s">
        <v>240</v>
      </c>
      <c r="V1003" s="29">
        <v>175</v>
      </c>
      <c r="W1003" s="29">
        <v>2715.65</v>
      </c>
      <c r="X1003" s="29">
        <v>1</v>
      </c>
      <c r="Y1003" s="29" t="s">
        <v>241</v>
      </c>
      <c r="Z1003" s="29" t="s">
        <v>2245</v>
      </c>
      <c r="AA1003" s="29" t="s">
        <v>242</v>
      </c>
      <c r="AB1003" s="29" t="s">
        <v>242</v>
      </c>
      <c r="AC1003" s="29" t="s">
        <v>242</v>
      </c>
      <c r="AD1003" s="29" t="s">
        <v>243</v>
      </c>
      <c r="AE1003" s="29" t="s">
        <v>240</v>
      </c>
      <c r="AF1003" s="30">
        <v>45897</v>
      </c>
      <c r="AH1003" s="74">
        <f>_xlfn.IFNA(IF(VLOOKUP(D1003,'Cases2021 2022 FC'!AC:AE,3,0)=0,"1",VLOOKUP(D1003,'Cases2021 2022 FC'!AC:AE,3,0)),"1")</f>
        <v>10</v>
      </c>
      <c r="AI1003" s="74">
        <f t="shared" si="91"/>
        <v>18</v>
      </c>
      <c r="AJ1003" s="74">
        <f t="shared" si="92"/>
        <v>0</v>
      </c>
      <c r="AK1003" s="74">
        <f t="shared" si="93"/>
        <v>13</v>
      </c>
      <c r="AL1003" s="74">
        <f t="shared" si="94"/>
        <v>175</v>
      </c>
      <c r="AM1003" s="75">
        <f t="shared" si="95"/>
        <v>0</v>
      </c>
      <c r="AN1003" s="72" t="str">
        <f>VLOOKUP(D1003,SOP!C:R,16,0)</f>
        <v>ΖΩΜΟΙ</v>
      </c>
    </row>
    <row r="1004" spans="1:40" x14ac:dyDescent="0.3">
      <c r="A1004" s="74" cm="1">
        <f t="array" ref="A1004">1+SUMPRODUCT(--(D1004&gt;$D$2:$D$826))</f>
        <v>826</v>
      </c>
      <c r="B1004" s="72" t="str">
        <f t="shared" si="90"/>
        <v>68729734826</v>
      </c>
      <c r="C1004" s="30">
        <v>46008</v>
      </c>
      <c r="D1004" s="29">
        <v>68729734</v>
      </c>
      <c r="E1004" s="29" t="s">
        <v>632</v>
      </c>
      <c r="F1004" s="29" t="s">
        <v>624</v>
      </c>
      <c r="G1004" s="29" t="s">
        <v>238</v>
      </c>
      <c r="H1004" s="29" t="s">
        <v>1436</v>
      </c>
      <c r="I1004" s="29">
        <v>175</v>
      </c>
      <c r="J1004" s="29">
        <v>0</v>
      </c>
      <c r="K1004" s="29">
        <v>0</v>
      </c>
      <c r="L1004" s="29">
        <v>0</v>
      </c>
      <c r="M1004" s="29" t="s">
        <v>239</v>
      </c>
      <c r="N1004" s="30">
        <v>46446</v>
      </c>
      <c r="O1004" s="30">
        <v>46326</v>
      </c>
      <c r="P1004" s="29">
        <v>438</v>
      </c>
      <c r="Q1004" s="29">
        <v>318</v>
      </c>
      <c r="R1004" s="29" t="s">
        <v>1439</v>
      </c>
      <c r="S1004" s="30">
        <v>45904</v>
      </c>
      <c r="T1004" s="29" t="s">
        <v>240</v>
      </c>
      <c r="U1004" s="29" t="s">
        <v>240</v>
      </c>
      <c r="V1004" s="29">
        <v>175</v>
      </c>
      <c r="W1004" s="29">
        <v>2715.65</v>
      </c>
      <c r="X1004" s="29">
        <v>1</v>
      </c>
      <c r="Y1004" s="29" t="s">
        <v>241</v>
      </c>
      <c r="Z1004" s="29" t="s">
        <v>2245</v>
      </c>
      <c r="AA1004" s="29" t="s">
        <v>242</v>
      </c>
      <c r="AB1004" s="29" t="s">
        <v>242</v>
      </c>
      <c r="AC1004" s="29" t="s">
        <v>242</v>
      </c>
      <c r="AD1004" s="29" t="s">
        <v>243</v>
      </c>
      <c r="AE1004" s="29" t="s">
        <v>240</v>
      </c>
      <c r="AF1004" s="30">
        <v>45897</v>
      </c>
      <c r="AH1004" s="74">
        <f>_xlfn.IFNA(IF(VLOOKUP(D1004,'Cases2021 2022 FC'!AC:AE,3,0)=0,"1",VLOOKUP(D1004,'Cases2021 2022 FC'!AC:AE,3,0)),"1")</f>
        <v>10</v>
      </c>
      <c r="AI1004" s="74">
        <f t="shared" si="91"/>
        <v>18</v>
      </c>
      <c r="AJ1004" s="74">
        <f t="shared" si="92"/>
        <v>0</v>
      </c>
      <c r="AK1004" s="74">
        <f t="shared" si="93"/>
        <v>18</v>
      </c>
      <c r="AL1004" s="74">
        <f t="shared" si="94"/>
        <v>175</v>
      </c>
      <c r="AM1004" s="75">
        <f t="shared" si="95"/>
        <v>0</v>
      </c>
      <c r="AN1004" s="72" t="str">
        <f>VLOOKUP(D1004,SOP!C:R,16,0)</f>
        <v>ΖΩΜΟΙ</v>
      </c>
    </row>
    <row r="1005" spans="1:40" x14ac:dyDescent="0.3">
      <c r="A1005" s="74" cm="1">
        <f t="array" ref="A1005">1+SUMPRODUCT(--(D1005&gt;$D$2:$D$826))</f>
        <v>826</v>
      </c>
      <c r="B1005" s="72" t="str">
        <f t="shared" si="90"/>
        <v>68729734826</v>
      </c>
      <c r="C1005" s="30">
        <v>46008</v>
      </c>
      <c r="D1005" s="29">
        <v>68729734</v>
      </c>
      <c r="E1005" s="29" t="s">
        <v>632</v>
      </c>
      <c r="F1005" s="29" t="s">
        <v>624</v>
      </c>
      <c r="G1005" s="29" t="s">
        <v>238</v>
      </c>
      <c r="H1005" s="29" t="s">
        <v>1436</v>
      </c>
      <c r="I1005" s="29">
        <v>175</v>
      </c>
      <c r="J1005" s="29">
        <v>0</v>
      </c>
      <c r="K1005" s="29">
        <v>0</v>
      </c>
      <c r="L1005" s="29">
        <v>0</v>
      </c>
      <c r="M1005" s="29" t="s">
        <v>239</v>
      </c>
      <c r="N1005" s="132">
        <v>46446</v>
      </c>
      <c r="O1005" s="30">
        <v>46326</v>
      </c>
      <c r="P1005" s="29">
        <v>438</v>
      </c>
      <c r="Q1005" s="29">
        <v>318</v>
      </c>
      <c r="R1005" s="29" t="s">
        <v>1440</v>
      </c>
      <c r="S1005" s="29">
        <v>45904</v>
      </c>
      <c r="T1005" s="29" t="s">
        <v>240</v>
      </c>
      <c r="U1005" s="29" t="s">
        <v>240</v>
      </c>
      <c r="V1005" s="29">
        <v>175</v>
      </c>
      <c r="W1005" s="29">
        <v>2715.65</v>
      </c>
      <c r="X1005" s="29">
        <v>1</v>
      </c>
      <c r="Y1005" s="29" t="s">
        <v>241</v>
      </c>
      <c r="Z1005" s="29" t="s">
        <v>2245</v>
      </c>
      <c r="AA1005" s="29" t="s">
        <v>242</v>
      </c>
      <c r="AB1005" s="29" t="s">
        <v>242</v>
      </c>
      <c r="AC1005" s="29" t="s">
        <v>242</v>
      </c>
      <c r="AD1005" s="29" t="s">
        <v>243</v>
      </c>
      <c r="AE1005" s="29" t="s">
        <v>240</v>
      </c>
      <c r="AF1005" s="30">
        <v>45897</v>
      </c>
      <c r="AH1005" s="74">
        <f>_xlfn.IFNA(IF(VLOOKUP(D1005,'Cases2021 2022 FC'!AC:AE,3,0)=0,"1",VLOOKUP(D1005,'Cases2021 2022 FC'!AC:AE,3,0)),"1")</f>
        <v>10</v>
      </c>
      <c r="AI1005" s="74">
        <f t="shared" si="91"/>
        <v>18</v>
      </c>
      <c r="AJ1005" s="74">
        <f t="shared" si="92"/>
        <v>0</v>
      </c>
      <c r="AK1005" s="74">
        <f t="shared" si="93"/>
        <v>18</v>
      </c>
      <c r="AL1005" s="74">
        <f t="shared" si="94"/>
        <v>175</v>
      </c>
      <c r="AM1005" s="75">
        <f t="shared" si="95"/>
        <v>0</v>
      </c>
      <c r="AN1005" s="72" t="str">
        <f>VLOOKUP(D1005,SOP!C:R,16,0)</f>
        <v>ΖΩΜΟΙ</v>
      </c>
    </row>
    <row r="1006" spans="1:40" x14ac:dyDescent="0.3">
      <c r="A1006" s="74" cm="1">
        <f t="array" ref="A1006">1+SUMPRODUCT(--(D1006&gt;$D$2:$D$826))</f>
        <v>826</v>
      </c>
      <c r="B1006" s="72" t="str">
        <f t="shared" si="90"/>
        <v>68729734826</v>
      </c>
      <c r="C1006" s="30">
        <v>46008</v>
      </c>
      <c r="D1006" s="29">
        <v>68729734</v>
      </c>
      <c r="E1006" s="29" t="s">
        <v>632</v>
      </c>
      <c r="F1006" s="29" t="s">
        <v>624</v>
      </c>
      <c r="G1006" s="29" t="s">
        <v>238</v>
      </c>
      <c r="H1006" s="29" t="s">
        <v>1436</v>
      </c>
      <c r="I1006" s="29">
        <v>175</v>
      </c>
      <c r="J1006" s="29">
        <v>0</v>
      </c>
      <c r="K1006" s="29">
        <v>0</v>
      </c>
      <c r="L1006" s="29">
        <v>0</v>
      </c>
      <c r="M1006" s="29" t="s">
        <v>239</v>
      </c>
      <c r="N1006" s="132">
        <v>46446</v>
      </c>
      <c r="O1006" s="30">
        <v>46326</v>
      </c>
      <c r="P1006" s="29">
        <v>438</v>
      </c>
      <c r="Q1006" s="29">
        <v>318</v>
      </c>
      <c r="R1006" s="29" t="s">
        <v>1441</v>
      </c>
      <c r="S1006" s="29">
        <v>45904</v>
      </c>
      <c r="T1006" s="29" t="s">
        <v>240</v>
      </c>
      <c r="U1006" s="29" t="s">
        <v>240</v>
      </c>
      <c r="V1006" s="29">
        <v>175</v>
      </c>
      <c r="W1006" s="29">
        <v>2715.65</v>
      </c>
      <c r="X1006" s="29">
        <v>1</v>
      </c>
      <c r="Y1006" s="29" t="s">
        <v>241</v>
      </c>
      <c r="Z1006" s="29" t="s">
        <v>2245</v>
      </c>
      <c r="AA1006" s="29" t="s">
        <v>242</v>
      </c>
      <c r="AB1006" s="29" t="s">
        <v>242</v>
      </c>
      <c r="AC1006" s="29" t="s">
        <v>242</v>
      </c>
      <c r="AD1006" s="29" t="s">
        <v>243</v>
      </c>
      <c r="AE1006" s="29" t="s">
        <v>240</v>
      </c>
      <c r="AF1006" s="30">
        <v>45897</v>
      </c>
      <c r="AH1006" s="74">
        <f>_xlfn.IFNA(IF(VLOOKUP(D1006,'Cases2021 2022 FC'!AC:AE,3,0)=0,"1",VLOOKUP(D1006,'Cases2021 2022 FC'!AC:AE,3,0)),"1")</f>
        <v>10</v>
      </c>
      <c r="AI1006" s="74">
        <f t="shared" si="91"/>
        <v>18</v>
      </c>
      <c r="AJ1006" s="74">
        <f t="shared" si="92"/>
        <v>0</v>
      </c>
      <c r="AK1006" s="74">
        <f t="shared" si="93"/>
        <v>18</v>
      </c>
      <c r="AL1006" s="74">
        <f t="shared" si="94"/>
        <v>175</v>
      </c>
      <c r="AM1006" s="75">
        <f t="shared" si="95"/>
        <v>0</v>
      </c>
      <c r="AN1006" s="72" t="str">
        <f>VLOOKUP(D1006,SOP!C:R,16,0)</f>
        <v>ΖΩΜΟΙ</v>
      </c>
    </row>
    <row r="1007" spans="1:40" x14ac:dyDescent="0.3">
      <c r="A1007" s="74" cm="1">
        <f t="array" ref="A1007">1+SUMPRODUCT(--(D1007&gt;$D$2:$D$826))</f>
        <v>826</v>
      </c>
      <c r="B1007" s="72" t="str">
        <f t="shared" si="90"/>
        <v>68729734826</v>
      </c>
      <c r="C1007" s="30">
        <v>46008</v>
      </c>
      <c r="D1007" s="29">
        <v>68729734</v>
      </c>
      <c r="E1007" s="29" t="s">
        <v>632</v>
      </c>
      <c r="F1007" s="29" t="s">
        <v>624</v>
      </c>
      <c r="G1007" s="29" t="s">
        <v>238</v>
      </c>
      <c r="H1007" s="29" t="s">
        <v>1436</v>
      </c>
      <c r="I1007" s="29">
        <v>2</v>
      </c>
      <c r="J1007" s="29">
        <v>0</v>
      </c>
      <c r="K1007" s="29">
        <v>0</v>
      </c>
      <c r="L1007" s="29">
        <v>0</v>
      </c>
      <c r="M1007" s="29" t="s">
        <v>239</v>
      </c>
      <c r="N1007" s="30">
        <v>46446</v>
      </c>
      <c r="O1007" s="30">
        <v>46326</v>
      </c>
      <c r="P1007" s="29">
        <v>438</v>
      </c>
      <c r="Q1007" s="29">
        <v>318</v>
      </c>
      <c r="R1007" s="29" t="s">
        <v>2247</v>
      </c>
      <c r="S1007" s="30">
        <v>45904</v>
      </c>
      <c r="T1007" s="29" t="s">
        <v>240</v>
      </c>
      <c r="U1007" s="29" t="s">
        <v>240</v>
      </c>
      <c r="V1007" s="29">
        <v>2</v>
      </c>
      <c r="W1007" s="29">
        <v>31.04</v>
      </c>
      <c r="X1007" s="29">
        <v>1.0999999999999999E-2</v>
      </c>
      <c r="Y1007" s="29" t="s">
        <v>241</v>
      </c>
      <c r="Z1007" s="29" t="s">
        <v>2245</v>
      </c>
      <c r="AA1007" s="29" t="s">
        <v>242</v>
      </c>
      <c r="AB1007" s="29" t="s">
        <v>242</v>
      </c>
      <c r="AC1007" s="29" t="s">
        <v>242</v>
      </c>
      <c r="AD1007" s="29" t="s">
        <v>243</v>
      </c>
      <c r="AE1007" s="29" t="s">
        <v>240</v>
      </c>
      <c r="AF1007" s="30">
        <v>45897</v>
      </c>
      <c r="AH1007" s="74">
        <f>_xlfn.IFNA(IF(VLOOKUP(D1007,'Cases2021 2022 FC'!AC:AE,3,0)=0,"1",VLOOKUP(D1007,'Cases2021 2022 FC'!AC:AE,3,0)),"1")</f>
        <v>10</v>
      </c>
      <c r="AI1007" s="74">
        <f t="shared" si="91"/>
        <v>0</v>
      </c>
      <c r="AJ1007" s="74">
        <f t="shared" si="92"/>
        <v>0</v>
      </c>
      <c r="AK1007" s="74">
        <f t="shared" si="93"/>
        <v>18</v>
      </c>
      <c r="AL1007" s="74">
        <f t="shared" si="94"/>
        <v>2</v>
      </c>
      <c r="AM1007" s="75">
        <f t="shared" si="95"/>
        <v>0</v>
      </c>
      <c r="AN1007" s="72" t="str">
        <f>VLOOKUP(D1007,SOP!C:R,16,0)</f>
        <v>ΖΩΜΟΙ</v>
      </c>
    </row>
    <row r="1008" spans="1:40" x14ac:dyDescent="0.3">
      <c r="A1008" s="74" cm="1">
        <f t="array" ref="A1008">1+SUMPRODUCT(--(D1008&gt;$D$2:$D$826))</f>
        <v>826</v>
      </c>
      <c r="B1008" s="72" t="str">
        <f t="shared" si="90"/>
        <v>68764357826</v>
      </c>
      <c r="C1008" s="30">
        <v>46008</v>
      </c>
      <c r="D1008" s="29">
        <v>68764357</v>
      </c>
      <c r="E1008" s="29" t="s">
        <v>629</v>
      </c>
      <c r="F1008" s="29" t="s">
        <v>624</v>
      </c>
      <c r="G1008" s="29" t="s">
        <v>238</v>
      </c>
      <c r="H1008" s="29" t="s">
        <v>902</v>
      </c>
      <c r="I1008" s="29">
        <v>18</v>
      </c>
      <c r="J1008" s="29">
        <v>0</v>
      </c>
      <c r="K1008" s="29">
        <v>0</v>
      </c>
      <c r="L1008" s="29">
        <v>0</v>
      </c>
      <c r="M1008" s="29" t="s">
        <v>239</v>
      </c>
      <c r="N1008" s="132">
        <v>46356</v>
      </c>
      <c r="O1008" s="30">
        <v>46146</v>
      </c>
      <c r="P1008" s="29">
        <v>348</v>
      </c>
      <c r="Q1008" s="29">
        <v>138</v>
      </c>
      <c r="R1008" s="29" t="s">
        <v>903</v>
      </c>
      <c r="S1008" s="29">
        <v>45821</v>
      </c>
      <c r="T1008" s="29" t="s">
        <v>240</v>
      </c>
      <c r="U1008" s="29" t="s">
        <v>240</v>
      </c>
      <c r="V1008" s="29">
        <v>18</v>
      </c>
      <c r="W1008" s="29">
        <v>626.02</v>
      </c>
      <c r="X1008" s="29">
        <v>0.27700000000000002</v>
      </c>
      <c r="Y1008" s="29" t="s">
        <v>241</v>
      </c>
      <c r="Z1008" s="29" t="s">
        <v>2245</v>
      </c>
      <c r="AA1008" s="29" t="s">
        <v>242</v>
      </c>
      <c r="AB1008" s="29" t="s">
        <v>242</v>
      </c>
      <c r="AC1008" s="29" t="s">
        <v>242</v>
      </c>
      <c r="AD1008" s="29" t="s">
        <v>243</v>
      </c>
      <c r="AE1008" s="29" t="s">
        <v>240</v>
      </c>
      <c r="AF1008" s="30">
        <v>45807</v>
      </c>
      <c r="AH1008" s="74">
        <f>_xlfn.IFNA(IF(VLOOKUP(D1008,'Cases2021 2022 FC'!AC:AE,3,0)=0,"1",VLOOKUP(D1008,'Cases2021 2022 FC'!AC:AE,3,0)),"1")</f>
        <v>3</v>
      </c>
      <c r="AI1008" s="74">
        <f t="shared" si="91"/>
        <v>6</v>
      </c>
      <c r="AJ1008" s="74">
        <f t="shared" si="92"/>
        <v>0</v>
      </c>
      <c r="AK1008" s="74">
        <f t="shared" si="93"/>
        <v>0</v>
      </c>
      <c r="AL1008" s="74">
        <f t="shared" si="94"/>
        <v>0</v>
      </c>
      <c r="AM1008" s="75">
        <f t="shared" si="95"/>
        <v>0</v>
      </c>
      <c r="AN1008" s="72" t="str">
        <f>VLOOKUP(D1008,SOP!C:R,16,0)</f>
        <v>ΖΩΜΟΙ</v>
      </c>
    </row>
    <row r="1009" spans="1:40" x14ac:dyDescent="0.3">
      <c r="A1009" s="74" cm="1">
        <f t="array" ref="A1009">1+SUMPRODUCT(--(D1009&gt;$D$2:$D$826))</f>
        <v>826</v>
      </c>
      <c r="B1009" s="72" t="str">
        <f t="shared" si="90"/>
        <v>68760225826</v>
      </c>
      <c r="C1009" s="30">
        <v>46008</v>
      </c>
      <c r="D1009" s="29">
        <v>68760225</v>
      </c>
      <c r="E1009" s="29" t="s">
        <v>626</v>
      </c>
      <c r="F1009" s="29" t="s">
        <v>624</v>
      </c>
      <c r="G1009" s="29" t="s">
        <v>238</v>
      </c>
      <c r="H1009" s="29" t="s">
        <v>1521</v>
      </c>
      <c r="I1009" s="29">
        <v>4</v>
      </c>
      <c r="J1009" s="29">
        <v>0</v>
      </c>
      <c r="K1009" s="29">
        <v>0</v>
      </c>
      <c r="L1009" s="29">
        <v>0</v>
      </c>
      <c r="M1009" s="29" t="s">
        <v>239</v>
      </c>
      <c r="N1009" s="30">
        <v>46507</v>
      </c>
      <c r="O1009" s="30">
        <v>46387</v>
      </c>
      <c r="P1009" s="29">
        <v>499</v>
      </c>
      <c r="Q1009" s="29">
        <v>379</v>
      </c>
      <c r="R1009" s="29" t="s">
        <v>1522</v>
      </c>
      <c r="S1009" s="30">
        <v>45951</v>
      </c>
      <c r="T1009" s="29" t="s">
        <v>240</v>
      </c>
      <c r="U1009" s="29" t="s">
        <v>240</v>
      </c>
      <c r="V1009" s="29">
        <v>4</v>
      </c>
      <c r="W1009" s="29">
        <v>45.34</v>
      </c>
      <c r="X1009" s="29">
        <v>4.3999999999999997E-2</v>
      </c>
      <c r="Y1009" s="29" t="s">
        <v>241</v>
      </c>
      <c r="Z1009" s="29" t="s">
        <v>2245</v>
      </c>
      <c r="AA1009" s="29" t="s">
        <v>242</v>
      </c>
      <c r="AB1009" s="29" t="s">
        <v>242</v>
      </c>
      <c r="AC1009" s="29" t="s">
        <v>242</v>
      </c>
      <c r="AD1009" s="29" t="s">
        <v>243</v>
      </c>
      <c r="AE1009" s="29" t="s">
        <v>240</v>
      </c>
      <c r="AF1009" s="30">
        <v>45932</v>
      </c>
      <c r="AH1009" s="74">
        <f>_xlfn.IFNA(IF(VLOOKUP(D1009,'Cases2021 2022 FC'!AC:AE,3,0)=0,"1",VLOOKUP(D1009,'Cases2021 2022 FC'!AC:AE,3,0)),"1")</f>
        <v>101</v>
      </c>
      <c r="AI1009" s="74">
        <f t="shared" si="91"/>
        <v>0</v>
      </c>
      <c r="AJ1009" s="74">
        <f t="shared" si="92"/>
        <v>0</v>
      </c>
      <c r="AK1009" s="74">
        <f t="shared" si="93"/>
        <v>0</v>
      </c>
      <c r="AL1009" s="74">
        <f t="shared" si="94"/>
        <v>0</v>
      </c>
      <c r="AM1009" s="75">
        <f t="shared" si="95"/>
        <v>0</v>
      </c>
      <c r="AN1009" s="72" t="str">
        <f>VLOOKUP(D1009,SOP!C:R,16,0)</f>
        <v>ΖΩΜΟΙ</v>
      </c>
    </row>
    <row r="1010" spans="1:40" x14ac:dyDescent="0.3">
      <c r="A1010" s="74" cm="1">
        <f t="array" ref="A1010">1+SUMPRODUCT(--(D1010&gt;$D$2:$D$826))</f>
        <v>826</v>
      </c>
      <c r="B1010" s="72" t="str">
        <f t="shared" si="90"/>
        <v>68760225826</v>
      </c>
      <c r="C1010" s="30">
        <v>46008</v>
      </c>
      <c r="D1010" s="29">
        <v>68760225</v>
      </c>
      <c r="E1010" s="29" t="s">
        <v>626</v>
      </c>
      <c r="F1010" s="29" t="s">
        <v>624</v>
      </c>
      <c r="G1010" s="29" t="s">
        <v>238</v>
      </c>
      <c r="H1010" s="29" t="s">
        <v>1521</v>
      </c>
      <c r="I1010" s="29">
        <v>90</v>
      </c>
      <c r="J1010" s="29">
        <v>0</v>
      </c>
      <c r="K1010" s="29">
        <v>0</v>
      </c>
      <c r="L1010" s="29">
        <v>0</v>
      </c>
      <c r="M1010" s="29" t="s">
        <v>239</v>
      </c>
      <c r="N1010" s="132">
        <v>46507</v>
      </c>
      <c r="O1010" s="30">
        <v>46387</v>
      </c>
      <c r="P1010" s="29">
        <v>499</v>
      </c>
      <c r="Q1010" s="29">
        <v>379</v>
      </c>
      <c r="R1010" s="29" t="s">
        <v>1523</v>
      </c>
      <c r="S1010" s="29">
        <v>45951</v>
      </c>
      <c r="T1010" s="29" t="s">
        <v>240</v>
      </c>
      <c r="U1010" s="29" t="s">
        <v>240</v>
      </c>
      <c r="V1010" s="29">
        <v>90</v>
      </c>
      <c r="W1010" s="29">
        <v>1020.11</v>
      </c>
      <c r="X1010" s="29">
        <v>1</v>
      </c>
      <c r="Y1010" s="29" t="s">
        <v>241</v>
      </c>
      <c r="Z1010" s="29" t="s">
        <v>2245</v>
      </c>
      <c r="AA1010" s="29" t="s">
        <v>242</v>
      </c>
      <c r="AB1010" s="29" t="s">
        <v>242</v>
      </c>
      <c r="AC1010" s="29" t="s">
        <v>242</v>
      </c>
      <c r="AD1010" s="29" t="s">
        <v>243</v>
      </c>
      <c r="AE1010" s="29" t="s">
        <v>240</v>
      </c>
      <c r="AF1010" s="30">
        <v>45932</v>
      </c>
      <c r="AH1010" s="74">
        <f>_xlfn.IFNA(IF(VLOOKUP(D1010,'Cases2021 2022 FC'!AC:AE,3,0)=0,"1",VLOOKUP(D1010,'Cases2021 2022 FC'!AC:AE,3,0)),"1")</f>
        <v>101</v>
      </c>
      <c r="AI1010" s="74">
        <f t="shared" si="91"/>
        <v>1</v>
      </c>
      <c r="AJ1010" s="74">
        <f t="shared" si="92"/>
        <v>0</v>
      </c>
      <c r="AK1010" s="74">
        <f t="shared" si="93"/>
        <v>0</v>
      </c>
      <c r="AL1010" s="74">
        <f t="shared" si="94"/>
        <v>0</v>
      </c>
      <c r="AM1010" s="75">
        <f t="shared" si="95"/>
        <v>0</v>
      </c>
      <c r="AN1010" s="72" t="str">
        <f>VLOOKUP(D1010,SOP!C:R,16,0)</f>
        <v>ΖΩΜΟΙ</v>
      </c>
    </row>
    <row r="1011" spans="1:40" x14ac:dyDescent="0.3">
      <c r="A1011" s="74" cm="1">
        <f t="array" ref="A1011">1+SUMPRODUCT(--(D1011&gt;$D$2:$D$826))</f>
        <v>826</v>
      </c>
      <c r="B1011" s="72" t="str">
        <f t="shared" si="90"/>
        <v>68760225826</v>
      </c>
      <c r="C1011" s="30">
        <v>46008</v>
      </c>
      <c r="D1011" s="29">
        <v>68760225</v>
      </c>
      <c r="E1011" s="29" t="s">
        <v>626</v>
      </c>
      <c r="F1011" s="29" t="s">
        <v>624</v>
      </c>
      <c r="G1011" s="29" t="s">
        <v>238</v>
      </c>
      <c r="H1011" s="29" t="s">
        <v>1521</v>
      </c>
      <c r="I1011" s="29">
        <v>90</v>
      </c>
      <c r="J1011" s="29">
        <v>0</v>
      </c>
      <c r="K1011" s="29">
        <v>0</v>
      </c>
      <c r="L1011" s="29">
        <v>0</v>
      </c>
      <c r="M1011" s="29" t="s">
        <v>239</v>
      </c>
      <c r="N1011" s="30">
        <v>46507</v>
      </c>
      <c r="O1011" s="30">
        <v>46387</v>
      </c>
      <c r="P1011" s="29">
        <v>499</v>
      </c>
      <c r="Q1011" s="29">
        <v>379</v>
      </c>
      <c r="R1011" s="29" t="s">
        <v>1524</v>
      </c>
      <c r="S1011" s="30">
        <v>45951</v>
      </c>
      <c r="T1011" s="29" t="s">
        <v>240</v>
      </c>
      <c r="U1011" s="29" t="s">
        <v>240</v>
      </c>
      <c r="V1011" s="32">
        <v>90</v>
      </c>
      <c r="W1011" s="29">
        <v>1020.11</v>
      </c>
      <c r="X1011" s="29">
        <v>1</v>
      </c>
      <c r="Y1011" s="29" t="s">
        <v>241</v>
      </c>
      <c r="Z1011" s="29" t="s">
        <v>2245</v>
      </c>
      <c r="AA1011" s="29" t="s">
        <v>242</v>
      </c>
      <c r="AB1011" s="29" t="s">
        <v>242</v>
      </c>
      <c r="AC1011" s="29" t="s">
        <v>242</v>
      </c>
      <c r="AD1011" s="29" t="s">
        <v>243</v>
      </c>
      <c r="AE1011" s="29" t="s">
        <v>240</v>
      </c>
      <c r="AF1011" s="30">
        <v>45932</v>
      </c>
      <c r="AH1011" s="74">
        <f>_xlfn.IFNA(IF(VLOOKUP(D1011,'Cases2021 2022 FC'!AC:AE,3,0)=0,"1",VLOOKUP(D1011,'Cases2021 2022 FC'!AC:AE,3,0)),"1")</f>
        <v>101</v>
      </c>
      <c r="AI1011" s="74">
        <f t="shared" si="91"/>
        <v>1</v>
      </c>
      <c r="AJ1011" s="74">
        <f t="shared" si="92"/>
        <v>0</v>
      </c>
      <c r="AK1011" s="74">
        <f t="shared" si="93"/>
        <v>1</v>
      </c>
      <c r="AL1011" s="74">
        <f t="shared" si="94"/>
        <v>90</v>
      </c>
      <c r="AM1011" s="75">
        <f t="shared" si="95"/>
        <v>0</v>
      </c>
      <c r="AN1011" s="72" t="str">
        <f>VLOOKUP(D1011,SOP!C:R,16,0)</f>
        <v>ΖΩΜΟΙ</v>
      </c>
    </row>
    <row r="1012" spans="1:40" x14ac:dyDescent="0.3">
      <c r="A1012" s="74" cm="1">
        <f t="array" ref="A1012">1+SUMPRODUCT(--(D1012&gt;$D$2:$D$826))</f>
        <v>826</v>
      </c>
      <c r="B1012" s="72" t="str">
        <f t="shared" si="90"/>
        <v>68760225826</v>
      </c>
      <c r="C1012" s="30">
        <v>46008</v>
      </c>
      <c r="D1012" s="29">
        <v>68760225</v>
      </c>
      <c r="E1012" s="29" t="s">
        <v>626</v>
      </c>
      <c r="F1012" s="29" t="s">
        <v>624</v>
      </c>
      <c r="G1012" s="29" t="s">
        <v>238</v>
      </c>
      <c r="H1012" s="29" t="s">
        <v>1521</v>
      </c>
      <c r="I1012" s="29">
        <v>90</v>
      </c>
      <c r="J1012" s="29">
        <v>0</v>
      </c>
      <c r="K1012" s="29">
        <v>0</v>
      </c>
      <c r="L1012" s="29">
        <v>0</v>
      </c>
      <c r="M1012" s="29" t="s">
        <v>239</v>
      </c>
      <c r="N1012" s="132">
        <v>46507</v>
      </c>
      <c r="O1012" s="30">
        <v>46387</v>
      </c>
      <c r="P1012" s="29">
        <v>499</v>
      </c>
      <c r="Q1012" s="29">
        <v>379</v>
      </c>
      <c r="R1012" s="29" t="s">
        <v>1525</v>
      </c>
      <c r="S1012" s="29">
        <v>45951</v>
      </c>
      <c r="T1012" s="29" t="s">
        <v>240</v>
      </c>
      <c r="U1012" s="29" t="s">
        <v>240</v>
      </c>
      <c r="V1012" s="29">
        <v>90</v>
      </c>
      <c r="W1012" s="29">
        <v>1020.11</v>
      </c>
      <c r="X1012" s="29">
        <v>1</v>
      </c>
      <c r="Y1012" s="29" t="s">
        <v>241</v>
      </c>
      <c r="Z1012" s="29" t="s">
        <v>2245</v>
      </c>
      <c r="AA1012" s="29" t="s">
        <v>242</v>
      </c>
      <c r="AB1012" s="29" t="s">
        <v>242</v>
      </c>
      <c r="AC1012" s="29" t="s">
        <v>242</v>
      </c>
      <c r="AD1012" s="29" t="s">
        <v>243</v>
      </c>
      <c r="AE1012" s="29" t="s">
        <v>240</v>
      </c>
      <c r="AF1012" s="30">
        <v>45932</v>
      </c>
      <c r="AH1012" s="74">
        <f>_xlfn.IFNA(IF(VLOOKUP(D1012,'Cases2021 2022 FC'!AC:AE,3,0)=0,"1",VLOOKUP(D1012,'Cases2021 2022 FC'!AC:AE,3,0)),"1")</f>
        <v>101</v>
      </c>
      <c r="AI1012" s="74">
        <f t="shared" si="91"/>
        <v>1</v>
      </c>
      <c r="AJ1012" s="74">
        <f t="shared" si="92"/>
        <v>0</v>
      </c>
      <c r="AK1012" s="74">
        <f t="shared" si="93"/>
        <v>1</v>
      </c>
      <c r="AL1012" s="74">
        <f t="shared" si="94"/>
        <v>90</v>
      </c>
      <c r="AM1012" s="75">
        <f t="shared" si="95"/>
        <v>0</v>
      </c>
      <c r="AN1012" s="72" t="str">
        <f>VLOOKUP(D1012,SOP!C:R,16,0)</f>
        <v>ΖΩΜΟΙ</v>
      </c>
    </row>
    <row r="1013" spans="1:40" x14ac:dyDescent="0.3">
      <c r="A1013" s="74" cm="1">
        <f t="array" ref="A1013">1+SUMPRODUCT(--(D1013&gt;$D$2:$D$826))</f>
        <v>826</v>
      </c>
      <c r="B1013" s="72" t="str">
        <f t="shared" si="90"/>
        <v>68760225826</v>
      </c>
      <c r="C1013" s="30">
        <v>46008</v>
      </c>
      <c r="D1013" s="29">
        <v>68760225</v>
      </c>
      <c r="E1013" s="29" t="s">
        <v>626</v>
      </c>
      <c r="F1013" s="29" t="s">
        <v>624</v>
      </c>
      <c r="G1013" s="29" t="s">
        <v>238</v>
      </c>
      <c r="H1013" s="29" t="s">
        <v>1521</v>
      </c>
      <c r="I1013" s="29">
        <v>90</v>
      </c>
      <c r="J1013" s="29">
        <v>0</v>
      </c>
      <c r="K1013" s="29">
        <v>0</v>
      </c>
      <c r="L1013" s="29">
        <v>0</v>
      </c>
      <c r="M1013" s="29" t="s">
        <v>239</v>
      </c>
      <c r="N1013" s="132">
        <v>46507</v>
      </c>
      <c r="O1013" s="29">
        <v>46387</v>
      </c>
      <c r="P1013" s="29">
        <v>499</v>
      </c>
      <c r="Q1013" s="29">
        <v>379</v>
      </c>
      <c r="R1013" s="29" t="s">
        <v>1574</v>
      </c>
      <c r="S1013" s="29">
        <v>45951</v>
      </c>
      <c r="T1013" s="29" t="s">
        <v>240</v>
      </c>
      <c r="U1013" s="29" t="s">
        <v>240</v>
      </c>
      <c r="V1013" s="29">
        <v>90</v>
      </c>
      <c r="W1013" s="29">
        <v>1020.11</v>
      </c>
      <c r="X1013" s="29">
        <v>1</v>
      </c>
      <c r="Y1013" s="29" t="s">
        <v>241</v>
      </c>
      <c r="Z1013" s="29" t="s">
        <v>2245</v>
      </c>
      <c r="AA1013" s="29" t="s">
        <v>242</v>
      </c>
      <c r="AB1013" s="29" t="s">
        <v>242</v>
      </c>
      <c r="AC1013" s="29" t="s">
        <v>242</v>
      </c>
      <c r="AD1013" s="29" t="s">
        <v>243</v>
      </c>
      <c r="AE1013" s="29" t="s">
        <v>240</v>
      </c>
      <c r="AF1013" s="30">
        <v>45932</v>
      </c>
      <c r="AH1013" s="74">
        <f>_xlfn.IFNA(IF(VLOOKUP(D1013,'Cases2021 2022 FC'!AC:AE,3,0)=0,"1",VLOOKUP(D1013,'Cases2021 2022 FC'!AC:AE,3,0)),"1")</f>
        <v>101</v>
      </c>
      <c r="AI1013" s="74">
        <f t="shared" si="91"/>
        <v>1</v>
      </c>
      <c r="AJ1013" s="74">
        <f t="shared" si="92"/>
        <v>0</v>
      </c>
      <c r="AK1013" s="74">
        <f t="shared" si="93"/>
        <v>1</v>
      </c>
      <c r="AL1013" s="74">
        <f t="shared" si="94"/>
        <v>90</v>
      </c>
      <c r="AM1013" s="75">
        <f t="shared" si="95"/>
        <v>0</v>
      </c>
      <c r="AN1013" s="72" t="str">
        <f>VLOOKUP(D1013,SOP!C:R,16,0)</f>
        <v>ΖΩΜΟΙ</v>
      </c>
    </row>
    <row r="1014" spans="1:40" x14ac:dyDescent="0.3">
      <c r="A1014" s="74" cm="1">
        <f t="array" ref="A1014">1+SUMPRODUCT(--(D1014&gt;$D$2:$D$826))</f>
        <v>826</v>
      </c>
      <c r="B1014" s="72" t="str">
        <f t="shared" si="90"/>
        <v>68760225826</v>
      </c>
      <c r="C1014" s="30">
        <v>46008</v>
      </c>
      <c r="D1014" s="29">
        <v>68760225</v>
      </c>
      <c r="E1014" s="29" t="s">
        <v>626</v>
      </c>
      <c r="F1014" s="29" t="s">
        <v>624</v>
      </c>
      <c r="G1014" s="29" t="s">
        <v>238</v>
      </c>
      <c r="H1014" s="29" t="s">
        <v>1521</v>
      </c>
      <c r="I1014" s="29">
        <v>90</v>
      </c>
      <c r="J1014" s="29">
        <v>0</v>
      </c>
      <c r="K1014" s="29">
        <v>0</v>
      </c>
      <c r="L1014" s="29">
        <v>0</v>
      </c>
      <c r="M1014" s="29" t="s">
        <v>239</v>
      </c>
      <c r="N1014" s="132">
        <v>46507</v>
      </c>
      <c r="O1014" s="29">
        <v>46387</v>
      </c>
      <c r="P1014" s="29">
        <v>499</v>
      </c>
      <c r="Q1014" s="29">
        <v>379</v>
      </c>
      <c r="R1014" s="29" t="s">
        <v>1575</v>
      </c>
      <c r="S1014" s="29">
        <v>45951</v>
      </c>
      <c r="T1014" s="29" t="s">
        <v>240</v>
      </c>
      <c r="U1014" s="29" t="s">
        <v>240</v>
      </c>
      <c r="V1014" s="29">
        <v>90</v>
      </c>
      <c r="W1014" s="29">
        <v>1020.11</v>
      </c>
      <c r="X1014" s="29">
        <v>1</v>
      </c>
      <c r="Y1014" s="29" t="s">
        <v>241</v>
      </c>
      <c r="Z1014" s="29" t="s">
        <v>2245</v>
      </c>
      <c r="AA1014" s="29" t="s">
        <v>242</v>
      </c>
      <c r="AB1014" s="29" t="s">
        <v>242</v>
      </c>
      <c r="AC1014" s="29" t="s">
        <v>242</v>
      </c>
      <c r="AD1014" s="29" t="s">
        <v>243</v>
      </c>
      <c r="AE1014" s="29" t="s">
        <v>240</v>
      </c>
      <c r="AF1014" s="30">
        <v>45932</v>
      </c>
      <c r="AH1014" s="74">
        <f>_xlfn.IFNA(IF(VLOOKUP(D1014,'Cases2021 2022 FC'!AC:AE,3,0)=0,"1",VLOOKUP(D1014,'Cases2021 2022 FC'!AC:AE,3,0)),"1")</f>
        <v>101</v>
      </c>
      <c r="AI1014" s="74">
        <f t="shared" si="91"/>
        <v>1</v>
      </c>
      <c r="AJ1014" s="74">
        <f t="shared" si="92"/>
        <v>0</v>
      </c>
      <c r="AK1014" s="74">
        <f t="shared" si="93"/>
        <v>1</v>
      </c>
      <c r="AL1014" s="74">
        <f t="shared" si="94"/>
        <v>90</v>
      </c>
      <c r="AM1014" s="75">
        <f t="shared" si="95"/>
        <v>0</v>
      </c>
      <c r="AN1014" s="72" t="str">
        <f>VLOOKUP(D1014,SOP!C:R,16,0)</f>
        <v>ΖΩΜΟΙ</v>
      </c>
    </row>
    <row r="1015" spans="1:40" x14ac:dyDescent="0.3">
      <c r="A1015" s="74" cm="1">
        <f t="array" ref="A1015">1+SUMPRODUCT(--(D1015&gt;$D$2:$D$826))</f>
        <v>826</v>
      </c>
      <c r="B1015" s="72" t="str">
        <f t="shared" si="90"/>
        <v>68760225826</v>
      </c>
      <c r="C1015" s="30">
        <v>46008</v>
      </c>
      <c r="D1015" s="29">
        <v>68760225</v>
      </c>
      <c r="E1015" s="29" t="s">
        <v>626</v>
      </c>
      <c r="F1015" s="29" t="s">
        <v>624</v>
      </c>
      <c r="G1015" s="29" t="s">
        <v>238</v>
      </c>
      <c r="H1015" s="29" t="s">
        <v>1521</v>
      </c>
      <c r="I1015" s="29">
        <v>70</v>
      </c>
      <c r="J1015" s="29">
        <v>0</v>
      </c>
      <c r="K1015" s="29">
        <v>0</v>
      </c>
      <c r="L1015" s="29">
        <v>0</v>
      </c>
      <c r="M1015" s="29" t="s">
        <v>239</v>
      </c>
      <c r="N1015" s="132">
        <v>46507</v>
      </c>
      <c r="O1015" s="29">
        <v>46387</v>
      </c>
      <c r="P1015" s="29">
        <v>499</v>
      </c>
      <c r="Q1015" s="29">
        <v>379</v>
      </c>
      <c r="R1015" s="29" t="s">
        <v>1576</v>
      </c>
      <c r="S1015" s="29">
        <v>45951</v>
      </c>
      <c r="T1015" s="29" t="s">
        <v>240</v>
      </c>
      <c r="U1015" s="29" t="s">
        <v>240</v>
      </c>
      <c r="V1015" s="29">
        <v>70</v>
      </c>
      <c r="W1015" s="29">
        <v>793.42</v>
      </c>
      <c r="X1015" s="29">
        <v>0.77800000000000002</v>
      </c>
      <c r="Y1015" s="29" t="s">
        <v>241</v>
      </c>
      <c r="Z1015" s="29" t="s">
        <v>2245</v>
      </c>
      <c r="AA1015" s="29" t="s">
        <v>242</v>
      </c>
      <c r="AB1015" s="29" t="s">
        <v>242</v>
      </c>
      <c r="AC1015" s="29" t="s">
        <v>242</v>
      </c>
      <c r="AD1015" s="29" t="s">
        <v>243</v>
      </c>
      <c r="AE1015" s="29" t="s">
        <v>240</v>
      </c>
      <c r="AF1015" s="30">
        <v>45932</v>
      </c>
      <c r="AH1015" s="74">
        <f>_xlfn.IFNA(IF(VLOOKUP(D1015,'Cases2021 2022 FC'!AC:AE,3,0)=0,"1",VLOOKUP(D1015,'Cases2021 2022 FC'!AC:AE,3,0)),"1")</f>
        <v>101</v>
      </c>
      <c r="AI1015" s="74">
        <f t="shared" si="91"/>
        <v>1</v>
      </c>
      <c r="AJ1015" s="74">
        <f t="shared" si="92"/>
        <v>0</v>
      </c>
      <c r="AK1015" s="74">
        <f t="shared" si="93"/>
        <v>1</v>
      </c>
      <c r="AL1015" s="74">
        <f t="shared" si="94"/>
        <v>70</v>
      </c>
      <c r="AM1015" s="75">
        <f t="shared" si="95"/>
        <v>0</v>
      </c>
      <c r="AN1015" s="72" t="str">
        <f>VLOOKUP(D1015,SOP!C:R,16,0)</f>
        <v>ΖΩΜΟΙ</v>
      </c>
    </row>
    <row r="1016" spans="1:40" x14ac:dyDescent="0.3">
      <c r="A1016" s="74" cm="1">
        <f t="array" ref="A1016">1+SUMPRODUCT(--(D1016&gt;$D$2:$D$826))</f>
        <v>826</v>
      </c>
      <c r="B1016" s="72" t="str">
        <f t="shared" si="90"/>
        <v>68760225826</v>
      </c>
      <c r="C1016" s="30">
        <v>46008</v>
      </c>
      <c r="D1016" s="29">
        <v>68760225</v>
      </c>
      <c r="E1016" s="29" t="s">
        <v>626</v>
      </c>
      <c r="F1016" s="29" t="s">
        <v>624</v>
      </c>
      <c r="G1016" s="29" t="s">
        <v>238</v>
      </c>
      <c r="H1016" s="29" t="s">
        <v>1521</v>
      </c>
      <c r="I1016" s="29">
        <v>48</v>
      </c>
      <c r="J1016" s="29">
        <v>0</v>
      </c>
      <c r="K1016" s="29">
        <v>0</v>
      </c>
      <c r="L1016" s="29">
        <v>0</v>
      </c>
      <c r="M1016" s="29" t="s">
        <v>239</v>
      </c>
      <c r="N1016" s="132">
        <v>46507</v>
      </c>
      <c r="O1016" s="29">
        <v>46387</v>
      </c>
      <c r="P1016" s="29">
        <v>499</v>
      </c>
      <c r="Q1016" s="29">
        <v>379</v>
      </c>
      <c r="R1016" s="29" t="s">
        <v>2252</v>
      </c>
      <c r="S1016" s="29">
        <v>45951</v>
      </c>
      <c r="T1016" s="29" t="s">
        <v>240</v>
      </c>
      <c r="U1016" s="29" t="s">
        <v>240</v>
      </c>
      <c r="V1016" s="29">
        <v>48</v>
      </c>
      <c r="W1016" s="29">
        <v>544.05999999999995</v>
      </c>
      <c r="X1016" s="29">
        <v>0.53300000000000003</v>
      </c>
      <c r="Y1016" s="29" t="s">
        <v>241</v>
      </c>
      <c r="Z1016" s="29" t="s">
        <v>2245</v>
      </c>
      <c r="AA1016" s="29" t="s">
        <v>242</v>
      </c>
      <c r="AB1016" s="29" t="s">
        <v>242</v>
      </c>
      <c r="AC1016" s="29" t="s">
        <v>242</v>
      </c>
      <c r="AD1016" s="29" t="s">
        <v>243</v>
      </c>
      <c r="AE1016" s="29" t="s">
        <v>240</v>
      </c>
      <c r="AF1016" s="30">
        <v>45932</v>
      </c>
      <c r="AH1016" s="74">
        <f>_xlfn.IFNA(IF(VLOOKUP(D1016,'Cases2021 2022 FC'!AC:AE,3,0)=0,"1",VLOOKUP(D1016,'Cases2021 2022 FC'!AC:AE,3,0)),"1")</f>
        <v>101</v>
      </c>
      <c r="AI1016" s="74">
        <f t="shared" si="91"/>
        <v>0</v>
      </c>
      <c r="AJ1016" s="74">
        <f t="shared" si="92"/>
        <v>0</v>
      </c>
      <c r="AK1016" s="74">
        <f t="shared" si="93"/>
        <v>1</v>
      </c>
      <c r="AL1016" s="74">
        <f t="shared" si="94"/>
        <v>48</v>
      </c>
      <c r="AM1016" s="75">
        <f t="shared" si="95"/>
        <v>0</v>
      </c>
      <c r="AN1016" s="72" t="str">
        <f>VLOOKUP(D1016,SOP!C:R,16,0)</f>
        <v>ΖΩΜΟΙ</v>
      </c>
    </row>
    <row r="1017" spans="1:40" x14ac:dyDescent="0.3">
      <c r="A1017" s="74" cm="1">
        <f t="array" ref="A1017">1+SUMPRODUCT(--(D1017&gt;$D$2:$D$826))</f>
        <v>826</v>
      </c>
      <c r="B1017" s="72" t="str">
        <f t="shared" si="90"/>
        <v>68760225826</v>
      </c>
      <c r="C1017" s="30">
        <v>46008</v>
      </c>
      <c r="D1017" s="29">
        <v>68760225</v>
      </c>
      <c r="E1017" s="29" t="s">
        <v>626</v>
      </c>
      <c r="F1017" s="29" t="s">
        <v>624</v>
      </c>
      <c r="G1017" s="29" t="s">
        <v>238</v>
      </c>
      <c r="H1017" s="29" t="s">
        <v>1521</v>
      </c>
      <c r="I1017" s="29">
        <v>10</v>
      </c>
      <c r="J1017" s="29">
        <v>0</v>
      </c>
      <c r="K1017" s="29">
        <v>0</v>
      </c>
      <c r="L1017" s="29">
        <v>0</v>
      </c>
      <c r="M1017" s="29" t="s">
        <v>239</v>
      </c>
      <c r="N1017" s="132">
        <v>46507</v>
      </c>
      <c r="O1017" s="29">
        <v>46387</v>
      </c>
      <c r="P1017" s="29">
        <v>499</v>
      </c>
      <c r="Q1017" s="29">
        <v>379</v>
      </c>
      <c r="R1017" s="29" t="s">
        <v>2277</v>
      </c>
      <c r="S1017" s="29">
        <v>45951</v>
      </c>
      <c r="T1017" s="29" t="s">
        <v>240</v>
      </c>
      <c r="U1017" s="29" t="s">
        <v>240</v>
      </c>
      <c r="V1017" s="29">
        <v>10</v>
      </c>
      <c r="W1017" s="29">
        <v>113.35</v>
      </c>
      <c r="X1017" s="29">
        <v>0.111</v>
      </c>
      <c r="Y1017" s="29" t="s">
        <v>241</v>
      </c>
      <c r="Z1017" s="29" t="s">
        <v>2245</v>
      </c>
      <c r="AA1017" s="29" t="s">
        <v>242</v>
      </c>
      <c r="AB1017" s="29" t="s">
        <v>242</v>
      </c>
      <c r="AC1017" s="29" t="s">
        <v>242</v>
      </c>
      <c r="AD1017" s="29" t="s">
        <v>243</v>
      </c>
      <c r="AE1017" s="29" t="s">
        <v>240</v>
      </c>
      <c r="AF1017" s="30">
        <v>45932</v>
      </c>
      <c r="AH1017" s="74">
        <f>_xlfn.IFNA(IF(VLOOKUP(D1017,'Cases2021 2022 FC'!AC:AE,3,0)=0,"1",VLOOKUP(D1017,'Cases2021 2022 FC'!AC:AE,3,0)),"1")</f>
        <v>101</v>
      </c>
      <c r="AI1017" s="74">
        <f t="shared" si="91"/>
        <v>0</v>
      </c>
      <c r="AJ1017" s="74">
        <f t="shared" si="92"/>
        <v>0</v>
      </c>
      <c r="AK1017" s="74">
        <f t="shared" si="93"/>
        <v>0</v>
      </c>
      <c r="AL1017" s="74">
        <f t="shared" si="94"/>
        <v>0</v>
      </c>
      <c r="AM1017" s="75">
        <f t="shared" si="95"/>
        <v>0</v>
      </c>
      <c r="AN1017" s="72" t="str">
        <f>VLOOKUP(D1017,SOP!C:R,16,0)</f>
        <v>ΖΩΜΟΙ</v>
      </c>
    </row>
    <row r="1018" spans="1:40" x14ac:dyDescent="0.3">
      <c r="A1018" s="74" cm="1">
        <f t="array" ref="A1018">1+SUMPRODUCT(--(D1018&gt;$D$2:$D$826))</f>
        <v>826</v>
      </c>
      <c r="B1018" s="72" t="str">
        <f t="shared" si="90"/>
        <v>68760225826</v>
      </c>
      <c r="C1018" s="30">
        <v>46008</v>
      </c>
      <c r="D1018" s="29">
        <v>68760225</v>
      </c>
      <c r="E1018" s="29" t="s">
        <v>626</v>
      </c>
      <c r="F1018" s="29" t="s">
        <v>624</v>
      </c>
      <c r="G1018" s="29" t="s">
        <v>238</v>
      </c>
      <c r="H1018" s="29" t="s">
        <v>1521</v>
      </c>
      <c r="I1018" s="29">
        <v>5</v>
      </c>
      <c r="J1018" s="29">
        <v>0</v>
      </c>
      <c r="K1018" s="29">
        <v>0</v>
      </c>
      <c r="L1018" s="29">
        <v>0</v>
      </c>
      <c r="M1018" s="29" t="s">
        <v>239</v>
      </c>
      <c r="N1018" s="132">
        <v>46507</v>
      </c>
      <c r="O1018" s="29">
        <v>46387</v>
      </c>
      <c r="P1018" s="29">
        <v>499</v>
      </c>
      <c r="Q1018" s="29">
        <v>379</v>
      </c>
      <c r="R1018" s="29" t="s">
        <v>2259</v>
      </c>
      <c r="S1018" s="29">
        <v>45951</v>
      </c>
      <c r="T1018" s="29" t="s">
        <v>240</v>
      </c>
      <c r="U1018" s="29" t="s">
        <v>240</v>
      </c>
      <c r="V1018" s="29">
        <v>5</v>
      </c>
      <c r="W1018" s="29">
        <v>56.67</v>
      </c>
      <c r="X1018" s="29">
        <v>5.6000000000000001E-2</v>
      </c>
      <c r="Y1018" s="29" t="s">
        <v>241</v>
      </c>
      <c r="Z1018" s="29" t="s">
        <v>2245</v>
      </c>
      <c r="AA1018" s="29" t="s">
        <v>242</v>
      </c>
      <c r="AB1018" s="29" t="s">
        <v>242</v>
      </c>
      <c r="AC1018" s="29" t="s">
        <v>242</v>
      </c>
      <c r="AD1018" s="29" t="s">
        <v>243</v>
      </c>
      <c r="AE1018" s="29" t="s">
        <v>240</v>
      </c>
      <c r="AF1018" s="30">
        <v>45932</v>
      </c>
      <c r="AH1018" s="74">
        <f>_xlfn.IFNA(IF(VLOOKUP(D1018,'Cases2021 2022 FC'!AC:AE,3,0)=0,"1",VLOOKUP(D1018,'Cases2021 2022 FC'!AC:AE,3,0)),"1")</f>
        <v>101</v>
      </c>
      <c r="AI1018" s="74">
        <f t="shared" si="91"/>
        <v>0</v>
      </c>
      <c r="AJ1018" s="74">
        <f t="shared" si="92"/>
        <v>0</v>
      </c>
      <c r="AK1018" s="74">
        <f t="shared" si="93"/>
        <v>0</v>
      </c>
      <c r="AL1018" s="74">
        <f t="shared" si="94"/>
        <v>0</v>
      </c>
      <c r="AM1018" s="75">
        <f t="shared" si="95"/>
        <v>0</v>
      </c>
      <c r="AN1018" s="72" t="str">
        <f>VLOOKUP(D1018,SOP!C:R,16,0)</f>
        <v>ΖΩΜΟΙ</v>
      </c>
    </row>
    <row r="1019" spans="1:40" x14ac:dyDescent="0.3">
      <c r="A1019" s="74" cm="1">
        <f t="array" ref="A1019">1+SUMPRODUCT(--(D1019&gt;$D$2:$D$826))</f>
        <v>826</v>
      </c>
      <c r="B1019" s="72" t="str">
        <f t="shared" si="90"/>
        <v>68760225826</v>
      </c>
      <c r="C1019" s="30">
        <v>46008</v>
      </c>
      <c r="D1019" s="29">
        <v>68760225</v>
      </c>
      <c r="E1019" s="29" t="s">
        <v>626</v>
      </c>
      <c r="F1019" s="29" t="s">
        <v>624</v>
      </c>
      <c r="G1019" s="29" t="s">
        <v>238</v>
      </c>
      <c r="H1019" s="29" t="s">
        <v>1838</v>
      </c>
      <c r="I1019" s="29">
        <v>90</v>
      </c>
      <c r="J1019" s="29">
        <v>0</v>
      </c>
      <c r="K1019" s="29">
        <v>0</v>
      </c>
      <c r="L1019" s="29">
        <v>0</v>
      </c>
      <c r="M1019" s="29" t="s">
        <v>239</v>
      </c>
      <c r="N1019" s="132">
        <v>46538</v>
      </c>
      <c r="O1019" s="29">
        <v>46418</v>
      </c>
      <c r="P1019" s="29">
        <v>530</v>
      </c>
      <c r="Q1019" s="29">
        <v>410</v>
      </c>
      <c r="R1019" s="29" t="s">
        <v>1839</v>
      </c>
      <c r="S1019" s="29">
        <v>45985</v>
      </c>
      <c r="T1019" s="29" t="s">
        <v>240</v>
      </c>
      <c r="U1019" s="29" t="s">
        <v>240</v>
      </c>
      <c r="V1019" s="29">
        <v>90</v>
      </c>
      <c r="W1019" s="29">
        <v>1020.11</v>
      </c>
      <c r="X1019" s="29">
        <v>1</v>
      </c>
      <c r="Y1019" s="29" t="s">
        <v>241</v>
      </c>
      <c r="Z1019" s="29" t="s">
        <v>2245</v>
      </c>
      <c r="AA1019" s="29" t="s">
        <v>242</v>
      </c>
      <c r="AB1019" s="29" t="s">
        <v>242</v>
      </c>
      <c r="AC1019" s="29" t="s">
        <v>242</v>
      </c>
      <c r="AD1019" s="29" t="s">
        <v>243</v>
      </c>
      <c r="AE1019" s="29" t="s">
        <v>240</v>
      </c>
      <c r="AF1019" s="30">
        <v>45974</v>
      </c>
      <c r="AH1019" s="74">
        <f>_xlfn.IFNA(IF(VLOOKUP(D1019,'Cases2021 2022 FC'!AC:AE,3,0)=0,"1",VLOOKUP(D1019,'Cases2021 2022 FC'!AC:AE,3,0)),"1")</f>
        <v>101</v>
      </c>
      <c r="AI1019" s="74">
        <f t="shared" si="91"/>
        <v>1</v>
      </c>
      <c r="AJ1019" s="74">
        <f t="shared" si="92"/>
        <v>0</v>
      </c>
      <c r="AK1019" s="74">
        <f t="shared" si="93"/>
        <v>0</v>
      </c>
      <c r="AL1019" s="74">
        <f t="shared" si="94"/>
        <v>0</v>
      </c>
      <c r="AM1019" s="75">
        <f t="shared" si="95"/>
        <v>0</v>
      </c>
      <c r="AN1019" s="72" t="str">
        <f>VLOOKUP(D1019,SOP!C:R,16,0)</f>
        <v>ΖΩΜΟΙ</v>
      </c>
    </row>
    <row r="1020" spans="1:40" x14ac:dyDescent="0.3">
      <c r="A1020" s="74" cm="1">
        <f t="array" ref="A1020">1+SUMPRODUCT(--(D1020&gt;$D$2:$D$826))</f>
        <v>826</v>
      </c>
      <c r="B1020" s="72" t="str">
        <f t="shared" si="90"/>
        <v>68760225826</v>
      </c>
      <c r="C1020" s="30">
        <v>46008</v>
      </c>
      <c r="D1020" s="29">
        <v>68760225</v>
      </c>
      <c r="E1020" s="29" t="s">
        <v>626</v>
      </c>
      <c r="F1020" s="29" t="s">
        <v>624</v>
      </c>
      <c r="G1020" s="29" t="s">
        <v>238</v>
      </c>
      <c r="H1020" s="29" t="s">
        <v>1838</v>
      </c>
      <c r="I1020" s="29">
        <v>90</v>
      </c>
      <c r="J1020" s="29">
        <v>0</v>
      </c>
      <c r="K1020" s="29">
        <v>0</v>
      </c>
      <c r="L1020" s="29">
        <v>0</v>
      </c>
      <c r="M1020" s="29" t="s">
        <v>239</v>
      </c>
      <c r="N1020" s="132">
        <v>46538</v>
      </c>
      <c r="O1020" s="29">
        <v>46418</v>
      </c>
      <c r="P1020" s="29">
        <v>530</v>
      </c>
      <c r="Q1020" s="29">
        <v>410</v>
      </c>
      <c r="R1020" s="29" t="s">
        <v>1840</v>
      </c>
      <c r="S1020" s="29">
        <v>45985</v>
      </c>
      <c r="T1020" s="29" t="s">
        <v>240</v>
      </c>
      <c r="U1020" s="29" t="s">
        <v>240</v>
      </c>
      <c r="V1020" s="29">
        <v>90</v>
      </c>
      <c r="W1020" s="29">
        <v>1020.11</v>
      </c>
      <c r="X1020" s="29">
        <v>1</v>
      </c>
      <c r="Y1020" s="29" t="s">
        <v>241</v>
      </c>
      <c r="Z1020" s="29" t="s">
        <v>2245</v>
      </c>
      <c r="AA1020" s="29" t="s">
        <v>242</v>
      </c>
      <c r="AB1020" s="29" t="s">
        <v>242</v>
      </c>
      <c r="AC1020" s="29" t="s">
        <v>242</v>
      </c>
      <c r="AD1020" s="29" t="s">
        <v>243</v>
      </c>
      <c r="AE1020" s="29" t="s">
        <v>240</v>
      </c>
      <c r="AF1020" s="30">
        <v>45974</v>
      </c>
      <c r="AH1020" s="74">
        <f>_xlfn.IFNA(IF(VLOOKUP(D1020,'Cases2021 2022 FC'!AC:AE,3,0)=0,"1",VLOOKUP(D1020,'Cases2021 2022 FC'!AC:AE,3,0)),"1")</f>
        <v>101</v>
      </c>
      <c r="AI1020" s="74">
        <f t="shared" si="91"/>
        <v>1</v>
      </c>
      <c r="AJ1020" s="74">
        <f t="shared" si="92"/>
        <v>0</v>
      </c>
      <c r="AK1020" s="74">
        <f t="shared" si="93"/>
        <v>1</v>
      </c>
      <c r="AL1020" s="74">
        <f t="shared" si="94"/>
        <v>90</v>
      </c>
      <c r="AM1020" s="75">
        <f t="shared" si="95"/>
        <v>0</v>
      </c>
      <c r="AN1020" s="72" t="str">
        <f>VLOOKUP(D1020,SOP!C:R,16,0)</f>
        <v>ΖΩΜΟΙ</v>
      </c>
    </row>
    <row r="1021" spans="1:40" x14ac:dyDescent="0.3">
      <c r="A1021" s="74" cm="1">
        <f t="array" ref="A1021">1+SUMPRODUCT(--(D1021&gt;$D$2:$D$826))</f>
        <v>826</v>
      </c>
      <c r="B1021" s="72" t="str">
        <f t="shared" si="90"/>
        <v>68760225826</v>
      </c>
      <c r="C1021" s="30">
        <v>46008</v>
      </c>
      <c r="D1021" s="29">
        <v>68760225</v>
      </c>
      <c r="E1021" s="29" t="s">
        <v>626</v>
      </c>
      <c r="F1021" s="29" t="s">
        <v>624</v>
      </c>
      <c r="G1021" s="29" t="s">
        <v>238</v>
      </c>
      <c r="H1021" s="29" t="s">
        <v>1841</v>
      </c>
      <c r="I1021" s="29">
        <v>90</v>
      </c>
      <c r="J1021" s="29">
        <v>0</v>
      </c>
      <c r="K1021" s="29">
        <v>0</v>
      </c>
      <c r="L1021" s="29">
        <v>0</v>
      </c>
      <c r="M1021" s="29" t="s">
        <v>239</v>
      </c>
      <c r="N1021" s="132">
        <v>46538</v>
      </c>
      <c r="O1021" s="29">
        <v>46418</v>
      </c>
      <c r="P1021" s="29">
        <v>530</v>
      </c>
      <c r="Q1021" s="29">
        <v>410</v>
      </c>
      <c r="R1021" s="29" t="s">
        <v>1842</v>
      </c>
      <c r="S1021" s="29">
        <v>45986</v>
      </c>
      <c r="T1021" s="29" t="s">
        <v>240</v>
      </c>
      <c r="U1021" s="29" t="s">
        <v>240</v>
      </c>
      <c r="V1021" s="29">
        <v>90</v>
      </c>
      <c r="W1021" s="29">
        <v>1020.11</v>
      </c>
      <c r="X1021" s="29">
        <v>1</v>
      </c>
      <c r="Y1021" s="29" t="s">
        <v>241</v>
      </c>
      <c r="Z1021" s="29" t="s">
        <v>2245</v>
      </c>
      <c r="AA1021" s="29" t="s">
        <v>242</v>
      </c>
      <c r="AB1021" s="29" t="s">
        <v>242</v>
      </c>
      <c r="AC1021" s="29" t="s">
        <v>242</v>
      </c>
      <c r="AD1021" s="29" t="s">
        <v>243</v>
      </c>
      <c r="AE1021" s="29" t="s">
        <v>240</v>
      </c>
      <c r="AF1021" s="30">
        <v>45975</v>
      </c>
      <c r="AH1021" s="74">
        <f>_xlfn.IFNA(IF(VLOOKUP(D1021,'Cases2021 2022 FC'!AC:AE,3,0)=0,"1",VLOOKUP(D1021,'Cases2021 2022 FC'!AC:AE,3,0)),"1")</f>
        <v>101</v>
      </c>
      <c r="AI1021" s="74">
        <f t="shared" si="91"/>
        <v>1</v>
      </c>
      <c r="AJ1021" s="74">
        <f t="shared" si="92"/>
        <v>0</v>
      </c>
      <c r="AK1021" s="74">
        <f t="shared" si="93"/>
        <v>1</v>
      </c>
      <c r="AL1021" s="74">
        <f t="shared" si="94"/>
        <v>90</v>
      </c>
      <c r="AM1021" s="75">
        <f t="shared" si="95"/>
        <v>0</v>
      </c>
      <c r="AN1021" s="72" t="str">
        <f>VLOOKUP(D1021,SOP!C:R,16,0)</f>
        <v>ΖΩΜΟΙ</v>
      </c>
    </row>
    <row r="1022" spans="1:40" x14ac:dyDescent="0.3">
      <c r="A1022" s="74" cm="1">
        <f t="array" ref="A1022">1+SUMPRODUCT(--(D1022&gt;$D$2:$D$826))</f>
        <v>826</v>
      </c>
      <c r="B1022" s="72" t="str">
        <f t="shared" si="90"/>
        <v>68760225826</v>
      </c>
      <c r="C1022" s="30">
        <v>46008</v>
      </c>
      <c r="D1022" s="29">
        <v>68760225</v>
      </c>
      <c r="E1022" s="29" t="s">
        <v>626</v>
      </c>
      <c r="F1022" s="29" t="s">
        <v>624</v>
      </c>
      <c r="G1022" s="29" t="s">
        <v>238</v>
      </c>
      <c r="H1022" s="29" t="s">
        <v>1841</v>
      </c>
      <c r="I1022" s="29">
        <v>90</v>
      </c>
      <c r="J1022" s="29">
        <v>0</v>
      </c>
      <c r="K1022" s="29">
        <v>0</v>
      </c>
      <c r="L1022" s="29">
        <v>0</v>
      </c>
      <c r="M1022" s="29" t="s">
        <v>239</v>
      </c>
      <c r="N1022" s="132">
        <v>46538</v>
      </c>
      <c r="O1022" s="29">
        <v>46418</v>
      </c>
      <c r="P1022" s="29">
        <v>530</v>
      </c>
      <c r="Q1022" s="29">
        <v>410</v>
      </c>
      <c r="R1022" s="29" t="s">
        <v>1843</v>
      </c>
      <c r="S1022" s="29">
        <v>45986</v>
      </c>
      <c r="T1022" s="29" t="s">
        <v>240</v>
      </c>
      <c r="U1022" s="29" t="s">
        <v>240</v>
      </c>
      <c r="V1022" s="29">
        <v>90</v>
      </c>
      <c r="W1022" s="29">
        <v>1020.11</v>
      </c>
      <c r="X1022" s="29">
        <v>1</v>
      </c>
      <c r="Y1022" s="29" t="s">
        <v>241</v>
      </c>
      <c r="Z1022" s="29" t="s">
        <v>2245</v>
      </c>
      <c r="AA1022" s="29" t="s">
        <v>242</v>
      </c>
      <c r="AB1022" s="29" t="s">
        <v>242</v>
      </c>
      <c r="AC1022" s="29" t="s">
        <v>242</v>
      </c>
      <c r="AD1022" s="29" t="s">
        <v>243</v>
      </c>
      <c r="AE1022" s="29" t="s">
        <v>240</v>
      </c>
      <c r="AF1022" s="30">
        <v>45975</v>
      </c>
      <c r="AH1022" s="74">
        <f>_xlfn.IFNA(IF(VLOOKUP(D1022,'Cases2021 2022 FC'!AC:AE,3,0)=0,"1",VLOOKUP(D1022,'Cases2021 2022 FC'!AC:AE,3,0)),"1")</f>
        <v>101</v>
      </c>
      <c r="AI1022" s="74">
        <f t="shared" si="91"/>
        <v>1</v>
      </c>
      <c r="AJ1022" s="74">
        <f t="shared" si="92"/>
        <v>0</v>
      </c>
      <c r="AK1022" s="74">
        <f t="shared" si="93"/>
        <v>1</v>
      </c>
      <c r="AL1022" s="74">
        <f t="shared" si="94"/>
        <v>90</v>
      </c>
      <c r="AM1022" s="75">
        <f t="shared" si="95"/>
        <v>0</v>
      </c>
      <c r="AN1022" s="72" t="str">
        <f>VLOOKUP(D1022,SOP!C:R,16,0)</f>
        <v>ΖΩΜΟΙ</v>
      </c>
    </row>
    <row r="1023" spans="1:40" x14ac:dyDescent="0.3">
      <c r="A1023" s="74" cm="1">
        <f t="array" ref="A1023">1+SUMPRODUCT(--(D1023&gt;$D$2:$D$826))</f>
        <v>826</v>
      </c>
      <c r="B1023" s="72" t="str">
        <f t="shared" si="90"/>
        <v>68760225826</v>
      </c>
      <c r="C1023" s="30">
        <v>46008</v>
      </c>
      <c r="D1023" s="29">
        <v>68760225</v>
      </c>
      <c r="E1023" s="29" t="s">
        <v>626</v>
      </c>
      <c r="F1023" s="29" t="s">
        <v>624</v>
      </c>
      <c r="G1023" s="29" t="s">
        <v>238</v>
      </c>
      <c r="H1023" s="29" t="s">
        <v>1841</v>
      </c>
      <c r="I1023" s="29">
        <v>90</v>
      </c>
      <c r="J1023" s="29">
        <v>0</v>
      </c>
      <c r="K1023" s="29">
        <v>0</v>
      </c>
      <c r="L1023" s="29">
        <v>0</v>
      </c>
      <c r="M1023" s="29" t="s">
        <v>239</v>
      </c>
      <c r="N1023" s="132">
        <v>46538</v>
      </c>
      <c r="O1023" s="29">
        <v>46418</v>
      </c>
      <c r="P1023" s="29">
        <v>530</v>
      </c>
      <c r="Q1023" s="29">
        <v>410</v>
      </c>
      <c r="R1023" s="29" t="s">
        <v>1844</v>
      </c>
      <c r="S1023" s="29">
        <v>45986</v>
      </c>
      <c r="T1023" s="29" t="s">
        <v>240</v>
      </c>
      <c r="U1023" s="29" t="s">
        <v>240</v>
      </c>
      <c r="V1023" s="29">
        <v>90</v>
      </c>
      <c r="W1023" s="29">
        <v>1020.11</v>
      </c>
      <c r="X1023" s="29">
        <v>1</v>
      </c>
      <c r="Y1023" s="29" t="s">
        <v>241</v>
      </c>
      <c r="Z1023" s="29" t="s">
        <v>2245</v>
      </c>
      <c r="AA1023" s="29" t="s">
        <v>242</v>
      </c>
      <c r="AB1023" s="29" t="s">
        <v>242</v>
      </c>
      <c r="AC1023" s="29" t="s">
        <v>242</v>
      </c>
      <c r="AD1023" s="29" t="s">
        <v>243</v>
      </c>
      <c r="AE1023" s="29" t="s">
        <v>240</v>
      </c>
      <c r="AF1023" s="30">
        <v>45975</v>
      </c>
      <c r="AH1023" s="74">
        <f>_xlfn.IFNA(IF(VLOOKUP(D1023,'Cases2021 2022 FC'!AC:AE,3,0)=0,"1",VLOOKUP(D1023,'Cases2021 2022 FC'!AC:AE,3,0)),"1")</f>
        <v>101</v>
      </c>
      <c r="AI1023" s="74">
        <f t="shared" si="91"/>
        <v>1</v>
      </c>
      <c r="AJ1023" s="74">
        <f t="shared" si="92"/>
        <v>0</v>
      </c>
      <c r="AK1023" s="74">
        <f t="shared" si="93"/>
        <v>1</v>
      </c>
      <c r="AL1023" s="74">
        <f t="shared" si="94"/>
        <v>90</v>
      </c>
      <c r="AM1023" s="75">
        <f t="shared" si="95"/>
        <v>0</v>
      </c>
      <c r="AN1023" s="72" t="str">
        <f>VLOOKUP(D1023,SOP!C:R,16,0)</f>
        <v>ΖΩΜΟΙ</v>
      </c>
    </row>
    <row r="1024" spans="1:40" x14ac:dyDescent="0.3">
      <c r="A1024" s="74" cm="1">
        <f t="array" ref="A1024">1+SUMPRODUCT(--(D1024&gt;$D$2:$D$826))</f>
        <v>826</v>
      </c>
      <c r="B1024" s="72" t="str">
        <f t="shared" si="90"/>
        <v>68760225826</v>
      </c>
      <c r="C1024" s="30">
        <v>46008</v>
      </c>
      <c r="D1024" s="29">
        <v>68760225</v>
      </c>
      <c r="E1024" s="29" t="s">
        <v>626</v>
      </c>
      <c r="F1024" s="29" t="s">
        <v>624</v>
      </c>
      <c r="G1024" s="29" t="s">
        <v>238</v>
      </c>
      <c r="H1024" s="29" t="s">
        <v>1841</v>
      </c>
      <c r="I1024" s="29">
        <v>90</v>
      </c>
      <c r="J1024" s="29">
        <v>0</v>
      </c>
      <c r="K1024" s="29">
        <v>0</v>
      </c>
      <c r="L1024" s="29">
        <v>0</v>
      </c>
      <c r="M1024" s="29" t="s">
        <v>239</v>
      </c>
      <c r="N1024" s="132">
        <v>46538</v>
      </c>
      <c r="O1024" s="29">
        <v>46418</v>
      </c>
      <c r="P1024" s="29">
        <v>530</v>
      </c>
      <c r="Q1024" s="29">
        <v>410</v>
      </c>
      <c r="R1024" s="29" t="s">
        <v>1845</v>
      </c>
      <c r="S1024" s="29">
        <v>45986</v>
      </c>
      <c r="T1024" s="29" t="s">
        <v>240</v>
      </c>
      <c r="U1024" s="29" t="s">
        <v>240</v>
      </c>
      <c r="V1024" s="29">
        <v>90</v>
      </c>
      <c r="W1024" s="29">
        <v>1020.11</v>
      </c>
      <c r="X1024" s="29">
        <v>1</v>
      </c>
      <c r="Y1024" s="29" t="s">
        <v>241</v>
      </c>
      <c r="Z1024" s="29" t="s">
        <v>2245</v>
      </c>
      <c r="AA1024" s="29" t="s">
        <v>242</v>
      </c>
      <c r="AB1024" s="29" t="s">
        <v>242</v>
      </c>
      <c r="AC1024" s="29" t="s">
        <v>242</v>
      </c>
      <c r="AD1024" s="29" t="s">
        <v>243</v>
      </c>
      <c r="AE1024" s="29" t="s">
        <v>240</v>
      </c>
      <c r="AF1024" s="30">
        <v>45975</v>
      </c>
      <c r="AH1024" s="74">
        <f>_xlfn.IFNA(IF(VLOOKUP(D1024,'Cases2021 2022 FC'!AC:AE,3,0)=0,"1",VLOOKUP(D1024,'Cases2021 2022 FC'!AC:AE,3,0)),"1")</f>
        <v>101</v>
      </c>
      <c r="AI1024" s="74">
        <f t="shared" si="91"/>
        <v>1</v>
      </c>
      <c r="AJ1024" s="74">
        <f t="shared" si="92"/>
        <v>0</v>
      </c>
      <c r="AK1024" s="74">
        <f t="shared" si="93"/>
        <v>1</v>
      </c>
      <c r="AL1024" s="74">
        <f t="shared" si="94"/>
        <v>90</v>
      </c>
      <c r="AM1024" s="75">
        <f t="shared" si="95"/>
        <v>0</v>
      </c>
      <c r="AN1024" s="72" t="str">
        <f>VLOOKUP(D1024,SOP!C:R,16,0)</f>
        <v>ΖΩΜΟΙ</v>
      </c>
    </row>
    <row r="1025" spans="1:40" x14ac:dyDescent="0.3">
      <c r="A1025" s="74" cm="1">
        <f t="array" ref="A1025">1+SUMPRODUCT(--(D1025&gt;$D$2:$D$826))</f>
        <v>826</v>
      </c>
      <c r="B1025" s="72" t="str">
        <f t="shared" si="90"/>
        <v>68760225826</v>
      </c>
      <c r="C1025" s="30">
        <v>46008</v>
      </c>
      <c r="D1025" s="29">
        <v>68760225</v>
      </c>
      <c r="E1025" s="29" t="s">
        <v>626</v>
      </c>
      <c r="F1025" s="29" t="s">
        <v>624</v>
      </c>
      <c r="G1025" s="29" t="s">
        <v>238</v>
      </c>
      <c r="H1025" s="29" t="s">
        <v>1841</v>
      </c>
      <c r="I1025" s="29">
        <v>90</v>
      </c>
      <c r="J1025" s="29">
        <v>0</v>
      </c>
      <c r="K1025" s="29">
        <v>0</v>
      </c>
      <c r="L1025" s="29">
        <v>0</v>
      </c>
      <c r="M1025" s="29" t="s">
        <v>239</v>
      </c>
      <c r="N1025" s="132">
        <v>46538</v>
      </c>
      <c r="O1025" s="29">
        <v>46418</v>
      </c>
      <c r="P1025" s="29">
        <v>530</v>
      </c>
      <c r="Q1025" s="29">
        <v>410</v>
      </c>
      <c r="R1025" s="29" t="s">
        <v>1846</v>
      </c>
      <c r="S1025" s="29">
        <v>45986</v>
      </c>
      <c r="T1025" s="29" t="s">
        <v>240</v>
      </c>
      <c r="U1025" s="29" t="s">
        <v>240</v>
      </c>
      <c r="V1025" s="29">
        <v>90</v>
      </c>
      <c r="W1025" s="29">
        <v>1020.11</v>
      </c>
      <c r="X1025" s="29">
        <v>1</v>
      </c>
      <c r="Y1025" s="29" t="s">
        <v>241</v>
      </c>
      <c r="Z1025" s="29" t="s">
        <v>2245</v>
      </c>
      <c r="AA1025" s="29" t="s">
        <v>242</v>
      </c>
      <c r="AB1025" s="29" t="s">
        <v>242</v>
      </c>
      <c r="AC1025" s="29" t="s">
        <v>242</v>
      </c>
      <c r="AD1025" s="29" t="s">
        <v>243</v>
      </c>
      <c r="AE1025" s="29" t="s">
        <v>240</v>
      </c>
      <c r="AF1025" s="30">
        <v>45975</v>
      </c>
      <c r="AH1025" s="74">
        <f>_xlfn.IFNA(IF(VLOOKUP(D1025,'Cases2021 2022 FC'!AC:AE,3,0)=0,"1",VLOOKUP(D1025,'Cases2021 2022 FC'!AC:AE,3,0)),"1")</f>
        <v>101</v>
      </c>
      <c r="AI1025" s="74">
        <f t="shared" si="91"/>
        <v>1</v>
      </c>
      <c r="AJ1025" s="74">
        <f t="shared" si="92"/>
        <v>0</v>
      </c>
      <c r="AK1025" s="74">
        <f t="shared" si="93"/>
        <v>1</v>
      </c>
      <c r="AL1025" s="74">
        <f t="shared" si="94"/>
        <v>90</v>
      </c>
      <c r="AM1025" s="75">
        <f t="shared" si="95"/>
        <v>0</v>
      </c>
      <c r="AN1025" s="72" t="str">
        <f>VLOOKUP(D1025,SOP!C:R,16,0)</f>
        <v>ΖΩΜΟΙ</v>
      </c>
    </row>
    <row r="1026" spans="1:40" x14ac:dyDescent="0.3">
      <c r="A1026" s="74" cm="1">
        <f t="array" ref="A1026">1+SUMPRODUCT(--(D1026&gt;$D$2:$D$826))</f>
        <v>826</v>
      </c>
      <c r="B1026" s="72" t="str">
        <f t="shared" ref="B1026:B1089" si="96">D1026&amp;A1026</f>
        <v>68760225826</v>
      </c>
      <c r="C1026" s="30">
        <v>46008</v>
      </c>
      <c r="D1026" s="29">
        <v>68760225</v>
      </c>
      <c r="E1026" s="29" t="s">
        <v>626</v>
      </c>
      <c r="F1026" s="29" t="s">
        <v>624</v>
      </c>
      <c r="G1026" s="29" t="s">
        <v>238</v>
      </c>
      <c r="H1026" s="29" t="s">
        <v>1841</v>
      </c>
      <c r="I1026" s="29">
        <v>90</v>
      </c>
      <c r="J1026" s="29">
        <v>0</v>
      </c>
      <c r="K1026" s="29">
        <v>0</v>
      </c>
      <c r="L1026" s="29">
        <v>0</v>
      </c>
      <c r="M1026" s="29" t="s">
        <v>239</v>
      </c>
      <c r="N1026" s="132">
        <v>46538</v>
      </c>
      <c r="O1026" s="29">
        <v>46418</v>
      </c>
      <c r="P1026" s="29">
        <v>530</v>
      </c>
      <c r="Q1026" s="29">
        <v>410</v>
      </c>
      <c r="R1026" s="29" t="s">
        <v>1847</v>
      </c>
      <c r="S1026" s="29">
        <v>45986</v>
      </c>
      <c r="T1026" s="29" t="s">
        <v>240</v>
      </c>
      <c r="U1026" s="29" t="s">
        <v>240</v>
      </c>
      <c r="V1026" s="29">
        <v>90</v>
      </c>
      <c r="W1026" s="29">
        <v>1020.11</v>
      </c>
      <c r="X1026" s="29">
        <v>1</v>
      </c>
      <c r="Y1026" s="29" t="s">
        <v>241</v>
      </c>
      <c r="Z1026" s="29" t="s">
        <v>2245</v>
      </c>
      <c r="AA1026" s="29" t="s">
        <v>242</v>
      </c>
      <c r="AB1026" s="29" t="s">
        <v>242</v>
      </c>
      <c r="AC1026" s="29" t="s">
        <v>242</v>
      </c>
      <c r="AD1026" s="29" t="s">
        <v>243</v>
      </c>
      <c r="AE1026" s="29" t="s">
        <v>240</v>
      </c>
      <c r="AF1026" s="30">
        <v>45975</v>
      </c>
      <c r="AH1026" s="74">
        <f>_xlfn.IFNA(IF(VLOOKUP(D1026,'Cases2021 2022 FC'!AC:AE,3,0)=0,"1",VLOOKUP(D1026,'Cases2021 2022 FC'!AC:AE,3,0)),"1")</f>
        <v>101</v>
      </c>
      <c r="AI1026" s="74">
        <f t="shared" ref="AI1026:AI1089" si="97">ROUND(I1026/AH1026,0)</f>
        <v>1</v>
      </c>
      <c r="AJ1026" s="74">
        <f t="shared" ref="AJ1026:AJ1089" si="98">IF(Q1026-AI1026&lt;0,Q1026-AI1026,0)</f>
        <v>0</v>
      </c>
      <c r="AK1026" s="74">
        <f t="shared" ref="AK1026:AK1089" si="99">IF((AI1026&gt;Q1026),(K1026/AH1026)-Q1026,0)+IFERROR(IF(B1026=B1025,AI1025,0),0)</f>
        <v>1</v>
      </c>
      <c r="AL1026" s="74">
        <f t="shared" ref="AL1026:AL1089" si="100">IF(AK1026&gt;K1026,I1026,AK1026)</f>
        <v>90</v>
      </c>
      <c r="AM1026" s="75">
        <f t="shared" ref="AM1026:AM1089" si="101">IFERROR((W1026/K1026)*AL1026,0)</f>
        <v>0</v>
      </c>
      <c r="AN1026" s="72" t="str">
        <f>VLOOKUP(D1026,SOP!C:R,16,0)</f>
        <v>ΖΩΜΟΙ</v>
      </c>
    </row>
    <row r="1027" spans="1:40" x14ac:dyDescent="0.3">
      <c r="A1027" s="74" cm="1">
        <f t="array" ref="A1027">1+SUMPRODUCT(--(D1027&gt;$D$2:$D$826))</f>
        <v>826</v>
      </c>
      <c r="B1027" s="72" t="str">
        <f t="shared" si="96"/>
        <v>68760225826</v>
      </c>
      <c r="C1027" s="30">
        <v>46008</v>
      </c>
      <c r="D1027" s="29">
        <v>68760225</v>
      </c>
      <c r="E1027" s="29" t="s">
        <v>626</v>
      </c>
      <c r="F1027" s="29" t="s">
        <v>624</v>
      </c>
      <c r="G1027" s="29" t="s">
        <v>238</v>
      </c>
      <c r="H1027" s="29" t="s">
        <v>1841</v>
      </c>
      <c r="I1027" s="29">
        <v>90</v>
      </c>
      <c r="J1027" s="29">
        <v>0</v>
      </c>
      <c r="K1027" s="29">
        <v>0</v>
      </c>
      <c r="L1027" s="29">
        <v>0</v>
      </c>
      <c r="M1027" s="29" t="s">
        <v>239</v>
      </c>
      <c r="N1027" s="132">
        <v>46538</v>
      </c>
      <c r="O1027" s="29">
        <v>46418</v>
      </c>
      <c r="P1027" s="29">
        <v>530</v>
      </c>
      <c r="Q1027" s="29">
        <v>410</v>
      </c>
      <c r="R1027" s="29" t="s">
        <v>1848</v>
      </c>
      <c r="S1027" s="29">
        <v>45986</v>
      </c>
      <c r="T1027" s="29" t="s">
        <v>240</v>
      </c>
      <c r="U1027" s="29" t="s">
        <v>240</v>
      </c>
      <c r="V1027" s="29">
        <v>90</v>
      </c>
      <c r="W1027" s="29">
        <v>1020.11</v>
      </c>
      <c r="X1027" s="29">
        <v>1</v>
      </c>
      <c r="Y1027" s="29" t="s">
        <v>241</v>
      </c>
      <c r="Z1027" s="29" t="s">
        <v>2245</v>
      </c>
      <c r="AA1027" s="29" t="s">
        <v>242</v>
      </c>
      <c r="AB1027" s="29" t="s">
        <v>242</v>
      </c>
      <c r="AC1027" s="29" t="s">
        <v>242</v>
      </c>
      <c r="AD1027" s="29" t="s">
        <v>243</v>
      </c>
      <c r="AE1027" s="29" t="s">
        <v>240</v>
      </c>
      <c r="AF1027" s="30">
        <v>45975</v>
      </c>
      <c r="AH1027" s="74">
        <f>_xlfn.IFNA(IF(VLOOKUP(D1027,'Cases2021 2022 FC'!AC:AE,3,0)=0,"1",VLOOKUP(D1027,'Cases2021 2022 FC'!AC:AE,3,0)),"1")</f>
        <v>101</v>
      </c>
      <c r="AI1027" s="74">
        <f t="shared" si="97"/>
        <v>1</v>
      </c>
      <c r="AJ1027" s="74">
        <f t="shared" si="98"/>
        <v>0</v>
      </c>
      <c r="AK1027" s="74">
        <f t="shared" si="99"/>
        <v>1</v>
      </c>
      <c r="AL1027" s="74">
        <f t="shared" si="100"/>
        <v>90</v>
      </c>
      <c r="AM1027" s="75">
        <f t="shared" si="101"/>
        <v>0</v>
      </c>
      <c r="AN1027" s="72" t="str">
        <f>VLOOKUP(D1027,SOP!C:R,16,0)</f>
        <v>ΖΩΜΟΙ</v>
      </c>
    </row>
    <row r="1028" spans="1:40" x14ac:dyDescent="0.3">
      <c r="A1028" s="74" cm="1">
        <f t="array" ref="A1028">1+SUMPRODUCT(--(D1028&gt;$D$2:$D$826))</f>
        <v>826</v>
      </c>
      <c r="B1028" s="72" t="str">
        <f t="shared" si="96"/>
        <v>68760225826</v>
      </c>
      <c r="C1028" s="30">
        <v>46008</v>
      </c>
      <c r="D1028" s="29">
        <v>68760225</v>
      </c>
      <c r="E1028" s="29" t="s">
        <v>626</v>
      </c>
      <c r="F1028" s="29" t="s">
        <v>624</v>
      </c>
      <c r="G1028" s="29" t="s">
        <v>238</v>
      </c>
      <c r="H1028" s="29" t="s">
        <v>1841</v>
      </c>
      <c r="I1028" s="29">
        <v>90</v>
      </c>
      <c r="J1028" s="29">
        <v>0</v>
      </c>
      <c r="K1028" s="29">
        <v>0</v>
      </c>
      <c r="L1028" s="29">
        <v>0</v>
      </c>
      <c r="M1028" s="29" t="s">
        <v>239</v>
      </c>
      <c r="N1028" s="132">
        <v>46538</v>
      </c>
      <c r="O1028" s="29">
        <v>46418</v>
      </c>
      <c r="P1028" s="29">
        <v>530</v>
      </c>
      <c r="Q1028" s="29">
        <v>410</v>
      </c>
      <c r="R1028" s="29" t="s">
        <v>1849</v>
      </c>
      <c r="S1028" s="29">
        <v>45986</v>
      </c>
      <c r="T1028" s="29" t="s">
        <v>240</v>
      </c>
      <c r="U1028" s="29" t="s">
        <v>240</v>
      </c>
      <c r="V1028" s="29">
        <v>90</v>
      </c>
      <c r="W1028" s="29">
        <v>1020.11</v>
      </c>
      <c r="X1028" s="29">
        <v>1</v>
      </c>
      <c r="Y1028" s="29" t="s">
        <v>241</v>
      </c>
      <c r="Z1028" s="29" t="s">
        <v>2245</v>
      </c>
      <c r="AA1028" s="29" t="s">
        <v>242</v>
      </c>
      <c r="AB1028" s="29" t="s">
        <v>242</v>
      </c>
      <c r="AC1028" s="29" t="s">
        <v>242</v>
      </c>
      <c r="AD1028" s="29" t="s">
        <v>243</v>
      </c>
      <c r="AE1028" s="29" t="s">
        <v>240</v>
      </c>
      <c r="AF1028" s="30">
        <v>45975</v>
      </c>
      <c r="AH1028" s="74">
        <f>_xlfn.IFNA(IF(VLOOKUP(D1028,'Cases2021 2022 FC'!AC:AE,3,0)=0,"1",VLOOKUP(D1028,'Cases2021 2022 FC'!AC:AE,3,0)),"1")</f>
        <v>101</v>
      </c>
      <c r="AI1028" s="74">
        <f t="shared" si="97"/>
        <v>1</v>
      </c>
      <c r="AJ1028" s="74">
        <f t="shared" si="98"/>
        <v>0</v>
      </c>
      <c r="AK1028" s="74">
        <f t="shared" si="99"/>
        <v>1</v>
      </c>
      <c r="AL1028" s="74">
        <f t="shared" si="100"/>
        <v>90</v>
      </c>
      <c r="AM1028" s="75">
        <f t="shared" si="101"/>
        <v>0</v>
      </c>
      <c r="AN1028" s="72" t="str">
        <f>VLOOKUP(D1028,SOP!C:R,16,0)</f>
        <v>ΖΩΜΟΙ</v>
      </c>
    </row>
    <row r="1029" spans="1:40" x14ac:dyDescent="0.3">
      <c r="A1029" s="74" cm="1">
        <f t="array" ref="A1029">1+SUMPRODUCT(--(D1029&gt;$D$2:$D$826))</f>
        <v>826</v>
      </c>
      <c r="B1029" s="72" t="str">
        <f t="shared" si="96"/>
        <v>68760225826</v>
      </c>
      <c r="C1029" s="30">
        <v>46008</v>
      </c>
      <c r="D1029" s="29">
        <v>68760225</v>
      </c>
      <c r="E1029" s="29" t="s">
        <v>626</v>
      </c>
      <c r="F1029" s="29" t="s">
        <v>624</v>
      </c>
      <c r="G1029" s="29" t="s">
        <v>238</v>
      </c>
      <c r="H1029" s="29" t="s">
        <v>1841</v>
      </c>
      <c r="I1029" s="29">
        <v>90</v>
      </c>
      <c r="J1029" s="29">
        <v>0</v>
      </c>
      <c r="K1029" s="29">
        <v>0</v>
      </c>
      <c r="L1029" s="29">
        <v>0</v>
      </c>
      <c r="M1029" s="29" t="s">
        <v>239</v>
      </c>
      <c r="N1029" s="132">
        <v>46538</v>
      </c>
      <c r="O1029" s="29">
        <v>46418</v>
      </c>
      <c r="P1029" s="29">
        <v>530</v>
      </c>
      <c r="Q1029" s="29">
        <v>410</v>
      </c>
      <c r="R1029" s="29" t="s">
        <v>1850</v>
      </c>
      <c r="S1029" s="29">
        <v>45986</v>
      </c>
      <c r="T1029" s="29" t="s">
        <v>240</v>
      </c>
      <c r="U1029" s="29" t="s">
        <v>240</v>
      </c>
      <c r="V1029" s="29">
        <v>90</v>
      </c>
      <c r="W1029" s="29">
        <v>1020.11</v>
      </c>
      <c r="X1029" s="29">
        <v>1</v>
      </c>
      <c r="Y1029" s="29" t="s">
        <v>241</v>
      </c>
      <c r="Z1029" s="29" t="s">
        <v>2245</v>
      </c>
      <c r="AA1029" s="29" t="s">
        <v>242</v>
      </c>
      <c r="AB1029" s="29" t="s">
        <v>242</v>
      </c>
      <c r="AC1029" s="29" t="s">
        <v>242</v>
      </c>
      <c r="AD1029" s="29" t="s">
        <v>243</v>
      </c>
      <c r="AE1029" s="29" t="s">
        <v>240</v>
      </c>
      <c r="AF1029" s="30">
        <v>45975</v>
      </c>
      <c r="AH1029" s="74">
        <f>_xlfn.IFNA(IF(VLOOKUP(D1029,'Cases2021 2022 FC'!AC:AE,3,0)=0,"1",VLOOKUP(D1029,'Cases2021 2022 FC'!AC:AE,3,0)),"1")</f>
        <v>101</v>
      </c>
      <c r="AI1029" s="74">
        <f t="shared" si="97"/>
        <v>1</v>
      </c>
      <c r="AJ1029" s="74">
        <f t="shared" si="98"/>
        <v>0</v>
      </c>
      <c r="AK1029" s="74">
        <f t="shared" si="99"/>
        <v>1</v>
      </c>
      <c r="AL1029" s="74">
        <f t="shared" si="100"/>
        <v>90</v>
      </c>
      <c r="AM1029" s="75">
        <f t="shared" si="101"/>
        <v>0</v>
      </c>
      <c r="AN1029" s="72" t="str">
        <f>VLOOKUP(D1029,SOP!C:R,16,0)</f>
        <v>ΖΩΜΟΙ</v>
      </c>
    </row>
    <row r="1030" spans="1:40" x14ac:dyDescent="0.3">
      <c r="A1030" s="74" cm="1">
        <f t="array" ref="A1030">1+SUMPRODUCT(--(D1030&gt;$D$2:$D$826))</f>
        <v>826</v>
      </c>
      <c r="B1030" s="72" t="str">
        <f t="shared" si="96"/>
        <v>68760225826</v>
      </c>
      <c r="C1030" s="30">
        <v>46008</v>
      </c>
      <c r="D1030" s="29">
        <v>68760225</v>
      </c>
      <c r="E1030" s="29" t="s">
        <v>626</v>
      </c>
      <c r="F1030" s="29" t="s">
        <v>624</v>
      </c>
      <c r="G1030" s="29" t="s">
        <v>238</v>
      </c>
      <c r="H1030" s="29" t="s">
        <v>1841</v>
      </c>
      <c r="I1030" s="29">
        <v>90</v>
      </c>
      <c r="J1030" s="29">
        <v>0</v>
      </c>
      <c r="K1030" s="29">
        <v>0</v>
      </c>
      <c r="L1030" s="29">
        <v>0</v>
      </c>
      <c r="M1030" s="29" t="s">
        <v>239</v>
      </c>
      <c r="N1030" s="132">
        <v>46538</v>
      </c>
      <c r="O1030" s="29">
        <v>46418</v>
      </c>
      <c r="P1030" s="29">
        <v>530</v>
      </c>
      <c r="Q1030" s="29">
        <v>410</v>
      </c>
      <c r="R1030" s="29" t="s">
        <v>2102</v>
      </c>
      <c r="S1030" s="29">
        <v>45986</v>
      </c>
      <c r="T1030" s="29" t="s">
        <v>240</v>
      </c>
      <c r="U1030" s="29" t="s">
        <v>240</v>
      </c>
      <c r="V1030" s="29">
        <v>90</v>
      </c>
      <c r="W1030" s="29">
        <v>1020.11</v>
      </c>
      <c r="X1030" s="29">
        <v>1</v>
      </c>
      <c r="Y1030" s="29" t="s">
        <v>241</v>
      </c>
      <c r="Z1030" s="29" t="s">
        <v>2245</v>
      </c>
      <c r="AA1030" s="29" t="s">
        <v>242</v>
      </c>
      <c r="AB1030" s="29" t="s">
        <v>242</v>
      </c>
      <c r="AC1030" s="29" t="s">
        <v>242</v>
      </c>
      <c r="AD1030" s="29" t="s">
        <v>243</v>
      </c>
      <c r="AE1030" s="29" t="s">
        <v>240</v>
      </c>
      <c r="AF1030" s="30">
        <v>45975</v>
      </c>
      <c r="AH1030" s="74">
        <f>_xlfn.IFNA(IF(VLOOKUP(D1030,'Cases2021 2022 FC'!AC:AE,3,0)=0,"1",VLOOKUP(D1030,'Cases2021 2022 FC'!AC:AE,3,0)),"1")</f>
        <v>101</v>
      </c>
      <c r="AI1030" s="74">
        <f t="shared" si="97"/>
        <v>1</v>
      </c>
      <c r="AJ1030" s="74">
        <f t="shared" si="98"/>
        <v>0</v>
      </c>
      <c r="AK1030" s="74">
        <f t="shared" si="99"/>
        <v>1</v>
      </c>
      <c r="AL1030" s="74">
        <f t="shared" si="100"/>
        <v>90</v>
      </c>
      <c r="AM1030" s="75">
        <f t="shared" si="101"/>
        <v>0</v>
      </c>
      <c r="AN1030" s="72" t="str">
        <f>VLOOKUP(D1030,SOP!C:R,16,0)</f>
        <v>ΖΩΜΟΙ</v>
      </c>
    </row>
    <row r="1031" spans="1:40" x14ac:dyDescent="0.3">
      <c r="A1031" s="74" cm="1">
        <f t="array" ref="A1031">1+SUMPRODUCT(--(D1031&gt;$D$2:$D$826))</f>
        <v>826</v>
      </c>
      <c r="B1031" s="72" t="str">
        <f t="shared" si="96"/>
        <v>68760225826</v>
      </c>
      <c r="C1031" s="30">
        <v>46008</v>
      </c>
      <c r="D1031" s="29">
        <v>68760225</v>
      </c>
      <c r="E1031" s="29" t="s">
        <v>626</v>
      </c>
      <c r="F1031" s="29" t="s">
        <v>624</v>
      </c>
      <c r="G1031" s="29" t="s">
        <v>238</v>
      </c>
      <c r="H1031" s="29" t="s">
        <v>1841</v>
      </c>
      <c r="I1031" s="29">
        <v>90</v>
      </c>
      <c r="J1031" s="29">
        <v>0</v>
      </c>
      <c r="K1031" s="29">
        <v>0</v>
      </c>
      <c r="L1031" s="29">
        <v>0</v>
      </c>
      <c r="M1031" s="29" t="s">
        <v>239</v>
      </c>
      <c r="N1031" s="132">
        <v>46538</v>
      </c>
      <c r="O1031" s="30">
        <v>46418</v>
      </c>
      <c r="P1031" s="29">
        <v>530</v>
      </c>
      <c r="Q1031" s="29">
        <v>410</v>
      </c>
      <c r="R1031" s="29" t="s">
        <v>1851</v>
      </c>
      <c r="S1031" s="29">
        <v>45986</v>
      </c>
      <c r="T1031" s="29" t="s">
        <v>240</v>
      </c>
      <c r="U1031" s="29" t="s">
        <v>240</v>
      </c>
      <c r="V1031" s="29">
        <v>90</v>
      </c>
      <c r="W1031" s="29">
        <v>1020.11</v>
      </c>
      <c r="X1031" s="29">
        <v>1</v>
      </c>
      <c r="Y1031" s="29" t="s">
        <v>241</v>
      </c>
      <c r="Z1031" s="29" t="s">
        <v>2245</v>
      </c>
      <c r="AA1031" s="29" t="s">
        <v>242</v>
      </c>
      <c r="AB1031" s="29" t="s">
        <v>242</v>
      </c>
      <c r="AC1031" s="29" t="s">
        <v>242</v>
      </c>
      <c r="AD1031" s="29" t="s">
        <v>243</v>
      </c>
      <c r="AE1031" s="29" t="s">
        <v>240</v>
      </c>
      <c r="AF1031" s="30">
        <v>45975</v>
      </c>
      <c r="AH1031" s="74">
        <f>_xlfn.IFNA(IF(VLOOKUP(D1031,'Cases2021 2022 FC'!AC:AE,3,0)=0,"1",VLOOKUP(D1031,'Cases2021 2022 FC'!AC:AE,3,0)),"1")</f>
        <v>101</v>
      </c>
      <c r="AI1031" s="74">
        <f t="shared" si="97"/>
        <v>1</v>
      </c>
      <c r="AJ1031" s="74">
        <f t="shared" si="98"/>
        <v>0</v>
      </c>
      <c r="AK1031" s="74">
        <f t="shared" si="99"/>
        <v>1</v>
      </c>
      <c r="AL1031" s="74">
        <f t="shared" si="100"/>
        <v>90</v>
      </c>
      <c r="AM1031" s="75">
        <f t="shared" si="101"/>
        <v>0</v>
      </c>
      <c r="AN1031" s="72" t="str">
        <f>VLOOKUP(D1031,SOP!C:R,16,0)</f>
        <v>ΖΩΜΟΙ</v>
      </c>
    </row>
    <row r="1032" spans="1:40" x14ac:dyDescent="0.3">
      <c r="A1032" s="74" cm="1">
        <f t="array" ref="A1032">1+SUMPRODUCT(--(D1032&gt;$D$2:$D$826))</f>
        <v>826</v>
      </c>
      <c r="B1032" s="72" t="str">
        <f t="shared" si="96"/>
        <v>68760225826</v>
      </c>
      <c r="C1032" s="30">
        <v>46008</v>
      </c>
      <c r="D1032" s="29">
        <v>68760225</v>
      </c>
      <c r="E1032" s="29" t="s">
        <v>626</v>
      </c>
      <c r="F1032" s="29" t="s">
        <v>624</v>
      </c>
      <c r="G1032" s="29" t="s">
        <v>238</v>
      </c>
      <c r="H1032" s="29" t="s">
        <v>1841</v>
      </c>
      <c r="I1032" s="29">
        <v>90</v>
      </c>
      <c r="J1032" s="29">
        <v>0</v>
      </c>
      <c r="K1032" s="29">
        <v>0</v>
      </c>
      <c r="L1032" s="29">
        <v>0</v>
      </c>
      <c r="M1032" s="29" t="s">
        <v>239</v>
      </c>
      <c r="N1032" s="30">
        <v>46538</v>
      </c>
      <c r="O1032" s="30">
        <v>46418</v>
      </c>
      <c r="P1032" s="29">
        <v>530</v>
      </c>
      <c r="Q1032" s="29">
        <v>410</v>
      </c>
      <c r="R1032" s="29" t="s">
        <v>1852</v>
      </c>
      <c r="S1032" s="30">
        <v>45986</v>
      </c>
      <c r="T1032" s="29" t="s">
        <v>240</v>
      </c>
      <c r="U1032" s="29" t="s">
        <v>240</v>
      </c>
      <c r="V1032" s="29">
        <v>90</v>
      </c>
      <c r="W1032" s="29">
        <v>1020.11</v>
      </c>
      <c r="X1032" s="29">
        <v>1</v>
      </c>
      <c r="Y1032" s="29" t="s">
        <v>241</v>
      </c>
      <c r="Z1032" s="29" t="s">
        <v>2245</v>
      </c>
      <c r="AA1032" s="29" t="s">
        <v>242</v>
      </c>
      <c r="AB1032" s="29" t="s">
        <v>242</v>
      </c>
      <c r="AC1032" s="29" t="s">
        <v>242</v>
      </c>
      <c r="AD1032" s="29" t="s">
        <v>243</v>
      </c>
      <c r="AE1032" s="29" t="s">
        <v>240</v>
      </c>
      <c r="AF1032" s="30">
        <v>45975</v>
      </c>
      <c r="AH1032" s="74">
        <f>_xlfn.IFNA(IF(VLOOKUP(D1032,'Cases2021 2022 FC'!AC:AE,3,0)=0,"1",VLOOKUP(D1032,'Cases2021 2022 FC'!AC:AE,3,0)),"1")</f>
        <v>101</v>
      </c>
      <c r="AI1032" s="74">
        <f t="shared" si="97"/>
        <v>1</v>
      </c>
      <c r="AJ1032" s="74">
        <f t="shared" si="98"/>
        <v>0</v>
      </c>
      <c r="AK1032" s="74">
        <f t="shared" si="99"/>
        <v>1</v>
      </c>
      <c r="AL1032" s="74">
        <f t="shared" si="100"/>
        <v>90</v>
      </c>
      <c r="AM1032" s="75">
        <f t="shared" si="101"/>
        <v>0</v>
      </c>
      <c r="AN1032" s="72" t="str">
        <f>VLOOKUP(D1032,SOP!C:R,16,0)</f>
        <v>ΖΩΜΟΙ</v>
      </c>
    </row>
    <row r="1033" spans="1:40" x14ac:dyDescent="0.3">
      <c r="A1033" s="74" cm="1">
        <f t="array" ref="A1033">1+SUMPRODUCT(--(D1033&gt;$D$2:$D$826))</f>
        <v>826</v>
      </c>
      <c r="B1033" s="72" t="str">
        <f t="shared" si="96"/>
        <v>68760225826</v>
      </c>
      <c r="C1033" s="30">
        <v>46008</v>
      </c>
      <c r="D1033" s="29">
        <v>68760225</v>
      </c>
      <c r="E1033" s="29" t="s">
        <v>626</v>
      </c>
      <c r="F1033" s="29" t="s">
        <v>624</v>
      </c>
      <c r="G1033" s="29" t="s">
        <v>238</v>
      </c>
      <c r="H1033" s="29" t="s">
        <v>1841</v>
      </c>
      <c r="I1033" s="29">
        <v>90</v>
      </c>
      <c r="J1033" s="29">
        <v>0</v>
      </c>
      <c r="K1033" s="29">
        <v>0</v>
      </c>
      <c r="L1033" s="29">
        <v>0</v>
      </c>
      <c r="M1033" s="29" t="s">
        <v>239</v>
      </c>
      <c r="N1033" s="132">
        <v>46538</v>
      </c>
      <c r="O1033" s="30">
        <v>46418</v>
      </c>
      <c r="P1033" s="29">
        <v>530</v>
      </c>
      <c r="Q1033" s="29">
        <v>410</v>
      </c>
      <c r="R1033" s="29" t="s">
        <v>1853</v>
      </c>
      <c r="S1033" s="29">
        <v>45986</v>
      </c>
      <c r="T1033" s="29" t="s">
        <v>240</v>
      </c>
      <c r="U1033" s="29" t="s">
        <v>240</v>
      </c>
      <c r="V1033" s="29">
        <v>90</v>
      </c>
      <c r="W1033" s="29">
        <v>1020.11</v>
      </c>
      <c r="X1033" s="29">
        <v>1</v>
      </c>
      <c r="Y1033" s="29" t="s">
        <v>241</v>
      </c>
      <c r="Z1033" s="29" t="s">
        <v>2245</v>
      </c>
      <c r="AA1033" s="29" t="s">
        <v>242</v>
      </c>
      <c r="AB1033" s="29" t="s">
        <v>242</v>
      </c>
      <c r="AC1033" s="29" t="s">
        <v>242</v>
      </c>
      <c r="AD1033" s="29" t="s">
        <v>243</v>
      </c>
      <c r="AE1033" s="29" t="s">
        <v>240</v>
      </c>
      <c r="AF1033" s="30">
        <v>45975</v>
      </c>
      <c r="AH1033" s="74">
        <f>_xlfn.IFNA(IF(VLOOKUP(D1033,'Cases2021 2022 FC'!AC:AE,3,0)=0,"1",VLOOKUP(D1033,'Cases2021 2022 FC'!AC:AE,3,0)),"1")</f>
        <v>101</v>
      </c>
      <c r="AI1033" s="74">
        <f t="shared" si="97"/>
        <v>1</v>
      </c>
      <c r="AJ1033" s="74">
        <f t="shared" si="98"/>
        <v>0</v>
      </c>
      <c r="AK1033" s="74">
        <f t="shared" si="99"/>
        <v>1</v>
      </c>
      <c r="AL1033" s="74">
        <f t="shared" si="100"/>
        <v>90</v>
      </c>
      <c r="AM1033" s="75">
        <f t="shared" si="101"/>
        <v>0</v>
      </c>
      <c r="AN1033" s="72" t="str">
        <f>VLOOKUP(D1033,SOP!C:R,16,0)</f>
        <v>ΖΩΜΟΙ</v>
      </c>
    </row>
    <row r="1034" spans="1:40" x14ac:dyDescent="0.3">
      <c r="A1034" s="74" cm="1">
        <f t="array" ref="A1034">1+SUMPRODUCT(--(D1034&gt;$D$2:$D$826))</f>
        <v>826</v>
      </c>
      <c r="B1034" s="72" t="str">
        <f t="shared" si="96"/>
        <v>68760225826</v>
      </c>
      <c r="C1034" s="30">
        <v>46008</v>
      </c>
      <c r="D1034" s="29">
        <v>68760225</v>
      </c>
      <c r="E1034" s="29" t="s">
        <v>626</v>
      </c>
      <c r="F1034" s="29" t="s">
        <v>624</v>
      </c>
      <c r="G1034" s="29" t="s">
        <v>238</v>
      </c>
      <c r="H1034" s="29" t="s">
        <v>1841</v>
      </c>
      <c r="I1034" s="29">
        <v>90</v>
      </c>
      <c r="J1034" s="29">
        <v>0</v>
      </c>
      <c r="K1034" s="29">
        <v>0</v>
      </c>
      <c r="L1034" s="29">
        <v>0</v>
      </c>
      <c r="M1034" s="29" t="s">
        <v>239</v>
      </c>
      <c r="N1034" s="30">
        <v>46538</v>
      </c>
      <c r="O1034" s="30">
        <v>46418</v>
      </c>
      <c r="P1034" s="29">
        <v>530</v>
      </c>
      <c r="Q1034" s="29">
        <v>410</v>
      </c>
      <c r="R1034" s="29" t="s">
        <v>1854</v>
      </c>
      <c r="S1034" s="30">
        <v>45986</v>
      </c>
      <c r="T1034" s="29" t="s">
        <v>240</v>
      </c>
      <c r="U1034" s="29" t="s">
        <v>240</v>
      </c>
      <c r="V1034" s="29">
        <v>90</v>
      </c>
      <c r="W1034" s="29">
        <v>1020.11</v>
      </c>
      <c r="X1034" s="29">
        <v>1</v>
      </c>
      <c r="Y1034" s="29" t="s">
        <v>241</v>
      </c>
      <c r="Z1034" s="29" t="s">
        <v>2245</v>
      </c>
      <c r="AA1034" s="29" t="s">
        <v>242</v>
      </c>
      <c r="AB1034" s="29" t="s">
        <v>242</v>
      </c>
      <c r="AC1034" s="29" t="s">
        <v>242</v>
      </c>
      <c r="AD1034" s="29" t="s">
        <v>243</v>
      </c>
      <c r="AE1034" s="29" t="s">
        <v>240</v>
      </c>
      <c r="AF1034" s="30">
        <v>45975</v>
      </c>
      <c r="AH1034" s="74">
        <f>_xlfn.IFNA(IF(VLOOKUP(D1034,'Cases2021 2022 FC'!AC:AE,3,0)=0,"1",VLOOKUP(D1034,'Cases2021 2022 FC'!AC:AE,3,0)),"1")</f>
        <v>101</v>
      </c>
      <c r="AI1034" s="74">
        <f t="shared" si="97"/>
        <v>1</v>
      </c>
      <c r="AJ1034" s="74">
        <f t="shared" si="98"/>
        <v>0</v>
      </c>
      <c r="AK1034" s="74">
        <f t="shared" si="99"/>
        <v>1</v>
      </c>
      <c r="AL1034" s="74">
        <f t="shared" si="100"/>
        <v>90</v>
      </c>
      <c r="AM1034" s="75">
        <f t="shared" si="101"/>
        <v>0</v>
      </c>
      <c r="AN1034" s="72" t="str">
        <f>VLOOKUP(D1034,SOP!C:R,16,0)</f>
        <v>ΖΩΜΟΙ</v>
      </c>
    </row>
    <row r="1035" spans="1:40" x14ac:dyDescent="0.3">
      <c r="A1035" s="74" cm="1">
        <f t="array" ref="A1035">1+SUMPRODUCT(--(D1035&gt;$D$2:$D$826))</f>
        <v>826</v>
      </c>
      <c r="B1035" s="72" t="str">
        <f t="shared" si="96"/>
        <v>68760225826</v>
      </c>
      <c r="C1035" s="30">
        <v>46008</v>
      </c>
      <c r="D1035" s="29">
        <v>68760225</v>
      </c>
      <c r="E1035" s="29" t="s">
        <v>626</v>
      </c>
      <c r="F1035" s="29" t="s">
        <v>624</v>
      </c>
      <c r="G1035" s="29" t="s">
        <v>238</v>
      </c>
      <c r="H1035" s="29" t="s">
        <v>1841</v>
      </c>
      <c r="I1035" s="29">
        <v>90</v>
      </c>
      <c r="J1035" s="29">
        <v>0</v>
      </c>
      <c r="K1035" s="29">
        <v>0</v>
      </c>
      <c r="L1035" s="29">
        <v>0</v>
      </c>
      <c r="M1035" s="29" t="s">
        <v>239</v>
      </c>
      <c r="N1035" s="30">
        <v>46538</v>
      </c>
      <c r="O1035" s="30">
        <v>46418</v>
      </c>
      <c r="P1035" s="29">
        <v>530</v>
      </c>
      <c r="Q1035" s="29">
        <v>410</v>
      </c>
      <c r="R1035" s="29" t="s">
        <v>1855</v>
      </c>
      <c r="S1035" s="30">
        <v>45986</v>
      </c>
      <c r="T1035" s="29" t="s">
        <v>240</v>
      </c>
      <c r="U1035" s="29" t="s">
        <v>240</v>
      </c>
      <c r="V1035" s="29">
        <v>90</v>
      </c>
      <c r="W1035" s="29">
        <v>1020.11</v>
      </c>
      <c r="X1035" s="29">
        <v>1</v>
      </c>
      <c r="Y1035" s="29" t="s">
        <v>241</v>
      </c>
      <c r="Z1035" s="29" t="s">
        <v>2245</v>
      </c>
      <c r="AA1035" s="29" t="s">
        <v>242</v>
      </c>
      <c r="AB1035" s="29" t="s">
        <v>242</v>
      </c>
      <c r="AC1035" s="29" t="s">
        <v>242</v>
      </c>
      <c r="AD1035" s="29" t="s">
        <v>243</v>
      </c>
      <c r="AE1035" s="29" t="s">
        <v>240</v>
      </c>
      <c r="AF1035" s="30">
        <v>45975</v>
      </c>
      <c r="AH1035" s="74">
        <f>_xlfn.IFNA(IF(VLOOKUP(D1035,'Cases2021 2022 FC'!AC:AE,3,0)=0,"1",VLOOKUP(D1035,'Cases2021 2022 FC'!AC:AE,3,0)),"1")</f>
        <v>101</v>
      </c>
      <c r="AI1035" s="74">
        <f t="shared" si="97"/>
        <v>1</v>
      </c>
      <c r="AJ1035" s="74">
        <f t="shared" si="98"/>
        <v>0</v>
      </c>
      <c r="AK1035" s="74">
        <f t="shared" si="99"/>
        <v>1</v>
      </c>
      <c r="AL1035" s="74">
        <f t="shared" si="100"/>
        <v>90</v>
      </c>
      <c r="AM1035" s="75">
        <f t="shared" si="101"/>
        <v>0</v>
      </c>
      <c r="AN1035" s="72" t="str">
        <f>VLOOKUP(D1035,SOP!C:R,16,0)</f>
        <v>ΖΩΜΟΙ</v>
      </c>
    </row>
    <row r="1036" spans="1:40" x14ac:dyDescent="0.3">
      <c r="A1036" s="74" cm="1">
        <f t="array" ref="A1036">1+SUMPRODUCT(--(D1036&gt;$D$2:$D$826))</f>
        <v>826</v>
      </c>
      <c r="B1036" s="72" t="str">
        <f t="shared" si="96"/>
        <v>68760225826</v>
      </c>
      <c r="C1036" s="30">
        <v>46008</v>
      </c>
      <c r="D1036" s="29">
        <v>68760225</v>
      </c>
      <c r="E1036" s="29" t="s">
        <v>626</v>
      </c>
      <c r="F1036" s="29" t="s">
        <v>624</v>
      </c>
      <c r="G1036" s="29" t="s">
        <v>238</v>
      </c>
      <c r="H1036" s="29" t="s">
        <v>1841</v>
      </c>
      <c r="I1036" s="29">
        <v>90</v>
      </c>
      <c r="J1036" s="29">
        <v>0</v>
      </c>
      <c r="K1036" s="29">
        <v>0</v>
      </c>
      <c r="L1036" s="29">
        <v>0</v>
      </c>
      <c r="M1036" s="29" t="s">
        <v>239</v>
      </c>
      <c r="N1036" s="30">
        <v>46538</v>
      </c>
      <c r="O1036" s="30">
        <v>46418</v>
      </c>
      <c r="P1036" s="32">
        <v>530</v>
      </c>
      <c r="Q1036" s="32">
        <v>410</v>
      </c>
      <c r="R1036" s="29" t="s">
        <v>1856</v>
      </c>
      <c r="S1036" s="30">
        <v>45986</v>
      </c>
      <c r="T1036" s="29" t="s">
        <v>240</v>
      </c>
      <c r="U1036" s="29" t="s">
        <v>240</v>
      </c>
      <c r="V1036" s="32">
        <v>90</v>
      </c>
      <c r="W1036" s="33">
        <v>1020.11</v>
      </c>
      <c r="X1036" s="31">
        <v>1</v>
      </c>
      <c r="Y1036" s="29" t="s">
        <v>241</v>
      </c>
      <c r="Z1036" s="29" t="s">
        <v>2245</v>
      </c>
      <c r="AA1036" s="29" t="s">
        <v>242</v>
      </c>
      <c r="AB1036" s="29" t="s">
        <v>242</v>
      </c>
      <c r="AC1036" s="29" t="s">
        <v>242</v>
      </c>
      <c r="AD1036" s="29" t="s">
        <v>243</v>
      </c>
      <c r="AE1036" s="29" t="s">
        <v>240</v>
      </c>
      <c r="AF1036" s="30">
        <v>45975</v>
      </c>
      <c r="AG1036" s="30"/>
      <c r="AH1036" s="74">
        <f>_xlfn.IFNA(IF(VLOOKUP(D1036,'Cases2021 2022 FC'!AC:AE,3,0)=0,"1",VLOOKUP(D1036,'Cases2021 2022 FC'!AC:AE,3,0)),"1")</f>
        <v>101</v>
      </c>
      <c r="AI1036" s="74">
        <f t="shared" si="97"/>
        <v>1</v>
      </c>
      <c r="AJ1036" s="74">
        <f t="shared" si="98"/>
        <v>0</v>
      </c>
      <c r="AK1036" s="74">
        <f t="shared" si="99"/>
        <v>1</v>
      </c>
      <c r="AL1036" s="74">
        <f t="shared" si="100"/>
        <v>90</v>
      </c>
      <c r="AM1036" s="75">
        <f t="shared" si="101"/>
        <v>0</v>
      </c>
      <c r="AN1036" s="72" t="str">
        <f>VLOOKUP(D1036,SOP!C:R,16,0)</f>
        <v>ΖΩΜΟΙ</v>
      </c>
    </row>
    <row r="1037" spans="1:40" x14ac:dyDescent="0.3">
      <c r="A1037" s="74" cm="1">
        <f t="array" ref="A1037">1+SUMPRODUCT(--(D1037&gt;$D$2:$D$826))</f>
        <v>826</v>
      </c>
      <c r="B1037" s="72" t="str">
        <f t="shared" si="96"/>
        <v>68760225826</v>
      </c>
      <c r="C1037" s="30">
        <v>46008</v>
      </c>
      <c r="D1037" s="29">
        <v>68760225</v>
      </c>
      <c r="E1037" s="29" t="s">
        <v>626</v>
      </c>
      <c r="F1037" s="29" t="s">
        <v>624</v>
      </c>
      <c r="G1037" s="29" t="s">
        <v>238</v>
      </c>
      <c r="H1037" s="29" t="s">
        <v>1841</v>
      </c>
      <c r="I1037" s="29">
        <v>90</v>
      </c>
      <c r="J1037" s="29">
        <v>0</v>
      </c>
      <c r="K1037" s="29">
        <v>0</v>
      </c>
      <c r="L1037" s="29">
        <v>0</v>
      </c>
      <c r="M1037" s="29" t="s">
        <v>239</v>
      </c>
      <c r="N1037" s="30">
        <v>46538</v>
      </c>
      <c r="O1037" s="30">
        <v>46418</v>
      </c>
      <c r="P1037" s="32">
        <v>530</v>
      </c>
      <c r="Q1037" s="32">
        <v>410</v>
      </c>
      <c r="R1037" s="29" t="s">
        <v>1857</v>
      </c>
      <c r="S1037" s="30">
        <v>45986</v>
      </c>
      <c r="T1037" s="29" t="s">
        <v>240</v>
      </c>
      <c r="U1037" s="29" t="s">
        <v>240</v>
      </c>
      <c r="V1037" s="32">
        <v>90</v>
      </c>
      <c r="W1037" s="33">
        <v>1020.11</v>
      </c>
      <c r="X1037" s="31">
        <v>1</v>
      </c>
      <c r="Y1037" s="29" t="s">
        <v>241</v>
      </c>
      <c r="Z1037" s="29" t="s">
        <v>2245</v>
      </c>
      <c r="AA1037" s="29" t="s">
        <v>242</v>
      </c>
      <c r="AB1037" s="29" t="s">
        <v>242</v>
      </c>
      <c r="AC1037" s="29" t="s">
        <v>242</v>
      </c>
      <c r="AD1037" s="29" t="s">
        <v>243</v>
      </c>
      <c r="AE1037" s="29" t="s">
        <v>240</v>
      </c>
      <c r="AF1037" s="30">
        <v>45975</v>
      </c>
      <c r="AG1037" s="30"/>
      <c r="AH1037" s="74">
        <f>_xlfn.IFNA(IF(VLOOKUP(D1037,'Cases2021 2022 FC'!AC:AE,3,0)=0,"1",VLOOKUP(D1037,'Cases2021 2022 FC'!AC:AE,3,0)),"1")</f>
        <v>101</v>
      </c>
      <c r="AI1037" s="74">
        <f t="shared" si="97"/>
        <v>1</v>
      </c>
      <c r="AJ1037" s="74">
        <f t="shared" si="98"/>
        <v>0</v>
      </c>
      <c r="AK1037" s="74">
        <f t="shared" si="99"/>
        <v>1</v>
      </c>
      <c r="AL1037" s="74">
        <f t="shared" si="100"/>
        <v>90</v>
      </c>
      <c r="AM1037" s="75">
        <f t="shared" si="101"/>
        <v>0</v>
      </c>
      <c r="AN1037" s="72" t="str">
        <f>VLOOKUP(D1037,SOP!C:R,16,0)</f>
        <v>ΖΩΜΟΙ</v>
      </c>
    </row>
    <row r="1038" spans="1:40" x14ac:dyDescent="0.3">
      <c r="A1038" s="74" cm="1">
        <f t="array" ref="A1038">1+SUMPRODUCT(--(D1038&gt;$D$2:$D$826))</f>
        <v>826</v>
      </c>
      <c r="B1038" s="72" t="str">
        <f t="shared" si="96"/>
        <v>68760225826</v>
      </c>
      <c r="C1038" s="30">
        <v>46008</v>
      </c>
      <c r="D1038" s="29">
        <v>68760225</v>
      </c>
      <c r="E1038" s="29" t="s">
        <v>626</v>
      </c>
      <c r="F1038" s="29" t="s">
        <v>624</v>
      </c>
      <c r="G1038" s="29" t="s">
        <v>238</v>
      </c>
      <c r="H1038" s="29" t="s">
        <v>1858</v>
      </c>
      <c r="I1038" s="29">
        <v>90</v>
      </c>
      <c r="J1038" s="29">
        <v>0</v>
      </c>
      <c r="K1038" s="29">
        <v>0</v>
      </c>
      <c r="L1038" s="29">
        <v>0</v>
      </c>
      <c r="M1038" s="29" t="s">
        <v>239</v>
      </c>
      <c r="N1038" s="30">
        <v>46538</v>
      </c>
      <c r="O1038" s="30">
        <v>46418</v>
      </c>
      <c r="P1038" s="29">
        <v>530</v>
      </c>
      <c r="Q1038" s="29">
        <v>410</v>
      </c>
      <c r="R1038" s="29" t="s">
        <v>1859</v>
      </c>
      <c r="S1038" s="30">
        <v>45986</v>
      </c>
      <c r="T1038" s="29" t="s">
        <v>240</v>
      </c>
      <c r="U1038" s="29" t="s">
        <v>240</v>
      </c>
      <c r="V1038" s="29">
        <v>90</v>
      </c>
      <c r="W1038" s="29">
        <v>1020.11</v>
      </c>
      <c r="X1038" s="29">
        <v>1</v>
      </c>
      <c r="Y1038" s="29" t="s">
        <v>241</v>
      </c>
      <c r="Z1038" s="29" t="s">
        <v>2245</v>
      </c>
      <c r="AA1038" s="29" t="s">
        <v>242</v>
      </c>
      <c r="AB1038" s="29" t="s">
        <v>242</v>
      </c>
      <c r="AC1038" s="29" t="s">
        <v>242</v>
      </c>
      <c r="AD1038" s="29" t="s">
        <v>243</v>
      </c>
      <c r="AE1038" s="29" t="s">
        <v>240</v>
      </c>
      <c r="AF1038" s="30">
        <v>45978</v>
      </c>
      <c r="AH1038" s="74">
        <f>_xlfn.IFNA(IF(VLOOKUP(D1038,'Cases2021 2022 FC'!AC:AE,3,0)=0,"1",VLOOKUP(D1038,'Cases2021 2022 FC'!AC:AE,3,0)),"1")</f>
        <v>101</v>
      </c>
      <c r="AI1038" s="74">
        <f t="shared" si="97"/>
        <v>1</v>
      </c>
      <c r="AJ1038" s="74">
        <f t="shared" si="98"/>
        <v>0</v>
      </c>
      <c r="AK1038" s="74">
        <f t="shared" si="99"/>
        <v>1</v>
      </c>
      <c r="AL1038" s="74">
        <f t="shared" si="100"/>
        <v>90</v>
      </c>
      <c r="AM1038" s="75">
        <f t="shared" si="101"/>
        <v>0</v>
      </c>
      <c r="AN1038" s="72" t="str">
        <f>VLOOKUP(D1038,SOP!C:R,16,0)</f>
        <v>ΖΩΜΟΙ</v>
      </c>
    </row>
    <row r="1039" spans="1:40" x14ac:dyDescent="0.3">
      <c r="A1039" s="74" cm="1">
        <f t="array" ref="A1039">1+SUMPRODUCT(--(D1039&gt;$D$2:$D$826))</f>
        <v>826</v>
      </c>
      <c r="B1039" s="72" t="str">
        <f t="shared" si="96"/>
        <v>68760225826</v>
      </c>
      <c r="C1039" s="30">
        <v>46008</v>
      </c>
      <c r="D1039" s="29">
        <v>68760225</v>
      </c>
      <c r="E1039" s="29" t="s">
        <v>626</v>
      </c>
      <c r="F1039" s="29" t="s">
        <v>624</v>
      </c>
      <c r="G1039" s="29" t="s">
        <v>238</v>
      </c>
      <c r="H1039" s="29" t="s">
        <v>1858</v>
      </c>
      <c r="I1039" s="29">
        <v>90</v>
      </c>
      <c r="J1039" s="29">
        <v>0</v>
      </c>
      <c r="K1039" s="29">
        <v>0</v>
      </c>
      <c r="L1039" s="29">
        <v>0</v>
      </c>
      <c r="M1039" s="29" t="s">
        <v>239</v>
      </c>
      <c r="N1039" s="30">
        <v>46538</v>
      </c>
      <c r="O1039" s="30">
        <v>46418</v>
      </c>
      <c r="P1039" s="32">
        <v>530</v>
      </c>
      <c r="Q1039" s="32">
        <v>410</v>
      </c>
      <c r="R1039" s="29" t="s">
        <v>2103</v>
      </c>
      <c r="S1039" s="30">
        <v>45986</v>
      </c>
      <c r="T1039" s="29" t="s">
        <v>240</v>
      </c>
      <c r="U1039" s="29" t="s">
        <v>240</v>
      </c>
      <c r="V1039" s="32">
        <v>90</v>
      </c>
      <c r="W1039" s="33">
        <v>1020.11</v>
      </c>
      <c r="X1039" s="32">
        <v>1</v>
      </c>
      <c r="Y1039" s="29" t="s">
        <v>241</v>
      </c>
      <c r="Z1039" s="29" t="s">
        <v>2245</v>
      </c>
      <c r="AA1039" s="29" t="s">
        <v>242</v>
      </c>
      <c r="AB1039" s="29" t="s">
        <v>242</v>
      </c>
      <c r="AC1039" s="29" t="s">
        <v>242</v>
      </c>
      <c r="AD1039" s="29" t="s">
        <v>243</v>
      </c>
      <c r="AE1039" s="29" t="s">
        <v>240</v>
      </c>
      <c r="AF1039" s="30">
        <v>45978</v>
      </c>
      <c r="AG1039" s="30"/>
      <c r="AH1039" s="74">
        <f>_xlfn.IFNA(IF(VLOOKUP(D1039,'Cases2021 2022 FC'!AC:AE,3,0)=0,"1",VLOOKUP(D1039,'Cases2021 2022 FC'!AC:AE,3,0)),"1")</f>
        <v>101</v>
      </c>
      <c r="AI1039" s="74">
        <f t="shared" si="97"/>
        <v>1</v>
      </c>
      <c r="AJ1039" s="74">
        <f t="shared" si="98"/>
        <v>0</v>
      </c>
      <c r="AK1039" s="74">
        <f t="shared" si="99"/>
        <v>1</v>
      </c>
      <c r="AL1039" s="74">
        <f t="shared" si="100"/>
        <v>90</v>
      </c>
      <c r="AM1039" s="75">
        <f t="shared" si="101"/>
        <v>0</v>
      </c>
      <c r="AN1039" s="72" t="str">
        <f>VLOOKUP(D1039,SOP!C:R,16,0)</f>
        <v>ΖΩΜΟΙ</v>
      </c>
    </row>
    <row r="1040" spans="1:40" x14ac:dyDescent="0.3">
      <c r="A1040" s="74" cm="1">
        <f t="array" ref="A1040">1+SUMPRODUCT(--(D1040&gt;$D$2:$D$826))</f>
        <v>826</v>
      </c>
      <c r="B1040" s="72" t="str">
        <f t="shared" si="96"/>
        <v>68760225826</v>
      </c>
      <c r="C1040" s="30">
        <v>46008</v>
      </c>
      <c r="D1040" s="29">
        <v>68760225</v>
      </c>
      <c r="E1040" s="29" t="s">
        <v>626</v>
      </c>
      <c r="F1040" s="29" t="s">
        <v>624</v>
      </c>
      <c r="G1040" s="29" t="s">
        <v>238</v>
      </c>
      <c r="H1040" s="29" t="s">
        <v>1858</v>
      </c>
      <c r="I1040" s="29">
        <v>90</v>
      </c>
      <c r="J1040" s="29">
        <v>0</v>
      </c>
      <c r="K1040" s="29">
        <v>0</v>
      </c>
      <c r="L1040" s="29">
        <v>0</v>
      </c>
      <c r="M1040" s="29" t="s">
        <v>239</v>
      </c>
      <c r="N1040" s="30">
        <v>46538</v>
      </c>
      <c r="O1040" s="30">
        <v>46418</v>
      </c>
      <c r="P1040" s="29">
        <v>530</v>
      </c>
      <c r="Q1040" s="29">
        <v>410</v>
      </c>
      <c r="R1040" s="29" t="s">
        <v>1860</v>
      </c>
      <c r="S1040" s="30">
        <v>45986</v>
      </c>
      <c r="T1040" s="29" t="s">
        <v>240</v>
      </c>
      <c r="U1040" s="29" t="s">
        <v>240</v>
      </c>
      <c r="V1040" s="32">
        <v>90</v>
      </c>
      <c r="W1040" s="29">
        <v>1020.11</v>
      </c>
      <c r="X1040" s="29">
        <v>1</v>
      </c>
      <c r="Y1040" s="29" t="s">
        <v>241</v>
      </c>
      <c r="Z1040" s="29" t="s">
        <v>2245</v>
      </c>
      <c r="AA1040" s="29" t="s">
        <v>242</v>
      </c>
      <c r="AB1040" s="29" t="s">
        <v>242</v>
      </c>
      <c r="AC1040" s="29" t="s">
        <v>242</v>
      </c>
      <c r="AD1040" s="29" t="s">
        <v>243</v>
      </c>
      <c r="AE1040" s="29" t="s">
        <v>240</v>
      </c>
      <c r="AF1040" s="30">
        <v>45978</v>
      </c>
      <c r="AH1040" s="74">
        <f>_xlfn.IFNA(IF(VLOOKUP(D1040,'Cases2021 2022 FC'!AC:AE,3,0)=0,"1",VLOOKUP(D1040,'Cases2021 2022 FC'!AC:AE,3,0)),"1")</f>
        <v>101</v>
      </c>
      <c r="AI1040" s="74">
        <f t="shared" si="97"/>
        <v>1</v>
      </c>
      <c r="AJ1040" s="74">
        <f t="shared" si="98"/>
        <v>0</v>
      </c>
      <c r="AK1040" s="74">
        <f t="shared" si="99"/>
        <v>1</v>
      </c>
      <c r="AL1040" s="74">
        <f t="shared" si="100"/>
        <v>90</v>
      </c>
      <c r="AM1040" s="75">
        <f t="shared" si="101"/>
        <v>0</v>
      </c>
      <c r="AN1040" s="72" t="str">
        <f>VLOOKUP(D1040,SOP!C:R,16,0)</f>
        <v>ΖΩΜΟΙ</v>
      </c>
    </row>
    <row r="1041" spans="1:40" x14ac:dyDescent="0.3">
      <c r="A1041" s="74" cm="1">
        <f t="array" ref="A1041">1+SUMPRODUCT(--(D1041&gt;$D$2:$D$826))</f>
        <v>826</v>
      </c>
      <c r="B1041" s="72" t="str">
        <f t="shared" si="96"/>
        <v>68760225826</v>
      </c>
      <c r="C1041" s="30">
        <v>46008</v>
      </c>
      <c r="D1041" s="29">
        <v>68760225</v>
      </c>
      <c r="E1041" s="29" t="s">
        <v>626</v>
      </c>
      <c r="F1041" s="29" t="s">
        <v>624</v>
      </c>
      <c r="G1041" s="29" t="s">
        <v>238</v>
      </c>
      <c r="H1041" s="29" t="s">
        <v>1858</v>
      </c>
      <c r="I1041" s="29">
        <v>90</v>
      </c>
      <c r="J1041" s="29">
        <v>0</v>
      </c>
      <c r="K1041" s="29">
        <v>0</v>
      </c>
      <c r="L1041" s="29">
        <v>0</v>
      </c>
      <c r="M1041" s="29" t="s">
        <v>239</v>
      </c>
      <c r="N1041" s="30">
        <v>46538</v>
      </c>
      <c r="O1041" s="30">
        <v>46418</v>
      </c>
      <c r="P1041" s="29">
        <v>530</v>
      </c>
      <c r="Q1041" s="29">
        <v>410</v>
      </c>
      <c r="R1041" s="29" t="s">
        <v>1861</v>
      </c>
      <c r="S1041" s="30">
        <v>45986</v>
      </c>
      <c r="T1041" s="29" t="s">
        <v>240</v>
      </c>
      <c r="U1041" s="29" t="s">
        <v>240</v>
      </c>
      <c r="V1041" s="32">
        <v>90</v>
      </c>
      <c r="W1041" s="29">
        <v>1020.11</v>
      </c>
      <c r="X1041" s="29">
        <v>1</v>
      </c>
      <c r="Y1041" s="29" t="s">
        <v>241</v>
      </c>
      <c r="Z1041" s="29" t="s">
        <v>2245</v>
      </c>
      <c r="AA1041" s="29" t="s">
        <v>242</v>
      </c>
      <c r="AB1041" s="29" t="s">
        <v>242</v>
      </c>
      <c r="AC1041" s="29" t="s">
        <v>242</v>
      </c>
      <c r="AD1041" s="29" t="s">
        <v>243</v>
      </c>
      <c r="AE1041" s="29" t="s">
        <v>240</v>
      </c>
      <c r="AF1041" s="30">
        <v>45978</v>
      </c>
      <c r="AH1041" s="74">
        <f>_xlfn.IFNA(IF(VLOOKUP(D1041,'Cases2021 2022 FC'!AC:AE,3,0)=0,"1",VLOOKUP(D1041,'Cases2021 2022 FC'!AC:AE,3,0)),"1")</f>
        <v>101</v>
      </c>
      <c r="AI1041" s="74">
        <f t="shared" si="97"/>
        <v>1</v>
      </c>
      <c r="AJ1041" s="74">
        <f t="shared" si="98"/>
        <v>0</v>
      </c>
      <c r="AK1041" s="74">
        <f t="shared" si="99"/>
        <v>1</v>
      </c>
      <c r="AL1041" s="74">
        <f t="shared" si="100"/>
        <v>90</v>
      </c>
      <c r="AM1041" s="75">
        <f t="shared" si="101"/>
        <v>0</v>
      </c>
      <c r="AN1041" s="72" t="str">
        <f>VLOOKUP(D1041,SOP!C:R,16,0)</f>
        <v>ΖΩΜΟΙ</v>
      </c>
    </row>
    <row r="1042" spans="1:40" x14ac:dyDescent="0.3">
      <c r="A1042" s="74" cm="1">
        <f t="array" ref="A1042">1+SUMPRODUCT(--(D1042&gt;$D$2:$D$826))</f>
        <v>826</v>
      </c>
      <c r="B1042" s="72" t="str">
        <f t="shared" si="96"/>
        <v>68760225826</v>
      </c>
      <c r="C1042" s="30">
        <v>46008</v>
      </c>
      <c r="D1042" s="29">
        <v>68760225</v>
      </c>
      <c r="E1042" s="29" t="s">
        <v>626</v>
      </c>
      <c r="F1042" s="29" t="s">
        <v>624</v>
      </c>
      <c r="G1042" s="29" t="s">
        <v>238</v>
      </c>
      <c r="H1042" s="29" t="s">
        <v>1858</v>
      </c>
      <c r="I1042" s="29">
        <v>90</v>
      </c>
      <c r="J1042" s="29">
        <v>0</v>
      </c>
      <c r="K1042" s="29">
        <v>0</v>
      </c>
      <c r="L1042" s="29">
        <v>0</v>
      </c>
      <c r="M1042" s="29" t="s">
        <v>239</v>
      </c>
      <c r="N1042" s="30">
        <v>46538</v>
      </c>
      <c r="O1042" s="30">
        <v>46418</v>
      </c>
      <c r="P1042" s="32">
        <v>530</v>
      </c>
      <c r="Q1042" s="32">
        <v>410</v>
      </c>
      <c r="R1042" s="29" t="s">
        <v>1862</v>
      </c>
      <c r="S1042" s="30">
        <v>45986</v>
      </c>
      <c r="T1042" s="29" t="s">
        <v>240</v>
      </c>
      <c r="U1042" s="29" t="s">
        <v>240</v>
      </c>
      <c r="V1042" s="32">
        <v>90</v>
      </c>
      <c r="W1042" s="33">
        <v>1020.11</v>
      </c>
      <c r="X1042" s="31">
        <v>1</v>
      </c>
      <c r="Y1042" s="29" t="s">
        <v>241</v>
      </c>
      <c r="Z1042" s="29" t="s">
        <v>2245</v>
      </c>
      <c r="AA1042" s="29" t="s">
        <v>242</v>
      </c>
      <c r="AB1042" s="29" t="s">
        <v>242</v>
      </c>
      <c r="AC1042" s="29" t="s">
        <v>242</v>
      </c>
      <c r="AD1042" s="29" t="s">
        <v>243</v>
      </c>
      <c r="AE1042" s="29" t="s">
        <v>240</v>
      </c>
      <c r="AF1042" s="30">
        <v>45978</v>
      </c>
      <c r="AG1042" s="30"/>
      <c r="AH1042" s="74">
        <f>_xlfn.IFNA(IF(VLOOKUP(D1042,'Cases2021 2022 FC'!AC:AE,3,0)=0,"1",VLOOKUP(D1042,'Cases2021 2022 FC'!AC:AE,3,0)),"1")</f>
        <v>101</v>
      </c>
      <c r="AI1042" s="74">
        <f t="shared" si="97"/>
        <v>1</v>
      </c>
      <c r="AJ1042" s="74">
        <f t="shared" si="98"/>
        <v>0</v>
      </c>
      <c r="AK1042" s="74">
        <f t="shared" si="99"/>
        <v>1</v>
      </c>
      <c r="AL1042" s="74">
        <f t="shared" si="100"/>
        <v>90</v>
      </c>
      <c r="AM1042" s="75">
        <f t="shared" si="101"/>
        <v>0</v>
      </c>
      <c r="AN1042" s="72" t="str">
        <f>VLOOKUP(D1042,SOP!C:R,16,0)</f>
        <v>ΖΩΜΟΙ</v>
      </c>
    </row>
    <row r="1043" spans="1:40" x14ac:dyDescent="0.3">
      <c r="A1043" s="74" cm="1">
        <f t="array" ref="A1043">1+SUMPRODUCT(--(D1043&gt;$D$2:$D$826))</f>
        <v>826</v>
      </c>
      <c r="B1043" s="72" t="str">
        <f t="shared" si="96"/>
        <v>68760225826</v>
      </c>
      <c r="C1043" s="30">
        <v>46008</v>
      </c>
      <c r="D1043" s="29">
        <v>68760225</v>
      </c>
      <c r="E1043" s="29" t="s">
        <v>626</v>
      </c>
      <c r="F1043" s="29" t="s">
        <v>624</v>
      </c>
      <c r="G1043" s="29" t="s">
        <v>238</v>
      </c>
      <c r="H1043" s="29" t="s">
        <v>1858</v>
      </c>
      <c r="I1043" s="29">
        <v>90</v>
      </c>
      <c r="J1043" s="29">
        <v>0</v>
      </c>
      <c r="K1043" s="29">
        <v>0</v>
      </c>
      <c r="L1043" s="29">
        <v>0</v>
      </c>
      <c r="M1043" s="29" t="s">
        <v>239</v>
      </c>
      <c r="N1043" s="30">
        <v>46538</v>
      </c>
      <c r="O1043" s="30">
        <v>46418</v>
      </c>
      <c r="P1043" s="29">
        <v>530</v>
      </c>
      <c r="Q1043" s="29">
        <v>410</v>
      </c>
      <c r="R1043" s="29" t="s">
        <v>1863</v>
      </c>
      <c r="S1043" s="30">
        <v>45986</v>
      </c>
      <c r="T1043" s="29" t="s">
        <v>240</v>
      </c>
      <c r="U1043" s="29" t="s">
        <v>240</v>
      </c>
      <c r="V1043" s="29">
        <v>90</v>
      </c>
      <c r="W1043" s="29">
        <v>1020.11</v>
      </c>
      <c r="X1043" s="29">
        <v>1</v>
      </c>
      <c r="Y1043" s="29" t="s">
        <v>241</v>
      </c>
      <c r="Z1043" s="29" t="s">
        <v>2245</v>
      </c>
      <c r="AA1043" s="29" t="s">
        <v>242</v>
      </c>
      <c r="AB1043" s="29" t="s">
        <v>242</v>
      </c>
      <c r="AC1043" s="29" t="s">
        <v>242</v>
      </c>
      <c r="AD1043" s="29" t="s">
        <v>243</v>
      </c>
      <c r="AE1043" s="29" t="s">
        <v>240</v>
      </c>
      <c r="AF1043" s="30">
        <v>45978</v>
      </c>
      <c r="AH1043" s="74">
        <f>_xlfn.IFNA(IF(VLOOKUP(D1043,'Cases2021 2022 FC'!AC:AE,3,0)=0,"1",VLOOKUP(D1043,'Cases2021 2022 FC'!AC:AE,3,0)),"1")</f>
        <v>101</v>
      </c>
      <c r="AI1043" s="74">
        <f t="shared" si="97"/>
        <v>1</v>
      </c>
      <c r="AJ1043" s="74">
        <f t="shared" si="98"/>
        <v>0</v>
      </c>
      <c r="AK1043" s="74">
        <f t="shared" si="99"/>
        <v>1</v>
      </c>
      <c r="AL1043" s="74">
        <f t="shared" si="100"/>
        <v>90</v>
      </c>
      <c r="AM1043" s="75">
        <f t="shared" si="101"/>
        <v>0</v>
      </c>
      <c r="AN1043" s="72" t="str">
        <f>VLOOKUP(D1043,SOP!C:R,16,0)</f>
        <v>ΖΩΜΟΙ</v>
      </c>
    </row>
    <row r="1044" spans="1:40" x14ac:dyDescent="0.3">
      <c r="A1044" s="74" cm="1">
        <f t="array" ref="A1044">1+SUMPRODUCT(--(D1044&gt;$D$2:$D$826))</f>
        <v>826</v>
      </c>
      <c r="B1044" s="72" t="str">
        <f t="shared" si="96"/>
        <v>68760225826</v>
      </c>
      <c r="C1044" s="30">
        <v>46008</v>
      </c>
      <c r="D1044" s="29">
        <v>68760225</v>
      </c>
      <c r="E1044" s="29" t="s">
        <v>626</v>
      </c>
      <c r="F1044" s="29" t="s">
        <v>624</v>
      </c>
      <c r="G1044" s="29" t="s">
        <v>238</v>
      </c>
      <c r="H1044" s="29" t="s">
        <v>1858</v>
      </c>
      <c r="I1044" s="29">
        <v>90</v>
      </c>
      <c r="J1044" s="29">
        <v>0</v>
      </c>
      <c r="K1044" s="29">
        <v>0</v>
      </c>
      <c r="L1044" s="29">
        <v>0</v>
      </c>
      <c r="M1044" s="29" t="s">
        <v>239</v>
      </c>
      <c r="N1044" s="132">
        <v>46538</v>
      </c>
      <c r="O1044" s="30">
        <v>46418</v>
      </c>
      <c r="P1044" s="29">
        <v>530</v>
      </c>
      <c r="Q1044" s="29">
        <v>410</v>
      </c>
      <c r="R1044" s="29" t="s">
        <v>2104</v>
      </c>
      <c r="S1044" s="29">
        <v>45986</v>
      </c>
      <c r="T1044" s="29" t="s">
        <v>240</v>
      </c>
      <c r="U1044" s="29" t="s">
        <v>240</v>
      </c>
      <c r="V1044" s="29">
        <v>90</v>
      </c>
      <c r="W1044" s="29">
        <v>1020.11</v>
      </c>
      <c r="X1044" s="29">
        <v>1</v>
      </c>
      <c r="Y1044" s="29" t="s">
        <v>241</v>
      </c>
      <c r="Z1044" s="29" t="s">
        <v>2245</v>
      </c>
      <c r="AA1044" s="29" t="s">
        <v>242</v>
      </c>
      <c r="AB1044" s="29" t="s">
        <v>242</v>
      </c>
      <c r="AC1044" s="29" t="s">
        <v>242</v>
      </c>
      <c r="AD1044" s="29" t="s">
        <v>243</v>
      </c>
      <c r="AE1044" s="29" t="s">
        <v>240</v>
      </c>
      <c r="AF1044" s="30">
        <v>45978</v>
      </c>
      <c r="AH1044" s="74">
        <f>_xlfn.IFNA(IF(VLOOKUP(D1044,'Cases2021 2022 FC'!AC:AE,3,0)=0,"1",VLOOKUP(D1044,'Cases2021 2022 FC'!AC:AE,3,0)),"1")</f>
        <v>101</v>
      </c>
      <c r="AI1044" s="74">
        <f t="shared" si="97"/>
        <v>1</v>
      </c>
      <c r="AJ1044" s="74">
        <f t="shared" si="98"/>
        <v>0</v>
      </c>
      <c r="AK1044" s="74">
        <f t="shared" si="99"/>
        <v>1</v>
      </c>
      <c r="AL1044" s="74">
        <f t="shared" si="100"/>
        <v>90</v>
      </c>
      <c r="AM1044" s="75">
        <f t="shared" si="101"/>
        <v>0</v>
      </c>
      <c r="AN1044" s="72" t="str">
        <f>VLOOKUP(D1044,SOP!C:R,16,0)</f>
        <v>ΖΩΜΟΙ</v>
      </c>
    </row>
    <row r="1045" spans="1:40" x14ac:dyDescent="0.3">
      <c r="A1045" s="74" cm="1">
        <f t="array" ref="A1045">1+SUMPRODUCT(--(D1045&gt;$D$2:$D$826))</f>
        <v>826</v>
      </c>
      <c r="B1045" s="72" t="str">
        <f t="shared" si="96"/>
        <v>68760225826</v>
      </c>
      <c r="C1045" s="30">
        <v>46008</v>
      </c>
      <c r="D1045" s="29">
        <v>68760225</v>
      </c>
      <c r="E1045" s="29" t="s">
        <v>626</v>
      </c>
      <c r="F1045" s="29" t="s">
        <v>624</v>
      </c>
      <c r="G1045" s="29" t="s">
        <v>238</v>
      </c>
      <c r="H1045" s="29" t="s">
        <v>1858</v>
      </c>
      <c r="I1045" s="29">
        <v>90</v>
      </c>
      <c r="J1045" s="29">
        <v>0</v>
      </c>
      <c r="K1045" s="29">
        <v>0</v>
      </c>
      <c r="L1045" s="29">
        <v>0</v>
      </c>
      <c r="M1045" s="29" t="s">
        <v>239</v>
      </c>
      <c r="N1045" s="30">
        <v>46538</v>
      </c>
      <c r="O1045" s="30">
        <v>46418</v>
      </c>
      <c r="P1045" s="29">
        <v>530</v>
      </c>
      <c r="Q1045" s="29">
        <v>410</v>
      </c>
      <c r="R1045" s="29" t="s">
        <v>1864</v>
      </c>
      <c r="S1045" s="30">
        <v>45986</v>
      </c>
      <c r="T1045" s="29" t="s">
        <v>240</v>
      </c>
      <c r="U1045" s="29" t="s">
        <v>240</v>
      </c>
      <c r="V1045" s="32">
        <v>90</v>
      </c>
      <c r="W1045" s="29">
        <v>1020.11</v>
      </c>
      <c r="X1045" s="29">
        <v>1</v>
      </c>
      <c r="Y1045" s="29" t="s">
        <v>241</v>
      </c>
      <c r="Z1045" s="29" t="s">
        <v>2245</v>
      </c>
      <c r="AA1045" s="29" t="s">
        <v>242</v>
      </c>
      <c r="AB1045" s="29" t="s">
        <v>242</v>
      </c>
      <c r="AC1045" s="29" t="s">
        <v>242</v>
      </c>
      <c r="AD1045" s="29" t="s">
        <v>243</v>
      </c>
      <c r="AE1045" s="29" t="s">
        <v>240</v>
      </c>
      <c r="AF1045" s="30">
        <v>45978</v>
      </c>
      <c r="AH1045" s="74">
        <f>_xlfn.IFNA(IF(VLOOKUP(D1045,'Cases2021 2022 FC'!AC:AE,3,0)=0,"1",VLOOKUP(D1045,'Cases2021 2022 FC'!AC:AE,3,0)),"1")</f>
        <v>101</v>
      </c>
      <c r="AI1045" s="74">
        <f t="shared" si="97"/>
        <v>1</v>
      </c>
      <c r="AJ1045" s="74">
        <f t="shared" si="98"/>
        <v>0</v>
      </c>
      <c r="AK1045" s="74">
        <f t="shared" si="99"/>
        <v>1</v>
      </c>
      <c r="AL1045" s="74">
        <f t="shared" si="100"/>
        <v>90</v>
      </c>
      <c r="AM1045" s="75">
        <f t="shared" si="101"/>
        <v>0</v>
      </c>
      <c r="AN1045" s="72" t="str">
        <f>VLOOKUP(D1045,SOP!C:R,16,0)</f>
        <v>ΖΩΜΟΙ</v>
      </c>
    </row>
    <row r="1046" spans="1:40" x14ac:dyDescent="0.3">
      <c r="A1046" s="74" cm="1">
        <f t="array" ref="A1046">1+SUMPRODUCT(--(D1046&gt;$D$2:$D$826))</f>
        <v>826</v>
      </c>
      <c r="B1046" s="72" t="str">
        <f t="shared" si="96"/>
        <v>68760225826</v>
      </c>
      <c r="C1046" s="30">
        <v>46008</v>
      </c>
      <c r="D1046" s="29">
        <v>68760225</v>
      </c>
      <c r="E1046" s="29" t="s">
        <v>626</v>
      </c>
      <c r="F1046" s="29" t="s">
        <v>624</v>
      </c>
      <c r="G1046" s="29" t="s">
        <v>238</v>
      </c>
      <c r="H1046" s="29" t="s">
        <v>1858</v>
      </c>
      <c r="I1046" s="29">
        <v>90</v>
      </c>
      <c r="J1046" s="29">
        <v>0</v>
      </c>
      <c r="K1046" s="29">
        <v>0</v>
      </c>
      <c r="L1046" s="29">
        <v>0</v>
      </c>
      <c r="M1046" s="29" t="s">
        <v>239</v>
      </c>
      <c r="N1046" s="30">
        <v>46538</v>
      </c>
      <c r="O1046" s="30">
        <v>46418</v>
      </c>
      <c r="P1046" s="32">
        <v>530</v>
      </c>
      <c r="Q1046" s="32">
        <v>410</v>
      </c>
      <c r="R1046" s="29" t="s">
        <v>2105</v>
      </c>
      <c r="S1046" s="30">
        <v>45986</v>
      </c>
      <c r="T1046" s="29" t="s">
        <v>240</v>
      </c>
      <c r="U1046" s="29" t="s">
        <v>240</v>
      </c>
      <c r="V1046" s="32">
        <v>90</v>
      </c>
      <c r="W1046" s="33">
        <v>1020.11</v>
      </c>
      <c r="X1046" s="32">
        <v>1</v>
      </c>
      <c r="Y1046" s="29" t="s">
        <v>241</v>
      </c>
      <c r="Z1046" s="29" t="s">
        <v>2245</v>
      </c>
      <c r="AA1046" s="29" t="s">
        <v>242</v>
      </c>
      <c r="AB1046" s="29" t="s">
        <v>242</v>
      </c>
      <c r="AC1046" s="29" t="s">
        <v>242</v>
      </c>
      <c r="AD1046" s="29" t="s">
        <v>243</v>
      </c>
      <c r="AE1046" s="29" t="s">
        <v>240</v>
      </c>
      <c r="AF1046" s="30">
        <v>45978</v>
      </c>
      <c r="AG1046" s="30"/>
      <c r="AH1046" s="74">
        <f>_xlfn.IFNA(IF(VLOOKUP(D1046,'Cases2021 2022 FC'!AC:AE,3,0)=0,"1",VLOOKUP(D1046,'Cases2021 2022 FC'!AC:AE,3,0)),"1")</f>
        <v>101</v>
      </c>
      <c r="AI1046" s="74">
        <f t="shared" si="97"/>
        <v>1</v>
      </c>
      <c r="AJ1046" s="74">
        <f t="shared" si="98"/>
        <v>0</v>
      </c>
      <c r="AK1046" s="74">
        <f t="shared" si="99"/>
        <v>1</v>
      </c>
      <c r="AL1046" s="74">
        <f t="shared" si="100"/>
        <v>90</v>
      </c>
      <c r="AM1046" s="75">
        <f t="shared" si="101"/>
        <v>0</v>
      </c>
      <c r="AN1046" s="72" t="str">
        <f>VLOOKUP(D1046,SOP!C:R,16,0)</f>
        <v>ΖΩΜΟΙ</v>
      </c>
    </row>
    <row r="1047" spans="1:40" x14ac:dyDescent="0.3">
      <c r="A1047" s="74" cm="1">
        <f t="array" ref="A1047">1+SUMPRODUCT(--(D1047&gt;$D$2:$D$826))</f>
        <v>826</v>
      </c>
      <c r="B1047" s="72" t="str">
        <f t="shared" si="96"/>
        <v>68760225826</v>
      </c>
      <c r="C1047" s="30">
        <v>46008</v>
      </c>
      <c r="D1047" s="29">
        <v>68760225</v>
      </c>
      <c r="E1047" s="29" t="s">
        <v>626</v>
      </c>
      <c r="F1047" s="29" t="s">
        <v>624</v>
      </c>
      <c r="G1047" s="29" t="s">
        <v>238</v>
      </c>
      <c r="H1047" s="29" t="s">
        <v>1858</v>
      </c>
      <c r="I1047" s="29">
        <v>90</v>
      </c>
      <c r="J1047" s="29">
        <v>0</v>
      </c>
      <c r="K1047" s="29">
        <v>0</v>
      </c>
      <c r="L1047" s="29">
        <v>0</v>
      </c>
      <c r="M1047" s="29" t="s">
        <v>239</v>
      </c>
      <c r="N1047" s="30">
        <v>46538</v>
      </c>
      <c r="O1047" s="30">
        <v>46418</v>
      </c>
      <c r="P1047" s="29">
        <v>530</v>
      </c>
      <c r="Q1047" s="29">
        <v>410</v>
      </c>
      <c r="R1047" s="29" t="s">
        <v>1865</v>
      </c>
      <c r="S1047" s="30">
        <v>45986</v>
      </c>
      <c r="T1047" s="29" t="s">
        <v>240</v>
      </c>
      <c r="U1047" s="29" t="s">
        <v>240</v>
      </c>
      <c r="V1047" s="32">
        <v>90</v>
      </c>
      <c r="W1047" s="29">
        <v>1020.11</v>
      </c>
      <c r="X1047" s="29">
        <v>1</v>
      </c>
      <c r="Y1047" s="29" t="s">
        <v>241</v>
      </c>
      <c r="Z1047" s="29" t="s">
        <v>2245</v>
      </c>
      <c r="AA1047" s="29" t="s">
        <v>242</v>
      </c>
      <c r="AB1047" s="29" t="s">
        <v>242</v>
      </c>
      <c r="AC1047" s="29" t="s">
        <v>242</v>
      </c>
      <c r="AD1047" s="29" t="s">
        <v>243</v>
      </c>
      <c r="AE1047" s="29" t="s">
        <v>240</v>
      </c>
      <c r="AF1047" s="30">
        <v>45978</v>
      </c>
      <c r="AH1047" s="74">
        <f>_xlfn.IFNA(IF(VLOOKUP(D1047,'Cases2021 2022 FC'!AC:AE,3,0)=0,"1",VLOOKUP(D1047,'Cases2021 2022 FC'!AC:AE,3,0)),"1")</f>
        <v>101</v>
      </c>
      <c r="AI1047" s="74">
        <f t="shared" si="97"/>
        <v>1</v>
      </c>
      <c r="AJ1047" s="74">
        <f t="shared" si="98"/>
        <v>0</v>
      </c>
      <c r="AK1047" s="74">
        <f t="shared" si="99"/>
        <v>1</v>
      </c>
      <c r="AL1047" s="74">
        <f t="shared" si="100"/>
        <v>90</v>
      </c>
      <c r="AM1047" s="75">
        <f t="shared" si="101"/>
        <v>0</v>
      </c>
      <c r="AN1047" s="72" t="str">
        <f>VLOOKUP(D1047,SOP!C:R,16,0)</f>
        <v>ΖΩΜΟΙ</v>
      </c>
    </row>
    <row r="1048" spans="1:40" x14ac:dyDescent="0.3">
      <c r="A1048" s="74" cm="1">
        <f t="array" ref="A1048">1+SUMPRODUCT(--(D1048&gt;$D$2:$D$826))</f>
        <v>826</v>
      </c>
      <c r="B1048" s="72" t="str">
        <f t="shared" si="96"/>
        <v>68760225826</v>
      </c>
      <c r="C1048" s="30">
        <v>46008</v>
      </c>
      <c r="D1048" s="29">
        <v>68760225</v>
      </c>
      <c r="E1048" s="29" t="s">
        <v>626</v>
      </c>
      <c r="F1048" s="29" t="s">
        <v>624</v>
      </c>
      <c r="G1048" s="29" t="s">
        <v>238</v>
      </c>
      <c r="H1048" s="29" t="s">
        <v>1858</v>
      </c>
      <c r="I1048" s="29">
        <v>90</v>
      </c>
      <c r="J1048" s="29">
        <v>0</v>
      </c>
      <c r="K1048" s="29">
        <v>0</v>
      </c>
      <c r="L1048" s="29">
        <v>0</v>
      </c>
      <c r="M1048" s="29" t="s">
        <v>239</v>
      </c>
      <c r="N1048" s="30">
        <v>46538</v>
      </c>
      <c r="O1048" s="30">
        <v>46418</v>
      </c>
      <c r="P1048" s="29">
        <v>530</v>
      </c>
      <c r="Q1048" s="29">
        <v>410</v>
      </c>
      <c r="R1048" s="29" t="s">
        <v>1866</v>
      </c>
      <c r="S1048" s="30">
        <v>45986</v>
      </c>
      <c r="T1048" s="29" t="s">
        <v>240</v>
      </c>
      <c r="U1048" s="29" t="s">
        <v>240</v>
      </c>
      <c r="V1048" s="29">
        <v>90</v>
      </c>
      <c r="W1048" s="29">
        <v>1020.11</v>
      </c>
      <c r="X1048" s="29">
        <v>1</v>
      </c>
      <c r="Y1048" s="29" t="s">
        <v>241</v>
      </c>
      <c r="Z1048" s="29" t="s">
        <v>2245</v>
      </c>
      <c r="AA1048" s="29" t="s">
        <v>242</v>
      </c>
      <c r="AB1048" s="29" t="s">
        <v>242</v>
      </c>
      <c r="AC1048" s="29" t="s">
        <v>242</v>
      </c>
      <c r="AD1048" s="29" t="s">
        <v>243</v>
      </c>
      <c r="AE1048" s="29" t="s">
        <v>240</v>
      </c>
      <c r="AF1048" s="30">
        <v>45978</v>
      </c>
      <c r="AH1048" s="74">
        <f>_xlfn.IFNA(IF(VLOOKUP(D1048,'Cases2021 2022 FC'!AC:AE,3,0)=0,"1",VLOOKUP(D1048,'Cases2021 2022 FC'!AC:AE,3,0)),"1")</f>
        <v>101</v>
      </c>
      <c r="AI1048" s="74">
        <f t="shared" si="97"/>
        <v>1</v>
      </c>
      <c r="AJ1048" s="74">
        <f t="shared" si="98"/>
        <v>0</v>
      </c>
      <c r="AK1048" s="74">
        <f t="shared" si="99"/>
        <v>1</v>
      </c>
      <c r="AL1048" s="74">
        <f t="shared" si="100"/>
        <v>90</v>
      </c>
      <c r="AM1048" s="75">
        <f t="shared" si="101"/>
        <v>0</v>
      </c>
      <c r="AN1048" s="72" t="str">
        <f>VLOOKUP(D1048,SOP!C:R,16,0)</f>
        <v>ΖΩΜΟΙ</v>
      </c>
    </row>
    <row r="1049" spans="1:40" x14ac:dyDescent="0.3">
      <c r="A1049" s="74" cm="1">
        <f t="array" ref="A1049">1+SUMPRODUCT(--(D1049&gt;$D$2:$D$826))</f>
        <v>826</v>
      </c>
      <c r="B1049" s="72" t="str">
        <f t="shared" si="96"/>
        <v>68760225826</v>
      </c>
      <c r="C1049" s="30">
        <v>46008</v>
      </c>
      <c r="D1049" s="29">
        <v>68760225</v>
      </c>
      <c r="E1049" s="29" t="s">
        <v>626</v>
      </c>
      <c r="F1049" s="29" t="s">
        <v>624</v>
      </c>
      <c r="G1049" s="29" t="s">
        <v>238</v>
      </c>
      <c r="H1049" s="29" t="s">
        <v>1858</v>
      </c>
      <c r="I1049" s="29">
        <v>90</v>
      </c>
      <c r="J1049" s="29">
        <v>0</v>
      </c>
      <c r="K1049" s="29">
        <v>0</v>
      </c>
      <c r="L1049" s="29">
        <v>0</v>
      </c>
      <c r="M1049" s="29" t="s">
        <v>239</v>
      </c>
      <c r="N1049" s="132">
        <v>46538</v>
      </c>
      <c r="O1049" s="30">
        <v>46418</v>
      </c>
      <c r="P1049" s="29">
        <v>530</v>
      </c>
      <c r="Q1049" s="29">
        <v>410</v>
      </c>
      <c r="R1049" s="29" t="s">
        <v>1867</v>
      </c>
      <c r="S1049" s="29">
        <v>45986</v>
      </c>
      <c r="T1049" s="29" t="s">
        <v>240</v>
      </c>
      <c r="U1049" s="29" t="s">
        <v>240</v>
      </c>
      <c r="V1049" s="29">
        <v>90</v>
      </c>
      <c r="W1049" s="29">
        <v>1020.11</v>
      </c>
      <c r="X1049" s="29">
        <v>1</v>
      </c>
      <c r="Y1049" s="29" t="s">
        <v>241</v>
      </c>
      <c r="Z1049" s="29" t="s">
        <v>2245</v>
      </c>
      <c r="AA1049" s="29" t="s">
        <v>242</v>
      </c>
      <c r="AB1049" s="29" t="s">
        <v>242</v>
      </c>
      <c r="AC1049" s="29" t="s">
        <v>242</v>
      </c>
      <c r="AD1049" s="29" t="s">
        <v>243</v>
      </c>
      <c r="AE1049" s="29" t="s">
        <v>240</v>
      </c>
      <c r="AF1049" s="30">
        <v>45978</v>
      </c>
      <c r="AH1049" s="74">
        <f>_xlfn.IFNA(IF(VLOOKUP(D1049,'Cases2021 2022 FC'!AC:AE,3,0)=0,"1",VLOOKUP(D1049,'Cases2021 2022 FC'!AC:AE,3,0)),"1")</f>
        <v>101</v>
      </c>
      <c r="AI1049" s="74">
        <f t="shared" si="97"/>
        <v>1</v>
      </c>
      <c r="AJ1049" s="74">
        <f t="shared" si="98"/>
        <v>0</v>
      </c>
      <c r="AK1049" s="74">
        <f t="shared" si="99"/>
        <v>1</v>
      </c>
      <c r="AL1049" s="74">
        <f t="shared" si="100"/>
        <v>90</v>
      </c>
      <c r="AM1049" s="75">
        <f t="shared" si="101"/>
        <v>0</v>
      </c>
      <c r="AN1049" s="72" t="str">
        <f>VLOOKUP(D1049,SOP!C:R,16,0)</f>
        <v>ΖΩΜΟΙ</v>
      </c>
    </row>
    <row r="1050" spans="1:40" x14ac:dyDescent="0.3">
      <c r="A1050" s="74" cm="1">
        <f t="array" ref="A1050">1+SUMPRODUCT(--(D1050&gt;$D$2:$D$826))</f>
        <v>826</v>
      </c>
      <c r="B1050" s="72" t="str">
        <f t="shared" si="96"/>
        <v>68761777826</v>
      </c>
      <c r="C1050" s="30">
        <v>46008</v>
      </c>
      <c r="D1050" s="29">
        <v>68761777</v>
      </c>
      <c r="E1050" s="29" t="s">
        <v>263</v>
      </c>
      <c r="F1050" s="29" t="s">
        <v>624</v>
      </c>
      <c r="G1050" s="29" t="s">
        <v>238</v>
      </c>
      <c r="H1050" s="29" t="s">
        <v>1585</v>
      </c>
      <c r="I1050" s="29">
        <v>1</v>
      </c>
      <c r="J1050" s="29">
        <v>0</v>
      </c>
      <c r="K1050" s="29">
        <v>0</v>
      </c>
      <c r="L1050" s="29">
        <v>0</v>
      </c>
      <c r="M1050" s="29" t="s">
        <v>239</v>
      </c>
      <c r="N1050" s="132">
        <v>47057</v>
      </c>
      <c r="O1050" s="29">
        <v>46337</v>
      </c>
      <c r="P1050" s="29">
        <v>1049</v>
      </c>
      <c r="Q1050" s="29">
        <v>329</v>
      </c>
      <c r="R1050" s="29" t="s">
        <v>1586</v>
      </c>
      <c r="S1050" s="29">
        <v>45952</v>
      </c>
      <c r="T1050" s="29" t="s">
        <v>240</v>
      </c>
      <c r="U1050" s="29" t="s">
        <v>240</v>
      </c>
      <c r="V1050" s="29">
        <v>1</v>
      </c>
      <c r="W1050" s="29">
        <v>13.02</v>
      </c>
      <c r="X1050" s="29">
        <v>2.8000000000000001E-2</v>
      </c>
      <c r="Y1050" s="29" t="s">
        <v>241</v>
      </c>
      <c r="Z1050" s="29" t="s">
        <v>2245</v>
      </c>
      <c r="AA1050" s="29" t="s">
        <v>242</v>
      </c>
      <c r="AB1050" s="29" t="s">
        <v>242</v>
      </c>
      <c r="AC1050" s="29" t="s">
        <v>242</v>
      </c>
      <c r="AD1050" s="29" t="s">
        <v>243</v>
      </c>
      <c r="AE1050" s="29" t="s">
        <v>240</v>
      </c>
      <c r="AF1050" s="30">
        <v>45940</v>
      </c>
      <c r="AH1050" s="74">
        <f>_xlfn.IFNA(IF(VLOOKUP(D1050,'Cases2021 2022 FC'!AC:AE,3,0)=0,"1",VLOOKUP(D1050,'Cases2021 2022 FC'!AC:AE,3,0)),"1")</f>
        <v>15</v>
      </c>
      <c r="AI1050" s="74">
        <f t="shared" si="97"/>
        <v>0</v>
      </c>
      <c r="AJ1050" s="74">
        <f t="shared" si="98"/>
        <v>0</v>
      </c>
      <c r="AK1050" s="74">
        <f t="shared" si="99"/>
        <v>0</v>
      </c>
      <c r="AL1050" s="74">
        <f t="shared" si="100"/>
        <v>0</v>
      </c>
      <c r="AM1050" s="75">
        <f t="shared" si="101"/>
        <v>0</v>
      </c>
      <c r="AN1050" s="72" t="str">
        <f>VLOOKUP(D1050,SOP!C:R,16,0)</f>
        <v xml:space="preserve">ΒΟΗΘ. ΖΑΧΑΡΟΠΛΑΣΤΙΚΗΣ ΜΑΓΕΙΡΙΚΗΣ </v>
      </c>
    </row>
    <row r="1051" spans="1:40" x14ac:dyDescent="0.3">
      <c r="A1051" s="74" cm="1">
        <f t="array" ref="A1051">1+SUMPRODUCT(--(D1051&gt;$D$2:$D$826))</f>
        <v>826</v>
      </c>
      <c r="B1051" s="72" t="str">
        <f t="shared" si="96"/>
        <v>68761777826</v>
      </c>
      <c r="C1051" s="30">
        <v>46008</v>
      </c>
      <c r="D1051" s="29">
        <v>68761777</v>
      </c>
      <c r="E1051" s="29" t="s">
        <v>263</v>
      </c>
      <c r="F1051" s="29" t="s">
        <v>624</v>
      </c>
      <c r="G1051" s="29" t="s">
        <v>238</v>
      </c>
      <c r="H1051" s="29" t="s">
        <v>1585</v>
      </c>
      <c r="I1051" s="29">
        <v>36</v>
      </c>
      <c r="J1051" s="29">
        <v>0</v>
      </c>
      <c r="K1051" s="29">
        <v>0</v>
      </c>
      <c r="L1051" s="29">
        <v>0</v>
      </c>
      <c r="M1051" s="29" t="s">
        <v>239</v>
      </c>
      <c r="N1051" s="132">
        <v>47057</v>
      </c>
      <c r="O1051" s="29">
        <v>46337</v>
      </c>
      <c r="P1051" s="29">
        <v>1049</v>
      </c>
      <c r="Q1051" s="29">
        <v>329</v>
      </c>
      <c r="R1051" s="29" t="s">
        <v>1587</v>
      </c>
      <c r="S1051" s="29">
        <v>45952</v>
      </c>
      <c r="T1051" s="29" t="s">
        <v>240</v>
      </c>
      <c r="U1051" s="29" t="s">
        <v>240</v>
      </c>
      <c r="V1051" s="29">
        <v>36</v>
      </c>
      <c r="W1051" s="29">
        <v>468.66</v>
      </c>
      <c r="X1051" s="29">
        <v>1</v>
      </c>
      <c r="Y1051" s="29" t="s">
        <v>241</v>
      </c>
      <c r="Z1051" s="29" t="s">
        <v>2245</v>
      </c>
      <c r="AA1051" s="29" t="s">
        <v>242</v>
      </c>
      <c r="AB1051" s="29" t="s">
        <v>242</v>
      </c>
      <c r="AC1051" s="29" t="s">
        <v>242</v>
      </c>
      <c r="AD1051" s="29" t="s">
        <v>243</v>
      </c>
      <c r="AE1051" s="29" t="s">
        <v>240</v>
      </c>
      <c r="AF1051" s="30">
        <v>45940</v>
      </c>
      <c r="AH1051" s="74">
        <f>_xlfn.IFNA(IF(VLOOKUP(D1051,'Cases2021 2022 FC'!AC:AE,3,0)=0,"1",VLOOKUP(D1051,'Cases2021 2022 FC'!AC:AE,3,0)),"1")</f>
        <v>15</v>
      </c>
      <c r="AI1051" s="74">
        <f t="shared" si="97"/>
        <v>2</v>
      </c>
      <c r="AJ1051" s="74">
        <f t="shared" si="98"/>
        <v>0</v>
      </c>
      <c r="AK1051" s="74">
        <f t="shared" si="99"/>
        <v>0</v>
      </c>
      <c r="AL1051" s="74">
        <f t="shared" si="100"/>
        <v>0</v>
      </c>
      <c r="AM1051" s="75">
        <f t="shared" si="101"/>
        <v>0</v>
      </c>
      <c r="AN1051" s="72" t="str">
        <f>VLOOKUP(D1051,SOP!C:R,16,0)</f>
        <v xml:space="preserve">ΒΟΗΘ. ΖΑΧΑΡΟΠΛΑΣΤΙΚΗΣ ΜΑΓΕΙΡΙΚΗΣ </v>
      </c>
    </row>
    <row r="1052" spans="1:40" x14ac:dyDescent="0.3">
      <c r="A1052" s="74" cm="1">
        <f t="array" ref="A1052">1+SUMPRODUCT(--(D1052&gt;$D$2:$D$826))</f>
        <v>826</v>
      </c>
      <c r="B1052" s="72" t="str">
        <f t="shared" si="96"/>
        <v>68761777826</v>
      </c>
      <c r="C1052" s="30">
        <v>46008</v>
      </c>
      <c r="D1052" s="29">
        <v>68761777</v>
      </c>
      <c r="E1052" s="29" t="s">
        <v>263</v>
      </c>
      <c r="F1052" s="29" t="s">
        <v>624</v>
      </c>
      <c r="G1052" s="29" t="s">
        <v>238</v>
      </c>
      <c r="H1052" s="29" t="s">
        <v>1585</v>
      </c>
      <c r="I1052" s="29">
        <v>36</v>
      </c>
      <c r="J1052" s="29">
        <v>0</v>
      </c>
      <c r="K1052" s="29">
        <v>0</v>
      </c>
      <c r="L1052" s="29">
        <v>0</v>
      </c>
      <c r="M1052" s="29" t="s">
        <v>239</v>
      </c>
      <c r="N1052" s="132">
        <v>47057</v>
      </c>
      <c r="O1052" s="29">
        <v>46337</v>
      </c>
      <c r="P1052" s="29">
        <v>1049</v>
      </c>
      <c r="Q1052" s="29">
        <v>329</v>
      </c>
      <c r="R1052" s="29" t="s">
        <v>1588</v>
      </c>
      <c r="S1052" s="29">
        <v>45952</v>
      </c>
      <c r="T1052" s="29" t="s">
        <v>240</v>
      </c>
      <c r="U1052" s="29" t="s">
        <v>240</v>
      </c>
      <c r="V1052" s="29">
        <v>36</v>
      </c>
      <c r="W1052" s="29">
        <v>468.66</v>
      </c>
      <c r="X1052" s="29">
        <v>1</v>
      </c>
      <c r="Y1052" s="29" t="s">
        <v>241</v>
      </c>
      <c r="Z1052" s="29" t="s">
        <v>2245</v>
      </c>
      <c r="AA1052" s="29" t="s">
        <v>242</v>
      </c>
      <c r="AB1052" s="29" t="s">
        <v>242</v>
      </c>
      <c r="AC1052" s="29" t="s">
        <v>242</v>
      </c>
      <c r="AD1052" s="29" t="s">
        <v>243</v>
      </c>
      <c r="AE1052" s="29" t="s">
        <v>240</v>
      </c>
      <c r="AF1052" s="30">
        <v>45940</v>
      </c>
      <c r="AH1052" s="74">
        <f>_xlfn.IFNA(IF(VLOOKUP(D1052,'Cases2021 2022 FC'!AC:AE,3,0)=0,"1",VLOOKUP(D1052,'Cases2021 2022 FC'!AC:AE,3,0)),"1")</f>
        <v>15</v>
      </c>
      <c r="AI1052" s="74">
        <f t="shared" si="97"/>
        <v>2</v>
      </c>
      <c r="AJ1052" s="74">
        <f t="shared" si="98"/>
        <v>0</v>
      </c>
      <c r="AK1052" s="74">
        <f t="shared" si="99"/>
        <v>2</v>
      </c>
      <c r="AL1052" s="74">
        <f t="shared" si="100"/>
        <v>36</v>
      </c>
      <c r="AM1052" s="75">
        <f t="shared" si="101"/>
        <v>0</v>
      </c>
      <c r="AN1052" s="72" t="str">
        <f>VLOOKUP(D1052,SOP!C:R,16,0)</f>
        <v xml:space="preserve">ΒΟΗΘ. ΖΑΧΑΡΟΠΛΑΣΤΙΚΗΣ ΜΑΓΕΙΡΙΚΗΣ </v>
      </c>
    </row>
    <row r="1053" spans="1:40" x14ac:dyDescent="0.3">
      <c r="A1053" s="74" cm="1">
        <f t="array" ref="A1053">1+SUMPRODUCT(--(D1053&gt;$D$2:$D$826))</f>
        <v>826</v>
      </c>
      <c r="B1053" s="72" t="str">
        <f t="shared" si="96"/>
        <v>68761777826</v>
      </c>
      <c r="C1053" s="30">
        <v>46008</v>
      </c>
      <c r="D1053" s="29">
        <v>68761777</v>
      </c>
      <c r="E1053" s="29" t="s">
        <v>263</v>
      </c>
      <c r="F1053" s="29" t="s">
        <v>624</v>
      </c>
      <c r="G1053" s="29" t="s">
        <v>238</v>
      </c>
      <c r="H1053" s="29" t="s">
        <v>1585</v>
      </c>
      <c r="I1053" s="29">
        <v>6</v>
      </c>
      <c r="J1053" s="29">
        <v>0</v>
      </c>
      <c r="K1053" s="29">
        <v>0</v>
      </c>
      <c r="L1053" s="29">
        <v>0</v>
      </c>
      <c r="M1053" s="29" t="s">
        <v>239</v>
      </c>
      <c r="N1053" s="132">
        <v>47057</v>
      </c>
      <c r="O1053" s="29">
        <v>46337</v>
      </c>
      <c r="P1053" s="29">
        <v>1049</v>
      </c>
      <c r="Q1053" s="29">
        <v>329</v>
      </c>
      <c r="R1053" s="29" t="s">
        <v>2361</v>
      </c>
      <c r="S1053" s="29">
        <v>45952</v>
      </c>
      <c r="T1053" s="29" t="s">
        <v>240</v>
      </c>
      <c r="U1053" s="29" t="s">
        <v>240</v>
      </c>
      <c r="V1053" s="29">
        <v>6</v>
      </c>
      <c r="W1053" s="29">
        <v>78.11</v>
      </c>
      <c r="X1053" s="29">
        <v>0.16700000000000001</v>
      </c>
      <c r="Y1053" s="29" t="s">
        <v>241</v>
      </c>
      <c r="Z1053" s="29" t="s">
        <v>2245</v>
      </c>
      <c r="AA1053" s="29" t="s">
        <v>242</v>
      </c>
      <c r="AB1053" s="29" t="s">
        <v>242</v>
      </c>
      <c r="AC1053" s="29" t="s">
        <v>242</v>
      </c>
      <c r="AD1053" s="29" t="s">
        <v>243</v>
      </c>
      <c r="AE1053" s="29" t="s">
        <v>240</v>
      </c>
      <c r="AF1053" s="30">
        <v>45940</v>
      </c>
      <c r="AH1053" s="74">
        <f>_xlfn.IFNA(IF(VLOOKUP(D1053,'Cases2021 2022 FC'!AC:AE,3,0)=0,"1",VLOOKUP(D1053,'Cases2021 2022 FC'!AC:AE,3,0)),"1")</f>
        <v>15</v>
      </c>
      <c r="AI1053" s="74">
        <f t="shared" si="97"/>
        <v>0</v>
      </c>
      <c r="AJ1053" s="74">
        <f t="shared" si="98"/>
        <v>0</v>
      </c>
      <c r="AK1053" s="74">
        <f t="shared" si="99"/>
        <v>2</v>
      </c>
      <c r="AL1053" s="74">
        <f t="shared" si="100"/>
        <v>6</v>
      </c>
      <c r="AM1053" s="75">
        <f t="shared" si="101"/>
        <v>0</v>
      </c>
      <c r="AN1053" s="72" t="str">
        <f>VLOOKUP(D1053,SOP!C:R,16,0)</f>
        <v xml:space="preserve">ΒΟΗΘ. ΖΑΧΑΡΟΠΛΑΣΤΙΚΗΣ ΜΑΓΕΙΡΙΚΗΣ </v>
      </c>
    </row>
    <row r="1054" spans="1:40" x14ac:dyDescent="0.3">
      <c r="A1054" s="74" cm="1">
        <f t="array" ref="A1054">1+SUMPRODUCT(--(D1054&gt;$D$2:$D$826))</f>
        <v>826</v>
      </c>
      <c r="B1054" s="72" t="str">
        <f t="shared" si="96"/>
        <v>68761777826</v>
      </c>
      <c r="C1054" s="30">
        <v>46008</v>
      </c>
      <c r="D1054" s="29">
        <v>68761777</v>
      </c>
      <c r="E1054" s="29" t="s">
        <v>263</v>
      </c>
      <c r="F1054" s="29" t="s">
        <v>624</v>
      </c>
      <c r="G1054" s="29" t="s">
        <v>238</v>
      </c>
      <c r="H1054" s="29" t="s">
        <v>1585</v>
      </c>
      <c r="I1054" s="29">
        <v>2</v>
      </c>
      <c r="J1054" s="29">
        <v>0</v>
      </c>
      <c r="K1054" s="29">
        <v>0</v>
      </c>
      <c r="L1054" s="29">
        <v>0</v>
      </c>
      <c r="M1054" s="29" t="s">
        <v>239</v>
      </c>
      <c r="N1054" s="132">
        <v>47057</v>
      </c>
      <c r="O1054" s="29">
        <v>46337</v>
      </c>
      <c r="P1054" s="29">
        <v>1049</v>
      </c>
      <c r="Q1054" s="29">
        <v>329</v>
      </c>
      <c r="R1054" s="29" t="s">
        <v>2258</v>
      </c>
      <c r="S1054" s="29">
        <v>45952</v>
      </c>
      <c r="T1054" s="29" t="s">
        <v>240</v>
      </c>
      <c r="U1054" s="29" t="s">
        <v>240</v>
      </c>
      <c r="V1054" s="29">
        <v>2</v>
      </c>
      <c r="W1054" s="29">
        <v>26.04</v>
      </c>
      <c r="X1054" s="29">
        <v>5.6000000000000001E-2</v>
      </c>
      <c r="Y1054" s="29" t="s">
        <v>241</v>
      </c>
      <c r="Z1054" s="29" t="s">
        <v>2245</v>
      </c>
      <c r="AA1054" s="29" t="s">
        <v>242</v>
      </c>
      <c r="AB1054" s="29" t="s">
        <v>242</v>
      </c>
      <c r="AC1054" s="29" t="s">
        <v>242</v>
      </c>
      <c r="AD1054" s="29" t="s">
        <v>243</v>
      </c>
      <c r="AE1054" s="29" t="s">
        <v>240</v>
      </c>
      <c r="AF1054" s="30">
        <v>45940</v>
      </c>
      <c r="AH1054" s="74">
        <f>_xlfn.IFNA(IF(VLOOKUP(D1054,'Cases2021 2022 FC'!AC:AE,3,0)=0,"1",VLOOKUP(D1054,'Cases2021 2022 FC'!AC:AE,3,0)),"1")</f>
        <v>15</v>
      </c>
      <c r="AI1054" s="74">
        <f t="shared" si="97"/>
        <v>0</v>
      </c>
      <c r="AJ1054" s="74">
        <f t="shared" si="98"/>
        <v>0</v>
      </c>
      <c r="AK1054" s="74">
        <f t="shared" si="99"/>
        <v>0</v>
      </c>
      <c r="AL1054" s="74">
        <f t="shared" si="100"/>
        <v>0</v>
      </c>
      <c r="AM1054" s="75">
        <f t="shared" si="101"/>
        <v>0</v>
      </c>
      <c r="AN1054" s="72" t="str">
        <f>VLOOKUP(D1054,SOP!C:R,16,0)</f>
        <v xml:space="preserve">ΒΟΗΘ. ΖΑΧΑΡΟΠΛΑΣΤΙΚΗΣ ΜΑΓΕΙΡΙΚΗΣ </v>
      </c>
    </row>
    <row r="1055" spans="1:40" x14ac:dyDescent="0.3">
      <c r="A1055" s="74" cm="1">
        <f t="array" ref="A1055">1+SUMPRODUCT(--(D1055&gt;$D$2:$D$826))</f>
        <v>826</v>
      </c>
      <c r="B1055" s="72" t="str">
        <f t="shared" si="96"/>
        <v>68761777826</v>
      </c>
      <c r="C1055" s="30">
        <v>46008</v>
      </c>
      <c r="D1055" s="29">
        <v>68761777</v>
      </c>
      <c r="E1055" s="29" t="s">
        <v>263</v>
      </c>
      <c r="F1055" s="29" t="s">
        <v>624</v>
      </c>
      <c r="G1055" s="29" t="s">
        <v>238</v>
      </c>
      <c r="H1055" s="29" t="s">
        <v>1585</v>
      </c>
      <c r="I1055" s="29">
        <v>1</v>
      </c>
      <c r="J1055" s="29">
        <v>0</v>
      </c>
      <c r="K1055" s="29">
        <v>0</v>
      </c>
      <c r="L1055" s="29">
        <v>0</v>
      </c>
      <c r="M1055" s="29" t="s">
        <v>239</v>
      </c>
      <c r="N1055" s="132">
        <v>47057</v>
      </c>
      <c r="O1055" s="29">
        <v>46337</v>
      </c>
      <c r="P1055" s="29">
        <v>1049</v>
      </c>
      <c r="Q1055" s="29">
        <v>329</v>
      </c>
      <c r="R1055" s="29" t="s">
        <v>2516</v>
      </c>
      <c r="S1055" s="29">
        <v>45952</v>
      </c>
      <c r="T1055" s="29" t="s">
        <v>240</v>
      </c>
      <c r="U1055" s="29" t="s">
        <v>240</v>
      </c>
      <c r="V1055" s="29">
        <v>1</v>
      </c>
      <c r="W1055" s="29">
        <v>13.02</v>
      </c>
      <c r="X1055" s="29">
        <v>2.8000000000000001E-2</v>
      </c>
      <c r="Y1055" s="29" t="s">
        <v>241</v>
      </c>
      <c r="Z1055" s="29" t="s">
        <v>2245</v>
      </c>
      <c r="AA1055" s="29" t="s">
        <v>242</v>
      </c>
      <c r="AB1055" s="29" t="s">
        <v>242</v>
      </c>
      <c r="AC1055" s="29" t="s">
        <v>242</v>
      </c>
      <c r="AD1055" s="29" t="s">
        <v>243</v>
      </c>
      <c r="AE1055" s="29" t="s">
        <v>240</v>
      </c>
      <c r="AF1055" s="30">
        <v>45940</v>
      </c>
      <c r="AH1055" s="74">
        <f>_xlfn.IFNA(IF(VLOOKUP(D1055,'Cases2021 2022 FC'!AC:AE,3,0)=0,"1",VLOOKUP(D1055,'Cases2021 2022 FC'!AC:AE,3,0)),"1")</f>
        <v>15</v>
      </c>
      <c r="AI1055" s="74">
        <f t="shared" si="97"/>
        <v>0</v>
      </c>
      <c r="AJ1055" s="74">
        <f t="shared" si="98"/>
        <v>0</v>
      </c>
      <c r="AK1055" s="74">
        <f t="shared" si="99"/>
        <v>0</v>
      </c>
      <c r="AL1055" s="74">
        <f t="shared" si="100"/>
        <v>0</v>
      </c>
      <c r="AM1055" s="75">
        <f t="shared" si="101"/>
        <v>0</v>
      </c>
      <c r="AN1055" s="72" t="str">
        <f>VLOOKUP(D1055,SOP!C:R,16,0)</f>
        <v xml:space="preserve">ΒΟΗΘ. ΖΑΧΑΡΟΠΛΑΣΤΙΚΗΣ ΜΑΓΕΙΡΙΚΗΣ </v>
      </c>
    </row>
    <row r="1056" spans="1:40" x14ac:dyDescent="0.3">
      <c r="A1056" s="74" cm="1">
        <f t="array" ref="A1056">1+SUMPRODUCT(--(D1056&gt;$D$2:$D$826))</f>
        <v>826</v>
      </c>
      <c r="B1056" s="72" t="str">
        <f t="shared" si="96"/>
        <v>68761777826</v>
      </c>
      <c r="C1056" s="30">
        <v>46008</v>
      </c>
      <c r="D1056" s="29">
        <v>68761777</v>
      </c>
      <c r="E1056" s="29" t="s">
        <v>263</v>
      </c>
      <c r="F1056" s="29" t="s">
        <v>624</v>
      </c>
      <c r="G1056" s="29" t="s">
        <v>238</v>
      </c>
      <c r="H1056" s="29" t="s">
        <v>1589</v>
      </c>
      <c r="I1056" s="29">
        <v>36</v>
      </c>
      <c r="J1056" s="29">
        <v>0</v>
      </c>
      <c r="K1056" s="29">
        <v>0</v>
      </c>
      <c r="L1056" s="29">
        <v>0</v>
      </c>
      <c r="M1056" s="29" t="s">
        <v>239</v>
      </c>
      <c r="N1056" s="132">
        <v>47057</v>
      </c>
      <c r="O1056" s="29">
        <v>46337</v>
      </c>
      <c r="P1056" s="29">
        <v>1049</v>
      </c>
      <c r="Q1056" s="29">
        <v>329</v>
      </c>
      <c r="R1056" s="29" t="s">
        <v>1590</v>
      </c>
      <c r="S1056" s="29">
        <v>45952</v>
      </c>
      <c r="T1056" s="29" t="s">
        <v>240</v>
      </c>
      <c r="U1056" s="29" t="s">
        <v>240</v>
      </c>
      <c r="V1056" s="29">
        <v>36</v>
      </c>
      <c r="W1056" s="29">
        <v>468.66</v>
      </c>
      <c r="X1056" s="29">
        <v>1</v>
      </c>
      <c r="Y1056" s="29" t="s">
        <v>241</v>
      </c>
      <c r="Z1056" s="29" t="s">
        <v>2245</v>
      </c>
      <c r="AA1056" s="29" t="s">
        <v>242</v>
      </c>
      <c r="AB1056" s="29" t="s">
        <v>242</v>
      </c>
      <c r="AC1056" s="29" t="s">
        <v>242</v>
      </c>
      <c r="AD1056" s="29" t="s">
        <v>243</v>
      </c>
      <c r="AE1056" s="29" t="s">
        <v>240</v>
      </c>
      <c r="AF1056" s="30">
        <v>45943</v>
      </c>
      <c r="AH1056" s="74">
        <f>_xlfn.IFNA(IF(VLOOKUP(D1056,'Cases2021 2022 FC'!AC:AE,3,0)=0,"1",VLOOKUP(D1056,'Cases2021 2022 FC'!AC:AE,3,0)),"1")</f>
        <v>15</v>
      </c>
      <c r="AI1056" s="74">
        <f t="shared" si="97"/>
        <v>2</v>
      </c>
      <c r="AJ1056" s="74">
        <f t="shared" si="98"/>
        <v>0</v>
      </c>
      <c r="AK1056" s="74">
        <f t="shared" si="99"/>
        <v>0</v>
      </c>
      <c r="AL1056" s="74">
        <f t="shared" si="100"/>
        <v>0</v>
      </c>
      <c r="AM1056" s="75">
        <f t="shared" si="101"/>
        <v>0</v>
      </c>
      <c r="AN1056" s="72" t="str">
        <f>VLOOKUP(D1056,SOP!C:R,16,0)</f>
        <v xml:space="preserve">ΒΟΗΘ. ΖΑΧΑΡΟΠΛΑΣΤΙΚΗΣ ΜΑΓΕΙΡΙΚΗΣ </v>
      </c>
    </row>
    <row r="1057" spans="1:40" x14ac:dyDescent="0.3">
      <c r="A1057" s="74" cm="1">
        <f t="array" ref="A1057">1+SUMPRODUCT(--(D1057&gt;$D$2:$D$826))</f>
        <v>826</v>
      </c>
      <c r="B1057" s="72" t="str">
        <f t="shared" si="96"/>
        <v>68761777826</v>
      </c>
      <c r="C1057" s="30">
        <v>46008</v>
      </c>
      <c r="D1057" s="29">
        <v>68761777</v>
      </c>
      <c r="E1057" s="29" t="s">
        <v>263</v>
      </c>
      <c r="F1057" s="29" t="s">
        <v>624</v>
      </c>
      <c r="G1057" s="29" t="s">
        <v>238</v>
      </c>
      <c r="H1057" s="29" t="s">
        <v>1589</v>
      </c>
      <c r="I1057" s="29">
        <v>36</v>
      </c>
      <c r="J1057" s="29">
        <v>0</v>
      </c>
      <c r="K1057" s="29">
        <v>0</v>
      </c>
      <c r="L1057" s="29">
        <v>0</v>
      </c>
      <c r="M1057" s="29" t="s">
        <v>239</v>
      </c>
      <c r="N1057" s="132">
        <v>47057</v>
      </c>
      <c r="O1057" s="29">
        <v>46337</v>
      </c>
      <c r="P1057" s="29">
        <v>1049</v>
      </c>
      <c r="Q1057" s="29">
        <v>329</v>
      </c>
      <c r="R1057" s="29" t="s">
        <v>1591</v>
      </c>
      <c r="S1057" s="29">
        <v>45952</v>
      </c>
      <c r="T1057" s="29" t="s">
        <v>240</v>
      </c>
      <c r="U1057" s="29" t="s">
        <v>240</v>
      </c>
      <c r="V1057" s="29">
        <v>36</v>
      </c>
      <c r="W1057" s="29">
        <v>468.66</v>
      </c>
      <c r="X1057" s="29">
        <v>1</v>
      </c>
      <c r="Y1057" s="29" t="s">
        <v>241</v>
      </c>
      <c r="Z1057" s="29" t="s">
        <v>2245</v>
      </c>
      <c r="AA1057" s="29" t="s">
        <v>242</v>
      </c>
      <c r="AB1057" s="29" t="s">
        <v>242</v>
      </c>
      <c r="AC1057" s="29" t="s">
        <v>242</v>
      </c>
      <c r="AD1057" s="29" t="s">
        <v>243</v>
      </c>
      <c r="AE1057" s="29" t="s">
        <v>240</v>
      </c>
      <c r="AF1057" s="30">
        <v>45943</v>
      </c>
      <c r="AH1057" s="74">
        <f>_xlfn.IFNA(IF(VLOOKUP(D1057,'Cases2021 2022 FC'!AC:AE,3,0)=0,"1",VLOOKUP(D1057,'Cases2021 2022 FC'!AC:AE,3,0)),"1")</f>
        <v>15</v>
      </c>
      <c r="AI1057" s="74">
        <f t="shared" si="97"/>
        <v>2</v>
      </c>
      <c r="AJ1057" s="74">
        <f t="shared" si="98"/>
        <v>0</v>
      </c>
      <c r="AK1057" s="74">
        <f t="shared" si="99"/>
        <v>2</v>
      </c>
      <c r="AL1057" s="74">
        <f t="shared" si="100"/>
        <v>36</v>
      </c>
      <c r="AM1057" s="75">
        <f t="shared" si="101"/>
        <v>0</v>
      </c>
      <c r="AN1057" s="72" t="str">
        <f>VLOOKUP(D1057,SOP!C:R,16,0)</f>
        <v xml:space="preserve">ΒΟΗΘ. ΖΑΧΑΡΟΠΛΑΣΤΙΚΗΣ ΜΑΓΕΙΡΙΚΗΣ </v>
      </c>
    </row>
    <row r="1058" spans="1:40" x14ac:dyDescent="0.3">
      <c r="A1058" s="74" cm="1">
        <f t="array" ref="A1058">1+SUMPRODUCT(--(D1058&gt;$D$2:$D$826))</f>
        <v>826</v>
      </c>
      <c r="B1058" s="72" t="str">
        <f t="shared" si="96"/>
        <v>69732307826</v>
      </c>
      <c r="C1058" s="30">
        <v>46008</v>
      </c>
      <c r="D1058" s="29">
        <v>69732307</v>
      </c>
      <c r="E1058" s="29" t="s">
        <v>853</v>
      </c>
      <c r="F1058" s="29" t="s">
        <v>624</v>
      </c>
      <c r="G1058" s="29" t="s">
        <v>238</v>
      </c>
      <c r="H1058" s="29" t="s">
        <v>1868</v>
      </c>
      <c r="I1058" s="29">
        <v>70</v>
      </c>
      <c r="J1058" s="29">
        <v>0</v>
      </c>
      <c r="K1058" s="29">
        <v>0</v>
      </c>
      <c r="L1058" s="29">
        <v>0</v>
      </c>
      <c r="M1058" s="29" t="s">
        <v>239</v>
      </c>
      <c r="N1058" s="30">
        <v>46356</v>
      </c>
      <c r="O1058" s="30">
        <v>46176</v>
      </c>
      <c r="P1058" s="29">
        <v>348</v>
      </c>
      <c r="Q1058" s="29">
        <v>168</v>
      </c>
      <c r="R1058" s="29" t="s">
        <v>1869</v>
      </c>
      <c r="S1058" s="30">
        <v>45978</v>
      </c>
      <c r="T1058" s="29" t="s">
        <v>240</v>
      </c>
      <c r="U1058" s="29" t="s">
        <v>240</v>
      </c>
      <c r="V1058" s="29">
        <v>70</v>
      </c>
      <c r="W1058" s="29">
        <v>735</v>
      </c>
      <c r="X1058" s="29">
        <v>1</v>
      </c>
      <c r="Y1058" s="29" t="s">
        <v>241</v>
      </c>
      <c r="Z1058" s="29" t="s">
        <v>2245</v>
      </c>
      <c r="AA1058" s="29" t="s">
        <v>242</v>
      </c>
      <c r="AB1058" s="29" t="s">
        <v>242</v>
      </c>
      <c r="AC1058" s="29" t="s">
        <v>242</v>
      </c>
      <c r="AD1058" s="29" t="s">
        <v>243</v>
      </c>
      <c r="AE1058" s="29" t="s">
        <v>240</v>
      </c>
      <c r="AF1058" s="30">
        <v>45978</v>
      </c>
      <c r="AH1058" s="74">
        <f>_xlfn.IFNA(IF(VLOOKUP(D1058,'Cases2021 2022 FC'!AC:AE,3,0)=0,"1",VLOOKUP(D1058,'Cases2021 2022 FC'!AC:AE,3,0)),"1")</f>
        <v>1</v>
      </c>
      <c r="AI1058" s="74">
        <f t="shared" si="97"/>
        <v>70</v>
      </c>
      <c r="AJ1058" s="74">
        <f t="shared" si="98"/>
        <v>0</v>
      </c>
      <c r="AK1058" s="74">
        <f t="shared" si="99"/>
        <v>0</v>
      </c>
      <c r="AL1058" s="74">
        <f t="shared" si="100"/>
        <v>0</v>
      </c>
      <c r="AM1058" s="75">
        <f t="shared" si="101"/>
        <v>0</v>
      </c>
      <c r="AN1058" s="72" t="e">
        <f>VLOOKUP(D1058,SOP!C:R,16,0)</f>
        <v>#N/A</v>
      </c>
    </row>
    <row r="1059" spans="1:40" x14ac:dyDescent="0.3">
      <c r="A1059" s="74" cm="1">
        <f t="array" ref="A1059">1+SUMPRODUCT(--(D1059&gt;$D$2:$D$826))</f>
        <v>826</v>
      </c>
      <c r="B1059" s="72" t="str">
        <f t="shared" si="96"/>
        <v>69732307826</v>
      </c>
      <c r="C1059" s="30">
        <v>46008</v>
      </c>
      <c r="D1059" s="29">
        <v>69732307</v>
      </c>
      <c r="E1059" s="29" t="s">
        <v>853</v>
      </c>
      <c r="F1059" s="29" t="s">
        <v>624</v>
      </c>
      <c r="G1059" s="29" t="s">
        <v>238</v>
      </c>
      <c r="H1059" s="29" t="s">
        <v>1868</v>
      </c>
      <c r="I1059" s="29">
        <v>70</v>
      </c>
      <c r="J1059" s="29">
        <v>0</v>
      </c>
      <c r="K1059" s="29">
        <v>0</v>
      </c>
      <c r="L1059" s="29">
        <v>0</v>
      </c>
      <c r="M1059" s="29" t="s">
        <v>239</v>
      </c>
      <c r="N1059" s="30">
        <v>46356</v>
      </c>
      <c r="O1059" s="30">
        <v>46176</v>
      </c>
      <c r="P1059" s="29">
        <v>348</v>
      </c>
      <c r="Q1059" s="29">
        <v>168</v>
      </c>
      <c r="R1059" s="29" t="s">
        <v>1870</v>
      </c>
      <c r="S1059" s="30">
        <v>45978</v>
      </c>
      <c r="T1059" s="29" t="s">
        <v>240</v>
      </c>
      <c r="U1059" s="29" t="s">
        <v>240</v>
      </c>
      <c r="V1059" s="32">
        <v>70</v>
      </c>
      <c r="W1059" s="29">
        <v>735</v>
      </c>
      <c r="X1059" s="29">
        <v>1</v>
      </c>
      <c r="Y1059" s="29" t="s">
        <v>241</v>
      </c>
      <c r="Z1059" s="29" t="s">
        <v>2245</v>
      </c>
      <c r="AA1059" s="29" t="s">
        <v>242</v>
      </c>
      <c r="AB1059" s="29" t="s">
        <v>242</v>
      </c>
      <c r="AC1059" s="29" t="s">
        <v>242</v>
      </c>
      <c r="AD1059" s="29" t="s">
        <v>243</v>
      </c>
      <c r="AE1059" s="29" t="s">
        <v>240</v>
      </c>
      <c r="AF1059" s="30">
        <v>45978</v>
      </c>
      <c r="AH1059" s="74">
        <f>_xlfn.IFNA(IF(VLOOKUP(D1059,'Cases2021 2022 FC'!AC:AE,3,0)=0,"1",VLOOKUP(D1059,'Cases2021 2022 FC'!AC:AE,3,0)),"1")</f>
        <v>1</v>
      </c>
      <c r="AI1059" s="74">
        <f t="shared" si="97"/>
        <v>70</v>
      </c>
      <c r="AJ1059" s="74">
        <f t="shared" si="98"/>
        <v>0</v>
      </c>
      <c r="AK1059" s="74">
        <f t="shared" si="99"/>
        <v>70</v>
      </c>
      <c r="AL1059" s="74">
        <f t="shared" si="100"/>
        <v>70</v>
      </c>
      <c r="AM1059" s="75">
        <f t="shared" si="101"/>
        <v>0</v>
      </c>
      <c r="AN1059" s="72" t="e">
        <f>VLOOKUP(D1059,SOP!C:R,16,0)</f>
        <v>#N/A</v>
      </c>
    </row>
    <row r="1060" spans="1:40" x14ac:dyDescent="0.3">
      <c r="A1060" s="74" cm="1">
        <f t="array" ref="A1060">1+SUMPRODUCT(--(D1060&gt;$D$2:$D$826))</f>
        <v>826</v>
      </c>
      <c r="B1060" s="72" t="str">
        <f t="shared" si="96"/>
        <v>69732307826</v>
      </c>
      <c r="C1060" s="30">
        <v>46008</v>
      </c>
      <c r="D1060" s="29">
        <v>69732307</v>
      </c>
      <c r="E1060" s="29" t="s">
        <v>853</v>
      </c>
      <c r="F1060" s="29" t="s">
        <v>624</v>
      </c>
      <c r="G1060" s="29" t="s">
        <v>238</v>
      </c>
      <c r="H1060" s="29" t="s">
        <v>1868</v>
      </c>
      <c r="I1060" s="29">
        <v>70</v>
      </c>
      <c r="J1060" s="29">
        <v>0</v>
      </c>
      <c r="K1060" s="29">
        <v>0</v>
      </c>
      <c r="L1060" s="29">
        <v>0</v>
      </c>
      <c r="M1060" s="29" t="s">
        <v>239</v>
      </c>
      <c r="N1060" s="132">
        <v>46356</v>
      </c>
      <c r="O1060" s="30">
        <v>46176</v>
      </c>
      <c r="P1060" s="29">
        <v>348</v>
      </c>
      <c r="Q1060" s="29">
        <v>168</v>
      </c>
      <c r="R1060" s="29" t="s">
        <v>1871</v>
      </c>
      <c r="S1060" s="29">
        <v>45978</v>
      </c>
      <c r="T1060" s="29" t="s">
        <v>240</v>
      </c>
      <c r="U1060" s="29" t="s">
        <v>240</v>
      </c>
      <c r="V1060" s="29">
        <v>70</v>
      </c>
      <c r="W1060" s="29">
        <v>735</v>
      </c>
      <c r="X1060" s="29">
        <v>1</v>
      </c>
      <c r="Y1060" s="29" t="s">
        <v>241</v>
      </c>
      <c r="Z1060" s="29" t="s">
        <v>2245</v>
      </c>
      <c r="AA1060" s="29" t="s">
        <v>242</v>
      </c>
      <c r="AB1060" s="29" t="s">
        <v>242</v>
      </c>
      <c r="AC1060" s="29" t="s">
        <v>242</v>
      </c>
      <c r="AD1060" s="29" t="s">
        <v>243</v>
      </c>
      <c r="AE1060" s="29" t="s">
        <v>240</v>
      </c>
      <c r="AF1060" s="30">
        <v>45978</v>
      </c>
      <c r="AH1060" s="74">
        <f>_xlfn.IFNA(IF(VLOOKUP(D1060,'Cases2021 2022 FC'!AC:AE,3,0)=0,"1",VLOOKUP(D1060,'Cases2021 2022 FC'!AC:AE,3,0)),"1")</f>
        <v>1</v>
      </c>
      <c r="AI1060" s="74">
        <f t="shared" si="97"/>
        <v>70</v>
      </c>
      <c r="AJ1060" s="74">
        <f t="shared" si="98"/>
        <v>0</v>
      </c>
      <c r="AK1060" s="74">
        <f t="shared" si="99"/>
        <v>70</v>
      </c>
      <c r="AL1060" s="74">
        <f t="shared" si="100"/>
        <v>70</v>
      </c>
      <c r="AM1060" s="75">
        <f t="shared" si="101"/>
        <v>0</v>
      </c>
      <c r="AN1060" s="72" t="e">
        <f>VLOOKUP(D1060,SOP!C:R,16,0)</f>
        <v>#N/A</v>
      </c>
    </row>
    <row r="1061" spans="1:40" x14ac:dyDescent="0.3">
      <c r="A1061" s="74" cm="1">
        <f t="array" ref="A1061">1+SUMPRODUCT(--(D1061&gt;$D$2:$D$826))</f>
        <v>826</v>
      </c>
      <c r="B1061" s="72" t="str">
        <f t="shared" si="96"/>
        <v>69732307826</v>
      </c>
      <c r="C1061" s="30">
        <v>46008</v>
      </c>
      <c r="D1061" s="29">
        <v>69732307</v>
      </c>
      <c r="E1061" s="29" t="s">
        <v>853</v>
      </c>
      <c r="F1061" s="29" t="s">
        <v>624</v>
      </c>
      <c r="G1061" s="29" t="s">
        <v>238</v>
      </c>
      <c r="H1061" s="29" t="s">
        <v>1868</v>
      </c>
      <c r="I1061" s="29">
        <v>70</v>
      </c>
      <c r="J1061" s="29">
        <v>0</v>
      </c>
      <c r="K1061" s="29">
        <v>0</v>
      </c>
      <c r="L1061" s="29">
        <v>0</v>
      </c>
      <c r="M1061" s="29" t="s">
        <v>239</v>
      </c>
      <c r="N1061" s="132">
        <v>46356</v>
      </c>
      <c r="O1061" s="30">
        <v>46176</v>
      </c>
      <c r="P1061" s="29">
        <v>348</v>
      </c>
      <c r="Q1061" s="29">
        <v>168</v>
      </c>
      <c r="R1061" s="29" t="s">
        <v>1872</v>
      </c>
      <c r="S1061" s="29">
        <v>45978</v>
      </c>
      <c r="T1061" s="29" t="s">
        <v>240</v>
      </c>
      <c r="U1061" s="29" t="s">
        <v>240</v>
      </c>
      <c r="V1061" s="29">
        <v>70</v>
      </c>
      <c r="W1061" s="29">
        <v>735</v>
      </c>
      <c r="X1061" s="29">
        <v>1</v>
      </c>
      <c r="Y1061" s="29" t="s">
        <v>241</v>
      </c>
      <c r="Z1061" s="29" t="s">
        <v>2245</v>
      </c>
      <c r="AA1061" s="29" t="s">
        <v>242</v>
      </c>
      <c r="AB1061" s="29" t="s">
        <v>242</v>
      </c>
      <c r="AC1061" s="29" t="s">
        <v>242</v>
      </c>
      <c r="AD1061" s="29" t="s">
        <v>243</v>
      </c>
      <c r="AE1061" s="29" t="s">
        <v>240</v>
      </c>
      <c r="AF1061" s="30">
        <v>45978</v>
      </c>
      <c r="AH1061" s="74">
        <f>_xlfn.IFNA(IF(VLOOKUP(D1061,'Cases2021 2022 FC'!AC:AE,3,0)=0,"1",VLOOKUP(D1061,'Cases2021 2022 FC'!AC:AE,3,0)),"1")</f>
        <v>1</v>
      </c>
      <c r="AI1061" s="74">
        <f t="shared" si="97"/>
        <v>70</v>
      </c>
      <c r="AJ1061" s="74">
        <f t="shared" si="98"/>
        <v>0</v>
      </c>
      <c r="AK1061" s="74">
        <f t="shared" si="99"/>
        <v>70</v>
      </c>
      <c r="AL1061" s="74">
        <f t="shared" si="100"/>
        <v>70</v>
      </c>
      <c r="AM1061" s="75">
        <f t="shared" si="101"/>
        <v>0</v>
      </c>
      <c r="AN1061" s="72" t="e">
        <f>VLOOKUP(D1061,SOP!C:R,16,0)</f>
        <v>#N/A</v>
      </c>
    </row>
    <row r="1062" spans="1:40" x14ac:dyDescent="0.3">
      <c r="A1062" s="74" cm="1">
        <f t="array" ref="A1062">1+SUMPRODUCT(--(D1062&gt;$D$2:$D$826))</f>
        <v>826</v>
      </c>
      <c r="B1062" s="72" t="str">
        <f t="shared" si="96"/>
        <v>69732307826</v>
      </c>
      <c r="C1062" s="30">
        <v>46008</v>
      </c>
      <c r="D1062" s="29">
        <v>69732307</v>
      </c>
      <c r="E1062" s="29" t="s">
        <v>853</v>
      </c>
      <c r="F1062" s="29" t="s">
        <v>624</v>
      </c>
      <c r="G1062" s="29" t="s">
        <v>238</v>
      </c>
      <c r="H1062" s="29" t="s">
        <v>1868</v>
      </c>
      <c r="I1062" s="29">
        <v>70</v>
      </c>
      <c r="J1062" s="29">
        <v>0</v>
      </c>
      <c r="K1062" s="29">
        <v>0</v>
      </c>
      <c r="L1062" s="29">
        <v>0</v>
      </c>
      <c r="M1062" s="29" t="s">
        <v>239</v>
      </c>
      <c r="N1062" s="30">
        <v>46356</v>
      </c>
      <c r="O1062" s="30">
        <v>46176</v>
      </c>
      <c r="P1062" s="29">
        <v>348</v>
      </c>
      <c r="Q1062" s="29">
        <v>168</v>
      </c>
      <c r="R1062" s="29" t="s">
        <v>1873</v>
      </c>
      <c r="S1062" s="30">
        <v>45978</v>
      </c>
      <c r="T1062" s="29" t="s">
        <v>240</v>
      </c>
      <c r="U1062" s="29" t="s">
        <v>240</v>
      </c>
      <c r="V1062" s="29">
        <v>70</v>
      </c>
      <c r="W1062" s="29">
        <v>735</v>
      </c>
      <c r="X1062" s="29">
        <v>1</v>
      </c>
      <c r="Y1062" s="29" t="s">
        <v>241</v>
      </c>
      <c r="Z1062" s="29" t="s">
        <v>2245</v>
      </c>
      <c r="AA1062" s="29" t="s">
        <v>242</v>
      </c>
      <c r="AB1062" s="29" t="s">
        <v>242</v>
      </c>
      <c r="AC1062" s="29" t="s">
        <v>242</v>
      </c>
      <c r="AD1062" s="29" t="s">
        <v>243</v>
      </c>
      <c r="AE1062" s="29" t="s">
        <v>240</v>
      </c>
      <c r="AF1062" s="30">
        <v>45978</v>
      </c>
      <c r="AH1062" s="74">
        <f>_xlfn.IFNA(IF(VLOOKUP(D1062,'Cases2021 2022 FC'!AC:AE,3,0)=0,"1",VLOOKUP(D1062,'Cases2021 2022 FC'!AC:AE,3,0)),"1")</f>
        <v>1</v>
      </c>
      <c r="AI1062" s="74">
        <f t="shared" si="97"/>
        <v>70</v>
      </c>
      <c r="AJ1062" s="74">
        <f t="shared" si="98"/>
        <v>0</v>
      </c>
      <c r="AK1062" s="74">
        <f t="shared" si="99"/>
        <v>70</v>
      </c>
      <c r="AL1062" s="74">
        <f t="shared" si="100"/>
        <v>70</v>
      </c>
      <c r="AM1062" s="75">
        <f t="shared" si="101"/>
        <v>0</v>
      </c>
      <c r="AN1062" s="72" t="e">
        <f>VLOOKUP(D1062,SOP!C:R,16,0)</f>
        <v>#N/A</v>
      </c>
    </row>
    <row r="1063" spans="1:40" x14ac:dyDescent="0.3">
      <c r="A1063" s="74" cm="1">
        <f t="array" ref="A1063">1+SUMPRODUCT(--(D1063&gt;$D$2:$D$826))</f>
        <v>826</v>
      </c>
      <c r="B1063" s="72" t="str">
        <f t="shared" si="96"/>
        <v>69732307826</v>
      </c>
      <c r="C1063" s="30">
        <v>46008</v>
      </c>
      <c r="D1063" s="29">
        <v>69732307</v>
      </c>
      <c r="E1063" s="29" t="s">
        <v>853</v>
      </c>
      <c r="F1063" s="29" t="s">
        <v>624</v>
      </c>
      <c r="G1063" s="29" t="s">
        <v>238</v>
      </c>
      <c r="H1063" s="29" t="s">
        <v>1868</v>
      </c>
      <c r="I1063" s="29">
        <v>70</v>
      </c>
      <c r="J1063" s="29">
        <v>0</v>
      </c>
      <c r="K1063" s="29">
        <v>0</v>
      </c>
      <c r="L1063" s="29">
        <v>0</v>
      </c>
      <c r="M1063" s="29" t="s">
        <v>239</v>
      </c>
      <c r="N1063" s="132">
        <v>46356</v>
      </c>
      <c r="O1063" s="30">
        <v>46176</v>
      </c>
      <c r="P1063" s="29">
        <v>348</v>
      </c>
      <c r="Q1063" s="29">
        <v>168</v>
      </c>
      <c r="R1063" s="29" t="s">
        <v>1874</v>
      </c>
      <c r="S1063" s="29">
        <v>45978</v>
      </c>
      <c r="T1063" s="29" t="s">
        <v>240</v>
      </c>
      <c r="U1063" s="29" t="s">
        <v>240</v>
      </c>
      <c r="V1063" s="29">
        <v>70</v>
      </c>
      <c r="W1063" s="29">
        <v>735</v>
      </c>
      <c r="X1063" s="29">
        <v>1</v>
      </c>
      <c r="Y1063" s="29" t="s">
        <v>241</v>
      </c>
      <c r="Z1063" s="29" t="s">
        <v>2245</v>
      </c>
      <c r="AA1063" s="29" t="s">
        <v>242</v>
      </c>
      <c r="AB1063" s="29" t="s">
        <v>242</v>
      </c>
      <c r="AC1063" s="29" t="s">
        <v>242</v>
      </c>
      <c r="AD1063" s="29" t="s">
        <v>243</v>
      </c>
      <c r="AE1063" s="29" t="s">
        <v>240</v>
      </c>
      <c r="AF1063" s="30">
        <v>45978</v>
      </c>
      <c r="AH1063" s="74">
        <f>_xlfn.IFNA(IF(VLOOKUP(D1063,'Cases2021 2022 FC'!AC:AE,3,0)=0,"1",VLOOKUP(D1063,'Cases2021 2022 FC'!AC:AE,3,0)),"1")</f>
        <v>1</v>
      </c>
      <c r="AI1063" s="74">
        <f t="shared" si="97"/>
        <v>70</v>
      </c>
      <c r="AJ1063" s="74">
        <f t="shared" si="98"/>
        <v>0</v>
      </c>
      <c r="AK1063" s="74">
        <f t="shared" si="99"/>
        <v>70</v>
      </c>
      <c r="AL1063" s="74">
        <f t="shared" si="100"/>
        <v>70</v>
      </c>
      <c r="AM1063" s="75">
        <f t="shared" si="101"/>
        <v>0</v>
      </c>
      <c r="AN1063" s="72" t="e">
        <f>VLOOKUP(D1063,SOP!C:R,16,0)</f>
        <v>#N/A</v>
      </c>
    </row>
    <row r="1064" spans="1:40" x14ac:dyDescent="0.3">
      <c r="A1064" s="74" cm="1">
        <f t="array" ref="A1064">1+SUMPRODUCT(--(D1064&gt;$D$2:$D$826))</f>
        <v>826</v>
      </c>
      <c r="B1064" s="72" t="str">
        <f t="shared" si="96"/>
        <v>69732307826</v>
      </c>
      <c r="C1064" s="30">
        <v>46008</v>
      </c>
      <c r="D1064" s="29">
        <v>69732307</v>
      </c>
      <c r="E1064" s="29" t="s">
        <v>853</v>
      </c>
      <c r="F1064" s="29" t="s">
        <v>624</v>
      </c>
      <c r="G1064" s="29" t="s">
        <v>238</v>
      </c>
      <c r="H1064" s="29" t="s">
        <v>1868</v>
      </c>
      <c r="I1064" s="29">
        <v>70</v>
      </c>
      <c r="J1064" s="29">
        <v>0</v>
      </c>
      <c r="K1064" s="29">
        <v>0</v>
      </c>
      <c r="L1064" s="29">
        <v>0</v>
      </c>
      <c r="M1064" s="29" t="s">
        <v>239</v>
      </c>
      <c r="N1064" s="30">
        <v>46356</v>
      </c>
      <c r="O1064" s="30">
        <v>46176</v>
      </c>
      <c r="P1064" s="29">
        <v>348</v>
      </c>
      <c r="Q1064" s="29">
        <v>168</v>
      </c>
      <c r="R1064" s="29" t="s">
        <v>1875</v>
      </c>
      <c r="S1064" s="30">
        <v>45978</v>
      </c>
      <c r="T1064" s="29" t="s">
        <v>240</v>
      </c>
      <c r="U1064" s="29" t="s">
        <v>240</v>
      </c>
      <c r="V1064" s="29">
        <v>70</v>
      </c>
      <c r="W1064" s="29">
        <v>735</v>
      </c>
      <c r="X1064" s="29">
        <v>1</v>
      </c>
      <c r="Y1064" s="29" t="s">
        <v>241</v>
      </c>
      <c r="Z1064" s="29" t="s">
        <v>2245</v>
      </c>
      <c r="AA1064" s="29" t="s">
        <v>242</v>
      </c>
      <c r="AB1064" s="29" t="s">
        <v>242</v>
      </c>
      <c r="AC1064" s="29" t="s">
        <v>242</v>
      </c>
      <c r="AD1064" s="29" t="s">
        <v>243</v>
      </c>
      <c r="AE1064" s="29" t="s">
        <v>240</v>
      </c>
      <c r="AF1064" s="30">
        <v>45978</v>
      </c>
      <c r="AH1064" s="74">
        <f>_xlfn.IFNA(IF(VLOOKUP(D1064,'Cases2021 2022 FC'!AC:AE,3,0)=0,"1",VLOOKUP(D1064,'Cases2021 2022 FC'!AC:AE,3,0)),"1")</f>
        <v>1</v>
      </c>
      <c r="AI1064" s="74">
        <f t="shared" si="97"/>
        <v>70</v>
      </c>
      <c r="AJ1064" s="74">
        <f t="shared" si="98"/>
        <v>0</v>
      </c>
      <c r="AK1064" s="74">
        <f t="shared" si="99"/>
        <v>70</v>
      </c>
      <c r="AL1064" s="74">
        <f t="shared" si="100"/>
        <v>70</v>
      </c>
      <c r="AM1064" s="75">
        <f t="shared" si="101"/>
        <v>0</v>
      </c>
      <c r="AN1064" s="72" t="e">
        <f>VLOOKUP(D1064,SOP!C:R,16,0)</f>
        <v>#N/A</v>
      </c>
    </row>
    <row r="1065" spans="1:40" x14ac:dyDescent="0.3">
      <c r="A1065" s="74" cm="1">
        <f t="array" ref="A1065">1+SUMPRODUCT(--(D1065&gt;$D$2:$D$826))</f>
        <v>826</v>
      </c>
      <c r="B1065" s="72" t="str">
        <f t="shared" si="96"/>
        <v>69732307826</v>
      </c>
      <c r="C1065" s="30">
        <v>46008</v>
      </c>
      <c r="D1065" s="29">
        <v>69732307</v>
      </c>
      <c r="E1065" s="29" t="s">
        <v>853</v>
      </c>
      <c r="F1065" s="29" t="s">
        <v>624</v>
      </c>
      <c r="G1065" s="29" t="s">
        <v>238</v>
      </c>
      <c r="H1065" s="29" t="s">
        <v>1868</v>
      </c>
      <c r="I1065" s="29">
        <v>70</v>
      </c>
      <c r="J1065" s="29">
        <v>0</v>
      </c>
      <c r="K1065" s="29">
        <v>0</v>
      </c>
      <c r="L1065" s="29">
        <v>0</v>
      </c>
      <c r="M1065" s="29" t="s">
        <v>239</v>
      </c>
      <c r="N1065" s="132">
        <v>46356</v>
      </c>
      <c r="O1065" s="30">
        <v>46176</v>
      </c>
      <c r="P1065" s="29">
        <v>348</v>
      </c>
      <c r="Q1065" s="29">
        <v>168</v>
      </c>
      <c r="R1065" s="29" t="s">
        <v>1876</v>
      </c>
      <c r="S1065" s="29">
        <v>45978</v>
      </c>
      <c r="T1065" s="29" t="s">
        <v>240</v>
      </c>
      <c r="U1065" s="29" t="s">
        <v>240</v>
      </c>
      <c r="V1065" s="29">
        <v>70</v>
      </c>
      <c r="W1065" s="29">
        <v>735</v>
      </c>
      <c r="X1065" s="29">
        <v>1</v>
      </c>
      <c r="Y1065" s="29" t="s">
        <v>241</v>
      </c>
      <c r="Z1065" s="29" t="s">
        <v>2245</v>
      </c>
      <c r="AA1065" s="29" t="s">
        <v>242</v>
      </c>
      <c r="AB1065" s="29" t="s">
        <v>242</v>
      </c>
      <c r="AC1065" s="29" t="s">
        <v>242</v>
      </c>
      <c r="AD1065" s="29" t="s">
        <v>243</v>
      </c>
      <c r="AE1065" s="29" t="s">
        <v>240</v>
      </c>
      <c r="AF1065" s="30">
        <v>45978</v>
      </c>
      <c r="AH1065" s="74">
        <f>_xlfn.IFNA(IF(VLOOKUP(D1065,'Cases2021 2022 FC'!AC:AE,3,0)=0,"1",VLOOKUP(D1065,'Cases2021 2022 FC'!AC:AE,3,0)),"1")</f>
        <v>1</v>
      </c>
      <c r="AI1065" s="74">
        <f t="shared" si="97"/>
        <v>70</v>
      </c>
      <c r="AJ1065" s="74">
        <f t="shared" si="98"/>
        <v>0</v>
      </c>
      <c r="AK1065" s="74">
        <f t="shared" si="99"/>
        <v>70</v>
      </c>
      <c r="AL1065" s="74">
        <f t="shared" si="100"/>
        <v>70</v>
      </c>
      <c r="AM1065" s="75">
        <f t="shared" si="101"/>
        <v>0</v>
      </c>
      <c r="AN1065" s="72" t="e">
        <f>VLOOKUP(D1065,SOP!C:R,16,0)</f>
        <v>#N/A</v>
      </c>
    </row>
    <row r="1066" spans="1:40" x14ac:dyDescent="0.3">
      <c r="A1066" s="74" cm="1">
        <f t="array" ref="A1066">1+SUMPRODUCT(--(D1066&gt;$D$2:$D$826))</f>
        <v>826</v>
      </c>
      <c r="B1066" s="72" t="str">
        <f t="shared" si="96"/>
        <v>69732307826</v>
      </c>
      <c r="C1066" s="30">
        <v>46008</v>
      </c>
      <c r="D1066" s="29">
        <v>69732307</v>
      </c>
      <c r="E1066" s="29" t="s">
        <v>853</v>
      </c>
      <c r="F1066" s="29" t="s">
        <v>624</v>
      </c>
      <c r="G1066" s="29" t="s">
        <v>238</v>
      </c>
      <c r="H1066" s="29" t="s">
        <v>1868</v>
      </c>
      <c r="I1066" s="29">
        <v>70</v>
      </c>
      <c r="J1066" s="29">
        <v>0</v>
      </c>
      <c r="K1066" s="29">
        <v>0</v>
      </c>
      <c r="L1066" s="29">
        <v>0</v>
      </c>
      <c r="M1066" s="29" t="s">
        <v>239</v>
      </c>
      <c r="N1066" s="132">
        <v>46356</v>
      </c>
      <c r="O1066" s="30">
        <v>46176</v>
      </c>
      <c r="P1066" s="29">
        <v>348</v>
      </c>
      <c r="Q1066" s="29">
        <v>168</v>
      </c>
      <c r="R1066" s="29" t="s">
        <v>1877</v>
      </c>
      <c r="S1066" s="29">
        <v>45978</v>
      </c>
      <c r="T1066" s="29" t="s">
        <v>240</v>
      </c>
      <c r="U1066" s="29" t="s">
        <v>240</v>
      </c>
      <c r="V1066" s="29">
        <v>70</v>
      </c>
      <c r="W1066" s="29">
        <v>735</v>
      </c>
      <c r="X1066" s="29">
        <v>1</v>
      </c>
      <c r="Y1066" s="29" t="s">
        <v>241</v>
      </c>
      <c r="Z1066" s="29" t="s">
        <v>2245</v>
      </c>
      <c r="AA1066" s="29" t="s">
        <v>242</v>
      </c>
      <c r="AB1066" s="29" t="s">
        <v>242</v>
      </c>
      <c r="AC1066" s="29" t="s">
        <v>242</v>
      </c>
      <c r="AD1066" s="29" t="s">
        <v>243</v>
      </c>
      <c r="AE1066" s="29" t="s">
        <v>240</v>
      </c>
      <c r="AF1066" s="30">
        <v>45978</v>
      </c>
      <c r="AH1066" s="74">
        <f>_xlfn.IFNA(IF(VLOOKUP(D1066,'Cases2021 2022 FC'!AC:AE,3,0)=0,"1",VLOOKUP(D1066,'Cases2021 2022 FC'!AC:AE,3,0)),"1")</f>
        <v>1</v>
      </c>
      <c r="AI1066" s="74">
        <f t="shared" si="97"/>
        <v>70</v>
      </c>
      <c r="AJ1066" s="74">
        <f t="shared" si="98"/>
        <v>0</v>
      </c>
      <c r="AK1066" s="74">
        <f t="shared" si="99"/>
        <v>70</v>
      </c>
      <c r="AL1066" s="74">
        <f t="shared" si="100"/>
        <v>70</v>
      </c>
      <c r="AM1066" s="75">
        <f t="shared" si="101"/>
        <v>0</v>
      </c>
      <c r="AN1066" s="72" t="e">
        <f>VLOOKUP(D1066,SOP!C:R,16,0)</f>
        <v>#N/A</v>
      </c>
    </row>
    <row r="1067" spans="1:40" x14ac:dyDescent="0.3">
      <c r="A1067" s="74" cm="1">
        <f t="array" ref="A1067">1+SUMPRODUCT(--(D1067&gt;$D$2:$D$826))</f>
        <v>826</v>
      </c>
      <c r="B1067" s="72" t="str">
        <f t="shared" si="96"/>
        <v>69732307826</v>
      </c>
      <c r="C1067" s="30">
        <v>46008</v>
      </c>
      <c r="D1067" s="29">
        <v>69732307</v>
      </c>
      <c r="E1067" s="29" t="s">
        <v>853</v>
      </c>
      <c r="F1067" s="29" t="s">
        <v>624</v>
      </c>
      <c r="G1067" s="29" t="s">
        <v>238</v>
      </c>
      <c r="H1067" s="29" t="s">
        <v>1868</v>
      </c>
      <c r="I1067" s="29">
        <v>14</v>
      </c>
      <c r="J1067" s="29">
        <v>0</v>
      </c>
      <c r="K1067" s="29">
        <v>0</v>
      </c>
      <c r="L1067" s="29">
        <v>0</v>
      </c>
      <c r="M1067" s="29" t="s">
        <v>239</v>
      </c>
      <c r="N1067" s="132">
        <v>46356</v>
      </c>
      <c r="O1067" s="30">
        <v>46176</v>
      </c>
      <c r="P1067" s="29">
        <v>348</v>
      </c>
      <c r="Q1067" s="29">
        <v>168</v>
      </c>
      <c r="R1067" s="29" t="s">
        <v>1878</v>
      </c>
      <c r="S1067" s="29">
        <v>45978</v>
      </c>
      <c r="T1067" s="29" t="s">
        <v>240</v>
      </c>
      <c r="U1067" s="29" t="s">
        <v>240</v>
      </c>
      <c r="V1067" s="29">
        <v>14</v>
      </c>
      <c r="W1067" s="29">
        <v>147</v>
      </c>
      <c r="X1067" s="29">
        <v>0.2</v>
      </c>
      <c r="Y1067" s="29" t="s">
        <v>241</v>
      </c>
      <c r="Z1067" s="29" t="s">
        <v>2245</v>
      </c>
      <c r="AA1067" s="29" t="s">
        <v>242</v>
      </c>
      <c r="AB1067" s="29" t="s">
        <v>242</v>
      </c>
      <c r="AC1067" s="29" t="s">
        <v>242</v>
      </c>
      <c r="AD1067" s="29" t="s">
        <v>243</v>
      </c>
      <c r="AE1067" s="29" t="s">
        <v>240</v>
      </c>
      <c r="AF1067" s="30">
        <v>45978</v>
      </c>
      <c r="AH1067" s="74">
        <f>_xlfn.IFNA(IF(VLOOKUP(D1067,'Cases2021 2022 FC'!AC:AE,3,0)=0,"1",VLOOKUP(D1067,'Cases2021 2022 FC'!AC:AE,3,0)),"1")</f>
        <v>1</v>
      </c>
      <c r="AI1067" s="74">
        <f t="shared" si="97"/>
        <v>14</v>
      </c>
      <c r="AJ1067" s="74">
        <f t="shared" si="98"/>
        <v>0</v>
      </c>
      <c r="AK1067" s="74">
        <f t="shared" si="99"/>
        <v>70</v>
      </c>
      <c r="AL1067" s="74">
        <f t="shared" si="100"/>
        <v>14</v>
      </c>
      <c r="AM1067" s="75">
        <f t="shared" si="101"/>
        <v>0</v>
      </c>
      <c r="AN1067" s="72" t="e">
        <f>VLOOKUP(D1067,SOP!C:R,16,0)</f>
        <v>#N/A</v>
      </c>
    </row>
    <row r="1068" spans="1:40" x14ac:dyDescent="0.3">
      <c r="A1068" s="74" cm="1">
        <f t="array" ref="A1068">1+SUMPRODUCT(--(D1068&gt;$D$2:$D$826))</f>
        <v>826</v>
      </c>
      <c r="B1068" s="72" t="str">
        <f t="shared" si="96"/>
        <v>69732307826</v>
      </c>
      <c r="C1068" s="30">
        <v>46008</v>
      </c>
      <c r="D1068" s="29">
        <v>69732307</v>
      </c>
      <c r="E1068" s="29" t="s">
        <v>853</v>
      </c>
      <c r="F1068" s="29" t="s">
        <v>624</v>
      </c>
      <c r="G1068" s="29" t="s">
        <v>238</v>
      </c>
      <c r="H1068" s="29" t="s">
        <v>1868</v>
      </c>
      <c r="I1068" s="29">
        <v>60</v>
      </c>
      <c r="J1068" s="29">
        <v>0</v>
      </c>
      <c r="K1068" s="29">
        <v>0</v>
      </c>
      <c r="L1068" s="29">
        <v>0</v>
      </c>
      <c r="M1068" s="106" t="s">
        <v>239</v>
      </c>
      <c r="N1068" s="30">
        <v>46356</v>
      </c>
      <c r="O1068" s="30">
        <v>46176</v>
      </c>
      <c r="P1068" s="32">
        <v>348</v>
      </c>
      <c r="Q1068" s="32">
        <v>168</v>
      </c>
      <c r="R1068" s="29" t="s">
        <v>2279</v>
      </c>
      <c r="S1068" s="30">
        <v>45978</v>
      </c>
      <c r="T1068" s="29" t="s">
        <v>240</v>
      </c>
      <c r="U1068" s="29" t="s">
        <v>240</v>
      </c>
      <c r="V1068" s="32">
        <v>60</v>
      </c>
      <c r="W1068" s="33">
        <v>630</v>
      </c>
      <c r="X1068" s="31">
        <v>0.85699999999999998</v>
      </c>
      <c r="Y1068" s="29" t="s">
        <v>241</v>
      </c>
      <c r="Z1068" s="29" t="s">
        <v>2245</v>
      </c>
      <c r="AA1068" s="29" t="s">
        <v>242</v>
      </c>
      <c r="AB1068" s="29" t="s">
        <v>242</v>
      </c>
      <c r="AC1068" s="29" t="s">
        <v>242</v>
      </c>
      <c r="AD1068" s="29" t="s">
        <v>243</v>
      </c>
      <c r="AE1068" s="29" t="s">
        <v>240</v>
      </c>
      <c r="AF1068" s="30">
        <v>45978</v>
      </c>
      <c r="AG1068" s="30"/>
      <c r="AH1068" s="74">
        <f>_xlfn.IFNA(IF(VLOOKUP(D1068,'Cases2021 2022 FC'!AC:AE,3,0)=0,"1",VLOOKUP(D1068,'Cases2021 2022 FC'!AC:AE,3,0)),"1")</f>
        <v>1</v>
      </c>
      <c r="AI1068" s="74">
        <f t="shared" si="97"/>
        <v>60</v>
      </c>
      <c r="AJ1068" s="74">
        <f t="shared" si="98"/>
        <v>0</v>
      </c>
      <c r="AK1068" s="74">
        <f t="shared" si="99"/>
        <v>14</v>
      </c>
      <c r="AL1068" s="74">
        <f t="shared" si="100"/>
        <v>60</v>
      </c>
      <c r="AM1068" s="75">
        <f t="shared" si="101"/>
        <v>0</v>
      </c>
      <c r="AN1068" s="72" t="e">
        <f>VLOOKUP(D1068,SOP!C:R,16,0)</f>
        <v>#N/A</v>
      </c>
    </row>
    <row r="1069" spans="1:40" x14ac:dyDescent="0.3">
      <c r="A1069" s="74" cm="1">
        <f t="array" ref="A1069">1+SUMPRODUCT(--(D1069&gt;$D$2:$D$826))</f>
        <v>826</v>
      </c>
      <c r="B1069" s="72" t="str">
        <f t="shared" si="96"/>
        <v>69732307826</v>
      </c>
      <c r="C1069" s="30">
        <v>46008</v>
      </c>
      <c r="D1069" s="29">
        <v>69732307</v>
      </c>
      <c r="E1069" s="29" t="s">
        <v>853</v>
      </c>
      <c r="F1069" s="29" t="s">
        <v>624</v>
      </c>
      <c r="G1069" s="29" t="s">
        <v>238</v>
      </c>
      <c r="H1069" s="29" t="s">
        <v>1868</v>
      </c>
      <c r="I1069" s="29">
        <v>4</v>
      </c>
      <c r="J1069" s="29">
        <v>0</v>
      </c>
      <c r="K1069" s="29">
        <v>0</v>
      </c>
      <c r="L1069" s="29">
        <v>0</v>
      </c>
      <c r="M1069" s="29" t="s">
        <v>239</v>
      </c>
      <c r="N1069" s="30">
        <v>46356</v>
      </c>
      <c r="O1069" s="30">
        <v>46176</v>
      </c>
      <c r="P1069" s="29">
        <v>348</v>
      </c>
      <c r="Q1069" s="29">
        <v>168</v>
      </c>
      <c r="R1069" s="29" t="s">
        <v>2280</v>
      </c>
      <c r="S1069" s="30">
        <v>45978</v>
      </c>
      <c r="T1069" s="29" t="s">
        <v>240</v>
      </c>
      <c r="U1069" s="29" t="s">
        <v>240</v>
      </c>
      <c r="V1069" s="32">
        <v>4</v>
      </c>
      <c r="W1069" s="29">
        <v>42</v>
      </c>
      <c r="X1069" s="29">
        <v>5.7000000000000002E-2</v>
      </c>
      <c r="Y1069" s="29" t="s">
        <v>241</v>
      </c>
      <c r="Z1069" s="29" t="s">
        <v>2245</v>
      </c>
      <c r="AA1069" s="29" t="s">
        <v>242</v>
      </c>
      <c r="AB1069" s="29" t="s">
        <v>242</v>
      </c>
      <c r="AC1069" s="29" t="s">
        <v>242</v>
      </c>
      <c r="AD1069" s="29" t="s">
        <v>243</v>
      </c>
      <c r="AE1069" s="29" t="s">
        <v>240</v>
      </c>
      <c r="AF1069" s="30">
        <v>45978</v>
      </c>
      <c r="AH1069" s="74">
        <f>_xlfn.IFNA(IF(VLOOKUP(D1069,'Cases2021 2022 FC'!AC:AE,3,0)=0,"1",VLOOKUP(D1069,'Cases2021 2022 FC'!AC:AE,3,0)),"1")</f>
        <v>1</v>
      </c>
      <c r="AI1069" s="74">
        <f t="shared" si="97"/>
        <v>4</v>
      </c>
      <c r="AJ1069" s="74">
        <f t="shared" si="98"/>
        <v>0</v>
      </c>
      <c r="AK1069" s="74">
        <f t="shared" si="99"/>
        <v>60</v>
      </c>
      <c r="AL1069" s="74">
        <f t="shared" si="100"/>
        <v>4</v>
      </c>
      <c r="AM1069" s="75">
        <f t="shared" si="101"/>
        <v>0</v>
      </c>
      <c r="AN1069" s="72" t="e">
        <f>VLOOKUP(D1069,SOP!C:R,16,0)</f>
        <v>#N/A</v>
      </c>
    </row>
    <row r="1070" spans="1:40" x14ac:dyDescent="0.3">
      <c r="A1070" s="74" cm="1">
        <f t="array" ref="A1070">1+SUMPRODUCT(--(D1070&gt;$D$2:$D$826))</f>
        <v>826</v>
      </c>
      <c r="B1070" s="72" t="str">
        <f t="shared" si="96"/>
        <v>69732307826</v>
      </c>
      <c r="C1070" s="30">
        <v>46008</v>
      </c>
      <c r="D1070" s="29">
        <v>69732307</v>
      </c>
      <c r="E1070" s="29" t="s">
        <v>853</v>
      </c>
      <c r="F1070" s="29" t="s">
        <v>624</v>
      </c>
      <c r="G1070" s="29" t="s">
        <v>238</v>
      </c>
      <c r="H1070" s="29" t="s">
        <v>1868</v>
      </c>
      <c r="I1070" s="29">
        <v>30</v>
      </c>
      <c r="J1070" s="29">
        <v>0</v>
      </c>
      <c r="K1070" s="29">
        <v>0</v>
      </c>
      <c r="L1070" s="29">
        <v>0</v>
      </c>
      <c r="M1070" s="29" t="s">
        <v>239</v>
      </c>
      <c r="N1070" s="132">
        <v>46356</v>
      </c>
      <c r="O1070" s="30">
        <v>46176</v>
      </c>
      <c r="P1070" s="29">
        <v>348</v>
      </c>
      <c r="Q1070" s="29">
        <v>168</v>
      </c>
      <c r="R1070" s="29" t="s">
        <v>2281</v>
      </c>
      <c r="S1070" s="29">
        <v>45978</v>
      </c>
      <c r="T1070" s="29" t="s">
        <v>240</v>
      </c>
      <c r="U1070" s="29" t="s">
        <v>240</v>
      </c>
      <c r="V1070" s="29">
        <v>30</v>
      </c>
      <c r="W1070" s="29">
        <v>315</v>
      </c>
      <c r="X1070" s="29">
        <v>0.42899999999999999</v>
      </c>
      <c r="Y1070" s="29" t="s">
        <v>241</v>
      </c>
      <c r="Z1070" s="29" t="s">
        <v>2245</v>
      </c>
      <c r="AA1070" s="29" t="s">
        <v>242</v>
      </c>
      <c r="AB1070" s="29" t="s">
        <v>242</v>
      </c>
      <c r="AC1070" s="29" t="s">
        <v>242</v>
      </c>
      <c r="AD1070" s="29" t="s">
        <v>243</v>
      </c>
      <c r="AE1070" s="29" t="s">
        <v>240</v>
      </c>
      <c r="AF1070" s="30">
        <v>45978</v>
      </c>
      <c r="AH1070" s="74">
        <f>_xlfn.IFNA(IF(VLOOKUP(D1070,'Cases2021 2022 FC'!AC:AE,3,0)=0,"1",VLOOKUP(D1070,'Cases2021 2022 FC'!AC:AE,3,0)),"1")</f>
        <v>1</v>
      </c>
      <c r="AI1070" s="74">
        <f t="shared" si="97"/>
        <v>30</v>
      </c>
      <c r="AJ1070" s="74">
        <f t="shared" si="98"/>
        <v>0</v>
      </c>
      <c r="AK1070" s="74">
        <f t="shared" si="99"/>
        <v>4</v>
      </c>
      <c r="AL1070" s="74">
        <f t="shared" si="100"/>
        <v>30</v>
      </c>
      <c r="AM1070" s="75">
        <f t="shared" si="101"/>
        <v>0</v>
      </c>
      <c r="AN1070" s="72" t="e">
        <f>VLOOKUP(D1070,SOP!C:R,16,0)</f>
        <v>#N/A</v>
      </c>
    </row>
    <row r="1071" spans="1:40" x14ac:dyDescent="0.3">
      <c r="A1071" s="74" cm="1">
        <f t="array" ref="A1071">1+SUMPRODUCT(--(D1071&gt;$D$2:$D$826))</f>
        <v>826</v>
      </c>
      <c r="B1071" s="72" t="str">
        <f t="shared" si="96"/>
        <v>69732307826</v>
      </c>
      <c r="C1071" s="30">
        <v>46008</v>
      </c>
      <c r="D1071" s="29">
        <v>69732307</v>
      </c>
      <c r="E1071" s="29" t="s">
        <v>853</v>
      </c>
      <c r="F1071" s="29" t="s">
        <v>624</v>
      </c>
      <c r="G1071" s="29" t="s">
        <v>238</v>
      </c>
      <c r="H1071" s="29" t="s">
        <v>1879</v>
      </c>
      <c r="I1071" s="29">
        <v>70</v>
      </c>
      <c r="J1071" s="29">
        <v>0</v>
      </c>
      <c r="K1071" s="29">
        <v>0</v>
      </c>
      <c r="L1071" s="29">
        <v>0</v>
      </c>
      <c r="M1071" s="29" t="s">
        <v>239</v>
      </c>
      <c r="N1071" s="132">
        <v>46356</v>
      </c>
      <c r="O1071" s="30">
        <v>46176</v>
      </c>
      <c r="P1071" s="29">
        <v>348</v>
      </c>
      <c r="Q1071" s="29">
        <v>168</v>
      </c>
      <c r="R1071" s="29" t="s">
        <v>1880</v>
      </c>
      <c r="S1071" s="29">
        <v>45982</v>
      </c>
      <c r="T1071" s="29" t="s">
        <v>240</v>
      </c>
      <c r="U1071" s="29" t="s">
        <v>240</v>
      </c>
      <c r="V1071" s="29">
        <v>70</v>
      </c>
      <c r="W1071" s="29">
        <v>735</v>
      </c>
      <c r="X1071" s="29">
        <v>1</v>
      </c>
      <c r="Y1071" s="29" t="s">
        <v>241</v>
      </c>
      <c r="Z1071" s="29" t="s">
        <v>2245</v>
      </c>
      <c r="AA1071" s="29" t="s">
        <v>242</v>
      </c>
      <c r="AB1071" s="29" t="s">
        <v>242</v>
      </c>
      <c r="AC1071" s="29" t="s">
        <v>242</v>
      </c>
      <c r="AD1071" s="29" t="s">
        <v>243</v>
      </c>
      <c r="AE1071" s="29" t="s">
        <v>240</v>
      </c>
      <c r="AF1071" s="30">
        <v>45979</v>
      </c>
      <c r="AH1071" s="74">
        <f>_xlfn.IFNA(IF(VLOOKUP(D1071,'Cases2021 2022 FC'!AC:AE,3,0)=0,"1",VLOOKUP(D1071,'Cases2021 2022 FC'!AC:AE,3,0)),"1")</f>
        <v>1</v>
      </c>
      <c r="AI1071" s="74">
        <f t="shared" si="97"/>
        <v>70</v>
      </c>
      <c r="AJ1071" s="74">
        <f t="shared" si="98"/>
        <v>0</v>
      </c>
      <c r="AK1071" s="74">
        <f t="shared" si="99"/>
        <v>30</v>
      </c>
      <c r="AL1071" s="74">
        <f t="shared" si="100"/>
        <v>70</v>
      </c>
      <c r="AM1071" s="75">
        <f t="shared" si="101"/>
        <v>0</v>
      </c>
      <c r="AN1071" s="72" t="e">
        <f>VLOOKUP(D1071,SOP!C:R,16,0)</f>
        <v>#N/A</v>
      </c>
    </row>
    <row r="1072" spans="1:40" x14ac:dyDescent="0.3">
      <c r="A1072" s="74" cm="1">
        <f t="array" ref="A1072">1+SUMPRODUCT(--(D1072&gt;$D$2:$D$826))</f>
        <v>826</v>
      </c>
      <c r="B1072" s="72" t="str">
        <f t="shared" si="96"/>
        <v>69732307826</v>
      </c>
      <c r="C1072" s="30">
        <v>46008</v>
      </c>
      <c r="D1072" s="29">
        <v>69732307</v>
      </c>
      <c r="E1072" s="29" t="s">
        <v>853</v>
      </c>
      <c r="F1072" s="29" t="s">
        <v>624</v>
      </c>
      <c r="G1072" s="29" t="s">
        <v>238</v>
      </c>
      <c r="H1072" s="29" t="s">
        <v>1879</v>
      </c>
      <c r="I1072" s="29">
        <v>70</v>
      </c>
      <c r="J1072" s="29">
        <v>0</v>
      </c>
      <c r="K1072" s="29">
        <v>0</v>
      </c>
      <c r="L1072" s="29">
        <v>0</v>
      </c>
      <c r="M1072" s="29" t="s">
        <v>239</v>
      </c>
      <c r="N1072" s="132">
        <v>46356</v>
      </c>
      <c r="O1072" s="30">
        <v>46176</v>
      </c>
      <c r="P1072" s="29">
        <v>348</v>
      </c>
      <c r="Q1072" s="29">
        <v>168</v>
      </c>
      <c r="R1072" s="29" t="s">
        <v>1881</v>
      </c>
      <c r="S1072" s="29">
        <v>45982</v>
      </c>
      <c r="T1072" s="29" t="s">
        <v>240</v>
      </c>
      <c r="U1072" s="29" t="s">
        <v>240</v>
      </c>
      <c r="V1072" s="29">
        <v>70</v>
      </c>
      <c r="W1072" s="29">
        <v>735</v>
      </c>
      <c r="X1072" s="29">
        <v>1</v>
      </c>
      <c r="Y1072" s="29" t="s">
        <v>241</v>
      </c>
      <c r="Z1072" s="29" t="s">
        <v>2245</v>
      </c>
      <c r="AA1072" s="29" t="s">
        <v>242</v>
      </c>
      <c r="AB1072" s="29" t="s">
        <v>242</v>
      </c>
      <c r="AC1072" s="29" t="s">
        <v>242</v>
      </c>
      <c r="AD1072" s="29" t="s">
        <v>243</v>
      </c>
      <c r="AE1072" s="29" t="s">
        <v>240</v>
      </c>
      <c r="AF1072" s="30">
        <v>45979</v>
      </c>
      <c r="AH1072" s="74">
        <f>_xlfn.IFNA(IF(VLOOKUP(D1072,'Cases2021 2022 FC'!AC:AE,3,0)=0,"1",VLOOKUP(D1072,'Cases2021 2022 FC'!AC:AE,3,0)),"1")</f>
        <v>1</v>
      </c>
      <c r="AI1072" s="74">
        <f t="shared" si="97"/>
        <v>70</v>
      </c>
      <c r="AJ1072" s="74">
        <f t="shared" si="98"/>
        <v>0</v>
      </c>
      <c r="AK1072" s="74">
        <f t="shared" si="99"/>
        <v>70</v>
      </c>
      <c r="AL1072" s="74">
        <f t="shared" si="100"/>
        <v>70</v>
      </c>
      <c r="AM1072" s="75">
        <f t="shared" si="101"/>
        <v>0</v>
      </c>
      <c r="AN1072" s="72" t="e">
        <f>VLOOKUP(D1072,SOP!C:R,16,0)</f>
        <v>#N/A</v>
      </c>
    </row>
    <row r="1073" spans="1:40" x14ac:dyDescent="0.3">
      <c r="A1073" s="74" cm="1">
        <f t="array" ref="A1073">1+SUMPRODUCT(--(D1073&gt;$D$2:$D$826))</f>
        <v>826</v>
      </c>
      <c r="B1073" s="72" t="str">
        <f t="shared" si="96"/>
        <v>69732307826</v>
      </c>
      <c r="C1073" s="30">
        <v>46008</v>
      </c>
      <c r="D1073" s="29">
        <v>69732307</v>
      </c>
      <c r="E1073" s="29" t="s">
        <v>853</v>
      </c>
      <c r="F1073" s="29" t="s">
        <v>624</v>
      </c>
      <c r="G1073" s="29" t="s">
        <v>238</v>
      </c>
      <c r="H1073" s="29" t="s">
        <v>1879</v>
      </c>
      <c r="I1073" s="29">
        <v>70</v>
      </c>
      <c r="J1073" s="29">
        <v>0</v>
      </c>
      <c r="K1073" s="29">
        <v>0</v>
      </c>
      <c r="L1073" s="29">
        <v>0</v>
      </c>
      <c r="M1073" s="29" t="s">
        <v>239</v>
      </c>
      <c r="N1073" s="30">
        <v>46356</v>
      </c>
      <c r="O1073" s="30">
        <v>46176</v>
      </c>
      <c r="P1073" s="29">
        <v>348</v>
      </c>
      <c r="Q1073" s="29">
        <v>168</v>
      </c>
      <c r="R1073" s="29" t="s">
        <v>1882</v>
      </c>
      <c r="S1073" s="30">
        <v>45982</v>
      </c>
      <c r="T1073" s="29" t="s">
        <v>240</v>
      </c>
      <c r="U1073" s="29" t="s">
        <v>240</v>
      </c>
      <c r="V1073" s="29">
        <v>70</v>
      </c>
      <c r="W1073" s="29">
        <v>735</v>
      </c>
      <c r="X1073" s="29">
        <v>1</v>
      </c>
      <c r="Y1073" s="29" t="s">
        <v>241</v>
      </c>
      <c r="Z1073" s="29" t="s">
        <v>2245</v>
      </c>
      <c r="AA1073" s="29" t="s">
        <v>242</v>
      </c>
      <c r="AB1073" s="29" t="s">
        <v>242</v>
      </c>
      <c r="AC1073" s="29" t="s">
        <v>242</v>
      </c>
      <c r="AD1073" s="29" t="s">
        <v>243</v>
      </c>
      <c r="AE1073" s="29" t="s">
        <v>240</v>
      </c>
      <c r="AF1073" s="30">
        <v>45979</v>
      </c>
      <c r="AH1073" s="74">
        <f>_xlfn.IFNA(IF(VLOOKUP(D1073,'Cases2021 2022 FC'!AC:AE,3,0)=0,"1",VLOOKUP(D1073,'Cases2021 2022 FC'!AC:AE,3,0)),"1")</f>
        <v>1</v>
      </c>
      <c r="AI1073" s="74">
        <f t="shared" si="97"/>
        <v>70</v>
      </c>
      <c r="AJ1073" s="74">
        <f t="shared" si="98"/>
        <v>0</v>
      </c>
      <c r="AK1073" s="74">
        <f t="shared" si="99"/>
        <v>70</v>
      </c>
      <c r="AL1073" s="74">
        <f t="shared" si="100"/>
        <v>70</v>
      </c>
      <c r="AM1073" s="75">
        <f t="shared" si="101"/>
        <v>0</v>
      </c>
      <c r="AN1073" s="72" t="e">
        <f>VLOOKUP(D1073,SOP!C:R,16,0)</f>
        <v>#N/A</v>
      </c>
    </row>
    <row r="1074" spans="1:40" x14ac:dyDescent="0.3">
      <c r="A1074" s="74" cm="1">
        <f t="array" ref="A1074">1+SUMPRODUCT(--(D1074&gt;$D$2:$D$826))</f>
        <v>826</v>
      </c>
      <c r="B1074" s="72" t="str">
        <f t="shared" si="96"/>
        <v>69732307826</v>
      </c>
      <c r="C1074" s="30">
        <v>46008</v>
      </c>
      <c r="D1074" s="29">
        <v>69732307</v>
      </c>
      <c r="E1074" s="29" t="s">
        <v>853</v>
      </c>
      <c r="F1074" s="29" t="s">
        <v>624</v>
      </c>
      <c r="G1074" s="29" t="s">
        <v>238</v>
      </c>
      <c r="H1074" s="29" t="s">
        <v>1879</v>
      </c>
      <c r="I1074" s="29">
        <v>70</v>
      </c>
      <c r="J1074" s="29">
        <v>0</v>
      </c>
      <c r="K1074" s="29">
        <v>0</v>
      </c>
      <c r="L1074" s="29">
        <v>0</v>
      </c>
      <c r="M1074" s="29" t="s">
        <v>239</v>
      </c>
      <c r="N1074" s="30">
        <v>46356</v>
      </c>
      <c r="O1074" s="30">
        <v>46176</v>
      </c>
      <c r="P1074" s="32">
        <v>348</v>
      </c>
      <c r="Q1074" s="32">
        <v>168</v>
      </c>
      <c r="R1074" s="29" t="s">
        <v>1883</v>
      </c>
      <c r="S1074" s="30">
        <v>45982</v>
      </c>
      <c r="T1074" s="29" t="s">
        <v>240</v>
      </c>
      <c r="U1074" s="29" t="s">
        <v>240</v>
      </c>
      <c r="V1074" s="32">
        <v>70</v>
      </c>
      <c r="W1074" s="33">
        <v>735</v>
      </c>
      <c r="X1074" s="32">
        <v>1</v>
      </c>
      <c r="Y1074" s="29" t="s">
        <v>241</v>
      </c>
      <c r="Z1074" s="29" t="s">
        <v>2245</v>
      </c>
      <c r="AA1074" s="29" t="s">
        <v>242</v>
      </c>
      <c r="AB1074" s="29" t="s">
        <v>242</v>
      </c>
      <c r="AC1074" s="29" t="s">
        <v>242</v>
      </c>
      <c r="AD1074" s="29" t="s">
        <v>243</v>
      </c>
      <c r="AE1074" s="29" t="s">
        <v>240</v>
      </c>
      <c r="AF1074" s="30">
        <v>45979</v>
      </c>
      <c r="AG1074" s="30"/>
      <c r="AH1074" s="74">
        <f>_xlfn.IFNA(IF(VLOOKUP(D1074,'Cases2021 2022 FC'!AC:AE,3,0)=0,"1",VLOOKUP(D1074,'Cases2021 2022 FC'!AC:AE,3,0)),"1")</f>
        <v>1</v>
      </c>
      <c r="AI1074" s="74">
        <f t="shared" si="97"/>
        <v>70</v>
      </c>
      <c r="AJ1074" s="74">
        <f t="shared" si="98"/>
        <v>0</v>
      </c>
      <c r="AK1074" s="74">
        <f t="shared" si="99"/>
        <v>70</v>
      </c>
      <c r="AL1074" s="74">
        <f t="shared" si="100"/>
        <v>70</v>
      </c>
      <c r="AM1074" s="75">
        <f t="shared" si="101"/>
        <v>0</v>
      </c>
      <c r="AN1074" s="72" t="e">
        <f>VLOOKUP(D1074,SOP!C:R,16,0)</f>
        <v>#N/A</v>
      </c>
    </row>
    <row r="1075" spans="1:40" x14ac:dyDescent="0.3">
      <c r="A1075" s="74" cm="1">
        <f t="array" ref="A1075">1+SUMPRODUCT(--(D1075&gt;$D$2:$D$826))</f>
        <v>826</v>
      </c>
      <c r="B1075" s="72" t="str">
        <f t="shared" si="96"/>
        <v>69732307826</v>
      </c>
      <c r="C1075" s="30">
        <v>46008</v>
      </c>
      <c r="D1075" s="29">
        <v>69732307</v>
      </c>
      <c r="E1075" s="29" t="s">
        <v>853</v>
      </c>
      <c r="F1075" s="29" t="s">
        <v>624</v>
      </c>
      <c r="G1075" s="29" t="s">
        <v>238</v>
      </c>
      <c r="H1075" s="29" t="s">
        <v>1879</v>
      </c>
      <c r="I1075" s="29">
        <v>70</v>
      </c>
      <c r="J1075" s="29">
        <v>0</v>
      </c>
      <c r="K1075" s="29">
        <v>0</v>
      </c>
      <c r="L1075" s="29">
        <v>0</v>
      </c>
      <c r="M1075" s="29" t="s">
        <v>239</v>
      </c>
      <c r="N1075" s="132">
        <v>46356</v>
      </c>
      <c r="O1075" s="30">
        <v>46176</v>
      </c>
      <c r="P1075" s="29">
        <v>348</v>
      </c>
      <c r="Q1075" s="29">
        <v>168</v>
      </c>
      <c r="R1075" s="29" t="s">
        <v>1884</v>
      </c>
      <c r="S1075" s="29">
        <v>45982</v>
      </c>
      <c r="T1075" s="29" t="s">
        <v>240</v>
      </c>
      <c r="U1075" s="29" t="s">
        <v>240</v>
      </c>
      <c r="V1075" s="29">
        <v>70</v>
      </c>
      <c r="W1075" s="29">
        <v>735</v>
      </c>
      <c r="X1075" s="29">
        <v>1</v>
      </c>
      <c r="Y1075" s="29" t="s">
        <v>241</v>
      </c>
      <c r="Z1075" s="29" t="s">
        <v>2245</v>
      </c>
      <c r="AA1075" s="29" t="s">
        <v>242</v>
      </c>
      <c r="AB1075" s="29" t="s">
        <v>242</v>
      </c>
      <c r="AC1075" s="29" t="s">
        <v>242</v>
      </c>
      <c r="AD1075" s="29" t="s">
        <v>243</v>
      </c>
      <c r="AE1075" s="29" t="s">
        <v>240</v>
      </c>
      <c r="AF1075" s="30">
        <v>45979</v>
      </c>
      <c r="AH1075" s="74">
        <f>_xlfn.IFNA(IF(VLOOKUP(D1075,'Cases2021 2022 FC'!AC:AE,3,0)=0,"1",VLOOKUP(D1075,'Cases2021 2022 FC'!AC:AE,3,0)),"1")</f>
        <v>1</v>
      </c>
      <c r="AI1075" s="74">
        <f t="shared" si="97"/>
        <v>70</v>
      </c>
      <c r="AJ1075" s="74">
        <f t="shared" si="98"/>
        <v>0</v>
      </c>
      <c r="AK1075" s="74">
        <f t="shared" si="99"/>
        <v>70</v>
      </c>
      <c r="AL1075" s="74">
        <f t="shared" si="100"/>
        <v>70</v>
      </c>
      <c r="AM1075" s="75">
        <f t="shared" si="101"/>
        <v>0</v>
      </c>
      <c r="AN1075" s="72" t="e">
        <f>VLOOKUP(D1075,SOP!C:R,16,0)</f>
        <v>#N/A</v>
      </c>
    </row>
    <row r="1076" spans="1:40" x14ac:dyDescent="0.3">
      <c r="A1076" s="74" cm="1">
        <f t="array" ref="A1076">1+SUMPRODUCT(--(D1076&gt;$D$2:$D$826))</f>
        <v>826</v>
      </c>
      <c r="B1076" s="72" t="str">
        <f t="shared" si="96"/>
        <v>69732307826</v>
      </c>
      <c r="C1076" s="30">
        <v>46008</v>
      </c>
      <c r="D1076" s="29">
        <v>69732307</v>
      </c>
      <c r="E1076" s="29" t="s">
        <v>853</v>
      </c>
      <c r="F1076" s="29" t="s">
        <v>624</v>
      </c>
      <c r="G1076" s="29" t="s">
        <v>238</v>
      </c>
      <c r="H1076" s="29" t="s">
        <v>1879</v>
      </c>
      <c r="I1076" s="29">
        <v>70</v>
      </c>
      <c r="J1076" s="29">
        <v>0</v>
      </c>
      <c r="K1076" s="29">
        <v>0</v>
      </c>
      <c r="L1076" s="29">
        <v>0</v>
      </c>
      <c r="M1076" s="29" t="s">
        <v>239</v>
      </c>
      <c r="N1076" s="132">
        <v>46356</v>
      </c>
      <c r="O1076" s="30">
        <v>46176</v>
      </c>
      <c r="P1076" s="29">
        <v>348</v>
      </c>
      <c r="Q1076" s="29">
        <v>168</v>
      </c>
      <c r="R1076" s="29" t="s">
        <v>1885</v>
      </c>
      <c r="S1076" s="29">
        <v>45982</v>
      </c>
      <c r="T1076" s="29" t="s">
        <v>240</v>
      </c>
      <c r="U1076" s="29" t="s">
        <v>240</v>
      </c>
      <c r="V1076" s="29">
        <v>70</v>
      </c>
      <c r="W1076" s="29">
        <v>735</v>
      </c>
      <c r="X1076" s="29">
        <v>1</v>
      </c>
      <c r="Y1076" s="29" t="s">
        <v>241</v>
      </c>
      <c r="Z1076" s="29" t="s">
        <v>2245</v>
      </c>
      <c r="AA1076" s="29" t="s">
        <v>242</v>
      </c>
      <c r="AB1076" s="29" t="s">
        <v>242</v>
      </c>
      <c r="AC1076" s="29" t="s">
        <v>242</v>
      </c>
      <c r="AD1076" s="29" t="s">
        <v>243</v>
      </c>
      <c r="AE1076" s="29" t="s">
        <v>240</v>
      </c>
      <c r="AF1076" s="30">
        <v>45979</v>
      </c>
      <c r="AH1076" s="74">
        <f>_xlfn.IFNA(IF(VLOOKUP(D1076,'Cases2021 2022 FC'!AC:AE,3,0)=0,"1",VLOOKUP(D1076,'Cases2021 2022 FC'!AC:AE,3,0)),"1")</f>
        <v>1</v>
      </c>
      <c r="AI1076" s="74">
        <f t="shared" si="97"/>
        <v>70</v>
      </c>
      <c r="AJ1076" s="74">
        <f t="shared" si="98"/>
        <v>0</v>
      </c>
      <c r="AK1076" s="74">
        <f t="shared" si="99"/>
        <v>70</v>
      </c>
      <c r="AL1076" s="74">
        <f t="shared" si="100"/>
        <v>70</v>
      </c>
      <c r="AM1076" s="75">
        <f t="shared" si="101"/>
        <v>0</v>
      </c>
      <c r="AN1076" s="72" t="e">
        <f>VLOOKUP(D1076,SOP!C:R,16,0)</f>
        <v>#N/A</v>
      </c>
    </row>
    <row r="1077" spans="1:40" x14ac:dyDescent="0.3">
      <c r="A1077" s="74" cm="1">
        <f t="array" ref="A1077">1+SUMPRODUCT(--(D1077&gt;$D$2:$D$826))</f>
        <v>826</v>
      </c>
      <c r="B1077" s="72" t="str">
        <f t="shared" si="96"/>
        <v>69732307826</v>
      </c>
      <c r="C1077" s="30">
        <v>46008</v>
      </c>
      <c r="D1077" s="29">
        <v>69732307</v>
      </c>
      <c r="E1077" s="29" t="s">
        <v>853</v>
      </c>
      <c r="F1077" s="29" t="s">
        <v>624</v>
      </c>
      <c r="G1077" s="29" t="s">
        <v>238</v>
      </c>
      <c r="H1077" s="29" t="s">
        <v>1879</v>
      </c>
      <c r="I1077" s="29">
        <v>70</v>
      </c>
      <c r="J1077" s="29">
        <v>0</v>
      </c>
      <c r="K1077" s="29">
        <v>0</v>
      </c>
      <c r="L1077" s="29">
        <v>0</v>
      </c>
      <c r="M1077" s="29" t="s">
        <v>239</v>
      </c>
      <c r="N1077" s="132">
        <v>46356</v>
      </c>
      <c r="O1077" s="30">
        <v>46176</v>
      </c>
      <c r="P1077" s="29">
        <v>348</v>
      </c>
      <c r="Q1077" s="29">
        <v>168</v>
      </c>
      <c r="R1077" s="29" t="s">
        <v>1886</v>
      </c>
      <c r="S1077" s="29">
        <v>45982</v>
      </c>
      <c r="T1077" s="29" t="s">
        <v>240</v>
      </c>
      <c r="U1077" s="29" t="s">
        <v>240</v>
      </c>
      <c r="V1077" s="29">
        <v>70</v>
      </c>
      <c r="W1077" s="29">
        <v>735</v>
      </c>
      <c r="X1077" s="29">
        <v>1</v>
      </c>
      <c r="Y1077" s="29" t="s">
        <v>241</v>
      </c>
      <c r="Z1077" s="29" t="s">
        <v>2245</v>
      </c>
      <c r="AA1077" s="29" t="s">
        <v>242</v>
      </c>
      <c r="AB1077" s="29" t="s">
        <v>242</v>
      </c>
      <c r="AC1077" s="29" t="s">
        <v>242</v>
      </c>
      <c r="AD1077" s="29" t="s">
        <v>243</v>
      </c>
      <c r="AE1077" s="29" t="s">
        <v>240</v>
      </c>
      <c r="AF1077" s="30">
        <v>45979</v>
      </c>
      <c r="AH1077" s="74">
        <f>_xlfn.IFNA(IF(VLOOKUP(D1077,'Cases2021 2022 FC'!AC:AE,3,0)=0,"1",VLOOKUP(D1077,'Cases2021 2022 FC'!AC:AE,3,0)),"1")</f>
        <v>1</v>
      </c>
      <c r="AI1077" s="74">
        <f t="shared" si="97"/>
        <v>70</v>
      </c>
      <c r="AJ1077" s="74">
        <f t="shared" si="98"/>
        <v>0</v>
      </c>
      <c r="AK1077" s="74">
        <f t="shared" si="99"/>
        <v>70</v>
      </c>
      <c r="AL1077" s="74">
        <f t="shared" si="100"/>
        <v>70</v>
      </c>
      <c r="AM1077" s="75">
        <f t="shared" si="101"/>
        <v>0</v>
      </c>
      <c r="AN1077" s="72" t="e">
        <f>VLOOKUP(D1077,SOP!C:R,16,0)</f>
        <v>#N/A</v>
      </c>
    </row>
    <row r="1078" spans="1:40" x14ac:dyDescent="0.3">
      <c r="A1078" s="74" cm="1">
        <f t="array" ref="A1078">1+SUMPRODUCT(--(D1078&gt;$D$2:$D$826))</f>
        <v>826</v>
      </c>
      <c r="B1078" s="72" t="str">
        <f t="shared" si="96"/>
        <v>69732307826</v>
      </c>
      <c r="C1078" s="30">
        <v>46008</v>
      </c>
      <c r="D1078" s="29">
        <v>69732307</v>
      </c>
      <c r="E1078" s="29" t="s">
        <v>853</v>
      </c>
      <c r="F1078" s="29" t="s">
        <v>624</v>
      </c>
      <c r="G1078" s="29" t="s">
        <v>238</v>
      </c>
      <c r="H1078" s="29" t="s">
        <v>1879</v>
      </c>
      <c r="I1078" s="29">
        <v>70</v>
      </c>
      <c r="J1078" s="29">
        <v>0</v>
      </c>
      <c r="K1078" s="29">
        <v>0</v>
      </c>
      <c r="L1078" s="29">
        <v>0</v>
      </c>
      <c r="M1078" s="29" t="s">
        <v>239</v>
      </c>
      <c r="N1078" s="30">
        <v>46356</v>
      </c>
      <c r="O1078" s="30">
        <v>46176</v>
      </c>
      <c r="P1078" s="32">
        <v>348</v>
      </c>
      <c r="Q1078" s="32">
        <v>168</v>
      </c>
      <c r="R1078" s="29" t="s">
        <v>1887</v>
      </c>
      <c r="S1078" s="30">
        <v>45982</v>
      </c>
      <c r="T1078" s="29" t="s">
        <v>240</v>
      </c>
      <c r="U1078" s="29" t="s">
        <v>240</v>
      </c>
      <c r="V1078" s="32">
        <v>70</v>
      </c>
      <c r="W1078" s="29">
        <v>735</v>
      </c>
      <c r="X1078" s="29">
        <v>1</v>
      </c>
      <c r="Y1078" s="29" t="s">
        <v>241</v>
      </c>
      <c r="Z1078" s="29" t="s">
        <v>2245</v>
      </c>
      <c r="AA1078" s="29" t="s">
        <v>242</v>
      </c>
      <c r="AB1078" s="29" t="s">
        <v>242</v>
      </c>
      <c r="AC1078" s="29" t="s">
        <v>242</v>
      </c>
      <c r="AD1078" s="29" t="s">
        <v>243</v>
      </c>
      <c r="AE1078" s="29" t="s">
        <v>240</v>
      </c>
      <c r="AF1078" s="30">
        <v>45979</v>
      </c>
      <c r="AH1078" s="74">
        <f>_xlfn.IFNA(IF(VLOOKUP(D1078,'Cases2021 2022 FC'!AC:AE,3,0)=0,"1",VLOOKUP(D1078,'Cases2021 2022 FC'!AC:AE,3,0)),"1")</f>
        <v>1</v>
      </c>
      <c r="AI1078" s="74">
        <f t="shared" si="97"/>
        <v>70</v>
      </c>
      <c r="AJ1078" s="74">
        <f t="shared" si="98"/>
        <v>0</v>
      </c>
      <c r="AK1078" s="74">
        <f t="shared" si="99"/>
        <v>70</v>
      </c>
      <c r="AL1078" s="74">
        <f t="shared" si="100"/>
        <v>70</v>
      </c>
      <c r="AM1078" s="75">
        <f t="shared" si="101"/>
        <v>0</v>
      </c>
      <c r="AN1078" s="72" t="e">
        <f>VLOOKUP(D1078,SOP!C:R,16,0)</f>
        <v>#N/A</v>
      </c>
    </row>
    <row r="1079" spans="1:40" x14ac:dyDescent="0.3">
      <c r="A1079" s="74" cm="1">
        <f t="array" ref="A1079">1+SUMPRODUCT(--(D1079&gt;$D$2:$D$826))</f>
        <v>826</v>
      </c>
      <c r="B1079" s="72" t="str">
        <f t="shared" si="96"/>
        <v>69732307826</v>
      </c>
      <c r="C1079" s="30">
        <v>46008</v>
      </c>
      <c r="D1079" s="29">
        <v>69732307</v>
      </c>
      <c r="E1079" s="29" t="s">
        <v>853</v>
      </c>
      <c r="F1079" s="29" t="s">
        <v>624</v>
      </c>
      <c r="G1079" s="29" t="s">
        <v>238</v>
      </c>
      <c r="H1079" s="29" t="s">
        <v>1879</v>
      </c>
      <c r="I1079" s="29">
        <v>70</v>
      </c>
      <c r="J1079" s="29">
        <v>0</v>
      </c>
      <c r="K1079" s="29">
        <v>0</v>
      </c>
      <c r="L1079" s="29">
        <v>0</v>
      </c>
      <c r="M1079" s="29" t="s">
        <v>239</v>
      </c>
      <c r="N1079" s="30">
        <v>46356</v>
      </c>
      <c r="O1079" s="30">
        <v>46176</v>
      </c>
      <c r="P1079" s="29">
        <v>348</v>
      </c>
      <c r="Q1079" s="29">
        <v>168</v>
      </c>
      <c r="R1079" s="29" t="s">
        <v>1888</v>
      </c>
      <c r="S1079" s="30">
        <v>45982</v>
      </c>
      <c r="T1079" s="29" t="s">
        <v>240</v>
      </c>
      <c r="U1079" s="29" t="s">
        <v>240</v>
      </c>
      <c r="V1079" s="29">
        <v>70</v>
      </c>
      <c r="W1079" s="29">
        <v>735</v>
      </c>
      <c r="X1079" s="29">
        <v>1</v>
      </c>
      <c r="Y1079" s="29" t="s">
        <v>241</v>
      </c>
      <c r="Z1079" s="29" t="s">
        <v>2245</v>
      </c>
      <c r="AA1079" s="29" t="s">
        <v>242</v>
      </c>
      <c r="AB1079" s="29" t="s">
        <v>242</v>
      </c>
      <c r="AC1079" s="29" t="s">
        <v>242</v>
      </c>
      <c r="AD1079" s="29" t="s">
        <v>243</v>
      </c>
      <c r="AE1079" s="29" t="s">
        <v>240</v>
      </c>
      <c r="AF1079" s="30">
        <v>45979</v>
      </c>
      <c r="AH1079" s="74">
        <f>_xlfn.IFNA(IF(VLOOKUP(D1079,'Cases2021 2022 FC'!AC:AE,3,0)=0,"1",VLOOKUP(D1079,'Cases2021 2022 FC'!AC:AE,3,0)),"1")</f>
        <v>1</v>
      </c>
      <c r="AI1079" s="74">
        <f t="shared" si="97"/>
        <v>70</v>
      </c>
      <c r="AJ1079" s="74">
        <f t="shared" si="98"/>
        <v>0</v>
      </c>
      <c r="AK1079" s="74">
        <f t="shared" si="99"/>
        <v>70</v>
      </c>
      <c r="AL1079" s="74">
        <f t="shared" si="100"/>
        <v>70</v>
      </c>
      <c r="AM1079" s="75">
        <f t="shared" si="101"/>
        <v>0</v>
      </c>
      <c r="AN1079" s="72" t="e">
        <f>VLOOKUP(D1079,SOP!C:R,16,0)</f>
        <v>#N/A</v>
      </c>
    </row>
    <row r="1080" spans="1:40" x14ac:dyDescent="0.3">
      <c r="A1080" s="74" cm="1">
        <f t="array" ref="A1080">1+SUMPRODUCT(--(D1080&gt;$D$2:$D$826))</f>
        <v>826</v>
      </c>
      <c r="B1080" s="72" t="str">
        <f t="shared" si="96"/>
        <v>69732307826</v>
      </c>
      <c r="C1080" s="30">
        <v>46008</v>
      </c>
      <c r="D1080" s="29">
        <v>69732307</v>
      </c>
      <c r="E1080" s="29" t="s">
        <v>853</v>
      </c>
      <c r="F1080" s="29" t="s">
        <v>624</v>
      </c>
      <c r="G1080" s="29" t="s">
        <v>238</v>
      </c>
      <c r="H1080" s="29" t="s">
        <v>1879</v>
      </c>
      <c r="I1080" s="29">
        <v>70</v>
      </c>
      <c r="J1080" s="29">
        <v>0</v>
      </c>
      <c r="K1080" s="29">
        <v>0</v>
      </c>
      <c r="L1080" s="29">
        <v>0</v>
      </c>
      <c r="M1080" s="29" t="s">
        <v>239</v>
      </c>
      <c r="N1080" s="30">
        <v>46356</v>
      </c>
      <c r="O1080" s="30">
        <v>46176</v>
      </c>
      <c r="P1080" s="29">
        <v>348</v>
      </c>
      <c r="Q1080" s="29">
        <v>168</v>
      </c>
      <c r="R1080" s="29" t="s">
        <v>1889</v>
      </c>
      <c r="S1080" s="30">
        <v>45982</v>
      </c>
      <c r="T1080" s="29" t="s">
        <v>240</v>
      </c>
      <c r="U1080" s="29" t="s">
        <v>240</v>
      </c>
      <c r="V1080" s="29">
        <v>70</v>
      </c>
      <c r="W1080" s="29">
        <v>735</v>
      </c>
      <c r="X1080" s="29">
        <v>1</v>
      </c>
      <c r="Y1080" s="29" t="s">
        <v>241</v>
      </c>
      <c r="Z1080" s="29" t="s">
        <v>2245</v>
      </c>
      <c r="AA1080" s="29" t="s">
        <v>242</v>
      </c>
      <c r="AB1080" s="29" t="s">
        <v>242</v>
      </c>
      <c r="AC1080" s="29" t="s">
        <v>242</v>
      </c>
      <c r="AD1080" s="29" t="s">
        <v>243</v>
      </c>
      <c r="AE1080" s="29" t="s">
        <v>240</v>
      </c>
      <c r="AF1080" s="30">
        <v>45979</v>
      </c>
      <c r="AH1080" s="74">
        <f>_xlfn.IFNA(IF(VLOOKUP(D1080,'Cases2021 2022 FC'!AC:AE,3,0)=0,"1",VLOOKUP(D1080,'Cases2021 2022 FC'!AC:AE,3,0)),"1")</f>
        <v>1</v>
      </c>
      <c r="AI1080" s="74">
        <f t="shared" si="97"/>
        <v>70</v>
      </c>
      <c r="AJ1080" s="74">
        <f t="shared" si="98"/>
        <v>0</v>
      </c>
      <c r="AK1080" s="74">
        <f t="shared" si="99"/>
        <v>70</v>
      </c>
      <c r="AL1080" s="74">
        <f t="shared" si="100"/>
        <v>70</v>
      </c>
      <c r="AM1080" s="75">
        <f t="shared" si="101"/>
        <v>0</v>
      </c>
      <c r="AN1080" s="72" t="e">
        <f>VLOOKUP(D1080,SOP!C:R,16,0)</f>
        <v>#N/A</v>
      </c>
    </row>
    <row r="1081" spans="1:40" x14ac:dyDescent="0.3">
      <c r="A1081" s="74" cm="1">
        <f t="array" ref="A1081">1+SUMPRODUCT(--(D1081&gt;$D$2:$D$826))</f>
        <v>826</v>
      </c>
      <c r="B1081" s="72" t="str">
        <f t="shared" si="96"/>
        <v>69732307826</v>
      </c>
      <c r="C1081" s="30">
        <v>46008</v>
      </c>
      <c r="D1081" s="29">
        <v>69732307</v>
      </c>
      <c r="E1081" s="29" t="s">
        <v>853</v>
      </c>
      <c r="F1081" s="29" t="s">
        <v>624</v>
      </c>
      <c r="G1081" s="29" t="s">
        <v>238</v>
      </c>
      <c r="H1081" s="29" t="s">
        <v>1879</v>
      </c>
      <c r="I1081" s="29">
        <v>70</v>
      </c>
      <c r="J1081" s="29">
        <v>0</v>
      </c>
      <c r="K1081" s="29">
        <v>0</v>
      </c>
      <c r="L1081" s="29">
        <v>0</v>
      </c>
      <c r="M1081" s="29" t="s">
        <v>239</v>
      </c>
      <c r="N1081" s="30">
        <v>46356</v>
      </c>
      <c r="O1081" s="30">
        <v>46176</v>
      </c>
      <c r="P1081" s="29">
        <v>348</v>
      </c>
      <c r="Q1081" s="29">
        <v>168</v>
      </c>
      <c r="R1081" s="29" t="s">
        <v>1890</v>
      </c>
      <c r="S1081" s="30">
        <v>45982</v>
      </c>
      <c r="T1081" s="29" t="s">
        <v>240</v>
      </c>
      <c r="U1081" s="29" t="s">
        <v>240</v>
      </c>
      <c r="V1081" s="29">
        <v>70</v>
      </c>
      <c r="W1081" s="29">
        <v>735</v>
      </c>
      <c r="X1081" s="29">
        <v>1</v>
      </c>
      <c r="Y1081" s="29" t="s">
        <v>241</v>
      </c>
      <c r="Z1081" s="29" t="s">
        <v>2245</v>
      </c>
      <c r="AA1081" s="29" t="s">
        <v>242</v>
      </c>
      <c r="AB1081" s="29" t="s">
        <v>242</v>
      </c>
      <c r="AC1081" s="29" t="s">
        <v>242</v>
      </c>
      <c r="AD1081" s="29" t="s">
        <v>243</v>
      </c>
      <c r="AE1081" s="29" t="s">
        <v>240</v>
      </c>
      <c r="AF1081" s="30">
        <v>45979</v>
      </c>
      <c r="AH1081" s="74">
        <f>_xlfn.IFNA(IF(VLOOKUP(D1081,'Cases2021 2022 FC'!AC:AE,3,0)=0,"1",VLOOKUP(D1081,'Cases2021 2022 FC'!AC:AE,3,0)),"1")</f>
        <v>1</v>
      </c>
      <c r="AI1081" s="74">
        <f t="shared" si="97"/>
        <v>70</v>
      </c>
      <c r="AJ1081" s="74">
        <f t="shared" si="98"/>
        <v>0</v>
      </c>
      <c r="AK1081" s="74">
        <f t="shared" si="99"/>
        <v>70</v>
      </c>
      <c r="AL1081" s="74">
        <f t="shared" si="100"/>
        <v>70</v>
      </c>
      <c r="AM1081" s="75">
        <f t="shared" si="101"/>
        <v>0</v>
      </c>
      <c r="AN1081" s="72" t="e">
        <f>VLOOKUP(D1081,SOP!C:R,16,0)</f>
        <v>#N/A</v>
      </c>
    </row>
    <row r="1082" spans="1:40" x14ac:dyDescent="0.3">
      <c r="A1082" s="74" cm="1">
        <f t="array" ref="A1082">1+SUMPRODUCT(--(D1082&gt;$D$2:$D$826))</f>
        <v>826</v>
      </c>
      <c r="B1082" s="72" t="str">
        <f t="shared" si="96"/>
        <v>69732307826</v>
      </c>
      <c r="C1082" s="30">
        <v>46008</v>
      </c>
      <c r="D1082" s="29">
        <v>69732307</v>
      </c>
      <c r="E1082" s="29" t="s">
        <v>853</v>
      </c>
      <c r="F1082" s="29" t="s">
        <v>624</v>
      </c>
      <c r="G1082" s="29" t="s">
        <v>238</v>
      </c>
      <c r="H1082" s="29" t="s">
        <v>1879</v>
      </c>
      <c r="I1082" s="29">
        <v>70</v>
      </c>
      <c r="J1082" s="29">
        <v>0</v>
      </c>
      <c r="K1082" s="29">
        <v>0</v>
      </c>
      <c r="L1082" s="29">
        <v>0</v>
      </c>
      <c r="M1082" s="29" t="s">
        <v>239</v>
      </c>
      <c r="N1082" s="30">
        <v>46356</v>
      </c>
      <c r="O1082" s="30">
        <v>46176</v>
      </c>
      <c r="P1082" s="29">
        <v>348</v>
      </c>
      <c r="Q1082" s="29">
        <v>168</v>
      </c>
      <c r="R1082" s="29" t="s">
        <v>1891</v>
      </c>
      <c r="S1082" s="30">
        <v>45982</v>
      </c>
      <c r="T1082" s="29" t="s">
        <v>240</v>
      </c>
      <c r="U1082" s="29" t="s">
        <v>240</v>
      </c>
      <c r="V1082" s="29">
        <v>70</v>
      </c>
      <c r="W1082" s="29">
        <v>735</v>
      </c>
      <c r="X1082" s="29">
        <v>1</v>
      </c>
      <c r="Y1082" s="29" t="s">
        <v>241</v>
      </c>
      <c r="Z1082" s="29" t="s">
        <v>2245</v>
      </c>
      <c r="AA1082" s="29" t="s">
        <v>242</v>
      </c>
      <c r="AB1082" s="29" t="s">
        <v>242</v>
      </c>
      <c r="AC1082" s="29" t="s">
        <v>242</v>
      </c>
      <c r="AD1082" s="29" t="s">
        <v>243</v>
      </c>
      <c r="AE1082" s="29" t="s">
        <v>240</v>
      </c>
      <c r="AF1082" s="30">
        <v>45979</v>
      </c>
      <c r="AH1082" s="74">
        <f>_xlfn.IFNA(IF(VLOOKUP(D1082,'Cases2021 2022 FC'!AC:AE,3,0)=0,"1",VLOOKUP(D1082,'Cases2021 2022 FC'!AC:AE,3,0)),"1")</f>
        <v>1</v>
      </c>
      <c r="AI1082" s="74">
        <f t="shared" si="97"/>
        <v>70</v>
      </c>
      <c r="AJ1082" s="74">
        <f t="shared" si="98"/>
        <v>0</v>
      </c>
      <c r="AK1082" s="74">
        <f t="shared" si="99"/>
        <v>70</v>
      </c>
      <c r="AL1082" s="74">
        <f t="shared" si="100"/>
        <v>70</v>
      </c>
      <c r="AM1082" s="75">
        <f t="shared" si="101"/>
        <v>0</v>
      </c>
      <c r="AN1082" s="72" t="e">
        <f>VLOOKUP(D1082,SOP!C:R,16,0)</f>
        <v>#N/A</v>
      </c>
    </row>
    <row r="1083" spans="1:40" x14ac:dyDescent="0.3">
      <c r="A1083" s="74" cm="1">
        <f t="array" ref="A1083">1+SUMPRODUCT(--(D1083&gt;$D$2:$D$826))</f>
        <v>826</v>
      </c>
      <c r="B1083" s="72" t="str">
        <f t="shared" si="96"/>
        <v>69732307826</v>
      </c>
      <c r="C1083" s="30">
        <v>46008</v>
      </c>
      <c r="D1083" s="29">
        <v>69732307</v>
      </c>
      <c r="E1083" s="29" t="s">
        <v>853</v>
      </c>
      <c r="F1083" s="29" t="s">
        <v>624</v>
      </c>
      <c r="G1083" s="29" t="s">
        <v>238</v>
      </c>
      <c r="H1083" s="29" t="s">
        <v>1879</v>
      </c>
      <c r="I1083" s="29">
        <v>70</v>
      </c>
      <c r="J1083" s="29">
        <v>0</v>
      </c>
      <c r="K1083" s="29">
        <v>0</v>
      </c>
      <c r="L1083" s="29">
        <v>0</v>
      </c>
      <c r="M1083" s="29" t="s">
        <v>239</v>
      </c>
      <c r="N1083" s="30">
        <v>46356</v>
      </c>
      <c r="O1083" s="30">
        <v>46176</v>
      </c>
      <c r="P1083" s="29">
        <v>348</v>
      </c>
      <c r="Q1083" s="29">
        <v>168</v>
      </c>
      <c r="R1083" s="29" t="s">
        <v>1892</v>
      </c>
      <c r="S1083" s="30">
        <v>45982</v>
      </c>
      <c r="T1083" s="29" t="s">
        <v>240</v>
      </c>
      <c r="U1083" s="29" t="s">
        <v>240</v>
      </c>
      <c r="V1083" s="32">
        <v>70</v>
      </c>
      <c r="W1083" s="29">
        <v>735</v>
      </c>
      <c r="X1083" s="29">
        <v>1</v>
      </c>
      <c r="Y1083" s="29" t="s">
        <v>241</v>
      </c>
      <c r="Z1083" s="29" t="s">
        <v>2245</v>
      </c>
      <c r="AA1083" s="29" t="s">
        <v>242</v>
      </c>
      <c r="AB1083" s="29" t="s">
        <v>242</v>
      </c>
      <c r="AC1083" s="29" t="s">
        <v>242</v>
      </c>
      <c r="AD1083" s="29" t="s">
        <v>243</v>
      </c>
      <c r="AE1083" s="29" t="s">
        <v>240</v>
      </c>
      <c r="AF1083" s="30">
        <v>45979</v>
      </c>
      <c r="AH1083" s="74">
        <f>_xlfn.IFNA(IF(VLOOKUP(D1083,'Cases2021 2022 FC'!AC:AE,3,0)=0,"1",VLOOKUP(D1083,'Cases2021 2022 FC'!AC:AE,3,0)),"1")</f>
        <v>1</v>
      </c>
      <c r="AI1083" s="74">
        <f t="shared" si="97"/>
        <v>70</v>
      </c>
      <c r="AJ1083" s="74">
        <f t="shared" si="98"/>
        <v>0</v>
      </c>
      <c r="AK1083" s="74">
        <f t="shared" si="99"/>
        <v>70</v>
      </c>
      <c r="AL1083" s="74">
        <f t="shared" si="100"/>
        <v>70</v>
      </c>
      <c r="AM1083" s="75">
        <f t="shared" si="101"/>
        <v>0</v>
      </c>
      <c r="AN1083" s="72" t="e">
        <f>VLOOKUP(D1083,SOP!C:R,16,0)</f>
        <v>#N/A</v>
      </c>
    </row>
    <row r="1084" spans="1:40" x14ac:dyDescent="0.3">
      <c r="A1084" s="74" cm="1">
        <f t="array" ref="A1084">1+SUMPRODUCT(--(D1084&gt;$D$2:$D$826))</f>
        <v>826</v>
      </c>
      <c r="B1084" s="72" t="str">
        <f t="shared" si="96"/>
        <v>69732307826</v>
      </c>
      <c r="C1084" s="30">
        <v>46008</v>
      </c>
      <c r="D1084" s="29">
        <v>69732307</v>
      </c>
      <c r="E1084" s="29" t="s">
        <v>853</v>
      </c>
      <c r="F1084" s="29" t="s">
        <v>624</v>
      </c>
      <c r="G1084" s="29" t="s">
        <v>238</v>
      </c>
      <c r="H1084" s="29" t="s">
        <v>1879</v>
      </c>
      <c r="I1084" s="29">
        <v>70</v>
      </c>
      <c r="J1084" s="29">
        <v>0</v>
      </c>
      <c r="K1084" s="29">
        <v>0</v>
      </c>
      <c r="L1084" s="29">
        <v>0</v>
      </c>
      <c r="M1084" s="29" t="s">
        <v>239</v>
      </c>
      <c r="N1084" s="30">
        <v>46356</v>
      </c>
      <c r="O1084" s="30">
        <v>46176</v>
      </c>
      <c r="P1084" s="29">
        <v>348</v>
      </c>
      <c r="Q1084" s="29">
        <v>168</v>
      </c>
      <c r="R1084" s="29" t="s">
        <v>1893</v>
      </c>
      <c r="S1084" s="30">
        <v>45982</v>
      </c>
      <c r="T1084" s="29" t="s">
        <v>240</v>
      </c>
      <c r="U1084" s="29" t="s">
        <v>240</v>
      </c>
      <c r="V1084" s="29">
        <v>70</v>
      </c>
      <c r="W1084" s="29">
        <v>735</v>
      </c>
      <c r="X1084" s="29">
        <v>1</v>
      </c>
      <c r="Y1084" s="29" t="s">
        <v>241</v>
      </c>
      <c r="Z1084" s="29" t="s">
        <v>2245</v>
      </c>
      <c r="AA1084" s="29" t="s">
        <v>242</v>
      </c>
      <c r="AB1084" s="29" t="s">
        <v>242</v>
      </c>
      <c r="AC1084" s="29" t="s">
        <v>242</v>
      </c>
      <c r="AD1084" s="29" t="s">
        <v>243</v>
      </c>
      <c r="AE1084" s="29" t="s">
        <v>240</v>
      </c>
      <c r="AF1084" s="30">
        <v>45979</v>
      </c>
      <c r="AH1084" s="74">
        <f>_xlfn.IFNA(IF(VLOOKUP(D1084,'Cases2021 2022 FC'!AC:AE,3,0)=0,"1",VLOOKUP(D1084,'Cases2021 2022 FC'!AC:AE,3,0)),"1")</f>
        <v>1</v>
      </c>
      <c r="AI1084" s="74">
        <f t="shared" si="97"/>
        <v>70</v>
      </c>
      <c r="AJ1084" s="74">
        <f t="shared" si="98"/>
        <v>0</v>
      </c>
      <c r="AK1084" s="74">
        <f t="shared" si="99"/>
        <v>70</v>
      </c>
      <c r="AL1084" s="74">
        <f t="shared" si="100"/>
        <v>70</v>
      </c>
      <c r="AM1084" s="75">
        <f t="shared" si="101"/>
        <v>0</v>
      </c>
      <c r="AN1084" s="72" t="e">
        <f>VLOOKUP(D1084,SOP!C:R,16,0)</f>
        <v>#N/A</v>
      </c>
    </row>
    <row r="1085" spans="1:40" x14ac:dyDescent="0.3">
      <c r="A1085" s="74" cm="1">
        <f t="array" ref="A1085">1+SUMPRODUCT(--(D1085&gt;$D$2:$D$826))</f>
        <v>826</v>
      </c>
      <c r="B1085" s="72" t="str">
        <f t="shared" si="96"/>
        <v>69732307826</v>
      </c>
      <c r="C1085" s="30">
        <v>46008</v>
      </c>
      <c r="D1085" s="29">
        <v>69732307</v>
      </c>
      <c r="E1085" s="29" t="s">
        <v>853</v>
      </c>
      <c r="F1085" s="29" t="s">
        <v>624</v>
      </c>
      <c r="G1085" s="29" t="s">
        <v>238</v>
      </c>
      <c r="H1085" s="29" t="s">
        <v>1879</v>
      </c>
      <c r="I1085" s="29">
        <v>70</v>
      </c>
      <c r="J1085" s="29">
        <v>0</v>
      </c>
      <c r="K1085" s="29">
        <v>0</v>
      </c>
      <c r="L1085" s="29">
        <v>0</v>
      </c>
      <c r="M1085" s="29" t="s">
        <v>239</v>
      </c>
      <c r="N1085" s="30">
        <v>46356</v>
      </c>
      <c r="O1085" s="30">
        <v>46176</v>
      </c>
      <c r="P1085" s="29">
        <v>348</v>
      </c>
      <c r="Q1085" s="29">
        <v>168</v>
      </c>
      <c r="R1085" s="29" t="s">
        <v>1894</v>
      </c>
      <c r="S1085" s="30">
        <v>45982</v>
      </c>
      <c r="T1085" s="29" t="s">
        <v>240</v>
      </c>
      <c r="U1085" s="29" t="s">
        <v>240</v>
      </c>
      <c r="V1085" s="32">
        <v>70</v>
      </c>
      <c r="W1085" s="29">
        <v>735</v>
      </c>
      <c r="X1085" s="29">
        <v>1</v>
      </c>
      <c r="Y1085" s="29" t="s">
        <v>241</v>
      </c>
      <c r="Z1085" s="29" t="s">
        <v>2245</v>
      </c>
      <c r="AA1085" s="29" t="s">
        <v>242</v>
      </c>
      <c r="AB1085" s="29" t="s">
        <v>242</v>
      </c>
      <c r="AC1085" s="29" t="s">
        <v>242</v>
      </c>
      <c r="AD1085" s="29" t="s">
        <v>243</v>
      </c>
      <c r="AE1085" s="29" t="s">
        <v>240</v>
      </c>
      <c r="AF1085" s="30">
        <v>45979</v>
      </c>
      <c r="AH1085" s="74">
        <f>_xlfn.IFNA(IF(VLOOKUP(D1085,'Cases2021 2022 FC'!AC:AE,3,0)=0,"1",VLOOKUP(D1085,'Cases2021 2022 FC'!AC:AE,3,0)),"1")</f>
        <v>1</v>
      </c>
      <c r="AI1085" s="74">
        <f t="shared" si="97"/>
        <v>70</v>
      </c>
      <c r="AJ1085" s="74">
        <f t="shared" si="98"/>
        <v>0</v>
      </c>
      <c r="AK1085" s="74">
        <f t="shared" si="99"/>
        <v>70</v>
      </c>
      <c r="AL1085" s="74">
        <f t="shared" si="100"/>
        <v>70</v>
      </c>
      <c r="AM1085" s="75">
        <f t="shared" si="101"/>
        <v>0</v>
      </c>
      <c r="AN1085" s="72" t="e">
        <f>VLOOKUP(D1085,SOP!C:R,16,0)</f>
        <v>#N/A</v>
      </c>
    </row>
    <row r="1086" spans="1:40" x14ac:dyDescent="0.3">
      <c r="A1086" s="74" cm="1">
        <f t="array" ref="A1086">1+SUMPRODUCT(--(D1086&gt;$D$2:$D$826))</f>
        <v>826</v>
      </c>
      <c r="B1086" s="72" t="str">
        <f t="shared" si="96"/>
        <v>69732307826</v>
      </c>
      <c r="C1086" s="30">
        <v>46008</v>
      </c>
      <c r="D1086" s="29">
        <v>69732307</v>
      </c>
      <c r="E1086" s="29" t="s">
        <v>853</v>
      </c>
      <c r="F1086" s="29" t="s">
        <v>624</v>
      </c>
      <c r="G1086" s="29" t="s">
        <v>238</v>
      </c>
      <c r="H1086" s="29" t="s">
        <v>1879</v>
      </c>
      <c r="I1086" s="29">
        <v>70</v>
      </c>
      <c r="J1086" s="29">
        <v>0</v>
      </c>
      <c r="K1086" s="29">
        <v>0</v>
      </c>
      <c r="L1086" s="29">
        <v>0</v>
      </c>
      <c r="M1086" s="29" t="s">
        <v>239</v>
      </c>
      <c r="N1086" s="132">
        <v>46356</v>
      </c>
      <c r="O1086" s="30">
        <v>46176</v>
      </c>
      <c r="P1086" s="29">
        <v>348</v>
      </c>
      <c r="Q1086" s="29">
        <v>168</v>
      </c>
      <c r="R1086" s="29" t="s">
        <v>1895</v>
      </c>
      <c r="S1086" s="29">
        <v>45982</v>
      </c>
      <c r="T1086" s="29" t="s">
        <v>240</v>
      </c>
      <c r="U1086" s="29" t="s">
        <v>240</v>
      </c>
      <c r="V1086" s="29">
        <v>70</v>
      </c>
      <c r="W1086" s="29">
        <v>735</v>
      </c>
      <c r="X1086" s="29">
        <v>1</v>
      </c>
      <c r="Y1086" s="29" t="s">
        <v>241</v>
      </c>
      <c r="Z1086" s="29" t="s">
        <v>2245</v>
      </c>
      <c r="AA1086" s="29" t="s">
        <v>242</v>
      </c>
      <c r="AB1086" s="29" t="s">
        <v>242</v>
      </c>
      <c r="AC1086" s="29" t="s">
        <v>242</v>
      </c>
      <c r="AD1086" s="29" t="s">
        <v>243</v>
      </c>
      <c r="AE1086" s="29" t="s">
        <v>240</v>
      </c>
      <c r="AF1086" s="30">
        <v>45979</v>
      </c>
      <c r="AH1086" s="74">
        <f>_xlfn.IFNA(IF(VLOOKUP(D1086,'Cases2021 2022 FC'!AC:AE,3,0)=0,"1",VLOOKUP(D1086,'Cases2021 2022 FC'!AC:AE,3,0)),"1")</f>
        <v>1</v>
      </c>
      <c r="AI1086" s="74">
        <f t="shared" si="97"/>
        <v>70</v>
      </c>
      <c r="AJ1086" s="74">
        <f t="shared" si="98"/>
        <v>0</v>
      </c>
      <c r="AK1086" s="74">
        <f t="shared" si="99"/>
        <v>70</v>
      </c>
      <c r="AL1086" s="74">
        <f t="shared" si="100"/>
        <v>70</v>
      </c>
      <c r="AM1086" s="75">
        <f t="shared" si="101"/>
        <v>0</v>
      </c>
      <c r="AN1086" s="72" t="e">
        <f>VLOOKUP(D1086,SOP!C:R,16,0)</f>
        <v>#N/A</v>
      </c>
    </row>
    <row r="1087" spans="1:40" x14ac:dyDescent="0.3">
      <c r="A1087" s="74" cm="1">
        <f t="array" ref="A1087">1+SUMPRODUCT(--(D1087&gt;$D$2:$D$826))</f>
        <v>826</v>
      </c>
      <c r="B1087" s="72" t="str">
        <f t="shared" si="96"/>
        <v>69732307826</v>
      </c>
      <c r="C1087" s="30">
        <v>46008</v>
      </c>
      <c r="D1087" s="29">
        <v>69732307</v>
      </c>
      <c r="E1087" s="29" t="s">
        <v>853</v>
      </c>
      <c r="F1087" s="29" t="s">
        <v>624</v>
      </c>
      <c r="G1087" s="29" t="s">
        <v>238</v>
      </c>
      <c r="H1087" s="29" t="s">
        <v>1879</v>
      </c>
      <c r="I1087" s="29">
        <v>70</v>
      </c>
      <c r="J1087" s="29">
        <v>0</v>
      </c>
      <c r="K1087" s="29">
        <v>0</v>
      </c>
      <c r="L1087" s="29">
        <v>0</v>
      </c>
      <c r="M1087" s="29" t="s">
        <v>239</v>
      </c>
      <c r="N1087" s="132">
        <v>46356</v>
      </c>
      <c r="O1087" s="30">
        <v>46176</v>
      </c>
      <c r="P1087" s="29">
        <v>348</v>
      </c>
      <c r="Q1087" s="29">
        <v>168</v>
      </c>
      <c r="R1087" s="29" t="s">
        <v>1896</v>
      </c>
      <c r="S1087" s="30">
        <v>45982</v>
      </c>
      <c r="T1087" s="29" t="s">
        <v>240</v>
      </c>
      <c r="U1087" s="29" t="s">
        <v>240</v>
      </c>
      <c r="V1087" s="29">
        <v>70</v>
      </c>
      <c r="W1087" s="29">
        <v>735</v>
      </c>
      <c r="X1087" s="29">
        <v>1</v>
      </c>
      <c r="Y1087" s="29" t="s">
        <v>241</v>
      </c>
      <c r="Z1087" s="29" t="s">
        <v>2245</v>
      </c>
      <c r="AA1087" s="29" t="s">
        <v>242</v>
      </c>
      <c r="AB1087" s="29" t="s">
        <v>242</v>
      </c>
      <c r="AC1087" s="29" t="s">
        <v>242</v>
      </c>
      <c r="AD1087" s="29" t="s">
        <v>243</v>
      </c>
      <c r="AE1087" s="29" t="s">
        <v>240</v>
      </c>
      <c r="AF1087" s="30">
        <v>45979</v>
      </c>
      <c r="AH1087" s="74">
        <f>_xlfn.IFNA(IF(VLOOKUP(D1087,'Cases2021 2022 FC'!AC:AE,3,0)=0,"1",VLOOKUP(D1087,'Cases2021 2022 FC'!AC:AE,3,0)),"1")</f>
        <v>1</v>
      </c>
      <c r="AI1087" s="74">
        <f t="shared" si="97"/>
        <v>70</v>
      </c>
      <c r="AJ1087" s="74">
        <f t="shared" si="98"/>
        <v>0</v>
      </c>
      <c r="AK1087" s="74">
        <f t="shared" si="99"/>
        <v>70</v>
      </c>
      <c r="AL1087" s="74">
        <f t="shared" si="100"/>
        <v>70</v>
      </c>
      <c r="AM1087" s="75">
        <f t="shared" si="101"/>
        <v>0</v>
      </c>
      <c r="AN1087" s="72" t="e">
        <f>VLOOKUP(D1087,SOP!C:R,16,0)</f>
        <v>#N/A</v>
      </c>
    </row>
    <row r="1088" spans="1:40" x14ac:dyDescent="0.3">
      <c r="A1088" s="74" cm="1">
        <f t="array" ref="A1088">1+SUMPRODUCT(--(D1088&gt;$D$2:$D$826))</f>
        <v>826</v>
      </c>
      <c r="B1088" s="72" t="str">
        <f t="shared" si="96"/>
        <v>69732307826</v>
      </c>
      <c r="C1088" s="30">
        <v>46008</v>
      </c>
      <c r="D1088" s="29">
        <v>69732307</v>
      </c>
      <c r="E1088" s="29" t="s">
        <v>853</v>
      </c>
      <c r="F1088" s="29" t="s">
        <v>624</v>
      </c>
      <c r="G1088" s="29" t="s">
        <v>238</v>
      </c>
      <c r="H1088" s="29" t="s">
        <v>1879</v>
      </c>
      <c r="I1088" s="29">
        <v>70</v>
      </c>
      <c r="J1088" s="29">
        <v>0</v>
      </c>
      <c r="K1088" s="29">
        <v>0</v>
      </c>
      <c r="L1088" s="29">
        <v>0</v>
      </c>
      <c r="M1088" s="29" t="s">
        <v>239</v>
      </c>
      <c r="N1088" s="132">
        <v>46356</v>
      </c>
      <c r="O1088" s="29">
        <v>46176</v>
      </c>
      <c r="P1088" s="29">
        <v>348</v>
      </c>
      <c r="Q1088" s="29">
        <v>168</v>
      </c>
      <c r="R1088" s="29" t="s">
        <v>1897</v>
      </c>
      <c r="S1088" s="29">
        <v>45982</v>
      </c>
      <c r="T1088" s="29" t="s">
        <v>240</v>
      </c>
      <c r="U1088" s="29" t="s">
        <v>240</v>
      </c>
      <c r="V1088" s="29">
        <v>70</v>
      </c>
      <c r="W1088" s="29">
        <v>735</v>
      </c>
      <c r="X1088" s="29">
        <v>1</v>
      </c>
      <c r="Y1088" s="29" t="s">
        <v>241</v>
      </c>
      <c r="Z1088" s="29" t="s">
        <v>2245</v>
      </c>
      <c r="AA1088" s="29" t="s">
        <v>242</v>
      </c>
      <c r="AB1088" s="29" t="s">
        <v>242</v>
      </c>
      <c r="AC1088" s="29" t="s">
        <v>242</v>
      </c>
      <c r="AD1088" s="29" t="s">
        <v>243</v>
      </c>
      <c r="AE1088" s="29" t="s">
        <v>240</v>
      </c>
      <c r="AF1088" s="30">
        <v>45979</v>
      </c>
      <c r="AH1088" s="74">
        <f>_xlfn.IFNA(IF(VLOOKUP(D1088,'Cases2021 2022 FC'!AC:AE,3,0)=0,"1",VLOOKUP(D1088,'Cases2021 2022 FC'!AC:AE,3,0)),"1")</f>
        <v>1</v>
      </c>
      <c r="AI1088" s="74">
        <f t="shared" si="97"/>
        <v>70</v>
      </c>
      <c r="AJ1088" s="74">
        <f t="shared" si="98"/>
        <v>0</v>
      </c>
      <c r="AK1088" s="74">
        <f t="shared" si="99"/>
        <v>70</v>
      </c>
      <c r="AL1088" s="74">
        <f t="shared" si="100"/>
        <v>70</v>
      </c>
      <c r="AM1088" s="75">
        <f t="shared" si="101"/>
        <v>0</v>
      </c>
      <c r="AN1088" s="72" t="e">
        <f>VLOOKUP(D1088,SOP!C:R,16,0)</f>
        <v>#N/A</v>
      </c>
    </row>
    <row r="1089" spans="1:40" x14ac:dyDescent="0.3">
      <c r="A1089" s="74" cm="1">
        <f t="array" ref="A1089">1+SUMPRODUCT(--(D1089&gt;$D$2:$D$826))</f>
        <v>826</v>
      </c>
      <c r="B1089" s="72" t="str">
        <f t="shared" si="96"/>
        <v>69732307826</v>
      </c>
      <c r="C1089" s="30">
        <v>46008</v>
      </c>
      <c r="D1089" s="29">
        <v>69732307</v>
      </c>
      <c r="E1089" s="29" t="s">
        <v>853</v>
      </c>
      <c r="F1089" s="29" t="s">
        <v>624</v>
      </c>
      <c r="G1089" s="29" t="s">
        <v>238</v>
      </c>
      <c r="H1089" s="29" t="s">
        <v>1879</v>
      </c>
      <c r="I1089" s="29">
        <v>70</v>
      </c>
      <c r="J1089" s="29">
        <v>0</v>
      </c>
      <c r="K1089" s="29">
        <v>0</v>
      </c>
      <c r="L1089" s="29">
        <v>0</v>
      </c>
      <c r="M1089" s="29" t="s">
        <v>239</v>
      </c>
      <c r="N1089" s="132">
        <v>46356</v>
      </c>
      <c r="O1089" s="29">
        <v>46176</v>
      </c>
      <c r="P1089" s="29">
        <v>348</v>
      </c>
      <c r="Q1089" s="29">
        <v>168</v>
      </c>
      <c r="R1089" s="29" t="s">
        <v>1898</v>
      </c>
      <c r="S1089" s="29">
        <v>45982</v>
      </c>
      <c r="T1089" s="29" t="s">
        <v>240</v>
      </c>
      <c r="U1089" s="29" t="s">
        <v>240</v>
      </c>
      <c r="V1089" s="29">
        <v>70</v>
      </c>
      <c r="W1089" s="29">
        <v>735</v>
      </c>
      <c r="X1089" s="29">
        <v>1</v>
      </c>
      <c r="Y1089" s="29" t="s">
        <v>241</v>
      </c>
      <c r="Z1089" s="29" t="s">
        <v>2245</v>
      </c>
      <c r="AA1089" s="29" t="s">
        <v>242</v>
      </c>
      <c r="AB1089" s="29" t="s">
        <v>242</v>
      </c>
      <c r="AC1089" s="29" t="s">
        <v>242</v>
      </c>
      <c r="AD1089" s="29" t="s">
        <v>243</v>
      </c>
      <c r="AE1089" s="29" t="s">
        <v>240</v>
      </c>
      <c r="AF1089" s="30">
        <v>45979</v>
      </c>
      <c r="AH1089" s="74">
        <f>_xlfn.IFNA(IF(VLOOKUP(D1089,'Cases2021 2022 FC'!AC:AE,3,0)=0,"1",VLOOKUP(D1089,'Cases2021 2022 FC'!AC:AE,3,0)),"1")</f>
        <v>1</v>
      </c>
      <c r="AI1089" s="74">
        <f t="shared" si="97"/>
        <v>70</v>
      </c>
      <c r="AJ1089" s="74">
        <f t="shared" si="98"/>
        <v>0</v>
      </c>
      <c r="AK1089" s="74">
        <f t="shared" si="99"/>
        <v>70</v>
      </c>
      <c r="AL1089" s="74">
        <f t="shared" si="100"/>
        <v>70</v>
      </c>
      <c r="AM1089" s="75">
        <f t="shared" si="101"/>
        <v>0</v>
      </c>
      <c r="AN1089" s="72" t="e">
        <f>VLOOKUP(D1089,SOP!C:R,16,0)</f>
        <v>#N/A</v>
      </c>
    </row>
    <row r="1090" spans="1:40" x14ac:dyDescent="0.3">
      <c r="A1090" s="74" cm="1">
        <f t="array" ref="A1090">1+SUMPRODUCT(--(D1090&gt;$D$2:$D$826))</f>
        <v>826</v>
      </c>
      <c r="B1090" s="72" t="str">
        <f t="shared" ref="B1090:B1126" si="102">D1090&amp;A1090</f>
        <v>69732307826</v>
      </c>
      <c r="C1090" s="30">
        <v>46008</v>
      </c>
      <c r="D1090" s="29">
        <v>69732307</v>
      </c>
      <c r="E1090" s="29" t="s">
        <v>853</v>
      </c>
      <c r="F1090" s="29" t="s">
        <v>624</v>
      </c>
      <c r="G1090" s="29" t="s">
        <v>238</v>
      </c>
      <c r="H1090" s="29" t="s">
        <v>1879</v>
      </c>
      <c r="I1090" s="29">
        <v>70</v>
      </c>
      <c r="J1090" s="29">
        <v>0</v>
      </c>
      <c r="K1090" s="29">
        <v>0</v>
      </c>
      <c r="L1090" s="29">
        <v>0</v>
      </c>
      <c r="M1090" s="29" t="s">
        <v>239</v>
      </c>
      <c r="N1090" s="132">
        <v>46356</v>
      </c>
      <c r="O1090" s="29">
        <v>46176</v>
      </c>
      <c r="P1090" s="29">
        <v>348</v>
      </c>
      <c r="Q1090" s="29">
        <v>168</v>
      </c>
      <c r="R1090" s="29" t="s">
        <v>1899</v>
      </c>
      <c r="S1090" s="29">
        <v>45982</v>
      </c>
      <c r="T1090" s="29" t="s">
        <v>240</v>
      </c>
      <c r="U1090" s="29" t="s">
        <v>240</v>
      </c>
      <c r="V1090" s="29">
        <v>70</v>
      </c>
      <c r="W1090" s="29">
        <v>735</v>
      </c>
      <c r="X1090" s="29">
        <v>1</v>
      </c>
      <c r="Y1090" s="29" t="s">
        <v>241</v>
      </c>
      <c r="Z1090" s="29" t="s">
        <v>2245</v>
      </c>
      <c r="AA1090" s="29" t="s">
        <v>242</v>
      </c>
      <c r="AB1090" s="29" t="s">
        <v>242</v>
      </c>
      <c r="AC1090" s="29" t="s">
        <v>242</v>
      </c>
      <c r="AD1090" s="29" t="s">
        <v>243</v>
      </c>
      <c r="AE1090" s="29" t="s">
        <v>240</v>
      </c>
      <c r="AF1090" s="30">
        <v>45979</v>
      </c>
      <c r="AH1090" s="74">
        <f>_xlfn.IFNA(IF(VLOOKUP(D1090,'Cases2021 2022 FC'!AC:AE,3,0)=0,"1",VLOOKUP(D1090,'Cases2021 2022 FC'!AC:AE,3,0)),"1")</f>
        <v>1</v>
      </c>
      <c r="AI1090" s="74">
        <f t="shared" ref="AI1090:AI1126" si="103">ROUND(I1090/AH1090,0)</f>
        <v>70</v>
      </c>
      <c r="AJ1090" s="74">
        <f t="shared" ref="AJ1090:AJ1126" si="104">IF(Q1090-AI1090&lt;0,Q1090-AI1090,0)</f>
        <v>0</v>
      </c>
      <c r="AK1090" s="74">
        <f t="shared" ref="AK1090:AK1126" si="105">IF((AI1090&gt;Q1090),(K1090/AH1090)-Q1090,0)+IFERROR(IF(B1090=B1089,AI1089,0),0)</f>
        <v>70</v>
      </c>
      <c r="AL1090" s="74">
        <f t="shared" ref="AL1090:AL1126" si="106">IF(AK1090&gt;K1090,I1090,AK1090)</f>
        <v>70</v>
      </c>
      <c r="AM1090" s="75">
        <f t="shared" ref="AM1090:AM1126" si="107">IFERROR((W1090/K1090)*AL1090,0)</f>
        <v>0</v>
      </c>
      <c r="AN1090" s="72" t="e">
        <f>VLOOKUP(D1090,SOP!C:R,16,0)</f>
        <v>#N/A</v>
      </c>
    </row>
    <row r="1091" spans="1:40" x14ac:dyDescent="0.3">
      <c r="A1091" s="74" cm="1">
        <f t="array" ref="A1091">1+SUMPRODUCT(--(D1091&gt;$D$2:$D$826))</f>
        <v>826</v>
      </c>
      <c r="B1091" s="72" t="str">
        <f t="shared" si="102"/>
        <v>69732307826</v>
      </c>
      <c r="C1091" s="30">
        <v>46008</v>
      </c>
      <c r="D1091" s="29">
        <v>69732307</v>
      </c>
      <c r="E1091" s="29" t="s">
        <v>853</v>
      </c>
      <c r="F1091" s="29" t="s">
        <v>624</v>
      </c>
      <c r="G1091" s="29" t="s">
        <v>238</v>
      </c>
      <c r="H1091" s="29" t="s">
        <v>1879</v>
      </c>
      <c r="I1091" s="29">
        <v>70</v>
      </c>
      <c r="J1091" s="29">
        <v>0</v>
      </c>
      <c r="K1091" s="29">
        <v>0</v>
      </c>
      <c r="L1091" s="29">
        <v>0</v>
      </c>
      <c r="M1091" s="29" t="s">
        <v>239</v>
      </c>
      <c r="N1091" s="132">
        <v>46356</v>
      </c>
      <c r="O1091" s="29">
        <v>46176</v>
      </c>
      <c r="P1091" s="29">
        <v>348</v>
      </c>
      <c r="Q1091" s="29">
        <v>168</v>
      </c>
      <c r="R1091" s="29" t="s">
        <v>1900</v>
      </c>
      <c r="S1091" s="29">
        <v>45982</v>
      </c>
      <c r="T1091" s="29" t="s">
        <v>240</v>
      </c>
      <c r="U1091" s="29" t="s">
        <v>240</v>
      </c>
      <c r="V1091" s="29">
        <v>70</v>
      </c>
      <c r="W1091" s="29">
        <v>735</v>
      </c>
      <c r="X1091" s="29">
        <v>1</v>
      </c>
      <c r="Y1091" s="29" t="s">
        <v>241</v>
      </c>
      <c r="Z1091" s="29" t="s">
        <v>2245</v>
      </c>
      <c r="AA1091" s="29" t="s">
        <v>242</v>
      </c>
      <c r="AB1091" s="29" t="s">
        <v>242</v>
      </c>
      <c r="AC1091" s="29" t="s">
        <v>242</v>
      </c>
      <c r="AD1091" s="29" t="s">
        <v>243</v>
      </c>
      <c r="AE1091" s="29" t="s">
        <v>240</v>
      </c>
      <c r="AF1091" s="30">
        <v>45979</v>
      </c>
      <c r="AH1091" s="74">
        <f>_xlfn.IFNA(IF(VLOOKUP(D1091,'Cases2021 2022 FC'!AC:AE,3,0)=0,"1",VLOOKUP(D1091,'Cases2021 2022 FC'!AC:AE,3,0)),"1")</f>
        <v>1</v>
      </c>
      <c r="AI1091" s="74">
        <f t="shared" si="103"/>
        <v>70</v>
      </c>
      <c r="AJ1091" s="74">
        <f t="shared" si="104"/>
        <v>0</v>
      </c>
      <c r="AK1091" s="74">
        <f t="shared" si="105"/>
        <v>70</v>
      </c>
      <c r="AL1091" s="74">
        <f t="shared" si="106"/>
        <v>70</v>
      </c>
      <c r="AM1091" s="75">
        <f t="shared" si="107"/>
        <v>0</v>
      </c>
      <c r="AN1091" s="72" t="e">
        <f>VLOOKUP(D1091,SOP!C:R,16,0)</f>
        <v>#N/A</v>
      </c>
    </row>
    <row r="1092" spans="1:40" x14ac:dyDescent="0.3">
      <c r="A1092" s="74" cm="1">
        <f t="array" ref="A1092">1+SUMPRODUCT(--(D1092&gt;$D$2:$D$826))</f>
        <v>826</v>
      </c>
      <c r="B1092" s="72" t="str">
        <f t="shared" si="102"/>
        <v>69732307826</v>
      </c>
      <c r="C1092" s="30">
        <v>46008</v>
      </c>
      <c r="D1092" s="29">
        <v>69732307</v>
      </c>
      <c r="E1092" s="29" t="s">
        <v>853</v>
      </c>
      <c r="F1092" s="29" t="s">
        <v>624</v>
      </c>
      <c r="G1092" s="29" t="s">
        <v>238</v>
      </c>
      <c r="H1092" s="29" t="s">
        <v>1879</v>
      </c>
      <c r="I1092" s="29">
        <v>70</v>
      </c>
      <c r="J1092" s="29">
        <v>0</v>
      </c>
      <c r="K1092" s="29">
        <v>0</v>
      </c>
      <c r="L1092" s="29">
        <v>0</v>
      </c>
      <c r="M1092" s="29" t="s">
        <v>239</v>
      </c>
      <c r="N1092" s="132">
        <v>46356</v>
      </c>
      <c r="O1092" s="29">
        <v>46176</v>
      </c>
      <c r="P1092" s="29">
        <v>348</v>
      </c>
      <c r="Q1092" s="29">
        <v>168</v>
      </c>
      <c r="R1092" s="29" t="s">
        <v>1901</v>
      </c>
      <c r="S1092" s="29">
        <v>45982</v>
      </c>
      <c r="T1092" s="29" t="s">
        <v>240</v>
      </c>
      <c r="U1092" s="29" t="s">
        <v>240</v>
      </c>
      <c r="V1092" s="29">
        <v>70</v>
      </c>
      <c r="W1092" s="29">
        <v>735</v>
      </c>
      <c r="X1092" s="29">
        <v>1</v>
      </c>
      <c r="Y1092" s="29" t="s">
        <v>241</v>
      </c>
      <c r="Z1092" s="29" t="s">
        <v>2245</v>
      </c>
      <c r="AA1092" s="29" t="s">
        <v>242</v>
      </c>
      <c r="AB1092" s="29" t="s">
        <v>242</v>
      </c>
      <c r="AC1092" s="29" t="s">
        <v>242</v>
      </c>
      <c r="AD1092" s="29" t="s">
        <v>243</v>
      </c>
      <c r="AE1092" s="29" t="s">
        <v>240</v>
      </c>
      <c r="AF1092" s="30">
        <v>45979</v>
      </c>
      <c r="AH1092" s="74">
        <f>_xlfn.IFNA(IF(VLOOKUP(D1092,'Cases2021 2022 FC'!AC:AE,3,0)=0,"1",VLOOKUP(D1092,'Cases2021 2022 FC'!AC:AE,3,0)),"1")</f>
        <v>1</v>
      </c>
      <c r="AI1092" s="74">
        <f t="shared" si="103"/>
        <v>70</v>
      </c>
      <c r="AJ1092" s="74">
        <f t="shared" si="104"/>
        <v>0</v>
      </c>
      <c r="AK1092" s="74">
        <f t="shared" si="105"/>
        <v>70</v>
      </c>
      <c r="AL1092" s="74">
        <f t="shared" si="106"/>
        <v>70</v>
      </c>
      <c r="AM1092" s="75">
        <f t="shared" si="107"/>
        <v>0</v>
      </c>
      <c r="AN1092" s="72" t="e">
        <f>VLOOKUP(D1092,SOP!C:R,16,0)</f>
        <v>#N/A</v>
      </c>
    </row>
    <row r="1093" spans="1:40" x14ac:dyDescent="0.3">
      <c r="A1093" s="74" cm="1">
        <f t="array" ref="A1093">1+SUMPRODUCT(--(D1093&gt;$D$2:$D$826))</f>
        <v>826</v>
      </c>
      <c r="B1093" s="72" t="str">
        <f t="shared" si="102"/>
        <v>69732307826</v>
      </c>
      <c r="C1093" s="30">
        <v>46008</v>
      </c>
      <c r="D1093" s="29">
        <v>69732307</v>
      </c>
      <c r="E1093" s="29" t="s">
        <v>853</v>
      </c>
      <c r="F1093" s="29" t="s">
        <v>624</v>
      </c>
      <c r="G1093" s="29" t="s">
        <v>238</v>
      </c>
      <c r="H1093" s="29" t="s">
        <v>1879</v>
      </c>
      <c r="I1093" s="29">
        <v>70</v>
      </c>
      <c r="J1093" s="29">
        <v>0</v>
      </c>
      <c r="K1093" s="29">
        <v>0</v>
      </c>
      <c r="L1093" s="29">
        <v>0</v>
      </c>
      <c r="M1093" s="29" t="s">
        <v>239</v>
      </c>
      <c r="N1093" s="132">
        <v>46356</v>
      </c>
      <c r="O1093" s="29">
        <v>46176</v>
      </c>
      <c r="P1093" s="29">
        <v>348</v>
      </c>
      <c r="Q1093" s="29">
        <v>168</v>
      </c>
      <c r="R1093" s="29" t="s">
        <v>1902</v>
      </c>
      <c r="S1093" s="29">
        <v>45982</v>
      </c>
      <c r="T1093" s="29" t="s">
        <v>240</v>
      </c>
      <c r="U1093" s="29" t="s">
        <v>240</v>
      </c>
      <c r="V1093" s="29">
        <v>70</v>
      </c>
      <c r="W1093" s="29">
        <v>735</v>
      </c>
      <c r="X1093" s="29">
        <v>1</v>
      </c>
      <c r="Y1093" s="29" t="s">
        <v>241</v>
      </c>
      <c r="Z1093" s="29" t="s">
        <v>2245</v>
      </c>
      <c r="AA1093" s="29" t="s">
        <v>242</v>
      </c>
      <c r="AB1093" s="29" t="s">
        <v>242</v>
      </c>
      <c r="AC1093" s="29" t="s">
        <v>242</v>
      </c>
      <c r="AD1093" s="29" t="s">
        <v>243</v>
      </c>
      <c r="AE1093" s="29" t="s">
        <v>240</v>
      </c>
      <c r="AF1093" s="30">
        <v>45979</v>
      </c>
      <c r="AH1093" s="74">
        <f>_xlfn.IFNA(IF(VLOOKUP(D1093,'Cases2021 2022 FC'!AC:AE,3,0)=0,"1",VLOOKUP(D1093,'Cases2021 2022 FC'!AC:AE,3,0)),"1")</f>
        <v>1</v>
      </c>
      <c r="AI1093" s="74">
        <f t="shared" si="103"/>
        <v>70</v>
      </c>
      <c r="AJ1093" s="74">
        <f t="shared" si="104"/>
        <v>0</v>
      </c>
      <c r="AK1093" s="74">
        <f t="shared" si="105"/>
        <v>70</v>
      </c>
      <c r="AL1093" s="74">
        <f t="shared" si="106"/>
        <v>70</v>
      </c>
      <c r="AM1093" s="75">
        <f t="shared" si="107"/>
        <v>0</v>
      </c>
      <c r="AN1093" s="72" t="e">
        <f>VLOOKUP(D1093,SOP!C:R,16,0)</f>
        <v>#N/A</v>
      </c>
    </row>
    <row r="1094" spans="1:40" x14ac:dyDescent="0.3">
      <c r="A1094" s="74" cm="1">
        <f t="array" ref="A1094">1+SUMPRODUCT(--(D1094&gt;$D$2:$D$826))</f>
        <v>826</v>
      </c>
      <c r="B1094" s="72" t="str">
        <f t="shared" si="102"/>
        <v>69732307826</v>
      </c>
      <c r="C1094" s="30">
        <v>46008</v>
      </c>
      <c r="D1094" s="29">
        <v>69732307</v>
      </c>
      <c r="E1094" s="29" t="s">
        <v>853</v>
      </c>
      <c r="F1094" s="29" t="s">
        <v>624</v>
      </c>
      <c r="G1094" s="29" t="s">
        <v>238</v>
      </c>
      <c r="H1094" s="29" t="s">
        <v>1879</v>
      </c>
      <c r="I1094" s="29">
        <v>70</v>
      </c>
      <c r="J1094" s="29">
        <v>0</v>
      </c>
      <c r="K1094" s="29">
        <v>0</v>
      </c>
      <c r="L1094" s="29">
        <v>0</v>
      </c>
      <c r="M1094" s="29" t="s">
        <v>239</v>
      </c>
      <c r="N1094" s="30">
        <v>46356</v>
      </c>
      <c r="O1094" s="30">
        <v>46176</v>
      </c>
      <c r="P1094" s="29">
        <v>348</v>
      </c>
      <c r="Q1094" s="29">
        <v>168</v>
      </c>
      <c r="R1094" s="29" t="s">
        <v>1903</v>
      </c>
      <c r="S1094" s="30">
        <v>45982</v>
      </c>
      <c r="T1094" s="29" t="s">
        <v>240</v>
      </c>
      <c r="U1094" s="29" t="s">
        <v>240</v>
      </c>
      <c r="V1094" s="29">
        <v>70</v>
      </c>
      <c r="W1094" s="29">
        <v>735</v>
      </c>
      <c r="X1094" s="29">
        <v>1</v>
      </c>
      <c r="Y1094" s="29" t="s">
        <v>241</v>
      </c>
      <c r="Z1094" s="29" t="s">
        <v>2245</v>
      </c>
      <c r="AA1094" s="29" t="s">
        <v>242</v>
      </c>
      <c r="AB1094" s="29" t="s">
        <v>242</v>
      </c>
      <c r="AC1094" s="29" t="s">
        <v>242</v>
      </c>
      <c r="AD1094" s="29" t="s">
        <v>243</v>
      </c>
      <c r="AE1094" s="29" t="s">
        <v>240</v>
      </c>
      <c r="AF1094" s="30">
        <v>45979</v>
      </c>
      <c r="AH1094" s="74">
        <f>_xlfn.IFNA(IF(VLOOKUP(D1094,'Cases2021 2022 FC'!AC:AE,3,0)=0,"1",VLOOKUP(D1094,'Cases2021 2022 FC'!AC:AE,3,0)),"1")</f>
        <v>1</v>
      </c>
      <c r="AI1094" s="74">
        <f t="shared" si="103"/>
        <v>70</v>
      </c>
      <c r="AJ1094" s="74">
        <f t="shared" si="104"/>
        <v>0</v>
      </c>
      <c r="AK1094" s="74">
        <f t="shared" si="105"/>
        <v>70</v>
      </c>
      <c r="AL1094" s="74">
        <f t="shared" si="106"/>
        <v>70</v>
      </c>
      <c r="AM1094" s="75">
        <f t="shared" si="107"/>
        <v>0</v>
      </c>
      <c r="AN1094" s="72" t="e">
        <f>VLOOKUP(D1094,SOP!C:R,16,0)</f>
        <v>#N/A</v>
      </c>
    </row>
    <row r="1095" spans="1:40" x14ac:dyDescent="0.3">
      <c r="A1095" s="74" cm="1">
        <f t="array" ref="A1095">1+SUMPRODUCT(--(D1095&gt;$D$2:$D$826))</f>
        <v>826</v>
      </c>
      <c r="B1095" s="72" t="str">
        <f t="shared" si="102"/>
        <v>69732307826</v>
      </c>
      <c r="C1095" s="30">
        <v>46008</v>
      </c>
      <c r="D1095" s="29">
        <v>69732307</v>
      </c>
      <c r="E1095" s="29" t="s">
        <v>853</v>
      </c>
      <c r="F1095" s="29" t="s">
        <v>624</v>
      </c>
      <c r="G1095" s="29" t="s">
        <v>238</v>
      </c>
      <c r="H1095" s="29" t="s">
        <v>1879</v>
      </c>
      <c r="I1095" s="29">
        <v>70</v>
      </c>
      <c r="J1095" s="29">
        <v>0</v>
      </c>
      <c r="K1095" s="29">
        <v>0</v>
      </c>
      <c r="L1095" s="29">
        <v>0</v>
      </c>
      <c r="M1095" s="29" t="s">
        <v>239</v>
      </c>
      <c r="N1095" s="30">
        <v>46356</v>
      </c>
      <c r="O1095" s="30">
        <v>46176</v>
      </c>
      <c r="P1095" s="32">
        <v>348</v>
      </c>
      <c r="Q1095" s="32">
        <v>168</v>
      </c>
      <c r="R1095" s="29" t="s">
        <v>1904</v>
      </c>
      <c r="S1095" s="30">
        <v>45982</v>
      </c>
      <c r="T1095" s="29" t="s">
        <v>240</v>
      </c>
      <c r="U1095" s="29" t="s">
        <v>240</v>
      </c>
      <c r="V1095" s="32">
        <v>70</v>
      </c>
      <c r="W1095" s="33">
        <v>735</v>
      </c>
      <c r="X1095" s="31">
        <v>1</v>
      </c>
      <c r="Y1095" s="29" t="s">
        <v>241</v>
      </c>
      <c r="Z1095" s="29" t="s">
        <v>2245</v>
      </c>
      <c r="AA1095" s="29" t="s">
        <v>242</v>
      </c>
      <c r="AB1095" s="29" t="s">
        <v>242</v>
      </c>
      <c r="AC1095" s="29" t="s">
        <v>242</v>
      </c>
      <c r="AD1095" s="29" t="s">
        <v>243</v>
      </c>
      <c r="AE1095" s="29" t="s">
        <v>240</v>
      </c>
      <c r="AF1095" s="30">
        <v>45979</v>
      </c>
      <c r="AG1095" s="30"/>
      <c r="AH1095" s="74">
        <f>_xlfn.IFNA(IF(VLOOKUP(D1095,'Cases2021 2022 FC'!AC:AE,3,0)=0,"1",VLOOKUP(D1095,'Cases2021 2022 FC'!AC:AE,3,0)),"1")</f>
        <v>1</v>
      </c>
      <c r="AI1095" s="74">
        <f t="shared" si="103"/>
        <v>70</v>
      </c>
      <c r="AJ1095" s="74">
        <f t="shared" si="104"/>
        <v>0</v>
      </c>
      <c r="AK1095" s="74">
        <f t="shared" si="105"/>
        <v>70</v>
      </c>
      <c r="AL1095" s="74">
        <f t="shared" si="106"/>
        <v>70</v>
      </c>
      <c r="AM1095" s="75">
        <f t="shared" si="107"/>
        <v>0</v>
      </c>
      <c r="AN1095" s="72" t="e">
        <f>VLOOKUP(D1095,SOP!C:R,16,0)</f>
        <v>#N/A</v>
      </c>
    </row>
    <row r="1096" spans="1:40" x14ac:dyDescent="0.3">
      <c r="A1096" s="74" cm="1">
        <f t="array" ref="A1096">1+SUMPRODUCT(--(D1096&gt;$D$2:$D$826))</f>
        <v>826</v>
      </c>
      <c r="B1096" s="72" t="str">
        <f t="shared" si="102"/>
        <v>69732307826</v>
      </c>
      <c r="C1096" s="30">
        <v>46008</v>
      </c>
      <c r="D1096" s="29">
        <v>69732307</v>
      </c>
      <c r="E1096" s="29" t="s">
        <v>853</v>
      </c>
      <c r="F1096" s="29" t="s">
        <v>624</v>
      </c>
      <c r="G1096" s="29" t="s">
        <v>238</v>
      </c>
      <c r="H1096" s="29" t="s">
        <v>1879</v>
      </c>
      <c r="I1096" s="29">
        <v>70</v>
      </c>
      <c r="J1096" s="29">
        <v>0</v>
      </c>
      <c r="K1096" s="29">
        <v>0</v>
      </c>
      <c r="L1096" s="29">
        <v>0</v>
      </c>
      <c r="M1096" s="29" t="s">
        <v>239</v>
      </c>
      <c r="N1096" s="132">
        <v>46356</v>
      </c>
      <c r="O1096" s="30">
        <v>46176</v>
      </c>
      <c r="P1096" s="29">
        <v>348</v>
      </c>
      <c r="Q1096" s="29">
        <v>168</v>
      </c>
      <c r="R1096" s="29" t="s">
        <v>1905</v>
      </c>
      <c r="S1096" s="29">
        <v>45982</v>
      </c>
      <c r="T1096" s="29" t="s">
        <v>240</v>
      </c>
      <c r="U1096" s="29" t="s">
        <v>240</v>
      </c>
      <c r="V1096" s="29">
        <v>70</v>
      </c>
      <c r="W1096" s="29">
        <v>735</v>
      </c>
      <c r="X1096" s="29">
        <v>1</v>
      </c>
      <c r="Y1096" s="29" t="s">
        <v>241</v>
      </c>
      <c r="Z1096" s="29" t="s">
        <v>2245</v>
      </c>
      <c r="AA1096" s="29" t="s">
        <v>242</v>
      </c>
      <c r="AB1096" s="29" t="s">
        <v>242</v>
      </c>
      <c r="AC1096" s="29" t="s">
        <v>242</v>
      </c>
      <c r="AD1096" s="29" t="s">
        <v>243</v>
      </c>
      <c r="AE1096" s="29" t="s">
        <v>240</v>
      </c>
      <c r="AF1096" s="30">
        <v>45979</v>
      </c>
      <c r="AH1096" s="74">
        <f>_xlfn.IFNA(IF(VLOOKUP(D1096,'Cases2021 2022 FC'!AC:AE,3,0)=0,"1",VLOOKUP(D1096,'Cases2021 2022 FC'!AC:AE,3,0)),"1")</f>
        <v>1</v>
      </c>
      <c r="AI1096" s="74">
        <f t="shared" si="103"/>
        <v>70</v>
      </c>
      <c r="AJ1096" s="74">
        <f t="shared" si="104"/>
        <v>0</v>
      </c>
      <c r="AK1096" s="74">
        <f t="shared" si="105"/>
        <v>70</v>
      </c>
      <c r="AL1096" s="74">
        <f t="shared" si="106"/>
        <v>70</v>
      </c>
      <c r="AM1096" s="75">
        <f t="shared" si="107"/>
        <v>0</v>
      </c>
      <c r="AN1096" s="72" t="e">
        <f>VLOOKUP(D1096,SOP!C:R,16,0)</f>
        <v>#N/A</v>
      </c>
    </row>
    <row r="1097" spans="1:40" x14ac:dyDescent="0.3">
      <c r="A1097" s="74" cm="1">
        <f t="array" ref="A1097">1+SUMPRODUCT(--(D1097&gt;$D$2:$D$826))</f>
        <v>826</v>
      </c>
      <c r="B1097" s="72" t="str">
        <f t="shared" si="102"/>
        <v>69732307826</v>
      </c>
      <c r="C1097" s="30">
        <v>46008</v>
      </c>
      <c r="D1097" s="29">
        <v>69732307</v>
      </c>
      <c r="E1097" s="29" t="s">
        <v>853</v>
      </c>
      <c r="F1097" s="29" t="s">
        <v>624</v>
      </c>
      <c r="G1097" s="29" t="s">
        <v>238</v>
      </c>
      <c r="H1097" s="29" t="s">
        <v>1879</v>
      </c>
      <c r="I1097" s="29">
        <v>70</v>
      </c>
      <c r="J1097" s="29">
        <v>0</v>
      </c>
      <c r="K1097" s="29">
        <v>0</v>
      </c>
      <c r="L1097" s="29">
        <v>0</v>
      </c>
      <c r="M1097" s="29" t="s">
        <v>239</v>
      </c>
      <c r="N1097" s="132">
        <v>46356</v>
      </c>
      <c r="O1097" s="30">
        <v>46176</v>
      </c>
      <c r="P1097" s="29">
        <v>348</v>
      </c>
      <c r="Q1097" s="29">
        <v>168</v>
      </c>
      <c r="R1097" s="29" t="s">
        <v>1906</v>
      </c>
      <c r="S1097" s="29">
        <v>45982</v>
      </c>
      <c r="T1097" s="29" t="s">
        <v>240</v>
      </c>
      <c r="U1097" s="29" t="s">
        <v>240</v>
      </c>
      <c r="V1097" s="29">
        <v>70</v>
      </c>
      <c r="W1097" s="29">
        <v>735</v>
      </c>
      <c r="X1097" s="29">
        <v>1</v>
      </c>
      <c r="Y1097" s="29" t="s">
        <v>241</v>
      </c>
      <c r="Z1097" s="29" t="s">
        <v>2245</v>
      </c>
      <c r="AA1097" s="29" t="s">
        <v>242</v>
      </c>
      <c r="AB1097" s="29" t="s">
        <v>242</v>
      </c>
      <c r="AC1097" s="29" t="s">
        <v>242</v>
      </c>
      <c r="AD1097" s="29" t="s">
        <v>243</v>
      </c>
      <c r="AE1097" s="29" t="s">
        <v>240</v>
      </c>
      <c r="AF1097" s="30">
        <v>45979</v>
      </c>
      <c r="AH1097" s="74">
        <f>_xlfn.IFNA(IF(VLOOKUP(D1097,'Cases2021 2022 FC'!AC:AE,3,0)=0,"1",VLOOKUP(D1097,'Cases2021 2022 FC'!AC:AE,3,0)),"1")</f>
        <v>1</v>
      </c>
      <c r="AI1097" s="74">
        <f t="shared" si="103"/>
        <v>70</v>
      </c>
      <c r="AJ1097" s="74">
        <f t="shared" si="104"/>
        <v>0</v>
      </c>
      <c r="AK1097" s="74">
        <f t="shared" si="105"/>
        <v>70</v>
      </c>
      <c r="AL1097" s="74">
        <f t="shared" si="106"/>
        <v>70</v>
      </c>
      <c r="AM1097" s="75">
        <f t="shared" si="107"/>
        <v>0</v>
      </c>
      <c r="AN1097" s="72" t="e">
        <f>VLOOKUP(D1097,SOP!C:R,16,0)</f>
        <v>#N/A</v>
      </c>
    </row>
    <row r="1098" spans="1:40" x14ac:dyDescent="0.3">
      <c r="A1098" s="74" cm="1">
        <f t="array" ref="A1098">1+SUMPRODUCT(--(D1098&gt;$D$2:$D$826))</f>
        <v>826</v>
      </c>
      <c r="B1098" s="72" t="str">
        <f t="shared" si="102"/>
        <v>69732307826</v>
      </c>
      <c r="C1098" s="30">
        <v>46008</v>
      </c>
      <c r="D1098" s="29">
        <v>69732307</v>
      </c>
      <c r="E1098" s="29" t="s">
        <v>853</v>
      </c>
      <c r="F1098" s="29" t="s">
        <v>624</v>
      </c>
      <c r="G1098" s="29" t="s">
        <v>238</v>
      </c>
      <c r="H1098" s="29" t="s">
        <v>1879</v>
      </c>
      <c r="I1098" s="29">
        <v>70</v>
      </c>
      <c r="J1098" s="29">
        <v>0</v>
      </c>
      <c r="K1098" s="29">
        <v>0</v>
      </c>
      <c r="L1098" s="29">
        <v>0</v>
      </c>
      <c r="M1098" s="29" t="s">
        <v>239</v>
      </c>
      <c r="N1098" s="132">
        <v>46356</v>
      </c>
      <c r="O1098" s="29">
        <v>46176</v>
      </c>
      <c r="P1098" s="29">
        <v>348</v>
      </c>
      <c r="Q1098" s="29">
        <v>168</v>
      </c>
      <c r="R1098" s="29" t="s">
        <v>1907</v>
      </c>
      <c r="S1098" s="29">
        <v>45982</v>
      </c>
      <c r="T1098" s="29" t="s">
        <v>240</v>
      </c>
      <c r="U1098" s="29" t="s">
        <v>240</v>
      </c>
      <c r="V1098" s="29">
        <v>70</v>
      </c>
      <c r="W1098" s="29">
        <v>735</v>
      </c>
      <c r="X1098" s="29">
        <v>1</v>
      </c>
      <c r="Y1098" s="29" t="s">
        <v>241</v>
      </c>
      <c r="Z1098" s="29" t="s">
        <v>2245</v>
      </c>
      <c r="AA1098" s="29" t="s">
        <v>242</v>
      </c>
      <c r="AB1098" s="29" t="s">
        <v>242</v>
      </c>
      <c r="AC1098" s="29" t="s">
        <v>242</v>
      </c>
      <c r="AD1098" s="29" t="s">
        <v>243</v>
      </c>
      <c r="AE1098" s="29" t="s">
        <v>240</v>
      </c>
      <c r="AF1098" s="30">
        <v>45979</v>
      </c>
      <c r="AH1098" s="74">
        <f>_xlfn.IFNA(IF(VLOOKUP(D1098,'Cases2021 2022 FC'!AC:AE,3,0)=0,"1",VLOOKUP(D1098,'Cases2021 2022 FC'!AC:AE,3,0)),"1")</f>
        <v>1</v>
      </c>
      <c r="AI1098" s="74">
        <f t="shared" si="103"/>
        <v>70</v>
      </c>
      <c r="AJ1098" s="74">
        <f t="shared" si="104"/>
        <v>0</v>
      </c>
      <c r="AK1098" s="74">
        <f t="shared" si="105"/>
        <v>70</v>
      </c>
      <c r="AL1098" s="74">
        <f t="shared" si="106"/>
        <v>70</v>
      </c>
      <c r="AM1098" s="75">
        <f t="shared" si="107"/>
        <v>0</v>
      </c>
      <c r="AN1098" s="72" t="e">
        <f>VLOOKUP(D1098,SOP!C:R,16,0)</f>
        <v>#N/A</v>
      </c>
    </row>
    <row r="1099" spans="1:40" x14ac:dyDescent="0.3">
      <c r="A1099" s="74" cm="1">
        <f t="array" ref="A1099">1+SUMPRODUCT(--(D1099&gt;$D$2:$D$826))</f>
        <v>826</v>
      </c>
      <c r="B1099" s="72" t="str">
        <f t="shared" si="102"/>
        <v>69732307826</v>
      </c>
      <c r="C1099" s="30">
        <v>46008</v>
      </c>
      <c r="D1099" s="29">
        <v>69732307</v>
      </c>
      <c r="E1099" s="29" t="s">
        <v>853</v>
      </c>
      <c r="F1099" s="29" t="s">
        <v>624</v>
      </c>
      <c r="G1099" s="29" t="s">
        <v>238</v>
      </c>
      <c r="H1099" s="29" t="s">
        <v>1879</v>
      </c>
      <c r="I1099" s="29">
        <v>70</v>
      </c>
      <c r="J1099" s="29">
        <v>0</v>
      </c>
      <c r="K1099" s="29">
        <v>0</v>
      </c>
      <c r="L1099" s="29">
        <v>0</v>
      </c>
      <c r="M1099" s="29" t="s">
        <v>239</v>
      </c>
      <c r="N1099" s="30">
        <v>46356</v>
      </c>
      <c r="O1099" s="30">
        <v>46176</v>
      </c>
      <c r="P1099" s="29">
        <v>348</v>
      </c>
      <c r="Q1099" s="29">
        <v>168</v>
      </c>
      <c r="R1099" s="29" t="s">
        <v>1908</v>
      </c>
      <c r="S1099" s="30">
        <v>45982</v>
      </c>
      <c r="T1099" s="29" t="s">
        <v>240</v>
      </c>
      <c r="U1099" s="29" t="s">
        <v>240</v>
      </c>
      <c r="V1099" s="29">
        <v>70</v>
      </c>
      <c r="W1099" s="29">
        <v>735</v>
      </c>
      <c r="X1099" s="29">
        <v>1</v>
      </c>
      <c r="Y1099" s="29" t="s">
        <v>241</v>
      </c>
      <c r="Z1099" s="29" t="s">
        <v>2245</v>
      </c>
      <c r="AA1099" s="29" t="s">
        <v>242</v>
      </c>
      <c r="AB1099" s="29" t="s">
        <v>242</v>
      </c>
      <c r="AC1099" s="29" t="s">
        <v>242</v>
      </c>
      <c r="AD1099" s="29" t="s">
        <v>243</v>
      </c>
      <c r="AE1099" s="29" t="s">
        <v>240</v>
      </c>
      <c r="AF1099" s="30">
        <v>45979</v>
      </c>
      <c r="AH1099" s="74">
        <f>_xlfn.IFNA(IF(VLOOKUP(D1099,'Cases2021 2022 FC'!AC:AE,3,0)=0,"1",VLOOKUP(D1099,'Cases2021 2022 FC'!AC:AE,3,0)),"1")</f>
        <v>1</v>
      </c>
      <c r="AI1099" s="74">
        <f t="shared" si="103"/>
        <v>70</v>
      </c>
      <c r="AJ1099" s="74">
        <f t="shared" si="104"/>
        <v>0</v>
      </c>
      <c r="AK1099" s="74">
        <f t="shared" si="105"/>
        <v>70</v>
      </c>
      <c r="AL1099" s="74">
        <f t="shared" si="106"/>
        <v>70</v>
      </c>
      <c r="AM1099" s="75">
        <f t="shared" si="107"/>
        <v>0</v>
      </c>
      <c r="AN1099" s="72" t="e">
        <f>VLOOKUP(D1099,SOP!C:R,16,0)</f>
        <v>#N/A</v>
      </c>
    </row>
    <row r="1100" spans="1:40" x14ac:dyDescent="0.3">
      <c r="A1100" s="74" cm="1">
        <f t="array" ref="A1100">1+SUMPRODUCT(--(D1100&gt;$D$2:$D$826))</f>
        <v>826</v>
      </c>
      <c r="B1100" s="72" t="str">
        <f t="shared" si="102"/>
        <v>69732307826</v>
      </c>
      <c r="C1100" s="30">
        <v>46008</v>
      </c>
      <c r="D1100" s="29">
        <v>69732307</v>
      </c>
      <c r="E1100" s="29" t="s">
        <v>853</v>
      </c>
      <c r="F1100" s="29" t="s">
        <v>624</v>
      </c>
      <c r="G1100" s="29" t="s">
        <v>238</v>
      </c>
      <c r="H1100" s="29" t="s">
        <v>1879</v>
      </c>
      <c r="I1100" s="29">
        <v>70</v>
      </c>
      <c r="J1100" s="29">
        <v>0</v>
      </c>
      <c r="K1100" s="29">
        <v>0</v>
      </c>
      <c r="L1100" s="29">
        <v>0</v>
      </c>
      <c r="M1100" s="29" t="s">
        <v>239</v>
      </c>
      <c r="N1100" s="132">
        <v>46356</v>
      </c>
      <c r="O1100" s="29">
        <v>46176</v>
      </c>
      <c r="P1100" s="29">
        <v>348</v>
      </c>
      <c r="Q1100" s="29">
        <v>168</v>
      </c>
      <c r="R1100" s="29" t="s">
        <v>1909</v>
      </c>
      <c r="S1100" s="29">
        <v>45982</v>
      </c>
      <c r="T1100" s="29" t="s">
        <v>240</v>
      </c>
      <c r="U1100" s="29" t="s">
        <v>240</v>
      </c>
      <c r="V1100" s="29">
        <v>70</v>
      </c>
      <c r="W1100" s="29">
        <v>735</v>
      </c>
      <c r="X1100" s="29">
        <v>1</v>
      </c>
      <c r="Y1100" s="29" t="s">
        <v>241</v>
      </c>
      <c r="Z1100" s="29" t="s">
        <v>2245</v>
      </c>
      <c r="AA1100" s="29" t="s">
        <v>242</v>
      </c>
      <c r="AB1100" s="29" t="s">
        <v>242</v>
      </c>
      <c r="AC1100" s="29" t="s">
        <v>242</v>
      </c>
      <c r="AD1100" s="29" t="s">
        <v>243</v>
      </c>
      <c r="AE1100" s="29" t="s">
        <v>240</v>
      </c>
      <c r="AF1100" s="30">
        <v>45979</v>
      </c>
      <c r="AH1100" s="74">
        <f>_xlfn.IFNA(IF(VLOOKUP(D1100,'Cases2021 2022 FC'!AC:AE,3,0)=0,"1",VLOOKUP(D1100,'Cases2021 2022 FC'!AC:AE,3,0)),"1")</f>
        <v>1</v>
      </c>
      <c r="AI1100" s="74">
        <f t="shared" si="103"/>
        <v>70</v>
      </c>
      <c r="AJ1100" s="74">
        <f t="shared" si="104"/>
        <v>0</v>
      </c>
      <c r="AK1100" s="74">
        <f t="shared" si="105"/>
        <v>70</v>
      </c>
      <c r="AL1100" s="74">
        <f t="shared" si="106"/>
        <v>70</v>
      </c>
      <c r="AM1100" s="75">
        <f t="shared" si="107"/>
        <v>0</v>
      </c>
      <c r="AN1100" s="72" t="e">
        <f>VLOOKUP(D1100,SOP!C:R,16,0)</f>
        <v>#N/A</v>
      </c>
    </row>
    <row r="1101" spans="1:40" x14ac:dyDescent="0.3">
      <c r="A1101" s="74" cm="1">
        <f t="array" ref="A1101">1+SUMPRODUCT(--(D1101&gt;$D$2:$D$826))</f>
        <v>826</v>
      </c>
      <c r="B1101" s="72" t="str">
        <f t="shared" si="102"/>
        <v>69732307826</v>
      </c>
      <c r="C1101" s="30">
        <v>46008</v>
      </c>
      <c r="D1101" s="29">
        <v>69732307</v>
      </c>
      <c r="E1101" s="29" t="s">
        <v>853</v>
      </c>
      <c r="F1101" s="29" t="s">
        <v>624</v>
      </c>
      <c r="G1101" s="29" t="s">
        <v>238</v>
      </c>
      <c r="H1101" s="29" t="s">
        <v>1879</v>
      </c>
      <c r="I1101" s="29">
        <v>70</v>
      </c>
      <c r="J1101" s="29">
        <v>0</v>
      </c>
      <c r="K1101" s="29">
        <v>0</v>
      </c>
      <c r="L1101" s="29">
        <v>0</v>
      </c>
      <c r="M1101" s="29" t="s">
        <v>239</v>
      </c>
      <c r="N1101" s="132">
        <v>46356</v>
      </c>
      <c r="O1101" s="29">
        <v>46176</v>
      </c>
      <c r="P1101" s="29">
        <v>348</v>
      </c>
      <c r="Q1101" s="29">
        <v>168</v>
      </c>
      <c r="R1101" s="29" t="s">
        <v>1910</v>
      </c>
      <c r="S1101" s="29">
        <v>45982</v>
      </c>
      <c r="T1101" s="29" t="s">
        <v>240</v>
      </c>
      <c r="U1101" s="29" t="s">
        <v>240</v>
      </c>
      <c r="V1101" s="29">
        <v>70</v>
      </c>
      <c r="W1101" s="29">
        <v>735</v>
      </c>
      <c r="X1101" s="29">
        <v>1</v>
      </c>
      <c r="Y1101" s="29" t="s">
        <v>241</v>
      </c>
      <c r="Z1101" s="29" t="s">
        <v>2245</v>
      </c>
      <c r="AA1101" s="29" t="s">
        <v>242</v>
      </c>
      <c r="AB1101" s="29" t="s">
        <v>242</v>
      </c>
      <c r="AC1101" s="29" t="s">
        <v>242</v>
      </c>
      <c r="AD1101" s="29" t="s">
        <v>243</v>
      </c>
      <c r="AE1101" s="29" t="s">
        <v>240</v>
      </c>
      <c r="AF1101" s="30">
        <v>45979</v>
      </c>
      <c r="AH1101" s="74">
        <f>_xlfn.IFNA(IF(VLOOKUP(D1101,'Cases2021 2022 FC'!AC:AE,3,0)=0,"1",VLOOKUP(D1101,'Cases2021 2022 FC'!AC:AE,3,0)),"1")</f>
        <v>1</v>
      </c>
      <c r="AI1101" s="74">
        <f t="shared" si="103"/>
        <v>70</v>
      </c>
      <c r="AJ1101" s="74">
        <f t="shared" si="104"/>
        <v>0</v>
      </c>
      <c r="AK1101" s="74">
        <f t="shared" si="105"/>
        <v>70</v>
      </c>
      <c r="AL1101" s="74">
        <f t="shared" si="106"/>
        <v>70</v>
      </c>
      <c r="AM1101" s="75">
        <f t="shared" si="107"/>
        <v>0</v>
      </c>
      <c r="AN1101" s="72" t="e">
        <f>VLOOKUP(D1101,SOP!C:R,16,0)</f>
        <v>#N/A</v>
      </c>
    </row>
    <row r="1102" spans="1:40" x14ac:dyDescent="0.3">
      <c r="A1102" s="74" cm="1">
        <f t="array" ref="A1102">1+SUMPRODUCT(--(D1102&gt;$D$2:$D$826))</f>
        <v>826</v>
      </c>
      <c r="B1102" s="72" t="str">
        <f t="shared" si="102"/>
        <v>69732307826</v>
      </c>
      <c r="C1102" s="30">
        <v>46008</v>
      </c>
      <c r="D1102" s="29">
        <v>69732307</v>
      </c>
      <c r="E1102" s="29" t="s">
        <v>853</v>
      </c>
      <c r="F1102" s="29" t="s">
        <v>624</v>
      </c>
      <c r="G1102" s="29" t="s">
        <v>238</v>
      </c>
      <c r="H1102" s="29" t="s">
        <v>1879</v>
      </c>
      <c r="I1102" s="29">
        <v>70</v>
      </c>
      <c r="J1102" s="29">
        <v>0</v>
      </c>
      <c r="K1102" s="29">
        <v>0</v>
      </c>
      <c r="L1102" s="29">
        <v>0</v>
      </c>
      <c r="M1102" s="29" t="s">
        <v>239</v>
      </c>
      <c r="N1102" s="30">
        <v>46356</v>
      </c>
      <c r="O1102" s="30">
        <v>46176</v>
      </c>
      <c r="P1102" s="29">
        <v>348</v>
      </c>
      <c r="Q1102" s="29">
        <v>168</v>
      </c>
      <c r="R1102" s="29" t="s">
        <v>1911</v>
      </c>
      <c r="S1102" s="30">
        <v>45982</v>
      </c>
      <c r="T1102" s="29" t="s">
        <v>240</v>
      </c>
      <c r="U1102" s="29" t="s">
        <v>240</v>
      </c>
      <c r="V1102" s="29">
        <v>70</v>
      </c>
      <c r="W1102" s="29">
        <v>735</v>
      </c>
      <c r="X1102" s="29">
        <v>1</v>
      </c>
      <c r="Y1102" s="29" t="s">
        <v>241</v>
      </c>
      <c r="Z1102" s="29" t="s">
        <v>2245</v>
      </c>
      <c r="AA1102" s="29" t="s">
        <v>242</v>
      </c>
      <c r="AB1102" s="29" t="s">
        <v>242</v>
      </c>
      <c r="AC1102" s="29" t="s">
        <v>242</v>
      </c>
      <c r="AD1102" s="29" t="s">
        <v>243</v>
      </c>
      <c r="AE1102" s="29" t="s">
        <v>240</v>
      </c>
      <c r="AF1102" s="30">
        <v>45979</v>
      </c>
      <c r="AH1102" s="74">
        <f>_xlfn.IFNA(IF(VLOOKUP(D1102,'Cases2021 2022 FC'!AC:AE,3,0)=0,"1",VLOOKUP(D1102,'Cases2021 2022 FC'!AC:AE,3,0)),"1")</f>
        <v>1</v>
      </c>
      <c r="AI1102" s="74">
        <f t="shared" si="103"/>
        <v>70</v>
      </c>
      <c r="AJ1102" s="74">
        <f t="shared" si="104"/>
        <v>0</v>
      </c>
      <c r="AK1102" s="74">
        <f t="shared" si="105"/>
        <v>70</v>
      </c>
      <c r="AL1102" s="74">
        <f t="shared" si="106"/>
        <v>70</v>
      </c>
      <c r="AM1102" s="75">
        <f t="shared" si="107"/>
        <v>0</v>
      </c>
      <c r="AN1102" s="72" t="e">
        <f>VLOOKUP(D1102,SOP!C:R,16,0)</f>
        <v>#N/A</v>
      </c>
    </row>
    <row r="1103" spans="1:40" x14ac:dyDescent="0.3">
      <c r="A1103" s="74" cm="1">
        <f t="array" ref="A1103">1+SUMPRODUCT(--(D1103&gt;$D$2:$D$826))</f>
        <v>826</v>
      </c>
      <c r="B1103" s="72" t="str">
        <f t="shared" si="102"/>
        <v>69732307826</v>
      </c>
      <c r="C1103" s="30">
        <v>46008</v>
      </c>
      <c r="D1103" s="29">
        <v>69732307</v>
      </c>
      <c r="E1103" s="29" t="s">
        <v>853</v>
      </c>
      <c r="F1103" s="29" t="s">
        <v>624</v>
      </c>
      <c r="G1103" s="29" t="s">
        <v>238</v>
      </c>
      <c r="H1103" s="29" t="s">
        <v>1879</v>
      </c>
      <c r="I1103" s="29">
        <v>45</v>
      </c>
      <c r="J1103" s="29">
        <v>0</v>
      </c>
      <c r="K1103" s="29">
        <v>0</v>
      </c>
      <c r="L1103" s="29">
        <v>0</v>
      </c>
      <c r="M1103" s="29" t="s">
        <v>239</v>
      </c>
      <c r="N1103" s="132">
        <v>46356</v>
      </c>
      <c r="O1103" s="30">
        <v>46176</v>
      </c>
      <c r="P1103" s="29">
        <v>348</v>
      </c>
      <c r="Q1103" s="29">
        <v>168</v>
      </c>
      <c r="R1103" s="29" t="s">
        <v>1912</v>
      </c>
      <c r="S1103" s="29">
        <v>45982</v>
      </c>
      <c r="T1103" s="29" t="s">
        <v>240</v>
      </c>
      <c r="U1103" s="29" t="s">
        <v>240</v>
      </c>
      <c r="V1103" s="29">
        <v>45</v>
      </c>
      <c r="W1103" s="29">
        <v>472.5</v>
      </c>
      <c r="X1103" s="29">
        <v>0.64300000000000002</v>
      </c>
      <c r="Y1103" s="29" t="s">
        <v>241</v>
      </c>
      <c r="Z1103" s="29" t="s">
        <v>2245</v>
      </c>
      <c r="AA1103" s="29" t="s">
        <v>242</v>
      </c>
      <c r="AB1103" s="29" t="s">
        <v>242</v>
      </c>
      <c r="AC1103" s="29" t="s">
        <v>242</v>
      </c>
      <c r="AD1103" s="29" t="s">
        <v>243</v>
      </c>
      <c r="AE1103" s="29" t="s">
        <v>240</v>
      </c>
      <c r="AF1103" s="30">
        <v>45979</v>
      </c>
      <c r="AH1103" s="74">
        <f>_xlfn.IFNA(IF(VLOOKUP(D1103,'Cases2021 2022 FC'!AC:AE,3,0)=0,"1",VLOOKUP(D1103,'Cases2021 2022 FC'!AC:AE,3,0)),"1")</f>
        <v>1</v>
      </c>
      <c r="AI1103" s="74">
        <f t="shared" si="103"/>
        <v>45</v>
      </c>
      <c r="AJ1103" s="74">
        <f t="shared" si="104"/>
        <v>0</v>
      </c>
      <c r="AK1103" s="74">
        <f t="shared" si="105"/>
        <v>70</v>
      </c>
      <c r="AL1103" s="74">
        <f t="shared" si="106"/>
        <v>45</v>
      </c>
      <c r="AM1103" s="75">
        <f t="shared" si="107"/>
        <v>0</v>
      </c>
      <c r="AN1103" s="72" t="e">
        <f>VLOOKUP(D1103,SOP!C:R,16,0)</f>
        <v>#N/A</v>
      </c>
    </row>
    <row r="1104" spans="1:40" x14ac:dyDescent="0.3">
      <c r="A1104" s="74" cm="1">
        <f t="array" ref="A1104">1+SUMPRODUCT(--(D1104&gt;$D$2:$D$826))</f>
        <v>826</v>
      </c>
      <c r="B1104" s="72" t="str">
        <f t="shared" si="102"/>
        <v>68768919826</v>
      </c>
      <c r="C1104" s="30">
        <v>46008</v>
      </c>
      <c r="D1104" s="29">
        <v>68768919</v>
      </c>
      <c r="E1104" s="29" t="s">
        <v>625</v>
      </c>
      <c r="F1104" s="29" t="s">
        <v>624</v>
      </c>
      <c r="G1104" s="29" t="s">
        <v>238</v>
      </c>
      <c r="H1104" s="29" t="s">
        <v>1715</v>
      </c>
      <c r="I1104" s="29">
        <v>16</v>
      </c>
      <c r="J1104" s="29">
        <v>0</v>
      </c>
      <c r="K1104" s="29">
        <v>0</v>
      </c>
      <c r="L1104" s="29">
        <v>0</v>
      </c>
      <c r="M1104" s="29" t="s">
        <v>239</v>
      </c>
      <c r="N1104" s="132">
        <v>46507</v>
      </c>
      <c r="O1104" s="30">
        <v>46237</v>
      </c>
      <c r="P1104" s="29">
        <v>499</v>
      </c>
      <c r="Q1104" s="29">
        <v>229</v>
      </c>
      <c r="R1104" s="29" t="s">
        <v>1716</v>
      </c>
      <c r="S1104" s="29">
        <v>45949</v>
      </c>
      <c r="T1104" s="29" t="s">
        <v>240</v>
      </c>
      <c r="U1104" s="29" t="s">
        <v>240</v>
      </c>
      <c r="V1104" s="29">
        <v>16</v>
      </c>
      <c r="W1104" s="29">
        <v>218.7</v>
      </c>
      <c r="X1104" s="29">
        <v>0.35599999999999998</v>
      </c>
      <c r="Y1104" s="29" t="s">
        <v>241</v>
      </c>
      <c r="Z1104" s="29" t="s">
        <v>2245</v>
      </c>
      <c r="AA1104" s="29" t="s">
        <v>242</v>
      </c>
      <c r="AB1104" s="29" t="s">
        <v>242</v>
      </c>
      <c r="AC1104" s="29" t="s">
        <v>242</v>
      </c>
      <c r="AD1104" s="29" t="s">
        <v>243</v>
      </c>
      <c r="AE1104" s="29" t="s">
        <v>240</v>
      </c>
      <c r="AF1104" s="30">
        <v>45949</v>
      </c>
      <c r="AH1104" s="74">
        <f>_xlfn.IFNA(IF(VLOOKUP(D1104,'Cases2021 2022 FC'!AC:AE,3,0)=0,"1",VLOOKUP(D1104,'Cases2021 2022 FC'!AC:AE,3,0)),"1")</f>
        <v>14</v>
      </c>
      <c r="AI1104" s="74">
        <f t="shared" si="103"/>
        <v>1</v>
      </c>
      <c r="AJ1104" s="74">
        <f t="shared" si="104"/>
        <v>0</v>
      </c>
      <c r="AK1104" s="74">
        <f t="shared" si="105"/>
        <v>0</v>
      </c>
      <c r="AL1104" s="74">
        <f t="shared" si="106"/>
        <v>0</v>
      </c>
      <c r="AM1104" s="75">
        <f t="shared" si="107"/>
        <v>0</v>
      </c>
      <c r="AN1104" s="72" t="str">
        <f>VLOOKUP(D1104,SOP!C:R,16,0)</f>
        <v>ΖΩΜΟΙ</v>
      </c>
    </row>
    <row r="1105" spans="1:40" x14ac:dyDescent="0.3">
      <c r="A1105" s="74" cm="1">
        <f t="array" ref="A1105">1+SUMPRODUCT(--(D1105&gt;$D$2:$D$826))</f>
        <v>826</v>
      </c>
      <c r="B1105" s="72" t="str">
        <f t="shared" si="102"/>
        <v>68768919826</v>
      </c>
      <c r="C1105" s="30">
        <v>46008</v>
      </c>
      <c r="D1105" s="29">
        <v>68768919</v>
      </c>
      <c r="E1105" s="29" t="s">
        <v>625</v>
      </c>
      <c r="F1105" s="29" t="s">
        <v>624</v>
      </c>
      <c r="G1105" s="29" t="s">
        <v>238</v>
      </c>
      <c r="H1105" s="29" t="s">
        <v>1715</v>
      </c>
      <c r="I1105" s="29">
        <v>45</v>
      </c>
      <c r="J1105" s="29">
        <v>0</v>
      </c>
      <c r="K1105" s="29">
        <v>0</v>
      </c>
      <c r="L1105" s="29">
        <v>0</v>
      </c>
      <c r="M1105" s="29" t="s">
        <v>239</v>
      </c>
      <c r="N1105" s="132">
        <v>46507</v>
      </c>
      <c r="O1105" s="30">
        <v>46237</v>
      </c>
      <c r="P1105" s="29">
        <v>499</v>
      </c>
      <c r="Q1105" s="29">
        <v>229</v>
      </c>
      <c r="R1105" s="29" t="s">
        <v>1717</v>
      </c>
      <c r="S1105" s="29">
        <v>45949</v>
      </c>
      <c r="T1105" s="29" t="s">
        <v>240</v>
      </c>
      <c r="U1105" s="29" t="s">
        <v>240</v>
      </c>
      <c r="V1105" s="29">
        <v>45</v>
      </c>
      <c r="W1105" s="29">
        <v>615.09</v>
      </c>
      <c r="X1105" s="29">
        <v>1</v>
      </c>
      <c r="Y1105" s="29" t="s">
        <v>241</v>
      </c>
      <c r="Z1105" s="29" t="s">
        <v>2245</v>
      </c>
      <c r="AA1105" s="29" t="s">
        <v>242</v>
      </c>
      <c r="AB1105" s="29" t="s">
        <v>242</v>
      </c>
      <c r="AC1105" s="29" t="s">
        <v>242</v>
      </c>
      <c r="AD1105" s="29" t="s">
        <v>243</v>
      </c>
      <c r="AE1105" s="29" t="s">
        <v>240</v>
      </c>
      <c r="AF1105" s="30">
        <v>45949</v>
      </c>
      <c r="AH1105" s="74">
        <f>_xlfn.IFNA(IF(VLOOKUP(D1105,'Cases2021 2022 FC'!AC:AE,3,0)=0,"1",VLOOKUP(D1105,'Cases2021 2022 FC'!AC:AE,3,0)),"1")</f>
        <v>14</v>
      </c>
      <c r="AI1105" s="74">
        <f t="shared" si="103"/>
        <v>3</v>
      </c>
      <c r="AJ1105" s="74">
        <f t="shared" si="104"/>
        <v>0</v>
      </c>
      <c r="AK1105" s="74">
        <f t="shared" si="105"/>
        <v>1</v>
      </c>
      <c r="AL1105" s="74">
        <f t="shared" si="106"/>
        <v>45</v>
      </c>
      <c r="AM1105" s="75">
        <f t="shared" si="107"/>
        <v>0</v>
      </c>
      <c r="AN1105" s="72" t="str">
        <f>VLOOKUP(D1105,SOP!C:R,16,0)</f>
        <v>ΖΩΜΟΙ</v>
      </c>
    </row>
    <row r="1106" spans="1:40" x14ac:dyDescent="0.3">
      <c r="A1106" s="74" cm="1">
        <f t="array" ref="A1106">1+SUMPRODUCT(--(D1106&gt;$D$2:$D$826))</f>
        <v>826</v>
      </c>
      <c r="B1106" s="72" t="str">
        <f t="shared" si="102"/>
        <v>68768919826</v>
      </c>
      <c r="C1106" s="30">
        <v>46008</v>
      </c>
      <c r="D1106" s="29">
        <v>68768919</v>
      </c>
      <c r="E1106" s="29" t="s">
        <v>625</v>
      </c>
      <c r="F1106" s="29" t="s">
        <v>624</v>
      </c>
      <c r="G1106" s="29" t="s">
        <v>238</v>
      </c>
      <c r="H1106" s="29" t="s">
        <v>1715</v>
      </c>
      <c r="I1106" s="29">
        <v>45</v>
      </c>
      <c r="J1106" s="29">
        <v>0</v>
      </c>
      <c r="K1106" s="29">
        <v>0</v>
      </c>
      <c r="L1106" s="29">
        <v>0</v>
      </c>
      <c r="M1106" s="29" t="s">
        <v>239</v>
      </c>
      <c r="N1106" s="30">
        <v>46507</v>
      </c>
      <c r="O1106" s="30">
        <v>46237</v>
      </c>
      <c r="P1106" s="32">
        <v>499</v>
      </c>
      <c r="Q1106" s="32">
        <v>229</v>
      </c>
      <c r="R1106" s="29" t="s">
        <v>1718</v>
      </c>
      <c r="S1106" s="30">
        <v>45949</v>
      </c>
      <c r="T1106" s="29" t="s">
        <v>240</v>
      </c>
      <c r="U1106" s="29" t="s">
        <v>240</v>
      </c>
      <c r="V1106" s="32">
        <v>45</v>
      </c>
      <c r="W1106" s="33">
        <v>615.09</v>
      </c>
      <c r="X1106" s="32">
        <v>1</v>
      </c>
      <c r="Y1106" s="29" t="s">
        <v>241</v>
      </c>
      <c r="Z1106" s="29" t="s">
        <v>2245</v>
      </c>
      <c r="AA1106" s="29" t="s">
        <v>242</v>
      </c>
      <c r="AB1106" s="29" t="s">
        <v>242</v>
      </c>
      <c r="AC1106" s="29" t="s">
        <v>242</v>
      </c>
      <c r="AD1106" s="29" t="s">
        <v>243</v>
      </c>
      <c r="AE1106" s="29" t="s">
        <v>240</v>
      </c>
      <c r="AF1106" s="30">
        <v>45949</v>
      </c>
      <c r="AG1106" s="30"/>
      <c r="AH1106" s="74">
        <f>_xlfn.IFNA(IF(VLOOKUP(D1106,'Cases2021 2022 FC'!AC:AE,3,0)=0,"1",VLOOKUP(D1106,'Cases2021 2022 FC'!AC:AE,3,0)),"1")</f>
        <v>14</v>
      </c>
      <c r="AI1106" s="74">
        <f t="shared" si="103"/>
        <v>3</v>
      </c>
      <c r="AJ1106" s="74">
        <f t="shared" si="104"/>
        <v>0</v>
      </c>
      <c r="AK1106" s="74">
        <f t="shared" si="105"/>
        <v>3</v>
      </c>
      <c r="AL1106" s="74">
        <f t="shared" si="106"/>
        <v>45</v>
      </c>
      <c r="AM1106" s="75">
        <f t="shared" si="107"/>
        <v>0</v>
      </c>
      <c r="AN1106" s="72" t="str">
        <f>VLOOKUP(D1106,SOP!C:R,16,0)</f>
        <v>ΖΩΜΟΙ</v>
      </c>
    </row>
    <row r="1107" spans="1:40" x14ac:dyDescent="0.3">
      <c r="A1107" s="74" cm="1">
        <f t="array" ref="A1107">1+SUMPRODUCT(--(D1107&gt;$D$2:$D$826))</f>
        <v>826</v>
      </c>
      <c r="B1107" s="72" t="str">
        <f t="shared" si="102"/>
        <v>68768919826</v>
      </c>
      <c r="C1107" s="30">
        <v>46008</v>
      </c>
      <c r="D1107" s="29">
        <v>68768919</v>
      </c>
      <c r="E1107" s="29" t="s">
        <v>625</v>
      </c>
      <c r="F1107" s="29" t="s">
        <v>624</v>
      </c>
      <c r="G1107" s="29" t="s">
        <v>238</v>
      </c>
      <c r="H1107" s="29" t="s">
        <v>1715</v>
      </c>
      <c r="I1107" s="29">
        <v>45</v>
      </c>
      <c r="J1107" s="29">
        <v>0</v>
      </c>
      <c r="K1107" s="29">
        <v>0</v>
      </c>
      <c r="L1107" s="29">
        <v>0</v>
      </c>
      <c r="M1107" s="29" t="s">
        <v>239</v>
      </c>
      <c r="N1107" s="30">
        <v>46507</v>
      </c>
      <c r="O1107" s="30">
        <v>46237</v>
      </c>
      <c r="P1107" s="29">
        <v>499</v>
      </c>
      <c r="Q1107" s="29">
        <v>229</v>
      </c>
      <c r="R1107" s="29" t="s">
        <v>1719</v>
      </c>
      <c r="S1107" s="30">
        <v>45949</v>
      </c>
      <c r="T1107" s="29" t="s">
        <v>240</v>
      </c>
      <c r="U1107" s="29" t="s">
        <v>240</v>
      </c>
      <c r="V1107" s="32">
        <v>45</v>
      </c>
      <c r="W1107" s="29">
        <v>615.09</v>
      </c>
      <c r="X1107" s="29">
        <v>1</v>
      </c>
      <c r="Y1107" s="29" t="s">
        <v>241</v>
      </c>
      <c r="Z1107" s="29" t="s">
        <v>2245</v>
      </c>
      <c r="AA1107" s="29" t="s">
        <v>242</v>
      </c>
      <c r="AB1107" s="29" t="s">
        <v>242</v>
      </c>
      <c r="AC1107" s="29" t="s">
        <v>242</v>
      </c>
      <c r="AD1107" s="29" t="s">
        <v>243</v>
      </c>
      <c r="AE1107" s="29" t="s">
        <v>240</v>
      </c>
      <c r="AF1107" s="30">
        <v>45949</v>
      </c>
      <c r="AH1107" s="74">
        <f>_xlfn.IFNA(IF(VLOOKUP(D1107,'Cases2021 2022 FC'!AC:AE,3,0)=0,"1",VLOOKUP(D1107,'Cases2021 2022 FC'!AC:AE,3,0)),"1")</f>
        <v>14</v>
      </c>
      <c r="AI1107" s="74">
        <f t="shared" si="103"/>
        <v>3</v>
      </c>
      <c r="AJ1107" s="74">
        <f t="shared" si="104"/>
        <v>0</v>
      </c>
      <c r="AK1107" s="74">
        <f t="shared" si="105"/>
        <v>3</v>
      </c>
      <c r="AL1107" s="74">
        <f t="shared" si="106"/>
        <v>45</v>
      </c>
      <c r="AM1107" s="75">
        <f t="shared" si="107"/>
        <v>0</v>
      </c>
      <c r="AN1107" s="72" t="str">
        <f>VLOOKUP(D1107,SOP!C:R,16,0)</f>
        <v>ΖΩΜΟΙ</v>
      </c>
    </row>
    <row r="1108" spans="1:40" x14ac:dyDescent="0.3">
      <c r="A1108" s="74" cm="1">
        <f t="array" ref="A1108">1+SUMPRODUCT(--(D1108&gt;$D$2:$D$826))</f>
        <v>826</v>
      </c>
      <c r="B1108" s="72" t="str">
        <f t="shared" si="102"/>
        <v>68768919826</v>
      </c>
      <c r="C1108" s="30">
        <v>46008</v>
      </c>
      <c r="D1108" s="29">
        <v>68768919</v>
      </c>
      <c r="E1108" s="29" t="s">
        <v>625</v>
      </c>
      <c r="F1108" s="29" t="s">
        <v>624</v>
      </c>
      <c r="G1108" s="29" t="s">
        <v>238</v>
      </c>
      <c r="H1108" s="29" t="s">
        <v>1715</v>
      </c>
      <c r="I1108" s="29">
        <v>2</v>
      </c>
      <c r="J1108" s="29">
        <v>0</v>
      </c>
      <c r="K1108" s="29">
        <v>0</v>
      </c>
      <c r="L1108" s="29">
        <v>0</v>
      </c>
      <c r="M1108" s="29" t="s">
        <v>239</v>
      </c>
      <c r="N1108" s="30">
        <v>46507</v>
      </c>
      <c r="O1108" s="30">
        <v>46237</v>
      </c>
      <c r="P1108" s="29">
        <v>499</v>
      </c>
      <c r="Q1108" s="29">
        <v>229</v>
      </c>
      <c r="R1108" s="29" t="s">
        <v>2361</v>
      </c>
      <c r="S1108" s="30">
        <v>45949</v>
      </c>
      <c r="T1108" s="29" t="s">
        <v>240</v>
      </c>
      <c r="U1108" s="29" t="s">
        <v>240</v>
      </c>
      <c r="V1108" s="29">
        <v>2</v>
      </c>
      <c r="W1108" s="29">
        <v>27.34</v>
      </c>
      <c r="X1108" s="29">
        <v>4.3999999999999997E-2</v>
      </c>
      <c r="Y1108" s="29" t="s">
        <v>241</v>
      </c>
      <c r="Z1108" s="29" t="s">
        <v>2245</v>
      </c>
      <c r="AA1108" s="29" t="s">
        <v>242</v>
      </c>
      <c r="AB1108" s="29" t="s">
        <v>242</v>
      </c>
      <c r="AC1108" s="29" t="s">
        <v>242</v>
      </c>
      <c r="AD1108" s="29" t="s">
        <v>243</v>
      </c>
      <c r="AE1108" s="29" t="s">
        <v>240</v>
      </c>
      <c r="AF1108" s="30">
        <v>45949</v>
      </c>
      <c r="AH1108" s="74">
        <f>_xlfn.IFNA(IF(VLOOKUP(D1108,'Cases2021 2022 FC'!AC:AE,3,0)=0,"1",VLOOKUP(D1108,'Cases2021 2022 FC'!AC:AE,3,0)),"1")</f>
        <v>14</v>
      </c>
      <c r="AI1108" s="74">
        <f t="shared" si="103"/>
        <v>0</v>
      </c>
      <c r="AJ1108" s="74">
        <f t="shared" si="104"/>
        <v>0</v>
      </c>
      <c r="AK1108" s="74">
        <f t="shared" si="105"/>
        <v>3</v>
      </c>
      <c r="AL1108" s="74">
        <f t="shared" si="106"/>
        <v>2</v>
      </c>
      <c r="AM1108" s="75">
        <f t="shared" si="107"/>
        <v>0</v>
      </c>
      <c r="AN1108" s="72" t="str">
        <f>VLOOKUP(D1108,SOP!C:R,16,0)</f>
        <v>ΖΩΜΟΙ</v>
      </c>
    </row>
    <row r="1109" spans="1:40" x14ac:dyDescent="0.3">
      <c r="A1109" s="74" cm="1">
        <f t="array" ref="A1109">1+SUMPRODUCT(--(D1109&gt;$D$2:$D$826))</f>
        <v>826</v>
      </c>
      <c r="B1109" s="72" t="str">
        <f t="shared" si="102"/>
        <v>68768919826</v>
      </c>
      <c r="C1109" s="30">
        <v>46008</v>
      </c>
      <c r="D1109" s="29">
        <v>68768919</v>
      </c>
      <c r="E1109" s="29" t="s">
        <v>625</v>
      </c>
      <c r="F1109" s="29" t="s">
        <v>624</v>
      </c>
      <c r="G1109" s="29" t="s">
        <v>238</v>
      </c>
      <c r="H1109" s="29" t="s">
        <v>1715</v>
      </c>
      <c r="I1109" s="29">
        <v>1</v>
      </c>
      <c r="J1109" s="29">
        <v>0</v>
      </c>
      <c r="K1109" s="29">
        <v>0</v>
      </c>
      <c r="L1109" s="29">
        <v>0</v>
      </c>
      <c r="M1109" s="29" t="s">
        <v>239</v>
      </c>
      <c r="N1109" s="30">
        <v>46507</v>
      </c>
      <c r="O1109" s="30">
        <v>46237</v>
      </c>
      <c r="P1109" s="29">
        <v>499</v>
      </c>
      <c r="Q1109" s="29">
        <v>229</v>
      </c>
      <c r="R1109" s="29" t="s">
        <v>2282</v>
      </c>
      <c r="S1109" s="30">
        <v>45949</v>
      </c>
      <c r="T1109" s="29" t="s">
        <v>240</v>
      </c>
      <c r="U1109" s="29" t="s">
        <v>240</v>
      </c>
      <c r="V1109" s="29">
        <v>1</v>
      </c>
      <c r="W1109" s="29">
        <v>13.67</v>
      </c>
      <c r="X1109" s="29">
        <v>2.1999999999999999E-2</v>
      </c>
      <c r="Y1109" s="29" t="s">
        <v>241</v>
      </c>
      <c r="Z1109" s="29" t="s">
        <v>2245</v>
      </c>
      <c r="AA1109" s="29" t="s">
        <v>242</v>
      </c>
      <c r="AB1109" s="29" t="s">
        <v>242</v>
      </c>
      <c r="AC1109" s="29" t="s">
        <v>242</v>
      </c>
      <c r="AD1109" s="29" t="s">
        <v>243</v>
      </c>
      <c r="AE1109" s="29" t="s">
        <v>240</v>
      </c>
      <c r="AF1109" s="30">
        <v>45949</v>
      </c>
      <c r="AH1109" s="74">
        <f>_xlfn.IFNA(IF(VLOOKUP(D1109,'Cases2021 2022 FC'!AC:AE,3,0)=0,"1",VLOOKUP(D1109,'Cases2021 2022 FC'!AC:AE,3,0)),"1")</f>
        <v>14</v>
      </c>
      <c r="AI1109" s="74">
        <f t="shared" si="103"/>
        <v>0</v>
      </c>
      <c r="AJ1109" s="74">
        <f t="shared" si="104"/>
        <v>0</v>
      </c>
      <c r="AK1109" s="74">
        <f t="shared" si="105"/>
        <v>0</v>
      </c>
      <c r="AL1109" s="74">
        <f t="shared" si="106"/>
        <v>0</v>
      </c>
      <c r="AM1109" s="75">
        <f t="shared" si="107"/>
        <v>0</v>
      </c>
      <c r="AN1109" s="72" t="str">
        <f>VLOOKUP(D1109,SOP!C:R,16,0)</f>
        <v>ΖΩΜΟΙ</v>
      </c>
    </row>
    <row r="1110" spans="1:40" x14ac:dyDescent="0.3">
      <c r="A1110" s="74" cm="1">
        <f t="array" ref="A1110">1+SUMPRODUCT(--(D1110&gt;$D$2:$D$826))</f>
        <v>826</v>
      </c>
      <c r="B1110" s="72" t="str">
        <f t="shared" si="102"/>
        <v>68768919826</v>
      </c>
      <c r="C1110" s="30">
        <v>46008</v>
      </c>
      <c r="D1110" s="29">
        <v>68768919</v>
      </c>
      <c r="E1110" s="29" t="s">
        <v>625</v>
      </c>
      <c r="F1110" s="29" t="s">
        <v>624</v>
      </c>
      <c r="G1110" s="29" t="s">
        <v>238</v>
      </c>
      <c r="H1110" s="29" t="s">
        <v>1720</v>
      </c>
      <c r="I1110" s="29">
        <v>45</v>
      </c>
      <c r="J1110" s="29">
        <v>0</v>
      </c>
      <c r="K1110" s="29">
        <v>0</v>
      </c>
      <c r="L1110" s="29">
        <v>0</v>
      </c>
      <c r="M1110" s="29" t="s">
        <v>239</v>
      </c>
      <c r="N1110" s="30">
        <v>46507</v>
      </c>
      <c r="O1110" s="30">
        <v>46237</v>
      </c>
      <c r="P1110" s="29">
        <v>499</v>
      </c>
      <c r="Q1110" s="29">
        <v>229</v>
      </c>
      <c r="R1110" s="29" t="s">
        <v>1721</v>
      </c>
      <c r="S1110" s="30">
        <v>45949</v>
      </c>
      <c r="T1110" s="29" t="s">
        <v>240</v>
      </c>
      <c r="U1110" s="29" t="s">
        <v>240</v>
      </c>
      <c r="V1110" s="29">
        <v>45</v>
      </c>
      <c r="W1110" s="29">
        <v>615.09</v>
      </c>
      <c r="X1110" s="29">
        <v>1</v>
      </c>
      <c r="Y1110" s="29" t="s">
        <v>241</v>
      </c>
      <c r="Z1110" s="29" t="s">
        <v>2245</v>
      </c>
      <c r="AA1110" s="29" t="s">
        <v>242</v>
      </c>
      <c r="AB1110" s="29" t="s">
        <v>242</v>
      </c>
      <c r="AC1110" s="29" t="s">
        <v>242</v>
      </c>
      <c r="AD1110" s="29" t="s">
        <v>243</v>
      </c>
      <c r="AE1110" s="29" t="s">
        <v>240</v>
      </c>
      <c r="AF1110" s="30">
        <v>45949</v>
      </c>
      <c r="AH1110" s="74">
        <f>_xlfn.IFNA(IF(VLOOKUP(D1110,'Cases2021 2022 FC'!AC:AE,3,0)=0,"1",VLOOKUP(D1110,'Cases2021 2022 FC'!AC:AE,3,0)),"1")</f>
        <v>14</v>
      </c>
      <c r="AI1110" s="74">
        <f t="shared" si="103"/>
        <v>3</v>
      </c>
      <c r="AJ1110" s="74">
        <f t="shared" si="104"/>
        <v>0</v>
      </c>
      <c r="AK1110" s="74">
        <f t="shared" si="105"/>
        <v>0</v>
      </c>
      <c r="AL1110" s="74">
        <f t="shared" si="106"/>
        <v>0</v>
      </c>
      <c r="AM1110" s="75">
        <f t="shared" si="107"/>
        <v>0</v>
      </c>
      <c r="AN1110" s="72" t="str">
        <f>VLOOKUP(D1110,SOP!C:R,16,0)</f>
        <v>ΖΩΜΟΙ</v>
      </c>
    </row>
    <row r="1111" spans="1:40" x14ac:dyDescent="0.3">
      <c r="A1111" s="74" cm="1">
        <f t="array" ref="A1111">1+SUMPRODUCT(--(D1111&gt;$D$2:$D$826))</f>
        <v>826</v>
      </c>
      <c r="B1111" s="72" t="str">
        <f t="shared" si="102"/>
        <v>68768919826</v>
      </c>
      <c r="C1111" s="30">
        <v>46008</v>
      </c>
      <c r="D1111" s="29">
        <v>68768919</v>
      </c>
      <c r="E1111" s="29" t="s">
        <v>625</v>
      </c>
      <c r="F1111" s="29" t="s">
        <v>624</v>
      </c>
      <c r="G1111" s="29" t="s">
        <v>238</v>
      </c>
      <c r="H1111" s="29" t="s">
        <v>1764</v>
      </c>
      <c r="I1111" s="29">
        <v>45</v>
      </c>
      <c r="J1111" s="29">
        <v>0</v>
      </c>
      <c r="K1111" s="29">
        <v>0</v>
      </c>
      <c r="L1111" s="29">
        <v>0</v>
      </c>
      <c r="M1111" s="29" t="s">
        <v>239</v>
      </c>
      <c r="N1111" s="30">
        <v>46538</v>
      </c>
      <c r="O1111" s="30">
        <v>46268</v>
      </c>
      <c r="P1111" s="29">
        <v>530</v>
      </c>
      <c r="Q1111" s="29">
        <v>260</v>
      </c>
      <c r="R1111" s="29" t="s">
        <v>1765</v>
      </c>
      <c r="S1111" s="30">
        <v>45992</v>
      </c>
      <c r="T1111" s="29" t="s">
        <v>240</v>
      </c>
      <c r="U1111" s="29" t="s">
        <v>240</v>
      </c>
      <c r="V1111" s="32">
        <v>45</v>
      </c>
      <c r="W1111" s="29">
        <v>615.09</v>
      </c>
      <c r="X1111" s="29">
        <v>1</v>
      </c>
      <c r="Y1111" s="29" t="s">
        <v>241</v>
      </c>
      <c r="Z1111" s="29" t="s">
        <v>2245</v>
      </c>
      <c r="AA1111" s="29" t="s">
        <v>242</v>
      </c>
      <c r="AB1111" s="29" t="s">
        <v>242</v>
      </c>
      <c r="AC1111" s="29" t="s">
        <v>242</v>
      </c>
      <c r="AD1111" s="29" t="s">
        <v>243</v>
      </c>
      <c r="AE1111" s="29" t="s">
        <v>240</v>
      </c>
      <c r="AF1111" s="30">
        <v>45968</v>
      </c>
      <c r="AH1111" s="74">
        <f>_xlfn.IFNA(IF(VLOOKUP(D1111,'Cases2021 2022 FC'!AC:AE,3,0)=0,"1",VLOOKUP(D1111,'Cases2021 2022 FC'!AC:AE,3,0)),"1")</f>
        <v>14</v>
      </c>
      <c r="AI1111" s="74">
        <f t="shared" si="103"/>
        <v>3</v>
      </c>
      <c r="AJ1111" s="74">
        <f t="shared" si="104"/>
        <v>0</v>
      </c>
      <c r="AK1111" s="74">
        <f t="shared" si="105"/>
        <v>3</v>
      </c>
      <c r="AL1111" s="74">
        <f t="shared" si="106"/>
        <v>45</v>
      </c>
      <c r="AM1111" s="75">
        <f t="shared" si="107"/>
        <v>0</v>
      </c>
      <c r="AN1111" s="72" t="str">
        <f>VLOOKUP(D1111,SOP!C:R,16,0)</f>
        <v>ΖΩΜΟΙ</v>
      </c>
    </row>
    <row r="1112" spans="1:40" x14ac:dyDescent="0.3">
      <c r="A1112" s="74" cm="1">
        <f t="array" ref="A1112">1+SUMPRODUCT(--(D1112&gt;$D$2:$D$826))</f>
        <v>826</v>
      </c>
      <c r="B1112" s="72" t="str">
        <f t="shared" si="102"/>
        <v>68768919826</v>
      </c>
      <c r="C1112" s="30">
        <v>46008</v>
      </c>
      <c r="D1112" s="29">
        <v>68768919</v>
      </c>
      <c r="E1112" s="29" t="s">
        <v>625</v>
      </c>
      <c r="F1112" s="29" t="s">
        <v>624</v>
      </c>
      <c r="G1112" s="29" t="s">
        <v>238</v>
      </c>
      <c r="H1112" s="29" t="s">
        <v>1764</v>
      </c>
      <c r="I1112" s="29">
        <v>45</v>
      </c>
      <c r="J1112" s="29">
        <v>0</v>
      </c>
      <c r="K1112" s="29">
        <v>0</v>
      </c>
      <c r="L1112" s="29">
        <v>0</v>
      </c>
      <c r="M1112" s="29" t="s">
        <v>239</v>
      </c>
      <c r="N1112" s="30">
        <v>46538</v>
      </c>
      <c r="O1112" s="30">
        <v>46268</v>
      </c>
      <c r="P1112" s="29">
        <v>530</v>
      </c>
      <c r="Q1112" s="29">
        <v>260</v>
      </c>
      <c r="R1112" s="29" t="s">
        <v>2101</v>
      </c>
      <c r="S1112" s="30">
        <v>45992</v>
      </c>
      <c r="T1112" s="29" t="s">
        <v>240</v>
      </c>
      <c r="U1112" s="29" t="s">
        <v>240</v>
      </c>
      <c r="V1112" s="29">
        <v>45</v>
      </c>
      <c r="W1112" s="29">
        <v>615.09</v>
      </c>
      <c r="X1112" s="29">
        <v>1</v>
      </c>
      <c r="Y1112" s="29" t="s">
        <v>241</v>
      </c>
      <c r="Z1112" s="29" t="s">
        <v>2245</v>
      </c>
      <c r="AA1112" s="29" t="s">
        <v>242</v>
      </c>
      <c r="AB1112" s="29" t="s">
        <v>242</v>
      </c>
      <c r="AC1112" s="29" t="s">
        <v>242</v>
      </c>
      <c r="AD1112" s="29" t="s">
        <v>243</v>
      </c>
      <c r="AE1112" s="29" t="s">
        <v>240</v>
      </c>
      <c r="AF1112" s="30">
        <v>45968</v>
      </c>
      <c r="AH1112" s="74">
        <f>_xlfn.IFNA(IF(VLOOKUP(D1112,'Cases2021 2022 FC'!AC:AE,3,0)=0,"1",VLOOKUP(D1112,'Cases2021 2022 FC'!AC:AE,3,0)),"1")</f>
        <v>14</v>
      </c>
      <c r="AI1112" s="74">
        <f t="shared" si="103"/>
        <v>3</v>
      </c>
      <c r="AJ1112" s="74">
        <f t="shared" si="104"/>
        <v>0</v>
      </c>
      <c r="AK1112" s="74">
        <f t="shared" si="105"/>
        <v>3</v>
      </c>
      <c r="AL1112" s="74">
        <f t="shared" si="106"/>
        <v>45</v>
      </c>
      <c r="AM1112" s="75">
        <f t="shared" si="107"/>
        <v>0</v>
      </c>
      <c r="AN1112" s="72" t="str">
        <f>VLOOKUP(D1112,SOP!C:R,16,0)</f>
        <v>ΖΩΜΟΙ</v>
      </c>
    </row>
    <row r="1113" spans="1:40" x14ac:dyDescent="0.3">
      <c r="A1113" s="74" cm="1">
        <f t="array" ref="A1113">1+SUMPRODUCT(--(D1113&gt;$D$2:$D$826))</f>
        <v>826</v>
      </c>
      <c r="B1113" s="72" t="str">
        <f t="shared" si="102"/>
        <v>68770074826</v>
      </c>
      <c r="C1113" s="30">
        <v>46008</v>
      </c>
      <c r="D1113" s="29">
        <v>68770074</v>
      </c>
      <c r="E1113" s="29" t="s">
        <v>628</v>
      </c>
      <c r="F1113" s="29" t="s">
        <v>624</v>
      </c>
      <c r="G1113" s="29" t="s">
        <v>238</v>
      </c>
      <c r="H1113" s="29" t="s">
        <v>1621</v>
      </c>
      <c r="I1113" s="29">
        <v>44</v>
      </c>
      <c r="J1113" s="29">
        <v>0</v>
      </c>
      <c r="K1113" s="29">
        <v>0</v>
      </c>
      <c r="L1113" s="29">
        <v>0</v>
      </c>
      <c r="M1113" s="29" t="s">
        <v>239</v>
      </c>
      <c r="N1113" s="30">
        <v>46507</v>
      </c>
      <c r="O1113" s="30">
        <v>46147</v>
      </c>
      <c r="P1113" s="29">
        <v>499</v>
      </c>
      <c r="Q1113" s="29">
        <v>139</v>
      </c>
      <c r="R1113" s="29" t="s">
        <v>1622</v>
      </c>
      <c r="S1113" s="30">
        <v>45964</v>
      </c>
      <c r="T1113" s="29" t="s">
        <v>240</v>
      </c>
      <c r="U1113" s="29" t="s">
        <v>240</v>
      </c>
      <c r="V1113" s="32">
        <v>44</v>
      </c>
      <c r="W1113" s="29">
        <v>1075.48</v>
      </c>
      <c r="X1113" s="29">
        <v>0.97799999999999998</v>
      </c>
      <c r="Y1113" s="29" t="s">
        <v>241</v>
      </c>
      <c r="Z1113" s="29" t="s">
        <v>2245</v>
      </c>
      <c r="AA1113" s="29" t="s">
        <v>242</v>
      </c>
      <c r="AB1113" s="29" t="s">
        <v>242</v>
      </c>
      <c r="AC1113" s="29" t="s">
        <v>242</v>
      </c>
      <c r="AD1113" s="29" t="s">
        <v>243</v>
      </c>
      <c r="AE1113" s="29" t="s">
        <v>240</v>
      </c>
      <c r="AF1113" s="30">
        <v>45950</v>
      </c>
      <c r="AH1113" s="74">
        <f>_xlfn.IFNA(IF(VLOOKUP(D1113,'Cases2021 2022 FC'!AC:AE,3,0)=0,"1",VLOOKUP(D1113,'Cases2021 2022 FC'!AC:AE,3,0)),"1")</f>
        <v>7</v>
      </c>
      <c r="AI1113" s="74">
        <f t="shared" si="103"/>
        <v>6</v>
      </c>
      <c r="AJ1113" s="74">
        <f t="shared" si="104"/>
        <v>0</v>
      </c>
      <c r="AK1113" s="74">
        <f t="shared" si="105"/>
        <v>0</v>
      </c>
      <c r="AL1113" s="74">
        <f t="shared" si="106"/>
        <v>0</v>
      </c>
      <c r="AM1113" s="75">
        <f t="shared" si="107"/>
        <v>0</v>
      </c>
      <c r="AN1113" s="72" t="str">
        <f>VLOOKUP(D1113,SOP!C:R,16,0)</f>
        <v>ΖΩΜΟΙ</v>
      </c>
    </row>
    <row r="1114" spans="1:40" x14ac:dyDescent="0.3">
      <c r="A1114" s="74" cm="1">
        <f t="array" ref="A1114">1+SUMPRODUCT(--(D1114&gt;$D$2:$D$826))</f>
        <v>826</v>
      </c>
      <c r="B1114" s="72" t="str">
        <f t="shared" si="102"/>
        <v>68770074826</v>
      </c>
      <c r="C1114" s="30">
        <v>46008</v>
      </c>
      <c r="D1114" s="29">
        <v>68770074</v>
      </c>
      <c r="E1114" s="29" t="s">
        <v>628</v>
      </c>
      <c r="F1114" s="29" t="s">
        <v>624</v>
      </c>
      <c r="G1114" s="29" t="s">
        <v>238</v>
      </c>
      <c r="H1114" s="29" t="s">
        <v>1621</v>
      </c>
      <c r="I1114" s="29">
        <v>45</v>
      </c>
      <c r="J1114" s="29">
        <v>0</v>
      </c>
      <c r="K1114" s="29">
        <v>0</v>
      </c>
      <c r="L1114" s="29">
        <v>0</v>
      </c>
      <c r="M1114" s="29" t="s">
        <v>239</v>
      </c>
      <c r="N1114" s="30">
        <v>46507</v>
      </c>
      <c r="O1114" s="30">
        <v>46147</v>
      </c>
      <c r="P1114" s="29">
        <v>499</v>
      </c>
      <c r="Q1114" s="29">
        <v>139</v>
      </c>
      <c r="R1114" s="29" t="s">
        <v>1638</v>
      </c>
      <c r="S1114" s="30">
        <v>45964</v>
      </c>
      <c r="T1114" s="29" t="s">
        <v>240</v>
      </c>
      <c r="U1114" s="29" t="s">
        <v>240</v>
      </c>
      <c r="V1114" s="29">
        <v>45</v>
      </c>
      <c r="W1114" s="29">
        <v>1099.92</v>
      </c>
      <c r="X1114" s="29">
        <v>1</v>
      </c>
      <c r="Y1114" s="29" t="s">
        <v>241</v>
      </c>
      <c r="Z1114" s="29" t="s">
        <v>2245</v>
      </c>
      <c r="AA1114" s="29" t="s">
        <v>242</v>
      </c>
      <c r="AB1114" s="29" t="s">
        <v>242</v>
      </c>
      <c r="AC1114" s="29" t="s">
        <v>242</v>
      </c>
      <c r="AD1114" s="29" t="s">
        <v>243</v>
      </c>
      <c r="AE1114" s="29" t="s">
        <v>240</v>
      </c>
      <c r="AF1114" s="30">
        <v>45950</v>
      </c>
      <c r="AH1114" s="74">
        <f>_xlfn.IFNA(IF(VLOOKUP(D1114,'Cases2021 2022 FC'!AC:AE,3,0)=0,"1",VLOOKUP(D1114,'Cases2021 2022 FC'!AC:AE,3,0)),"1")</f>
        <v>7</v>
      </c>
      <c r="AI1114" s="74">
        <f t="shared" si="103"/>
        <v>6</v>
      </c>
      <c r="AJ1114" s="74">
        <f t="shared" si="104"/>
        <v>0</v>
      </c>
      <c r="AK1114" s="74">
        <f t="shared" si="105"/>
        <v>6</v>
      </c>
      <c r="AL1114" s="74">
        <f t="shared" si="106"/>
        <v>45</v>
      </c>
      <c r="AM1114" s="75">
        <f t="shared" si="107"/>
        <v>0</v>
      </c>
      <c r="AN1114" s="72" t="str">
        <f>VLOOKUP(D1114,SOP!C:R,16,0)</f>
        <v>ΖΩΜΟΙ</v>
      </c>
    </row>
    <row r="1115" spans="1:40" x14ac:dyDescent="0.3">
      <c r="A1115" s="74" cm="1">
        <f t="array" ref="A1115">1+SUMPRODUCT(--(D1115&gt;$D$2:$D$826))</f>
        <v>826</v>
      </c>
      <c r="B1115" s="72" t="str">
        <f t="shared" si="102"/>
        <v>68770074826</v>
      </c>
      <c r="C1115" s="30">
        <v>46008</v>
      </c>
      <c r="D1115" s="29">
        <v>68770074</v>
      </c>
      <c r="E1115" s="29" t="s">
        <v>628</v>
      </c>
      <c r="F1115" s="29" t="s">
        <v>624</v>
      </c>
      <c r="G1115" s="29" t="s">
        <v>238</v>
      </c>
      <c r="H1115" s="29" t="s">
        <v>1621</v>
      </c>
      <c r="I1115" s="29">
        <v>45</v>
      </c>
      <c r="J1115" s="29">
        <v>0</v>
      </c>
      <c r="K1115" s="29">
        <v>0</v>
      </c>
      <c r="L1115" s="29">
        <v>0</v>
      </c>
      <c r="M1115" s="29" t="s">
        <v>239</v>
      </c>
      <c r="N1115" s="132">
        <v>46507</v>
      </c>
      <c r="O1115" s="30">
        <v>46147</v>
      </c>
      <c r="P1115" s="29">
        <v>499</v>
      </c>
      <c r="Q1115" s="29">
        <v>139</v>
      </c>
      <c r="R1115" s="29" t="s">
        <v>1639</v>
      </c>
      <c r="S1115" s="30">
        <v>45964</v>
      </c>
      <c r="T1115" s="29" t="s">
        <v>240</v>
      </c>
      <c r="U1115" s="29" t="s">
        <v>240</v>
      </c>
      <c r="V1115" s="29">
        <v>45</v>
      </c>
      <c r="W1115" s="29">
        <v>1099.92</v>
      </c>
      <c r="X1115" s="29">
        <v>1</v>
      </c>
      <c r="Y1115" s="29" t="s">
        <v>241</v>
      </c>
      <c r="Z1115" s="29" t="s">
        <v>2245</v>
      </c>
      <c r="AA1115" s="29" t="s">
        <v>242</v>
      </c>
      <c r="AB1115" s="29" t="s">
        <v>242</v>
      </c>
      <c r="AC1115" s="29" t="s">
        <v>242</v>
      </c>
      <c r="AD1115" s="29" t="s">
        <v>243</v>
      </c>
      <c r="AE1115" s="29" t="s">
        <v>240</v>
      </c>
      <c r="AF1115" s="30">
        <v>45950</v>
      </c>
      <c r="AH1115" s="74">
        <f>_xlfn.IFNA(IF(VLOOKUP(D1115,'Cases2021 2022 FC'!AC:AE,3,0)=0,"1",VLOOKUP(D1115,'Cases2021 2022 FC'!AC:AE,3,0)),"1")</f>
        <v>7</v>
      </c>
      <c r="AI1115" s="74">
        <f t="shared" si="103"/>
        <v>6</v>
      </c>
      <c r="AJ1115" s="74">
        <f t="shared" si="104"/>
        <v>0</v>
      </c>
      <c r="AK1115" s="74">
        <f t="shared" si="105"/>
        <v>6</v>
      </c>
      <c r="AL1115" s="74">
        <f t="shared" si="106"/>
        <v>45</v>
      </c>
      <c r="AM1115" s="75">
        <f t="shared" si="107"/>
        <v>0</v>
      </c>
      <c r="AN1115" s="72" t="str">
        <f>VLOOKUP(D1115,SOP!C:R,16,0)</f>
        <v>ΖΩΜΟΙ</v>
      </c>
    </row>
    <row r="1116" spans="1:40" x14ac:dyDescent="0.3">
      <c r="A1116" s="74" cm="1">
        <f t="array" ref="A1116">1+SUMPRODUCT(--(D1116&gt;$D$2:$D$826))</f>
        <v>826</v>
      </c>
      <c r="B1116" s="72" t="str">
        <f t="shared" si="102"/>
        <v>68770074826</v>
      </c>
      <c r="C1116" s="30">
        <v>46008</v>
      </c>
      <c r="D1116" s="29">
        <v>68770074</v>
      </c>
      <c r="E1116" s="29" t="s">
        <v>628</v>
      </c>
      <c r="F1116" s="29" t="s">
        <v>624</v>
      </c>
      <c r="G1116" s="29" t="s">
        <v>238</v>
      </c>
      <c r="H1116" s="29" t="s">
        <v>1621</v>
      </c>
      <c r="I1116" s="29">
        <v>45</v>
      </c>
      <c r="J1116" s="29">
        <v>0</v>
      </c>
      <c r="K1116" s="29">
        <v>0</v>
      </c>
      <c r="L1116" s="29">
        <v>0</v>
      </c>
      <c r="M1116" s="29" t="s">
        <v>239</v>
      </c>
      <c r="N1116" s="132">
        <v>46507</v>
      </c>
      <c r="O1116" s="30">
        <v>46147</v>
      </c>
      <c r="P1116" s="29">
        <v>499</v>
      </c>
      <c r="Q1116" s="29">
        <v>139</v>
      </c>
      <c r="R1116" s="29" t="s">
        <v>1640</v>
      </c>
      <c r="S1116" s="30">
        <v>45964</v>
      </c>
      <c r="T1116" s="29" t="s">
        <v>240</v>
      </c>
      <c r="U1116" s="29" t="s">
        <v>240</v>
      </c>
      <c r="V1116" s="29">
        <v>45</v>
      </c>
      <c r="W1116" s="29">
        <v>1099.92</v>
      </c>
      <c r="X1116" s="29">
        <v>1</v>
      </c>
      <c r="Y1116" s="29" t="s">
        <v>241</v>
      </c>
      <c r="Z1116" s="29" t="s">
        <v>2245</v>
      </c>
      <c r="AA1116" s="29" t="s">
        <v>242</v>
      </c>
      <c r="AB1116" s="29" t="s">
        <v>242</v>
      </c>
      <c r="AC1116" s="29" t="s">
        <v>242</v>
      </c>
      <c r="AD1116" s="29" t="s">
        <v>243</v>
      </c>
      <c r="AE1116" s="29" t="s">
        <v>240</v>
      </c>
      <c r="AF1116" s="30">
        <v>45950</v>
      </c>
      <c r="AH1116" s="74">
        <f>_xlfn.IFNA(IF(VLOOKUP(D1116,'Cases2021 2022 FC'!AC:AE,3,0)=0,"1",VLOOKUP(D1116,'Cases2021 2022 FC'!AC:AE,3,0)),"1")</f>
        <v>7</v>
      </c>
      <c r="AI1116" s="74">
        <f t="shared" si="103"/>
        <v>6</v>
      </c>
      <c r="AJ1116" s="74">
        <f t="shared" si="104"/>
        <v>0</v>
      </c>
      <c r="AK1116" s="74">
        <f t="shared" si="105"/>
        <v>6</v>
      </c>
      <c r="AL1116" s="74">
        <f t="shared" si="106"/>
        <v>45</v>
      </c>
      <c r="AM1116" s="75">
        <f t="shared" si="107"/>
        <v>0</v>
      </c>
      <c r="AN1116" s="72" t="str">
        <f>VLOOKUP(D1116,SOP!C:R,16,0)</f>
        <v>ΖΩΜΟΙ</v>
      </c>
    </row>
    <row r="1117" spans="1:40" x14ac:dyDescent="0.3">
      <c r="A1117" s="74" cm="1">
        <f t="array" ref="A1117">1+SUMPRODUCT(--(D1117&gt;$D$2:$D$826))</f>
        <v>826</v>
      </c>
      <c r="B1117" s="72" t="str">
        <f t="shared" si="102"/>
        <v>68770074826</v>
      </c>
      <c r="C1117" s="30">
        <v>46008</v>
      </c>
      <c r="D1117" s="29">
        <v>68770074</v>
      </c>
      <c r="E1117" s="29" t="s">
        <v>628</v>
      </c>
      <c r="F1117" s="29" t="s">
        <v>624</v>
      </c>
      <c r="G1117" s="29" t="s">
        <v>238</v>
      </c>
      <c r="H1117" s="29" t="s">
        <v>1621</v>
      </c>
      <c r="I1117" s="29">
        <v>45</v>
      </c>
      <c r="J1117" s="29">
        <v>0</v>
      </c>
      <c r="K1117" s="29">
        <v>0</v>
      </c>
      <c r="L1117" s="29">
        <v>0</v>
      </c>
      <c r="M1117" s="29" t="s">
        <v>239</v>
      </c>
      <c r="N1117" s="30">
        <v>46507</v>
      </c>
      <c r="O1117" s="30">
        <v>46147</v>
      </c>
      <c r="P1117" s="29">
        <v>499</v>
      </c>
      <c r="Q1117" s="29">
        <v>139</v>
      </c>
      <c r="R1117" s="29" t="s">
        <v>1641</v>
      </c>
      <c r="S1117" s="30">
        <v>45964</v>
      </c>
      <c r="T1117" s="29" t="s">
        <v>240</v>
      </c>
      <c r="U1117" s="29" t="s">
        <v>240</v>
      </c>
      <c r="V1117" s="32">
        <v>45</v>
      </c>
      <c r="W1117" s="29">
        <v>1099.92</v>
      </c>
      <c r="X1117" s="29">
        <v>1</v>
      </c>
      <c r="Y1117" s="29" t="s">
        <v>241</v>
      </c>
      <c r="Z1117" s="29" t="s">
        <v>2245</v>
      </c>
      <c r="AA1117" s="29" t="s">
        <v>242</v>
      </c>
      <c r="AB1117" s="29" t="s">
        <v>242</v>
      </c>
      <c r="AC1117" s="29" t="s">
        <v>242</v>
      </c>
      <c r="AD1117" s="29" t="s">
        <v>243</v>
      </c>
      <c r="AE1117" s="29" t="s">
        <v>240</v>
      </c>
      <c r="AF1117" s="30">
        <v>45950</v>
      </c>
      <c r="AH1117" s="74">
        <f>_xlfn.IFNA(IF(VLOOKUP(D1117,'Cases2021 2022 FC'!AC:AE,3,0)=0,"1",VLOOKUP(D1117,'Cases2021 2022 FC'!AC:AE,3,0)),"1")</f>
        <v>7</v>
      </c>
      <c r="AI1117" s="74">
        <f t="shared" si="103"/>
        <v>6</v>
      </c>
      <c r="AJ1117" s="74">
        <f t="shared" si="104"/>
        <v>0</v>
      </c>
      <c r="AK1117" s="74">
        <f t="shared" si="105"/>
        <v>6</v>
      </c>
      <c r="AL1117" s="74">
        <f t="shared" si="106"/>
        <v>45</v>
      </c>
      <c r="AM1117" s="75">
        <f t="shared" si="107"/>
        <v>0</v>
      </c>
      <c r="AN1117" s="72" t="str">
        <f>VLOOKUP(D1117,SOP!C:R,16,0)</f>
        <v>ΖΩΜΟΙ</v>
      </c>
    </row>
    <row r="1118" spans="1:40" x14ac:dyDescent="0.3">
      <c r="A1118" s="74" cm="1">
        <f t="array" ref="A1118">1+SUMPRODUCT(--(D1118&gt;$D$2:$D$826))</f>
        <v>826</v>
      </c>
      <c r="B1118" s="72" t="str">
        <f t="shared" si="102"/>
        <v>68770074826</v>
      </c>
      <c r="C1118" s="30">
        <v>46008</v>
      </c>
      <c r="D1118" s="29">
        <v>68770074</v>
      </c>
      <c r="E1118" s="29" t="s">
        <v>628</v>
      </c>
      <c r="F1118" s="29" t="s">
        <v>624</v>
      </c>
      <c r="G1118" s="29" t="s">
        <v>238</v>
      </c>
      <c r="H1118" s="29" t="s">
        <v>1621</v>
      </c>
      <c r="I1118" s="29">
        <v>37</v>
      </c>
      <c r="J1118" s="29">
        <v>0</v>
      </c>
      <c r="K1118" s="29">
        <v>0</v>
      </c>
      <c r="L1118" s="29">
        <v>0</v>
      </c>
      <c r="M1118" s="29" t="s">
        <v>239</v>
      </c>
      <c r="N1118" s="132">
        <v>46507</v>
      </c>
      <c r="O1118" s="30">
        <v>46147</v>
      </c>
      <c r="P1118" s="29">
        <v>499</v>
      </c>
      <c r="Q1118" s="29">
        <v>139</v>
      </c>
      <c r="R1118" s="29" t="s">
        <v>1642</v>
      </c>
      <c r="S1118" s="29">
        <v>45964</v>
      </c>
      <c r="T1118" s="29" t="s">
        <v>240</v>
      </c>
      <c r="U1118" s="29" t="s">
        <v>240</v>
      </c>
      <c r="V1118" s="29">
        <v>37</v>
      </c>
      <c r="W1118" s="29">
        <v>904.38</v>
      </c>
      <c r="X1118" s="29">
        <v>0.82199999999999995</v>
      </c>
      <c r="Y1118" s="29" t="s">
        <v>241</v>
      </c>
      <c r="Z1118" s="29" t="s">
        <v>2245</v>
      </c>
      <c r="AA1118" s="29" t="s">
        <v>242</v>
      </c>
      <c r="AB1118" s="29" t="s">
        <v>242</v>
      </c>
      <c r="AC1118" s="29" t="s">
        <v>242</v>
      </c>
      <c r="AD1118" s="29" t="s">
        <v>243</v>
      </c>
      <c r="AE1118" s="29" t="s">
        <v>240</v>
      </c>
      <c r="AF1118" s="30">
        <v>45950</v>
      </c>
      <c r="AH1118" s="74">
        <f>_xlfn.IFNA(IF(VLOOKUP(D1118,'Cases2021 2022 FC'!AC:AE,3,0)=0,"1",VLOOKUP(D1118,'Cases2021 2022 FC'!AC:AE,3,0)),"1")</f>
        <v>7</v>
      </c>
      <c r="AI1118" s="74">
        <f t="shared" si="103"/>
        <v>5</v>
      </c>
      <c r="AJ1118" s="74">
        <f t="shared" si="104"/>
        <v>0</v>
      </c>
      <c r="AK1118" s="74">
        <f t="shared" si="105"/>
        <v>6</v>
      </c>
      <c r="AL1118" s="74">
        <f t="shared" si="106"/>
        <v>37</v>
      </c>
      <c r="AM1118" s="75">
        <f t="shared" si="107"/>
        <v>0</v>
      </c>
      <c r="AN1118" s="72" t="str">
        <f>VLOOKUP(D1118,SOP!C:R,16,0)</f>
        <v>ΖΩΜΟΙ</v>
      </c>
    </row>
    <row r="1119" spans="1:40" x14ac:dyDescent="0.3">
      <c r="A1119" s="74" cm="1">
        <f t="array" ref="A1119">1+SUMPRODUCT(--(D1119&gt;$D$2:$D$826))</f>
        <v>826</v>
      </c>
      <c r="B1119" s="72" t="str">
        <f t="shared" si="102"/>
        <v>68770074826</v>
      </c>
      <c r="C1119" s="30">
        <v>46008</v>
      </c>
      <c r="D1119" s="29">
        <v>68770074</v>
      </c>
      <c r="E1119" s="29" t="s">
        <v>628</v>
      </c>
      <c r="F1119" s="29" t="s">
        <v>624</v>
      </c>
      <c r="G1119" s="29" t="s">
        <v>238</v>
      </c>
      <c r="H1119" s="29" t="s">
        <v>1621</v>
      </c>
      <c r="I1119" s="29">
        <v>2</v>
      </c>
      <c r="J1119" s="29">
        <v>0</v>
      </c>
      <c r="K1119" s="29">
        <v>0</v>
      </c>
      <c r="L1119" s="29">
        <v>0</v>
      </c>
      <c r="M1119" s="29" t="s">
        <v>239</v>
      </c>
      <c r="N1119" s="132">
        <v>46507</v>
      </c>
      <c r="O1119" s="30">
        <v>46147</v>
      </c>
      <c r="P1119" s="29">
        <v>499</v>
      </c>
      <c r="Q1119" s="29">
        <v>139</v>
      </c>
      <c r="R1119" s="29" t="s">
        <v>2361</v>
      </c>
      <c r="S1119" s="29">
        <v>45964</v>
      </c>
      <c r="T1119" s="29" t="s">
        <v>240</v>
      </c>
      <c r="U1119" s="29" t="s">
        <v>240</v>
      </c>
      <c r="V1119" s="29">
        <v>2</v>
      </c>
      <c r="W1119" s="29">
        <v>48.89</v>
      </c>
      <c r="X1119" s="29">
        <v>4.3999999999999997E-2</v>
      </c>
      <c r="Y1119" s="29" t="s">
        <v>241</v>
      </c>
      <c r="Z1119" s="29" t="s">
        <v>2245</v>
      </c>
      <c r="AA1119" s="29" t="s">
        <v>242</v>
      </c>
      <c r="AB1119" s="29" t="s">
        <v>242</v>
      </c>
      <c r="AC1119" s="29" t="s">
        <v>242</v>
      </c>
      <c r="AD1119" s="29" t="s">
        <v>243</v>
      </c>
      <c r="AE1119" s="29" t="s">
        <v>240</v>
      </c>
      <c r="AF1119" s="30">
        <v>45950</v>
      </c>
      <c r="AH1119" s="74">
        <f>_xlfn.IFNA(IF(VLOOKUP(D1119,'Cases2021 2022 FC'!AC:AE,3,0)=0,"1",VLOOKUP(D1119,'Cases2021 2022 FC'!AC:AE,3,0)),"1")</f>
        <v>7</v>
      </c>
      <c r="AI1119" s="74">
        <f t="shared" si="103"/>
        <v>0</v>
      </c>
      <c r="AJ1119" s="74">
        <f t="shared" si="104"/>
        <v>0</v>
      </c>
      <c r="AK1119" s="74">
        <f t="shared" si="105"/>
        <v>5</v>
      </c>
      <c r="AL1119" s="74">
        <f t="shared" si="106"/>
        <v>2</v>
      </c>
      <c r="AM1119" s="75">
        <f t="shared" si="107"/>
        <v>0</v>
      </c>
      <c r="AN1119" s="72" t="str">
        <f>VLOOKUP(D1119,SOP!C:R,16,0)</f>
        <v>ΖΩΜΟΙ</v>
      </c>
    </row>
    <row r="1120" spans="1:40" x14ac:dyDescent="0.3">
      <c r="A1120" s="74" cm="1">
        <f t="array" ref="A1120">1+SUMPRODUCT(--(D1120&gt;$D$2:$D$826))</f>
        <v>826</v>
      </c>
      <c r="B1120" s="72" t="str">
        <f t="shared" si="102"/>
        <v>69755942826</v>
      </c>
      <c r="C1120" s="30">
        <v>46008</v>
      </c>
      <c r="D1120" s="29">
        <v>69755942</v>
      </c>
      <c r="E1120" s="29" t="s">
        <v>749</v>
      </c>
      <c r="F1120" s="29" t="s">
        <v>624</v>
      </c>
      <c r="G1120" s="29" t="s">
        <v>238</v>
      </c>
      <c r="H1120" s="29" t="s">
        <v>894</v>
      </c>
      <c r="I1120" s="29">
        <v>5</v>
      </c>
      <c r="J1120" s="29">
        <v>0</v>
      </c>
      <c r="K1120" s="29">
        <v>0</v>
      </c>
      <c r="L1120" s="29">
        <v>0</v>
      </c>
      <c r="M1120" s="29" t="s">
        <v>239</v>
      </c>
      <c r="N1120" s="30">
        <v>46356</v>
      </c>
      <c r="O1120" s="30">
        <v>46266</v>
      </c>
      <c r="P1120" s="29">
        <v>348</v>
      </c>
      <c r="Q1120" s="29">
        <v>258</v>
      </c>
      <c r="R1120" s="29" t="s">
        <v>895</v>
      </c>
      <c r="S1120" s="30">
        <v>45810</v>
      </c>
      <c r="T1120" s="29" t="s">
        <v>240</v>
      </c>
      <c r="U1120" s="29" t="s">
        <v>240</v>
      </c>
      <c r="V1120" s="32">
        <v>5</v>
      </c>
      <c r="W1120" s="29">
        <v>127.98</v>
      </c>
      <c r="X1120" s="29">
        <v>0.111</v>
      </c>
      <c r="Y1120" s="29" t="s">
        <v>241</v>
      </c>
      <c r="Z1120" s="29" t="s">
        <v>2245</v>
      </c>
      <c r="AA1120" s="29" t="s">
        <v>242</v>
      </c>
      <c r="AB1120" s="29" t="s">
        <v>242</v>
      </c>
      <c r="AC1120" s="29" t="s">
        <v>242</v>
      </c>
      <c r="AD1120" s="29" t="s">
        <v>243</v>
      </c>
      <c r="AE1120" s="29" t="s">
        <v>240</v>
      </c>
      <c r="AF1120" s="30">
        <v>45807</v>
      </c>
      <c r="AH1120" s="74">
        <f>_xlfn.IFNA(IF(VLOOKUP(D1120,'Cases2021 2022 FC'!AC:AE,3,0)=0,"1",VLOOKUP(D1120,'Cases2021 2022 FC'!AC:AE,3,0)),"1")</f>
        <v>1</v>
      </c>
      <c r="AI1120" s="74">
        <f t="shared" si="103"/>
        <v>5</v>
      </c>
      <c r="AJ1120" s="74">
        <f t="shared" si="104"/>
        <v>0</v>
      </c>
      <c r="AK1120" s="74">
        <f t="shared" si="105"/>
        <v>0</v>
      </c>
      <c r="AL1120" s="74">
        <f t="shared" si="106"/>
        <v>0</v>
      </c>
      <c r="AM1120" s="75">
        <f t="shared" si="107"/>
        <v>0</v>
      </c>
      <c r="AN1120" s="72" t="str">
        <f>VLOOKUP(D1120,SOP!C:R,16,0)</f>
        <v xml:space="preserve">ΣΟΥΠΕΣ </v>
      </c>
    </row>
    <row r="1121" spans="1:40" x14ac:dyDescent="0.3">
      <c r="A1121" s="74" cm="1">
        <f t="array" ref="A1121">1+SUMPRODUCT(--(D1121&gt;$D$2:$D$826))</f>
        <v>826</v>
      </c>
      <c r="B1121" s="72" t="str">
        <f t="shared" si="102"/>
        <v>69755942826</v>
      </c>
      <c r="C1121" s="30">
        <v>46008</v>
      </c>
      <c r="D1121" s="29">
        <v>69755942</v>
      </c>
      <c r="E1121" s="29" t="s">
        <v>749</v>
      </c>
      <c r="F1121" s="29" t="s">
        <v>624</v>
      </c>
      <c r="G1121" s="29" t="s">
        <v>238</v>
      </c>
      <c r="H1121" s="29" t="s">
        <v>1469</v>
      </c>
      <c r="I1121" s="29">
        <v>54</v>
      </c>
      <c r="J1121" s="29">
        <v>0</v>
      </c>
      <c r="K1121" s="29">
        <v>0</v>
      </c>
      <c r="L1121" s="29">
        <v>0</v>
      </c>
      <c r="M1121" s="29" t="s">
        <v>239</v>
      </c>
      <c r="N1121" s="30">
        <v>46477</v>
      </c>
      <c r="O1121" s="30">
        <v>46387</v>
      </c>
      <c r="P1121" s="32">
        <v>469</v>
      </c>
      <c r="Q1121" s="32">
        <v>379</v>
      </c>
      <c r="R1121" s="29" t="s">
        <v>1470</v>
      </c>
      <c r="S1121" s="30">
        <v>45926</v>
      </c>
      <c r="T1121" s="29" t="s">
        <v>240</v>
      </c>
      <c r="U1121" s="29" t="s">
        <v>240</v>
      </c>
      <c r="V1121" s="32">
        <v>54</v>
      </c>
      <c r="W1121" s="33">
        <v>1382.18</v>
      </c>
      <c r="X1121" s="31">
        <v>1.2</v>
      </c>
      <c r="Y1121" s="29" t="s">
        <v>241</v>
      </c>
      <c r="Z1121" s="29" t="s">
        <v>2245</v>
      </c>
      <c r="AA1121" s="29" t="s">
        <v>242</v>
      </c>
      <c r="AB1121" s="29" t="s">
        <v>242</v>
      </c>
      <c r="AC1121" s="29" t="s">
        <v>242</v>
      </c>
      <c r="AD1121" s="29" t="s">
        <v>243</v>
      </c>
      <c r="AE1121" s="29" t="s">
        <v>240</v>
      </c>
      <c r="AF1121" s="30">
        <v>45902</v>
      </c>
      <c r="AG1121" s="30"/>
      <c r="AH1121" s="74">
        <f>_xlfn.IFNA(IF(VLOOKUP(D1121,'Cases2021 2022 FC'!AC:AE,3,0)=0,"1",VLOOKUP(D1121,'Cases2021 2022 FC'!AC:AE,3,0)),"1")</f>
        <v>1</v>
      </c>
      <c r="AI1121" s="74">
        <f t="shared" si="103"/>
        <v>54</v>
      </c>
      <c r="AJ1121" s="74">
        <f t="shared" si="104"/>
        <v>0</v>
      </c>
      <c r="AK1121" s="74">
        <f t="shared" si="105"/>
        <v>5</v>
      </c>
      <c r="AL1121" s="74">
        <f t="shared" si="106"/>
        <v>54</v>
      </c>
      <c r="AM1121" s="75">
        <f t="shared" si="107"/>
        <v>0</v>
      </c>
      <c r="AN1121" s="72" t="str">
        <f>VLOOKUP(D1121,SOP!C:R,16,0)</f>
        <v xml:space="preserve">ΣΟΥΠΕΣ </v>
      </c>
    </row>
    <row r="1122" spans="1:40" x14ac:dyDescent="0.3">
      <c r="A1122" s="74" cm="1">
        <f t="array" ref="A1122">1+SUMPRODUCT(--(D1122&gt;$D$2:$D$826))</f>
        <v>826</v>
      </c>
      <c r="B1122" s="72" t="str">
        <f t="shared" si="102"/>
        <v>69755942826</v>
      </c>
      <c r="C1122" s="30">
        <v>46008</v>
      </c>
      <c r="D1122" s="29">
        <v>69755942</v>
      </c>
      <c r="E1122" s="29" t="s">
        <v>749</v>
      </c>
      <c r="F1122" s="29" t="s">
        <v>624</v>
      </c>
      <c r="G1122" s="29" t="s">
        <v>238</v>
      </c>
      <c r="H1122" s="29" t="s">
        <v>1619</v>
      </c>
      <c r="I1122" s="29">
        <v>54</v>
      </c>
      <c r="J1122" s="29">
        <v>0</v>
      </c>
      <c r="K1122" s="29">
        <v>0</v>
      </c>
      <c r="L1122" s="29">
        <v>0</v>
      </c>
      <c r="M1122" s="29" t="s">
        <v>239</v>
      </c>
      <c r="N1122" s="132">
        <v>46507</v>
      </c>
      <c r="O1122" s="30">
        <v>46417</v>
      </c>
      <c r="P1122" s="29">
        <v>499</v>
      </c>
      <c r="Q1122" s="29">
        <v>409</v>
      </c>
      <c r="R1122" s="29" t="s">
        <v>1620</v>
      </c>
      <c r="S1122" s="29">
        <v>45957</v>
      </c>
      <c r="T1122" s="29" t="s">
        <v>240</v>
      </c>
      <c r="U1122" s="29" t="s">
        <v>240</v>
      </c>
      <c r="V1122" s="29">
        <v>54</v>
      </c>
      <c r="W1122" s="29">
        <v>1382.18</v>
      </c>
      <c r="X1122" s="29">
        <v>1.2</v>
      </c>
      <c r="Y1122" s="29" t="s">
        <v>241</v>
      </c>
      <c r="Z1122" s="29" t="s">
        <v>2245</v>
      </c>
      <c r="AA1122" s="29" t="s">
        <v>242</v>
      </c>
      <c r="AB1122" s="29" t="s">
        <v>242</v>
      </c>
      <c r="AC1122" s="29" t="s">
        <v>242</v>
      </c>
      <c r="AD1122" s="29" t="s">
        <v>243</v>
      </c>
      <c r="AE1122" s="29" t="s">
        <v>240</v>
      </c>
      <c r="AF1122" s="30">
        <v>45960</v>
      </c>
      <c r="AH1122" s="74">
        <f>_xlfn.IFNA(IF(VLOOKUP(D1122,'Cases2021 2022 FC'!AC:AE,3,0)=0,"1",VLOOKUP(D1122,'Cases2021 2022 FC'!AC:AE,3,0)),"1")</f>
        <v>1</v>
      </c>
      <c r="AI1122" s="74">
        <f t="shared" si="103"/>
        <v>54</v>
      </c>
      <c r="AJ1122" s="74">
        <f t="shared" si="104"/>
        <v>0</v>
      </c>
      <c r="AK1122" s="74">
        <f t="shared" si="105"/>
        <v>54</v>
      </c>
      <c r="AL1122" s="74">
        <f t="shared" si="106"/>
        <v>54</v>
      </c>
      <c r="AM1122" s="75">
        <f t="shared" si="107"/>
        <v>0</v>
      </c>
      <c r="AN1122" s="72" t="str">
        <f>VLOOKUP(D1122,SOP!C:R,16,0)</f>
        <v xml:space="preserve">ΣΟΥΠΕΣ </v>
      </c>
    </row>
    <row r="1123" spans="1:40" x14ac:dyDescent="0.3">
      <c r="A1123" s="74" cm="1">
        <f t="array" ref="A1123">1+SUMPRODUCT(--(D1123&gt;$D$2:$D$826))</f>
        <v>826</v>
      </c>
      <c r="B1123" s="72" t="str">
        <f t="shared" si="102"/>
        <v>69996173826</v>
      </c>
      <c r="C1123" s="30">
        <v>46008</v>
      </c>
      <c r="D1123" s="29">
        <v>69996173</v>
      </c>
      <c r="E1123" s="29" t="s">
        <v>713</v>
      </c>
      <c r="F1123" s="29" t="s">
        <v>624</v>
      </c>
      <c r="G1123" s="29" t="s">
        <v>238</v>
      </c>
      <c r="H1123" s="29" t="s">
        <v>817</v>
      </c>
      <c r="I1123" s="29">
        <v>5</v>
      </c>
      <c r="J1123" s="29">
        <v>0</v>
      </c>
      <c r="K1123" s="29">
        <v>0</v>
      </c>
      <c r="L1123" s="29">
        <v>0</v>
      </c>
      <c r="M1123" s="29" t="s">
        <v>239</v>
      </c>
      <c r="N1123" s="132">
        <v>46234</v>
      </c>
      <c r="O1123" s="30">
        <v>46054</v>
      </c>
      <c r="P1123" s="29">
        <v>226</v>
      </c>
      <c r="Q1123" s="29">
        <v>46</v>
      </c>
      <c r="R1123" s="29" t="s">
        <v>818</v>
      </c>
      <c r="S1123" s="29">
        <v>45675</v>
      </c>
      <c r="T1123" s="29" t="s">
        <v>240</v>
      </c>
      <c r="U1123" s="29" t="s">
        <v>240</v>
      </c>
      <c r="V1123" s="29">
        <v>5</v>
      </c>
      <c r="W1123" s="29">
        <v>200.5</v>
      </c>
      <c r="X1123" s="29">
        <v>9.2999999999999999E-2</v>
      </c>
      <c r="Y1123" s="29" t="s">
        <v>241</v>
      </c>
      <c r="Z1123" s="29" t="s">
        <v>2245</v>
      </c>
      <c r="AA1123" s="29" t="s">
        <v>242</v>
      </c>
      <c r="AB1123" s="29" t="s">
        <v>242</v>
      </c>
      <c r="AC1123" s="29" t="s">
        <v>242</v>
      </c>
      <c r="AD1123" s="29" t="s">
        <v>243</v>
      </c>
      <c r="AE1123" s="29" t="s">
        <v>240</v>
      </c>
      <c r="AF1123" s="30">
        <v>45675</v>
      </c>
      <c r="AH1123" s="74" t="str">
        <f>_xlfn.IFNA(IF(VLOOKUP(D1123,'Cases2021 2022 FC'!AC:AE,3,0)=0,"1",VLOOKUP(D1123,'Cases2021 2022 FC'!AC:AE,3,0)),"1")</f>
        <v>1</v>
      </c>
      <c r="AI1123" s="74">
        <f t="shared" si="103"/>
        <v>5</v>
      </c>
      <c r="AJ1123" s="74">
        <f t="shared" si="104"/>
        <v>0</v>
      </c>
      <c r="AK1123" s="74">
        <f t="shared" si="105"/>
        <v>0</v>
      </c>
      <c r="AL1123" s="74">
        <f t="shared" si="106"/>
        <v>0</v>
      </c>
      <c r="AM1123" s="75">
        <f t="shared" si="107"/>
        <v>0</v>
      </c>
      <c r="AN1123" s="72" t="e">
        <f>VLOOKUP(D1123,SOP!C:R,16,0)</f>
        <v>#N/A</v>
      </c>
    </row>
    <row r="1124" spans="1:40" x14ac:dyDescent="0.3">
      <c r="A1124" s="74" cm="1">
        <f t="array" ref="A1124">1+SUMPRODUCT(--(D1124&gt;$D$2:$D$826))</f>
        <v>826</v>
      </c>
      <c r="B1124" s="72" t="str">
        <f t="shared" si="102"/>
        <v>81334801826</v>
      </c>
      <c r="C1124" s="30">
        <v>46008</v>
      </c>
      <c r="D1124" s="29">
        <v>81334801</v>
      </c>
      <c r="E1124" s="29" t="s">
        <v>575</v>
      </c>
      <c r="F1124" s="29" t="s">
        <v>624</v>
      </c>
      <c r="G1124" s="29" t="s">
        <v>238</v>
      </c>
      <c r="H1124" s="29" t="s">
        <v>911</v>
      </c>
      <c r="I1124" s="29">
        <v>106</v>
      </c>
      <c r="J1124" s="29">
        <v>0</v>
      </c>
      <c r="K1124" s="29">
        <v>0</v>
      </c>
      <c r="L1124" s="29">
        <v>0</v>
      </c>
      <c r="M1124" s="29" t="s">
        <v>239</v>
      </c>
      <c r="N1124" s="132">
        <v>46203</v>
      </c>
      <c r="O1124" s="30">
        <v>46143</v>
      </c>
      <c r="P1124" s="29">
        <v>195</v>
      </c>
      <c r="Q1124" s="29">
        <v>135</v>
      </c>
      <c r="R1124" s="29" t="s">
        <v>912</v>
      </c>
      <c r="S1124" s="29">
        <v>45832</v>
      </c>
      <c r="T1124" s="29" t="s">
        <v>240</v>
      </c>
      <c r="U1124" s="29" t="s">
        <v>240</v>
      </c>
      <c r="V1124" s="29">
        <v>106</v>
      </c>
      <c r="W1124" s="29">
        <v>399.39</v>
      </c>
      <c r="X1124" s="29">
        <v>0.27600000000000002</v>
      </c>
      <c r="Y1124" s="29" t="s">
        <v>241</v>
      </c>
      <c r="Z1124" s="29" t="s">
        <v>2245</v>
      </c>
      <c r="AA1124" s="29" t="s">
        <v>242</v>
      </c>
      <c r="AB1124" s="29" t="s">
        <v>242</v>
      </c>
      <c r="AC1124" s="29" t="s">
        <v>242</v>
      </c>
      <c r="AD1124" s="29" t="s">
        <v>243</v>
      </c>
      <c r="AE1124" s="29" t="s">
        <v>240</v>
      </c>
      <c r="AF1124" s="30">
        <v>45818</v>
      </c>
      <c r="AH1124" s="74">
        <f>_xlfn.IFNA(IF(VLOOKUP(D1124,'Cases2021 2022 FC'!AC:AE,3,0)=0,"1",VLOOKUP(D1124,'Cases2021 2022 FC'!AC:AE,3,0)),"1")</f>
        <v>2</v>
      </c>
      <c r="AI1124" s="74">
        <f t="shared" si="103"/>
        <v>53</v>
      </c>
      <c r="AJ1124" s="74">
        <f t="shared" si="104"/>
        <v>0</v>
      </c>
      <c r="AK1124" s="74">
        <f t="shared" si="105"/>
        <v>0</v>
      </c>
      <c r="AL1124" s="74">
        <f t="shared" si="106"/>
        <v>0</v>
      </c>
      <c r="AM1124" s="75">
        <f t="shared" si="107"/>
        <v>0</v>
      </c>
      <c r="AN1124" s="72" t="str">
        <f>VLOOKUP(D1124,SOP!C:R,16,0)</f>
        <v>SEASONINGS</v>
      </c>
    </row>
    <row r="1125" spans="1:40" x14ac:dyDescent="0.3">
      <c r="A1125" s="74" cm="1">
        <f t="array" ref="A1125">1+SUMPRODUCT(--(D1125&gt;$D$2:$D$826))</f>
        <v>826</v>
      </c>
      <c r="B1125" s="72" t="str">
        <f t="shared" si="102"/>
        <v>81334801826</v>
      </c>
      <c r="C1125" s="30">
        <v>46008</v>
      </c>
      <c r="D1125" s="29">
        <v>81334801</v>
      </c>
      <c r="E1125" s="29" t="s">
        <v>575</v>
      </c>
      <c r="F1125" s="29" t="s">
        <v>624</v>
      </c>
      <c r="G1125" s="29" t="s">
        <v>238</v>
      </c>
      <c r="H1125" s="29" t="s">
        <v>911</v>
      </c>
      <c r="I1125" s="29">
        <v>366</v>
      </c>
      <c r="J1125" s="29">
        <v>0</v>
      </c>
      <c r="K1125" s="29">
        <v>0</v>
      </c>
      <c r="L1125" s="29">
        <v>0</v>
      </c>
      <c r="M1125" s="29" t="s">
        <v>239</v>
      </c>
      <c r="N1125" s="30">
        <v>46203</v>
      </c>
      <c r="O1125" s="30">
        <v>46143</v>
      </c>
      <c r="P1125" s="29">
        <v>195</v>
      </c>
      <c r="Q1125" s="29">
        <v>135</v>
      </c>
      <c r="R1125" s="29" t="s">
        <v>913</v>
      </c>
      <c r="S1125" s="30">
        <v>45832</v>
      </c>
      <c r="T1125" s="29" t="s">
        <v>240</v>
      </c>
      <c r="U1125" s="29" t="s">
        <v>240</v>
      </c>
      <c r="V1125" s="29">
        <v>366</v>
      </c>
      <c r="W1125" s="29">
        <v>1379.03</v>
      </c>
      <c r="X1125" s="29">
        <v>0.95299999999999996</v>
      </c>
      <c r="Y1125" s="29" t="s">
        <v>241</v>
      </c>
      <c r="Z1125" s="29" t="s">
        <v>2245</v>
      </c>
      <c r="AA1125" s="29" t="s">
        <v>242</v>
      </c>
      <c r="AB1125" s="29" t="s">
        <v>242</v>
      </c>
      <c r="AC1125" s="29" t="s">
        <v>242</v>
      </c>
      <c r="AD1125" s="29" t="s">
        <v>243</v>
      </c>
      <c r="AE1125" s="29" t="s">
        <v>240</v>
      </c>
      <c r="AF1125" s="30">
        <v>45818</v>
      </c>
      <c r="AH1125" s="74">
        <f>_xlfn.IFNA(IF(VLOOKUP(D1125,'Cases2021 2022 FC'!AC:AE,3,0)=0,"1",VLOOKUP(D1125,'Cases2021 2022 FC'!AC:AE,3,0)),"1")</f>
        <v>2</v>
      </c>
      <c r="AI1125" s="74">
        <f t="shared" si="103"/>
        <v>183</v>
      </c>
      <c r="AJ1125" s="74">
        <f t="shared" si="104"/>
        <v>-48</v>
      </c>
      <c r="AK1125" s="74">
        <f t="shared" si="105"/>
        <v>-82</v>
      </c>
      <c r="AL1125" s="74">
        <f t="shared" si="106"/>
        <v>-82</v>
      </c>
      <c r="AM1125" s="75">
        <f t="shared" si="107"/>
        <v>0</v>
      </c>
      <c r="AN1125" s="72" t="str">
        <f>VLOOKUP(D1125,SOP!C:R,16,0)</f>
        <v>SEASONINGS</v>
      </c>
    </row>
    <row r="1126" spans="1:40" x14ac:dyDescent="0.3">
      <c r="A1126" s="74" cm="1">
        <f t="array" ref="A1126">1+SUMPRODUCT(--(D1126&gt;$D$2:$D$826))</f>
        <v>826</v>
      </c>
      <c r="B1126" s="72" t="str">
        <f t="shared" si="102"/>
        <v>81334801826</v>
      </c>
      <c r="C1126" s="30">
        <v>46008</v>
      </c>
      <c r="D1126" s="29">
        <v>81334801</v>
      </c>
      <c r="E1126" s="29" t="s">
        <v>575</v>
      </c>
      <c r="F1126" s="29" t="s">
        <v>624</v>
      </c>
      <c r="G1126" s="29" t="s">
        <v>238</v>
      </c>
      <c r="H1126" s="29" t="s">
        <v>911</v>
      </c>
      <c r="I1126" s="29">
        <v>1</v>
      </c>
      <c r="J1126" s="29">
        <v>0</v>
      </c>
      <c r="K1126" s="29">
        <v>0</v>
      </c>
      <c r="L1126" s="29">
        <v>0</v>
      </c>
      <c r="M1126" s="29" t="s">
        <v>239</v>
      </c>
      <c r="N1126" s="132">
        <v>46203</v>
      </c>
      <c r="O1126" s="30">
        <v>46143</v>
      </c>
      <c r="P1126" s="29">
        <v>195</v>
      </c>
      <c r="Q1126" s="29">
        <v>135</v>
      </c>
      <c r="R1126" s="29" t="s">
        <v>2506</v>
      </c>
      <c r="S1126" s="29">
        <v>45832</v>
      </c>
      <c r="T1126" s="29" t="s">
        <v>240</v>
      </c>
      <c r="U1126" s="29" t="s">
        <v>240</v>
      </c>
      <c r="V1126" s="29">
        <v>1</v>
      </c>
      <c r="W1126" s="29">
        <v>3.77</v>
      </c>
      <c r="X1126" s="29">
        <v>3.0000000000000001E-3</v>
      </c>
      <c r="Y1126" s="29" t="s">
        <v>241</v>
      </c>
      <c r="Z1126" s="29" t="s">
        <v>2245</v>
      </c>
      <c r="AA1126" s="29" t="s">
        <v>242</v>
      </c>
      <c r="AB1126" s="29" t="s">
        <v>242</v>
      </c>
      <c r="AC1126" s="29" t="s">
        <v>242</v>
      </c>
      <c r="AD1126" s="29" t="s">
        <v>243</v>
      </c>
      <c r="AE1126" s="29" t="s">
        <v>240</v>
      </c>
      <c r="AF1126" s="30">
        <v>45818</v>
      </c>
      <c r="AH1126" s="74">
        <f>_xlfn.IFNA(IF(VLOOKUP(D1126,'Cases2021 2022 FC'!AC:AE,3,0)=0,"1",VLOOKUP(D1126,'Cases2021 2022 FC'!AC:AE,3,0)),"1")</f>
        <v>2</v>
      </c>
      <c r="AI1126" s="74">
        <f t="shared" si="103"/>
        <v>1</v>
      </c>
      <c r="AJ1126" s="74">
        <f t="shared" si="104"/>
        <v>0</v>
      </c>
      <c r="AK1126" s="74">
        <f t="shared" si="105"/>
        <v>183</v>
      </c>
      <c r="AL1126" s="74">
        <f t="shared" si="106"/>
        <v>1</v>
      </c>
      <c r="AM1126" s="75">
        <f t="shared" si="107"/>
        <v>0</v>
      </c>
      <c r="AN1126" s="72" t="str">
        <f>VLOOKUP(D1126,SOP!C:R,16,0)</f>
        <v>SEASONINGS</v>
      </c>
    </row>
    <row r="1127" spans="1:40" x14ac:dyDescent="0.3">
      <c r="C1127" s="30"/>
    </row>
  </sheetData>
  <autoFilter ref="A1:AN826" xr:uid="{3EEBD7FB-C70A-4DC6-B332-62BB27760391}"/>
  <sortState xmlns:xlrd2="http://schemas.microsoft.com/office/spreadsheetml/2017/richdata2" ref="A2:AN1126">
    <sortCondition ref="A1:A1126"/>
  </sortState>
  <pageMargins left="0.7" right="0.7" top="0.75" bottom="0.75" header="0.3" footer="0.3"/>
  <pageSetup paperSize="9" orientation="portrait" r:id="rId1"/>
  <customProperties>
    <customPr name="_pios_id" r:id="rId2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BCAE2-D220-4734-8297-94AF40DE2E2F}">
  <sheetPr codeName="Sheet7"/>
  <dimension ref="A1:D21"/>
  <sheetViews>
    <sheetView showGridLines="0" zoomScale="90" zoomScaleNormal="90" workbookViewId="0">
      <selection activeCell="C28" sqref="C28"/>
    </sheetView>
  </sheetViews>
  <sheetFormatPr defaultColWidth="8.5546875" defaultRowHeight="14.4" x14ac:dyDescent="0.3"/>
  <cols>
    <col min="1" max="1" width="42.44140625" style="35" bestFit="1" customWidth="1"/>
    <col min="2" max="2" width="13.44140625" style="36" customWidth="1"/>
    <col min="3" max="3" width="47.44140625" style="36" bestFit="1" customWidth="1"/>
    <col min="4" max="4" width="11.5546875" style="38" customWidth="1"/>
    <col min="5" max="16384" width="8.5546875" style="35"/>
  </cols>
  <sheetData>
    <row r="1" spans="1:4" ht="15" thickBot="1" x14ac:dyDescent="0.35">
      <c r="A1" s="44" t="s">
        <v>471</v>
      </c>
      <c r="B1" s="44" t="s">
        <v>1</v>
      </c>
      <c r="C1" s="44" t="s">
        <v>486</v>
      </c>
      <c r="D1" s="45" t="s">
        <v>204</v>
      </c>
    </row>
    <row r="2" spans="1:4" x14ac:dyDescent="0.3">
      <c r="A2" s="52" t="s">
        <v>472</v>
      </c>
      <c r="B2" s="53">
        <v>22100403</v>
      </c>
      <c r="C2" s="53" t="s">
        <v>80</v>
      </c>
      <c r="D2" s="53" t="e">
        <f>VLOOKUP(B2,SOP!C:J,4,0)</f>
        <v>#N/A</v>
      </c>
    </row>
    <row r="3" spans="1:4" x14ac:dyDescent="0.3">
      <c r="A3" s="54"/>
      <c r="B3" s="55">
        <v>12101903</v>
      </c>
      <c r="C3" s="55" t="s">
        <v>81</v>
      </c>
      <c r="D3" s="55" t="e">
        <f>VLOOKUP(B3,SOP!C:J,4,0)</f>
        <v>#N/A</v>
      </c>
    </row>
    <row r="4" spans="1:4" ht="15" thickBot="1" x14ac:dyDescent="0.35">
      <c r="A4" s="56"/>
      <c r="B4" s="57">
        <v>12100503</v>
      </c>
      <c r="C4" s="57" t="s">
        <v>82</v>
      </c>
      <c r="D4" s="57" t="str">
        <f>VLOOKUP(B4,SOP!C:J,4,0)</f>
        <v/>
      </c>
    </row>
    <row r="5" spans="1:4" x14ac:dyDescent="0.3">
      <c r="A5" s="25" t="s">
        <v>473</v>
      </c>
      <c r="B5" s="46">
        <v>67512459</v>
      </c>
      <c r="C5" s="46" t="s">
        <v>153</v>
      </c>
      <c r="D5" s="46" t="str">
        <f>VLOOKUP(B5,SOP!C:J,4,0)</f>
        <v/>
      </c>
    </row>
    <row r="6" spans="1:4" x14ac:dyDescent="0.3">
      <c r="A6" s="14"/>
      <c r="B6" s="43">
        <v>67512406</v>
      </c>
      <c r="C6" s="43" t="s">
        <v>154</v>
      </c>
      <c r="D6" s="43" t="str">
        <f>VLOOKUP(B6,SOP!C:J,4,0)</f>
        <v/>
      </c>
    </row>
    <row r="7" spans="1:4" x14ac:dyDescent="0.3">
      <c r="A7" s="14"/>
      <c r="B7" s="43">
        <v>67830533</v>
      </c>
      <c r="C7" s="43" t="s">
        <v>161</v>
      </c>
      <c r="D7" s="43" t="e">
        <f>VLOOKUP(B7,SOP!C:J,4,0)</f>
        <v>#N/A</v>
      </c>
    </row>
    <row r="8" spans="1:4" ht="15" thickBot="1" x14ac:dyDescent="0.35">
      <c r="A8" s="15"/>
      <c r="B8" s="47">
        <v>67830530</v>
      </c>
      <c r="C8" s="47" t="s">
        <v>162</v>
      </c>
      <c r="D8" s="47" t="e">
        <f>VLOOKUP(B8,SOP!C:J,4,0)</f>
        <v>#N/A</v>
      </c>
    </row>
    <row r="9" spans="1:4" ht="15" thickBot="1" x14ac:dyDescent="0.35">
      <c r="A9" s="58" t="s">
        <v>474</v>
      </c>
      <c r="B9" s="59">
        <v>28000701</v>
      </c>
      <c r="C9" s="59" t="s">
        <v>113</v>
      </c>
      <c r="D9" s="59" t="str">
        <f>VLOOKUP(B9,SOP!C:J,4,0)</f>
        <v>OOS Risk</v>
      </c>
    </row>
    <row r="10" spans="1:4" ht="15" thickBot="1" x14ac:dyDescent="0.35">
      <c r="A10" s="48" t="s">
        <v>475</v>
      </c>
      <c r="B10" s="49">
        <v>13217307</v>
      </c>
      <c r="C10" s="49" t="s">
        <v>88</v>
      </c>
      <c r="D10" s="49" t="e">
        <f>VLOOKUP(B10,SOP!C:J,4,0)</f>
        <v>#N/A</v>
      </c>
    </row>
    <row r="11" spans="1:4" x14ac:dyDescent="0.3">
      <c r="A11" s="52" t="s">
        <v>476</v>
      </c>
      <c r="B11" s="53">
        <v>12011702</v>
      </c>
      <c r="C11" s="53" t="s">
        <v>5</v>
      </c>
      <c r="D11" s="53" t="str">
        <f>VLOOKUP(B11,SOP!C:J,4,0)</f>
        <v/>
      </c>
    </row>
    <row r="12" spans="1:4" ht="15" thickBot="1" x14ac:dyDescent="0.35">
      <c r="A12" s="56"/>
      <c r="B12" s="57">
        <v>39631001</v>
      </c>
      <c r="C12" s="57" t="s">
        <v>6</v>
      </c>
      <c r="D12" s="57" t="str">
        <f>VLOOKUP(B12,SOP!C:J,4,0)</f>
        <v/>
      </c>
    </row>
    <row r="13" spans="1:4" x14ac:dyDescent="0.3">
      <c r="A13" s="13" t="s">
        <v>477</v>
      </c>
      <c r="B13" s="42">
        <v>67738206</v>
      </c>
      <c r="C13" s="42" t="s">
        <v>45</v>
      </c>
      <c r="D13" s="42" t="str">
        <f>VLOOKUP(B13,SOP!C:J,4,0)</f>
        <v/>
      </c>
    </row>
    <row r="14" spans="1:4" ht="15" thickBot="1" x14ac:dyDescent="0.35">
      <c r="A14" s="15"/>
      <c r="B14" s="47">
        <v>67738211</v>
      </c>
      <c r="C14" s="47" t="s">
        <v>46</v>
      </c>
      <c r="D14" s="47" t="str">
        <f>VLOOKUP(B14,SOP!C:J,4,0)</f>
        <v/>
      </c>
    </row>
    <row r="15" spans="1:4" ht="15" thickBot="1" x14ac:dyDescent="0.35">
      <c r="A15" s="58" t="s">
        <v>470</v>
      </c>
      <c r="B15" s="59">
        <v>22010602</v>
      </c>
      <c r="C15" s="59" t="s">
        <v>4</v>
      </c>
      <c r="D15" s="59" t="str">
        <f>VLOOKUP(B15,SOP!C:J,4,0)</f>
        <v/>
      </c>
    </row>
    <row r="16" spans="1:4" ht="15" thickBot="1" x14ac:dyDescent="0.35">
      <c r="A16" s="48" t="s">
        <v>478</v>
      </c>
      <c r="B16" s="49">
        <v>67578611</v>
      </c>
      <c r="C16" s="49" t="s">
        <v>170</v>
      </c>
      <c r="D16" s="49" t="e">
        <f>VLOOKUP(B16,SOP!C:J,4,0)</f>
        <v>#N/A</v>
      </c>
    </row>
    <row r="17" spans="1:4" x14ac:dyDescent="0.3">
      <c r="A17" s="52" t="s">
        <v>479</v>
      </c>
      <c r="B17" s="53">
        <v>67682357</v>
      </c>
      <c r="C17" s="53" t="s">
        <v>84</v>
      </c>
      <c r="D17" s="53" t="str">
        <f>VLOOKUP(B17,SOP!C:J,4,0)</f>
        <v/>
      </c>
    </row>
    <row r="18" spans="1:4" x14ac:dyDescent="0.3">
      <c r="A18" s="54"/>
      <c r="B18" s="55">
        <v>67682359</v>
      </c>
      <c r="C18" s="55" t="s">
        <v>94</v>
      </c>
      <c r="D18" s="55" t="str">
        <f>VLOOKUP(B18,SOP!C:J,4,0)</f>
        <v/>
      </c>
    </row>
    <row r="19" spans="1:4" x14ac:dyDescent="0.3">
      <c r="A19" s="54"/>
      <c r="B19" s="55">
        <v>67969831</v>
      </c>
      <c r="C19" s="55" t="s">
        <v>101</v>
      </c>
      <c r="D19" s="55" t="str">
        <f>VLOOKUP(B19,SOP!C:J,4,0)</f>
        <v/>
      </c>
    </row>
    <row r="20" spans="1:4" ht="15" thickBot="1" x14ac:dyDescent="0.35">
      <c r="A20" s="56"/>
      <c r="B20" s="57">
        <v>67682348</v>
      </c>
      <c r="C20" s="57" t="s">
        <v>105</v>
      </c>
      <c r="D20" s="57" t="str">
        <f>VLOOKUP(B20,SOP!C:J,4,0)</f>
        <v/>
      </c>
    </row>
    <row r="21" spans="1:4" ht="15" thickBot="1" x14ac:dyDescent="0.35">
      <c r="A21" s="50" t="s">
        <v>480</v>
      </c>
      <c r="B21" s="51">
        <v>67291280</v>
      </c>
      <c r="C21" s="51" t="s">
        <v>99</v>
      </c>
      <c r="D21" s="51" t="e">
        <f>VLOOKUP(B21,SOP!C:J,4,0)</f>
        <v>#N/A</v>
      </c>
    </row>
  </sheetData>
  <conditionalFormatting sqref="D2:D21">
    <cfRule type="cellIs" dxfId="9" priority="1" operator="equal">
      <formula>"OOS Risk"</formula>
    </cfRule>
  </conditionalFormatting>
  <pageMargins left="0.7" right="0.7" top="0.75" bottom="0.75" header="0.3" footer="0.3"/>
  <pageSetup paperSize="9" orientation="portrait" r:id="rId1"/>
  <customProperties>
    <customPr name="_pios_id" r:id="rId2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F8232-698F-42F9-A835-BFFDE0FD7582}">
  <sheetPr codeName="Sheet8" filterMode="1"/>
  <dimension ref="A1:BN111"/>
  <sheetViews>
    <sheetView showGridLines="0" zoomScaleNormal="100" workbookViewId="0">
      <pane xSplit="6" ySplit="3" topLeftCell="K44" activePane="bottomRight" state="frozen"/>
      <selection pane="topRight" activeCell="G1" sqref="G1"/>
      <selection pane="bottomLeft" activeCell="A4" sqref="A4"/>
      <selection pane="bottomRight" activeCell="N114" sqref="N114"/>
    </sheetView>
  </sheetViews>
  <sheetFormatPr defaultColWidth="9.44140625" defaultRowHeight="14.4" outlineLevelCol="1" x14ac:dyDescent="0.3"/>
  <cols>
    <col min="1" max="1" width="18.44140625" customWidth="1"/>
    <col min="2" max="2" width="13.44140625" style="1" customWidth="1"/>
    <col min="3" max="3" width="12.5546875" style="1" bestFit="1" customWidth="1"/>
    <col min="4" max="4" width="63.5546875" bestFit="1" customWidth="1"/>
    <col min="5" max="5" width="7.5546875" style="40" customWidth="1"/>
    <col min="6" max="6" width="16.44140625" style="1" customWidth="1" outlineLevel="1"/>
    <col min="7" max="7" width="14.44140625" style="1" customWidth="1" outlineLevel="1"/>
    <col min="8" max="8" width="33.5546875" style="1" customWidth="1" outlineLevel="1"/>
    <col min="9" max="9" width="15.5546875" style="39" customWidth="1" outlineLevel="1"/>
    <col min="10" max="10" width="13.44140625" customWidth="1"/>
    <col min="11" max="11" width="15.5546875" style="39" customWidth="1"/>
    <col min="12" max="12" width="18.5546875" style="1" customWidth="1"/>
    <col min="13" max="13" width="17.5546875" style="1" customWidth="1"/>
    <col min="14" max="14" width="89" style="1" customWidth="1"/>
    <col min="15" max="15" width="16.44140625" style="1" customWidth="1"/>
    <col min="16" max="16" width="15.44140625" style="69" customWidth="1"/>
    <col min="17" max="18" width="9.44140625" style="87"/>
  </cols>
  <sheetData>
    <row r="1" spans="1:18" ht="15" thickBot="1" x14ac:dyDescent="0.35">
      <c r="D1" s="37" t="s">
        <v>495</v>
      </c>
      <c r="F1"/>
      <c r="G1" s="64"/>
      <c r="H1" s="41">
        <v>20</v>
      </c>
      <c r="L1" s="34">
        <f ca="1">TODAY()</f>
        <v>46021</v>
      </c>
      <c r="M1" s="34"/>
    </row>
    <row r="2" spans="1:18" ht="18.600000000000001" thickTop="1" x14ac:dyDescent="0.3">
      <c r="K2" s="184" t="s">
        <v>485</v>
      </c>
      <c r="L2" s="184"/>
      <c r="M2" s="184"/>
      <c r="N2" s="184"/>
    </row>
    <row r="3" spans="1:18" ht="43.2" x14ac:dyDescent="0.3">
      <c r="A3" s="126" t="s">
        <v>203</v>
      </c>
      <c r="B3" s="126" t="s">
        <v>0</v>
      </c>
      <c r="C3" s="126" t="s">
        <v>1</v>
      </c>
      <c r="D3" s="126" t="s">
        <v>2</v>
      </c>
      <c r="E3" s="67"/>
      <c r="F3" s="115" t="s">
        <v>204</v>
      </c>
      <c r="G3" s="115" t="s">
        <v>1158</v>
      </c>
      <c r="H3" s="115" t="s">
        <v>205</v>
      </c>
      <c r="I3" s="127" t="s">
        <v>482</v>
      </c>
      <c r="J3" s="115" t="s">
        <v>506</v>
      </c>
      <c r="K3" s="127" t="s">
        <v>487</v>
      </c>
      <c r="L3" s="115" t="s">
        <v>484</v>
      </c>
      <c r="M3" s="115" t="s">
        <v>672</v>
      </c>
      <c r="N3" s="115" t="s">
        <v>483</v>
      </c>
      <c r="O3" s="110" t="s">
        <v>488</v>
      </c>
      <c r="P3" s="102" t="s">
        <v>217</v>
      </c>
    </row>
    <row r="4" spans="1:18" hidden="1" x14ac:dyDescent="0.3">
      <c r="A4" s="111" t="s">
        <v>108</v>
      </c>
      <c r="B4" s="103">
        <v>64324731</v>
      </c>
      <c r="C4" s="103">
        <v>64324731</v>
      </c>
      <c r="D4" s="111" t="s">
        <v>721</v>
      </c>
      <c r="E4" s="113"/>
      <c r="F4" s="109" t="str">
        <f t="shared" ref="F4:F5" si="0">IF(H4=0,"OOS",IF(H4&lt;=10,"OOS Risk",""))</f>
        <v/>
      </c>
      <c r="G4" s="103">
        <f>_xlfn.IFNA(IF(VLOOKUP(C4,'Cases2021 2022 FC'!AC:AD,2,0)=0,"1",VLOOKUP(C4,'Cases2021 2022 FC'!AC:AD,2,0)),1)</f>
        <v>2</v>
      </c>
      <c r="H4" s="103">
        <f t="shared" ref="H4:H5" si="1">ROUND(J4/G4,0)</f>
        <v>94</v>
      </c>
      <c r="I4" s="90">
        <f ca="1">IFERROR(IF(L4="",0,L4-$L$1)-1,0)</f>
        <v>0</v>
      </c>
      <c r="J4" s="90">
        <f>SUMIF(S1P!D:K,C:C,S1P!I:KI)</f>
        <v>188</v>
      </c>
      <c r="K4" s="104">
        <v>0</v>
      </c>
      <c r="L4" s="105" t="s">
        <v>675</v>
      </c>
      <c r="M4" s="104"/>
      <c r="N4" s="104"/>
      <c r="O4" s="90" t="str">
        <f t="shared" ref="O4:O5" si="2">IF(H4=0,"OOS",IF(H4&lt;=10,"OOS Risk",IF(H4&lt;=20,"SC Input","")))</f>
        <v/>
      </c>
      <c r="P4" s="108">
        <f>_xlfn.IFNA(VLOOKUP(C4,S1P!D:N,11,0),"")</f>
        <v>46155</v>
      </c>
      <c r="Q4" s="88"/>
      <c r="R4" s="87" t="str">
        <f t="shared" ref="R4:R12" si="3">A4</f>
        <v>DRESSINGS</v>
      </c>
    </row>
    <row r="5" spans="1:18" hidden="1" x14ac:dyDescent="0.3">
      <c r="A5" s="111" t="s">
        <v>150</v>
      </c>
      <c r="B5" s="103">
        <v>67512327</v>
      </c>
      <c r="C5" s="103">
        <v>67512327</v>
      </c>
      <c r="D5" s="111" t="s">
        <v>155</v>
      </c>
      <c r="E5" s="68"/>
      <c r="F5" s="109" t="str">
        <f t="shared" si="0"/>
        <v/>
      </c>
      <c r="G5" s="103" t="str">
        <f>_xlfn.IFNA(IF(VLOOKUP(C5,'Cases2021 2022 FC'!AC:AD,2,0)=0,"1",VLOOKUP(C5,'Cases2021 2022 FC'!AC:AD,2,0)),1)</f>
        <v>1</v>
      </c>
      <c r="H5" s="103">
        <f t="shared" si="1"/>
        <v>60</v>
      </c>
      <c r="I5" s="103">
        <f ca="1">IFERROR(IF(L5="",0,L5-$L$1)-0.0001,0)</f>
        <v>0</v>
      </c>
      <c r="J5" s="90">
        <f>SUMIF(S1P!D:K,C:C,S1P!I:KI)</f>
        <v>60</v>
      </c>
      <c r="K5" s="104">
        <v>0</v>
      </c>
      <c r="L5" s="105" t="s">
        <v>675</v>
      </c>
      <c r="M5" s="104">
        <v>56</v>
      </c>
      <c r="N5" s="104"/>
      <c r="O5" s="90" t="str">
        <f t="shared" si="2"/>
        <v/>
      </c>
      <c r="P5" s="108" t="str">
        <f>_xlfn.IFNA(VLOOKUP(C5,S1P!D:N,5,0),"")</f>
        <v>325062401</v>
      </c>
      <c r="Q5" s="88"/>
      <c r="R5" s="87" t="str">
        <f t="shared" si="3"/>
        <v>CARTE DOR BUFFET</v>
      </c>
    </row>
    <row r="6" spans="1:18" x14ac:dyDescent="0.3">
      <c r="A6" s="111" t="s">
        <v>108</v>
      </c>
      <c r="B6" s="103">
        <v>64315194</v>
      </c>
      <c r="C6" s="103">
        <v>64315194</v>
      </c>
      <c r="D6" s="111" t="s">
        <v>722</v>
      </c>
      <c r="E6" s="113"/>
      <c r="F6" s="109" t="str">
        <f t="shared" ref="F6:F37" si="4">IF(H6=0,"OOS",IF(H6&lt;=10,"OOS Risk",""))</f>
        <v>OOS</v>
      </c>
      <c r="G6" s="103">
        <f>_xlfn.IFNA(IF(VLOOKUP(C6,'Cases2021 2022 FC'!AC:AD,2,0)=0,"1",VLOOKUP(C6,'Cases2021 2022 FC'!AC:AD,2,0)),1)</f>
        <v>1</v>
      </c>
      <c r="H6" s="103">
        <f t="shared" ref="H6:H37" si="5">ROUND(J6/G6,0)</f>
        <v>0</v>
      </c>
      <c r="I6" s="103">
        <f ca="1">IFERROR(IF(L6="",0,L6-$L$1)-0.0001,0)</f>
        <v>0</v>
      </c>
      <c r="J6" s="90">
        <f>SUMIF(S1P!D:K,C:C,S1P!I:KI)</f>
        <v>0</v>
      </c>
      <c r="K6" s="104">
        <v>300</v>
      </c>
      <c r="L6" s="105" t="s">
        <v>675</v>
      </c>
      <c r="M6" s="104">
        <f>K6</f>
        <v>300</v>
      </c>
      <c r="N6" s="104" t="s">
        <v>2242</v>
      </c>
      <c r="O6" s="90" t="str">
        <f t="shared" ref="O6:O37" si="6">IF(H6=0,"OOS",IF(H6&lt;=10,"OOS Risk",IF(H6&lt;=20,"SC Input","")))</f>
        <v>OOS</v>
      </c>
      <c r="P6" s="108" t="str">
        <f>_xlfn.IFNA(VLOOKUP(C6,S1P!D:N,11,0),"")</f>
        <v/>
      </c>
      <c r="Q6" s="88"/>
      <c r="R6" s="87" t="str">
        <f t="shared" si="3"/>
        <v>DRESSINGS</v>
      </c>
    </row>
    <row r="7" spans="1:18" hidden="1" x14ac:dyDescent="0.3">
      <c r="A7" s="111" t="s">
        <v>150</v>
      </c>
      <c r="B7" s="103">
        <v>67830539</v>
      </c>
      <c r="C7" s="103">
        <v>67830539</v>
      </c>
      <c r="D7" s="111" t="s">
        <v>159</v>
      </c>
      <c r="E7" s="68"/>
      <c r="F7" s="109" t="str">
        <f t="shared" si="4"/>
        <v/>
      </c>
      <c r="G7" s="103" t="str">
        <f>_xlfn.IFNA(IF(VLOOKUP(C7,'Cases2021 2022 FC'!AC:AD,2,0)=0,"1",VLOOKUP(C7,'Cases2021 2022 FC'!AC:AD,2,0)),1)</f>
        <v>1</v>
      </c>
      <c r="H7" s="103">
        <f t="shared" si="5"/>
        <v>103</v>
      </c>
      <c r="I7" s="90">
        <f ca="1">IFERROR(IF(L7="",0,L7-$L$1)-1,0)</f>
        <v>0</v>
      </c>
      <c r="J7" s="90">
        <f>SUMIF(S1P!D:K,C:C,S1P!I:KI)</f>
        <v>103</v>
      </c>
      <c r="K7" s="104">
        <v>0</v>
      </c>
      <c r="L7" s="105" t="s">
        <v>675</v>
      </c>
      <c r="M7" s="104">
        <v>55</v>
      </c>
      <c r="N7" s="104"/>
      <c r="O7" s="90" t="str">
        <f t="shared" si="6"/>
        <v/>
      </c>
      <c r="P7" s="108">
        <f>_xlfn.IFNA(VLOOKUP(C7,S1P!D:N,11,0),"")</f>
        <v>46253</v>
      </c>
      <c r="Q7" s="88"/>
      <c r="R7" s="87" t="str">
        <f t="shared" si="3"/>
        <v>CARTE DOR BUFFET</v>
      </c>
    </row>
    <row r="8" spans="1:18" hidden="1" x14ac:dyDescent="0.3">
      <c r="A8" s="111" t="s">
        <v>150</v>
      </c>
      <c r="B8" s="103">
        <v>67512194</v>
      </c>
      <c r="C8" s="103">
        <v>67512194</v>
      </c>
      <c r="D8" s="111" t="s">
        <v>151</v>
      </c>
      <c r="E8" s="68"/>
      <c r="F8" s="109" t="str">
        <f t="shared" si="4"/>
        <v/>
      </c>
      <c r="G8" s="103" t="str">
        <f>_xlfn.IFNA(IF(VLOOKUP(C8,'Cases2021 2022 FC'!AC:AD,2,0)=0,"1",VLOOKUP(C8,'Cases2021 2022 FC'!AC:AD,2,0)),1)</f>
        <v>1</v>
      </c>
      <c r="H8" s="103">
        <f t="shared" si="5"/>
        <v>32</v>
      </c>
      <c r="I8" s="90">
        <f ca="1">IFERROR(IF(L8="",0,L8-$L$1)-1,0)</f>
        <v>0</v>
      </c>
      <c r="J8" s="90">
        <f>SUMIF(S1P!D:K,C:C,S1P!I:KI)</f>
        <v>32</v>
      </c>
      <c r="K8" s="104">
        <v>0</v>
      </c>
      <c r="L8" s="105" t="s">
        <v>675</v>
      </c>
      <c r="M8" s="104">
        <v>112</v>
      </c>
      <c r="N8" s="104"/>
      <c r="O8" s="90" t="str">
        <f t="shared" si="6"/>
        <v/>
      </c>
      <c r="P8" s="108">
        <f>_xlfn.IFNA(VLOOKUP(C8,S1P!D:N,11,0),"")</f>
        <v>46253</v>
      </c>
      <c r="Q8" s="88"/>
      <c r="R8" s="87" t="str">
        <f t="shared" si="3"/>
        <v>CARTE DOR BUFFET</v>
      </c>
    </row>
    <row r="9" spans="1:18" hidden="1" x14ac:dyDescent="0.3">
      <c r="A9" s="111" t="s">
        <v>108</v>
      </c>
      <c r="B9" s="103">
        <v>67751022</v>
      </c>
      <c r="C9" s="103">
        <v>67751022</v>
      </c>
      <c r="D9" s="111" t="s">
        <v>119</v>
      </c>
      <c r="E9" s="68"/>
      <c r="F9" s="109" t="str">
        <f t="shared" si="4"/>
        <v/>
      </c>
      <c r="G9" s="103">
        <f>_xlfn.IFNA(IF(VLOOKUP(C9,'Cases2021 2022 FC'!AC:AD,2,0)=0,"1",VLOOKUP(C9,'Cases2021 2022 FC'!AC:AD,2,0)),1)</f>
        <v>4</v>
      </c>
      <c r="H9" s="103">
        <f t="shared" si="5"/>
        <v>164</v>
      </c>
      <c r="I9" s="90">
        <f ca="1">IFERROR(IF(L9="",0,L9-$L$1)-0.0001,0)</f>
        <v>0</v>
      </c>
      <c r="J9" s="90">
        <f>SUMIF(S1P!D:K,C:C,S1P!I:KI)</f>
        <v>657</v>
      </c>
      <c r="K9" s="104">
        <v>0</v>
      </c>
      <c r="L9" s="105" t="s">
        <v>675</v>
      </c>
      <c r="M9" s="104"/>
      <c r="N9" s="104"/>
      <c r="O9" s="90" t="str">
        <f t="shared" si="6"/>
        <v/>
      </c>
      <c r="P9" s="108">
        <f>_xlfn.IFNA(VLOOKUP(C9,S1P!D:N,11,0),"")</f>
        <v>46142</v>
      </c>
      <c r="Q9" s="88"/>
      <c r="R9" s="87" t="str">
        <f t="shared" si="3"/>
        <v>DRESSINGS</v>
      </c>
    </row>
    <row r="10" spans="1:18" hidden="1" x14ac:dyDescent="0.3">
      <c r="A10" s="111" t="s">
        <v>150</v>
      </c>
      <c r="B10" s="103">
        <v>68222641</v>
      </c>
      <c r="C10" s="103">
        <v>68222641</v>
      </c>
      <c r="D10" s="111" t="s">
        <v>164</v>
      </c>
      <c r="F10" s="109" t="str">
        <f t="shared" si="4"/>
        <v/>
      </c>
      <c r="G10" s="103">
        <f>_xlfn.IFNA(IF(VLOOKUP(C10,'Cases2021 2022 FC'!AC:AD,2,0)=0,"1",VLOOKUP(C10,'Cases2021 2022 FC'!AC:AD,2,0)),1)</f>
        <v>1</v>
      </c>
      <c r="H10" s="103">
        <f t="shared" si="5"/>
        <v>110</v>
      </c>
      <c r="I10" s="103">
        <f ca="1">IFERROR(IF(L10="",0,L10-$L$1)-0.0001,0)</f>
        <v>0</v>
      </c>
      <c r="J10" s="90">
        <f>SUMIF(S1P!D:K,C:C,S1P!I:KI)</f>
        <v>110</v>
      </c>
      <c r="K10" s="104">
        <v>0</v>
      </c>
      <c r="L10" s="105" t="s">
        <v>675</v>
      </c>
      <c r="M10" s="104"/>
      <c r="N10" s="104"/>
      <c r="O10" s="90" t="str">
        <f t="shared" si="6"/>
        <v/>
      </c>
      <c r="P10" s="108">
        <f>_xlfn.IFNA(VLOOKUP(C10,S1P!D:N,11,0),"")</f>
        <v>46233</v>
      </c>
      <c r="Q10" s="88"/>
      <c r="R10" s="87" t="str">
        <f t="shared" si="3"/>
        <v>CARTE DOR BUFFET</v>
      </c>
    </row>
    <row r="11" spans="1:18" ht="1.95" hidden="1" customHeight="1" x14ac:dyDescent="0.3">
      <c r="A11" s="111" t="s">
        <v>150</v>
      </c>
      <c r="B11" s="103">
        <v>67512459</v>
      </c>
      <c r="C11" s="103">
        <v>67512459</v>
      </c>
      <c r="D11" s="111" t="s">
        <v>153</v>
      </c>
      <c r="E11" s="68" t="s">
        <v>481</v>
      </c>
      <c r="F11" s="109" t="str">
        <f t="shared" si="4"/>
        <v/>
      </c>
      <c r="G11" s="103">
        <f>_xlfn.IFNA(IF(VLOOKUP(C11,'Cases2021 2022 FC'!AC:AD,2,0)=0,"1",VLOOKUP(C11,'Cases2021 2022 FC'!AC:AD,2,0)),1)</f>
        <v>1</v>
      </c>
      <c r="H11" s="103">
        <f t="shared" si="5"/>
        <v>100</v>
      </c>
      <c r="I11" s="103">
        <f ca="1">IFERROR(IF(L11="",0,L11-$L$1)-0.0001,0)</f>
        <v>0</v>
      </c>
      <c r="J11" s="90">
        <f>SUMIF(S1P!D:K,C:C,S1P!I:KI)</f>
        <v>100</v>
      </c>
      <c r="K11" s="104">
        <v>0</v>
      </c>
      <c r="L11" s="105" t="s">
        <v>675</v>
      </c>
      <c r="M11" s="104"/>
      <c r="N11" s="104"/>
      <c r="O11" s="90" t="str">
        <f t="shared" si="6"/>
        <v/>
      </c>
      <c r="P11" s="108">
        <f>_xlfn.IFNA(VLOOKUP(C11,S1P!D:N,11,0),"")</f>
        <v>46227</v>
      </c>
      <c r="Q11" s="88"/>
      <c r="R11" s="87" t="str">
        <f t="shared" si="3"/>
        <v>CARTE DOR BUFFET</v>
      </c>
    </row>
    <row r="12" spans="1:18" hidden="1" x14ac:dyDescent="0.3">
      <c r="A12" s="111" t="s">
        <v>108</v>
      </c>
      <c r="B12" s="103">
        <v>68429197</v>
      </c>
      <c r="C12" s="103">
        <v>68429197</v>
      </c>
      <c r="D12" s="111" t="s">
        <v>114</v>
      </c>
      <c r="E12" s="68"/>
      <c r="F12" s="109" t="str">
        <f t="shared" si="4"/>
        <v/>
      </c>
      <c r="G12" s="103">
        <f>_xlfn.IFNA(IF(VLOOKUP(C12,'Cases2021 2022 FC'!AC:AD,2,0)=0,"1",VLOOKUP(C12,'Cases2021 2022 FC'!AC:AD,2,0)),1)</f>
        <v>54</v>
      </c>
      <c r="H12" s="103">
        <f t="shared" si="5"/>
        <v>14</v>
      </c>
      <c r="I12" s="90">
        <f ca="1">IFERROR(IF(L12="",0,L12-$L$1)-1,0)</f>
        <v>0</v>
      </c>
      <c r="J12" s="90">
        <f>SUMIF(S1P!D:K,C:C,S1P!I:KI)</f>
        <v>744</v>
      </c>
      <c r="K12" s="104"/>
      <c r="L12" s="105" t="s">
        <v>675</v>
      </c>
      <c r="M12" s="104">
        <f>K12</f>
        <v>0</v>
      </c>
      <c r="N12" s="104"/>
      <c r="O12" s="90" t="str">
        <f t="shared" si="6"/>
        <v>SC Input</v>
      </c>
      <c r="P12" s="108">
        <f>_xlfn.IFNA(VLOOKUP(C12,S1P!D:N,11,0),"")</f>
        <v>46252</v>
      </c>
      <c r="Q12" s="88"/>
      <c r="R12" s="87" t="str">
        <f t="shared" si="3"/>
        <v>DRESSINGS</v>
      </c>
    </row>
    <row r="13" spans="1:18" hidden="1" x14ac:dyDescent="0.3">
      <c r="A13" s="111" t="s">
        <v>150</v>
      </c>
      <c r="B13" s="103">
        <v>67512406</v>
      </c>
      <c r="C13" s="103">
        <v>67512406</v>
      </c>
      <c r="D13" s="111" t="s">
        <v>154</v>
      </c>
      <c r="E13" s="128" t="s">
        <v>481</v>
      </c>
      <c r="F13" s="109" t="str">
        <f t="shared" si="4"/>
        <v/>
      </c>
      <c r="G13" s="103">
        <f>_xlfn.IFNA(IF(VLOOKUP(C13,'Cases2021 2022 FC'!AC:AD,2,0)=0,"1",VLOOKUP(C13,'Cases2021 2022 FC'!AC:AD,2,0)),1)</f>
        <v>1</v>
      </c>
      <c r="H13" s="103">
        <f t="shared" si="5"/>
        <v>41</v>
      </c>
      <c r="I13" s="90">
        <f t="shared" ref="I13:I18" ca="1" si="7">IFERROR(IF(L13="",0,L13-$L$1)-0.0001,0)</f>
        <v>0</v>
      </c>
      <c r="J13" s="90">
        <f>SUMIF(S1P!D:K,C:C,S1P!I:KI)</f>
        <v>41</v>
      </c>
      <c r="K13" s="104">
        <v>0</v>
      </c>
      <c r="L13" s="105" t="s">
        <v>675</v>
      </c>
      <c r="M13" s="104"/>
      <c r="N13" s="104"/>
      <c r="O13" s="90" t="str">
        <f t="shared" si="6"/>
        <v/>
      </c>
      <c r="P13" s="108">
        <f>_xlfn.IFNA(VLOOKUP(C13,S1P!D:N,11,0),"")</f>
        <v>46162</v>
      </c>
      <c r="Q13" s="88"/>
      <c r="R13" s="87" t="s">
        <v>150</v>
      </c>
    </row>
    <row r="14" spans="1:18" hidden="1" x14ac:dyDescent="0.3">
      <c r="A14" s="111" t="s">
        <v>23</v>
      </c>
      <c r="B14" s="103" t="s">
        <v>26</v>
      </c>
      <c r="C14" s="103">
        <v>17193301</v>
      </c>
      <c r="D14" s="111" t="s">
        <v>27</v>
      </c>
      <c r="E14" s="128"/>
      <c r="F14" s="109" t="str">
        <f t="shared" si="4"/>
        <v/>
      </c>
      <c r="G14" s="103">
        <f>_xlfn.IFNA(IF(VLOOKUP(C14,'Cases2021 2022 FC'!AC:AD,2,0)=0,"1",VLOOKUP(C14,'Cases2021 2022 FC'!AC:AD,2,0)),1)</f>
        <v>54</v>
      </c>
      <c r="H14" s="103">
        <f t="shared" si="5"/>
        <v>51</v>
      </c>
      <c r="I14" s="90">
        <f t="shared" ca="1" si="7"/>
        <v>0</v>
      </c>
      <c r="J14" s="90">
        <f>SUMIF(S1P!D:K,C:C,S1P!I:KI)</f>
        <v>2770</v>
      </c>
      <c r="K14" s="104">
        <v>3675</v>
      </c>
      <c r="L14" s="105" t="s">
        <v>675</v>
      </c>
      <c r="M14" s="104">
        <f>K14</f>
        <v>3675</v>
      </c>
      <c r="N14" s="104"/>
      <c r="O14" s="90" t="str">
        <f t="shared" si="6"/>
        <v/>
      </c>
      <c r="P14" s="108">
        <f>_xlfn.IFNA(VLOOKUP(C14,S1P!D:N,11,0),"")</f>
        <v>46326</v>
      </c>
      <c r="Q14" s="88"/>
      <c r="R14" s="87" t="str">
        <f t="shared" ref="R14:R45" si="8">A14</f>
        <v>SEASONINGS</v>
      </c>
    </row>
    <row r="15" spans="1:18" hidden="1" x14ac:dyDescent="0.3">
      <c r="A15" s="111" t="s">
        <v>61</v>
      </c>
      <c r="B15" s="103">
        <v>67262258</v>
      </c>
      <c r="C15" s="103">
        <v>67262258</v>
      </c>
      <c r="D15" s="111" t="s">
        <v>67</v>
      </c>
      <c r="E15" s="68"/>
      <c r="F15" s="109" t="str">
        <f t="shared" si="4"/>
        <v/>
      </c>
      <c r="G15" s="103" t="str">
        <f>_xlfn.IFNA(IF(VLOOKUP(C15,'Cases2021 2022 FC'!AC:AD,2,0)=0,"1",VLOOKUP(C15,'Cases2021 2022 FC'!AC:AD,2,0)),1)</f>
        <v>1</v>
      </c>
      <c r="H15" s="103">
        <f t="shared" si="5"/>
        <v>71</v>
      </c>
      <c r="I15" s="90">
        <f t="shared" ca="1" si="7"/>
        <v>0</v>
      </c>
      <c r="J15" s="90">
        <f>SUMIF(S1P!D:K,C:C,S1P!I:KI)</f>
        <v>71</v>
      </c>
      <c r="K15" s="104">
        <v>80</v>
      </c>
      <c r="L15" s="105" t="s">
        <v>675</v>
      </c>
      <c r="M15" s="104">
        <f>K15</f>
        <v>80</v>
      </c>
      <c r="N15" s="104" t="s">
        <v>1643</v>
      </c>
      <c r="O15" s="90" t="str">
        <f t="shared" si="6"/>
        <v/>
      </c>
      <c r="P15" s="108">
        <f>_xlfn.IFNA(VLOOKUP(C15,S1P!D:N,11,0),"")</f>
        <v>46205</v>
      </c>
      <c r="Q15" s="88"/>
      <c r="R15" s="87" t="str">
        <f t="shared" si="8"/>
        <v>WORLD CUISINES</v>
      </c>
    </row>
    <row r="16" spans="1:18" hidden="1" x14ac:dyDescent="0.3">
      <c r="A16" s="111" t="s">
        <v>150</v>
      </c>
      <c r="B16" s="103">
        <v>67830541</v>
      </c>
      <c r="C16" s="103">
        <v>67830541</v>
      </c>
      <c r="D16" s="111" t="s">
        <v>157</v>
      </c>
      <c r="E16" s="68"/>
      <c r="F16" s="109" t="str">
        <f t="shared" si="4"/>
        <v/>
      </c>
      <c r="G16" s="103" t="str">
        <f>_xlfn.IFNA(IF(VLOOKUP(C16,'Cases2021 2022 FC'!AC:AD,2,0)=0,"1",VLOOKUP(C16,'Cases2021 2022 FC'!AC:AD,2,0)),1)</f>
        <v>1</v>
      </c>
      <c r="H16" s="103">
        <f t="shared" si="5"/>
        <v>76</v>
      </c>
      <c r="I16" s="90">
        <f t="shared" ca="1" si="7"/>
        <v>0</v>
      </c>
      <c r="J16" s="90">
        <f>SUMIF(S1P!D:K,C:C,S1P!I:KI)</f>
        <v>76</v>
      </c>
      <c r="K16" s="104">
        <v>0</v>
      </c>
      <c r="L16" s="105" t="s">
        <v>675</v>
      </c>
      <c r="M16" s="104"/>
      <c r="N16" s="104"/>
      <c r="O16" s="90" t="str">
        <f t="shared" si="6"/>
        <v/>
      </c>
      <c r="P16" s="108">
        <f>_xlfn.IFNA(VLOOKUP(C16,S1P!D:N,11,0),"")</f>
        <v>46253</v>
      </c>
      <c r="Q16" s="88"/>
      <c r="R16" s="87" t="str">
        <f t="shared" si="8"/>
        <v>CARTE DOR BUFFET</v>
      </c>
    </row>
    <row r="17" spans="1:18" x14ac:dyDescent="0.3">
      <c r="A17" s="111" t="s">
        <v>61</v>
      </c>
      <c r="B17" s="103">
        <v>67418234</v>
      </c>
      <c r="C17" s="103">
        <v>67418234</v>
      </c>
      <c r="D17" s="111" t="s">
        <v>68</v>
      </c>
      <c r="E17" s="68"/>
      <c r="F17" s="109" t="str">
        <f t="shared" si="4"/>
        <v>OOS</v>
      </c>
      <c r="G17" s="103">
        <f>_xlfn.IFNA(IF(VLOOKUP(C17,'Cases2021 2022 FC'!AC:AD,2,0)=0,"1",VLOOKUP(C17,'Cases2021 2022 FC'!AC:AD,2,0)),1)</f>
        <v>1</v>
      </c>
      <c r="H17" s="103">
        <f t="shared" si="5"/>
        <v>0</v>
      </c>
      <c r="I17" s="103">
        <f t="shared" ca="1" si="7"/>
        <v>-8.0000999999999998</v>
      </c>
      <c r="J17" s="90">
        <f>SUMIF(S1P!D:K,C:C,S1P!I:KI)</f>
        <v>0</v>
      </c>
      <c r="K17" s="104">
        <v>80</v>
      </c>
      <c r="L17" s="105">
        <v>46013</v>
      </c>
      <c r="M17" s="104">
        <f>K17</f>
        <v>80</v>
      </c>
      <c r="N17" s="104"/>
      <c r="O17" s="90" t="str">
        <f t="shared" si="6"/>
        <v>OOS</v>
      </c>
      <c r="P17" s="108" t="str">
        <f>_xlfn.IFNA(VLOOKUP(C17,S1P!D:N,11,0),"")</f>
        <v/>
      </c>
      <c r="Q17" s="88"/>
      <c r="R17" s="87" t="str">
        <f t="shared" si="8"/>
        <v>WORLD CUISINES</v>
      </c>
    </row>
    <row r="18" spans="1:18" hidden="1" x14ac:dyDescent="0.3">
      <c r="A18" s="111" t="s">
        <v>3</v>
      </c>
      <c r="B18" s="103">
        <v>19522701</v>
      </c>
      <c r="C18" s="103">
        <v>19522701</v>
      </c>
      <c r="D18" s="111" t="s">
        <v>7</v>
      </c>
      <c r="E18" s="68"/>
      <c r="F18" s="109" t="str">
        <f t="shared" si="4"/>
        <v/>
      </c>
      <c r="G18" s="103">
        <f>_xlfn.IFNA(IF(VLOOKUP(C18,'Cases2021 2022 FC'!AC:AD,2,0)=0,"1",VLOOKUP(C18,'Cases2021 2022 FC'!AC:AD,2,0)),1)</f>
        <v>5</v>
      </c>
      <c r="H18" s="103">
        <f t="shared" si="5"/>
        <v>51</v>
      </c>
      <c r="I18" s="90">
        <f t="shared" ca="1" si="7"/>
        <v>0</v>
      </c>
      <c r="J18" s="90">
        <f>SUMIF(S1P!D:K,C:C,S1P!I:KI)</f>
        <v>253</v>
      </c>
      <c r="K18" s="104">
        <v>313</v>
      </c>
      <c r="L18" s="105" t="s">
        <v>675</v>
      </c>
      <c r="M18" s="104">
        <f>K18</f>
        <v>313</v>
      </c>
      <c r="N18" s="104" t="s">
        <v>1624</v>
      </c>
      <c r="O18" s="90" t="str">
        <f t="shared" si="6"/>
        <v/>
      </c>
      <c r="P18" s="108">
        <f>_xlfn.IFNA(VLOOKUP(C18,S1P!D:N,11,0),"")</f>
        <v>46356</v>
      </c>
      <c r="Q18" s="88"/>
      <c r="R18" s="87" t="str">
        <f t="shared" si="8"/>
        <v>ΖΩΜΟΙ</v>
      </c>
    </row>
    <row r="19" spans="1:18" x14ac:dyDescent="0.3">
      <c r="A19" s="111" t="s">
        <v>3</v>
      </c>
      <c r="B19" s="103">
        <v>68755990</v>
      </c>
      <c r="C19" s="103">
        <v>68755990</v>
      </c>
      <c r="D19" s="111" t="s">
        <v>620</v>
      </c>
      <c r="E19" s="68"/>
      <c r="F19" s="109" t="str">
        <f t="shared" si="4"/>
        <v>OOS</v>
      </c>
      <c r="G19" s="103">
        <f>_xlfn.IFNA(IF(VLOOKUP(C19,'Cases2021 2022 FC'!AC:AD,2,0)=0,"1",VLOOKUP(C19,'Cases2021 2022 FC'!AC:AD,2,0)),1)</f>
        <v>2</v>
      </c>
      <c r="H19" s="103">
        <f t="shared" si="5"/>
        <v>0</v>
      </c>
      <c r="I19" s="90">
        <f ca="1">IFERROR(IF(L19="",0,L19-$L$1)-1,0)</f>
        <v>-9</v>
      </c>
      <c r="J19" s="90">
        <f>SUMIF(S1P!D:K,C:C,S1P!I:KI)</f>
        <v>0</v>
      </c>
      <c r="K19" s="104">
        <v>144</v>
      </c>
      <c r="L19" s="105">
        <v>46013</v>
      </c>
      <c r="M19" s="104">
        <f>K19</f>
        <v>144</v>
      </c>
      <c r="N19" s="104"/>
      <c r="O19" s="90" t="str">
        <f t="shared" si="6"/>
        <v>OOS</v>
      </c>
      <c r="P19" s="108" t="str">
        <f>_xlfn.IFNA(VLOOKUP(C19,S1P!D:N,11,0),"")</f>
        <v/>
      </c>
      <c r="Q19" s="88"/>
      <c r="R19" s="87" t="str">
        <f t="shared" si="8"/>
        <v>ΖΩΜΟΙ</v>
      </c>
    </row>
    <row r="20" spans="1:18" hidden="1" x14ac:dyDescent="0.3">
      <c r="A20" s="111" t="s">
        <v>108</v>
      </c>
      <c r="B20" s="103">
        <v>68608109</v>
      </c>
      <c r="C20" s="103">
        <v>68608109</v>
      </c>
      <c r="D20" s="111" t="s">
        <v>117</v>
      </c>
      <c r="E20" s="68"/>
      <c r="F20" s="109" t="str">
        <f t="shared" si="4"/>
        <v/>
      </c>
      <c r="G20" s="103">
        <f>_xlfn.IFNA(IF(VLOOKUP(C20,'Cases2021 2022 FC'!AC:AD,2,0)=0,"1",VLOOKUP(C20,'Cases2021 2022 FC'!AC:AD,2,0)),1)</f>
        <v>2</v>
      </c>
      <c r="H20" s="103">
        <f t="shared" si="5"/>
        <v>57</v>
      </c>
      <c r="I20" s="103">
        <f ca="1">IFERROR(IF(L20="",0,L20-$L$1)-0.0001,0)</f>
        <v>0</v>
      </c>
      <c r="J20" s="90">
        <f>SUMIF(S1P!D:K,C:C,S1P!I:KI)</f>
        <v>114</v>
      </c>
      <c r="K20" s="104">
        <v>128</v>
      </c>
      <c r="L20" s="105" t="s">
        <v>675</v>
      </c>
      <c r="M20" s="104"/>
      <c r="N20" s="104"/>
      <c r="O20" s="90" t="str">
        <f t="shared" si="6"/>
        <v/>
      </c>
      <c r="P20" s="108">
        <f>_xlfn.IFNA(VLOOKUP(C20,S1P!D:N,11,0),"")</f>
        <v>46303</v>
      </c>
      <c r="Q20" s="88"/>
      <c r="R20" s="87" t="str">
        <f t="shared" si="8"/>
        <v>DRESSINGS</v>
      </c>
    </row>
    <row r="21" spans="1:18" hidden="1" x14ac:dyDescent="0.3">
      <c r="A21" s="111" t="s">
        <v>3</v>
      </c>
      <c r="B21" s="103">
        <v>29603001</v>
      </c>
      <c r="C21" s="103">
        <v>29603001</v>
      </c>
      <c r="D21" s="111" t="s">
        <v>18</v>
      </c>
      <c r="E21" s="68"/>
      <c r="F21" s="109" t="str">
        <f t="shared" si="4"/>
        <v/>
      </c>
      <c r="G21" s="103">
        <f>_xlfn.IFNA(IF(VLOOKUP(C21,'Cases2021 2022 FC'!AC:AD,2,0)=0,"1",VLOOKUP(C21,'Cases2021 2022 FC'!AC:AD,2,0)),1)</f>
        <v>1</v>
      </c>
      <c r="H21" s="103">
        <f t="shared" si="5"/>
        <v>91</v>
      </c>
      <c r="I21" s="90">
        <f ca="1">IFERROR(IF(L21="",0,L21-$L$1)-1,0)</f>
        <v>0</v>
      </c>
      <c r="J21" s="90">
        <f>SUMIF(S1P!D:K,C:C,S1P!I:KI)</f>
        <v>91</v>
      </c>
      <c r="K21" s="104"/>
      <c r="L21" s="105" t="s">
        <v>675</v>
      </c>
      <c r="M21" s="104">
        <f>K21</f>
        <v>0</v>
      </c>
      <c r="N21" s="104"/>
      <c r="O21" s="90" t="str">
        <f t="shared" si="6"/>
        <v/>
      </c>
      <c r="P21" s="108">
        <f>_xlfn.IFNA(VLOOKUP(C21,S1P!D:N,11,0),"")</f>
        <v>46248</v>
      </c>
      <c r="Q21" s="88"/>
      <c r="R21" s="87" t="str">
        <f t="shared" si="8"/>
        <v>ΖΩΜΟΙ</v>
      </c>
    </row>
    <row r="22" spans="1:18" hidden="1" x14ac:dyDescent="0.3">
      <c r="A22" s="111" t="s">
        <v>41</v>
      </c>
      <c r="B22" s="103">
        <v>27184701</v>
      </c>
      <c r="C22" s="103">
        <v>67738206</v>
      </c>
      <c r="D22" s="111" t="s">
        <v>45</v>
      </c>
      <c r="E22" s="68" t="s">
        <v>481</v>
      </c>
      <c r="F22" s="109" t="str">
        <f t="shared" si="4"/>
        <v/>
      </c>
      <c r="G22" s="103">
        <f>_xlfn.IFNA(IF(VLOOKUP(C22,'Cases2021 2022 FC'!AC:AD,2,0)=0,"1",VLOOKUP(C22,'Cases2021 2022 FC'!AC:AD,2,0)),1)</f>
        <v>5</v>
      </c>
      <c r="H22" s="103">
        <f t="shared" si="5"/>
        <v>14</v>
      </c>
      <c r="I22" s="90">
        <f ca="1">IFERROR(IF(L22="",0,L22-$L$1)-1,0)</f>
        <v>0</v>
      </c>
      <c r="J22" s="90">
        <f>SUMIF(S1P!D:K,C:C,S1P!I:KI)</f>
        <v>68</v>
      </c>
      <c r="K22" s="104">
        <v>493</v>
      </c>
      <c r="L22" s="105" t="s">
        <v>675</v>
      </c>
      <c r="M22" s="104">
        <f>K22</f>
        <v>493</v>
      </c>
      <c r="N22" s="173" t="s">
        <v>1536</v>
      </c>
      <c r="O22" s="90" t="str">
        <f t="shared" si="6"/>
        <v>SC Input</v>
      </c>
      <c r="P22" s="108">
        <f>_xlfn.IFNA(VLOOKUP(C22,S1P!D:N,11,0),"")</f>
        <v>46477</v>
      </c>
      <c r="Q22" s="88"/>
      <c r="R22" s="87" t="str">
        <f t="shared" si="8"/>
        <v>ΣΑΛΤΣΕΣ</v>
      </c>
    </row>
    <row r="23" spans="1:18" hidden="1" x14ac:dyDescent="0.3">
      <c r="A23" s="111" t="s">
        <v>23</v>
      </c>
      <c r="B23" s="103" t="s">
        <v>24</v>
      </c>
      <c r="C23" s="103">
        <v>68448695</v>
      </c>
      <c r="D23" s="111" t="s">
        <v>25</v>
      </c>
      <c r="E23" s="68"/>
      <c r="F23" s="109" t="str">
        <f t="shared" si="4"/>
        <v/>
      </c>
      <c r="G23" s="103">
        <f>_xlfn.IFNA(IF(VLOOKUP(C23,'Cases2021 2022 FC'!AC:AD,2,0)=0,"1",VLOOKUP(C23,'Cases2021 2022 FC'!AC:AD,2,0)),1)</f>
        <v>2</v>
      </c>
      <c r="H23" s="103">
        <f t="shared" si="5"/>
        <v>23</v>
      </c>
      <c r="I23" s="103">
        <f t="shared" ref="I23:I39" ca="1" si="9">IFERROR(IF(L23="",0,L23-$L$1)-0.0001,0)</f>
        <v>0</v>
      </c>
      <c r="J23" s="90">
        <f>SUMIF(S1P!D:K,C:C,S1P!I:KI)</f>
        <v>45</v>
      </c>
      <c r="K23" s="104">
        <v>0</v>
      </c>
      <c r="L23" s="105" t="s">
        <v>675</v>
      </c>
      <c r="M23" s="104"/>
      <c r="N23" s="104"/>
      <c r="O23" s="90" t="str">
        <f t="shared" si="6"/>
        <v/>
      </c>
      <c r="P23" s="108">
        <f>_xlfn.IFNA(VLOOKUP(C23,S1P!D:N,11,0),"")</f>
        <v>46203</v>
      </c>
      <c r="Q23" s="88"/>
      <c r="R23" s="87" t="str">
        <f t="shared" si="8"/>
        <v>SEASONINGS</v>
      </c>
    </row>
    <row r="24" spans="1:18" hidden="1" x14ac:dyDescent="0.3">
      <c r="A24" s="111" t="s">
        <v>90</v>
      </c>
      <c r="B24" s="103">
        <v>67969831</v>
      </c>
      <c r="C24" s="103">
        <v>67969831</v>
      </c>
      <c r="D24" s="111" t="s">
        <v>101</v>
      </c>
      <c r="E24" s="68" t="s">
        <v>481</v>
      </c>
      <c r="F24" s="109" t="str">
        <f t="shared" si="4"/>
        <v/>
      </c>
      <c r="G24" s="103">
        <f>_xlfn.IFNA(IF(VLOOKUP(C24,'Cases2021 2022 FC'!AC:AD,2,0)=0,"1",VLOOKUP(C24,'Cases2021 2022 FC'!AC:AD,2,0)),1)</f>
        <v>32</v>
      </c>
      <c r="H24" s="103">
        <f t="shared" si="5"/>
        <v>59</v>
      </c>
      <c r="I24" s="90">
        <f t="shared" ca="1" si="9"/>
        <v>0</v>
      </c>
      <c r="J24" s="90">
        <f>SUMIF(S1P!D:K,C:C,S1P!I:KI)</f>
        <v>1878</v>
      </c>
      <c r="K24" s="104">
        <v>1344</v>
      </c>
      <c r="L24" s="105" t="s">
        <v>675</v>
      </c>
      <c r="M24" s="104">
        <f>K24</f>
        <v>1344</v>
      </c>
      <c r="N24" s="104" t="s">
        <v>1450</v>
      </c>
      <c r="O24" s="90" t="str">
        <f t="shared" si="6"/>
        <v/>
      </c>
      <c r="P24" s="108">
        <f>_xlfn.IFNA(VLOOKUP(C24,S1P!D:N,11,0),"")</f>
        <v>46276</v>
      </c>
      <c r="Q24" s="88"/>
      <c r="R24" s="87" t="str">
        <f t="shared" si="8"/>
        <v>ΚΕΤΣΑΠ</v>
      </c>
    </row>
    <row r="25" spans="1:18" hidden="1" x14ac:dyDescent="0.3">
      <c r="A25" s="111" t="s">
        <v>108</v>
      </c>
      <c r="B25" s="103">
        <v>68422852</v>
      </c>
      <c r="C25" s="103">
        <v>64313588</v>
      </c>
      <c r="D25" s="111" t="s">
        <v>115</v>
      </c>
      <c r="E25" s="68"/>
      <c r="F25" s="109" t="str">
        <f t="shared" si="4"/>
        <v/>
      </c>
      <c r="G25" s="103">
        <f>_xlfn.IFNA(IF(VLOOKUP(C25,'Cases2021 2022 FC'!AC:AD,2,0)=0,"1",VLOOKUP(C25,'Cases2021 2022 FC'!AC:AD,2,0)),1)</f>
        <v>9</v>
      </c>
      <c r="H25" s="103">
        <f t="shared" si="5"/>
        <v>56</v>
      </c>
      <c r="I25" s="103">
        <f t="shared" ca="1" si="9"/>
        <v>0</v>
      </c>
      <c r="J25" s="90">
        <f>SUMIF(S1P!D:K,C:C,S1P!I:KI)</f>
        <v>507</v>
      </c>
      <c r="K25" s="104">
        <v>936</v>
      </c>
      <c r="L25" s="105" t="s">
        <v>675</v>
      </c>
      <c r="M25" s="104"/>
      <c r="N25" s="104"/>
      <c r="O25" s="90" t="str">
        <f t="shared" si="6"/>
        <v/>
      </c>
      <c r="P25" s="108">
        <f>_xlfn.IFNA(VLOOKUP(C25,S1P!D:N,11,0),"")</f>
        <v>46287</v>
      </c>
      <c r="Q25" s="88"/>
      <c r="R25" s="87" t="str">
        <f t="shared" si="8"/>
        <v>DRESSINGS</v>
      </c>
    </row>
    <row r="26" spans="1:18" hidden="1" x14ac:dyDescent="0.3">
      <c r="A26" s="111" t="s">
        <v>23</v>
      </c>
      <c r="B26" s="103">
        <v>64303966</v>
      </c>
      <c r="C26" s="103">
        <v>64303966</v>
      </c>
      <c r="D26" s="111" t="s">
        <v>29</v>
      </c>
      <c r="E26" s="68"/>
      <c r="F26" s="109" t="str">
        <f t="shared" si="4"/>
        <v/>
      </c>
      <c r="G26" s="103">
        <f>_xlfn.IFNA(IF(VLOOKUP(C26,'Cases2021 2022 FC'!AC:AD,2,0)=0,"1",VLOOKUP(C26,'Cases2021 2022 FC'!AC:AD,2,0)),1)</f>
        <v>2</v>
      </c>
      <c r="H26" s="103">
        <f t="shared" si="5"/>
        <v>210</v>
      </c>
      <c r="I26" s="103">
        <f t="shared" ca="1" si="9"/>
        <v>0</v>
      </c>
      <c r="J26" s="90">
        <f>SUMIF(S1P!D:K,C:C,S1P!I:KI)</f>
        <v>420</v>
      </c>
      <c r="K26" s="104">
        <v>0</v>
      </c>
      <c r="L26" s="105" t="s">
        <v>675</v>
      </c>
      <c r="M26" s="104"/>
      <c r="N26" s="104"/>
      <c r="O26" s="90" t="str">
        <f t="shared" si="6"/>
        <v/>
      </c>
      <c r="P26" s="108">
        <f>_xlfn.IFNA(VLOOKUP(C26,S1P!D:N,11,0),"")</f>
        <v>46142</v>
      </c>
      <c r="Q26" s="88"/>
      <c r="R26" s="87" t="str">
        <f t="shared" si="8"/>
        <v>SEASONINGS</v>
      </c>
    </row>
    <row r="27" spans="1:18" hidden="1" x14ac:dyDescent="0.3">
      <c r="A27" s="111" t="s">
        <v>77</v>
      </c>
      <c r="B27" s="103">
        <v>67750998</v>
      </c>
      <c r="C27" s="103">
        <v>67750998</v>
      </c>
      <c r="D27" s="111" t="s">
        <v>87</v>
      </c>
      <c r="E27" s="68"/>
      <c r="F27" s="109" t="str">
        <f t="shared" si="4"/>
        <v/>
      </c>
      <c r="G27" s="103">
        <f>_xlfn.IFNA(IF(VLOOKUP(C27,'Cases2021 2022 FC'!AC:AD,2,0)=0,"1",VLOOKUP(C27,'Cases2021 2022 FC'!AC:AD,2,0)),1)</f>
        <v>4</v>
      </c>
      <c r="H27" s="103">
        <f t="shared" si="5"/>
        <v>89</v>
      </c>
      <c r="I27" s="90">
        <f t="shared" ca="1" si="9"/>
        <v>0</v>
      </c>
      <c r="J27" s="90">
        <f>SUMIF(S1P!D:K,C:C,S1P!I:KI)</f>
        <v>357</v>
      </c>
      <c r="K27" s="104">
        <v>250</v>
      </c>
      <c r="L27" s="105" t="s">
        <v>675</v>
      </c>
      <c r="M27" s="104">
        <f>K27</f>
        <v>250</v>
      </c>
      <c r="N27" s="104"/>
      <c r="O27" s="90" t="str">
        <f t="shared" si="6"/>
        <v/>
      </c>
      <c r="P27" s="108">
        <f>_xlfn.IFNA(VLOOKUP(C27,S1P!D:N,11,0),"")</f>
        <v>46203</v>
      </c>
      <c r="Q27" s="88"/>
      <c r="R27" s="87" t="str">
        <f t="shared" si="8"/>
        <v>ΜΑΓΙΟΝΕΖΑ</v>
      </c>
    </row>
    <row r="28" spans="1:18" hidden="1" x14ac:dyDescent="0.3">
      <c r="A28" s="111" t="s">
        <v>3</v>
      </c>
      <c r="B28" s="103">
        <v>68768919</v>
      </c>
      <c r="C28" s="103">
        <v>68768919</v>
      </c>
      <c r="D28" s="111" t="s">
        <v>621</v>
      </c>
      <c r="E28" s="68"/>
      <c r="F28" s="109" t="str">
        <f t="shared" si="4"/>
        <v/>
      </c>
      <c r="G28" s="103">
        <f>_xlfn.IFNA(IF(VLOOKUP(C28,'Cases2021 2022 FC'!AC:AD,2,0)=0,"1",VLOOKUP(C28,'Cases2021 2022 FC'!AC:AD,2,0)),1)</f>
        <v>10</v>
      </c>
      <c r="H28" s="103">
        <f t="shared" si="5"/>
        <v>29</v>
      </c>
      <c r="I28" s="90">
        <f t="shared" ca="1" si="9"/>
        <v>-54.000100000000003</v>
      </c>
      <c r="J28" s="90">
        <f>SUMIF(S1P!D:K,C:C,S1P!I:KI)</f>
        <v>289</v>
      </c>
      <c r="K28" s="104">
        <v>675</v>
      </c>
      <c r="L28" s="105">
        <v>45967</v>
      </c>
      <c r="M28" s="104">
        <v>585</v>
      </c>
      <c r="N28" s="104" t="s">
        <v>1625</v>
      </c>
      <c r="O28" s="90" t="str">
        <f t="shared" si="6"/>
        <v/>
      </c>
      <c r="P28" s="108">
        <f>_xlfn.IFNA(VLOOKUP(C28,S1P!D:N,11,0),"")</f>
        <v>46507</v>
      </c>
      <c r="Q28" s="88"/>
      <c r="R28" s="87" t="str">
        <f t="shared" si="8"/>
        <v>ΖΩΜΟΙ</v>
      </c>
    </row>
    <row r="29" spans="1:18" hidden="1" x14ac:dyDescent="0.3">
      <c r="A29" s="111" t="s">
        <v>23</v>
      </c>
      <c r="B29" s="103" t="s">
        <v>32</v>
      </c>
      <c r="C29" s="103">
        <v>17193101</v>
      </c>
      <c r="D29" s="111" t="s">
        <v>33</v>
      </c>
      <c r="E29" s="68"/>
      <c r="F29" s="109" t="str">
        <f t="shared" si="4"/>
        <v/>
      </c>
      <c r="G29" s="103">
        <f>_xlfn.IFNA(IF(VLOOKUP(C29,'Cases2021 2022 FC'!AC:AD,2,0)=0,"1",VLOOKUP(C29,'Cases2021 2022 FC'!AC:AD,2,0)),1)</f>
        <v>2</v>
      </c>
      <c r="H29" s="103">
        <f t="shared" si="5"/>
        <v>92</v>
      </c>
      <c r="I29" s="90">
        <f t="shared" ca="1" si="9"/>
        <v>0</v>
      </c>
      <c r="J29" s="90">
        <f>SUMIF(S1P!D:K,C:C,S1P!I:KI)</f>
        <v>184</v>
      </c>
      <c r="K29" s="104">
        <v>0</v>
      </c>
      <c r="L29" s="105" t="s">
        <v>675</v>
      </c>
      <c r="M29" s="104"/>
      <c r="N29" s="104"/>
      <c r="O29" s="90" t="str">
        <f t="shared" si="6"/>
        <v/>
      </c>
      <c r="P29" s="108">
        <f>_xlfn.IFNA(VLOOKUP(C29,S1P!D:N,11,0),"")</f>
        <v>46234</v>
      </c>
      <c r="Q29" s="88"/>
      <c r="R29" s="87" t="str">
        <f t="shared" si="8"/>
        <v>SEASONINGS</v>
      </c>
    </row>
    <row r="30" spans="1:18" hidden="1" x14ac:dyDescent="0.3">
      <c r="A30" s="111" t="s">
        <v>102</v>
      </c>
      <c r="B30" s="103">
        <v>19485901</v>
      </c>
      <c r="C30" s="103">
        <v>64813348</v>
      </c>
      <c r="D30" s="111" t="s">
        <v>106</v>
      </c>
      <c r="E30" s="68"/>
      <c r="F30" s="109" t="str">
        <f t="shared" si="4"/>
        <v/>
      </c>
      <c r="G30" s="103">
        <f>_xlfn.IFNA(IF(VLOOKUP(C30,'Cases2021 2022 FC'!AC:AD,2,0)=0,"1",VLOOKUP(C30,'Cases2021 2022 FC'!AC:AD,2,0)),1)</f>
        <v>1</v>
      </c>
      <c r="H30" s="103">
        <f t="shared" si="5"/>
        <v>551</v>
      </c>
      <c r="I30" s="90">
        <f t="shared" ca="1" si="9"/>
        <v>0</v>
      </c>
      <c r="J30" s="90">
        <f>SUMIF(S1P!D:K,C:C,S1P!I:KI)</f>
        <v>551</v>
      </c>
      <c r="K30" s="104">
        <v>0</v>
      </c>
      <c r="L30" s="105" t="s">
        <v>675</v>
      </c>
      <c r="M30" s="104"/>
      <c r="N30" s="104"/>
      <c r="O30" s="90" t="str">
        <f t="shared" si="6"/>
        <v/>
      </c>
      <c r="P30" s="108">
        <f>_xlfn.IFNA(VLOOKUP(C30,S1P!D:N,11,0),"")</f>
        <v>46234</v>
      </c>
      <c r="Q30" s="88"/>
      <c r="R30" s="87" t="str">
        <f t="shared" si="8"/>
        <v>ΜΟΥΣΤΑΡΔΑ</v>
      </c>
    </row>
    <row r="31" spans="1:18" hidden="1" x14ac:dyDescent="0.3">
      <c r="A31" s="111" t="s">
        <v>134</v>
      </c>
      <c r="B31" s="103">
        <v>64344801</v>
      </c>
      <c r="C31" s="103">
        <v>64344801</v>
      </c>
      <c r="D31" s="111" t="s">
        <v>137</v>
      </c>
      <c r="E31" s="68"/>
      <c r="F31" s="109" t="str">
        <f t="shared" si="4"/>
        <v/>
      </c>
      <c r="G31" s="103">
        <f>_xlfn.IFNA(IF(VLOOKUP(C31,'Cases2021 2022 FC'!AC:AD,2,0)=0,"1",VLOOKUP(C31,'Cases2021 2022 FC'!AC:AD,2,0)),1)</f>
        <v>1</v>
      </c>
      <c r="H31" s="103">
        <f t="shared" si="5"/>
        <v>247</v>
      </c>
      <c r="I31" s="90">
        <f t="shared" ca="1" si="9"/>
        <v>0</v>
      </c>
      <c r="J31" s="90">
        <f>SUMIF(S1P!D:K,C:C,S1P!I:KI)</f>
        <v>247</v>
      </c>
      <c r="K31" s="104">
        <v>200</v>
      </c>
      <c r="L31" s="105" t="s">
        <v>675</v>
      </c>
      <c r="M31" s="104">
        <f>K31</f>
        <v>200</v>
      </c>
      <c r="N31" s="173" t="s">
        <v>1535</v>
      </c>
      <c r="O31" s="90" t="str">
        <f t="shared" si="6"/>
        <v/>
      </c>
      <c r="P31" s="108">
        <f>_xlfn.IFNA(VLOOKUP(C31,S1P!D:N,11,0),"")</f>
        <v>46510</v>
      </c>
      <c r="Q31" s="88"/>
      <c r="R31" s="87" t="str">
        <f t="shared" si="8"/>
        <v>ΣΙΡΟΠΙΑ</v>
      </c>
    </row>
    <row r="32" spans="1:18" x14ac:dyDescent="0.3">
      <c r="A32" s="111" t="s">
        <v>41</v>
      </c>
      <c r="B32" s="103">
        <v>6404803</v>
      </c>
      <c r="C32" s="103">
        <v>64882125</v>
      </c>
      <c r="D32" s="111" t="s">
        <v>43</v>
      </c>
      <c r="E32" s="68"/>
      <c r="F32" s="109" t="str">
        <f t="shared" si="4"/>
        <v>OOS</v>
      </c>
      <c r="G32" s="103">
        <f>_xlfn.IFNA(IF(VLOOKUP(C32,'Cases2021 2022 FC'!AC:AD,2,0)=0,"1",VLOOKUP(C32,'Cases2021 2022 FC'!AC:AD,2,0)),1)</f>
        <v>1</v>
      </c>
      <c r="H32" s="103">
        <f t="shared" si="5"/>
        <v>0</v>
      </c>
      <c r="I32" s="90">
        <f t="shared" ca="1" si="9"/>
        <v>-8.0000999999999998</v>
      </c>
      <c r="J32" s="90">
        <f>SUMIF(S1P!D:K,C:C,S1P!I:KI)</f>
        <v>0</v>
      </c>
      <c r="K32" s="104">
        <v>105</v>
      </c>
      <c r="L32" s="105">
        <v>46013</v>
      </c>
      <c r="M32" s="104">
        <f>K32</f>
        <v>105</v>
      </c>
      <c r="N32" s="104"/>
      <c r="O32" s="90" t="str">
        <f t="shared" si="6"/>
        <v>OOS</v>
      </c>
      <c r="P32" s="108" t="str">
        <f>_xlfn.IFNA(VLOOKUP(C32,S1P!D:N,11,0),"")</f>
        <v/>
      </c>
      <c r="Q32" s="88"/>
      <c r="R32" s="87" t="str">
        <f t="shared" si="8"/>
        <v>ΣΑΛΤΣΕΣ</v>
      </c>
    </row>
    <row r="33" spans="1:18" x14ac:dyDescent="0.3">
      <c r="A33" s="111" t="s">
        <v>53</v>
      </c>
      <c r="B33" s="103">
        <v>64334251</v>
      </c>
      <c r="C33" s="103">
        <v>64919934</v>
      </c>
      <c r="D33" s="111" t="s">
        <v>837</v>
      </c>
      <c r="E33" s="68"/>
      <c r="F33" s="109" t="str">
        <f t="shared" si="4"/>
        <v>OOS</v>
      </c>
      <c r="G33" s="103" t="str">
        <f>_xlfn.IFNA(IF(VLOOKUP(C33,'Cases2021 2022 FC'!AC:AD,2,0)=0,"1",VLOOKUP(C33,'Cases2021 2022 FC'!AC:AD,2,0)),1)</f>
        <v>1</v>
      </c>
      <c r="H33" s="103">
        <f t="shared" si="5"/>
        <v>0</v>
      </c>
      <c r="I33" s="90">
        <f t="shared" ca="1" si="9"/>
        <v>0</v>
      </c>
      <c r="J33" s="90">
        <f>SUMIF(S1P!D:K,C:C,S1P!I:KI)</f>
        <v>0</v>
      </c>
      <c r="K33" s="104">
        <v>360</v>
      </c>
      <c r="L33" s="105" t="s">
        <v>675</v>
      </c>
      <c r="M33" s="104">
        <f>K33</f>
        <v>360</v>
      </c>
      <c r="N33" s="104" t="s">
        <v>2524</v>
      </c>
      <c r="O33" s="90" t="str">
        <f t="shared" si="6"/>
        <v>OOS</v>
      </c>
      <c r="P33" s="108" t="str">
        <f>_xlfn.IFNA(VLOOKUP(C33,S1P!D:N,11,0),"")</f>
        <v/>
      </c>
      <c r="Q33" s="88"/>
      <c r="R33" s="87" t="str">
        <f t="shared" si="8"/>
        <v>ΥΓΡΕΣ ΣΑΛΤΣΕΣ</v>
      </c>
    </row>
    <row r="34" spans="1:18" hidden="1" x14ac:dyDescent="0.3">
      <c r="A34" s="111" t="s">
        <v>23</v>
      </c>
      <c r="B34" s="103" t="s">
        <v>38</v>
      </c>
      <c r="C34" s="103">
        <v>81334801</v>
      </c>
      <c r="D34" s="111" t="s">
        <v>39</v>
      </c>
      <c r="E34" s="68"/>
      <c r="F34" s="109" t="str">
        <f t="shared" si="4"/>
        <v/>
      </c>
      <c r="G34" s="103">
        <f>_xlfn.IFNA(IF(VLOOKUP(C34,'Cases2021 2022 FC'!AC:AD,2,0)=0,"1",VLOOKUP(C34,'Cases2021 2022 FC'!AC:AD,2,0)),1)</f>
        <v>2</v>
      </c>
      <c r="H34" s="103">
        <f t="shared" si="5"/>
        <v>237</v>
      </c>
      <c r="I34" s="90">
        <f t="shared" ca="1" si="9"/>
        <v>0</v>
      </c>
      <c r="J34" s="90">
        <f>SUMIF(S1P!D:K,C:C,S1P!I:KI)</f>
        <v>473</v>
      </c>
      <c r="K34" s="104">
        <v>0</v>
      </c>
      <c r="L34" s="105" t="s">
        <v>675</v>
      </c>
      <c r="M34" s="104"/>
      <c r="N34" s="104"/>
      <c r="O34" s="90" t="str">
        <f t="shared" si="6"/>
        <v/>
      </c>
      <c r="P34" s="108">
        <f>_xlfn.IFNA(VLOOKUP(C34,S1P!D:N,11,0),"")</f>
        <v>46203</v>
      </c>
      <c r="Q34" s="88"/>
      <c r="R34" s="87" t="str">
        <f t="shared" si="8"/>
        <v>SEASONINGS</v>
      </c>
    </row>
    <row r="35" spans="1:18" hidden="1" x14ac:dyDescent="0.3">
      <c r="A35" s="111" t="s">
        <v>823</v>
      </c>
      <c r="B35" s="103">
        <v>64312722</v>
      </c>
      <c r="C35" s="103">
        <v>64886744</v>
      </c>
      <c r="D35" s="111" t="s">
        <v>793</v>
      </c>
      <c r="F35" s="109" t="str">
        <f t="shared" si="4"/>
        <v/>
      </c>
      <c r="G35" s="103">
        <f>_xlfn.IFNA(IF(VLOOKUP(C35,'Cases2021 2022 FC'!AC:AD,2,0)=0,"1",VLOOKUP(C35,'Cases2021 2022 FC'!AC:AD,2,0)),1)</f>
        <v>2</v>
      </c>
      <c r="H35" s="103">
        <f t="shared" si="5"/>
        <v>153</v>
      </c>
      <c r="I35" s="90">
        <f t="shared" ca="1" si="9"/>
        <v>0</v>
      </c>
      <c r="J35" s="90">
        <f>SUMIF(S1P!D:K,C:C,S1P!I:KI)</f>
        <v>305</v>
      </c>
      <c r="K35" s="104">
        <v>0</v>
      </c>
      <c r="L35" s="105" t="s">
        <v>675</v>
      </c>
      <c r="M35" s="104"/>
      <c r="N35" s="104"/>
      <c r="O35" s="90" t="str">
        <f t="shared" si="6"/>
        <v/>
      </c>
      <c r="P35" s="108">
        <f>_xlfn.IFNA(VLOOKUP(C35,S1P!D:N,11,0),"")</f>
        <v>46207</v>
      </c>
      <c r="Q35" s="88"/>
      <c r="R35" s="87" t="str">
        <f t="shared" si="8"/>
        <v>SPREADS</v>
      </c>
    </row>
    <row r="36" spans="1:18" s="171" customFormat="1" hidden="1" x14ac:dyDescent="0.3">
      <c r="A36" s="164" t="s">
        <v>134</v>
      </c>
      <c r="B36" s="165">
        <v>64345464</v>
      </c>
      <c r="C36" s="165">
        <v>64345464</v>
      </c>
      <c r="D36" s="164" t="s">
        <v>135</v>
      </c>
      <c r="E36" s="166"/>
      <c r="F36" s="167" t="str">
        <f t="shared" si="4"/>
        <v/>
      </c>
      <c r="G36" s="103">
        <f>_xlfn.IFNA(IF(VLOOKUP(C36,'Cases2021 2022 FC'!AC:AD,2,0)=0,"1",VLOOKUP(C36,'Cases2021 2022 FC'!AC:AD,2,0)),1)</f>
        <v>1</v>
      </c>
      <c r="H36" s="103">
        <f t="shared" si="5"/>
        <v>129</v>
      </c>
      <c r="I36" s="90">
        <f t="shared" ca="1" si="9"/>
        <v>0</v>
      </c>
      <c r="J36" s="90">
        <f>SUMIF(S1P!D:K,C:C,S1P!I:KI)</f>
        <v>129</v>
      </c>
      <c r="K36" s="104">
        <v>300</v>
      </c>
      <c r="L36" s="105" t="s">
        <v>675</v>
      </c>
      <c r="M36" s="114">
        <f>K36</f>
        <v>300</v>
      </c>
      <c r="N36" s="104" t="s">
        <v>1451</v>
      </c>
      <c r="O36" s="114" t="str">
        <f t="shared" si="6"/>
        <v/>
      </c>
      <c r="P36" s="168">
        <f>_xlfn.IFNA(VLOOKUP(C36,S1P!D:N,11,0),"")</f>
        <v>46428</v>
      </c>
      <c r="Q36" s="169"/>
      <c r="R36" s="170" t="str">
        <f t="shared" si="8"/>
        <v>ΣΙΡΟΠΙΑ</v>
      </c>
    </row>
    <row r="37" spans="1:18" hidden="1" x14ac:dyDescent="0.3">
      <c r="A37" s="111" t="s">
        <v>90</v>
      </c>
      <c r="B37" s="103">
        <v>67751029</v>
      </c>
      <c r="C37" s="103">
        <v>67751029</v>
      </c>
      <c r="D37" s="111" t="s">
        <v>100</v>
      </c>
      <c r="E37" s="68"/>
      <c r="F37" s="109" t="str">
        <f t="shared" si="4"/>
        <v/>
      </c>
      <c r="G37" s="103">
        <f>_xlfn.IFNA(IF(VLOOKUP(C37,'Cases2021 2022 FC'!AC:AD,2,0)=0,"1",VLOOKUP(C37,'Cases2021 2022 FC'!AC:AD,2,0)),1)</f>
        <v>2</v>
      </c>
      <c r="H37" s="103">
        <f t="shared" si="5"/>
        <v>322</v>
      </c>
      <c r="I37" s="90">
        <f t="shared" ca="1" si="9"/>
        <v>0</v>
      </c>
      <c r="J37" s="90">
        <f>SUMIF(S1P!D:K,C:C,S1P!I:KI)</f>
        <v>643</v>
      </c>
      <c r="K37" s="104">
        <v>125</v>
      </c>
      <c r="L37" s="105" t="s">
        <v>675</v>
      </c>
      <c r="M37" s="104">
        <f>K37</f>
        <v>125</v>
      </c>
      <c r="N37" s="104" t="s">
        <v>1450</v>
      </c>
      <c r="O37" s="90" t="str">
        <f t="shared" si="6"/>
        <v/>
      </c>
      <c r="P37" s="108">
        <f>_xlfn.IFNA(VLOOKUP(C37,S1P!D:N,11,0),"")</f>
        <v>46325</v>
      </c>
      <c r="Q37" s="88"/>
      <c r="R37" s="87" t="str">
        <f t="shared" si="8"/>
        <v>ΚΕΤΣΑΠ</v>
      </c>
    </row>
    <row r="38" spans="1:18" hidden="1" x14ac:dyDescent="0.3">
      <c r="A38" s="111" t="s">
        <v>131</v>
      </c>
      <c r="B38" s="103">
        <v>15103501</v>
      </c>
      <c r="C38" s="103">
        <v>68761777</v>
      </c>
      <c r="D38" s="111" t="s">
        <v>133</v>
      </c>
      <c r="E38" s="68"/>
      <c r="F38" s="109" t="str">
        <f t="shared" ref="F38:F69" si="10">IF(H38=0,"OOS",IF(H38&lt;=10,"OOS Risk",""))</f>
        <v/>
      </c>
      <c r="G38" s="103">
        <f>_xlfn.IFNA(IF(VLOOKUP(C38,'Cases2021 2022 FC'!AC:AD,2,0)=0,"1",VLOOKUP(C38,'Cases2021 2022 FC'!AC:AD,2,0)),1)</f>
        <v>9</v>
      </c>
      <c r="H38" s="103">
        <f t="shared" ref="H38:H69" si="11">ROUND(J38/G38,0)</f>
        <v>17</v>
      </c>
      <c r="I38" s="90">
        <f t="shared" ca="1" si="9"/>
        <v>0</v>
      </c>
      <c r="J38" s="90">
        <f>SUMIF(S1P!D:K,C:C,S1P!I:KI)</f>
        <v>154</v>
      </c>
      <c r="K38" s="104">
        <v>1188</v>
      </c>
      <c r="L38" s="105" t="s">
        <v>675</v>
      </c>
      <c r="M38" s="104"/>
      <c r="N38" s="104"/>
      <c r="O38" s="90" t="str">
        <f t="shared" ref="O38:O69" si="12">IF(H38=0,"OOS",IF(H38&lt;=10,"OOS Risk",IF(H38&lt;=20,"SC Input","")))</f>
        <v>SC Input</v>
      </c>
      <c r="P38" s="108">
        <f>_xlfn.IFNA(VLOOKUP(C38,S1P!D:N,11,0),"")</f>
        <v>47057</v>
      </c>
      <c r="Q38" s="88"/>
      <c r="R38" s="87" t="str">
        <f t="shared" si="8"/>
        <v xml:space="preserve">ΒΟΗΘ. ΖΑΧΑΡΟΠΛΑΣΤΙΚΗΣ ΜΑΓΕΙΡΙΚΗΣ </v>
      </c>
    </row>
    <row r="39" spans="1:18" hidden="1" x14ac:dyDescent="0.3">
      <c r="A39" s="111" t="s">
        <v>124</v>
      </c>
      <c r="B39" s="103">
        <v>6295803</v>
      </c>
      <c r="C39" s="103">
        <v>11247103</v>
      </c>
      <c r="D39" s="111" t="s">
        <v>127</v>
      </c>
      <c r="E39" s="68"/>
      <c r="F39" s="109" t="str">
        <f t="shared" si="10"/>
        <v/>
      </c>
      <c r="G39" s="103">
        <f>_xlfn.IFNA(IF(VLOOKUP(C39,'Cases2021 2022 FC'!AC:AD,2,0)=0,"1",VLOOKUP(C39,'Cases2021 2022 FC'!AC:AD,2,0)),1)</f>
        <v>2</v>
      </c>
      <c r="H39" s="103">
        <f t="shared" si="11"/>
        <v>245</v>
      </c>
      <c r="I39" s="90">
        <f t="shared" ca="1" si="9"/>
        <v>0</v>
      </c>
      <c r="J39" s="90">
        <f>SUMIF(S1P!D:K,C:C,S1P!I:KI)</f>
        <v>490</v>
      </c>
      <c r="K39" s="104">
        <v>0</v>
      </c>
      <c r="L39" s="105" t="s">
        <v>675</v>
      </c>
      <c r="M39" s="104"/>
      <c r="N39" s="104"/>
      <c r="O39" s="90" t="str">
        <f t="shared" si="12"/>
        <v/>
      </c>
      <c r="P39" s="108">
        <f>_xlfn.IFNA(VLOOKUP(C39,S1P!D:N,11,0),"")</f>
        <v>46356</v>
      </c>
      <c r="Q39" s="88"/>
      <c r="R39" s="87" t="str">
        <f t="shared" si="8"/>
        <v>ΓΑΡΝΙΤΟΥΡΕΣ</v>
      </c>
    </row>
    <row r="40" spans="1:18" hidden="1" x14ac:dyDescent="0.3">
      <c r="A40" s="111" t="s">
        <v>131</v>
      </c>
      <c r="B40" s="103">
        <v>64360280</v>
      </c>
      <c r="C40" s="103">
        <v>64360280</v>
      </c>
      <c r="D40" s="111" t="s">
        <v>777</v>
      </c>
      <c r="E40" s="68"/>
      <c r="F40" s="109" t="str">
        <f t="shared" si="10"/>
        <v/>
      </c>
      <c r="G40" s="103">
        <f>_xlfn.IFNA(IF(VLOOKUP(C40,'Cases2021 2022 FC'!AC:AD,2,0)=0,"1",VLOOKUP(C40,'Cases2021 2022 FC'!AC:AD,2,0)),1)</f>
        <v>6</v>
      </c>
      <c r="H40" s="103">
        <f t="shared" si="11"/>
        <v>14</v>
      </c>
      <c r="I40" s="90">
        <f ca="1">IFERROR(IF(L40="",0,L40-$L$1)-1,0)</f>
        <v>0</v>
      </c>
      <c r="J40" s="90">
        <f>SUMIF(S1P!D:K,C:C,S1P!I:KI)</f>
        <v>86</v>
      </c>
      <c r="K40" s="104">
        <v>216</v>
      </c>
      <c r="L40" s="105" t="s">
        <v>675</v>
      </c>
      <c r="M40" s="104">
        <f>K40</f>
        <v>216</v>
      </c>
      <c r="N40" s="104" t="s">
        <v>1537</v>
      </c>
      <c r="O40" s="90" t="str">
        <f t="shared" si="12"/>
        <v>SC Input</v>
      </c>
      <c r="P40" s="108">
        <f>_xlfn.IFNA(VLOOKUP(C40,S1P!D:N,11,0),"")</f>
        <v>46507</v>
      </c>
      <c r="Q40" s="88"/>
      <c r="R40" s="87" t="str">
        <f t="shared" si="8"/>
        <v xml:space="preserve">ΒΟΗΘ. ΖΑΧΑΡΟΠΛΑΣΤΙΚΗΣ ΜΑΓΕΙΡΙΚΗΣ </v>
      </c>
    </row>
    <row r="41" spans="1:18" hidden="1" x14ac:dyDescent="0.3">
      <c r="A41" s="111" t="s">
        <v>3</v>
      </c>
      <c r="B41" s="103">
        <v>19502801</v>
      </c>
      <c r="C41" s="103">
        <v>68448698</v>
      </c>
      <c r="D41" s="111" t="s">
        <v>12</v>
      </c>
      <c r="E41" s="68"/>
      <c r="F41" s="109" t="str">
        <f t="shared" si="10"/>
        <v/>
      </c>
      <c r="G41" s="103">
        <f>_xlfn.IFNA(IF(VLOOKUP(C41,'Cases2021 2022 FC'!AC:AD,2,0)=0,"1",VLOOKUP(C41,'Cases2021 2022 FC'!AC:AD,2,0)),1)</f>
        <v>1</v>
      </c>
      <c r="H41" s="103">
        <f t="shared" si="11"/>
        <v>458</v>
      </c>
      <c r="I41" s="90">
        <f ca="1">IFERROR(IF(L41="",0,L41-$L$1)-0.0001,0)</f>
        <v>0</v>
      </c>
      <c r="J41" s="90">
        <f>SUMIF(S1P!D:K,C:C,S1P!I:KI)</f>
        <v>458</v>
      </c>
      <c r="K41" s="104">
        <v>313</v>
      </c>
      <c r="L41" s="105" t="s">
        <v>675</v>
      </c>
      <c r="M41" s="104"/>
      <c r="N41" s="104"/>
      <c r="O41" s="90" t="str">
        <f t="shared" si="12"/>
        <v/>
      </c>
      <c r="P41" s="108">
        <f>_xlfn.IFNA(VLOOKUP(C41,S1P!D:N,11,0),"")</f>
        <v>46081</v>
      </c>
      <c r="Q41" s="88"/>
      <c r="R41" s="87" t="str">
        <f t="shared" si="8"/>
        <v>ΖΩΜΟΙ</v>
      </c>
    </row>
    <row r="42" spans="1:18" hidden="1" x14ac:dyDescent="0.3">
      <c r="A42" s="111" t="s">
        <v>108</v>
      </c>
      <c r="B42" s="103">
        <v>12110903</v>
      </c>
      <c r="C42" s="103">
        <v>12110903</v>
      </c>
      <c r="D42" s="111" t="s">
        <v>111</v>
      </c>
      <c r="E42" s="68"/>
      <c r="F42" s="109" t="str">
        <f t="shared" si="10"/>
        <v/>
      </c>
      <c r="G42" s="103">
        <f>_xlfn.IFNA(IF(VLOOKUP(C42,'Cases2021 2022 FC'!AC:AD,2,0)=0,"1",VLOOKUP(C42,'Cases2021 2022 FC'!AC:AD,2,0)),1)</f>
        <v>21</v>
      </c>
      <c r="H42" s="103">
        <f t="shared" si="11"/>
        <v>20</v>
      </c>
      <c r="I42" s="103">
        <f ca="1">IFERROR(IF(L42="",0,L42-$L$1)-0.0001,0)</f>
        <v>-19.0001</v>
      </c>
      <c r="J42" s="90">
        <f>SUMIF(S1P!D:K,C:C,S1P!I:KI)</f>
        <v>414</v>
      </c>
      <c r="K42" s="104">
        <v>698</v>
      </c>
      <c r="L42" s="105">
        <v>46002</v>
      </c>
      <c r="M42" s="104">
        <f>K42</f>
        <v>698</v>
      </c>
      <c r="N42" s="104" t="s">
        <v>2240</v>
      </c>
      <c r="O42" s="90" t="str">
        <f t="shared" si="12"/>
        <v>SC Input</v>
      </c>
      <c r="P42" s="108">
        <f>_xlfn.IFNA(VLOOKUP(C42,S1P!D:N,11,0),"")</f>
        <v>46203</v>
      </c>
      <c r="Q42" s="88"/>
      <c r="R42" s="87" t="str">
        <f t="shared" si="8"/>
        <v>DRESSINGS</v>
      </c>
    </row>
    <row r="43" spans="1:18" x14ac:dyDescent="0.3">
      <c r="A43" s="111" t="s">
        <v>53</v>
      </c>
      <c r="B43" s="103">
        <v>64332272</v>
      </c>
      <c r="C43" s="103">
        <v>64919936</v>
      </c>
      <c r="D43" s="111" t="s">
        <v>821</v>
      </c>
      <c r="E43" s="68"/>
      <c r="F43" s="109" t="str">
        <f t="shared" si="10"/>
        <v>OOS</v>
      </c>
      <c r="G43" s="103">
        <f>_xlfn.IFNA(IF(VLOOKUP(C43,'Cases2021 2022 FC'!AC:AD,2,0)=0,"1",VLOOKUP(C43,'Cases2021 2022 FC'!AC:AD,2,0)),1)</f>
        <v>1</v>
      </c>
      <c r="H43" s="103">
        <f t="shared" si="11"/>
        <v>0</v>
      </c>
      <c r="I43" s="90">
        <f ca="1">IFERROR(IF(L43="",0,L43-$L$1)-0.0001,0)</f>
        <v>0</v>
      </c>
      <c r="J43" s="90">
        <f>SUMIF(S1P!D:K,C:C,S1P!I:KI)</f>
        <v>0</v>
      </c>
      <c r="K43" s="104">
        <v>360</v>
      </c>
      <c r="L43" s="105" t="s">
        <v>675</v>
      </c>
      <c r="M43" s="104">
        <f>K43</f>
        <v>360</v>
      </c>
      <c r="N43" s="104" t="s">
        <v>2524</v>
      </c>
      <c r="O43" s="90" t="str">
        <f t="shared" si="12"/>
        <v>OOS</v>
      </c>
      <c r="P43" s="108" t="str">
        <f>_xlfn.IFNA(VLOOKUP(C43,S1P!D:N,11,0),"")</f>
        <v/>
      </c>
      <c r="Q43" s="88"/>
      <c r="R43" s="87" t="str">
        <f t="shared" si="8"/>
        <v>ΥΓΡΕΣ ΣΑΛΤΣΕΣ</v>
      </c>
    </row>
    <row r="44" spans="1:18" x14ac:dyDescent="0.3">
      <c r="A44" s="111" t="s">
        <v>108</v>
      </c>
      <c r="B44" s="103" t="s">
        <v>112</v>
      </c>
      <c r="C44" s="103">
        <v>28000701</v>
      </c>
      <c r="D44" s="111" t="s">
        <v>113</v>
      </c>
      <c r="E44" s="68" t="s">
        <v>481</v>
      </c>
      <c r="F44" s="167" t="str">
        <f t="shared" si="10"/>
        <v>OOS Risk</v>
      </c>
      <c r="G44" s="103">
        <f>_xlfn.IFNA(IF(VLOOKUP(C44,'Cases2021 2022 FC'!AC:AD,2,0)=0,"1",VLOOKUP(C44,'Cases2021 2022 FC'!AC:AD,2,0)),1)</f>
        <v>170</v>
      </c>
      <c r="H44" s="103">
        <f t="shared" si="11"/>
        <v>8</v>
      </c>
      <c r="I44" s="90">
        <f ca="1">IFERROR(IF(L44="",0,L44-$L$1)-0.0001,0)</f>
        <v>-11.0001</v>
      </c>
      <c r="J44" s="90">
        <f>SUMIF(S1P!D:K,C:C,S1P!I:KI)</f>
        <v>1296</v>
      </c>
      <c r="K44" s="104">
        <v>2667</v>
      </c>
      <c r="L44" s="105">
        <v>46010</v>
      </c>
      <c r="M44" s="104">
        <f>K44</f>
        <v>2667</v>
      </c>
      <c r="N44" s="104" t="s">
        <v>2525</v>
      </c>
      <c r="O44" s="90" t="str">
        <f t="shared" si="12"/>
        <v>OOS Risk</v>
      </c>
      <c r="P44" s="108">
        <f>_xlfn.IFNA(VLOOKUP(C44,S1P!D:N,11,0),"")</f>
        <v>46173</v>
      </c>
      <c r="Q44" s="88"/>
      <c r="R44" s="87" t="str">
        <f t="shared" si="8"/>
        <v>DRESSINGS</v>
      </c>
    </row>
    <row r="45" spans="1:18" s="171" customFormat="1" hidden="1" x14ac:dyDescent="0.3">
      <c r="A45" s="164" t="s">
        <v>53</v>
      </c>
      <c r="B45" s="165">
        <v>64313505</v>
      </c>
      <c r="C45" s="165">
        <v>64766001</v>
      </c>
      <c r="D45" s="164" t="s">
        <v>772</v>
      </c>
      <c r="E45" s="68"/>
      <c r="F45" s="167" t="str">
        <f t="shared" si="10"/>
        <v/>
      </c>
      <c r="G45" s="103">
        <f>_xlfn.IFNA(IF(VLOOKUP(C45,'Cases2021 2022 FC'!AC:AD,2,0)=0,"1",VLOOKUP(C45,'Cases2021 2022 FC'!AC:AD,2,0)),1)</f>
        <v>1</v>
      </c>
      <c r="H45" s="103">
        <f t="shared" si="11"/>
        <v>128</v>
      </c>
      <c r="I45" s="90">
        <f ca="1">IFERROR(IF(L45="",0,L45-$L$1)-0.0001,0)</f>
        <v>0</v>
      </c>
      <c r="J45" s="90">
        <f>SUMIF(S1P!D:K,C:C,S1P!I:KI)</f>
        <v>128</v>
      </c>
      <c r="K45" s="104">
        <v>170</v>
      </c>
      <c r="L45" s="105" t="s">
        <v>675</v>
      </c>
      <c r="M45" s="104">
        <f>K45</f>
        <v>170</v>
      </c>
      <c r="N45" s="104"/>
      <c r="O45" s="114" t="str">
        <f t="shared" si="12"/>
        <v/>
      </c>
      <c r="P45" s="168">
        <f>_xlfn.IFNA(VLOOKUP(C45,S1P!D:N,11,0),"")</f>
        <v>46112</v>
      </c>
      <c r="Q45" s="169"/>
      <c r="R45" s="170" t="str">
        <f t="shared" si="8"/>
        <v>ΥΓΡΕΣ ΣΑΛΤΣΕΣ</v>
      </c>
    </row>
    <row r="46" spans="1:18" hidden="1" x14ac:dyDescent="0.3">
      <c r="A46" s="111" t="s">
        <v>150</v>
      </c>
      <c r="B46" s="103">
        <v>67511967</v>
      </c>
      <c r="C46" s="103">
        <v>67511967</v>
      </c>
      <c r="D46" s="111" t="s">
        <v>156</v>
      </c>
      <c r="E46" s="68"/>
      <c r="F46" s="109" t="str">
        <f t="shared" si="10"/>
        <v/>
      </c>
      <c r="G46" s="103">
        <f>_xlfn.IFNA(IF(VLOOKUP(C46,'Cases2021 2022 FC'!AC:AD,2,0)=0,"1",VLOOKUP(C46,'Cases2021 2022 FC'!AC:AD,2,0)),1)</f>
        <v>1</v>
      </c>
      <c r="H46" s="103">
        <f t="shared" si="11"/>
        <v>41</v>
      </c>
      <c r="I46" s="90">
        <f ca="1">IFERROR(IF(L46="",0,L46-$L$1)-1,0)</f>
        <v>-51</v>
      </c>
      <c r="J46" s="90">
        <f>SUMIF(S1P!D:K,C:C,S1P!I:KI)</f>
        <v>41</v>
      </c>
      <c r="K46" s="104">
        <v>52</v>
      </c>
      <c r="L46" s="105">
        <v>45971</v>
      </c>
      <c r="M46" s="104">
        <f>K46</f>
        <v>52</v>
      </c>
      <c r="N46" s="104" t="s">
        <v>1623</v>
      </c>
      <c r="O46" s="90" t="str">
        <f t="shared" si="12"/>
        <v/>
      </c>
      <c r="P46" s="108">
        <f>_xlfn.IFNA(VLOOKUP(C46,S1P!D:N,11,0),"")</f>
        <v>46325</v>
      </c>
      <c r="Q46" s="88"/>
      <c r="R46" s="87" t="str">
        <f t="shared" ref="R46:R75" si="13">A46</f>
        <v>CARTE DOR BUFFET</v>
      </c>
    </row>
    <row r="47" spans="1:18" hidden="1" x14ac:dyDescent="0.3">
      <c r="A47" s="111" t="s">
        <v>3</v>
      </c>
      <c r="B47" s="103">
        <v>19503901</v>
      </c>
      <c r="C47" s="103">
        <v>68448709</v>
      </c>
      <c r="D47" s="111" t="s">
        <v>15</v>
      </c>
      <c r="E47" s="68"/>
      <c r="F47" s="109" t="str">
        <f t="shared" si="10"/>
        <v/>
      </c>
      <c r="G47" s="103" t="str">
        <f>_xlfn.IFNA(IF(VLOOKUP(C47,'Cases2021 2022 FC'!AC:AD,2,0)=0,"1",VLOOKUP(C47,'Cases2021 2022 FC'!AC:AD,2,0)),1)</f>
        <v>1</v>
      </c>
      <c r="H47" s="103">
        <f t="shared" si="11"/>
        <v>79</v>
      </c>
      <c r="I47" s="90">
        <f t="shared" ref="I47:I52" ca="1" si="14">IFERROR(IF(L47="",0,L47-$L$1)-0.0001,0)</f>
        <v>0</v>
      </c>
      <c r="J47" s="90">
        <f>SUMIF(S1P!D:K,C:C,S1P!I:KI)</f>
        <v>79</v>
      </c>
      <c r="K47" s="104">
        <v>0</v>
      </c>
      <c r="L47" s="105" t="s">
        <v>675</v>
      </c>
      <c r="M47" s="104"/>
      <c r="N47" s="104"/>
      <c r="O47" s="90" t="str">
        <f t="shared" si="12"/>
        <v/>
      </c>
      <c r="P47" s="108">
        <f>_xlfn.IFNA(VLOOKUP(C47,S1P!D:N,11,0),"")</f>
        <v>46081</v>
      </c>
      <c r="Q47" s="88"/>
      <c r="R47" s="87" t="str">
        <f t="shared" si="13"/>
        <v>ΖΩΜΟΙ</v>
      </c>
    </row>
    <row r="48" spans="1:18" hidden="1" x14ac:dyDescent="0.3">
      <c r="A48" s="111" t="s">
        <v>3</v>
      </c>
      <c r="B48" s="103">
        <v>12011702</v>
      </c>
      <c r="C48" s="103">
        <v>12011702</v>
      </c>
      <c r="D48" s="111" t="s">
        <v>5</v>
      </c>
      <c r="E48" s="68" t="s">
        <v>481</v>
      </c>
      <c r="F48" s="109" t="str">
        <f t="shared" si="10"/>
        <v/>
      </c>
      <c r="G48" s="103">
        <f>_xlfn.IFNA(IF(VLOOKUP(C48,'Cases2021 2022 FC'!AC:AD,2,0)=0,"1",VLOOKUP(C48,'Cases2021 2022 FC'!AC:AD,2,0)),1)</f>
        <v>31</v>
      </c>
      <c r="H48" s="103">
        <f t="shared" si="11"/>
        <v>60</v>
      </c>
      <c r="I48" s="90">
        <f t="shared" ca="1" si="14"/>
        <v>0</v>
      </c>
      <c r="J48" s="90">
        <f>SUMIF(S1P!D:K,C:C,S1P!I:KI)</f>
        <v>1845</v>
      </c>
      <c r="K48" s="104">
        <v>11803</v>
      </c>
      <c r="L48" s="105" t="s">
        <v>675</v>
      </c>
      <c r="M48" s="104"/>
      <c r="N48" s="104"/>
      <c r="O48" s="90" t="str">
        <f t="shared" si="12"/>
        <v/>
      </c>
      <c r="P48" s="108">
        <f>_xlfn.IFNA(VLOOKUP(C48,S1P!D:N,11,0),"")</f>
        <v>46477</v>
      </c>
      <c r="Q48" s="88"/>
      <c r="R48" s="87" t="str">
        <f t="shared" si="13"/>
        <v>ΖΩΜΟΙ</v>
      </c>
    </row>
    <row r="49" spans="1:18" hidden="1" x14ac:dyDescent="0.3">
      <c r="A49" s="111" t="s">
        <v>108</v>
      </c>
      <c r="B49" s="103">
        <v>64324725</v>
      </c>
      <c r="C49" s="103">
        <v>64324725</v>
      </c>
      <c r="D49" s="111" t="s">
        <v>725</v>
      </c>
      <c r="E49" s="68"/>
      <c r="F49" s="109" t="str">
        <f t="shared" si="10"/>
        <v/>
      </c>
      <c r="G49" s="103">
        <f>_xlfn.IFNA(IF(VLOOKUP(C49,'Cases2021 2022 FC'!AC:AD,2,0)=0,"1",VLOOKUP(C49,'Cases2021 2022 FC'!AC:AD,2,0)),1)</f>
        <v>8</v>
      </c>
      <c r="H49" s="103">
        <f t="shared" si="11"/>
        <v>64</v>
      </c>
      <c r="I49" s="90">
        <f t="shared" ca="1" si="14"/>
        <v>0</v>
      </c>
      <c r="J49" s="90">
        <f>SUMIF(S1P!D:K,C:C,S1P!I:KI)</f>
        <v>515</v>
      </c>
      <c r="K49" s="104"/>
      <c r="L49" s="105" t="s">
        <v>675</v>
      </c>
      <c r="M49" s="104">
        <f>K49</f>
        <v>0</v>
      </c>
      <c r="N49" s="104"/>
      <c r="O49" s="90" t="str">
        <f t="shared" si="12"/>
        <v/>
      </c>
      <c r="P49" s="108">
        <f>_xlfn.IFNA(VLOOKUP(C49,S1P!D:N,11,0),"")</f>
        <v>46289</v>
      </c>
      <c r="Q49" s="88"/>
      <c r="R49" s="87" t="str">
        <f t="shared" si="13"/>
        <v>DRESSINGS</v>
      </c>
    </row>
    <row r="50" spans="1:18" x14ac:dyDescent="0.3">
      <c r="A50" s="111" t="s">
        <v>108</v>
      </c>
      <c r="B50" s="103">
        <v>12886101</v>
      </c>
      <c r="C50" s="103">
        <v>12886101</v>
      </c>
      <c r="D50" s="111" t="s">
        <v>116</v>
      </c>
      <c r="E50" s="68"/>
      <c r="F50" s="109" t="str">
        <f t="shared" si="10"/>
        <v>OOS Risk</v>
      </c>
      <c r="G50" s="103">
        <f>_xlfn.IFNA(IF(VLOOKUP(C50,'Cases2021 2022 FC'!AC:AD,2,0)=0,"1",VLOOKUP(C50,'Cases2021 2022 FC'!AC:AD,2,0)),1)</f>
        <v>37</v>
      </c>
      <c r="H50" s="103">
        <f t="shared" si="11"/>
        <v>3</v>
      </c>
      <c r="I50" s="90">
        <f t="shared" ca="1" si="14"/>
        <v>-11.0001</v>
      </c>
      <c r="J50" s="90">
        <f>SUMIF(S1P!D:K,C:C,S1P!I:KI)</f>
        <v>118</v>
      </c>
      <c r="K50" s="104">
        <v>1249</v>
      </c>
      <c r="L50" s="105">
        <v>46010</v>
      </c>
      <c r="M50" s="104">
        <f>K50</f>
        <v>1249</v>
      </c>
      <c r="N50" s="104" t="s">
        <v>2241</v>
      </c>
      <c r="O50" s="90" t="str">
        <f t="shared" si="12"/>
        <v>OOS Risk</v>
      </c>
      <c r="P50" s="108">
        <f>_xlfn.IFNA(VLOOKUP(C50,S1P!D:N,11,0),"")</f>
        <v>46267</v>
      </c>
      <c r="Q50" s="88"/>
      <c r="R50" s="87" t="str">
        <f t="shared" si="13"/>
        <v>DRESSINGS</v>
      </c>
    </row>
    <row r="51" spans="1:18" hidden="1" x14ac:dyDescent="0.3">
      <c r="A51" s="111" t="s">
        <v>3</v>
      </c>
      <c r="B51" s="103">
        <v>19630701</v>
      </c>
      <c r="C51" s="103">
        <v>19630701</v>
      </c>
      <c r="D51" s="111" t="s">
        <v>11</v>
      </c>
      <c r="E51" s="68"/>
      <c r="F51" s="109" t="str">
        <f t="shared" si="10"/>
        <v/>
      </c>
      <c r="G51" s="103">
        <f>_xlfn.IFNA(IF(VLOOKUP(C51,'Cases2021 2022 FC'!AC:AD,2,0)=0,"1",VLOOKUP(C51,'Cases2021 2022 FC'!AC:AD,2,0)),1)</f>
        <v>2</v>
      </c>
      <c r="H51" s="103">
        <f t="shared" si="11"/>
        <v>22</v>
      </c>
      <c r="I51" s="90">
        <f t="shared" ca="1" si="14"/>
        <v>0</v>
      </c>
      <c r="J51" s="90">
        <f>SUMIF(S1P!D:K,C:C,S1P!I:KI)</f>
        <v>43</v>
      </c>
      <c r="K51" s="104">
        <v>1024</v>
      </c>
      <c r="L51" s="105" t="s">
        <v>675</v>
      </c>
      <c r="M51" s="104"/>
      <c r="N51" s="104"/>
      <c r="O51" s="90" t="str">
        <f t="shared" si="12"/>
        <v/>
      </c>
      <c r="P51" s="108">
        <f>_xlfn.IFNA(VLOOKUP(C51,S1P!D:N,11,0),"")</f>
        <v>46387</v>
      </c>
      <c r="Q51" s="88"/>
      <c r="R51" s="87" t="str">
        <f t="shared" si="13"/>
        <v>ΖΩΜΟΙ</v>
      </c>
    </row>
    <row r="52" spans="1:18" hidden="1" x14ac:dyDescent="0.3">
      <c r="A52" s="111" t="s">
        <v>3</v>
      </c>
      <c r="B52" s="103">
        <v>10003604</v>
      </c>
      <c r="C52" s="103">
        <v>68731560</v>
      </c>
      <c r="D52" s="111" t="s">
        <v>22</v>
      </c>
      <c r="E52" s="68"/>
      <c r="F52" s="109" t="str">
        <f t="shared" si="10"/>
        <v/>
      </c>
      <c r="G52" s="103">
        <f>_xlfn.IFNA(IF(VLOOKUP(C52,'Cases2021 2022 FC'!AC:AD,2,0)=0,"1",VLOOKUP(C52,'Cases2021 2022 FC'!AC:AD,2,0)),1)</f>
        <v>2</v>
      </c>
      <c r="H52" s="103">
        <f t="shared" si="11"/>
        <v>37</v>
      </c>
      <c r="I52" s="90">
        <f t="shared" ca="1" si="14"/>
        <v>0</v>
      </c>
      <c r="J52" s="90">
        <f>SUMIF(S1P!D:K,C:C,S1P!I:KI)</f>
        <v>73</v>
      </c>
      <c r="K52" s="104">
        <v>0</v>
      </c>
      <c r="L52" s="105" t="s">
        <v>675</v>
      </c>
      <c r="M52" s="104"/>
      <c r="N52" s="104"/>
      <c r="O52" s="90" t="str">
        <f t="shared" si="12"/>
        <v/>
      </c>
      <c r="P52" s="108">
        <f>_xlfn.IFNA(VLOOKUP(C52,S1P!D:N,11,0),"")</f>
        <v>46418</v>
      </c>
      <c r="Q52" s="88"/>
      <c r="R52" s="87" t="str">
        <f t="shared" si="13"/>
        <v>ΖΩΜΟΙ</v>
      </c>
    </row>
    <row r="53" spans="1:18" hidden="1" x14ac:dyDescent="0.3">
      <c r="A53" s="111" t="s">
        <v>3</v>
      </c>
      <c r="B53" s="103">
        <v>11336407</v>
      </c>
      <c r="C53" s="103">
        <v>68729734</v>
      </c>
      <c r="D53" s="111" t="s">
        <v>16</v>
      </c>
      <c r="E53" s="68"/>
      <c r="F53" s="109" t="str">
        <f t="shared" si="10"/>
        <v/>
      </c>
      <c r="G53" s="103">
        <f>_xlfn.IFNA(IF(VLOOKUP(C53,'Cases2021 2022 FC'!AC:AD,2,0)=0,"1",VLOOKUP(C53,'Cases2021 2022 FC'!AC:AD,2,0)),1)</f>
        <v>5</v>
      </c>
      <c r="H53" s="103">
        <f t="shared" si="11"/>
        <v>165</v>
      </c>
      <c r="I53" s="90">
        <f ca="1">IFERROR(IF(L53="",0,L53-$L$1)-1,0)</f>
        <v>0</v>
      </c>
      <c r="J53" s="90">
        <f>SUMIF(S1P!D:K,C:C,S1P!I:KI)</f>
        <v>827</v>
      </c>
      <c r="K53" s="104">
        <v>1750</v>
      </c>
      <c r="L53" s="105" t="s">
        <v>675</v>
      </c>
      <c r="M53" s="104"/>
      <c r="N53" s="104"/>
      <c r="O53" s="90" t="str">
        <f t="shared" si="12"/>
        <v/>
      </c>
      <c r="P53" s="108">
        <f>_xlfn.IFNA(VLOOKUP(C53,S1P!D:N,11,0),"")</f>
        <v>46446</v>
      </c>
      <c r="Q53" s="88"/>
      <c r="R53" s="87" t="str">
        <f t="shared" si="13"/>
        <v>ΖΩΜΟΙ</v>
      </c>
    </row>
    <row r="54" spans="1:18" hidden="1" x14ac:dyDescent="0.3">
      <c r="A54" s="111" t="s">
        <v>23</v>
      </c>
      <c r="B54" s="103">
        <v>19513602</v>
      </c>
      <c r="C54" s="103">
        <v>19513602</v>
      </c>
      <c r="D54" s="111" t="s">
        <v>40</v>
      </c>
      <c r="E54" s="68"/>
      <c r="F54" s="109" t="str">
        <f t="shared" si="10"/>
        <v/>
      </c>
      <c r="G54" s="103">
        <f>_xlfn.IFNA(IF(VLOOKUP(C54,'Cases2021 2022 FC'!AC:AD,2,0)=0,"1",VLOOKUP(C54,'Cases2021 2022 FC'!AC:AD,2,0)),1)</f>
        <v>13</v>
      </c>
      <c r="H54" s="103">
        <f t="shared" si="11"/>
        <v>59</v>
      </c>
      <c r="I54" s="90">
        <f ca="1">IFERROR(IF(L54="",0,L54-$L$1)-1,0)</f>
        <v>0</v>
      </c>
      <c r="J54" s="90">
        <f>SUMIF(S1P!D:K,C:C,S1P!I:KI)</f>
        <v>764</v>
      </c>
      <c r="K54" s="104">
        <v>918</v>
      </c>
      <c r="L54" s="105" t="s">
        <v>675</v>
      </c>
      <c r="M54" s="104"/>
      <c r="N54" s="104"/>
      <c r="O54" s="90" t="str">
        <f t="shared" si="12"/>
        <v/>
      </c>
      <c r="P54" s="108">
        <f>_xlfn.IFNA(VLOOKUP(C54,S1P!D:N,11,0),"")</f>
        <v>46507</v>
      </c>
      <c r="Q54" s="88"/>
      <c r="R54" s="87" t="str">
        <f t="shared" si="13"/>
        <v>SEASONINGS</v>
      </c>
    </row>
    <row r="55" spans="1:18" hidden="1" x14ac:dyDescent="0.3">
      <c r="A55" s="111" t="s">
        <v>150</v>
      </c>
      <c r="B55" s="103">
        <v>67830543</v>
      </c>
      <c r="C55" s="103">
        <v>67830543</v>
      </c>
      <c r="D55" s="111" t="s">
        <v>158</v>
      </c>
      <c r="E55" s="68"/>
      <c r="F55" s="109" t="str">
        <f t="shared" si="10"/>
        <v/>
      </c>
      <c r="G55" s="103" t="str">
        <f>_xlfn.IFNA(IF(VLOOKUP(C55,'Cases2021 2022 FC'!AC:AD,2,0)=0,"1",VLOOKUP(C55,'Cases2021 2022 FC'!AC:AD,2,0)),1)</f>
        <v>1</v>
      </c>
      <c r="H55" s="103">
        <f t="shared" si="11"/>
        <v>61</v>
      </c>
      <c r="I55" s="90">
        <f ca="1">IFERROR(IF(L55="",0,L55-$L$1)-0.0001,0)</f>
        <v>0</v>
      </c>
      <c r="J55" s="90">
        <f>SUMIF(S1P!D:K,C:C,S1P!I:KI)</f>
        <v>61</v>
      </c>
      <c r="K55" s="104">
        <v>55</v>
      </c>
      <c r="L55" s="105" t="s">
        <v>675</v>
      </c>
      <c r="M55" s="104">
        <f>K55</f>
        <v>55</v>
      </c>
      <c r="N55" s="104"/>
      <c r="O55" s="90" t="str">
        <f t="shared" si="12"/>
        <v/>
      </c>
      <c r="P55" s="108">
        <f>_xlfn.IFNA(VLOOKUP(C55,S1P!D:N,11,0),"")</f>
        <v>46151</v>
      </c>
      <c r="Q55" s="88"/>
      <c r="R55" s="87" t="str">
        <f t="shared" si="13"/>
        <v>CARTE DOR BUFFET</v>
      </c>
    </row>
    <row r="56" spans="1:18" hidden="1" x14ac:dyDescent="0.3">
      <c r="A56" s="111" t="s">
        <v>3</v>
      </c>
      <c r="B56" s="103">
        <v>22011902</v>
      </c>
      <c r="C56" s="103">
        <v>68760225</v>
      </c>
      <c r="D56" s="111" t="s">
        <v>13</v>
      </c>
      <c r="E56" s="68"/>
      <c r="F56" s="109" t="str">
        <f t="shared" si="10"/>
        <v/>
      </c>
      <c r="G56" s="103">
        <f>_xlfn.IFNA(IF(VLOOKUP(C56,'Cases2021 2022 FC'!AC:AD,2,0)=0,"1",VLOOKUP(C56,'Cases2021 2022 FC'!AC:AD,2,0)),1)</f>
        <v>74</v>
      </c>
      <c r="H56" s="103">
        <f t="shared" si="11"/>
        <v>46</v>
      </c>
      <c r="I56" s="90">
        <f ca="1">IFERROR(IF(L56="",0,L56-$L$1)-0.0001,0)</f>
        <v>0</v>
      </c>
      <c r="J56" s="90">
        <f>SUMIF(S1P!D:K,C:C,S1P!I:KI)</f>
        <v>3377</v>
      </c>
      <c r="K56" s="104">
        <v>26203</v>
      </c>
      <c r="L56" s="105" t="s">
        <v>675</v>
      </c>
      <c r="M56" s="104"/>
      <c r="N56" s="104"/>
      <c r="O56" s="90" t="str">
        <f t="shared" si="12"/>
        <v/>
      </c>
      <c r="P56" s="108">
        <f>_xlfn.IFNA(VLOOKUP(C56,S1P!D:N,11,0),"")</f>
        <v>46507</v>
      </c>
      <c r="Q56" s="88"/>
      <c r="R56" s="87" t="str">
        <f t="shared" si="13"/>
        <v>ΖΩΜΟΙ</v>
      </c>
    </row>
    <row r="57" spans="1:18" hidden="1" x14ac:dyDescent="0.3">
      <c r="A57" s="111" t="s">
        <v>3</v>
      </c>
      <c r="B57" s="103">
        <v>68770074</v>
      </c>
      <c r="C57" s="103">
        <v>68770074</v>
      </c>
      <c r="D57" s="111" t="s">
        <v>630</v>
      </c>
      <c r="E57" s="68"/>
      <c r="F57" s="109" t="str">
        <f t="shared" si="10"/>
        <v/>
      </c>
      <c r="G57" s="103">
        <f>_xlfn.IFNA(IF(VLOOKUP(C57,'Cases2021 2022 FC'!AC:AD,2,0)=0,"1",VLOOKUP(C57,'Cases2021 2022 FC'!AC:AD,2,0)),1)</f>
        <v>3</v>
      </c>
      <c r="H57" s="103">
        <f t="shared" si="11"/>
        <v>88</v>
      </c>
      <c r="I57" s="90">
        <f ca="1">IFERROR(IF(L57="",0,L57-$L$1)-0.0001,0)</f>
        <v>0</v>
      </c>
      <c r="J57" s="90">
        <f>SUMIF(S1P!D:K,C:C,S1P!I:KI)</f>
        <v>263</v>
      </c>
      <c r="K57" s="104">
        <v>1058</v>
      </c>
      <c r="L57" s="105" t="s">
        <v>675</v>
      </c>
      <c r="M57" s="104"/>
      <c r="N57" s="104"/>
      <c r="O57" s="90" t="str">
        <f t="shared" si="12"/>
        <v/>
      </c>
      <c r="P57" s="108">
        <f>_xlfn.IFNA(VLOOKUP(C57,S1P!D:N,11,0),"")</f>
        <v>46507</v>
      </c>
      <c r="Q57" s="88"/>
      <c r="R57" s="87" t="str">
        <f t="shared" si="13"/>
        <v>ΖΩΜΟΙ</v>
      </c>
    </row>
    <row r="58" spans="1:18" x14ac:dyDescent="0.3">
      <c r="A58" s="111" t="s">
        <v>3</v>
      </c>
      <c r="B58" s="103">
        <v>68660152</v>
      </c>
      <c r="C58" s="103">
        <v>68660152</v>
      </c>
      <c r="D58" s="111" t="s">
        <v>623</v>
      </c>
      <c r="E58" s="68"/>
      <c r="F58" s="109" t="str">
        <f t="shared" si="10"/>
        <v>OOS Risk</v>
      </c>
      <c r="G58" s="103">
        <f>_xlfn.IFNA(IF(VLOOKUP(C58,'Cases2021 2022 FC'!AC:AD,2,0)=0,"1",VLOOKUP(C58,'Cases2021 2022 FC'!AC:AD,2,0)),1)</f>
        <v>25</v>
      </c>
      <c r="H58" s="103">
        <f t="shared" si="11"/>
        <v>8</v>
      </c>
      <c r="I58" s="90">
        <f ca="1">IFERROR(IF(L58="",0,L58-$L$1)-1,0)</f>
        <v>-9</v>
      </c>
      <c r="J58" s="90">
        <f>SUMIF(S1P!D:K,C:C,S1P!I:KI)</f>
        <v>207</v>
      </c>
      <c r="K58" s="104">
        <v>576</v>
      </c>
      <c r="L58" s="105">
        <v>46013</v>
      </c>
      <c r="M58" s="104">
        <f>K58</f>
        <v>576</v>
      </c>
      <c r="N58" s="104" t="s">
        <v>1450</v>
      </c>
      <c r="O58" s="90" t="str">
        <f t="shared" si="12"/>
        <v>OOS Risk</v>
      </c>
      <c r="P58" s="108">
        <f>_xlfn.IFNA(VLOOKUP(C58,S1P!D:N,11,0),"")</f>
        <v>46446</v>
      </c>
      <c r="Q58" s="88"/>
      <c r="R58" s="87" t="str">
        <f t="shared" si="13"/>
        <v>ΖΩΜΟΙ</v>
      </c>
    </row>
    <row r="59" spans="1:18" hidden="1" x14ac:dyDescent="0.3">
      <c r="A59" s="111" t="s">
        <v>90</v>
      </c>
      <c r="B59" s="103">
        <v>67751000</v>
      </c>
      <c r="C59" s="103">
        <v>67751000</v>
      </c>
      <c r="D59" s="111" t="s">
        <v>97</v>
      </c>
      <c r="E59" s="68"/>
      <c r="F59" s="109" t="str">
        <f t="shared" si="10"/>
        <v/>
      </c>
      <c r="G59" s="103">
        <f>_xlfn.IFNA(IF(VLOOKUP(C59,'Cases2021 2022 FC'!AC:AD,2,0)=0,"1",VLOOKUP(C59,'Cases2021 2022 FC'!AC:AD,2,0)),1)</f>
        <v>1</v>
      </c>
      <c r="H59" s="103">
        <f t="shared" si="11"/>
        <v>149</v>
      </c>
      <c r="I59" s="90">
        <f ca="1">IFERROR(IF(L59="",0,L59-$L$1)-0.0001,0)</f>
        <v>0</v>
      </c>
      <c r="J59" s="90">
        <f>SUMIF(S1P!D:K,C:C,S1P!I:KI)</f>
        <v>149</v>
      </c>
      <c r="K59" s="104">
        <v>0</v>
      </c>
      <c r="L59" s="105" t="s">
        <v>675</v>
      </c>
      <c r="M59" s="104"/>
      <c r="N59" s="104"/>
      <c r="O59" s="90" t="str">
        <f t="shared" si="12"/>
        <v/>
      </c>
      <c r="P59" s="108">
        <f>_xlfn.IFNA(VLOOKUP(C59,S1P!D:N,11,0),"")</f>
        <v>46234</v>
      </c>
      <c r="Q59" s="88"/>
      <c r="R59" s="87" t="str">
        <f t="shared" si="13"/>
        <v>ΚΕΤΣΑΠ</v>
      </c>
    </row>
    <row r="60" spans="1:18" hidden="1" x14ac:dyDescent="0.3">
      <c r="A60" s="111" t="s">
        <v>150</v>
      </c>
      <c r="B60" s="103">
        <v>68222639</v>
      </c>
      <c r="C60" s="103">
        <v>68222639</v>
      </c>
      <c r="D60" s="111" t="s">
        <v>165</v>
      </c>
      <c r="E60" s="68"/>
      <c r="F60" s="109" t="str">
        <f t="shared" si="10"/>
        <v/>
      </c>
      <c r="G60" s="103">
        <f>_xlfn.IFNA(IF(VLOOKUP(C60,'Cases2021 2022 FC'!AC:AD,2,0)=0,"1",VLOOKUP(C60,'Cases2021 2022 FC'!AC:AD,2,0)),1)</f>
        <v>1</v>
      </c>
      <c r="H60" s="103">
        <f t="shared" si="11"/>
        <v>141</v>
      </c>
      <c r="I60" s="90">
        <f ca="1">IFERROR(IF(L60="",0,L60-$L$1)-0.0001,0)</f>
        <v>0</v>
      </c>
      <c r="J60" s="90">
        <f>SUMIF(S1P!D:K,C:C,S1P!I:KI)</f>
        <v>141</v>
      </c>
      <c r="K60" s="104">
        <v>0</v>
      </c>
      <c r="L60" s="105" t="s">
        <v>675</v>
      </c>
      <c r="M60" s="104"/>
      <c r="N60" s="104"/>
      <c r="O60" s="90" t="str">
        <f t="shared" si="12"/>
        <v/>
      </c>
      <c r="P60" s="108">
        <f>_xlfn.IFNA(VLOOKUP(C60,S1P!D:N,11,0),"")</f>
        <v>46227</v>
      </c>
      <c r="Q60" s="88"/>
      <c r="R60" s="87" t="str">
        <f t="shared" si="13"/>
        <v>CARTE DOR BUFFET</v>
      </c>
    </row>
    <row r="61" spans="1:18" s="171" customFormat="1" hidden="1" x14ac:dyDescent="0.3">
      <c r="A61" s="164" t="s">
        <v>108</v>
      </c>
      <c r="B61" s="165">
        <v>67751002</v>
      </c>
      <c r="C61" s="165">
        <v>64845275</v>
      </c>
      <c r="D61" s="164" t="s">
        <v>118</v>
      </c>
      <c r="E61" s="68"/>
      <c r="F61" s="167" t="str">
        <f t="shared" si="10"/>
        <v/>
      </c>
      <c r="G61" s="103">
        <f>_xlfn.IFNA(IF(VLOOKUP(C61,'Cases2021 2022 FC'!AC:AD,2,0)=0,"1",VLOOKUP(C61,'Cases2021 2022 FC'!AC:AD,2,0)),1)</f>
        <v>1</v>
      </c>
      <c r="H61" s="103">
        <f t="shared" si="11"/>
        <v>78</v>
      </c>
      <c r="I61" s="90">
        <f ca="1">IFERROR(IF(L61="",0,L61-$L$1)-0.0001,0)</f>
        <v>0</v>
      </c>
      <c r="J61" s="90">
        <f>SUMIF(S1P!D:K,C:C,S1P!I:KI)</f>
        <v>78</v>
      </c>
      <c r="K61" s="104"/>
      <c r="L61" s="105" t="s">
        <v>675</v>
      </c>
      <c r="M61" s="104">
        <f>K61</f>
        <v>0</v>
      </c>
      <c r="N61" s="104"/>
      <c r="O61" s="114" t="str">
        <f t="shared" si="12"/>
        <v/>
      </c>
      <c r="P61" s="168">
        <f>_xlfn.IFNA(VLOOKUP(C61,S1P!D:N,11,0),"")</f>
        <v>46265</v>
      </c>
      <c r="Q61" s="169"/>
      <c r="R61" s="170" t="str">
        <f t="shared" si="13"/>
        <v>DRESSINGS</v>
      </c>
    </row>
    <row r="62" spans="1:18" hidden="1" x14ac:dyDescent="0.3">
      <c r="A62" s="111" t="s">
        <v>90</v>
      </c>
      <c r="B62" s="103">
        <v>67682359</v>
      </c>
      <c r="C62" s="103">
        <v>67682359</v>
      </c>
      <c r="D62" s="111" t="s">
        <v>94</v>
      </c>
      <c r="E62" s="68" t="s">
        <v>481</v>
      </c>
      <c r="F62" s="167" t="str">
        <f t="shared" si="10"/>
        <v/>
      </c>
      <c r="G62" s="103">
        <f>_xlfn.IFNA(IF(VLOOKUP(C62,'Cases2021 2022 FC'!AC:AD,2,0)=0,"1",VLOOKUP(C62,'Cases2021 2022 FC'!AC:AD,2,0)),1)</f>
        <v>99</v>
      </c>
      <c r="H62" s="103">
        <f t="shared" si="11"/>
        <v>25</v>
      </c>
      <c r="I62" s="90">
        <f ca="1">IFERROR(IF(L62="",0,L62-$L$1)-1,0)</f>
        <v>0</v>
      </c>
      <c r="J62" s="90">
        <f>SUMIF(S1P!D:K,C:C,S1P!I:KI)</f>
        <v>2517</v>
      </c>
      <c r="K62" s="104">
        <v>1344</v>
      </c>
      <c r="L62" s="105" t="s">
        <v>675</v>
      </c>
      <c r="M62" s="104">
        <f>K62</f>
        <v>1344</v>
      </c>
      <c r="N62" s="104" t="s">
        <v>1450</v>
      </c>
      <c r="O62" s="90" t="str">
        <f t="shared" si="12"/>
        <v/>
      </c>
      <c r="P62" s="108">
        <f>_xlfn.IFNA(VLOOKUP(C62,S1P!D:N,11,0),"")</f>
        <v>46320</v>
      </c>
      <c r="Q62" s="88"/>
      <c r="R62" s="87" t="str">
        <f t="shared" si="13"/>
        <v>ΚΕΤΣΑΠ</v>
      </c>
    </row>
    <row r="63" spans="1:18" x14ac:dyDescent="0.3">
      <c r="A63" s="111" t="s">
        <v>3</v>
      </c>
      <c r="B63" s="103">
        <v>68764357</v>
      </c>
      <c r="C63" s="103">
        <v>68764357</v>
      </c>
      <c r="D63" s="111" t="s">
        <v>631</v>
      </c>
      <c r="E63" s="68"/>
      <c r="F63" s="109" t="str">
        <f t="shared" si="10"/>
        <v>OOS Risk</v>
      </c>
      <c r="G63" s="103">
        <f>_xlfn.IFNA(IF(VLOOKUP(C63,'Cases2021 2022 FC'!AC:AD,2,0)=0,"1",VLOOKUP(C63,'Cases2021 2022 FC'!AC:AD,2,0)),1)</f>
        <v>2</v>
      </c>
      <c r="H63" s="103">
        <f t="shared" si="11"/>
        <v>9</v>
      </c>
      <c r="I63" s="90">
        <f ca="1">IFERROR(IF(L63="",0,L63-$L$1)-0.0001,0)</f>
        <v>0</v>
      </c>
      <c r="J63" s="90">
        <f>SUMIF(S1P!D:K,C:C,S1P!I:KI)</f>
        <v>18</v>
      </c>
      <c r="K63" s="104"/>
      <c r="L63" s="105" t="s">
        <v>675</v>
      </c>
      <c r="M63" s="104"/>
      <c r="N63" s="179" t="s">
        <v>2243</v>
      </c>
      <c r="O63" s="90" t="str">
        <f t="shared" si="12"/>
        <v>OOS Risk</v>
      </c>
      <c r="P63" s="108">
        <f>_xlfn.IFNA(VLOOKUP(C63,S1P!D:N,11,0),"")</f>
        <v>46356</v>
      </c>
      <c r="Q63" s="88"/>
      <c r="R63" s="87" t="str">
        <f t="shared" si="13"/>
        <v>ΖΩΜΟΙ</v>
      </c>
    </row>
    <row r="64" spans="1:18" hidden="1" x14ac:dyDescent="0.3">
      <c r="A64" s="111" t="s">
        <v>3</v>
      </c>
      <c r="B64" s="103">
        <v>68703091</v>
      </c>
      <c r="C64" s="103">
        <v>68703091</v>
      </c>
      <c r="D64" s="111" t="s">
        <v>622</v>
      </c>
      <c r="E64" s="68"/>
      <c r="F64" s="109" t="str">
        <f t="shared" si="10"/>
        <v/>
      </c>
      <c r="G64" s="103">
        <f>_xlfn.IFNA(IF(VLOOKUP(C64,'Cases2021 2022 FC'!AC:AD,2,0)=0,"1",VLOOKUP(C64,'Cases2021 2022 FC'!AC:AD,2,0)),1)</f>
        <v>7</v>
      </c>
      <c r="H64" s="103">
        <f t="shared" si="11"/>
        <v>18</v>
      </c>
      <c r="I64" s="90">
        <f ca="1">IFERROR(IF(L64="",0,L64-$L$1)-0.0001,0)</f>
        <v>0</v>
      </c>
      <c r="J64" s="90">
        <f>SUMIF(S1P!D:K,C:C,S1P!I:KI)</f>
        <v>126</v>
      </c>
      <c r="K64" s="104">
        <v>216</v>
      </c>
      <c r="L64" s="105" t="s">
        <v>675</v>
      </c>
      <c r="M64" s="104">
        <f>K64</f>
        <v>216</v>
      </c>
      <c r="N64" s="104" t="s">
        <v>1452</v>
      </c>
      <c r="O64" s="90" t="str">
        <f t="shared" si="12"/>
        <v>SC Input</v>
      </c>
      <c r="P64" s="108">
        <f>_xlfn.IFNA(VLOOKUP(C64,S1P!D:N,11,0),"")</f>
        <v>46507</v>
      </c>
      <c r="Q64" s="88"/>
      <c r="R64" s="87" t="str">
        <f t="shared" si="13"/>
        <v>ΖΩΜΟΙ</v>
      </c>
    </row>
    <row r="65" spans="1:66" hidden="1" x14ac:dyDescent="0.3">
      <c r="A65" s="111" t="s">
        <v>77</v>
      </c>
      <c r="B65" s="103">
        <v>64308055</v>
      </c>
      <c r="C65" s="103">
        <v>64308055</v>
      </c>
      <c r="D65" s="111" t="s">
        <v>748</v>
      </c>
      <c r="E65" s="68"/>
      <c r="F65" s="109" t="str">
        <f t="shared" si="10"/>
        <v/>
      </c>
      <c r="G65" s="103">
        <f>_xlfn.IFNA(IF(VLOOKUP(C65,'Cases2021 2022 FC'!AC:AD,2,0)=0,"1",VLOOKUP(C65,'Cases2021 2022 FC'!AC:AD,2,0)),1)</f>
        <v>75</v>
      </c>
      <c r="H65" s="103">
        <f t="shared" si="11"/>
        <v>21</v>
      </c>
      <c r="I65" s="90">
        <f ca="1">IFERROR(IF(L65="",0,L65-$L$1)-1,0)</f>
        <v>0</v>
      </c>
      <c r="J65" s="90">
        <f>SUMIF(S1P!D:K,C:C,S1P!I:KI)</f>
        <v>1580</v>
      </c>
      <c r="K65" s="104">
        <v>0</v>
      </c>
      <c r="L65" s="105" t="s">
        <v>675</v>
      </c>
      <c r="M65" s="104"/>
      <c r="N65" s="104"/>
      <c r="O65" s="90" t="str">
        <f t="shared" si="12"/>
        <v/>
      </c>
      <c r="P65" s="108">
        <f>_xlfn.IFNA(VLOOKUP(C65,S1P!D:N,11,0),"")</f>
        <v>46191</v>
      </c>
      <c r="Q65" s="88"/>
      <c r="R65" s="87" t="str">
        <f t="shared" si="13"/>
        <v>ΜΑΓΙΟΝΕΖΑ</v>
      </c>
    </row>
    <row r="66" spans="1:66" hidden="1" x14ac:dyDescent="0.3">
      <c r="A66" s="111" t="s">
        <v>77</v>
      </c>
      <c r="B66" s="103">
        <v>22100403</v>
      </c>
      <c r="C66" s="103">
        <v>64773377</v>
      </c>
      <c r="D66" s="111" t="s">
        <v>80</v>
      </c>
      <c r="E66" s="68" t="s">
        <v>481</v>
      </c>
      <c r="F66" s="109" t="str">
        <f t="shared" si="10"/>
        <v/>
      </c>
      <c r="G66" s="103" t="str">
        <f>_xlfn.IFNA(IF(VLOOKUP(C66,'Cases2021 2022 FC'!AC:AD,2,0)=0,"1",VLOOKUP(C66,'Cases2021 2022 FC'!AC:AD,2,0)),1)</f>
        <v>1</v>
      </c>
      <c r="H66" s="103">
        <f t="shared" si="11"/>
        <v>8236</v>
      </c>
      <c r="I66" s="90">
        <f ca="1">IFERROR(IF(L66="",0,L66-$L$1)-0.0001,0)</f>
        <v>0</v>
      </c>
      <c r="J66" s="90">
        <f>SUMIF(S1P!D:K,C:C,S1P!I:KI)</f>
        <v>8236</v>
      </c>
      <c r="K66" s="104">
        <v>0</v>
      </c>
      <c r="L66" s="105" t="s">
        <v>675</v>
      </c>
      <c r="M66" s="104"/>
      <c r="N66" s="104"/>
      <c r="O66" s="90" t="str">
        <f t="shared" si="12"/>
        <v/>
      </c>
      <c r="P66" s="108">
        <f>_xlfn.IFNA(VLOOKUP(C66,S1P!D:N,11,0),"")</f>
        <v>46234</v>
      </c>
      <c r="Q66" s="88"/>
      <c r="R66" s="87" t="str">
        <f t="shared" si="13"/>
        <v>ΜΑΓΙΟΝΕΖΑ</v>
      </c>
    </row>
    <row r="67" spans="1:66" s="171" customFormat="1" hidden="1" x14ac:dyDescent="0.3">
      <c r="A67" s="111" t="s">
        <v>90</v>
      </c>
      <c r="B67" s="103" t="s">
        <v>98</v>
      </c>
      <c r="C67" s="103">
        <v>64929594</v>
      </c>
      <c r="D67" s="111" t="s">
        <v>99</v>
      </c>
      <c r="E67" s="68" t="s">
        <v>481</v>
      </c>
      <c r="F67" s="109" t="str">
        <f t="shared" si="10"/>
        <v/>
      </c>
      <c r="G67" s="103">
        <f>_xlfn.IFNA(IF(VLOOKUP(C67,'Cases2021 2022 FC'!AC:AD,2,0)=0,"1",VLOOKUP(C67,'Cases2021 2022 FC'!AC:AD,2,0)),1)</f>
        <v>31</v>
      </c>
      <c r="H67" s="103">
        <f t="shared" si="11"/>
        <v>52</v>
      </c>
      <c r="I67" s="90">
        <f ca="1">IFERROR(IF(L67="",0,L67-$L$1)-1,0)</f>
        <v>-61</v>
      </c>
      <c r="J67" s="90">
        <f>SUMIF(S1P!D:K,C:C,S1P!I:KI)</f>
        <v>1605</v>
      </c>
      <c r="K67" s="104">
        <v>1200</v>
      </c>
      <c r="L67" s="105">
        <v>45961</v>
      </c>
      <c r="M67" s="104">
        <f>K67</f>
        <v>1200</v>
      </c>
      <c r="N67" s="104"/>
      <c r="O67" s="90" t="str">
        <f t="shared" si="12"/>
        <v/>
      </c>
      <c r="P67" s="108" t="str">
        <f>_xlfn.IFNA(VLOOKUP(C67,S1P!D:N,5,0),"")</f>
        <v>531007H96</v>
      </c>
      <c r="Q67" s="88"/>
      <c r="R67" s="87" t="str">
        <f t="shared" si="13"/>
        <v>ΚΕΤΣΑΠ</v>
      </c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</row>
    <row r="68" spans="1:66" hidden="1" x14ac:dyDescent="0.3">
      <c r="A68" s="111" t="s">
        <v>124</v>
      </c>
      <c r="B68" s="103">
        <v>67505008</v>
      </c>
      <c r="C68" s="103">
        <v>67505008</v>
      </c>
      <c r="D68" s="111" t="s">
        <v>125</v>
      </c>
      <c r="E68" s="68"/>
      <c r="F68" s="109" t="str">
        <f t="shared" si="10"/>
        <v/>
      </c>
      <c r="G68" s="103">
        <f>_xlfn.IFNA(IF(VLOOKUP(C68,'Cases2021 2022 FC'!AC:AD,2,0)=0,"1",VLOOKUP(C68,'Cases2021 2022 FC'!AC:AD,2,0)),1)</f>
        <v>19</v>
      </c>
      <c r="H68" s="103">
        <f t="shared" si="11"/>
        <v>50</v>
      </c>
      <c r="I68" s="90">
        <f ca="1">IFERROR(IF(L68="",0,L68-$L$1)-1,0)</f>
        <v>0</v>
      </c>
      <c r="J68" s="90">
        <f>SUMIF(S1P!D:K,C:C,S1P!I:KI)</f>
        <v>941</v>
      </c>
      <c r="K68" s="104">
        <v>1040</v>
      </c>
      <c r="L68" s="105" t="s">
        <v>675</v>
      </c>
      <c r="M68" s="104">
        <f>K68</f>
        <v>1040</v>
      </c>
      <c r="N68" s="104"/>
      <c r="O68" s="90" t="str">
        <f t="shared" si="12"/>
        <v/>
      </c>
      <c r="P68" s="108">
        <f>_xlfn.IFNA(VLOOKUP(C68,S1P!D:N,11,0),"")</f>
        <v>46538</v>
      </c>
      <c r="Q68" s="88"/>
      <c r="R68" s="87" t="str">
        <f t="shared" si="13"/>
        <v>ΓΑΡΝΙΤΟΥΡΕΣ</v>
      </c>
    </row>
    <row r="69" spans="1:66" hidden="1" x14ac:dyDescent="0.3">
      <c r="A69" s="111" t="s">
        <v>108</v>
      </c>
      <c r="B69" s="103">
        <v>12110202</v>
      </c>
      <c r="C69" s="103">
        <v>64764703</v>
      </c>
      <c r="D69" s="111" t="s">
        <v>109</v>
      </c>
      <c r="E69" s="68"/>
      <c r="F69" s="109" t="str">
        <f t="shared" si="10"/>
        <v/>
      </c>
      <c r="G69" s="103">
        <f>_xlfn.IFNA(IF(VLOOKUP(C69,'Cases2021 2022 FC'!AC:AD,2,0)=0,"1",VLOOKUP(C69,'Cases2021 2022 FC'!AC:AD,2,0)),1)</f>
        <v>41</v>
      </c>
      <c r="H69" s="103">
        <f t="shared" si="11"/>
        <v>19</v>
      </c>
      <c r="I69" s="90">
        <f t="shared" ref="I69:I76" ca="1" si="15">IFERROR(IF(L69="",0,L69-$L$1)-0.0001,0)</f>
        <v>-48.000100000000003</v>
      </c>
      <c r="J69" s="90">
        <f>SUMIF(S1P!D:K,C:C,S1P!I:KI)</f>
        <v>788</v>
      </c>
      <c r="K69" s="104">
        <v>1200</v>
      </c>
      <c r="L69" s="105">
        <v>45973</v>
      </c>
      <c r="M69" s="104">
        <f>K69</f>
        <v>1200</v>
      </c>
      <c r="N69" s="104" t="s">
        <v>1644</v>
      </c>
      <c r="O69" s="90" t="str">
        <f t="shared" si="12"/>
        <v>SC Input</v>
      </c>
      <c r="P69" s="108">
        <f>_xlfn.IFNA(VLOOKUP(C69,S1P!D:N,11,0),"")</f>
        <v>46173</v>
      </c>
      <c r="Q69" s="88"/>
      <c r="R69" s="87" t="str">
        <f t="shared" si="13"/>
        <v>DRESSINGS</v>
      </c>
    </row>
    <row r="70" spans="1:66" hidden="1" x14ac:dyDescent="0.3">
      <c r="A70" s="111" t="s">
        <v>69</v>
      </c>
      <c r="B70" s="103">
        <v>67950629</v>
      </c>
      <c r="C70" s="103">
        <v>69755942</v>
      </c>
      <c r="D70" s="111" t="s">
        <v>719</v>
      </c>
      <c r="E70" s="68"/>
      <c r="F70" s="109" t="str">
        <f t="shared" ref="F70:F105" si="16">IF(H70=0,"OOS",IF(H70&lt;=10,"OOS Risk",""))</f>
        <v/>
      </c>
      <c r="G70" s="103" t="str">
        <f>_xlfn.IFNA(IF(VLOOKUP(C70,'Cases2021 2022 FC'!AC:AD,2,0)=0,"1",VLOOKUP(C70,'Cases2021 2022 FC'!AC:AD,2,0)),1)</f>
        <v>1</v>
      </c>
      <c r="H70" s="103">
        <f t="shared" ref="H70:H101" si="17">ROUND(J70/G70,0)</f>
        <v>113</v>
      </c>
      <c r="I70" s="90">
        <f t="shared" ca="1" si="15"/>
        <v>0</v>
      </c>
      <c r="J70" s="90">
        <f>SUMIF(S1P!D:K,C:C,S1P!I:KI)</f>
        <v>113</v>
      </c>
      <c r="K70" s="104">
        <v>0</v>
      </c>
      <c r="L70" s="105" t="s">
        <v>675</v>
      </c>
      <c r="M70" s="104"/>
      <c r="N70" s="104"/>
      <c r="O70" s="90" t="str">
        <f t="shared" ref="O70:O100" si="18">IF(H70=0,"OOS",IF(H70&lt;=10,"OOS Risk",IF(H70&lt;=20,"SC Input","")))</f>
        <v/>
      </c>
      <c r="P70" s="108">
        <f>_xlfn.IFNA(VLOOKUP(C70,S1P!D:N,11,0),"")</f>
        <v>46356</v>
      </c>
      <c r="Q70" s="88"/>
      <c r="R70" s="87" t="str">
        <f t="shared" si="13"/>
        <v xml:space="preserve">ΣΟΥΠΕΣ </v>
      </c>
    </row>
    <row r="71" spans="1:66" hidden="1" x14ac:dyDescent="0.3">
      <c r="A71" s="111" t="s">
        <v>3</v>
      </c>
      <c r="B71" s="103">
        <v>22010602</v>
      </c>
      <c r="C71" s="103">
        <v>22010602</v>
      </c>
      <c r="D71" s="111" t="s">
        <v>4</v>
      </c>
      <c r="E71" s="68" t="s">
        <v>481</v>
      </c>
      <c r="F71" s="109" t="str">
        <f t="shared" si="16"/>
        <v/>
      </c>
      <c r="G71" s="103">
        <f>_xlfn.IFNA(IF(VLOOKUP(C71,'Cases2021 2022 FC'!AC:AD,2,0)=0,"1",VLOOKUP(C71,'Cases2021 2022 FC'!AC:AD,2,0)),1)</f>
        <v>16</v>
      </c>
      <c r="H71" s="103">
        <f t="shared" si="17"/>
        <v>40</v>
      </c>
      <c r="I71" s="90">
        <f t="shared" ca="1" si="15"/>
        <v>0</v>
      </c>
      <c r="J71" s="90">
        <f>SUMIF(S1P!D:K,C:C,S1P!I:KI)</f>
        <v>640</v>
      </c>
      <c r="K71" s="104">
        <v>5497</v>
      </c>
      <c r="L71" s="105" t="s">
        <v>675</v>
      </c>
      <c r="M71" s="104"/>
      <c r="N71" s="104"/>
      <c r="O71" s="90" t="str">
        <f t="shared" si="18"/>
        <v/>
      </c>
      <c r="P71" s="108">
        <f>_xlfn.IFNA(VLOOKUP(C71,S1P!D:N,11,0),"")</f>
        <v>46477</v>
      </c>
      <c r="Q71" s="88"/>
      <c r="R71" s="87" t="str">
        <f t="shared" si="13"/>
        <v>ΖΩΜΟΙ</v>
      </c>
    </row>
    <row r="72" spans="1:66" hidden="1" x14ac:dyDescent="0.3">
      <c r="A72" s="111" t="s">
        <v>77</v>
      </c>
      <c r="B72" s="103">
        <v>12100503</v>
      </c>
      <c r="C72" s="103">
        <v>12100503</v>
      </c>
      <c r="D72" s="111" t="s">
        <v>82</v>
      </c>
      <c r="E72" s="68" t="s">
        <v>481</v>
      </c>
      <c r="F72" s="109" t="str">
        <f t="shared" si="16"/>
        <v/>
      </c>
      <c r="G72" s="103">
        <f>_xlfn.IFNA(IF(VLOOKUP(C72,'Cases2021 2022 FC'!AC:AD,2,0)=0,"1",VLOOKUP(C72,'Cases2021 2022 FC'!AC:AD,2,0)),1)</f>
        <v>354</v>
      </c>
      <c r="H72" s="103">
        <f t="shared" si="17"/>
        <v>16</v>
      </c>
      <c r="I72" s="90">
        <f t="shared" ca="1" si="15"/>
        <v>0</v>
      </c>
      <c r="J72" s="90">
        <f>SUMIF(S1P!D:K,C:C,S1P!I:KI)</f>
        <v>5612</v>
      </c>
      <c r="K72" s="104">
        <v>720</v>
      </c>
      <c r="L72" s="105" t="s">
        <v>675</v>
      </c>
      <c r="M72" s="104"/>
      <c r="N72" s="104"/>
      <c r="O72" s="90" t="str">
        <f t="shared" si="18"/>
        <v>SC Input</v>
      </c>
      <c r="P72" s="108">
        <f>_xlfn.IFNA(VLOOKUP(C72,S1P!D:N,11,0),"")</f>
        <v>46234</v>
      </c>
      <c r="Q72" s="88"/>
      <c r="R72" s="87" t="str">
        <f t="shared" si="13"/>
        <v>ΜΑΓΙΟΝΕΖΑ</v>
      </c>
    </row>
    <row r="73" spans="1:66" x14ac:dyDescent="0.3">
      <c r="A73" s="111" t="s">
        <v>3</v>
      </c>
      <c r="B73" s="103">
        <v>12011802</v>
      </c>
      <c r="C73" s="103">
        <v>12011802</v>
      </c>
      <c r="D73" s="111" t="s">
        <v>10</v>
      </c>
      <c r="E73" s="68"/>
      <c r="F73" s="109" t="str">
        <f t="shared" si="16"/>
        <v>OOS Risk</v>
      </c>
      <c r="G73" s="103">
        <f>_xlfn.IFNA(IF(VLOOKUP(C73,'Cases2021 2022 FC'!AC:AD,2,0)=0,"1",VLOOKUP(C73,'Cases2021 2022 FC'!AC:AD,2,0)),1)</f>
        <v>10</v>
      </c>
      <c r="H73" s="103">
        <f t="shared" si="17"/>
        <v>5</v>
      </c>
      <c r="I73" s="90">
        <f t="shared" ca="1" si="15"/>
        <v>0</v>
      </c>
      <c r="J73" s="90">
        <f>SUMIF(S1P!D:K,C:C,S1P!I:KI)</f>
        <v>46</v>
      </c>
      <c r="K73" s="104"/>
      <c r="L73" s="105" t="s">
        <v>675</v>
      </c>
      <c r="M73" s="104"/>
      <c r="N73" s="179" t="s">
        <v>2243</v>
      </c>
      <c r="O73" s="90" t="str">
        <f t="shared" si="18"/>
        <v>OOS Risk</v>
      </c>
      <c r="P73" s="108">
        <f>_xlfn.IFNA(VLOOKUP(C73,S1P!D:N,11,0),"")</f>
        <v>46418</v>
      </c>
      <c r="Q73" s="88"/>
      <c r="R73" s="87" t="str">
        <f t="shared" si="13"/>
        <v>ΖΩΜΟΙ</v>
      </c>
    </row>
    <row r="74" spans="1:66" hidden="1" x14ac:dyDescent="0.3">
      <c r="A74" s="111" t="s">
        <v>3</v>
      </c>
      <c r="B74" s="103">
        <v>39631001</v>
      </c>
      <c r="C74" s="103">
        <v>39631001</v>
      </c>
      <c r="D74" s="111" t="s">
        <v>6</v>
      </c>
      <c r="E74" s="68" t="s">
        <v>481</v>
      </c>
      <c r="F74" s="109" t="str">
        <f t="shared" si="16"/>
        <v/>
      </c>
      <c r="G74" s="103">
        <f>_xlfn.IFNA(IF(VLOOKUP(C74,'Cases2021 2022 FC'!AC:AD,2,0)=0,"1",VLOOKUP(C74,'Cases2021 2022 FC'!AC:AD,2,0)),1)</f>
        <v>5</v>
      </c>
      <c r="H74" s="103">
        <f t="shared" si="17"/>
        <v>28</v>
      </c>
      <c r="I74" s="90">
        <f t="shared" ca="1" si="15"/>
        <v>0</v>
      </c>
      <c r="J74" s="90">
        <f>SUMIF(S1P!D:K,C:C,S1P!I:KI)</f>
        <v>141</v>
      </c>
      <c r="K74" s="104">
        <v>1071</v>
      </c>
      <c r="L74" s="105" t="s">
        <v>675</v>
      </c>
      <c r="M74" s="104"/>
      <c r="N74" s="104"/>
      <c r="O74" s="90" t="str">
        <f t="shared" si="18"/>
        <v/>
      </c>
      <c r="P74" s="108">
        <f>_xlfn.IFNA(VLOOKUP(C74,S1P!D:N,11,0),"")</f>
        <v>46538</v>
      </c>
      <c r="Q74" s="88"/>
      <c r="R74" s="87" t="str">
        <f t="shared" si="13"/>
        <v>ΖΩΜΟΙ</v>
      </c>
    </row>
    <row r="75" spans="1:66" hidden="1" x14ac:dyDescent="0.3">
      <c r="A75" s="111" t="s">
        <v>102</v>
      </c>
      <c r="B75" s="103">
        <v>64902224</v>
      </c>
      <c r="C75" s="103">
        <v>64902224</v>
      </c>
      <c r="D75" s="111" t="s">
        <v>834</v>
      </c>
      <c r="E75" s="68"/>
      <c r="F75" s="109" t="str">
        <f t="shared" si="16"/>
        <v/>
      </c>
      <c r="G75" s="103">
        <f>_xlfn.IFNA(IF(VLOOKUP(C75,'Cases2021 2022 FC'!AC:AD,2,0)=0,"1",VLOOKUP(C75,'Cases2021 2022 FC'!AC:AD,2,0)),1)</f>
        <v>2</v>
      </c>
      <c r="H75" s="103">
        <f t="shared" si="17"/>
        <v>106</v>
      </c>
      <c r="I75" s="90">
        <f t="shared" ca="1" si="15"/>
        <v>0</v>
      </c>
      <c r="J75" s="90">
        <f>SUMIF(S1P!D:K,C:C,S1P!I:KI)</f>
        <v>212</v>
      </c>
      <c r="K75" s="104">
        <v>0</v>
      </c>
      <c r="L75" s="105" t="s">
        <v>675</v>
      </c>
      <c r="M75" s="104"/>
      <c r="N75" s="104"/>
      <c r="O75" s="90" t="str">
        <f t="shared" si="18"/>
        <v/>
      </c>
      <c r="P75" s="108">
        <f>_xlfn.IFNA(VLOOKUP(C75,S1P!D:N,11,0),"")</f>
        <v>46237</v>
      </c>
      <c r="Q75" s="88"/>
      <c r="R75" s="87" t="str">
        <f t="shared" si="13"/>
        <v>ΜΟΥΣΤΑΡΔΑ</v>
      </c>
    </row>
    <row r="76" spans="1:66" hidden="1" x14ac:dyDescent="0.3">
      <c r="A76" s="111" t="s">
        <v>41</v>
      </c>
      <c r="B76" s="103">
        <v>16869701</v>
      </c>
      <c r="C76" s="103">
        <v>67751196</v>
      </c>
      <c r="D76" s="111" t="s">
        <v>50</v>
      </c>
      <c r="E76" s="68"/>
      <c r="F76" s="109" t="str">
        <f t="shared" si="16"/>
        <v/>
      </c>
      <c r="G76" s="103">
        <f>_xlfn.IFNA(IF(VLOOKUP(C76,'Cases2021 2022 FC'!AC:AD,2,0)=0,"1",VLOOKUP(C76,'Cases2021 2022 FC'!AC:AD,2,0)),1)</f>
        <v>1</v>
      </c>
      <c r="H76" s="103">
        <f t="shared" si="17"/>
        <v>51</v>
      </c>
      <c r="I76" s="90">
        <f t="shared" ca="1" si="15"/>
        <v>0</v>
      </c>
      <c r="J76" s="90">
        <f>SUMIF(S1P!D:K,C:C,S1P!I:KI)</f>
        <v>51</v>
      </c>
      <c r="K76" s="104">
        <v>64</v>
      </c>
      <c r="L76" s="105" t="s">
        <v>675</v>
      </c>
      <c r="M76" s="104"/>
      <c r="N76" s="104"/>
      <c r="O76" s="90" t="str">
        <f t="shared" si="18"/>
        <v/>
      </c>
      <c r="P76" s="108">
        <f>_xlfn.IFNA(VLOOKUP(C76,S1P!D:N,11,0),"")</f>
        <v>46418</v>
      </c>
      <c r="Q76" s="88"/>
      <c r="R76" s="87" t="str">
        <f t="shared" ref="R76:R93" si="19">A76</f>
        <v>ΣΑΛΤΣΕΣ</v>
      </c>
    </row>
    <row r="77" spans="1:66" hidden="1" x14ac:dyDescent="0.3">
      <c r="A77" s="111" t="s">
        <v>41</v>
      </c>
      <c r="B77" s="103">
        <v>13091403</v>
      </c>
      <c r="C77" s="103">
        <v>67577421</v>
      </c>
      <c r="D77" s="111" t="s">
        <v>52</v>
      </c>
      <c r="E77" s="68"/>
      <c r="F77" s="109" t="str">
        <f t="shared" si="16"/>
        <v/>
      </c>
      <c r="G77" s="103">
        <f>_xlfn.IFNA(IF(VLOOKUP(C77,'Cases2021 2022 FC'!AC:AD,2,0)=0,"1",VLOOKUP(C77,'Cases2021 2022 FC'!AC:AD,2,0)),1)</f>
        <v>2</v>
      </c>
      <c r="H77" s="103">
        <f t="shared" si="17"/>
        <v>85</v>
      </c>
      <c r="I77" s="90">
        <f ca="1">IFERROR(IF(L77="",0,L77-$L$1)-1,0)</f>
        <v>0</v>
      </c>
      <c r="J77" s="90">
        <f>SUMIF(S1P!D:K,C:C,S1P!I:KI)</f>
        <v>169</v>
      </c>
      <c r="K77" s="104">
        <v>0</v>
      </c>
      <c r="L77" s="105" t="s">
        <v>675</v>
      </c>
      <c r="M77" s="104"/>
      <c r="N77" s="104"/>
      <c r="O77" s="90" t="str">
        <f t="shared" si="18"/>
        <v/>
      </c>
      <c r="P77" s="108">
        <f>_xlfn.IFNA(VLOOKUP(C77,S1P!D:N,11,0),"")</f>
        <v>46387</v>
      </c>
      <c r="Q77" s="88"/>
      <c r="R77" s="87" t="str">
        <f t="shared" si="19"/>
        <v>ΣΑΛΤΣΕΣ</v>
      </c>
    </row>
    <row r="78" spans="1:66" hidden="1" x14ac:dyDescent="0.3">
      <c r="A78" s="111" t="s">
        <v>41</v>
      </c>
      <c r="B78" s="103">
        <v>16164101</v>
      </c>
      <c r="C78" s="103">
        <v>16164101</v>
      </c>
      <c r="D78" s="111" t="s">
        <v>48</v>
      </c>
      <c r="E78" s="68"/>
      <c r="F78" s="109" t="str">
        <f t="shared" si="16"/>
        <v/>
      </c>
      <c r="G78" s="103">
        <f>_xlfn.IFNA(IF(VLOOKUP(C78,'Cases2021 2022 FC'!AC:AD,2,0)=0,"1",VLOOKUP(C78,'Cases2021 2022 FC'!AC:AD,2,0)),1)</f>
        <v>1</v>
      </c>
      <c r="H78" s="103">
        <f t="shared" si="17"/>
        <v>194</v>
      </c>
      <c r="I78" s="90">
        <f ca="1">IFERROR(IF(L78="",0,L78-$L$1)-0.0001,0)</f>
        <v>0</v>
      </c>
      <c r="J78" s="90">
        <f>SUMIF(S1P!D:K,C:C,S1P!I:KI)</f>
        <v>194</v>
      </c>
      <c r="K78" s="104">
        <v>0</v>
      </c>
      <c r="L78" s="105" t="s">
        <v>675</v>
      </c>
      <c r="M78" s="104"/>
      <c r="N78" s="104"/>
      <c r="O78" s="90" t="str">
        <f t="shared" si="18"/>
        <v/>
      </c>
      <c r="P78" s="108">
        <f>_xlfn.IFNA(VLOOKUP(C78,S1P!D:N,11,0),"")</f>
        <v>46326</v>
      </c>
      <c r="Q78" s="88"/>
      <c r="R78" s="87" t="str">
        <f t="shared" si="19"/>
        <v>ΣΑΛΤΣΕΣ</v>
      </c>
    </row>
    <row r="79" spans="1:66" hidden="1" x14ac:dyDescent="0.3">
      <c r="A79" s="111" t="s">
        <v>41</v>
      </c>
      <c r="B79" s="103">
        <v>24790301</v>
      </c>
      <c r="C79" s="103">
        <v>14790302</v>
      </c>
      <c r="D79" s="111" t="s">
        <v>47</v>
      </c>
      <c r="E79" s="68"/>
      <c r="F79" s="109" t="str">
        <f t="shared" si="16"/>
        <v/>
      </c>
      <c r="G79" s="103" t="str">
        <f>_xlfn.IFNA(IF(VLOOKUP(C79,'Cases2021 2022 FC'!AC:AD,2,0)=0,"1",VLOOKUP(C79,'Cases2021 2022 FC'!AC:AD,2,0)),1)</f>
        <v>1</v>
      </c>
      <c r="H79" s="103">
        <f t="shared" si="17"/>
        <v>34</v>
      </c>
      <c r="I79" s="90">
        <f ca="1">IFERROR(IF(L79="",0,L79-$L$1)-0.0001,0)</f>
        <v>0</v>
      </c>
      <c r="J79" s="90">
        <f>SUMIF(S1P!D:K,C:C,S1P!I:KI)</f>
        <v>34</v>
      </c>
      <c r="K79" s="104">
        <v>0</v>
      </c>
      <c r="L79" s="105" t="s">
        <v>675</v>
      </c>
      <c r="M79" s="104"/>
      <c r="N79" s="104"/>
      <c r="O79" s="90" t="str">
        <f t="shared" si="18"/>
        <v/>
      </c>
      <c r="P79" s="108">
        <f>_xlfn.IFNA(VLOOKUP(C79,S1P!D:N,11,0),"")</f>
        <v>46142</v>
      </c>
      <c r="Q79" s="88"/>
      <c r="R79" s="87" t="str">
        <f t="shared" si="19"/>
        <v>ΣΑΛΤΣΕΣ</v>
      </c>
    </row>
    <row r="80" spans="1:66" hidden="1" x14ac:dyDescent="0.3">
      <c r="A80" s="111" t="s">
        <v>41</v>
      </c>
      <c r="B80" s="103">
        <v>26695601</v>
      </c>
      <c r="C80" s="103">
        <v>16695603</v>
      </c>
      <c r="D80" s="111" t="s">
        <v>49</v>
      </c>
      <c r="E80" s="68"/>
      <c r="F80" s="109" t="str">
        <f t="shared" si="16"/>
        <v/>
      </c>
      <c r="G80" s="103" t="str">
        <f>_xlfn.IFNA(IF(VLOOKUP(C80,'Cases2021 2022 FC'!AC:AD,2,0)=0,"1",VLOOKUP(C80,'Cases2021 2022 FC'!AC:AD,2,0)),1)</f>
        <v>1</v>
      </c>
      <c r="H80" s="103">
        <f t="shared" si="17"/>
        <v>42</v>
      </c>
      <c r="I80" s="90">
        <f ca="1">IFERROR(IF(L80="",0,L80-$L$1)-0.0001,0)</f>
        <v>0</v>
      </c>
      <c r="J80" s="90">
        <f>SUMIF(S1P!D:K,C:C,S1P!I:KI)</f>
        <v>42</v>
      </c>
      <c r="K80" s="104">
        <v>0</v>
      </c>
      <c r="L80" s="105" t="s">
        <v>675</v>
      </c>
      <c r="M80" s="104"/>
      <c r="N80" s="104"/>
      <c r="O80" s="90" t="str">
        <f t="shared" si="18"/>
        <v/>
      </c>
      <c r="P80" s="108">
        <f>_xlfn.IFNA(VLOOKUP(C80,S1P!D:N,11,0),"")</f>
        <v>46234</v>
      </c>
      <c r="Q80" s="88"/>
      <c r="R80" s="87" t="str">
        <f t="shared" si="19"/>
        <v>ΣΑΛΤΣΕΣ</v>
      </c>
    </row>
    <row r="81" spans="1:66" hidden="1" x14ac:dyDescent="0.3">
      <c r="A81" s="111" t="s">
        <v>41</v>
      </c>
      <c r="B81" s="103">
        <v>16866501</v>
      </c>
      <c r="C81" s="103">
        <v>16866501</v>
      </c>
      <c r="D81" s="111" t="s">
        <v>44</v>
      </c>
      <c r="E81" s="68"/>
      <c r="F81" s="109" t="str">
        <f t="shared" si="16"/>
        <v/>
      </c>
      <c r="G81" s="103" t="str">
        <f>_xlfn.IFNA(IF(VLOOKUP(C81,'Cases2021 2022 FC'!AC:AD,2,0)=0,"1",VLOOKUP(C81,'Cases2021 2022 FC'!AC:AD,2,0)),1)</f>
        <v>1</v>
      </c>
      <c r="H81" s="103">
        <f t="shared" si="17"/>
        <v>26</v>
      </c>
      <c r="I81" s="90">
        <f ca="1">IFERROR(IF(L81="",0,L81-$L$1)-0.0001,0)</f>
        <v>0</v>
      </c>
      <c r="J81" s="90">
        <f>SUMIF(S1P!D:K,C:C,S1P!I:KI)</f>
        <v>26</v>
      </c>
      <c r="K81" s="104">
        <v>0</v>
      </c>
      <c r="L81" s="105" t="s">
        <v>675</v>
      </c>
      <c r="M81" s="104"/>
      <c r="N81" s="104"/>
      <c r="O81" s="90" t="str">
        <f t="shared" si="18"/>
        <v/>
      </c>
      <c r="P81" s="108">
        <f>_xlfn.IFNA(VLOOKUP(C81,S1P!D:N,11,0),"")</f>
        <v>46173</v>
      </c>
      <c r="Q81" s="88"/>
      <c r="R81" s="87" t="str">
        <f t="shared" si="19"/>
        <v>ΣΑΛΤΣΕΣ</v>
      </c>
    </row>
    <row r="82" spans="1:66" hidden="1" x14ac:dyDescent="0.3">
      <c r="A82" s="111" t="s">
        <v>61</v>
      </c>
      <c r="B82" s="103">
        <v>14413801</v>
      </c>
      <c r="C82" s="103">
        <v>14413801</v>
      </c>
      <c r="D82" s="111" t="s">
        <v>62</v>
      </c>
      <c r="E82" s="68"/>
      <c r="F82" s="109" t="str">
        <f t="shared" si="16"/>
        <v/>
      </c>
      <c r="G82" s="103">
        <f>_xlfn.IFNA(IF(VLOOKUP(C82,'Cases2021 2022 FC'!AC:AD,2,0)=0,"1",VLOOKUP(C82,'Cases2021 2022 FC'!AC:AD,2,0)),1)</f>
        <v>1</v>
      </c>
      <c r="H82" s="103">
        <f t="shared" si="17"/>
        <v>194</v>
      </c>
      <c r="I82" s="90">
        <f ca="1">IFERROR(IF(L82="",0,L82-$L$1)-1,0)</f>
        <v>0</v>
      </c>
      <c r="J82" s="90">
        <f>SUMIF(S1P!D:K,C:C,S1P!I:KI)</f>
        <v>194</v>
      </c>
      <c r="K82" s="104">
        <v>80</v>
      </c>
      <c r="L82" s="105" t="s">
        <v>675</v>
      </c>
      <c r="M82" s="104">
        <f>K82</f>
        <v>80</v>
      </c>
      <c r="N82" s="104"/>
      <c r="O82" s="90" t="str">
        <f t="shared" si="18"/>
        <v/>
      </c>
      <c r="P82" s="108">
        <f>_xlfn.IFNA(VLOOKUP(C82,S1P!D:N,11,0),"")</f>
        <v>46167</v>
      </c>
      <c r="Q82" s="88"/>
      <c r="R82" s="87" t="str">
        <f t="shared" si="19"/>
        <v>WORLD CUISINES</v>
      </c>
    </row>
    <row r="83" spans="1:66" hidden="1" x14ac:dyDescent="0.3">
      <c r="A83" s="111" t="s">
        <v>41</v>
      </c>
      <c r="B83" s="103">
        <v>27275201</v>
      </c>
      <c r="C83" s="103">
        <v>67738211</v>
      </c>
      <c r="D83" s="111" t="s">
        <v>46</v>
      </c>
      <c r="E83" s="68" t="s">
        <v>481</v>
      </c>
      <c r="F83" s="109" t="str">
        <f t="shared" si="16"/>
        <v/>
      </c>
      <c r="G83" s="103">
        <f>_xlfn.IFNA(IF(VLOOKUP(C83,'Cases2021 2022 FC'!AC:AD,2,0)=0,"1",VLOOKUP(C83,'Cases2021 2022 FC'!AC:AD,2,0)),1)</f>
        <v>22</v>
      </c>
      <c r="H83" s="103">
        <f t="shared" si="17"/>
        <v>26</v>
      </c>
      <c r="I83" s="90">
        <f ca="1">IFERROR(IF(L83="",0,L83-$L$1)-1,0)</f>
        <v>0</v>
      </c>
      <c r="J83" s="90">
        <f>SUMIF(S1P!D:K,C:C,S1P!I:KI)</f>
        <v>579</v>
      </c>
      <c r="K83" s="104">
        <v>0</v>
      </c>
      <c r="L83" s="105" t="s">
        <v>675</v>
      </c>
      <c r="M83" s="104"/>
      <c r="N83" s="104"/>
      <c r="O83" s="90" t="str">
        <f t="shared" si="18"/>
        <v/>
      </c>
      <c r="P83" s="108">
        <f>_xlfn.IFNA(VLOOKUP(C83,S1P!D:N,11,0),"")</f>
        <v>46477</v>
      </c>
      <c r="Q83" s="88"/>
      <c r="R83" s="87" t="str">
        <f t="shared" si="19"/>
        <v>ΣΑΛΤΣΕΣ</v>
      </c>
    </row>
    <row r="84" spans="1:66" x14ac:dyDescent="0.3">
      <c r="A84" s="111" t="s">
        <v>77</v>
      </c>
      <c r="B84" s="103">
        <v>64922041</v>
      </c>
      <c r="C84" s="103">
        <v>64922041</v>
      </c>
      <c r="D84" s="111" t="s">
        <v>723</v>
      </c>
      <c r="E84" s="68"/>
      <c r="F84" s="109" t="str">
        <f t="shared" si="16"/>
        <v>OOS Risk</v>
      </c>
      <c r="G84" s="103">
        <f>_xlfn.IFNA(IF(VLOOKUP(C84,'Cases2021 2022 FC'!AC:AD,2,0)=0,"1",VLOOKUP(C84,'Cases2021 2022 FC'!AC:AD,2,0)),1)</f>
        <v>101</v>
      </c>
      <c r="H84" s="103">
        <f t="shared" si="17"/>
        <v>8</v>
      </c>
      <c r="I84" s="90">
        <f ca="1">IFERROR(IF(L84="",0,L84-$L$1)-1,0)</f>
        <v>0</v>
      </c>
      <c r="J84" s="90">
        <f>SUMIF(S1P!D:K,C:C,S1P!I:KI)</f>
        <v>766</v>
      </c>
      <c r="K84" s="104">
        <v>420</v>
      </c>
      <c r="L84" s="105" t="s">
        <v>675</v>
      </c>
      <c r="M84" s="104">
        <f>K84</f>
        <v>420</v>
      </c>
      <c r="N84" s="104"/>
      <c r="O84" s="90" t="str">
        <f t="shared" si="18"/>
        <v>OOS Risk</v>
      </c>
      <c r="P84" s="108">
        <f>_xlfn.IFNA(VLOOKUP(C84,S1P!D:N,11,0),"")</f>
        <v>46225</v>
      </c>
      <c r="Q84" s="88"/>
      <c r="R84" s="87" t="str">
        <f t="shared" si="19"/>
        <v>ΜΑΓΙΟΝΕΖΑ</v>
      </c>
    </row>
    <row r="85" spans="1:66" s="86" customFormat="1" hidden="1" x14ac:dyDescent="0.3">
      <c r="A85" s="111" t="s">
        <v>23</v>
      </c>
      <c r="B85" s="103" t="s">
        <v>30</v>
      </c>
      <c r="C85" s="103">
        <v>17193401</v>
      </c>
      <c r="D85" s="111" t="s">
        <v>31</v>
      </c>
      <c r="E85" s="68"/>
      <c r="F85" s="109" t="str">
        <f t="shared" si="16"/>
        <v/>
      </c>
      <c r="G85" s="103">
        <f>_xlfn.IFNA(IF(VLOOKUP(C85,'Cases2021 2022 FC'!AC:AD,2,0)=0,"1",VLOOKUP(C85,'Cases2021 2022 FC'!AC:AD,2,0)),1)</f>
        <v>60</v>
      </c>
      <c r="H85" s="103">
        <f t="shared" si="17"/>
        <v>42</v>
      </c>
      <c r="I85" s="90">
        <f ca="1">IFERROR(IF(L85="",0,L85-$L$1)-1,0)</f>
        <v>0</v>
      </c>
      <c r="J85" s="90">
        <f>SUMIF(S1P!D:K,C:C,S1P!I:KI)</f>
        <v>2534</v>
      </c>
      <c r="K85" s="104">
        <v>5468</v>
      </c>
      <c r="L85" s="105" t="s">
        <v>675</v>
      </c>
      <c r="M85" s="104">
        <f>K85</f>
        <v>5468</v>
      </c>
      <c r="N85" s="104"/>
      <c r="O85" s="90" t="str">
        <f t="shared" si="18"/>
        <v/>
      </c>
      <c r="P85" s="108">
        <f>_xlfn.IFNA(VLOOKUP(C85,S1P!D:N,11,0),"")</f>
        <v>46295</v>
      </c>
      <c r="Q85" s="88"/>
      <c r="R85" s="87" t="str">
        <f t="shared" si="19"/>
        <v>SEASONINGS</v>
      </c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</row>
    <row r="86" spans="1:66" hidden="1" x14ac:dyDescent="0.3">
      <c r="A86" s="111" t="s">
        <v>90</v>
      </c>
      <c r="B86" s="103" t="s">
        <v>91</v>
      </c>
      <c r="C86" s="103">
        <v>64928335</v>
      </c>
      <c r="D86" s="111" t="s">
        <v>92</v>
      </c>
      <c r="E86" s="68"/>
      <c r="F86" s="109" t="str">
        <f t="shared" si="16"/>
        <v/>
      </c>
      <c r="G86" s="103">
        <f>_xlfn.IFNA(IF(VLOOKUP(C86,'Cases2021 2022 FC'!AC:AD,2,0)=0,"1",VLOOKUP(C86,'Cases2021 2022 FC'!AC:AD,2,0)),1)</f>
        <v>52</v>
      </c>
      <c r="H86" s="103">
        <f t="shared" si="17"/>
        <v>32</v>
      </c>
      <c r="I86" s="90">
        <f t="shared" ref="I86:I92" ca="1" si="20">IFERROR(IF(L86="",0,L86-$L$1)-0.0001,0)</f>
        <v>0</v>
      </c>
      <c r="J86" s="90">
        <f>SUMIF(S1P!D:K,C:C,S1P!I:KI)</f>
        <v>1674</v>
      </c>
      <c r="K86" s="104">
        <v>2500</v>
      </c>
      <c r="L86" s="105" t="s">
        <v>675</v>
      </c>
      <c r="M86" s="104">
        <f>K86</f>
        <v>2500</v>
      </c>
      <c r="N86" s="104"/>
      <c r="O86" s="90" t="str">
        <f t="shared" si="18"/>
        <v/>
      </c>
      <c r="P86" s="108">
        <f>_xlfn.IFNA(VLOOKUP(C86,S1P!D:N,11,0),"")</f>
        <v>46142</v>
      </c>
      <c r="Q86" s="88"/>
      <c r="R86" s="87" t="str">
        <f t="shared" si="19"/>
        <v>ΚΕΤΣΑΠ</v>
      </c>
    </row>
    <row r="87" spans="1:66" hidden="1" x14ac:dyDescent="0.3">
      <c r="A87" s="111" t="s">
        <v>69</v>
      </c>
      <c r="B87" s="103">
        <v>18696502</v>
      </c>
      <c r="C87" s="103">
        <v>18696502</v>
      </c>
      <c r="D87" s="111" t="s">
        <v>72</v>
      </c>
      <c r="E87" s="68"/>
      <c r="F87" s="109" t="str">
        <f t="shared" si="16"/>
        <v/>
      </c>
      <c r="G87" s="103" t="str">
        <f>_xlfn.IFNA(IF(VLOOKUP(C87,'Cases2021 2022 FC'!AC:AD,2,0)=0,"1",VLOOKUP(C87,'Cases2021 2022 FC'!AC:AD,2,0)),1)</f>
        <v>1</v>
      </c>
      <c r="H87" s="103">
        <f t="shared" si="17"/>
        <v>103</v>
      </c>
      <c r="I87" s="90">
        <f t="shared" ca="1" si="20"/>
        <v>0</v>
      </c>
      <c r="J87" s="90">
        <f>SUMIF(S1P!D:K,C:C,S1P!I:KI)</f>
        <v>103</v>
      </c>
      <c r="K87" s="104">
        <v>90</v>
      </c>
      <c r="L87" s="105" t="s">
        <v>675</v>
      </c>
      <c r="M87" s="104"/>
      <c r="N87" s="104"/>
      <c r="O87" s="90" t="str">
        <f t="shared" si="18"/>
        <v/>
      </c>
      <c r="P87" s="108">
        <f>_xlfn.IFNA(VLOOKUP(C87,S1P!D:N,11,0),"")</f>
        <v>46507</v>
      </c>
      <c r="Q87" s="88"/>
      <c r="R87" s="87" t="str">
        <f t="shared" si="19"/>
        <v xml:space="preserve">ΣΟΥΠΕΣ </v>
      </c>
    </row>
    <row r="88" spans="1:66" hidden="1" x14ac:dyDescent="0.3">
      <c r="A88" s="111" t="s">
        <v>69</v>
      </c>
      <c r="B88" s="103">
        <v>15196603</v>
      </c>
      <c r="C88" s="103">
        <v>15196603</v>
      </c>
      <c r="D88" s="111" t="s">
        <v>70</v>
      </c>
      <c r="E88" s="68"/>
      <c r="F88" s="109" t="str">
        <f t="shared" si="16"/>
        <v/>
      </c>
      <c r="G88" s="103">
        <f>_xlfn.IFNA(IF(VLOOKUP(C88,'Cases2021 2022 FC'!AC:AD,2,0)=0,"1",VLOOKUP(C88,'Cases2021 2022 FC'!AC:AD,2,0)),1)</f>
        <v>2</v>
      </c>
      <c r="H88" s="103">
        <f t="shared" si="17"/>
        <v>25</v>
      </c>
      <c r="I88" s="90">
        <f t="shared" ca="1" si="20"/>
        <v>0</v>
      </c>
      <c r="J88" s="90">
        <f>SUMIF(S1P!D:K,C:C,S1P!I:KI)</f>
        <v>50</v>
      </c>
      <c r="K88" s="104">
        <v>0</v>
      </c>
      <c r="L88" s="105" t="s">
        <v>675</v>
      </c>
      <c r="M88" s="104"/>
      <c r="N88" s="104"/>
      <c r="O88" s="90" t="str">
        <f t="shared" si="18"/>
        <v/>
      </c>
      <c r="P88" s="108">
        <f>_xlfn.IFNA(VLOOKUP(C88,S1P!D:N,11,0),"")</f>
        <v>46599</v>
      </c>
      <c r="Q88" s="88"/>
      <c r="R88" s="87" t="str">
        <f t="shared" si="19"/>
        <v xml:space="preserve">ΣΟΥΠΕΣ </v>
      </c>
    </row>
    <row r="89" spans="1:66" hidden="1" x14ac:dyDescent="0.3">
      <c r="A89" s="111" t="s">
        <v>69</v>
      </c>
      <c r="B89" s="103">
        <v>15859202</v>
      </c>
      <c r="C89" s="103">
        <v>15859202</v>
      </c>
      <c r="D89" s="111" t="s">
        <v>71</v>
      </c>
      <c r="E89" s="68"/>
      <c r="F89" s="109" t="str">
        <f t="shared" si="16"/>
        <v/>
      </c>
      <c r="G89" s="103">
        <f>_xlfn.IFNA(IF(VLOOKUP(C89,'Cases2021 2022 FC'!AC:AD,2,0)=0,"1",VLOOKUP(C89,'Cases2021 2022 FC'!AC:AD,2,0)),1)</f>
        <v>2</v>
      </c>
      <c r="H89" s="103">
        <f t="shared" si="17"/>
        <v>37</v>
      </c>
      <c r="I89" s="90">
        <f t="shared" ca="1" si="20"/>
        <v>0</v>
      </c>
      <c r="J89" s="90">
        <f>SUMIF(S1P!D:K,C:C,S1P!I:KI)</f>
        <v>73</v>
      </c>
      <c r="K89" s="104">
        <v>180</v>
      </c>
      <c r="L89" s="105" t="s">
        <v>675</v>
      </c>
      <c r="M89" s="104"/>
      <c r="N89" s="104"/>
      <c r="O89" s="90" t="str">
        <f t="shared" si="18"/>
        <v/>
      </c>
      <c r="P89" s="108">
        <f>_xlfn.IFNA(VLOOKUP(C89,S1P!D:N,11,0),"")</f>
        <v>46599</v>
      </c>
      <c r="Q89" s="88"/>
      <c r="R89" s="87" t="str">
        <f t="shared" si="19"/>
        <v xml:space="preserve">ΣΟΥΠΕΣ </v>
      </c>
    </row>
    <row r="90" spans="1:66" hidden="1" x14ac:dyDescent="0.3">
      <c r="A90" s="111" t="s">
        <v>166</v>
      </c>
      <c r="B90" s="103">
        <v>68718169</v>
      </c>
      <c r="C90" s="103">
        <v>62710832</v>
      </c>
      <c r="D90" s="111" t="s">
        <v>619</v>
      </c>
      <c r="E90" s="68"/>
      <c r="F90" s="109" t="str">
        <f t="shared" si="16"/>
        <v/>
      </c>
      <c r="G90" s="103">
        <f>_xlfn.IFNA(IF(VLOOKUP(C90,'Cases2021 2022 FC'!AC:AD,2,0)=0,"1",VLOOKUP(C90,'Cases2021 2022 FC'!AC:AD,2,0)),1)</f>
        <v>27</v>
      </c>
      <c r="H90" s="103">
        <f t="shared" si="17"/>
        <v>49</v>
      </c>
      <c r="I90" s="90">
        <f t="shared" ca="1" si="20"/>
        <v>0</v>
      </c>
      <c r="J90" s="90">
        <f>SUMIF(S1P!D:K,C:C,S1P!I:KI)</f>
        <v>1324</v>
      </c>
      <c r="K90" s="104">
        <v>0</v>
      </c>
      <c r="L90" s="105" t="s">
        <v>675</v>
      </c>
      <c r="M90" s="104"/>
      <c r="N90" s="104"/>
      <c r="O90" s="90" t="str">
        <f t="shared" si="18"/>
        <v/>
      </c>
      <c r="P90" s="108">
        <f>_xlfn.IFNA(VLOOKUP(C90,S1P!D:N,11,0),"")</f>
        <v>46245</v>
      </c>
      <c r="Q90" s="88"/>
      <c r="R90" s="87" t="str">
        <f t="shared" si="19"/>
        <v>ΤΟΜΑΤΟΕΙΔΗ</v>
      </c>
    </row>
    <row r="91" spans="1:66" hidden="1" x14ac:dyDescent="0.3">
      <c r="A91" s="111" t="s">
        <v>53</v>
      </c>
      <c r="B91" s="103">
        <v>67563952</v>
      </c>
      <c r="C91" s="103">
        <v>67563952</v>
      </c>
      <c r="D91" s="111" t="s">
        <v>60</v>
      </c>
      <c r="E91" s="68"/>
      <c r="F91" s="109" t="str">
        <f t="shared" si="16"/>
        <v/>
      </c>
      <c r="G91" s="103">
        <f>_xlfn.IFNA(IF(VLOOKUP(C91,'Cases2021 2022 FC'!AC:AD,2,0)=0,"1",VLOOKUP(C91,'Cases2021 2022 FC'!AC:AD,2,0)),1)</f>
        <v>11</v>
      </c>
      <c r="H91" s="103">
        <f t="shared" si="17"/>
        <v>150</v>
      </c>
      <c r="I91" s="90">
        <f t="shared" ca="1" si="20"/>
        <v>0</v>
      </c>
      <c r="J91" s="90">
        <f>SUMIF(S1P!D:K,C:C,S1P!I:KI)</f>
        <v>1652</v>
      </c>
      <c r="K91" s="104">
        <v>4473</v>
      </c>
      <c r="L91" s="105" t="s">
        <v>675</v>
      </c>
      <c r="M91" s="104"/>
      <c r="N91" s="104"/>
      <c r="O91" s="90" t="str">
        <f t="shared" si="18"/>
        <v/>
      </c>
      <c r="P91" s="108">
        <f>_xlfn.IFNA(VLOOKUP(C91,S1P!D:N,11,0),"")</f>
        <v>46599</v>
      </c>
      <c r="Q91" s="88"/>
      <c r="R91" s="87" t="str">
        <f t="shared" si="19"/>
        <v>ΥΓΡΕΣ ΣΑΛΤΣΕΣ</v>
      </c>
    </row>
    <row r="92" spans="1:66" hidden="1" x14ac:dyDescent="0.3">
      <c r="A92" s="111" t="s">
        <v>23</v>
      </c>
      <c r="B92" s="103" t="s">
        <v>35</v>
      </c>
      <c r="C92" s="103">
        <v>17193201</v>
      </c>
      <c r="D92" s="111" t="s">
        <v>36</v>
      </c>
      <c r="E92" s="68"/>
      <c r="F92" s="109" t="str">
        <f t="shared" si="16"/>
        <v/>
      </c>
      <c r="G92" s="103">
        <f>_xlfn.IFNA(IF(VLOOKUP(C92,'Cases2021 2022 FC'!AC:AD,2,0)=0,"1",VLOOKUP(C92,'Cases2021 2022 FC'!AC:AD,2,0)),1)</f>
        <v>9</v>
      </c>
      <c r="H92" s="103">
        <f t="shared" si="17"/>
        <v>211</v>
      </c>
      <c r="I92" s="90">
        <f t="shared" ca="1" si="20"/>
        <v>0</v>
      </c>
      <c r="J92" s="90">
        <f>SUMIF(S1P!D:K,C:C,S1P!I:KI)</f>
        <v>1901</v>
      </c>
      <c r="K92" s="104">
        <v>768</v>
      </c>
      <c r="L92" s="105" t="s">
        <v>675</v>
      </c>
      <c r="M92" s="104">
        <f>K92</f>
        <v>768</v>
      </c>
      <c r="N92" s="104"/>
      <c r="O92" s="90" t="str">
        <f t="shared" si="18"/>
        <v/>
      </c>
      <c r="P92" s="108">
        <f>_xlfn.IFNA(VLOOKUP(C92,S1P!D:N,11,0),"")</f>
        <v>46295</v>
      </c>
      <c r="Q92" s="88"/>
      <c r="R92" s="87" t="str">
        <f t="shared" si="19"/>
        <v>SEASONINGS</v>
      </c>
    </row>
    <row r="93" spans="1:66" hidden="1" x14ac:dyDescent="0.3">
      <c r="A93" s="111" t="s">
        <v>77</v>
      </c>
      <c r="B93" s="103">
        <v>67682357</v>
      </c>
      <c r="C93" s="103">
        <v>67682357</v>
      </c>
      <c r="D93" s="111" t="s">
        <v>84</v>
      </c>
      <c r="E93" s="68" t="s">
        <v>481</v>
      </c>
      <c r="F93" s="109" t="str">
        <f t="shared" si="16"/>
        <v/>
      </c>
      <c r="G93" s="103">
        <f>_xlfn.IFNA(IF(VLOOKUP(C93,'Cases2021 2022 FC'!AC:AD,2,0)=0,"1",VLOOKUP(C93,'Cases2021 2022 FC'!AC:AD,2,0)),1)</f>
        <v>54</v>
      </c>
      <c r="H93" s="103">
        <f t="shared" si="17"/>
        <v>53</v>
      </c>
      <c r="I93" s="90">
        <f ca="1">IFERROR(IF(L93="",0,L93-$L$1)-1,0)</f>
        <v>0</v>
      </c>
      <c r="J93" s="90">
        <f>SUMIF(S1P!D:K,C:C,S1P!I:KI)</f>
        <v>2883</v>
      </c>
      <c r="K93" s="104">
        <v>576</v>
      </c>
      <c r="L93" s="105" t="s">
        <v>675</v>
      </c>
      <c r="M93" s="104">
        <f>K93</f>
        <v>576</v>
      </c>
      <c r="N93" s="104" t="s">
        <v>1645</v>
      </c>
      <c r="O93" s="90" t="str">
        <f t="shared" si="18"/>
        <v/>
      </c>
      <c r="P93" s="108">
        <f>_xlfn.IFNA(VLOOKUP(C93,S1P!D:N,11,0),"")</f>
        <v>46224</v>
      </c>
      <c r="Q93" s="88"/>
      <c r="R93" s="87" t="str">
        <f t="shared" si="19"/>
        <v>ΜΑΓΙΟΝΕΖΑ</v>
      </c>
    </row>
    <row r="94" spans="1:66" hidden="1" x14ac:dyDescent="0.3">
      <c r="A94" s="111" t="s">
        <v>77</v>
      </c>
      <c r="B94" s="103">
        <v>62751906</v>
      </c>
      <c r="C94" s="103">
        <v>62751906</v>
      </c>
      <c r="D94" s="111" t="s">
        <v>639</v>
      </c>
      <c r="E94" s="68"/>
      <c r="F94" s="109" t="str">
        <f t="shared" si="16"/>
        <v/>
      </c>
      <c r="G94" s="103">
        <f>_xlfn.IFNA(IF(VLOOKUP(C94,'Cases2021 2022 FC'!AC:AD,2,0)=0,"1",VLOOKUP(C94,'Cases2021 2022 FC'!AC:AD,2,0)),1)</f>
        <v>45</v>
      </c>
      <c r="H94" s="103">
        <f t="shared" si="17"/>
        <v>46</v>
      </c>
      <c r="I94" s="90">
        <f ca="1">IFERROR(IF(L94="",0,L94-$L$1)-0.0001,0)</f>
        <v>0</v>
      </c>
      <c r="J94" s="90">
        <f>SUMIF(S1P!D:K,C:C,S1P!I:KI)</f>
        <v>2050</v>
      </c>
      <c r="K94" s="104">
        <v>0</v>
      </c>
      <c r="L94" s="105" t="s">
        <v>675</v>
      </c>
      <c r="M94" s="104">
        <f>K94</f>
        <v>0</v>
      </c>
      <c r="N94" s="104" t="s">
        <v>1467</v>
      </c>
      <c r="O94" s="90" t="str">
        <f t="shared" si="18"/>
        <v/>
      </c>
      <c r="P94" s="108">
        <f>_xlfn.IFNA(VLOOKUP(C94,S1P!D:N,11,0),"")</f>
        <v>46220</v>
      </c>
      <c r="Q94" s="88"/>
      <c r="R94" s="87" t="str">
        <f t="shared" ref="R94:R111" si="21">A94</f>
        <v>ΜΑΓΙΟΝΕΖΑ</v>
      </c>
    </row>
    <row r="95" spans="1:66" s="171" customFormat="1" x14ac:dyDescent="0.3">
      <c r="A95" s="111" t="s">
        <v>77</v>
      </c>
      <c r="B95" s="103">
        <v>64314621</v>
      </c>
      <c r="C95" s="103">
        <v>64314621</v>
      </c>
      <c r="D95" s="111" t="s">
        <v>88</v>
      </c>
      <c r="E95" s="68" t="s">
        <v>481</v>
      </c>
      <c r="F95" s="109" t="str">
        <f t="shared" si="16"/>
        <v>OOS Risk</v>
      </c>
      <c r="G95" s="103">
        <f>_xlfn.IFNA(IF(VLOOKUP(C95,'Cases2021 2022 FC'!AC:AD,2,0)=0,"1",VLOOKUP(C95,'Cases2021 2022 FC'!AC:AD,2,0)),1)</f>
        <v>226</v>
      </c>
      <c r="H95" s="103">
        <f t="shared" si="17"/>
        <v>2</v>
      </c>
      <c r="I95" s="90">
        <f ca="1">IFERROR(IF(L95="",0,L95-$L$1)-1,0)</f>
        <v>0</v>
      </c>
      <c r="J95" s="90">
        <f>SUMIF(S1P!D:K,C:C,S1P!I:KI)</f>
        <v>509</v>
      </c>
      <c r="K95" s="104">
        <v>4340</v>
      </c>
      <c r="L95" s="105" t="s">
        <v>675</v>
      </c>
      <c r="M95" s="104">
        <f>K95</f>
        <v>4340</v>
      </c>
      <c r="N95" s="104" t="s">
        <v>2521</v>
      </c>
      <c r="O95" s="90" t="str">
        <f t="shared" si="18"/>
        <v>OOS Risk</v>
      </c>
      <c r="P95" s="108">
        <f>_xlfn.IFNA(VLOOKUP(C95,S1P!D:N,11,0),"")</f>
        <v>46306</v>
      </c>
      <c r="Q95" s="88"/>
      <c r="R95" s="87" t="str">
        <f t="shared" si="21"/>
        <v>ΜΑΓΙΟΝΕΖΑ</v>
      </c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</row>
    <row r="96" spans="1:66" hidden="1" x14ac:dyDescent="0.3">
      <c r="A96" s="111" t="s">
        <v>41</v>
      </c>
      <c r="B96" s="103">
        <v>68636654</v>
      </c>
      <c r="C96" s="103">
        <v>64897767</v>
      </c>
      <c r="D96" s="111" t="s">
        <v>595</v>
      </c>
      <c r="E96" s="68"/>
      <c r="F96" s="109" t="str">
        <f t="shared" si="16"/>
        <v/>
      </c>
      <c r="G96" s="103" t="str">
        <f>_xlfn.IFNA(IF(VLOOKUP(C96,'Cases2021 2022 FC'!AC:AD,2,0)=0,"1",VLOOKUP(C96,'Cases2021 2022 FC'!AC:AD,2,0)),1)</f>
        <v>1</v>
      </c>
      <c r="H96" s="103">
        <f t="shared" si="17"/>
        <v>54</v>
      </c>
      <c r="I96" s="90">
        <f ca="1">IFERROR(IF(L96="",0,L96-$L$1)-0.0001,0)</f>
        <v>0</v>
      </c>
      <c r="J96" s="90">
        <f>SUMIF(S1P!D:K,C:C,S1P!I:KI)</f>
        <v>54</v>
      </c>
      <c r="K96" s="104">
        <v>0</v>
      </c>
      <c r="L96" s="105" t="s">
        <v>675</v>
      </c>
      <c r="M96" s="104"/>
      <c r="N96" s="104"/>
      <c r="O96" s="90" t="str">
        <f t="shared" si="18"/>
        <v/>
      </c>
      <c r="P96" s="108">
        <f>_xlfn.IFNA(VLOOKUP(C96,S1P!D:N,11,0),"")</f>
        <v>46387</v>
      </c>
      <c r="Q96" s="88"/>
      <c r="R96" s="87" t="str">
        <f t="shared" si="21"/>
        <v>ΣΑΛΤΣΕΣ</v>
      </c>
    </row>
    <row r="97" spans="1:18" hidden="1" x14ac:dyDescent="0.3">
      <c r="A97" s="111" t="s">
        <v>53</v>
      </c>
      <c r="B97" s="103" t="s">
        <v>58</v>
      </c>
      <c r="C97" s="103">
        <v>68558207</v>
      </c>
      <c r="D97" s="111" t="s">
        <v>59</v>
      </c>
      <c r="E97" s="68"/>
      <c r="F97" s="109" t="str">
        <f t="shared" si="16"/>
        <v/>
      </c>
      <c r="G97" s="103">
        <f>_xlfn.IFNA(IF(VLOOKUP(C97,'Cases2021 2022 FC'!AC:AD,2,0)=0,"1",VLOOKUP(C97,'Cases2021 2022 FC'!AC:AD,2,0)),1)</f>
        <v>6</v>
      </c>
      <c r="H97" s="103">
        <f t="shared" si="17"/>
        <v>53</v>
      </c>
      <c r="I97" s="90">
        <f ca="1">IFERROR(IF(L97="",0,L97-$L$1)-1,0)</f>
        <v>0</v>
      </c>
      <c r="J97" s="90">
        <f>SUMIF(S1P!D:K,C:C,S1P!I:KI)</f>
        <v>320</v>
      </c>
      <c r="K97" s="104">
        <v>0</v>
      </c>
      <c r="L97" s="105" t="s">
        <v>675</v>
      </c>
      <c r="M97" s="104"/>
      <c r="N97" s="104"/>
      <c r="O97" s="90" t="str">
        <f t="shared" si="18"/>
        <v/>
      </c>
      <c r="P97" s="108">
        <f>_xlfn.IFNA(VLOOKUP(C97,S1P!D:N,11,0),"")</f>
        <v>47077</v>
      </c>
      <c r="Q97" s="88"/>
      <c r="R97" s="87" t="str">
        <f t="shared" si="21"/>
        <v>ΥΓΡΕΣ ΣΑΛΤΣΕΣ</v>
      </c>
    </row>
    <row r="98" spans="1:18" hidden="1" x14ac:dyDescent="0.3">
      <c r="A98" s="111" t="s">
        <v>90</v>
      </c>
      <c r="B98" s="103">
        <v>19486001</v>
      </c>
      <c r="C98" s="103">
        <v>64813347</v>
      </c>
      <c r="D98" s="111" t="s">
        <v>95</v>
      </c>
      <c r="E98" s="68"/>
      <c r="F98" s="109" t="str">
        <f t="shared" si="16"/>
        <v/>
      </c>
      <c r="G98" s="103">
        <f>_xlfn.IFNA(IF(VLOOKUP(C98,'Cases2021 2022 FC'!AC:AD,2,0)=0,"1",VLOOKUP(C98,'Cases2021 2022 FC'!AC:AD,2,0)),1)</f>
        <v>1</v>
      </c>
      <c r="H98" s="103">
        <f t="shared" si="17"/>
        <v>741</v>
      </c>
      <c r="I98" s="90">
        <f ca="1">IFERROR(IF(L98="",0,L98-$L$1)-0.0001,0)</f>
        <v>0</v>
      </c>
      <c r="J98" s="90">
        <f>SUMIF(S1P!D:K,C:C,S1P!I:KI)</f>
        <v>741</v>
      </c>
      <c r="K98" s="104">
        <v>0</v>
      </c>
      <c r="L98" s="105" t="s">
        <v>675</v>
      </c>
      <c r="M98" s="104"/>
      <c r="N98" s="104"/>
      <c r="O98" s="90" t="str">
        <f t="shared" si="18"/>
        <v/>
      </c>
      <c r="P98" s="108">
        <f>_xlfn.IFNA(VLOOKUP(C98,S1P!D:N,11,0),"")</f>
        <v>46234</v>
      </c>
      <c r="Q98" s="88"/>
      <c r="R98" s="87" t="str">
        <f t="shared" si="21"/>
        <v>ΚΕΤΣΑΠ</v>
      </c>
    </row>
    <row r="99" spans="1:18" hidden="1" x14ac:dyDescent="0.3">
      <c r="A99" s="111" t="s">
        <v>102</v>
      </c>
      <c r="B99" s="103">
        <v>67682348</v>
      </c>
      <c r="C99" s="103">
        <v>67682348</v>
      </c>
      <c r="D99" s="111" t="s">
        <v>105</v>
      </c>
      <c r="E99" s="68" t="s">
        <v>481</v>
      </c>
      <c r="F99" s="109" t="str">
        <f t="shared" si="16"/>
        <v/>
      </c>
      <c r="G99" s="103">
        <f>_xlfn.IFNA(IF(VLOOKUP(C99,'Cases2021 2022 FC'!AC:AD,2,0)=0,"1",VLOOKUP(C99,'Cases2021 2022 FC'!AC:AD,2,0)),1)</f>
        <v>13</v>
      </c>
      <c r="H99" s="103">
        <f t="shared" si="17"/>
        <v>40</v>
      </c>
      <c r="I99" s="90">
        <f ca="1">IFERROR(IF(L99="",0,L99-$L$1)-1,0)</f>
        <v>0</v>
      </c>
      <c r="J99" s="90">
        <f>SUMIF(S1P!D:K,C:C,S1P!I:KI)</f>
        <v>516</v>
      </c>
      <c r="K99" s="104">
        <v>192</v>
      </c>
      <c r="L99" s="105" t="s">
        <v>675</v>
      </c>
      <c r="M99" s="104">
        <f>K99</f>
        <v>192</v>
      </c>
      <c r="N99" s="104" t="s">
        <v>1646</v>
      </c>
      <c r="O99" s="90" t="str">
        <f t="shared" si="18"/>
        <v/>
      </c>
      <c r="P99" s="108">
        <f>_xlfn.IFNA(VLOOKUP(C99,S1P!D:N,11,0),"")</f>
        <v>46185</v>
      </c>
      <c r="Q99" s="88"/>
      <c r="R99" s="87" t="str">
        <f t="shared" si="21"/>
        <v>ΜΟΥΣΤΑΡΔΑ</v>
      </c>
    </row>
    <row r="100" spans="1:18" x14ac:dyDescent="0.3">
      <c r="A100" s="111" t="s">
        <v>102</v>
      </c>
      <c r="B100" s="103">
        <v>15940702</v>
      </c>
      <c r="C100" s="103">
        <v>64773378</v>
      </c>
      <c r="D100" s="111" t="s">
        <v>103</v>
      </c>
      <c r="E100" s="68"/>
      <c r="F100" s="109" t="str">
        <f t="shared" si="16"/>
        <v>OOS Risk</v>
      </c>
      <c r="G100" s="103">
        <f>_xlfn.IFNA(IF(VLOOKUP(C100,'Cases2021 2022 FC'!AC:AD,2,0)=0,"1",VLOOKUP(C100,'Cases2021 2022 FC'!AC:AD,2,0)),1)</f>
        <v>167</v>
      </c>
      <c r="H100" s="103">
        <f t="shared" si="17"/>
        <v>7</v>
      </c>
      <c r="I100" s="90">
        <f ca="1">IFERROR(IF(L100="",0,L100-$L$1)-1,0)</f>
        <v>-8</v>
      </c>
      <c r="J100" s="90">
        <f>SUMIF(S1P!D:K,C:C,S1P!I:KI)</f>
        <v>1118</v>
      </c>
      <c r="K100" s="104">
        <v>1400</v>
      </c>
      <c r="L100" s="105">
        <v>46014</v>
      </c>
      <c r="M100" s="104">
        <f>K100</f>
        <v>1400</v>
      </c>
      <c r="N100" s="104" t="s">
        <v>2522</v>
      </c>
      <c r="O100" s="90" t="str">
        <f t="shared" si="18"/>
        <v>OOS Risk</v>
      </c>
      <c r="P100" s="108">
        <f>_xlfn.IFNA(VLOOKUP(C100,S1P!D:N,11,0),"")</f>
        <v>46538</v>
      </c>
      <c r="Q100" s="88"/>
      <c r="R100" s="87" t="str">
        <f t="shared" si="21"/>
        <v>ΜΟΥΣΤΑΡΔΑ</v>
      </c>
    </row>
    <row r="101" spans="1:18" hidden="1" x14ac:dyDescent="0.3">
      <c r="A101" s="111" t="s">
        <v>53</v>
      </c>
      <c r="B101" s="103">
        <v>64320650</v>
      </c>
      <c r="C101" s="103">
        <v>64320650</v>
      </c>
      <c r="D101" s="111" t="s">
        <v>770</v>
      </c>
      <c r="E101" s="68"/>
      <c r="F101" s="109" t="str">
        <f t="shared" si="16"/>
        <v/>
      </c>
      <c r="G101" s="103">
        <f>_xlfn.IFNA(IF(VLOOKUP(C101,'Cases2021 2022 FC'!AC:AD,2,0)=0,"1",VLOOKUP(C101,'Cases2021 2022 FC'!AC:AD,2,0)),1)</f>
        <v>3</v>
      </c>
      <c r="H101" s="103">
        <f t="shared" si="17"/>
        <v>79</v>
      </c>
      <c r="I101" s="90">
        <f ca="1">IFERROR(IF(L101="",0,L101-$L$1)-0.0001,0)</f>
        <v>0</v>
      </c>
      <c r="J101" s="90">
        <f>SUMIF(S1P!D:K,C:C,S1P!I:KI)</f>
        <v>237</v>
      </c>
      <c r="K101" s="104">
        <v>0</v>
      </c>
      <c r="L101" s="105" t="s">
        <v>675</v>
      </c>
      <c r="M101" s="104"/>
      <c r="N101" s="104"/>
      <c r="O101" s="90"/>
      <c r="P101" s="108">
        <f>_xlfn.IFNA(VLOOKUP(C101,S1P!D:N,11,0),"")</f>
        <v>46173</v>
      </c>
      <c r="Q101" s="88"/>
      <c r="R101" s="87" t="str">
        <f t="shared" si="21"/>
        <v>ΥΓΡΕΣ ΣΑΛΤΣΕΣ</v>
      </c>
    </row>
    <row r="102" spans="1:18" x14ac:dyDescent="0.3">
      <c r="A102" s="111" t="s">
        <v>134</v>
      </c>
      <c r="B102" s="103">
        <v>11885801</v>
      </c>
      <c r="C102" s="103">
        <v>64344810</v>
      </c>
      <c r="D102" s="111" t="s">
        <v>138</v>
      </c>
      <c r="E102" s="68"/>
      <c r="F102" s="109" t="str">
        <f t="shared" si="16"/>
        <v>OOS Risk</v>
      </c>
      <c r="G102" s="103" t="str">
        <f>_xlfn.IFNA(IF(VLOOKUP(C102,'Cases2021 2022 FC'!AC:AD,2,0)=0,"1",VLOOKUP(C102,'Cases2021 2022 FC'!AC:AD,2,0)),1)</f>
        <v>1</v>
      </c>
      <c r="H102" s="103">
        <f t="shared" ref="H102:H105" si="22">ROUND(J102/G102,0)</f>
        <v>8</v>
      </c>
      <c r="I102" s="90">
        <f ca="1">IFERROR(IF(L102="",0,L102-$L$1)-1,0)</f>
        <v>0</v>
      </c>
      <c r="J102" s="90">
        <f>SUMIF(S1P!D:K,C:C,S1P!I:KI)</f>
        <v>8</v>
      </c>
      <c r="K102" s="104">
        <v>100</v>
      </c>
      <c r="L102" s="105" t="s">
        <v>675</v>
      </c>
      <c r="M102" s="104">
        <f>K102</f>
        <v>100</v>
      </c>
      <c r="N102" s="104" t="s">
        <v>2244</v>
      </c>
      <c r="O102" s="90" t="str">
        <f>IF(H102=0,"OOS",IF(H102&lt;=10,"OOS Risk",IF(H102&lt;=20,"SC Input","")))</f>
        <v>OOS Risk</v>
      </c>
      <c r="P102" s="108">
        <f>_xlfn.IFNA(VLOOKUP(C102,S1P!D:N,11,0),"")</f>
        <v>46339</v>
      </c>
      <c r="Q102" s="88"/>
      <c r="R102" s="87" t="str">
        <f t="shared" si="21"/>
        <v>ΣΙΡΟΠΙΑ</v>
      </c>
    </row>
    <row r="103" spans="1:18" hidden="1" x14ac:dyDescent="0.3">
      <c r="A103" s="111" t="s">
        <v>134</v>
      </c>
      <c r="B103" s="103">
        <v>64345480</v>
      </c>
      <c r="C103" s="103">
        <v>64345480</v>
      </c>
      <c r="D103" s="111" t="s">
        <v>136</v>
      </c>
      <c r="E103" s="68"/>
      <c r="F103" s="109" t="str">
        <f t="shared" si="16"/>
        <v/>
      </c>
      <c r="G103" s="103" t="str">
        <f>_xlfn.IFNA(IF(VLOOKUP(C103,'Cases2021 2022 FC'!AC:AD,2,0)=0,"1",VLOOKUP(C103,'Cases2021 2022 FC'!AC:AD,2,0)),1)</f>
        <v>1</v>
      </c>
      <c r="H103" s="103">
        <f t="shared" si="22"/>
        <v>71</v>
      </c>
      <c r="I103" s="90">
        <f ca="1">IFERROR(IF(L103="",0,L103-$L$1)-0.0001,0)</f>
        <v>0</v>
      </c>
      <c r="J103" s="90">
        <f>SUMIF(S1P!D:K,C:C,S1P!I:KI)</f>
        <v>71</v>
      </c>
      <c r="K103" s="104">
        <v>300</v>
      </c>
      <c r="L103" s="105" t="s">
        <v>675</v>
      </c>
      <c r="M103" s="104"/>
      <c r="N103" s="104"/>
      <c r="O103" s="90" t="str">
        <f>IF(H103=0,"OOS",IF(H103&lt;=10,"OOS Risk",IF(H103&lt;=20,"SC Input","")))</f>
        <v/>
      </c>
      <c r="P103" s="108">
        <f>_xlfn.IFNA(VLOOKUP(C103,S1P!D:N,11,0),"")</f>
        <v>46365</v>
      </c>
      <c r="Q103" s="88"/>
      <c r="R103" s="87" t="str">
        <f t="shared" si="21"/>
        <v>ΣΙΡΟΠΙΑ</v>
      </c>
    </row>
    <row r="104" spans="1:18" hidden="1" x14ac:dyDescent="0.3">
      <c r="A104" s="111" t="s">
        <v>23</v>
      </c>
      <c r="B104" s="103">
        <v>68706527</v>
      </c>
      <c r="C104" s="103">
        <v>68706527</v>
      </c>
      <c r="D104" s="111" t="s">
        <v>37</v>
      </c>
      <c r="E104" s="68"/>
      <c r="F104" s="109" t="str">
        <f t="shared" si="16"/>
        <v/>
      </c>
      <c r="G104" s="103">
        <f>_xlfn.IFNA(IF(VLOOKUP(C104,'Cases2021 2022 FC'!AC:AD,2,0)=0,"1",VLOOKUP(C104,'Cases2021 2022 FC'!AC:AD,2,0)),1)</f>
        <v>10</v>
      </c>
      <c r="H104" s="103">
        <f t="shared" si="22"/>
        <v>39</v>
      </c>
      <c r="I104" s="90">
        <f ca="1">IFERROR(IF(L104="",0,L104-$L$1)-0.0001,0)</f>
        <v>0</v>
      </c>
      <c r="J104" s="90">
        <f>SUMIF(S1P!D:K,C:C,S1P!I:KI)</f>
        <v>388</v>
      </c>
      <c r="K104" s="104">
        <v>0</v>
      </c>
      <c r="L104" s="105" t="s">
        <v>675</v>
      </c>
      <c r="M104" s="104"/>
      <c r="N104" s="104"/>
      <c r="O104" s="90" t="str">
        <f>IF(H104=0,"OOS",IF(H104&lt;=10,"OOS Risk",IF(H104&lt;=20,"SC Input","")))</f>
        <v/>
      </c>
      <c r="P104" s="108">
        <f>_xlfn.IFNA(VLOOKUP(C104,S1P!D:N,11,0),"")</f>
        <v>46203</v>
      </c>
      <c r="Q104" s="88"/>
      <c r="R104" s="87" t="str">
        <f t="shared" si="21"/>
        <v>SEASONINGS</v>
      </c>
    </row>
    <row r="105" spans="1:18" x14ac:dyDescent="0.3">
      <c r="A105" s="111" t="s">
        <v>53</v>
      </c>
      <c r="B105" s="103">
        <v>64326137</v>
      </c>
      <c r="C105" s="103">
        <v>64326137</v>
      </c>
      <c r="D105" s="111" t="s">
        <v>771</v>
      </c>
      <c r="E105" s="68"/>
      <c r="F105" s="109" t="str">
        <f t="shared" si="16"/>
        <v>OOS Risk</v>
      </c>
      <c r="G105" s="103">
        <f>_xlfn.IFNA(IF(VLOOKUP(C105,'Cases2021 2022 FC'!AC:AD,2,0)=0,"1",VLOOKUP(C105,'Cases2021 2022 FC'!AC:AD,2,0)),1)</f>
        <v>5</v>
      </c>
      <c r="H105" s="103">
        <f t="shared" si="22"/>
        <v>8</v>
      </c>
      <c r="I105" s="90">
        <f ca="1">IFERROR(IF(L105="",0,L105-$L$1)-0.0001,0)</f>
        <v>9.9999000000000002</v>
      </c>
      <c r="J105" s="90">
        <f>SUMIF(S1P!D:K,C:C,S1P!I:KI)</f>
        <v>39</v>
      </c>
      <c r="K105" s="104">
        <v>780</v>
      </c>
      <c r="L105" s="105">
        <v>46031</v>
      </c>
      <c r="M105" s="104">
        <f>K105</f>
        <v>780</v>
      </c>
      <c r="N105" s="104" t="s">
        <v>2523</v>
      </c>
      <c r="O105" s="90" t="str">
        <f>IF(H105=0,"OOS",IF(H105&lt;=10,"OOS Risk",IF(H105&lt;=20,"SC Input","")))</f>
        <v>OOS Risk</v>
      </c>
      <c r="P105" s="108">
        <f>_xlfn.IFNA(VLOOKUP(C105,S1P!D:N,11,0),"")</f>
        <v>46262</v>
      </c>
      <c r="R105" s="87" t="str">
        <f t="shared" si="21"/>
        <v>ΥΓΡΕΣ ΣΑΛΤΣΕΣ</v>
      </c>
    </row>
    <row r="106" spans="1:18" s="171" customFormat="1" hidden="1" x14ac:dyDescent="0.3">
      <c r="A106" s="164" t="s">
        <v>102</v>
      </c>
      <c r="B106" s="165">
        <v>68601123</v>
      </c>
      <c r="C106" s="165">
        <v>68601123</v>
      </c>
      <c r="D106" s="164" t="s">
        <v>568</v>
      </c>
      <c r="E106" s="166"/>
      <c r="F106" s="167" t="str">
        <f t="shared" ref="F106:F108" si="23">IF(H106=0,"OOS",IF(H106&lt;=10,"OOS Risk",""))</f>
        <v/>
      </c>
      <c r="G106" s="165">
        <f>_xlfn.IFNA(IF(VLOOKUP(C106,'Cases2021 2022 FC'!AC:AD,2,0)=0,"1",VLOOKUP(C106,'Cases2021 2022 FC'!AC:AD,2,0)),1)</f>
        <v>7</v>
      </c>
      <c r="H106" s="165">
        <f t="shared" ref="H106:H108" si="24">ROUND(J106/G106,0)</f>
        <v>26</v>
      </c>
      <c r="I106" s="114">
        <f t="shared" ref="I106:I107" ca="1" si="25">IFERROR(IF(L106="",0,L106-$L$1)-0.0001,0)</f>
        <v>0</v>
      </c>
      <c r="J106" s="90">
        <f>SUMIF(S1P!D:K,C:C,S1P!I:KI)</f>
        <v>185</v>
      </c>
      <c r="K106" s="104"/>
      <c r="L106" s="105" t="s">
        <v>675</v>
      </c>
      <c r="M106" s="104">
        <f>K106</f>
        <v>0</v>
      </c>
      <c r="N106" s="114"/>
      <c r="O106" s="114" t="str">
        <f t="shared" ref="O106:O108" si="26">IF(H106=0,"OOS",IF(H106&lt;=10,"OOS Risk",IF(H106&lt;=20,"SC Input","")))</f>
        <v/>
      </c>
      <c r="P106" s="168">
        <f>_xlfn.IFNA(VLOOKUP(C106,S1P!D:N,11,0),"")</f>
        <v>46295</v>
      </c>
      <c r="Q106" s="170"/>
      <c r="R106" s="170" t="str">
        <f t="shared" si="21"/>
        <v>ΜΟΥΣΤΑΡΔΑ</v>
      </c>
    </row>
    <row r="107" spans="1:18" hidden="1" x14ac:dyDescent="0.3">
      <c r="A107" s="111" t="s">
        <v>77</v>
      </c>
      <c r="B107" s="103">
        <v>39495401</v>
      </c>
      <c r="C107" s="103">
        <v>64813343</v>
      </c>
      <c r="D107" s="111" t="s">
        <v>85</v>
      </c>
      <c r="E107" s="68"/>
      <c r="F107" s="109" t="str">
        <f t="shared" si="23"/>
        <v/>
      </c>
      <c r="G107" s="103" t="str">
        <f>_xlfn.IFNA(IF(VLOOKUP(C107,'Cases2021 2022 FC'!AC:AD,2,0)=0,"1",VLOOKUP(C107,'Cases2021 2022 FC'!AC:AD,2,0)),1)</f>
        <v>1</v>
      </c>
      <c r="H107" s="103">
        <f t="shared" si="24"/>
        <v>703</v>
      </c>
      <c r="I107" s="90">
        <f t="shared" ca="1" si="25"/>
        <v>0</v>
      </c>
      <c r="J107" s="90">
        <f>SUMIF(S1P!D:K,C:C,S1P!I:KI)</f>
        <v>703</v>
      </c>
      <c r="K107" s="104">
        <v>0</v>
      </c>
      <c r="L107" s="105" t="s">
        <v>675</v>
      </c>
      <c r="M107" s="104"/>
      <c r="N107" s="104"/>
      <c r="O107" s="90" t="str">
        <f t="shared" si="26"/>
        <v/>
      </c>
      <c r="P107" s="108">
        <f>_xlfn.IFNA(VLOOKUP(C107,S1P!D:N,11,0),"")</f>
        <v>46234</v>
      </c>
      <c r="R107" s="87" t="str">
        <f t="shared" si="21"/>
        <v>ΜΑΓΙΟΝΕΖΑ</v>
      </c>
    </row>
    <row r="108" spans="1:18" ht="17.25" hidden="1" customHeight="1" x14ac:dyDescent="0.3">
      <c r="A108" s="111" t="s">
        <v>69</v>
      </c>
      <c r="B108" s="103">
        <v>11140704</v>
      </c>
      <c r="C108" s="103">
        <v>11140704</v>
      </c>
      <c r="D108" s="111" t="s">
        <v>73</v>
      </c>
      <c r="E108" s="68"/>
      <c r="F108" s="109" t="str">
        <f t="shared" si="23"/>
        <v/>
      </c>
      <c r="G108" s="103">
        <f>_xlfn.IFNA(IF(VLOOKUP(C108,'Cases2021 2022 FC'!AC:AD,2,0)=0,"1",VLOOKUP(C108,'Cases2021 2022 FC'!AC:AD,2,0)),1)</f>
        <v>1</v>
      </c>
      <c r="H108" s="103">
        <f t="shared" si="24"/>
        <v>155</v>
      </c>
      <c r="I108" s="90">
        <f ca="1">IFERROR(IF(L108="",0,L108-$L$1)-1,0)</f>
        <v>0</v>
      </c>
      <c r="J108" s="90">
        <f>SUMIF(S1P!D:K,C:C,S1P!I:KI)</f>
        <v>155</v>
      </c>
      <c r="K108" s="104">
        <v>180</v>
      </c>
      <c r="L108" s="105" t="s">
        <v>675</v>
      </c>
      <c r="M108" s="104">
        <f>K108</f>
        <v>180</v>
      </c>
      <c r="N108" s="104" t="s">
        <v>1538</v>
      </c>
      <c r="O108" s="90" t="str">
        <f t="shared" si="26"/>
        <v/>
      </c>
      <c r="P108" s="108">
        <f>_xlfn.IFNA(VLOOKUP(C108,S1P!D:N,11,0),"")</f>
        <v>46507</v>
      </c>
      <c r="R108" s="87" t="str">
        <f t="shared" si="21"/>
        <v xml:space="preserve">ΣΟΥΠΕΣ </v>
      </c>
    </row>
    <row r="109" spans="1:18" hidden="1" x14ac:dyDescent="0.3">
      <c r="A109" s="111" t="s">
        <v>53</v>
      </c>
      <c r="B109" s="103">
        <v>69577097</v>
      </c>
      <c r="C109" s="103">
        <v>64397176</v>
      </c>
      <c r="D109" s="111" t="s">
        <v>875</v>
      </c>
      <c r="F109" s="109" t="str">
        <f t="shared" ref="F109:F110" si="27">IF(H109=0,"OOS",IF(H109&lt;=10,"OOS Risk",""))</f>
        <v/>
      </c>
      <c r="G109" s="103">
        <f>_xlfn.IFNA(IF(VLOOKUP(C109,'Cases2021 2022 FC'!AC:AD,2,0)=0,"1",VLOOKUP(C109,'Cases2021 2022 FC'!AC:AD,2,0)),1)</f>
        <v>2</v>
      </c>
      <c r="H109" s="103">
        <f t="shared" ref="H109:H110" si="28">ROUND(J109/G109,0)</f>
        <v>42</v>
      </c>
      <c r="I109" s="90">
        <f ca="1">IFERROR(IF(L109="",0,L109-$L$1)-0.0001,0)</f>
        <v>0</v>
      </c>
      <c r="J109" s="90">
        <f>SUMIF(S1P!D:K,C:C,S1P!I:KI)</f>
        <v>83</v>
      </c>
      <c r="K109" s="104">
        <v>0</v>
      </c>
      <c r="L109" s="105" t="s">
        <v>675</v>
      </c>
      <c r="M109" s="104"/>
      <c r="N109" s="104"/>
      <c r="O109" s="90" t="str">
        <f t="shared" ref="O109:O110" si="29">IF(H109=0,"OOS",IF(H109&lt;=10,"OOS Risk",IF(H109&lt;=20,"SC Input","")))</f>
        <v/>
      </c>
      <c r="P109" s="108">
        <f>_xlfn.IFNA(VLOOKUP(C109,S1P!D:N,11,0),"")</f>
        <v>46599</v>
      </c>
      <c r="R109" s="87" t="str">
        <f t="shared" si="21"/>
        <v>ΥΓΡΕΣ ΣΑΛΤΣΕΣ</v>
      </c>
    </row>
    <row r="110" spans="1:18" s="171" customFormat="1" hidden="1" x14ac:dyDescent="0.3">
      <c r="A110" s="164" t="s">
        <v>53</v>
      </c>
      <c r="B110" s="165">
        <v>64801953</v>
      </c>
      <c r="C110" s="165">
        <v>64919937</v>
      </c>
      <c r="D110" s="164" t="s">
        <v>822</v>
      </c>
      <c r="E110" s="172"/>
      <c r="F110" s="167" t="str">
        <f t="shared" si="27"/>
        <v/>
      </c>
      <c r="G110" s="165">
        <f>_xlfn.IFNA(IF(VLOOKUP(C110,'Cases2021 2022 FC'!AC:AD,2,0)=0,"1",VLOOKUP(C110,'Cases2021 2022 FC'!AC:AD,2,0)),1)</f>
        <v>4</v>
      </c>
      <c r="H110" s="165">
        <f t="shared" si="28"/>
        <v>57</v>
      </c>
      <c r="I110" s="114">
        <f ca="1">IFERROR(IF(L110="",0,L110-$L$1)-0.0001,0)</f>
        <v>0</v>
      </c>
      <c r="J110" s="114">
        <f>SUMIF(S1P!D:K,C:C,S1P!I:KI)</f>
        <v>228</v>
      </c>
      <c r="K110" s="114"/>
      <c r="L110" s="105" t="s">
        <v>675</v>
      </c>
      <c r="M110" s="104">
        <f>K110</f>
        <v>0</v>
      </c>
      <c r="N110" s="114"/>
      <c r="O110" s="114" t="str">
        <f t="shared" si="29"/>
        <v/>
      </c>
      <c r="P110" s="168">
        <f>_xlfn.IFNA(VLOOKUP(C110,S1P!D:N,11,0),"")</f>
        <v>46186</v>
      </c>
      <c r="Q110" s="170"/>
      <c r="R110" s="170" t="str">
        <f t="shared" si="21"/>
        <v>ΥΓΡΕΣ ΣΑΛΤΣΕΣ</v>
      </c>
    </row>
    <row r="111" spans="1:18" hidden="1" x14ac:dyDescent="0.3">
      <c r="A111" s="116" t="s">
        <v>23</v>
      </c>
      <c r="B111" s="116">
        <v>67463898</v>
      </c>
      <c r="C111" s="116">
        <v>64303850</v>
      </c>
      <c r="D111" s="116" t="s">
        <v>739</v>
      </c>
      <c r="F111" s="109" t="str">
        <f t="shared" ref="F111" si="30">IF(H111=0,"OOS",IF(H111&lt;=10,"OOS Risk",""))</f>
        <v/>
      </c>
      <c r="G111" s="103" t="str">
        <f>_xlfn.IFNA(IF(VLOOKUP(C111,'Cases2021 2022 FC'!AC:AD,2,0)=0,"1",VLOOKUP(C111,'Cases2021 2022 FC'!AC:AD,2,0)),1)</f>
        <v>1</v>
      </c>
      <c r="H111" s="103">
        <f t="shared" ref="H111" si="31">ROUND(J111/G111,0)</f>
        <v>95</v>
      </c>
      <c r="I111" s="90">
        <f ca="1">IFERROR(IF(L111="",0,L111-$L$1)-0.0001,0)</f>
        <v>0</v>
      </c>
      <c r="J111" s="90">
        <f>SUMIF(S1P!D:K,C:C,S1P!I:KI)</f>
        <v>95</v>
      </c>
      <c r="K111" s="104">
        <v>0</v>
      </c>
      <c r="L111" s="105" t="s">
        <v>675</v>
      </c>
      <c r="M111" s="104"/>
      <c r="N111" s="104"/>
      <c r="O111" s="90"/>
      <c r="P111" s="108">
        <f>_xlfn.IFNA(VLOOKUP(C111,S1P!D:N,11,0),"")</f>
        <v>46173</v>
      </c>
      <c r="R111" s="87" t="str">
        <f t="shared" si="21"/>
        <v>SEASONINGS</v>
      </c>
    </row>
  </sheetData>
  <autoFilter ref="A3:R111" xr:uid="{ACC3C34E-EDFB-40A3-B981-B4345C4597F4}">
    <filterColumn colId="5">
      <customFilters>
        <customFilter operator="notEqual" val=" "/>
      </customFilters>
    </filterColumn>
  </autoFilter>
  <sortState xmlns:xlrd2="http://schemas.microsoft.com/office/spreadsheetml/2017/richdata2" ref="A6:P105">
    <sortCondition ref="F4:F111"/>
    <sortCondition ref="A4:A111"/>
  </sortState>
  <mergeCells count="1">
    <mergeCell ref="K2:N2"/>
  </mergeCells>
  <conditionalFormatting sqref="F3:F171 O4:O111 O171">
    <cfRule type="cellIs" dxfId="8" priority="11" operator="equal">
      <formula>"OOS"</formula>
    </cfRule>
  </conditionalFormatting>
  <conditionalFormatting sqref="F3:F171 O4:O171">
    <cfRule type="cellIs" dxfId="7" priority="13" operator="equal">
      <formula>"OOS Risk"</formula>
    </cfRule>
  </conditionalFormatting>
  <hyperlinks>
    <hyperlink ref="D1" location="'Top10'!A1" display="Link to Top 10" xr:uid="{C27A0043-052A-42F0-94AA-67DA6D95DC67}"/>
  </hyperlinks>
  <pageMargins left="0.7" right="0.7" top="0.75" bottom="0.75" header="0.3" footer="0.3"/>
  <pageSetup paperSize="9" orientation="portrait" r:id="rId1"/>
  <customProperties>
    <customPr name="_pios_id" r:id="rId2"/>
  </customPropertie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E5F68-3647-41F3-9226-47FA426135B7}">
  <sheetPr codeName="Sheet9" filterMode="1"/>
  <dimension ref="A1:W111"/>
  <sheetViews>
    <sheetView showGridLines="0" tabSelected="1" zoomScale="50" zoomScaleNormal="50" workbookViewId="0">
      <pane xSplit="7" ySplit="3" topLeftCell="H8" activePane="bottomRight" state="frozen"/>
      <selection pane="topRight" activeCell="G1" sqref="G1"/>
      <selection pane="bottomLeft" activeCell="A4" sqref="A4"/>
      <selection pane="bottomRight" activeCell="H84" sqref="H84"/>
    </sheetView>
  </sheetViews>
  <sheetFormatPr defaultColWidth="9.44140625" defaultRowHeight="14.4" x14ac:dyDescent="0.3"/>
  <cols>
    <col min="1" max="1" width="24.44140625" customWidth="1"/>
    <col min="2" max="2" width="11.5546875" style="1" bestFit="1" customWidth="1"/>
    <col min="3" max="3" width="15.109375" style="1" bestFit="1" customWidth="1"/>
    <col min="4" max="4" width="60.88671875" customWidth="1"/>
    <col min="5" max="5" width="0.33203125" style="40" customWidth="1"/>
    <col min="6" max="6" width="12.6640625" style="40" customWidth="1"/>
    <col min="7" max="7" width="14.88671875" style="1" bestFit="1" customWidth="1"/>
    <col min="8" max="8" width="21" style="1" bestFit="1" customWidth="1"/>
    <col min="9" max="9" width="16.109375" style="39" bestFit="1" customWidth="1"/>
    <col min="10" max="10" width="24.5546875" style="39" bestFit="1" customWidth="1"/>
    <col min="11" max="11" width="71.109375" style="1" customWidth="1"/>
    <col min="12" max="12" width="3.44140625" style="1" customWidth="1"/>
    <col min="13" max="13" width="14.33203125" customWidth="1"/>
    <col min="14" max="19" width="12" customWidth="1"/>
    <col min="20" max="20" width="19.33203125" customWidth="1"/>
  </cols>
  <sheetData>
    <row r="1" spans="1:23" x14ac:dyDescent="0.3">
      <c r="D1" t="s">
        <v>495</v>
      </c>
      <c r="G1"/>
      <c r="H1" s="34">
        <f ca="1">TODAY()</f>
        <v>46021</v>
      </c>
    </row>
    <row r="2" spans="1:23" x14ac:dyDescent="0.3">
      <c r="G2" s="123"/>
      <c r="H2" s="124" t="s">
        <v>485</v>
      </c>
      <c r="I2" s="125"/>
      <c r="J2" s="125"/>
      <c r="K2" s="124"/>
    </row>
    <row r="3" spans="1:23" ht="28.8" x14ac:dyDescent="0.3">
      <c r="A3" s="118" t="s">
        <v>203</v>
      </c>
      <c r="B3" s="118" t="s">
        <v>0</v>
      </c>
      <c r="C3" s="118" t="s">
        <v>1</v>
      </c>
      <c r="D3" s="118" t="s">
        <v>2</v>
      </c>
      <c r="E3" s="119"/>
      <c r="F3" s="120" t="s">
        <v>1209</v>
      </c>
      <c r="G3" s="118" t="s">
        <v>204</v>
      </c>
      <c r="H3" s="120" t="s">
        <v>484</v>
      </c>
      <c r="I3" s="121" t="s">
        <v>672</v>
      </c>
      <c r="J3" s="121" t="s">
        <v>674</v>
      </c>
      <c r="K3" s="122" t="s">
        <v>483</v>
      </c>
      <c r="M3" s="131">
        <f ca="1">TODAY()</f>
        <v>46021</v>
      </c>
      <c r="N3" s="131">
        <v>46009</v>
      </c>
      <c r="O3" s="131">
        <v>46010</v>
      </c>
      <c r="P3" s="131">
        <v>46013</v>
      </c>
      <c r="Q3" s="131">
        <v>46014</v>
      </c>
      <c r="R3" s="131">
        <v>46020</v>
      </c>
      <c r="S3" s="131">
        <v>46021</v>
      </c>
      <c r="T3" s="120" t="s">
        <v>1210</v>
      </c>
    </row>
    <row r="4" spans="1:23" hidden="1" x14ac:dyDescent="0.3">
      <c r="A4" s="111" t="s">
        <v>823</v>
      </c>
      <c r="B4" s="116">
        <v>64312722</v>
      </c>
      <c r="C4" s="116">
        <v>64886744</v>
      </c>
      <c r="D4" s="111" t="s">
        <v>793</v>
      </c>
      <c r="E4" s="119"/>
      <c r="F4" s="119"/>
      <c r="G4" s="90" t="str">
        <f>VLOOKUP(C4,SOP!C:F,4,0)</f>
        <v/>
      </c>
      <c r="H4" s="105" t="str">
        <f>IF(VLOOKUP(C4,SOP!C:N,10,0)="","",(VLOOKUP(C4,SOP!C:N,10,0)))</f>
        <v>TBC</v>
      </c>
      <c r="I4" s="114">
        <f>VLOOKUP(B4,SOP!$B$4:$M$148,12,0)</f>
        <v>0</v>
      </c>
      <c r="J4" s="104">
        <f>IF(I4="","",I4/VLOOKUP(C4,SOP!C:G,5,0))</f>
        <v>0</v>
      </c>
      <c r="K4" s="105" t="str">
        <f>IF(VLOOKUP(C4,SOP!C:N,12,0)="","",(VLOOKUP(C4,SOP!C:N,12,0)))</f>
        <v/>
      </c>
      <c r="M4" s="111"/>
      <c r="N4" s="111"/>
      <c r="O4" s="111"/>
      <c r="P4" s="111"/>
      <c r="Q4" s="111"/>
      <c r="R4" s="111"/>
      <c r="S4" s="111"/>
      <c r="T4" s="120" t="str">
        <f>VLOOKUP(C4,'SU LIST'!A:E,5,0)</f>
        <v>Legal stickering</v>
      </c>
    </row>
    <row r="5" spans="1:23" hidden="1" x14ac:dyDescent="0.3">
      <c r="A5" s="116" t="s">
        <v>150</v>
      </c>
      <c r="B5" s="116">
        <v>67512327</v>
      </c>
      <c r="C5" s="116">
        <v>67512327</v>
      </c>
      <c r="D5" s="116" t="s">
        <v>155</v>
      </c>
      <c r="E5" s="117"/>
      <c r="F5" s="117"/>
      <c r="G5" s="90" t="str">
        <f>VLOOKUP(C5,SOP!C:F,4,0)</f>
        <v/>
      </c>
      <c r="H5" s="105" t="str">
        <f>IF(VLOOKUP(C5,SOP!C:N,10,0)="","",(VLOOKUP(C5,SOP!C:N,10,0)))</f>
        <v>TBC</v>
      </c>
      <c r="I5" s="114">
        <f>VLOOKUP(B5,SOP!$B$4:$M$148,12,0)</f>
        <v>56</v>
      </c>
      <c r="J5" s="104">
        <f>IF(I5="","",I5/VLOOKUP(C5,SOP!C:G,5,0))</f>
        <v>56</v>
      </c>
      <c r="K5" s="105" t="str">
        <f>IF(VLOOKUP(C5,SOP!C:N,12,0)="","",(VLOOKUP(C5,SOP!C:N,12,0)))</f>
        <v/>
      </c>
      <c r="M5" s="111"/>
      <c r="N5" s="111"/>
      <c r="O5" s="111"/>
      <c r="P5" s="111"/>
      <c r="Q5" s="111"/>
      <c r="R5" s="111"/>
      <c r="S5" s="111"/>
      <c r="T5" s="120" t="str">
        <f>VLOOKUP(C5,'SU LIST'!A:E,5,0)</f>
        <v>KENFOODS</v>
      </c>
    </row>
    <row r="6" spans="1:23" hidden="1" x14ac:dyDescent="0.3">
      <c r="A6" s="116" t="s">
        <v>23</v>
      </c>
      <c r="B6" s="116">
        <v>64303966</v>
      </c>
      <c r="C6" s="116">
        <v>64303966</v>
      </c>
      <c r="D6" s="116" t="s">
        <v>29</v>
      </c>
      <c r="E6" s="117"/>
      <c r="F6" s="117"/>
      <c r="G6" s="90" t="str">
        <f>VLOOKUP(C6,SOP!C:F,4,0)</f>
        <v/>
      </c>
      <c r="H6" s="105" t="str">
        <f>IF(VLOOKUP(C6,SOP!C:N,10,0)="","",(VLOOKUP(C6,SOP!C:N,10,0)))</f>
        <v>TBC</v>
      </c>
      <c r="I6" s="114">
        <f>VLOOKUP(B6,SOP!$B$4:$M$148,12,0)</f>
        <v>0</v>
      </c>
      <c r="J6" s="104">
        <f>IF(I6="","",I6/VLOOKUP(C6,SOP!C:G,5,0))</f>
        <v>0</v>
      </c>
      <c r="K6" s="105" t="str">
        <f>IF(VLOOKUP(C6,SOP!C:N,12,0)="","",(VLOOKUP(C6,SOP!C:N,12,0)))</f>
        <v/>
      </c>
      <c r="M6" s="111"/>
      <c r="N6" s="111"/>
      <c r="O6" s="111"/>
      <c r="P6" s="111"/>
      <c r="Q6" s="111"/>
      <c r="R6" s="111"/>
      <c r="S6" s="111"/>
      <c r="T6" s="120" t="str">
        <f>VLOOKUP(C6,'SU LIST'!A:E,5,0)</f>
        <v>RAPS FRESH GMBH</v>
      </c>
    </row>
    <row r="7" spans="1:23" hidden="1" x14ac:dyDescent="0.3">
      <c r="A7" s="116" t="s">
        <v>108</v>
      </c>
      <c r="B7" s="116">
        <v>64324731</v>
      </c>
      <c r="C7" s="116">
        <v>64324731</v>
      </c>
      <c r="D7" s="116" t="s">
        <v>721</v>
      </c>
      <c r="E7" s="117"/>
      <c r="F7" s="163"/>
      <c r="G7" s="90" t="str">
        <f>VLOOKUP(C7,SOP!C:F,4,0)</f>
        <v/>
      </c>
      <c r="H7" s="105" t="str">
        <f>IF(VLOOKUP(C7,SOP!C:N,10,0)="","",(VLOOKUP(C7,SOP!C:N,10,0)))</f>
        <v>TBC</v>
      </c>
      <c r="I7" s="114">
        <f>VLOOKUP(B7,SOP!$B$4:$M$148,12,0)</f>
        <v>0</v>
      </c>
      <c r="J7" s="104">
        <f>IF(I7="","",I7/VLOOKUP(C7,SOP!C:G,5,0))</f>
        <v>0</v>
      </c>
      <c r="K7" s="105" t="str">
        <f>IF(VLOOKUP(C7,SOP!C:N,12,0)="","",(VLOOKUP(C7,SOP!C:N,12,0)))</f>
        <v/>
      </c>
      <c r="M7" s="111"/>
      <c r="N7" s="111"/>
      <c r="O7" s="111"/>
      <c r="P7" s="111"/>
      <c r="Q7" s="111"/>
      <c r="R7" s="111"/>
      <c r="S7" s="111"/>
      <c r="T7" s="120" t="str">
        <f>VLOOKUP(C7,'SU LIST'!A:E,5,0)</f>
        <v>SU CHEVIGNY</v>
      </c>
    </row>
    <row r="8" spans="1:23" x14ac:dyDescent="0.3">
      <c r="A8" s="116" t="s">
        <v>108</v>
      </c>
      <c r="B8" s="116">
        <v>64315194</v>
      </c>
      <c r="C8" s="116">
        <v>64315194</v>
      </c>
      <c r="D8" s="116" t="s">
        <v>722</v>
      </c>
      <c r="E8" s="117"/>
      <c r="F8" s="163"/>
      <c r="G8" s="90" t="str">
        <f>VLOOKUP(C8,SOP!C:F,4,0)</f>
        <v>OOS</v>
      </c>
      <c r="H8" s="105" t="str">
        <f>IF(VLOOKUP(C8,SOP!C:N,10,0)="","",(VLOOKUP(C8,SOP!C:N,10,0)))</f>
        <v>TBC</v>
      </c>
      <c r="I8" s="114">
        <f>VLOOKUP(B8,SOP!$B$4:$M$148,12,0)</f>
        <v>300</v>
      </c>
      <c r="J8" s="104">
        <f>IF(I8="","",I8/VLOOKUP(C8,SOP!C:G,5,0))</f>
        <v>300</v>
      </c>
      <c r="K8" s="105" t="str">
        <f>IF(VLOOKUP(C8,SOP!C:N,12,0)="","",(VLOOKUP(C8,SOP!C:N,12,0)))</f>
        <v>prod in wk02. Couldn't be handle in december due to limited capacity at SU</v>
      </c>
      <c r="M8" s="111"/>
      <c r="N8" s="111"/>
      <c r="O8" s="111"/>
      <c r="P8" s="111"/>
      <c r="Q8" s="111"/>
      <c r="R8" s="111"/>
      <c r="S8" s="111"/>
      <c r="T8" s="120" t="str">
        <f>VLOOKUP(C8,'SU LIST'!A:E,5,0)</f>
        <v>SU CHEVIGNY</v>
      </c>
    </row>
    <row r="9" spans="1:23" hidden="1" x14ac:dyDescent="0.3">
      <c r="A9" s="116" t="s">
        <v>150</v>
      </c>
      <c r="B9" s="116">
        <v>67830539</v>
      </c>
      <c r="C9" s="116">
        <v>67830539</v>
      </c>
      <c r="D9" s="116" t="s">
        <v>159</v>
      </c>
      <c r="E9" s="117"/>
      <c r="F9" s="117"/>
      <c r="G9" s="90" t="str">
        <f>VLOOKUP(C9,SOP!C:F,4,0)</f>
        <v/>
      </c>
      <c r="H9" s="105" t="str">
        <f>IF(VLOOKUP(C9,SOP!C:N,10,0)="","",(VLOOKUP(C9,SOP!C:N,10,0)))</f>
        <v>TBC</v>
      </c>
      <c r="I9" s="114">
        <f>VLOOKUP(B9,SOP!$B$4:$M$148,12,0)</f>
        <v>55</v>
      </c>
      <c r="J9" s="104">
        <f>IF(I9="","",I9/VLOOKUP(C9,SOP!C:G,5,0))</f>
        <v>55</v>
      </c>
      <c r="K9" s="105" t="str">
        <f>IF(VLOOKUP(C9,SOP!C:N,12,0)="","",(VLOOKUP(C9,SOP!C:N,12,0)))</f>
        <v/>
      </c>
      <c r="M9" s="111"/>
      <c r="N9" s="111"/>
      <c r="O9" s="111"/>
      <c r="P9" s="111"/>
      <c r="Q9" s="111"/>
      <c r="R9" s="111"/>
      <c r="S9" s="111"/>
      <c r="T9" s="120" t="str">
        <f>VLOOKUP(C9,'SU LIST'!A:E,5,0)</f>
        <v>KENFOODS</v>
      </c>
    </row>
    <row r="10" spans="1:23" hidden="1" x14ac:dyDescent="0.3">
      <c r="A10" s="116" t="s">
        <v>124</v>
      </c>
      <c r="B10" s="116">
        <v>6295803</v>
      </c>
      <c r="C10" s="116">
        <v>11247103</v>
      </c>
      <c r="D10" s="116" t="s">
        <v>127</v>
      </c>
      <c r="E10" s="117"/>
      <c r="F10" s="117"/>
      <c r="G10" s="90" t="str">
        <f>VLOOKUP(C10,SOP!C:F,4,0)</f>
        <v/>
      </c>
      <c r="H10" s="105" t="str">
        <f>IF(VLOOKUP(C10,SOP!C:N,10,0)="","",(VLOOKUP(C10,SOP!C:N,10,0)))</f>
        <v>TBC</v>
      </c>
      <c r="I10" s="114">
        <f>VLOOKUP(B10,SOP!$B$4:$M$148,12,0)</f>
        <v>0</v>
      </c>
      <c r="J10" s="104">
        <f>IF(I10="","",I10/VLOOKUP(C10,SOP!C:G,5,0))</f>
        <v>0</v>
      </c>
      <c r="K10" s="105" t="str">
        <f>IF(VLOOKUP(C10,SOP!C:N,12,0)="","",(VLOOKUP(C10,SOP!C:N,12,0)))</f>
        <v/>
      </c>
      <c r="M10" s="111"/>
      <c r="N10" s="111"/>
      <c r="O10" s="111"/>
      <c r="P10" s="111"/>
      <c r="Q10" s="111"/>
      <c r="R10" s="111"/>
      <c r="S10" s="111"/>
      <c r="T10" s="120" t="str">
        <f>VLOOKUP(C10,'SU LIST'!A:E,5,0)</f>
        <v>PLOIESTI</v>
      </c>
    </row>
    <row r="11" spans="1:23" hidden="1" x14ac:dyDescent="0.3">
      <c r="A11" s="116" t="s">
        <v>150</v>
      </c>
      <c r="B11" s="116">
        <v>67512194</v>
      </c>
      <c r="C11" s="116">
        <v>67512194</v>
      </c>
      <c r="D11" s="116" t="s">
        <v>151</v>
      </c>
      <c r="E11" s="117"/>
      <c r="F11" s="117"/>
      <c r="G11" s="90" t="str">
        <f>VLOOKUP(C11,SOP!C:F,4,0)</f>
        <v/>
      </c>
      <c r="H11" s="105" t="str">
        <f>IF(VLOOKUP(C11,SOP!C:N,10,0)="","",(VLOOKUP(C11,SOP!C:N,10,0)))</f>
        <v>TBC</v>
      </c>
      <c r="I11" s="114">
        <f>VLOOKUP(B11,SOP!$B$4:$M$148,12,0)</f>
        <v>112</v>
      </c>
      <c r="J11" s="104">
        <f>IF(I11="","",I11/VLOOKUP(C11,SOP!C:G,5,0))</f>
        <v>112</v>
      </c>
      <c r="K11" s="105" t="str">
        <f>IF(VLOOKUP(C11,SOP!C:N,12,0)="","",(VLOOKUP(C11,SOP!C:N,12,0)))</f>
        <v/>
      </c>
      <c r="L11" s="112"/>
      <c r="M11" s="111"/>
      <c r="N11" s="111"/>
      <c r="O11" s="111"/>
      <c r="P11" s="111"/>
      <c r="Q11" s="111"/>
      <c r="R11" s="111"/>
      <c r="S11" s="111"/>
      <c r="T11" s="120" t="str">
        <f>VLOOKUP(C11,'SU LIST'!A:E,5,0)</f>
        <v>KENFOODS</v>
      </c>
    </row>
    <row r="12" spans="1:23" ht="28.8" hidden="1" x14ac:dyDescent="0.3">
      <c r="A12" s="116" t="s">
        <v>108</v>
      </c>
      <c r="B12" s="116">
        <v>67751022</v>
      </c>
      <c r="C12" s="116">
        <v>67751022</v>
      </c>
      <c r="D12" s="116" t="s">
        <v>119</v>
      </c>
      <c r="E12" s="117"/>
      <c r="F12" s="117"/>
      <c r="G12" s="90" t="str">
        <f>VLOOKUP(C12,SOP!C:F,4,0)</f>
        <v/>
      </c>
      <c r="H12" s="105" t="str">
        <f>IF(VLOOKUP(C12,SOP!C:N,10,0)="","",(VLOOKUP(C12,SOP!C:N,10,0)))</f>
        <v>TBC</v>
      </c>
      <c r="I12" s="114">
        <f>VLOOKUP(B12,SOP!$B$4:$M$148,12,0)</f>
        <v>0</v>
      </c>
      <c r="J12" s="104">
        <f>IF(I12="","",I12/VLOOKUP(C12,SOP!C:G,5,0))</f>
        <v>0</v>
      </c>
      <c r="K12" s="105" t="str">
        <f>IF(VLOOKUP(C12,SOP!C:N,12,0)="","",(VLOOKUP(C12,SOP!C:N,12,0)))</f>
        <v/>
      </c>
      <c r="M12" s="111"/>
      <c r="N12" s="111"/>
      <c r="O12" s="111"/>
      <c r="P12" s="111"/>
      <c r="Q12" s="111"/>
      <c r="R12" s="111"/>
      <c r="S12" s="111"/>
      <c r="T12" s="120" t="str">
        <f>VLOOKUP(C12,'SU LIST'!A:E,5,0)</f>
        <v>3PM MENDES GONCALVES</v>
      </c>
    </row>
    <row r="13" spans="1:23" x14ac:dyDescent="0.3">
      <c r="A13" s="116" t="s">
        <v>61</v>
      </c>
      <c r="B13" s="116">
        <v>67418234</v>
      </c>
      <c r="C13" s="116">
        <v>67418234</v>
      </c>
      <c r="D13" s="116" t="s">
        <v>68</v>
      </c>
      <c r="E13" s="117"/>
      <c r="F13" s="163"/>
      <c r="G13" s="90" t="str">
        <f>VLOOKUP(C13,SOP!C:F,4,0)</f>
        <v>OOS</v>
      </c>
      <c r="H13" s="105">
        <f>IF(VLOOKUP(C13,SOP!C:N,10,0)="","",(VLOOKUP(C13,SOP!C:N,10,0)))</f>
        <v>46013</v>
      </c>
      <c r="I13" s="114">
        <f>VLOOKUP(B13,SOP!$B$4:$M$148,12,0)</f>
        <v>80</v>
      </c>
      <c r="J13" s="104">
        <f>IF(I13="","",I13/VLOOKUP(C13,SOP!C:G,5,0))</f>
        <v>80</v>
      </c>
      <c r="K13" s="105" t="str">
        <f>IF(VLOOKUP(C13,SOP!C:N,12,0)="","",(VLOOKUP(C13,SOP!C:N,12,0)))</f>
        <v/>
      </c>
      <c r="M13" s="111"/>
      <c r="N13" s="111"/>
      <c r="O13" s="111"/>
      <c r="P13" s="111"/>
      <c r="Q13" s="111"/>
      <c r="R13" s="111"/>
      <c r="S13" s="111"/>
      <c r="T13" s="120" t="str">
        <f>VLOOKUP(C13,'SU LIST'!A:E,5,0)</f>
        <v>Skåne Finkost</v>
      </c>
    </row>
    <row r="14" spans="1:23" hidden="1" x14ac:dyDescent="0.3">
      <c r="A14" s="116" t="s">
        <v>108</v>
      </c>
      <c r="B14" s="116">
        <v>68429197</v>
      </c>
      <c r="C14" s="116">
        <v>68429197</v>
      </c>
      <c r="D14" s="116" t="s">
        <v>114</v>
      </c>
      <c r="E14" s="117"/>
      <c r="F14" s="163"/>
      <c r="G14" s="90" t="str">
        <f>VLOOKUP(C14,SOP!C:F,4,0)</f>
        <v/>
      </c>
      <c r="H14" s="105">
        <v>45931</v>
      </c>
      <c r="I14" s="114">
        <v>1400</v>
      </c>
      <c r="J14" s="104">
        <f>IF(I14="","",I14/VLOOKUP(C14,SOP!C:G,5,0))</f>
        <v>25.925925925925927</v>
      </c>
      <c r="K14" s="105" t="str">
        <f>IF(VLOOKUP(C14,SOP!C:N,12,0)="","",(VLOOKUP(C14,SOP!C:N,12,0)))</f>
        <v/>
      </c>
      <c r="M14" s="111"/>
      <c r="N14" s="111"/>
      <c r="O14" s="111"/>
      <c r="P14" s="111"/>
      <c r="Q14" s="111"/>
      <c r="R14" s="111"/>
      <c r="S14" s="111"/>
      <c r="T14" s="120" t="str">
        <f>VLOOKUP(C14,'SU LIST'!A:E,5,0)</f>
        <v>SU CHEVIGNY</v>
      </c>
    </row>
    <row r="15" spans="1:23" hidden="1" x14ac:dyDescent="0.3">
      <c r="A15" s="116" t="s">
        <v>23</v>
      </c>
      <c r="B15" s="116" t="s">
        <v>26</v>
      </c>
      <c r="C15" s="116">
        <v>17193301</v>
      </c>
      <c r="D15" s="116" t="s">
        <v>27</v>
      </c>
      <c r="E15" s="117"/>
      <c r="F15" s="163"/>
      <c r="G15" s="90" t="str">
        <f>VLOOKUP(C15,SOP!C:F,4,0)</f>
        <v/>
      </c>
      <c r="H15" s="105" t="str">
        <f>IF(VLOOKUP(C15,SOP!C:N,10,0)="","",(VLOOKUP(C15,SOP!C:N,10,0)))</f>
        <v>TBC</v>
      </c>
      <c r="I15" s="114">
        <f>VLOOKUP(B15,SOP!$B$4:$M$148,12,0)</f>
        <v>3675</v>
      </c>
      <c r="J15" s="104">
        <f>IF(I15="","",I15/VLOOKUP(C15,SOP!C:G,5,0))</f>
        <v>68.055555555555557</v>
      </c>
      <c r="K15" s="105" t="str">
        <f>IF(VLOOKUP(C15,SOP!C:N,12,0)="","",(VLOOKUP(C15,SOP!C:N,12,0)))</f>
        <v/>
      </c>
      <c r="M15" s="111"/>
      <c r="N15" s="111"/>
      <c r="O15" s="111"/>
      <c r="P15" s="111"/>
      <c r="Q15" s="111"/>
      <c r="R15" s="111"/>
      <c r="S15" s="111"/>
      <c r="T15" s="120" t="str">
        <f>VLOOKUP(C15,'SU LIST'!A:E,5,0)</f>
        <v>RAPS FRESH GMBH</v>
      </c>
    </row>
    <row r="16" spans="1:23" hidden="1" x14ac:dyDescent="0.3">
      <c r="A16" s="116" t="s">
        <v>150</v>
      </c>
      <c r="B16" s="116">
        <v>67830541</v>
      </c>
      <c r="C16" s="116">
        <v>67830541</v>
      </c>
      <c r="D16" s="116" t="s">
        <v>157</v>
      </c>
      <c r="E16" s="117"/>
      <c r="F16" s="117"/>
      <c r="G16" s="90" t="str">
        <f>VLOOKUP(C16,SOP!C:F,4,0)</f>
        <v/>
      </c>
      <c r="H16" s="105" t="str">
        <f>IF(VLOOKUP(C16,SOP!C:N,10,0)="","",(VLOOKUP(C16,SOP!C:N,10,0)))</f>
        <v>TBC</v>
      </c>
      <c r="I16" s="114">
        <f>VLOOKUP(B16,SOP!$B$4:$M$148,12,0)</f>
        <v>0</v>
      </c>
      <c r="J16" s="104">
        <f>IF(I16="","",I16/VLOOKUP(C16,SOP!C:G,5,0))</f>
        <v>0</v>
      </c>
      <c r="K16" s="105" t="str">
        <f>IF(VLOOKUP(C16,SOP!C:N,12,0)="","",(VLOOKUP(C16,SOP!C:N,12,0)))</f>
        <v/>
      </c>
      <c r="L16" s="112"/>
      <c r="M16" s="111"/>
      <c r="N16" s="111"/>
      <c r="O16" s="111"/>
      <c r="P16" s="111"/>
      <c r="Q16" s="111"/>
      <c r="R16" s="111"/>
      <c r="S16" s="111"/>
      <c r="T16" s="120" t="str">
        <f>VLOOKUP(C16,'SU LIST'!A:E,5,0)</f>
        <v>KENFOODS</v>
      </c>
      <c r="V16">
        <v>67418234</v>
      </c>
      <c r="W16" t="s">
        <v>68</v>
      </c>
    </row>
    <row r="17" spans="1:23" x14ac:dyDescent="0.3">
      <c r="A17" s="116" t="s">
        <v>3</v>
      </c>
      <c r="B17" s="116">
        <v>68755990</v>
      </c>
      <c r="C17" s="116">
        <v>68755990</v>
      </c>
      <c r="D17" s="116" t="s">
        <v>620</v>
      </c>
      <c r="E17" s="117"/>
      <c r="F17" s="174" t="s">
        <v>1453</v>
      </c>
      <c r="G17" s="90" t="str">
        <f>VLOOKUP(C17,SOP!C:F,4,0)</f>
        <v>OOS</v>
      </c>
      <c r="H17" s="105">
        <f>IF(VLOOKUP(C17,SOP!C:N,10,0)="","",(VLOOKUP(C17,SOP!C:N,10,0)))</f>
        <v>46013</v>
      </c>
      <c r="I17" s="114">
        <f>VLOOKUP(B17,SOP!$B$4:$M$148,12,0)</f>
        <v>144</v>
      </c>
      <c r="J17" s="104">
        <f>IF(I17="","",I17/VLOOKUP(C17,SOP!C:G,5,0))</f>
        <v>72</v>
      </c>
      <c r="K17" s="105" t="str">
        <f>IF(VLOOKUP(C17,SOP!C:N,12,0)="","",(VLOOKUP(C17,SOP!C:N,12,0)))</f>
        <v/>
      </c>
      <c r="M17" s="111"/>
      <c r="N17" s="111"/>
      <c r="O17" s="111"/>
      <c r="P17" s="111"/>
      <c r="Q17" s="111"/>
      <c r="R17" s="111"/>
      <c r="S17" s="111"/>
      <c r="T17" s="120" t="str">
        <f>VLOOKUP(C17,'SU LIST'!A:E,5,0)</f>
        <v>HEILBORN</v>
      </c>
    </row>
    <row r="18" spans="1:23" ht="15" hidden="1" customHeight="1" x14ac:dyDescent="0.3">
      <c r="A18" s="116" t="s">
        <v>61</v>
      </c>
      <c r="B18" s="116">
        <v>67262258</v>
      </c>
      <c r="C18" s="116">
        <v>67262258</v>
      </c>
      <c r="D18" s="116" t="s">
        <v>67</v>
      </c>
      <c r="E18" s="117"/>
      <c r="F18" s="174"/>
      <c r="G18" s="90" t="str">
        <f>VLOOKUP(C18,SOP!C:F,4,0)</f>
        <v/>
      </c>
      <c r="H18" s="105" t="str">
        <f>IF(VLOOKUP(C18,SOP!C:N,10,0)="","",(VLOOKUP(C18,SOP!C:N,10,0)))</f>
        <v>TBC</v>
      </c>
      <c r="I18" s="114">
        <f>VLOOKUP(B18,SOP!$B$4:$M$148,12,0)</f>
        <v>80</v>
      </c>
      <c r="J18" s="104">
        <f>IF(I18="","",I18/VLOOKUP(C18,SOP!C:G,5,0))</f>
        <v>80</v>
      </c>
      <c r="K18" s="105" t="str">
        <f>IF(VLOOKUP(C18,SOP!C:N,12,0)="","",(VLOOKUP(C18,SOP!C:N,12,0)))</f>
        <v>Delivery was planned fo 04.11.2025 but don't arrive. Im checking this with Dispatch planner.</v>
      </c>
      <c r="M18" s="111"/>
      <c r="N18" s="111"/>
      <c r="O18" s="111"/>
      <c r="P18" s="111"/>
      <c r="Q18" s="111"/>
      <c r="R18" s="111"/>
      <c r="S18" s="111"/>
      <c r="T18" s="120" t="str">
        <f>VLOOKUP(C18,'SU LIST'!A:E,5,0)</f>
        <v>Skåne Finkost</v>
      </c>
    </row>
    <row r="19" spans="1:23" hidden="1" x14ac:dyDescent="0.3">
      <c r="A19" s="116" t="s">
        <v>3</v>
      </c>
      <c r="B19" s="116">
        <v>19502801</v>
      </c>
      <c r="C19" s="116">
        <v>68448698</v>
      </c>
      <c r="D19" s="116" t="s">
        <v>12</v>
      </c>
      <c r="E19" s="117" t="s">
        <v>481</v>
      </c>
      <c r="F19" s="163"/>
      <c r="G19" s="90" t="str">
        <f>VLOOKUP(C19,SOP!C:F,4,0)</f>
        <v/>
      </c>
      <c r="H19" s="105" t="str">
        <f>IF(VLOOKUP(C19,SOP!C:N,10,0)="","",(VLOOKUP(C19,SOP!C:N,10,0)))</f>
        <v>TBC</v>
      </c>
      <c r="I19" s="114">
        <f>VLOOKUP(B19,SOP!$B$4:$M$148,12,0)</f>
        <v>0</v>
      </c>
      <c r="J19" s="104">
        <f>IF(I19="","",I19/VLOOKUP(C19,SOP!C:G,5,0))</f>
        <v>0</v>
      </c>
      <c r="K19" s="105" t="str">
        <f>IF(VLOOKUP(C19,SOP!C:N,12,0)="","",(VLOOKUP(C19,SOP!C:N,12,0)))</f>
        <v/>
      </c>
      <c r="M19" s="111"/>
      <c r="N19" s="111"/>
      <c r="O19" s="111"/>
      <c r="P19" s="111"/>
      <c r="Q19" s="111"/>
      <c r="R19" s="111"/>
      <c r="S19" s="111"/>
      <c r="T19" s="120" t="str">
        <f>VLOOKUP(C19,'SU LIST'!A:E,5,0)</f>
        <v>REPACK</v>
      </c>
      <c r="V19">
        <v>67750998</v>
      </c>
      <c r="W19" t="s">
        <v>87</v>
      </c>
    </row>
    <row r="20" spans="1:23" hidden="1" x14ac:dyDescent="0.3">
      <c r="A20" s="116" t="s">
        <v>3</v>
      </c>
      <c r="B20" s="116">
        <v>29603001</v>
      </c>
      <c r="C20" s="116">
        <v>29603001</v>
      </c>
      <c r="D20" s="116" t="s">
        <v>18</v>
      </c>
      <c r="E20" s="117"/>
      <c r="F20" s="163"/>
      <c r="G20" s="90" t="str">
        <f>VLOOKUP(C20,SOP!C:F,4,0)</f>
        <v/>
      </c>
      <c r="H20" s="105" t="s">
        <v>675</v>
      </c>
      <c r="I20" s="114">
        <v>80</v>
      </c>
      <c r="J20" s="104">
        <f>IF(I20="","",I20/VLOOKUP(C20,SOP!C:G,5,0))</f>
        <v>80</v>
      </c>
      <c r="K20" s="105" t="str">
        <f>IF(VLOOKUP(C20,SOP!C:N,12,0)="","",(VLOOKUP(C20,SOP!C:N,12,0)))</f>
        <v/>
      </c>
      <c r="M20" s="111"/>
      <c r="N20" s="111"/>
      <c r="O20" s="111"/>
      <c r="P20" s="111"/>
      <c r="Q20" s="111"/>
      <c r="R20" s="111"/>
      <c r="S20" s="111"/>
      <c r="T20" s="120" t="str">
        <f>VLOOKUP(C20,'SU LIST'!A:E,5,0)</f>
        <v>Skåne Finkost</v>
      </c>
      <c r="V20">
        <v>64345464</v>
      </c>
      <c r="W20" t="s">
        <v>135</v>
      </c>
    </row>
    <row r="21" spans="1:23" ht="24.6" hidden="1" customHeight="1" x14ac:dyDescent="0.3">
      <c r="A21" s="116" t="s">
        <v>41</v>
      </c>
      <c r="B21" s="116">
        <v>27184701</v>
      </c>
      <c r="C21" s="116">
        <v>67738206</v>
      </c>
      <c r="D21" s="116" t="s">
        <v>45</v>
      </c>
      <c r="E21" s="117"/>
      <c r="F21" s="163"/>
      <c r="G21" s="90" t="str">
        <f>VLOOKUP(C21,SOP!C:F,4,0)</f>
        <v/>
      </c>
      <c r="H21" s="105" t="str">
        <f>IF(VLOOKUP(C21,SOP!C:N,10,0)="","",(VLOOKUP(C21,SOP!C:N,10,0)))</f>
        <v>TBC</v>
      </c>
      <c r="I21" s="114">
        <f>VLOOKUP(B21,SOP!$B$4:$M$148,12,0)</f>
        <v>493</v>
      </c>
      <c r="J21" s="104">
        <f>IF(I21="","",I21/VLOOKUP(C21,SOP!C:G,5,0))</f>
        <v>98.6</v>
      </c>
      <c r="K21" s="162" t="str">
        <f>IF(VLOOKUP(C21,SOP!C:N,12,0)="","",(VLOOKUP(C21,SOP!C:N,12,0)))</f>
        <v>stock is produced but SU don't have enough pallets for reach full truck. Pushing for dispatch on 20.10 (less than a full truck)</v>
      </c>
      <c r="M21" s="111"/>
      <c r="N21" s="111"/>
      <c r="O21" s="111"/>
      <c r="P21" s="111"/>
      <c r="Q21" s="111"/>
      <c r="R21" s="111"/>
      <c r="S21" s="111"/>
      <c r="T21" s="120" t="str">
        <f>VLOOKUP(C21,'SU LIST'!A:E,5,0)</f>
        <v>PLOIESTI</v>
      </c>
    </row>
    <row r="22" spans="1:23" hidden="1" x14ac:dyDescent="0.3">
      <c r="A22" s="116" t="s">
        <v>150</v>
      </c>
      <c r="B22" s="116">
        <v>68222641</v>
      </c>
      <c r="C22" s="116">
        <v>68222641</v>
      </c>
      <c r="D22" s="116" t="s">
        <v>164</v>
      </c>
      <c r="E22" s="119"/>
      <c r="F22" s="163"/>
      <c r="G22" s="90" t="str">
        <f>VLOOKUP(C22,SOP!C:F,4,0)</f>
        <v/>
      </c>
      <c r="H22" s="105" t="str">
        <f>IF(VLOOKUP(C22,SOP!C:N,10,0)="","",(VLOOKUP(C22,SOP!C:N,10,0)))</f>
        <v>TBC</v>
      </c>
      <c r="I22" s="114">
        <f>VLOOKUP(B22,SOP!$B$4:$M$148,12,0)</f>
        <v>0</v>
      </c>
      <c r="J22" s="104">
        <f>IF(I22="","",I22/VLOOKUP(C22,SOP!C:G,5,0))</f>
        <v>0</v>
      </c>
      <c r="K22" s="105" t="str">
        <f>IF(VLOOKUP(C22,SOP!C:N,12,0)="","",(VLOOKUP(C22,SOP!C:N,12,0)))</f>
        <v/>
      </c>
      <c r="M22" s="111"/>
      <c r="N22" s="111"/>
      <c r="O22" s="111"/>
      <c r="P22" s="111"/>
      <c r="Q22" s="111"/>
      <c r="R22" s="111"/>
      <c r="S22" s="111"/>
      <c r="T22" s="120" t="str">
        <f>VLOOKUP(C22,'SU LIST'!A:E,5,0)</f>
        <v>KENFOODS</v>
      </c>
      <c r="V22">
        <v>67830543</v>
      </c>
      <c r="W22" t="s">
        <v>158</v>
      </c>
    </row>
    <row r="23" spans="1:23" hidden="1" x14ac:dyDescent="0.3">
      <c r="A23" s="116" t="s">
        <v>3</v>
      </c>
      <c r="B23" s="116">
        <v>19522701</v>
      </c>
      <c r="C23" s="116">
        <v>19522701</v>
      </c>
      <c r="D23" s="116" t="s">
        <v>7</v>
      </c>
      <c r="E23" s="117"/>
      <c r="F23" s="174" t="s">
        <v>1453</v>
      </c>
      <c r="G23" s="90" t="str">
        <f>VLOOKUP(C23,SOP!C:F,4,0)</f>
        <v/>
      </c>
      <c r="H23" s="105" t="str">
        <f>IF(VLOOKUP(C23,SOP!C:N,10,0)="","",(VLOOKUP(C23,SOP!C:N,10,0)))</f>
        <v>TBC</v>
      </c>
      <c r="I23" s="114">
        <f>VLOOKUP(B23,SOP!$B$4:$M$148,12,0)</f>
        <v>313</v>
      </c>
      <c r="J23" s="104">
        <f>IF(I23="","",I23/VLOOKUP(C23,SOP!C:G,5,0))</f>
        <v>62.6</v>
      </c>
      <c r="K23" s="105" t="str">
        <f>IF(VLOOKUP(C23,SOP!C:N,12,0)="","",(VLOOKUP(C23,SOP!C:N,12,0)))</f>
        <v>Production delay. Checking with E2E when he plan to dispatch these goods</v>
      </c>
      <c r="M23" s="111"/>
      <c r="N23" s="111"/>
      <c r="O23" s="111"/>
      <c r="P23" s="111"/>
      <c r="Q23" s="111"/>
      <c r="R23" s="111"/>
      <c r="S23" s="111"/>
      <c r="T23" s="120" t="str">
        <f>VLOOKUP(C23,'SU LIST'!A:E,5,0)</f>
        <v>RAPS FRESH GMBH</v>
      </c>
      <c r="V23">
        <v>28000701</v>
      </c>
      <c r="W23" t="s">
        <v>113</v>
      </c>
    </row>
    <row r="24" spans="1:23" ht="16.5" hidden="1" customHeight="1" x14ac:dyDescent="0.3">
      <c r="A24" s="116" t="s">
        <v>134</v>
      </c>
      <c r="B24" s="116">
        <v>64344801</v>
      </c>
      <c r="C24" s="116">
        <v>64344801</v>
      </c>
      <c r="D24" s="116" t="s">
        <v>137</v>
      </c>
      <c r="E24" s="117"/>
      <c r="F24" s="163"/>
      <c r="G24" s="90" t="str">
        <f>VLOOKUP(C24,SOP!C:F,4,0)</f>
        <v/>
      </c>
      <c r="H24" s="105" t="str">
        <f>IF(VLOOKUP(C24,SOP!C:N,10,0)="","",(VLOOKUP(C24,SOP!C:N,10,0)))</f>
        <v>TBC</v>
      </c>
      <c r="I24" s="114">
        <f>VLOOKUP(B24,SOP!$B$4:$M$148,12,0)</f>
        <v>200</v>
      </c>
      <c r="J24" s="104">
        <f>IF(I24="","",I24/VLOOKUP(C24,SOP!C:G,5,0))</f>
        <v>200</v>
      </c>
      <c r="K24" s="162" t="str">
        <f>IF(VLOOKUP(C24,SOP!C:N,12,0)="","",(VLOOKUP(C24,SOP!C:N,12,0)))</f>
        <v>stock transfer from ES was not organized on time. Ultra is looking for a truck now with potential delivery date on 21.10. Prod at SU just in wk45</v>
      </c>
      <c r="M24" s="111"/>
      <c r="N24" s="111"/>
      <c r="O24" s="111"/>
      <c r="P24" s="111"/>
      <c r="Q24" s="111"/>
      <c r="R24" s="111"/>
      <c r="S24" s="111"/>
      <c r="T24" s="120" t="str">
        <f>VLOOKUP(C24,'SU LIST'!A:E,5,0)</f>
        <v>WILHELM REUSS GMBH &amp; CO. KG</v>
      </c>
      <c r="V24">
        <v>17193301</v>
      </c>
      <c r="W24" t="s">
        <v>27</v>
      </c>
    </row>
    <row r="25" spans="1:23" hidden="1" x14ac:dyDescent="0.3">
      <c r="A25" s="116" t="s">
        <v>90</v>
      </c>
      <c r="B25" s="116">
        <v>67969831</v>
      </c>
      <c r="C25" s="116">
        <v>67969831</v>
      </c>
      <c r="D25" s="116" t="s">
        <v>101</v>
      </c>
      <c r="E25" s="117"/>
      <c r="F25" s="163"/>
      <c r="G25" s="90" t="str">
        <f>VLOOKUP(C25,SOP!C:F,4,0)</f>
        <v/>
      </c>
      <c r="H25" s="105" t="str">
        <f>IF(VLOOKUP(C25,SOP!C:N,10,0)="","",(VLOOKUP(C25,SOP!C:N,10,0)))</f>
        <v>TBC</v>
      </c>
      <c r="I25" s="114">
        <f>VLOOKUP(B25,SOP!$B$4:$M$148,12,0)</f>
        <v>1344</v>
      </c>
      <c r="J25" s="104">
        <f>IF(I25="","",I25/VLOOKUP(C25,SOP!C:G,5,0))</f>
        <v>42</v>
      </c>
      <c r="K25" s="105" t="str">
        <f>IF(VLOOKUP(C25,SOP!C:N,12,0)="","",(VLOOKUP(C25,SOP!C:N,12,0)))</f>
        <v>stock in transit</v>
      </c>
      <c r="M25" s="111"/>
      <c r="N25" s="111"/>
      <c r="O25" s="111"/>
      <c r="P25" s="111"/>
      <c r="Q25" s="111"/>
      <c r="R25" s="111"/>
      <c r="S25" s="111"/>
      <c r="T25" s="120" t="str">
        <f>VLOOKUP(C25,'SU LIST'!A:E,5,0)</f>
        <v>SU POZNAN</v>
      </c>
    </row>
    <row r="26" spans="1:23" hidden="1" x14ac:dyDescent="0.3">
      <c r="A26" s="116" t="s">
        <v>23</v>
      </c>
      <c r="B26" s="116" t="s">
        <v>24</v>
      </c>
      <c r="C26" s="116">
        <v>68448695</v>
      </c>
      <c r="D26" s="116" t="s">
        <v>25</v>
      </c>
      <c r="E26" s="117"/>
      <c r="F26" s="163"/>
      <c r="G26" s="90" t="str">
        <f>VLOOKUP(C26,SOP!C:F,4,0)</f>
        <v/>
      </c>
      <c r="H26" s="105" t="str">
        <f>IF(VLOOKUP(C26,SOP!C:N,10,0)="","",(VLOOKUP(C26,SOP!C:N,10,0)))</f>
        <v>TBC</v>
      </c>
      <c r="I26" s="114">
        <f>VLOOKUP(B26,SOP!$B$4:$M$148,12,0)</f>
        <v>0</v>
      </c>
      <c r="J26" s="104">
        <f>IF(I26="","",I26/VLOOKUP(C26,SOP!C:G,5,0))</f>
        <v>0</v>
      </c>
      <c r="K26" s="105" t="str">
        <f>IF(VLOOKUP(C26,SOP!C:N,12,0)="","",(VLOOKUP(C26,SOP!C:N,12,0)))</f>
        <v/>
      </c>
      <c r="M26" s="111"/>
      <c r="N26" s="111"/>
      <c r="O26" s="111"/>
      <c r="P26" s="111"/>
      <c r="Q26" s="111"/>
      <c r="R26" s="111"/>
      <c r="S26" s="111"/>
      <c r="T26" s="120" t="str">
        <f>VLOOKUP(C26,'SU LIST'!A:E,5,0)</f>
        <v xml:space="preserve">INTRAPACK </v>
      </c>
      <c r="V26">
        <v>67682359</v>
      </c>
      <c r="W26" t="s">
        <v>94</v>
      </c>
    </row>
    <row r="27" spans="1:23" ht="28.8" hidden="1" x14ac:dyDescent="0.3">
      <c r="A27" s="116" t="s">
        <v>77</v>
      </c>
      <c r="B27" s="116">
        <v>67750998</v>
      </c>
      <c r="C27" s="116">
        <v>67750998</v>
      </c>
      <c r="D27" s="116" t="s">
        <v>87</v>
      </c>
      <c r="E27" s="117"/>
      <c r="F27" s="163"/>
      <c r="G27" s="90" t="str">
        <f>VLOOKUP(C27,SOP!C:F,4,0)</f>
        <v/>
      </c>
      <c r="H27" s="105" t="str">
        <f>IF(VLOOKUP(C27,SOP!C:N,10,0)="","",(VLOOKUP(C27,SOP!C:N,10,0)))</f>
        <v>TBC</v>
      </c>
      <c r="I27" s="114">
        <f>VLOOKUP(B27,SOP!$B$4:$M$148,12,0)</f>
        <v>250</v>
      </c>
      <c r="J27" s="104">
        <f>IF(I27="","",I27/VLOOKUP(C27,SOP!C:G,5,0))</f>
        <v>62.5</v>
      </c>
      <c r="K27" s="105" t="str">
        <f>IF(VLOOKUP(C27,SOP!C:N,12,0)="","",(VLOOKUP(C27,SOP!C:N,12,0)))</f>
        <v/>
      </c>
      <c r="M27" s="111"/>
      <c r="N27" s="111"/>
      <c r="O27" s="111"/>
      <c r="P27" s="111"/>
      <c r="Q27" s="111"/>
      <c r="R27" s="111"/>
      <c r="S27" s="111"/>
      <c r="T27" s="120" t="str">
        <f>VLOOKUP(C27,'SU LIST'!A:E,5,0)</f>
        <v>3PM MENDES GONCALVES</v>
      </c>
    </row>
    <row r="28" spans="1:23" hidden="1" x14ac:dyDescent="0.3">
      <c r="A28" s="116" t="s">
        <v>3</v>
      </c>
      <c r="B28" s="116">
        <v>19503901</v>
      </c>
      <c r="C28" s="116">
        <v>68448709</v>
      </c>
      <c r="D28" s="116" t="s">
        <v>15</v>
      </c>
      <c r="E28" s="117"/>
      <c r="F28" s="163"/>
      <c r="G28" s="90" t="str">
        <f>VLOOKUP(C28,SOP!C:F,4,0)</f>
        <v/>
      </c>
      <c r="H28" s="105" t="str">
        <f>IF(VLOOKUP(C28,SOP!C:N,10,0)="","",(VLOOKUP(C28,SOP!C:N,10,0)))</f>
        <v>TBC</v>
      </c>
      <c r="I28" s="114">
        <f>VLOOKUP(B28,SOP!$B$4:$M$148,12,0)</f>
        <v>0</v>
      </c>
      <c r="J28" s="104">
        <f>IF(I28="","",I28/VLOOKUP(C28,SOP!C:G,5,0))</f>
        <v>0</v>
      </c>
      <c r="K28" s="105" t="str">
        <f>IF(VLOOKUP(C28,SOP!C:N,12,0)="","",(VLOOKUP(C28,SOP!C:N,12,0)))</f>
        <v/>
      </c>
      <c r="M28" s="111"/>
      <c r="N28" s="111"/>
      <c r="O28" s="111"/>
      <c r="P28" s="111"/>
      <c r="Q28" s="111"/>
      <c r="R28" s="111"/>
      <c r="S28" s="111"/>
      <c r="T28" s="120" t="str">
        <f>VLOOKUP(C28,'SU LIST'!A:E,5,0)</f>
        <v>REPACK</v>
      </c>
      <c r="V28">
        <v>64922041</v>
      </c>
      <c r="W28" t="s">
        <v>723</v>
      </c>
    </row>
    <row r="29" spans="1:23" hidden="1" x14ac:dyDescent="0.3">
      <c r="A29" s="116" t="s">
        <v>23</v>
      </c>
      <c r="B29" s="116" t="s">
        <v>32</v>
      </c>
      <c r="C29" s="116">
        <v>17193101</v>
      </c>
      <c r="D29" s="116" t="s">
        <v>33</v>
      </c>
      <c r="E29" s="117"/>
      <c r="F29" s="163"/>
      <c r="G29" s="90" t="str">
        <f>VLOOKUP(C29,SOP!C:F,4,0)</f>
        <v/>
      </c>
      <c r="H29" s="105" t="str">
        <f>IF(VLOOKUP(C29,SOP!C:N,10,0)="","",(VLOOKUP(C29,SOP!C:N,10,0)))</f>
        <v>TBC</v>
      </c>
      <c r="I29" s="114">
        <f>VLOOKUP(B29,SOP!$B$4:$M$148,12,0)</f>
        <v>0</v>
      </c>
      <c r="J29" s="104">
        <f>IF(I29="","",I29/VLOOKUP(C29,SOP!C:G,5,0))</f>
        <v>0</v>
      </c>
      <c r="K29" s="105" t="str">
        <f>IF(VLOOKUP(C29,SOP!C:N,12,0)="","",(VLOOKUP(C29,SOP!C:N,12,0)))</f>
        <v/>
      </c>
      <c r="M29" s="111"/>
      <c r="N29" s="111"/>
      <c r="O29" s="111"/>
      <c r="P29" s="111"/>
      <c r="Q29" s="111"/>
      <c r="R29" s="111"/>
      <c r="S29" s="111"/>
      <c r="T29" s="120" t="str">
        <f>VLOOKUP(C29,'SU LIST'!A:E,5,0)</f>
        <v>RAPS FRESH GMBH</v>
      </c>
      <c r="V29">
        <v>62751906</v>
      </c>
      <c r="W29" t="s">
        <v>639</v>
      </c>
    </row>
    <row r="30" spans="1:23" hidden="1" x14ac:dyDescent="0.3">
      <c r="A30" s="116" t="s">
        <v>41</v>
      </c>
      <c r="B30" s="116">
        <v>16869701</v>
      </c>
      <c r="C30" s="116">
        <v>67751196</v>
      </c>
      <c r="D30" s="116" t="s">
        <v>50</v>
      </c>
      <c r="E30" s="117"/>
      <c r="F30" s="163"/>
      <c r="G30" s="90" t="str">
        <f>VLOOKUP(C30,SOP!C:F,4,0)</f>
        <v/>
      </c>
      <c r="H30" s="105" t="str">
        <f>IF(VLOOKUP(C30,SOP!C:N,10,0)="","",(VLOOKUP(C30,SOP!C:N,10,0)))</f>
        <v>TBC</v>
      </c>
      <c r="I30" s="114">
        <f>VLOOKUP(B30,SOP!$B$4:$M$148,12,0)</f>
        <v>0</v>
      </c>
      <c r="J30" s="104">
        <f>IF(I30="","",I30/VLOOKUP(C30,SOP!C:G,5,0))</f>
        <v>0</v>
      </c>
      <c r="K30" s="105" t="str">
        <f>IF(VLOOKUP(C30,SOP!C:N,12,0)="","",(VLOOKUP(C30,SOP!C:N,12,0)))</f>
        <v/>
      </c>
      <c r="M30" s="111"/>
      <c r="N30" s="111"/>
      <c r="O30" s="111"/>
      <c r="P30" s="111"/>
      <c r="Q30" s="111"/>
      <c r="R30" s="111"/>
      <c r="S30" s="111"/>
      <c r="T30" s="120" t="str">
        <f>VLOOKUP(C30,'SU LIST'!A:E,5,0)</f>
        <v>PLOIESTI</v>
      </c>
      <c r="V30">
        <v>67682357</v>
      </c>
      <c r="W30" t="s">
        <v>84</v>
      </c>
    </row>
    <row r="31" spans="1:23" hidden="1" x14ac:dyDescent="0.3">
      <c r="A31" s="116" t="s">
        <v>150</v>
      </c>
      <c r="B31" s="116">
        <v>67512459</v>
      </c>
      <c r="C31" s="116">
        <v>67512459</v>
      </c>
      <c r="D31" s="116" t="s">
        <v>153</v>
      </c>
      <c r="E31" s="117"/>
      <c r="F31" s="163"/>
      <c r="G31" s="90" t="str">
        <f>VLOOKUP(C31,SOP!C:F,4,0)</f>
        <v/>
      </c>
      <c r="H31" s="105" t="str">
        <f>IF(VLOOKUP(C31,SOP!C:N,10,0)="","",(VLOOKUP(C31,SOP!C:N,10,0)))</f>
        <v>TBC</v>
      </c>
      <c r="I31" s="114">
        <f>VLOOKUP(B31,SOP!$B$4:$M$148,12,0)</f>
        <v>0</v>
      </c>
      <c r="J31" s="104">
        <f>IF(I31="","",I31/VLOOKUP(C31,SOP!C:G,5,0))</f>
        <v>0</v>
      </c>
      <c r="K31" s="105" t="str">
        <f>IF(VLOOKUP(C31,SOP!C:N,12,0)="","",(VLOOKUP(C31,SOP!C:N,12,0)))</f>
        <v/>
      </c>
      <c r="M31" s="111"/>
      <c r="N31" s="111"/>
      <c r="O31" s="111"/>
      <c r="P31" s="111"/>
      <c r="Q31" s="111"/>
      <c r="R31" s="111"/>
      <c r="S31" s="111"/>
      <c r="T31" s="120" t="str">
        <f>VLOOKUP(C31,'SU LIST'!A:E,5,0)</f>
        <v>KENFOODS</v>
      </c>
      <c r="V31">
        <v>67682348</v>
      </c>
      <c r="W31" t="s">
        <v>105</v>
      </c>
    </row>
    <row r="32" spans="1:23" x14ac:dyDescent="0.3">
      <c r="A32" s="116" t="s">
        <v>41</v>
      </c>
      <c r="B32" s="116">
        <v>6404803</v>
      </c>
      <c r="C32" s="116">
        <v>64882125</v>
      </c>
      <c r="D32" s="116" t="s">
        <v>43</v>
      </c>
      <c r="E32" s="117"/>
      <c r="F32" s="174"/>
      <c r="G32" s="90" t="str">
        <f>VLOOKUP(C32,SOP!C:F,4,0)</f>
        <v>OOS</v>
      </c>
      <c r="H32" s="105">
        <f>IF(VLOOKUP(C32,SOP!C:N,10,0)="","",(VLOOKUP(C32,SOP!C:N,10,0)))</f>
        <v>46013</v>
      </c>
      <c r="I32" s="114">
        <f>VLOOKUP(B32,SOP!$B$4:$M$148,12,0)</f>
        <v>105</v>
      </c>
      <c r="J32" s="104">
        <f>IF(I32="","",I32/VLOOKUP(C32,SOP!C:G,5,0))</f>
        <v>105</v>
      </c>
      <c r="K32" s="105" t="str">
        <f>IF(VLOOKUP(C32,SOP!C:N,12,0)="","",(VLOOKUP(C32,SOP!C:N,12,0)))</f>
        <v/>
      </c>
      <c r="M32" s="111"/>
      <c r="N32" s="111"/>
      <c r="O32" s="111"/>
      <c r="P32" s="111"/>
      <c r="Q32" s="111"/>
      <c r="R32" s="111"/>
      <c r="S32" s="111"/>
      <c r="T32" s="120" t="str">
        <f>VLOOKUP(C32,'SU LIST'!A:E,5,0)</f>
        <v>HEILBORN</v>
      </c>
    </row>
    <row r="33" spans="1:23" hidden="1" x14ac:dyDescent="0.3">
      <c r="A33" s="116" t="s">
        <v>131</v>
      </c>
      <c r="B33" s="116">
        <v>15103501</v>
      </c>
      <c r="C33" s="116">
        <v>68761777</v>
      </c>
      <c r="D33" s="116" t="s">
        <v>133</v>
      </c>
      <c r="E33" s="117"/>
      <c r="F33" s="163"/>
      <c r="G33" s="90" t="str">
        <f>VLOOKUP(C33,SOP!C:F,4,0)</f>
        <v/>
      </c>
      <c r="H33" s="105" t="str">
        <f>IF(VLOOKUP(C33,SOP!C:N,10,0)="","",(VLOOKUP(C33,SOP!C:N,10,0)))</f>
        <v>TBC</v>
      </c>
      <c r="I33" s="114">
        <f>VLOOKUP(B33,SOP!$B$4:$M$148,12,0)</f>
        <v>0</v>
      </c>
      <c r="J33" s="104">
        <f>IF(I33="","",I33/VLOOKUP(C33,SOP!C:G,5,0))</f>
        <v>0</v>
      </c>
      <c r="K33" s="105" t="str">
        <f>IF(VLOOKUP(C33,SOP!C:N,12,0)="","",(VLOOKUP(C33,SOP!C:N,12,0)))</f>
        <v/>
      </c>
      <c r="M33" s="111"/>
      <c r="N33" s="111"/>
      <c r="O33" s="111"/>
      <c r="P33" s="111"/>
      <c r="Q33" s="111"/>
      <c r="R33" s="111"/>
      <c r="S33" s="111"/>
      <c r="T33" s="120" t="str">
        <f>VLOOKUP(C33,'SU LIST'!A:E,5,0)</f>
        <v>EM Foods</v>
      </c>
      <c r="V33">
        <v>64344801</v>
      </c>
      <c r="W33" t="s">
        <v>137</v>
      </c>
    </row>
    <row r="34" spans="1:23" x14ac:dyDescent="0.3">
      <c r="A34" s="116" t="s">
        <v>53</v>
      </c>
      <c r="B34" s="116">
        <v>64334251</v>
      </c>
      <c r="C34" s="116">
        <v>64919934</v>
      </c>
      <c r="D34" s="111" t="s">
        <v>837</v>
      </c>
      <c r="E34" s="119"/>
      <c r="F34" s="163"/>
      <c r="G34" s="90" t="str">
        <f>VLOOKUP(C34,SOP!C:F,4,0)</f>
        <v>OOS</v>
      </c>
      <c r="H34" s="105" t="str">
        <f>IF(VLOOKUP(C34,SOP!C:N,10,0)="","",(VLOOKUP(C34,SOP!C:N,10,0)))</f>
        <v>TBC</v>
      </c>
      <c r="I34" s="114">
        <f>VLOOKUP(B34,SOP!$B$4:$M$148,12,0)</f>
        <v>360</v>
      </c>
      <c r="J34" s="104">
        <f>IF(I34="","",I34/VLOOKUP(C34,SOP!C:G,5,0))</f>
        <v>360</v>
      </c>
      <c r="K34" s="105" t="str">
        <f>IF(VLOOKUP(C34,SOP!C:N,12,0)="","",(VLOOKUP(C34,SOP!C:N,12,0)))</f>
        <v>component in Intrapack; checking delivery (I hope for this Friday)</v>
      </c>
      <c r="M34" s="111"/>
      <c r="N34" s="111"/>
      <c r="O34" s="111"/>
      <c r="P34" s="111"/>
      <c r="Q34" s="111"/>
      <c r="R34" s="111"/>
      <c r="S34" s="111"/>
      <c r="T34" s="120" t="str">
        <f>VLOOKUP(C34,'SU LIST'!A:E,5,0)</f>
        <v xml:space="preserve">INTRAPACK </v>
      </c>
    </row>
    <row r="35" spans="1:23" hidden="1" x14ac:dyDescent="0.3">
      <c r="A35" s="116" t="s">
        <v>108</v>
      </c>
      <c r="B35" s="116">
        <v>68608109</v>
      </c>
      <c r="C35" s="116">
        <v>68608109</v>
      </c>
      <c r="D35" s="116" t="s">
        <v>117</v>
      </c>
      <c r="E35" s="117" t="s">
        <v>481</v>
      </c>
      <c r="F35" s="163"/>
      <c r="G35" s="90" t="str">
        <f>VLOOKUP(C35,SOP!C:F,4,0)</f>
        <v/>
      </c>
      <c r="H35" s="105" t="str">
        <f>IF(VLOOKUP(C35,SOP!C:N,10,0)="","",(VLOOKUP(C35,SOP!C:N,10,0)))</f>
        <v>TBC</v>
      </c>
      <c r="I35" s="114">
        <f>VLOOKUP(B35,SOP!$B$4:$M$148,12,0)</f>
        <v>0</v>
      </c>
      <c r="J35" s="104">
        <f>IF(I35="","",I35/VLOOKUP(C35,SOP!C:G,5,0))</f>
        <v>0</v>
      </c>
      <c r="K35" s="105" t="str">
        <f>IF(VLOOKUP(C35,SOP!C:N,12,0)="","",(VLOOKUP(C35,SOP!C:N,12,0)))</f>
        <v/>
      </c>
      <c r="M35" s="111"/>
      <c r="N35" s="111"/>
      <c r="O35" s="111"/>
      <c r="P35" s="111"/>
      <c r="Q35" s="111"/>
      <c r="R35" s="111"/>
      <c r="S35" s="111"/>
      <c r="T35" s="120" t="str">
        <f>VLOOKUP(C35,'SU LIST'!A:E,5,0)</f>
        <v xml:space="preserve">INTRAPACK </v>
      </c>
    </row>
    <row r="36" spans="1:23" x14ac:dyDescent="0.3">
      <c r="A36" s="116" t="s">
        <v>53</v>
      </c>
      <c r="B36" s="116">
        <v>64332272</v>
      </c>
      <c r="C36" s="116">
        <v>64919936</v>
      </c>
      <c r="D36" s="111" t="s">
        <v>821</v>
      </c>
      <c r="E36" s="119"/>
      <c r="F36" s="163"/>
      <c r="G36" s="90" t="str">
        <f>VLOOKUP(C36,SOP!C:F,4,0)</f>
        <v>OOS</v>
      </c>
      <c r="H36" s="105" t="str">
        <f>IF(VLOOKUP(C36,SOP!C:N,10,0)="","",(VLOOKUP(C36,SOP!C:N,10,0)))</f>
        <v>TBC</v>
      </c>
      <c r="I36" s="114">
        <f>VLOOKUP(B36,SOP!$B$4:$M$148,12,0)</f>
        <v>360</v>
      </c>
      <c r="J36" s="104">
        <f>IF(I36="","",I36/VLOOKUP(C36,SOP!C:G,5,0))</f>
        <v>360</v>
      </c>
      <c r="K36" s="105" t="str">
        <f>IF(VLOOKUP(C36,SOP!C:N,12,0)="","",(VLOOKUP(C36,SOP!C:N,12,0)))</f>
        <v>component in Intrapack; checking delivery (I hope for this Friday)</v>
      </c>
      <c r="M36" s="111"/>
      <c r="N36" s="111"/>
      <c r="O36" s="111"/>
      <c r="P36" s="111"/>
      <c r="Q36" s="111"/>
      <c r="R36" s="111"/>
      <c r="S36" s="111"/>
      <c r="T36" s="120" t="str">
        <f>VLOOKUP(C36,'SU LIST'!A:E,5,0)</f>
        <v xml:space="preserve">INTRAPACK </v>
      </c>
    </row>
    <row r="37" spans="1:23" ht="15.6" hidden="1" customHeight="1" x14ac:dyDescent="0.3">
      <c r="A37" s="116" t="s">
        <v>108</v>
      </c>
      <c r="B37" s="116">
        <v>12110903</v>
      </c>
      <c r="C37" s="116">
        <v>12110903</v>
      </c>
      <c r="D37" s="116" t="s">
        <v>111</v>
      </c>
      <c r="E37" s="117"/>
      <c r="F37" s="177" t="s">
        <v>1453</v>
      </c>
      <c r="G37" s="90" t="str">
        <f>VLOOKUP(C37,SOP!C:F,4,0)</f>
        <v/>
      </c>
      <c r="H37" s="105">
        <f>IF(VLOOKUP(C37,SOP!C:N,10,0)="","",(VLOOKUP(C37,SOP!C:N,10,0)))</f>
        <v>46002</v>
      </c>
      <c r="I37" s="114">
        <f>VLOOKUP(B37,SOP!$B$4:$M$148,12,0)</f>
        <v>698</v>
      </c>
      <c r="J37" s="104">
        <f>IF(I37="","",I37/VLOOKUP(C37,SOP!C:G,5,0))</f>
        <v>33.238095238095241</v>
      </c>
      <c r="K37" s="105" t="str">
        <f>IF(VLOOKUP(C37,SOP!C:N,12,0)="","",(VLOOKUP(C37,SOP!C:N,12,0)))</f>
        <v>delivered today</v>
      </c>
      <c r="M37" s="111"/>
      <c r="N37" s="111"/>
      <c r="O37" s="111"/>
      <c r="P37" s="111"/>
      <c r="Q37" s="111"/>
      <c r="R37" s="111"/>
      <c r="S37" s="111"/>
      <c r="T37" s="120" t="str">
        <f>VLOOKUP(C37,'SU LIST'!A:E,5,0)</f>
        <v>SU RENTIS</v>
      </c>
    </row>
    <row r="38" spans="1:23" hidden="1" x14ac:dyDescent="0.3">
      <c r="A38" s="116" t="s">
        <v>77</v>
      </c>
      <c r="B38" s="116">
        <v>64308055</v>
      </c>
      <c r="C38" s="116">
        <v>64308055</v>
      </c>
      <c r="D38" s="116" t="s">
        <v>748</v>
      </c>
      <c r="E38" s="117" t="s">
        <v>481</v>
      </c>
      <c r="F38" s="163"/>
      <c r="G38" s="90" t="str">
        <f>VLOOKUP(C38,SOP!C:F,4,0)</f>
        <v/>
      </c>
      <c r="H38" s="105" t="str">
        <f>IF(VLOOKUP(C38,SOP!C:N,10,0)="","",(VLOOKUP(C38,SOP!C:N,10,0)))</f>
        <v>TBC</v>
      </c>
      <c r="I38" s="114">
        <f>VLOOKUP(B38,SOP!$B$4:$M$148,12,0)</f>
        <v>0</v>
      </c>
      <c r="J38" s="104">
        <f>IF(I38="","",I38/VLOOKUP(C38,SOP!C:G,5,0))</f>
        <v>0</v>
      </c>
      <c r="K38" s="105" t="str">
        <f>IF(VLOOKUP(C38,SOP!C:N,12,0)="","",(VLOOKUP(C38,SOP!C:N,12,0)))</f>
        <v/>
      </c>
      <c r="M38" s="111"/>
      <c r="N38" s="111"/>
      <c r="O38" s="111"/>
      <c r="P38" s="111"/>
      <c r="Q38" s="111"/>
      <c r="R38" s="111"/>
      <c r="S38" s="111"/>
      <c r="T38" s="120" t="str">
        <f>VLOOKUP(C38,'SU LIST'!A:E,5,0)</f>
        <v>SU LEIOA</v>
      </c>
    </row>
    <row r="39" spans="1:23" ht="28.8" hidden="1" x14ac:dyDescent="0.3">
      <c r="A39" s="116" t="s">
        <v>90</v>
      </c>
      <c r="B39" s="116">
        <v>67751000</v>
      </c>
      <c r="C39" s="116">
        <v>67751000</v>
      </c>
      <c r="D39" s="116" t="s">
        <v>97</v>
      </c>
      <c r="E39" s="117"/>
      <c r="F39" s="163"/>
      <c r="G39" s="90" t="str">
        <f>VLOOKUP(C39,SOP!C:F,4,0)</f>
        <v/>
      </c>
      <c r="H39" s="105" t="str">
        <f>IF(VLOOKUP(C39,SOP!C:N,10,0)="","",(VLOOKUP(C39,SOP!C:N,10,0)))</f>
        <v>TBC</v>
      </c>
      <c r="I39" s="114">
        <f>VLOOKUP(B39,SOP!$B$4:$M$148,12,0)</f>
        <v>0</v>
      </c>
      <c r="J39" s="104">
        <f>IF(I39="","",I39/VLOOKUP(C39,SOP!C:G,5,0))</f>
        <v>0</v>
      </c>
      <c r="K39" s="105" t="str">
        <f>IF(VLOOKUP(C39,SOP!C:N,12,0)="","",(VLOOKUP(C39,SOP!C:N,12,0)))</f>
        <v/>
      </c>
      <c r="M39" s="111"/>
      <c r="N39" s="111"/>
      <c r="O39" s="111"/>
      <c r="P39" s="111"/>
      <c r="Q39" s="111"/>
      <c r="R39" s="111"/>
      <c r="S39" s="111"/>
      <c r="T39" s="120" t="str">
        <f>VLOOKUP(C39,'SU LIST'!A:E,5,0)</f>
        <v>3PM MENDES GONCALVES</v>
      </c>
    </row>
    <row r="40" spans="1:23" ht="28.8" hidden="1" x14ac:dyDescent="0.3">
      <c r="A40" s="116" t="s">
        <v>102</v>
      </c>
      <c r="B40" s="116">
        <v>19485901</v>
      </c>
      <c r="C40" s="116">
        <v>64813348</v>
      </c>
      <c r="D40" s="116" t="s">
        <v>106</v>
      </c>
      <c r="E40" s="117"/>
      <c r="F40" s="163"/>
      <c r="G40" s="90" t="str">
        <f>VLOOKUP(C40,SOP!C:F,4,0)</f>
        <v/>
      </c>
      <c r="H40" s="105" t="str">
        <f>IF(VLOOKUP(C40,SOP!C:N,10,0)="","",(VLOOKUP(C40,SOP!C:N,10,0)))</f>
        <v>TBC</v>
      </c>
      <c r="I40" s="114">
        <f>VLOOKUP(B40,SOP!$B$4:$M$148,12,0)</f>
        <v>0</v>
      </c>
      <c r="J40" s="104">
        <f>IF(I40="","",I40/VLOOKUP(C40,SOP!C:G,5,0))</f>
        <v>0</v>
      </c>
      <c r="K40" s="105" t="str">
        <f>IF(VLOOKUP(C40,SOP!C:N,12,0)="","",(VLOOKUP(C40,SOP!C:N,12,0)))</f>
        <v/>
      </c>
      <c r="M40" s="111"/>
      <c r="N40" s="111"/>
      <c r="O40" s="111"/>
      <c r="P40" s="111"/>
      <c r="Q40" s="111"/>
      <c r="R40" s="111"/>
      <c r="S40" s="111"/>
      <c r="T40" s="120" t="str">
        <f>VLOOKUP(C40,'SU LIST'!A:E,5,0)</f>
        <v>3PM Menz and Gasser SPA</v>
      </c>
    </row>
    <row r="41" spans="1:23" hidden="1" x14ac:dyDescent="0.3">
      <c r="A41" s="116" t="s">
        <v>41</v>
      </c>
      <c r="B41" s="116">
        <v>13091403</v>
      </c>
      <c r="C41" s="116">
        <v>67577421</v>
      </c>
      <c r="D41" s="116" t="s">
        <v>52</v>
      </c>
      <c r="E41" s="117" t="s">
        <v>481</v>
      </c>
      <c r="F41" s="163"/>
      <c r="G41" s="90" t="str">
        <f>VLOOKUP(C41,SOP!C:F,4,0)</f>
        <v/>
      </c>
      <c r="H41" s="105" t="str">
        <f>IF(VLOOKUP(C41,SOP!C:N,10,0)="","",(VLOOKUP(C41,SOP!C:N,10,0)))</f>
        <v>TBC</v>
      </c>
      <c r="I41" s="114">
        <f>VLOOKUP(B41,SOP!$B$4:$M$148,12,0)</f>
        <v>0</v>
      </c>
      <c r="J41" s="104">
        <f>IF(I41="","",I41/VLOOKUP(C41,SOP!C:G,5,0))</f>
        <v>0</v>
      </c>
      <c r="K41" s="105" t="str">
        <f>IF(VLOOKUP(C41,SOP!C:N,12,0)="","",(VLOOKUP(C41,SOP!C:N,12,0)))</f>
        <v/>
      </c>
      <c r="M41" s="111"/>
      <c r="N41" s="111"/>
      <c r="O41" s="111"/>
      <c r="P41" s="111"/>
      <c r="Q41" s="111"/>
      <c r="R41" s="111"/>
      <c r="S41" s="111"/>
      <c r="T41" s="120" t="str">
        <f>VLOOKUP(C41,'SU LIST'!A:E,5,0)</f>
        <v>PLOIESTI</v>
      </c>
    </row>
    <row r="42" spans="1:23" hidden="1" x14ac:dyDescent="0.3">
      <c r="A42" s="116" t="s">
        <v>3</v>
      </c>
      <c r="B42" s="116">
        <v>12011702</v>
      </c>
      <c r="C42" s="116">
        <v>12011702</v>
      </c>
      <c r="D42" s="116" t="s">
        <v>5</v>
      </c>
      <c r="E42" s="117"/>
      <c r="F42" s="163"/>
      <c r="G42" s="90" t="str">
        <f>VLOOKUP(C42,SOP!C:F,4,0)</f>
        <v/>
      </c>
      <c r="H42" s="105" t="str">
        <f>IF(VLOOKUP(C42,SOP!C:N,10,0)="","",(VLOOKUP(C42,SOP!C:N,10,0)))</f>
        <v>TBC</v>
      </c>
      <c r="I42" s="114">
        <f>VLOOKUP(B42,SOP!$B$4:$M$148,12,0)</f>
        <v>0</v>
      </c>
      <c r="J42" s="104">
        <f>IF(I42="","",I42/VLOOKUP(C42,SOP!C:G,5,0))</f>
        <v>0</v>
      </c>
      <c r="K42" s="105" t="str">
        <f>IF(VLOOKUP(C42,SOP!C:N,12,0)="","",(VLOOKUP(C42,SOP!C:N,12,0)))</f>
        <v/>
      </c>
      <c r="M42" s="111"/>
      <c r="N42" s="111"/>
      <c r="O42" s="111"/>
      <c r="P42" s="111"/>
      <c r="Q42" s="111"/>
      <c r="R42" s="111"/>
      <c r="S42" s="111"/>
      <c r="T42" s="120" t="str">
        <f>VLOOKUP(C42,'SU LIST'!A:E,5,0)</f>
        <v>ST IRIA</v>
      </c>
    </row>
    <row r="43" spans="1:23" hidden="1" x14ac:dyDescent="0.3">
      <c r="A43" s="116" t="s">
        <v>108</v>
      </c>
      <c r="B43" s="116" t="s">
        <v>112</v>
      </c>
      <c r="C43" s="116">
        <v>28000701</v>
      </c>
      <c r="D43" s="116" t="s">
        <v>113</v>
      </c>
      <c r="E43" s="117"/>
      <c r="F43" s="174" t="s">
        <v>1453</v>
      </c>
      <c r="G43" s="90" t="str">
        <f>VLOOKUP(C43,SOP!C:F,4,0)</f>
        <v>OOS Risk</v>
      </c>
      <c r="H43" s="105">
        <f>IF(VLOOKUP(C43,SOP!C:N,10,0)="","",(VLOOKUP(C43,SOP!C:N,10,0)))</f>
        <v>46010</v>
      </c>
      <c r="I43" s="114">
        <f>VLOOKUP(B43,SOP!$B$4:$M$148,12,0)</f>
        <v>2667</v>
      </c>
      <c r="J43" s="104">
        <f>IF(I43="","",I43/VLOOKUP(C43,SOP!C:G,5,0))</f>
        <v>15.688235294117646</v>
      </c>
      <c r="K43" s="105" t="str">
        <f>IF(VLOOKUP(C43,SOP!C:N,12,0)="","",(VLOOKUP(C43,SOP!C:N,12,0)))</f>
        <v>prod in Rentis 17.12</v>
      </c>
      <c r="M43" s="111"/>
      <c r="N43" s="111"/>
      <c r="O43" s="111"/>
      <c r="P43" s="111"/>
      <c r="Q43" s="111"/>
      <c r="R43" s="111"/>
      <c r="S43" s="111"/>
      <c r="T43" s="120" t="str">
        <f>VLOOKUP(C43,'SU LIST'!A:E,5,0)</f>
        <v>SU RENTIS</v>
      </c>
    </row>
    <row r="44" spans="1:23" hidden="1" x14ac:dyDescent="0.3">
      <c r="A44" s="116" t="s">
        <v>3</v>
      </c>
      <c r="B44" s="116">
        <v>68768919</v>
      </c>
      <c r="C44" s="116">
        <v>68768919</v>
      </c>
      <c r="D44" s="116" t="s">
        <v>621</v>
      </c>
      <c r="E44" s="117"/>
      <c r="F44" s="174"/>
      <c r="G44" s="90" t="str">
        <f>VLOOKUP(C44,SOP!C:F,4,0)</f>
        <v/>
      </c>
      <c r="H44" s="105">
        <f>IF(VLOOKUP(C44,SOP!C:N,10,0)="","",(VLOOKUP(C44,SOP!C:N,10,0)))</f>
        <v>45967</v>
      </c>
      <c r="I44" s="114">
        <f>VLOOKUP(B44,SOP!$B$4:$M$148,12,0)</f>
        <v>585</v>
      </c>
      <c r="J44" s="104">
        <f>IF(I44="","",I44/VLOOKUP(C44,SOP!C:G,5,0))</f>
        <v>58.5</v>
      </c>
      <c r="K44" s="105" t="str">
        <f>IF(VLOOKUP(C44,SOP!C:N,12,0)="","",(VLOOKUP(C44,SOP!C:N,12,0)))</f>
        <v>not enough pallets to fulfil a truck; waiting for more updates from E2E</v>
      </c>
      <c r="M44" s="111"/>
      <c r="N44" s="111"/>
      <c r="O44" s="111"/>
      <c r="P44" s="111"/>
      <c r="Q44" s="111"/>
      <c r="R44" s="111"/>
      <c r="S44" s="111"/>
      <c r="T44" s="120" t="str">
        <f>VLOOKUP(C44,'SU LIST'!A:E,5,0)</f>
        <v>PLOIESTI</v>
      </c>
    </row>
    <row r="45" spans="1:23" hidden="1" x14ac:dyDescent="0.3">
      <c r="A45" s="116" t="s">
        <v>3</v>
      </c>
      <c r="B45" s="116">
        <v>19630701</v>
      </c>
      <c r="C45" s="116">
        <v>19630701</v>
      </c>
      <c r="D45" s="116" t="s">
        <v>11</v>
      </c>
      <c r="E45" s="117"/>
      <c r="F45" s="163"/>
      <c r="G45" s="90" t="str">
        <f>VLOOKUP(C45,SOP!C:F,4,0)</f>
        <v/>
      </c>
      <c r="H45" s="105" t="str">
        <f>IF(VLOOKUP(C45,SOP!C:N,10,0)="","",(VLOOKUP(C45,SOP!C:N,10,0)))</f>
        <v>TBC</v>
      </c>
      <c r="I45" s="114">
        <f>VLOOKUP(B45,SOP!$B$4:$M$148,12,0)</f>
        <v>0</v>
      </c>
      <c r="J45" s="104">
        <f>IF(I45="","",I45/VLOOKUP(C45,SOP!C:G,5,0))</f>
        <v>0</v>
      </c>
      <c r="K45" s="105" t="str">
        <f>IF(VLOOKUP(C45,SOP!C:N,12,0)="","",(VLOOKUP(C45,SOP!C:N,12,0)))</f>
        <v/>
      </c>
      <c r="M45" s="111"/>
      <c r="N45" s="111"/>
      <c r="O45" s="111"/>
      <c r="P45" s="111"/>
      <c r="Q45" s="111"/>
      <c r="R45" s="111"/>
      <c r="S45" s="111"/>
      <c r="T45" s="120" t="str">
        <f>VLOOKUP(C45,'SU LIST'!A:E,5,0)</f>
        <v>ST IRIA</v>
      </c>
    </row>
    <row r="46" spans="1:23" hidden="1" x14ac:dyDescent="0.3">
      <c r="A46" s="116" t="s">
        <v>41</v>
      </c>
      <c r="B46" s="116">
        <v>16164101</v>
      </c>
      <c r="C46" s="116">
        <v>16164101</v>
      </c>
      <c r="D46" s="116" t="s">
        <v>48</v>
      </c>
      <c r="E46" s="117"/>
      <c r="F46" s="163"/>
      <c r="G46" s="90" t="str">
        <f>VLOOKUP(C46,SOP!C:F,4,0)</f>
        <v/>
      </c>
      <c r="H46" s="105" t="str">
        <f>IF(VLOOKUP(C46,SOP!C:N,10,0)="","",(VLOOKUP(C46,SOP!C:N,10,0)))</f>
        <v>TBC</v>
      </c>
      <c r="I46" s="114">
        <f>VLOOKUP(B46,SOP!$B$4:$M$148,12,0)</f>
        <v>0</v>
      </c>
      <c r="J46" s="104">
        <f>IF(I46="","",I46/VLOOKUP(C46,SOP!C:G,5,0))</f>
        <v>0</v>
      </c>
      <c r="K46" s="105" t="str">
        <f>IF(VLOOKUP(C46,SOP!C:N,12,0)="","",(VLOOKUP(C46,SOP!C:N,12,0)))</f>
        <v/>
      </c>
      <c r="M46" s="111"/>
      <c r="N46" s="111"/>
      <c r="O46" s="111"/>
      <c r="P46" s="111"/>
      <c r="Q46" s="111"/>
      <c r="R46" s="111"/>
      <c r="S46" s="111"/>
      <c r="T46" s="120" t="str">
        <f>VLOOKUP(C46,'SU LIST'!A:E,5,0)</f>
        <v>HEILBORN</v>
      </c>
    </row>
    <row r="47" spans="1:23" ht="28.8" hidden="1" x14ac:dyDescent="0.3">
      <c r="A47" s="116" t="s">
        <v>90</v>
      </c>
      <c r="B47" s="116">
        <v>19486001</v>
      </c>
      <c r="C47" s="116">
        <v>64813347</v>
      </c>
      <c r="D47" s="116" t="s">
        <v>95</v>
      </c>
      <c r="E47" s="117"/>
      <c r="F47" s="163"/>
      <c r="G47" s="90" t="str">
        <f>VLOOKUP(C47,SOP!C:F,4,0)</f>
        <v/>
      </c>
      <c r="H47" s="105" t="str">
        <f>IF(VLOOKUP(C47,SOP!C:N,10,0)="","",(VLOOKUP(C47,SOP!C:N,10,0)))</f>
        <v>TBC</v>
      </c>
      <c r="I47" s="114">
        <f>VLOOKUP(B47,SOP!$B$4:$M$148,12,0)</f>
        <v>0</v>
      </c>
      <c r="J47" s="104">
        <f>IF(I47="","",I47/VLOOKUP(C47,SOP!C:G,5,0))</f>
        <v>0</v>
      </c>
      <c r="K47" s="105" t="str">
        <f>IF(VLOOKUP(C47,SOP!C:N,12,0)="","",(VLOOKUP(C47,SOP!C:N,12,0)))</f>
        <v/>
      </c>
      <c r="M47" s="111"/>
      <c r="N47" s="111"/>
      <c r="O47" s="111"/>
      <c r="P47" s="111"/>
      <c r="Q47" s="111"/>
      <c r="R47" s="111"/>
      <c r="S47" s="111"/>
      <c r="T47" s="120" t="str">
        <f>VLOOKUP(C47,'SU LIST'!A:E,5,0)</f>
        <v>3PM Menz and Gasser SPA</v>
      </c>
    </row>
    <row r="48" spans="1:23" hidden="1" x14ac:dyDescent="0.3">
      <c r="A48" s="116" t="s">
        <v>41</v>
      </c>
      <c r="B48" s="116">
        <v>24790301</v>
      </c>
      <c r="C48" s="116">
        <v>14790302</v>
      </c>
      <c r="D48" s="116" t="s">
        <v>47</v>
      </c>
      <c r="E48" s="117"/>
      <c r="F48" s="163"/>
      <c r="G48" s="90" t="str">
        <f>VLOOKUP(C48,SOP!C:F,4,0)</f>
        <v/>
      </c>
      <c r="H48" s="105" t="str">
        <f>IF(VLOOKUP(C48,SOP!C:N,10,0)="","",(VLOOKUP(C48,SOP!C:N,10,0)))</f>
        <v>TBC</v>
      </c>
      <c r="I48" s="114">
        <f>VLOOKUP(B48,SOP!$B$4:$M$148,12,0)</f>
        <v>0</v>
      </c>
      <c r="J48" s="104">
        <f>IF(I48="","",I48/VLOOKUP(C48,SOP!C:G,5,0))</f>
        <v>0</v>
      </c>
      <c r="K48" s="105" t="str">
        <f>IF(VLOOKUP(C48,SOP!C:N,12,0)="","",(VLOOKUP(C48,SOP!C:N,12,0)))</f>
        <v/>
      </c>
      <c r="M48" s="111"/>
      <c r="N48" s="111"/>
      <c r="O48" s="111"/>
      <c r="P48" s="111"/>
      <c r="Q48" s="111"/>
      <c r="R48" s="111"/>
      <c r="S48" s="111"/>
      <c r="T48" s="120" t="str">
        <f>VLOOKUP(C48,'SU LIST'!A:E,5,0)</f>
        <v xml:space="preserve">INTRAPACK </v>
      </c>
    </row>
    <row r="49" spans="1:20" hidden="1" x14ac:dyDescent="0.3">
      <c r="A49" s="116" t="s">
        <v>131</v>
      </c>
      <c r="B49" s="116">
        <v>64360280</v>
      </c>
      <c r="C49" s="116">
        <v>64360280</v>
      </c>
      <c r="D49" s="111" t="s">
        <v>777</v>
      </c>
      <c r="E49" s="117" t="s">
        <v>481</v>
      </c>
      <c r="F49" s="163" t="s">
        <v>1453</v>
      </c>
      <c r="G49" s="90" t="str">
        <f>VLOOKUP(C49,SOP!C:F,4,0)</f>
        <v/>
      </c>
      <c r="H49" s="105" t="str">
        <f>IF(VLOOKUP(C49,SOP!C:N,10,0)="","",(VLOOKUP(C49,SOP!C:N,10,0)))</f>
        <v>TBC</v>
      </c>
      <c r="I49" s="114">
        <v>108</v>
      </c>
      <c r="J49" s="104">
        <f>IF(I49="","",I49/VLOOKUP(C49,SOP!C:G,5,0))</f>
        <v>18</v>
      </c>
      <c r="K49" s="105" t="str">
        <f>IF(VLOOKUP(C49,SOP!C:N,12,0)="","",(VLOOKUP(C49,SOP!C:N,12,0)))</f>
        <v>working with stock transfer from Spain</v>
      </c>
      <c r="M49" s="111"/>
      <c r="N49" s="111"/>
      <c r="O49" s="111"/>
      <c r="P49" s="111"/>
      <c r="Q49" s="111"/>
      <c r="R49" s="111"/>
      <c r="S49" s="111"/>
      <c r="T49" s="120" t="str">
        <f>VLOOKUP(C49,'SU LIST'!A:E,5,0)</f>
        <v>HEILBORN</v>
      </c>
    </row>
    <row r="50" spans="1:20" hidden="1" x14ac:dyDescent="0.3">
      <c r="A50" s="116" t="s">
        <v>69</v>
      </c>
      <c r="B50" s="116">
        <v>18696502</v>
      </c>
      <c r="C50" s="116">
        <v>18696502</v>
      </c>
      <c r="D50" s="116" t="s">
        <v>72</v>
      </c>
      <c r="E50" s="117"/>
      <c r="F50" s="163"/>
      <c r="G50" s="90" t="str">
        <f>VLOOKUP(C50,SOP!C:F,4,0)</f>
        <v/>
      </c>
      <c r="H50" s="105" t="str">
        <f>IF(VLOOKUP(C50,SOP!C:N,10,0)="","",(VLOOKUP(C50,SOP!C:N,10,0)))</f>
        <v>TBC</v>
      </c>
      <c r="I50" s="114">
        <f>VLOOKUP(B50,SOP!$B$4:$M$148,12,0)</f>
        <v>0</v>
      </c>
      <c r="J50" s="104">
        <f>IF(I50="","",I50/VLOOKUP(C50,SOP!C:G,5,0))</f>
        <v>0</v>
      </c>
      <c r="K50" s="105" t="str">
        <f>IF(VLOOKUP(C50,SOP!C:N,12,0)="","",(VLOOKUP(C50,SOP!C:N,12,0)))</f>
        <v/>
      </c>
      <c r="M50" s="111"/>
      <c r="N50" s="111"/>
      <c r="O50" s="111"/>
      <c r="P50" s="111"/>
      <c r="Q50" s="111"/>
      <c r="R50" s="111"/>
      <c r="S50" s="111"/>
      <c r="T50" s="120" t="str">
        <f>VLOOKUP(C50,'SU LIST'!A:E,5,0)</f>
        <v>PLOIESTI</v>
      </c>
    </row>
    <row r="51" spans="1:20" ht="18" hidden="1" customHeight="1" x14ac:dyDescent="0.3">
      <c r="A51" s="116" t="s">
        <v>90</v>
      </c>
      <c r="B51" s="116">
        <v>67751029</v>
      </c>
      <c r="C51" s="116">
        <v>67751029</v>
      </c>
      <c r="D51" s="116" t="s">
        <v>100</v>
      </c>
      <c r="E51" s="117"/>
      <c r="F51" s="163"/>
      <c r="G51" s="90" t="str">
        <f>VLOOKUP(C51,SOP!C:F,4,0)</f>
        <v/>
      </c>
      <c r="H51" s="105" t="str">
        <f>IF(VLOOKUP(C51,SOP!C:N,10,0)="","",(VLOOKUP(C51,SOP!C:N,10,0)))</f>
        <v>TBC</v>
      </c>
      <c r="I51" s="114">
        <f>VLOOKUP(B51,SOP!$B$4:$M$148,12,0)</f>
        <v>125</v>
      </c>
      <c r="J51" s="104">
        <f>IF(I51="","",I51/VLOOKUP(C51,SOP!C:G,5,0))</f>
        <v>62.5</v>
      </c>
      <c r="K51" s="105" t="str">
        <f>IF(VLOOKUP(C51,SOP!C:N,12,0)="","",(VLOOKUP(C51,SOP!C:N,12,0)))</f>
        <v>stock in transit</v>
      </c>
      <c r="M51" s="111"/>
      <c r="N51" s="111"/>
      <c r="O51" s="111"/>
      <c r="P51" s="111"/>
      <c r="Q51" s="111"/>
      <c r="R51" s="111"/>
      <c r="S51" s="111"/>
      <c r="T51" s="120" t="str">
        <f>VLOOKUP(C51,'SU LIST'!A:E,5,0)</f>
        <v>3PM MENDES GONCALVES</v>
      </c>
    </row>
    <row r="52" spans="1:20" hidden="1" x14ac:dyDescent="0.3">
      <c r="A52" s="116" t="s">
        <v>150</v>
      </c>
      <c r="B52" s="116">
        <v>68222639</v>
      </c>
      <c r="C52" s="116">
        <v>68222639</v>
      </c>
      <c r="D52" s="116" t="s">
        <v>165</v>
      </c>
      <c r="E52" s="117"/>
      <c r="F52" s="163"/>
      <c r="G52" s="90" t="str">
        <f>VLOOKUP(C52,SOP!C:F,4,0)</f>
        <v/>
      </c>
      <c r="H52" s="105" t="str">
        <f>IF(VLOOKUP(C52,SOP!C:N,10,0)="","",(VLOOKUP(C52,SOP!C:N,10,0)))</f>
        <v>TBC</v>
      </c>
      <c r="I52" s="114">
        <f>VLOOKUP(B52,SOP!$B$4:$M$148,12,0)</f>
        <v>0</v>
      </c>
      <c r="J52" s="104">
        <f>IF(I52="","",I52/VLOOKUP(C52,SOP!C:G,5,0))</f>
        <v>0</v>
      </c>
      <c r="K52" s="105" t="str">
        <f>IF(VLOOKUP(C52,SOP!C:N,12,0)="","",(VLOOKUP(C52,SOP!C:N,12,0)))</f>
        <v/>
      </c>
      <c r="M52" s="111"/>
      <c r="N52" s="111"/>
      <c r="O52" s="111"/>
      <c r="P52" s="111"/>
      <c r="Q52" s="111"/>
      <c r="R52" s="111"/>
      <c r="S52" s="111"/>
      <c r="T52" s="120" t="str">
        <f>VLOOKUP(C52,'SU LIST'!A:E,5,0)</f>
        <v>KENFOODS</v>
      </c>
    </row>
    <row r="53" spans="1:20" hidden="1" x14ac:dyDescent="0.3">
      <c r="A53" s="116" t="s">
        <v>53</v>
      </c>
      <c r="B53" s="116">
        <v>64313505</v>
      </c>
      <c r="C53" s="116">
        <v>64766001</v>
      </c>
      <c r="D53" s="116" t="s">
        <v>772</v>
      </c>
      <c r="E53" s="117"/>
      <c r="F53" s="163"/>
      <c r="G53" s="90" t="str">
        <f>VLOOKUP(C53,SOP!C:F,4,0)</f>
        <v/>
      </c>
      <c r="H53" s="105" t="str">
        <f>IF(VLOOKUP(C53,SOP!C:N,10,0)="","",(VLOOKUP(C53,SOP!C:N,10,0)))</f>
        <v>TBC</v>
      </c>
      <c r="I53" s="114">
        <f>VLOOKUP(B53,SOP!$B$4:$M$148,12,0)</f>
        <v>170</v>
      </c>
      <c r="J53" s="104">
        <f>IF(I53="","",I53/VLOOKUP(C53,SOP!C:G,5,0))</f>
        <v>170</v>
      </c>
      <c r="K53" s="105" t="str">
        <f>IF(VLOOKUP(C53,SOP!C:N,12,0)="","",(VLOOKUP(C53,SOP!C:N,12,0)))</f>
        <v/>
      </c>
      <c r="M53" s="111"/>
      <c r="N53" s="111"/>
      <c r="O53" s="111"/>
      <c r="P53" s="111"/>
      <c r="Q53" s="111"/>
      <c r="R53" s="111"/>
      <c r="S53" s="111"/>
      <c r="T53" s="120" t="str">
        <f>VLOOKUP(C53,'SU LIST'!A:E,5,0)</f>
        <v xml:space="preserve">INTRAPACK </v>
      </c>
    </row>
    <row r="54" spans="1:20" ht="28.8" hidden="1" x14ac:dyDescent="0.3">
      <c r="A54" s="116" t="s">
        <v>134</v>
      </c>
      <c r="B54" s="116">
        <v>64345464</v>
      </c>
      <c r="C54" s="116">
        <v>64345464</v>
      </c>
      <c r="D54" s="116" t="s">
        <v>135</v>
      </c>
      <c r="E54" s="117"/>
      <c r="F54" s="163"/>
      <c r="G54" s="90" t="str">
        <f>VLOOKUP(C54,SOP!C:F,4,0)</f>
        <v/>
      </c>
      <c r="H54" s="105" t="str">
        <f>IF(VLOOKUP(C54,SOP!C:N,10,0)="","",(VLOOKUP(C54,SOP!C:N,10,0)))</f>
        <v>TBC</v>
      </c>
      <c r="I54" s="114">
        <f>VLOOKUP(B54,SOP!$B$4:$M$148,12,0)</f>
        <v>300</v>
      </c>
      <c r="J54" s="104">
        <f>IF(I54="","",I54/VLOOKUP(C54,SOP!C:G,5,0))</f>
        <v>300</v>
      </c>
      <c r="K54" s="105" t="str">
        <f>IF(VLOOKUP(C54,SOP!C:N,12,0)="","",(VLOOKUP(C54,SOP!C:N,12,0)))</f>
        <v>delivered 18.09</v>
      </c>
      <c r="M54" s="111"/>
      <c r="N54" s="111"/>
      <c r="O54" s="111"/>
      <c r="P54" s="111"/>
      <c r="Q54" s="111"/>
      <c r="R54" s="111"/>
      <c r="S54" s="111"/>
      <c r="T54" s="120" t="str">
        <f>VLOOKUP(C54,'SU LIST'!A:E,5,0)</f>
        <v>WILHELM REUSS GMBH &amp; CO. KG</v>
      </c>
    </row>
    <row r="55" spans="1:20" hidden="1" x14ac:dyDescent="0.3">
      <c r="A55" s="116" t="s">
        <v>3</v>
      </c>
      <c r="B55" s="116">
        <v>10003604</v>
      </c>
      <c r="C55" s="116">
        <v>68731560</v>
      </c>
      <c r="D55" s="116" t="s">
        <v>22</v>
      </c>
      <c r="E55" s="117"/>
      <c r="F55" s="163"/>
      <c r="G55" s="90" t="str">
        <f>VLOOKUP(C55,SOP!C:F,4,0)</f>
        <v/>
      </c>
      <c r="H55" s="105" t="str">
        <f>IF(VLOOKUP(C55,SOP!C:N,10,0)="","",(VLOOKUP(C55,SOP!C:N,10,0)))</f>
        <v>TBC</v>
      </c>
      <c r="I55" s="114">
        <f>VLOOKUP(B55,SOP!$B$4:$M$148,12,0)</f>
        <v>0</v>
      </c>
      <c r="J55" s="104">
        <f>IF(I55="","",I55/VLOOKUP(C55,SOP!C:G,5,0))</f>
        <v>0</v>
      </c>
      <c r="K55" s="105" t="str">
        <f>IF(VLOOKUP(C55,SOP!C:N,12,0)="","",(VLOOKUP(C55,SOP!C:N,12,0)))</f>
        <v/>
      </c>
      <c r="M55" s="111"/>
      <c r="N55" s="111"/>
      <c r="O55" s="111"/>
      <c r="P55" s="111"/>
      <c r="Q55" s="111"/>
      <c r="R55" s="111"/>
      <c r="S55" s="111"/>
      <c r="T55" s="120" t="str">
        <f>VLOOKUP(C55,'SU LIST'!A:E,5,0)</f>
        <v>PLOIESTI</v>
      </c>
    </row>
    <row r="56" spans="1:20" x14ac:dyDescent="0.3">
      <c r="A56" s="116" t="s">
        <v>108</v>
      </c>
      <c r="B56" s="116">
        <v>12886101</v>
      </c>
      <c r="C56" s="116">
        <v>12886101</v>
      </c>
      <c r="D56" s="116" t="s">
        <v>116</v>
      </c>
      <c r="E56" s="117"/>
      <c r="F56" s="163"/>
      <c r="G56" s="90" t="str">
        <f>VLOOKUP(C56,SOP!C:F,4,0)</f>
        <v>OOS Risk</v>
      </c>
      <c r="H56" s="105">
        <f>IF(VLOOKUP(C56,SOP!C:N,10,0)="","",(VLOOKUP(C56,SOP!C:N,10,0)))</f>
        <v>46010</v>
      </c>
      <c r="I56" s="114">
        <v>1152</v>
      </c>
      <c r="J56" s="104">
        <f>IF(I56="","",I56/VLOOKUP(C56,SOP!C:G,5,0))</f>
        <v>31.135135135135137</v>
      </c>
      <c r="K56" s="105" t="str">
        <f>IF(VLOOKUP(C56,SOP!C:N,12,0)="","",(VLOOKUP(C56,SOP!C:N,12,0)))</f>
        <v>loading 16.12</v>
      </c>
      <c r="M56" s="111"/>
      <c r="N56" s="111"/>
      <c r="O56" s="111"/>
      <c r="P56" s="111"/>
      <c r="Q56" s="111"/>
      <c r="R56" s="111"/>
      <c r="S56" s="111"/>
      <c r="T56" s="120" t="str">
        <f>VLOOKUP(C56,'SU LIST'!A:E,5,0)</f>
        <v>SU CHEVIGNY</v>
      </c>
    </row>
    <row r="57" spans="1:20" hidden="1" x14ac:dyDescent="0.3">
      <c r="A57" s="116" t="s">
        <v>150</v>
      </c>
      <c r="B57" s="116">
        <v>67512406</v>
      </c>
      <c r="C57" s="116">
        <v>67512406</v>
      </c>
      <c r="D57" s="116" t="s">
        <v>154</v>
      </c>
      <c r="E57" s="117"/>
      <c r="F57" s="163"/>
      <c r="G57" s="90" t="str">
        <f>VLOOKUP(C57,SOP!C:F,4,0)</f>
        <v/>
      </c>
      <c r="H57" s="105" t="str">
        <f>IF(VLOOKUP(C57,SOP!C:N,10,0)="","",(VLOOKUP(C57,SOP!C:N,10,0)))</f>
        <v>TBC</v>
      </c>
      <c r="I57" s="114">
        <f>VLOOKUP(B57,SOP!$B$4:$M$148,12,0)</f>
        <v>0</v>
      </c>
      <c r="J57" s="104">
        <f>IF(I57="","",I57/VLOOKUP(C57,SOP!C:G,5,0))</f>
        <v>0</v>
      </c>
      <c r="K57" s="105" t="str">
        <f>IF(VLOOKUP(C57,SOP!C:N,12,0)="","",(VLOOKUP(C57,SOP!C:N,12,0)))</f>
        <v/>
      </c>
      <c r="T57" s="120" t="str">
        <f>VLOOKUP(C57,'SU LIST'!A:E,5,0)</f>
        <v>KENFOODS</v>
      </c>
    </row>
    <row r="58" spans="1:20" hidden="1" x14ac:dyDescent="0.3">
      <c r="A58" s="116" t="s">
        <v>150</v>
      </c>
      <c r="B58" s="116">
        <v>67511967</v>
      </c>
      <c r="C58" s="116">
        <v>67511967</v>
      </c>
      <c r="D58" s="116" t="s">
        <v>156</v>
      </c>
      <c r="E58" s="117"/>
      <c r="F58" s="174" t="s">
        <v>1453</v>
      </c>
      <c r="G58" s="90" t="str">
        <f>VLOOKUP(C58,SOP!C:F,4,0)</f>
        <v/>
      </c>
      <c r="H58" s="105">
        <f>IF(VLOOKUP(C58,SOP!C:N,10,0)="","",(VLOOKUP(C58,SOP!C:N,10,0)))</f>
        <v>45971</v>
      </c>
      <c r="I58" s="114">
        <f>VLOOKUP(B58,SOP!$B$4:$M$148,12,0)</f>
        <v>52</v>
      </c>
      <c r="J58" s="104">
        <f>IF(I58="","",I58/VLOOKUP(C58,SOP!C:G,5,0))</f>
        <v>52</v>
      </c>
      <c r="K58" s="105" t="str">
        <f>IF(VLOOKUP(C58,SOP!C:N,12,0)="","",(VLOOKUP(C58,SOP!C:N,12,0)))</f>
        <v>new order created 27.10. We should receive delivery within 2 weeks</v>
      </c>
      <c r="M58" s="111"/>
      <c r="N58" s="111"/>
      <c r="O58" s="111"/>
      <c r="P58" s="111"/>
      <c r="Q58" s="111"/>
      <c r="R58" s="111"/>
      <c r="S58" s="111"/>
      <c r="T58" s="120" t="str">
        <f>VLOOKUP(C58,'SU LIST'!A:E,5,0)</f>
        <v>KENFOODS</v>
      </c>
    </row>
    <row r="59" spans="1:20" hidden="1" x14ac:dyDescent="0.3">
      <c r="A59" s="116" t="s">
        <v>53</v>
      </c>
      <c r="B59" s="116">
        <v>64320650</v>
      </c>
      <c r="C59" s="116">
        <v>64320650</v>
      </c>
      <c r="D59" s="116" t="s">
        <v>770</v>
      </c>
      <c r="E59" s="117"/>
      <c r="F59" s="163"/>
      <c r="G59" s="90" t="str">
        <f>VLOOKUP(C59,SOP!C:F,4,0)</f>
        <v/>
      </c>
      <c r="H59" s="105" t="str">
        <f>IF(VLOOKUP(C59,SOP!C:N,10,0)="","",(VLOOKUP(C59,SOP!C:N,10,0)))</f>
        <v>TBC</v>
      </c>
      <c r="I59" s="114">
        <f>VLOOKUP(B59,SOP!$B$4:$M$148,12,0)</f>
        <v>0</v>
      </c>
      <c r="J59" s="104">
        <f>IF(I59="","",I59/VLOOKUP(C59,SOP!C:G,5,0))</f>
        <v>0</v>
      </c>
      <c r="K59" s="105" t="str">
        <f>IF(VLOOKUP(C59,SOP!C:N,12,0)="","",(VLOOKUP(C59,SOP!C:N,12,0)))</f>
        <v/>
      </c>
      <c r="T59" s="120" t="str">
        <f>VLOOKUP(C59,'SU LIST'!A:E,5,0)</f>
        <v>ABWF</v>
      </c>
    </row>
    <row r="60" spans="1:20" hidden="1" x14ac:dyDescent="0.3">
      <c r="A60" s="116" t="s">
        <v>69</v>
      </c>
      <c r="B60" s="116">
        <v>67950629</v>
      </c>
      <c r="C60" s="116">
        <v>69755942</v>
      </c>
      <c r="D60" s="116" t="s">
        <v>719</v>
      </c>
      <c r="E60" s="117"/>
      <c r="F60" s="163"/>
      <c r="G60" s="90" t="str">
        <f>VLOOKUP(C60,SOP!C:F,4,0)</f>
        <v/>
      </c>
      <c r="H60" s="105" t="str">
        <f>IF(VLOOKUP(C60,SOP!C:N,10,0)="","",(VLOOKUP(C60,SOP!C:N,10,0)))</f>
        <v>TBC</v>
      </c>
      <c r="I60" s="114">
        <f>VLOOKUP(B60,SOP!$B$4:$M$148,12,0)</f>
        <v>0</v>
      </c>
      <c r="J60" s="104">
        <f>IF(I60="","",I60/VLOOKUP(C60,SOP!C:G,5,0))</f>
        <v>0</v>
      </c>
      <c r="K60" s="105" t="str">
        <f>IF(VLOOKUP(C60,SOP!C:N,12,0)="","",(VLOOKUP(C60,SOP!C:N,12,0)))</f>
        <v/>
      </c>
      <c r="T60" s="120" t="str">
        <f>VLOOKUP(C60,'SU LIST'!A:E,5,0)</f>
        <v xml:space="preserve">INTRAPACK </v>
      </c>
    </row>
    <row r="61" spans="1:20" hidden="1" x14ac:dyDescent="0.3">
      <c r="A61" s="116" t="s">
        <v>108</v>
      </c>
      <c r="B61" s="116">
        <v>12110202</v>
      </c>
      <c r="C61" s="116">
        <v>64764703</v>
      </c>
      <c r="D61" s="116" t="s">
        <v>109</v>
      </c>
      <c r="E61" s="176"/>
      <c r="F61" s="175" t="s">
        <v>1453</v>
      </c>
      <c r="G61" s="90" t="str">
        <f>VLOOKUP(C61,SOP!C:F,4,0)</f>
        <v/>
      </c>
      <c r="H61" s="105">
        <f>IF(VLOOKUP(C61,SOP!C:N,10,0)="","",(VLOOKUP(C61,SOP!C:N,10,0)))</f>
        <v>45973</v>
      </c>
      <c r="I61" s="114">
        <f>VLOOKUP(B61,SOP!$B$4:$M$148,12,0)</f>
        <v>1200</v>
      </c>
      <c r="J61" s="104">
        <f>IF(I61="","",I61/VLOOKUP(C61,SOP!C:G,5,0))</f>
        <v>29.26829268292683</v>
      </c>
      <c r="K61" s="105" t="str">
        <f>IF(VLOOKUP(C61,SOP!C:N,12,0)="","",(VLOOKUP(C61,SOP!C:N,12,0)))</f>
        <v>Delivery is planned for wk 46</v>
      </c>
      <c r="M61" s="111"/>
      <c r="N61" s="111"/>
      <c r="O61" s="111"/>
      <c r="P61" s="111"/>
      <c r="Q61" s="111"/>
      <c r="R61" s="111"/>
      <c r="S61" s="111"/>
      <c r="T61" s="120" t="str">
        <f>VLOOKUP(C61,'SU LIST'!A:E,5,0)</f>
        <v>SU RENTIS</v>
      </c>
    </row>
    <row r="62" spans="1:20" ht="28.8" hidden="1" x14ac:dyDescent="0.3">
      <c r="A62" s="116" t="s">
        <v>108</v>
      </c>
      <c r="B62" s="116">
        <v>67751002</v>
      </c>
      <c r="C62" s="116">
        <v>64845275</v>
      </c>
      <c r="D62" s="116" t="s">
        <v>118</v>
      </c>
      <c r="E62" s="117"/>
      <c r="F62" s="163" t="s">
        <v>1453</v>
      </c>
      <c r="G62" s="90" t="str">
        <f>VLOOKUP(C62,SOP!C:F,4,0)</f>
        <v/>
      </c>
      <c r="H62" s="105" t="str">
        <f>IF(VLOOKUP(C62,SOP!C:N,10,0)="","",(VLOOKUP(C62,SOP!C:N,10,0)))</f>
        <v>TBC</v>
      </c>
      <c r="I62" s="114">
        <f>VLOOKUP(B62,SOP!$B$4:$M$148,12,0)</f>
        <v>0</v>
      </c>
      <c r="J62" s="104">
        <f>IF(I62="","",I62/VLOOKUP(C62,SOP!C:G,5,0))</f>
        <v>0</v>
      </c>
      <c r="K62" s="105" t="str">
        <f>IF(VLOOKUP(C62,SOP!C:N,12,0)="","",(VLOOKUP(C62,SOP!C:N,12,0)))</f>
        <v/>
      </c>
      <c r="M62" s="111"/>
      <c r="N62" s="111"/>
      <c r="O62" s="111"/>
      <c r="P62" s="111"/>
      <c r="Q62" s="111"/>
      <c r="R62" s="111"/>
      <c r="S62" s="111"/>
      <c r="T62" s="120" t="str">
        <f>VLOOKUP(C62,'SU LIST'!A:E,5,0)</f>
        <v>3PM MENDES GONCALVES</v>
      </c>
    </row>
    <row r="63" spans="1:20" hidden="1" x14ac:dyDescent="0.3">
      <c r="A63" s="116" t="s">
        <v>3</v>
      </c>
      <c r="B63" s="116">
        <v>68770074</v>
      </c>
      <c r="C63" s="116">
        <v>68770074</v>
      </c>
      <c r="D63" s="116" t="s">
        <v>630</v>
      </c>
      <c r="E63" s="117"/>
      <c r="F63" s="163"/>
      <c r="G63" s="90" t="str">
        <f>VLOOKUP(C63,SOP!C:F,4,0)</f>
        <v/>
      </c>
      <c r="H63" s="105" t="str">
        <f>IF(VLOOKUP(C63,SOP!C:N,10,0)="","",(VLOOKUP(C63,SOP!C:N,10,0)))</f>
        <v>TBC</v>
      </c>
      <c r="I63" s="114">
        <f>VLOOKUP(B63,SOP!$B$4:$M$148,12,0)</f>
        <v>0</v>
      </c>
      <c r="J63" s="104">
        <f>IF(I63="","",I63/VLOOKUP(C63,SOP!C:G,5,0))</f>
        <v>0</v>
      </c>
      <c r="K63" s="105" t="str">
        <f>IF(VLOOKUP(C63,SOP!C:N,12,0)="","",(VLOOKUP(C63,SOP!C:N,12,0)))</f>
        <v/>
      </c>
      <c r="T63" s="120" t="str">
        <f>VLOOKUP(C63,'SU LIST'!A:E,5,0)</f>
        <v>ST IRIA</v>
      </c>
    </row>
    <row r="64" spans="1:20" hidden="1" x14ac:dyDescent="0.3">
      <c r="A64" s="116" t="s">
        <v>53</v>
      </c>
      <c r="B64" s="116" t="s">
        <v>58</v>
      </c>
      <c r="C64" s="116">
        <v>68558207</v>
      </c>
      <c r="D64" s="116" t="s">
        <v>59</v>
      </c>
      <c r="E64" s="117"/>
      <c r="F64" s="163"/>
      <c r="G64" s="90" t="str">
        <f>VLOOKUP(C64,SOP!C:F,4,0)</f>
        <v/>
      </c>
      <c r="H64" s="105" t="str">
        <f>IF(VLOOKUP(C64,SOP!C:N,10,0)="","",(VLOOKUP(C64,SOP!C:N,10,0)))</f>
        <v>TBC</v>
      </c>
      <c r="I64" s="114">
        <f>VLOOKUP(B64,SOP!$B$4:$M$148,12,0)</f>
        <v>0</v>
      </c>
      <c r="J64" s="104">
        <f>IF(I64="","",I64/VLOOKUP(C64,SOP!C:G,5,0))</f>
        <v>0</v>
      </c>
      <c r="K64" s="105" t="str">
        <f>IF(VLOOKUP(C64,SOP!C:N,12,0)="","",(VLOOKUP(C64,SOP!C:N,12,0)))</f>
        <v/>
      </c>
      <c r="T64" s="120" t="str">
        <f>VLOOKUP(C64,'SU LIST'!A:E,5,0)</f>
        <v>KALAS</v>
      </c>
    </row>
    <row r="65" spans="1:20" hidden="1" x14ac:dyDescent="0.3">
      <c r="A65" s="116" t="s">
        <v>108</v>
      </c>
      <c r="B65" s="116">
        <v>64324725</v>
      </c>
      <c r="C65" s="116">
        <v>64324725</v>
      </c>
      <c r="D65" s="116" t="s">
        <v>725</v>
      </c>
      <c r="E65" s="117"/>
      <c r="F65" s="163"/>
      <c r="G65" s="90" t="str">
        <f>VLOOKUP(C65,SOP!C:F,4,0)</f>
        <v/>
      </c>
      <c r="H65" s="105" t="str">
        <f>IF(VLOOKUP(C65,SOP!C:N,10,0)="","",(VLOOKUP(C65,SOP!C:N,10,0)))</f>
        <v>TBC</v>
      </c>
      <c r="I65" s="114">
        <v>500</v>
      </c>
      <c r="J65" s="104">
        <f>IF(I65="","",I65/VLOOKUP(C65,SOP!C:G,5,0))</f>
        <v>62.5</v>
      </c>
      <c r="K65" s="105" t="str">
        <f>IF(VLOOKUP(C65,SOP!C:N,12,0)="","",(VLOOKUP(C65,SOP!C:N,12,0)))</f>
        <v/>
      </c>
      <c r="M65" s="111"/>
      <c r="N65" s="111"/>
      <c r="O65" s="111"/>
      <c r="P65" s="111"/>
      <c r="Q65" s="111"/>
      <c r="R65" s="111"/>
      <c r="S65" s="111"/>
      <c r="T65" s="120" t="str">
        <f>VLOOKUP(C65,'SU LIST'!A:E,5,0)</f>
        <v>SU CHEVIGNY</v>
      </c>
    </row>
    <row r="66" spans="1:20" hidden="1" x14ac:dyDescent="0.3">
      <c r="A66" s="116" t="s">
        <v>3</v>
      </c>
      <c r="B66" s="116">
        <v>11336407</v>
      </c>
      <c r="C66" s="116">
        <v>68729734</v>
      </c>
      <c r="D66" s="116" t="s">
        <v>16</v>
      </c>
      <c r="E66" s="117" t="s">
        <v>481</v>
      </c>
      <c r="F66" s="163"/>
      <c r="G66" s="90" t="str">
        <f>VLOOKUP(C66,SOP!C:F,4,0)</f>
        <v/>
      </c>
      <c r="H66" s="105" t="str">
        <f>IF(VLOOKUP(C66,SOP!C:N,10,0)="","",(VLOOKUP(C66,SOP!C:N,10,0)))</f>
        <v>TBC</v>
      </c>
      <c r="I66" s="114">
        <f>VLOOKUP(B66,SOP!$B$4:$M$148,12,0)</f>
        <v>0</v>
      </c>
      <c r="J66" s="104">
        <f>IF(I66="","",I66/VLOOKUP(C66,SOP!C:G,5,0))</f>
        <v>0</v>
      </c>
      <c r="K66" s="105" t="str">
        <f>IF(VLOOKUP(C66,SOP!C:N,12,0)="","",(VLOOKUP(C66,SOP!C:N,12,0)))</f>
        <v/>
      </c>
      <c r="T66" s="120" t="str">
        <f>VLOOKUP(C66,'SU LIST'!A:E,5,0)</f>
        <v>ST IRIA</v>
      </c>
    </row>
    <row r="67" spans="1:20" hidden="1" x14ac:dyDescent="0.3">
      <c r="A67" s="116" t="s">
        <v>3</v>
      </c>
      <c r="B67" s="116">
        <v>22011902</v>
      </c>
      <c r="C67" s="116">
        <v>68760225</v>
      </c>
      <c r="D67" s="116" t="s">
        <v>13</v>
      </c>
      <c r="E67" s="117"/>
      <c r="F67" s="163"/>
      <c r="G67" s="90" t="str">
        <f>VLOOKUP(C67,SOP!C:F,4,0)</f>
        <v/>
      </c>
      <c r="H67" s="105" t="str">
        <f>IF(VLOOKUP(C67,SOP!C:N,10,0)="","",(VLOOKUP(C67,SOP!C:N,10,0)))</f>
        <v>TBC</v>
      </c>
      <c r="I67" s="114">
        <f>VLOOKUP(B67,SOP!$B$4:$M$148,12,0)</f>
        <v>0</v>
      </c>
      <c r="J67" s="104">
        <f>IF(I67="","",I67/VLOOKUP(C67,SOP!C:G,5,0))</f>
        <v>0</v>
      </c>
      <c r="K67" s="105" t="str">
        <f>IF(VLOOKUP(C67,SOP!C:N,12,0)="","",(VLOOKUP(C67,SOP!C:N,12,0)))</f>
        <v/>
      </c>
      <c r="T67" s="120" t="str">
        <f>VLOOKUP(C67,'SU LIST'!A:E,5,0)</f>
        <v>ST IRIA</v>
      </c>
    </row>
    <row r="68" spans="1:20" x14ac:dyDescent="0.3">
      <c r="A68" s="116" t="s">
        <v>3</v>
      </c>
      <c r="B68" s="116">
        <v>68764357</v>
      </c>
      <c r="C68" s="116">
        <v>68764357</v>
      </c>
      <c r="D68" s="116" t="s">
        <v>631</v>
      </c>
      <c r="E68" s="117"/>
      <c r="F68" s="174" t="s">
        <v>1453</v>
      </c>
      <c r="G68" s="90" t="str">
        <f>VLOOKUP(C68,SOP!C:F,4,0)</f>
        <v>OOS Risk</v>
      </c>
      <c r="H68" s="105" t="str">
        <f>IF(VLOOKUP(C68,SOP!C:N,10,0)="","",(VLOOKUP(C68,SOP!C:N,10,0)))</f>
        <v>TBC</v>
      </c>
      <c r="I68" s="114">
        <f>VLOOKUP(B68,SOP!$B$4:$M$148,12,0)</f>
        <v>0</v>
      </c>
      <c r="J68" s="104">
        <f>IF(I68="","",I68/VLOOKUP(C68,SOP!C:G,5,0))</f>
        <v>0</v>
      </c>
      <c r="K68" s="105" t="str">
        <f>IF(VLOOKUP(C68,SOP!C:N,12,0)="","",(VLOOKUP(C68,SOP!C:N,12,0)))</f>
        <v>no more deliveries/ delist after stock exhaustion (no replacement)</v>
      </c>
      <c r="M68" s="111"/>
      <c r="N68" s="111"/>
      <c r="O68" s="111"/>
      <c r="P68" s="111"/>
      <c r="Q68" s="111"/>
      <c r="R68" s="111"/>
      <c r="S68" s="111"/>
      <c r="T68" s="120" t="str">
        <f>VLOOKUP(C68,'SU LIST'!A:E,5,0)</f>
        <v>ST IRIA</v>
      </c>
    </row>
    <row r="69" spans="1:20" hidden="1" x14ac:dyDescent="0.3">
      <c r="A69" s="116" t="s">
        <v>150</v>
      </c>
      <c r="B69" s="116">
        <v>67830543</v>
      </c>
      <c r="C69" s="116">
        <v>67830543</v>
      </c>
      <c r="D69" s="116" t="s">
        <v>158</v>
      </c>
      <c r="E69" s="117"/>
      <c r="F69" s="163"/>
      <c r="G69" s="90" t="str">
        <f>VLOOKUP(C69,SOP!C:F,4,0)</f>
        <v/>
      </c>
      <c r="H69" s="105" t="str">
        <f>IF(VLOOKUP(C69,SOP!C:N,10,0)="","",(VLOOKUP(C69,SOP!C:N,10,0)))</f>
        <v>TBC</v>
      </c>
      <c r="I69" s="114">
        <f>VLOOKUP(B69,SOP!$B$4:$M$148,12,0)</f>
        <v>55</v>
      </c>
      <c r="J69" s="104">
        <f>IF(I69="","",I69/VLOOKUP(C69,SOP!C:G,5,0))</f>
        <v>55</v>
      </c>
      <c r="K69" s="105" t="str">
        <f>IF(VLOOKUP(C69,SOP!C:N,12,0)="","",(VLOOKUP(C69,SOP!C:N,12,0)))</f>
        <v/>
      </c>
      <c r="M69" s="111"/>
      <c r="N69" s="111"/>
      <c r="O69" s="111"/>
      <c r="P69" s="111"/>
      <c r="Q69" s="111"/>
      <c r="R69" s="111"/>
      <c r="S69" s="111"/>
      <c r="T69" s="120" t="str">
        <f>VLOOKUP(C69,'SU LIST'!A:E,5,0)</f>
        <v>KENFOODS</v>
      </c>
    </row>
    <row r="70" spans="1:20" hidden="1" x14ac:dyDescent="0.3">
      <c r="A70" s="116" t="s">
        <v>23</v>
      </c>
      <c r="B70" s="116">
        <v>19513602</v>
      </c>
      <c r="C70" s="116">
        <v>19513602</v>
      </c>
      <c r="D70" s="116" t="s">
        <v>40</v>
      </c>
      <c r="E70" s="117"/>
      <c r="F70" s="163"/>
      <c r="G70" s="90" t="str">
        <f>VLOOKUP(C70,SOP!C:F,4,0)</f>
        <v/>
      </c>
      <c r="H70" s="105" t="str">
        <f>IF(VLOOKUP(C70,SOP!C:N,10,0)="","",(VLOOKUP(C70,SOP!C:N,10,0)))</f>
        <v>TBC</v>
      </c>
      <c r="I70" s="114">
        <f>VLOOKUP(B70,SOP!$B$4:$M$148,12,0)</f>
        <v>0</v>
      </c>
      <c r="J70" s="104">
        <f>IF(I70="","",I70/VLOOKUP(C70,SOP!C:G,5,0))</f>
        <v>0</v>
      </c>
      <c r="K70" s="105" t="str">
        <f>IF(VLOOKUP(C70,SOP!C:N,12,0)="","",(VLOOKUP(C70,SOP!C:N,12,0)))</f>
        <v/>
      </c>
      <c r="T70" s="120" t="str">
        <f>VLOOKUP(C70,'SU LIST'!A:E,5,0)</f>
        <v>ST IRIA</v>
      </c>
    </row>
    <row r="71" spans="1:20" hidden="1" x14ac:dyDescent="0.3">
      <c r="A71" s="116" t="s">
        <v>90</v>
      </c>
      <c r="B71" s="116">
        <v>67682359</v>
      </c>
      <c r="C71" s="116">
        <v>67682359</v>
      </c>
      <c r="D71" s="116" t="s">
        <v>94</v>
      </c>
      <c r="E71" s="117"/>
      <c r="F71" s="163"/>
      <c r="G71" s="90" t="str">
        <f>VLOOKUP(C71,SOP!C:F,4,0)</f>
        <v/>
      </c>
      <c r="H71" s="105" t="str">
        <f>IF(VLOOKUP(C71,SOP!C:N,10,0)="","",(VLOOKUP(C71,SOP!C:N,10,0)))</f>
        <v>TBC</v>
      </c>
      <c r="I71" s="114">
        <f>VLOOKUP(B71,SOP!$B$4:$M$148,12,0)</f>
        <v>1344</v>
      </c>
      <c r="J71" s="104">
        <f>IF(I71="","",I71/VLOOKUP(C71,SOP!C:G,5,0))</f>
        <v>13.575757575757576</v>
      </c>
      <c r="K71" s="105" t="str">
        <f>IF(VLOOKUP(C71,SOP!C:N,12,0)="","",(VLOOKUP(C71,SOP!C:N,12,0)))</f>
        <v>stock in transit</v>
      </c>
      <c r="M71" s="111"/>
      <c r="N71" s="111"/>
      <c r="O71" s="111"/>
      <c r="P71" s="111"/>
      <c r="Q71" s="111"/>
      <c r="R71" s="111"/>
      <c r="S71" s="111"/>
      <c r="T71" s="120" t="str">
        <f>VLOOKUP(C71,'SU LIST'!A:E,5,0)</f>
        <v>SU POZNAN</v>
      </c>
    </row>
    <row r="72" spans="1:20" hidden="1" x14ac:dyDescent="0.3">
      <c r="A72" s="116" t="s">
        <v>3</v>
      </c>
      <c r="B72" s="116">
        <v>39631001</v>
      </c>
      <c r="C72" s="116">
        <v>39631001</v>
      </c>
      <c r="D72" s="116" t="s">
        <v>6</v>
      </c>
      <c r="E72" s="117" t="s">
        <v>481</v>
      </c>
      <c r="F72" s="163"/>
      <c r="G72" s="90" t="str">
        <f>VLOOKUP(C72,SOP!C:F,4,0)</f>
        <v/>
      </c>
      <c r="H72" s="105" t="str">
        <f>IF(VLOOKUP(C72,SOP!C:N,10,0)="","",(VLOOKUP(C72,SOP!C:N,10,0)))</f>
        <v>TBC</v>
      </c>
      <c r="I72" s="114">
        <f>VLOOKUP(B72,SOP!$B$4:$M$148,12,0)</f>
        <v>0</v>
      </c>
      <c r="J72" s="104">
        <f>IF(I72="","",I72/VLOOKUP(C72,SOP!C:G,5,0))</f>
        <v>0</v>
      </c>
      <c r="K72" s="105" t="str">
        <f>IF(VLOOKUP(C72,SOP!C:N,12,0)="","",(VLOOKUP(C72,SOP!C:N,12,0)))</f>
        <v/>
      </c>
      <c r="T72" s="120" t="str">
        <f>VLOOKUP(C72,'SU LIST'!A:E,5,0)</f>
        <v>ST IRIA</v>
      </c>
    </row>
    <row r="73" spans="1:20" hidden="1" x14ac:dyDescent="0.3">
      <c r="A73" s="116" t="s">
        <v>41</v>
      </c>
      <c r="B73" s="116">
        <v>26695601</v>
      </c>
      <c r="C73" s="116">
        <v>16695603</v>
      </c>
      <c r="D73" s="116" t="s">
        <v>49</v>
      </c>
      <c r="E73" s="117"/>
      <c r="F73" s="163"/>
      <c r="G73" s="90" t="str">
        <f>VLOOKUP(C73,SOP!C:F,4,0)</f>
        <v/>
      </c>
      <c r="H73" s="105" t="str">
        <f>IF(VLOOKUP(C73,SOP!C:N,10,0)="","",(VLOOKUP(C73,SOP!C:N,10,0)))</f>
        <v>TBC</v>
      </c>
      <c r="I73" s="114">
        <f>VLOOKUP(B73,SOP!$B$4:$M$148,12,0)</f>
        <v>0</v>
      </c>
      <c r="J73" s="104">
        <f>IF(I73="","",I73/VLOOKUP(C73,SOP!C:G,5,0))</f>
        <v>0</v>
      </c>
      <c r="K73" s="105" t="str">
        <f>IF(VLOOKUP(C73,SOP!C:N,12,0)="","",(VLOOKUP(C73,SOP!C:N,12,0)))</f>
        <v/>
      </c>
      <c r="T73" s="120" t="str">
        <f>VLOOKUP(C73,'SU LIST'!A:E,5,0)</f>
        <v>PLOIESTI</v>
      </c>
    </row>
    <row r="74" spans="1:20" hidden="1" x14ac:dyDescent="0.3">
      <c r="A74" s="116" t="s">
        <v>90</v>
      </c>
      <c r="B74" s="116" t="s">
        <v>98</v>
      </c>
      <c r="C74" s="116">
        <v>64929594</v>
      </c>
      <c r="D74" s="116" t="s">
        <v>99</v>
      </c>
      <c r="E74" s="117"/>
      <c r="F74" s="174" t="s">
        <v>1453</v>
      </c>
      <c r="G74" s="90" t="str">
        <f>VLOOKUP(C74,SOP!C:F,4,0)</f>
        <v/>
      </c>
      <c r="H74" s="105">
        <f>IF(VLOOKUP(C74,SOP!C:N,10,0)="","",(VLOOKUP(C74,SOP!C:N,10,0)))</f>
        <v>45961</v>
      </c>
      <c r="I74" s="114">
        <f>VLOOKUP(B74,SOP!$B$4:$M$148,12,0)</f>
        <v>1200</v>
      </c>
      <c r="J74" s="104">
        <f>IF(I74="","",I74/VLOOKUP(C74,SOP!C:G,5,0))</f>
        <v>38.70967741935484</v>
      </c>
      <c r="K74" s="105" t="str">
        <f>IF(VLOOKUP(C74,SOP!C:N,12,0)="","",(VLOOKUP(C74,SOP!C:N,12,0)))</f>
        <v/>
      </c>
      <c r="M74" s="111"/>
      <c r="N74" s="111"/>
      <c r="O74" s="111"/>
      <c r="P74" s="111"/>
      <c r="Q74" s="111"/>
      <c r="R74" s="111"/>
      <c r="S74" s="111"/>
      <c r="T74" s="120" t="str">
        <f>VLOOKUP(C74,'SU LIST'!A:E,5,0)</f>
        <v>SU RENTIS</v>
      </c>
    </row>
    <row r="75" spans="1:20" hidden="1" x14ac:dyDescent="0.3">
      <c r="A75" s="116" t="s">
        <v>124</v>
      </c>
      <c r="B75" s="116">
        <v>67505008</v>
      </c>
      <c r="C75" s="116">
        <v>67505008</v>
      </c>
      <c r="D75" s="116" t="s">
        <v>125</v>
      </c>
      <c r="E75" s="117" t="s">
        <v>481</v>
      </c>
      <c r="F75" s="163"/>
      <c r="G75" s="90" t="str">
        <f>VLOOKUP(C75,SOP!C:F,4,0)</f>
        <v/>
      </c>
      <c r="H75" s="105" t="str">
        <f>IF(VLOOKUP(C75,SOP!C:N,10,0)="","",(VLOOKUP(C75,SOP!C:N,10,0)))</f>
        <v>TBC</v>
      </c>
      <c r="I75" s="114">
        <f>VLOOKUP(B75,SOP!$B$4:$M$148,12,0)</f>
        <v>1040</v>
      </c>
      <c r="J75" s="104">
        <f>IF(I75="","",I75/VLOOKUP(C75,SOP!C:G,5,0))</f>
        <v>54.736842105263158</v>
      </c>
      <c r="K75" s="105" t="str">
        <f>IF(VLOOKUP(C75,SOP!C:N,12,0)="","",(VLOOKUP(C75,SOP!C:N,12,0)))</f>
        <v/>
      </c>
      <c r="M75" s="111"/>
      <c r="N75" s="111"/>
      <c r="O75" s="111"/>
      <c r="P75" s="111"/>
      <c r="Q75" s="111"/>
      <c r="R75" s="111"/>
      <c r="S75" s="111"/>
      <c r="T75" s="120" t="str">
        <f>VLOOKUP(C75,'SU LIST'!A:E,5,0)</f>
        <v>RIXONA B V</v>
      </c>
    </row>
    <row r="76" spans="1:20" hidden="1" x14ac:dyDescent="0.3">
      <c r="A76" s="116" t="s">
        <v>41</v>
      </c>
      <c r="B76" s="116">
        <v>16866501</v>
      </c>
      <c r="C76" s="116">
        <v>16866501</v>
      </c>
      <c r="D76" s="116" t="s">
        <v>44</v>
      </c>
      <c r="E76" s="117"/>
      <c r="F76" s="163"/>
      <c r="G76" s="90" t="str">
        <f>VLOOKUP(C76,SOP!C:F,4,0)</f>
        <v/>
      </c>
      <c r="H76" s="105" t="str">
        <f>IF(VLOOKUP(C76,SOP!C:N,10,0)="","",(VLOOKUP(C76,SOP!C:N,10,0)))</f>
        <v>TBC</v>
      </c>
      <c r="I76" s="114">
        <f>VLOOKUP(B76,SOP!$B$4:$M$148,12,0)</f>
        <v>0</v>
      </c>
      <c r="J76" s="104">
        <f>IF(I76="","",I76/VLOOKUP(C76,SOP!C:G,5,0))</f>
        <v>0</v>
      </c>
      <c r="K76" s="105" t="str">
        <f>IF(VLOOKUP(C76,SOP!C:N,12,0)="","",(VLOOKUP(C76,SOP!C:N,12,0)))</f>
        <v/>
      </c>
      <c r="M76" s="111"/>
      <c r="N76" s="111"/>
      <c r="O76" s="111"/>
      <c r="P76" s="111"/>
      <c r="Q76" s="111"/>
      <c r="R76" s="111"/>
      <c r="S76" s="111"/>
      <c r="T76" s="120" t="str">
        <f>VLOOKUP(C76,'SU LIST'!A:E,5,0)</f>
        <v>PLOIESTI</v>
      </c>
    </row>
    <row r="77" spans="1:20" x14ac:dyDescent="0.3">
      <c r="A77" s="116" t="s">
        <v>3</v>
      </c>
      <c r="B77" s="116">
        <v>68660152</v>
      </c>
      <c r="C77" s="116">
        <v>68660152</v>
      </c>
      <c r="D77" s="116" t="s">
        <v>623</v>
      </c>
      <c r="E77" s="117"/>
      <c r="F77" s="174" t="s">
        <v>1453</v>
      </c>
      <c r="G77" s="90" t="str">
        <f>VLOOKUP(C77,SOP!C:F,4,0)</f>
        <v>OOS Risk</v>
      </c>
      <c r="H77" s="105">
        <f>IF(VLOOKUP(C77,SOP!C:N,10,0)="","",(VLOOKUP(C77,SOP!C:N,10,0)))</f>
        <v>46013</v>
      </c>
      <c r="I77" s="114">
        <v>305</v>
      </c>
      <c r="J77" s="104">
        <f>IF(I77="","",I77/VLOOKUP(C77,SOP!C:G,5,0))</f>
        <v>12.2</v>
      </c>
      <c r="K77" s="105" t="str">
        <f>IF(VLOOKUP(C77,SOP!C:N,12,0)="","",(VLOOKUP(C77,SOP!C:N,12,0)))</f>
        <v>stock in transit</v>
      </c>
      <c r="M77" s="111"/>
      <c r="N77" s="111"/>
      <c r="O77" s="111"/>
      <c r="P77" s="111"/>
      <c r="Q77" s="111"/>
      <c r="R77" s="111"/>
      <c r="S77" s="111"/>
      <c r="T77" s="120" t="str">
        <f>VLOOKUP(C77,'SU LIST'!A:E,5,0)</f>
        <v>HEILBORN</v>
      </c>
    </row>
    <row r="78" spans="1:20" ht="28.8" hidden="1" x14ac:dyDescent="0.3">
      <c r="A78" s="116" t="s">
        <v>134</v>
      </c>
      <c r="B78" s="116">
        <v>64345480</v>
      </c>
      <c r="C78" s="116">
        <v>64345480</v>
      </c>
      <c r="D78" s="116" t="s">
        <v>136</v>
      </c>
      <c r="E78" s="117"/>
      <c r="F78" s="163"/>
      <c r="G78" s="90" t="str">
        <f>VLOOKUP(C78,SOP!C:F,4,0)</f>
        <v/>
      </c>
      <c r="H78" s="105" t="str">
        <f>IF(VLOOKUP(C78,SOP!C:N,10,0)="","",(VLOOKUP(C78,SOP!C:N,10,0)))</f>
        <v>TBC</v>
      </c>
      <c r="I78" s="114">
        <f>VLOOKUP(B78,SOP!$B$4:$M$148,12,0)</f>
        <v>0</v>
      </c>
      <c r="J78" s="104">
        <f>IF(I78="","",I78/VLOOKUP(C78,SOP!C:G,5,0))</f>
        <v>0</v>
      </c>
      <c r="K78" s="105" t="str">
        <f>IF(VLOOKUP(C78,SOP!C:N,12,0)="","",(VLOOKUP(C78,SOP!C:N,12,0)))</f>
        <v/>
      </c>
      <c r="M78" s="111"/>
      <c r="N78" s="111"/>
      <c r="O78" s="111"/>
      <c r="P78" s="111"/>
      <c r="Q78" s="111"/>
      <c r="R78" s="111"/>
      <c r="S78" s="111"/>
      <c r="T78" s="120" t="str">
        <f>VLOOKUP(C78,'SU LIST'!A:E,5,0)</f>
        <v>WILHELM REUSS GMBH &amp; CO. KG</v>
      </c>
    </row>
    <row r="79" spans="1:20" hidden="1" x14ac:dyDescent="0.3">
      <c r="A79" s="116" t="s">
        <v>77</v>
      </c>
      <c r="B79" s="116">
        <v>22100403</v>
      </c>
      <c r="C79" s="116">
        <v>64773377</v>
      </c>
      <c r="D79" s="116" t="s">
        <v>80</v>
      </c>
      <c r="E79" s="117"/>
      <c r="F79" s="163"/>
      <c r="G79" s="90" t="str">
        <f>VLOOKUP(C79,SOP!C:F,4,0)</f>
        <v/>
      </c>
      <c r="H79" s="105" t="str">
        <f>IF(VLOOKUP(C79,SOP!C:N,10,0)="","",(VLOOKUP(C79,SOP!C:N,10,0)))</f>
        <v>TBC</v>
      </c>
      <c r="I79" s="114">
        <f>VLOOKUP(B79,SOP!$B$4:$M$148,12,0)</f>
        <v>0</v>
      </c>
      <c r="J79" s="104">
        <f>IF(I79="","",I79/VLOOKUP(C79,SOP!C:G,5,0))</f>
        <v>0</v>
      </c>
      <c r="K79" s="105" t="str">
        <f>IF(VLOOKUP(C79,SOP!C:N,12,0)="","",(VLOOKUP(C79,SOP!C:N,12,0)))</f>
        <v/>
      </c>
      <c r="M79" s="111"/>
      <c r="N79" s="111"/>
      <c r="O79" s="111"/>
      <c r="P79" s="111"/>
      <c r="Q79" s="111"/>
      <c r="R79" s="111"/>
      <c r="S79" s="111"/>
      <c r="T79" s="120" t="str">
        <f>VLOOKUP(C79,'SU LIST'!A:E,5,0)</f>
        <v>SU RENTIS</v>
      </c>
    </row>
    <row r="80" spans="1:20" hidden="1" x14ac:dyDescent="0.3">
      <c r="A80" s="116" t="s">
        <v>23</v>
      </c>
      <c r="B80" s="116">
        <v>68706527</v>
      </c>
      <c r="C80" s="116">
        <v>68706527</v>
      </c>
      <c r="D80" s="116" t="s">
        <v>37</v>
      </c>
      <c r="E80" s="117"/>
      <c r="F80" s="163"/>
      <c r="G80" s="90" t="str">
        <f>VLOOKUP(C80,SOP!C:F,4,0)</f>
        <v/>
      </c>
      <c r="H80" s="105" t="str">
        <f>IF(VLOOKUP(C80,SOP!C:N,10,0)="","",(VLOOKUP(C80,SOP!C:N,10,0)))</f>
        <v>TBC</v>
      </c>
      <c r="I80" s="114">
        <f>VLOOKUP(B80,SOP!$B$4:$M$148,12,0)</f>
        <v>0</v>
      </c>
      <c r="J80" s="104">
        <f>IF(I80="","",I80/VLOOKUP(C80,SOP!C:G,5,0))</f>
        <v>0</v>
      </c>
      <c r="K80" s="105" t="str">
        <f>IF(VLOOKUP(C80,SOP!C:N,12,0)="","",(VLOOKUP(C80,SOP!C:N,12,0)))</f>
        <v/>
      </c>
      <c r="M80" s="111"/>
      <c r="N80" s="111"/>
      <c r="O80" s="111"/>
      <c r="P80" s="111"/>
      <c r="Q80" s="111"/>
      <c r="R80" s="111"/>
      <c r="S80" s="111"/>
      <c r="T80" s="120" t="str">
        <f>VLOOKUP(C80,'SU LIST'!A:E,5,0)</f>
        <v xml:space="preserve">INTRAPACK </v>
      </c>
    </row>
    <row r="81" spans="1:20" hidden="1" x14ac:dyDescent="0.3">
      <c r="A81" s="116" t="s">
        <v>3</v>
      </c>
      <c r="B81" s="116">
        <v>68703091</v>
      </c>
      <c r="C81" s="116">
        <v>68703091</v>
      </c>
      <c r="D81" s="116" t="s">
        <v>622</v>
      </c>
      <c r="E81" s="117" t="s">
        <v>481</v>
      </c>
      <c r="F81" s="163" t="s">
        <v>1453</v>
      </c>
      <c r="G81" s="90" t="str">
        <f>VLOOKUP(C81,SOP!C:F,4,0)</f>
        <v/>
      </c>
      <c r="H81" s="105" t="str">
        <f>IF(VLOOKUP(C81,SOP!C:N,10,0)="","",(VLOOKUP(C81,SOP!C:N,10,0)))</f>
        <v>TBC</v>
      </c>
      <c r="I81" s="114">
        <f>VLOOKUP(B81,SOP!$B$4:$M$148,12,0)</f>
        <v>216</v>
      </c>
      <c r="J81" s="104">
        <f>IF(I81="","",I81/VLOOKUP(C81,SOP!C:G,5,0))</f>
        <v>30.857142857142858</v>
      </c>
      <c r="K81" s="105" t="str">
        <f>IF(VLOOKUP(C81,SOP!C:N,12,0)="","",(VLOOKUP(C81,SOP!C:N,12,0)))</f>
        <v>dispatched 18.09</v>
      </c>
      <c r="M81" s="111"/>
      <c r="N81" s="111"/>
      <c r="O81" s="111"/>
      <c r="P81" s="111"/>
      <c r="Q81" s="111"/>
      <c r="R81" s="111"/>
      <c r="S81" s="111"/>
      <c r="T81" s="120" t="str">
        <f>VLOOKUP(C81,'SU LIST'!A:E,5,0)</f>
        <v>PLOIESTI</v>
      </c>
    </row>
    <row r="82" spans="1:20" x14ac:dyDescent="0.3">
      <c r="A82" s="116" t="s">
        <v>3</v>
      </c>
      <c r="B82" s="116">
        <v>12011802</v>
      </c>
      <c r="C82" s="116">
        <v>12011802</v>
      </c>
      <c r="D82" s="116" t="s">
        <v>10</v>
      </c>
      <c r="E82" s="117"/>
      <c r="F82" s="163"/>
      <c r="G82" s="90" t="str">
        <f>VLOOKUP(C82,SOP!C:F,4,0)</f>
        <v>OOS Risk</v>
      </c>
      <c r="H82" s="105" t="str">
        <f>IF(VLOOKUP(C82,SOP!C:N,10,0)="","",(VLOOKUP(C82,SOP!C:N,10,0)))</f>
        <v>TBC</v>
      </c>
      <c r="I82" s="114">
        <f>VLOOKUP(B82,SOP!$B$4:$M$148,12,0)</f>
        <v>0</v>
      </c>
      <c r="J82" s="104">
        <f>IF(I82="","",I82/VLOOKUP(C82,SOP!C:G,5,0))</f>
        <v>0</v>
      </c>
      <c r="K82" s="105" t="str">
        <f>IF(VLOOKUP(C82,SOP!C:N,12,0)="","",(VLOOKUP(C82,SOP!C:N,12,0)))</f>
        <v>no more deliveries/ delist after stock exhaustion (no replacement)</v>
      </c>
      <c r="M82" s="111"/>
      <c r="N82" s="111"/>
      <c r="O82" s="111"/>
      <c r="P82" s="111"/>
      <c r="Q82" s="111"/>
      <c r="R82" s="111"/>
      <c r="S82" s="111"/>
      <c r="T82" s="120" t="str">
        <f>VLOOKUP(C82,'SU LIST'!A:E,5,0)</f>
        <v>ST IRIA</v>
      </c>
    </row>
    <row r="83" spans="1:20" hidden="1" x14ac:dyDescent="0.3">
      <c r="A83" s="116" t="s">
        <v>61</v>
      </c>
      <c r="B83" s="116">
        <v>14413801</v>
      </c>
      <c r="C83" s="116">
        <v>14413801</v>
      </c>
      <c r="D83" s="116" t="s">
        <v>62</v>
      </c>
      <c r="E83" s="117"/>
      <c r="F83" s="163"/>
      <c r="G83" s="90" t="str">
        <f>VLOOKUP(C83,SOP!C:F,4,0)</f>
        <v/>
      </c>
      <c r="H83" s="105" t="str">
        <f>IF(VLOOKUP(C83,SOP!C:N,10,0)="","",(VLOOKUP(C83,SOP!C:N,10,0)))</f>
        <v>TBC</v>
      </c>
      <c r="I83" s="114">
        <f>VLOOKUP(B83,SOP!$B$4:$M$148,12,0)</f>
        <v>80</v>
      </c>
      <c r="J83" s="104">
        <f>IF(I83="","",I83/VLOOKUP(C83,SOP!C:G,5,0))</f>
        <v>80</v>
      </c>
      <c r="K83" s="105" t="str">
        <f>IF(VLOOKUP(C83,SOP!C:N,12,0)="","",(VLOOKUP(C83,SOP!C:N,12,0)))</f>
        <v/>
      </c>
      <c r="M83" s="111"/>
      <c r="N83" s="111"/>
      <c r="O83" s="111"/>
      <c r="P83" s="111"/>
      <c r="Q83" s="111"/>
      <c r="R83" s="111"/>
      <c r="S83" s="111"/>
      <c r="T83" s="120" t="str">
        <f>VLOOKUP(C83,'SU LIST'!A:E,5,0)</f>
        <v>Skåne Finkost</v>
      </c>
    </row>
    <row r="84" spans="1:20" x14ac:dyDescent="0.3">
      <c r="A84" s="116" t="s">
        <v>77</v>
      </c>
      <c r="B84" s="116">
        <v>64922041</v>
      </c>
      <c r="C84" s="116">
        <v>64922041</v>
      </c>
      <c r="D84" s="116" t="s">
        <v>723</v>
      </c>
      <c r="E84" s="178"/>
      <c r="F84" s="175" t="s">
        <v>1453</v>
      </c>
      <c r="G84" s="90" t="str">
        <f>VLOOKUP(C84,SOP!C:F,4,0)</f>
        <v>OOS Risk</v>
      </c>
      <c r="H84" s="105" t="str">
        <f>IF(VLOOKUP(C84,SOP!C:N,10,0)="","",(VLOOKUP(C84,SOP!C:N,10,0)))</f>
        <v>TBC</v>
      </c>
      <c r="I84" s="114">
        <v>1820</v>
      </c>
      <c r="J84" s="104">
        <f>IF(I84="","",I84/VLOOKUP(C84,SOP!C:G,5,0))</f>
        <v>18.019801980198018</v>
      </c>
      <c r="K84" s="105" t="str">
        <f>IF(VLOOKUP(C84,SOP!C:N,12,0)="","",(VLOOKUP(C84,SOP!C:N,12,0)))</f>
        <v/>
      </c>
      <c r="M84" s="111"/>
      <c r="N84" s="111"/>
      <c r="O84" s="111"/>
      <c r="P84" s="111"/>
      <c r="Q84" s="111"/>
      <c r="R84" s="111"/>
      <c r="S84" s="111"/>
      <c r="T84" s="120" t="str">
        <f>VLOOKUP(C84,'SU LIST'!A:E,5,0)</f>
        <v>SU LEIOA</v>
      </c>
    </row>
    <row r="85" spans="1:20" hidden="1" x14ac:dyDescent="0.3">
      <c r="A85" s="116" t="s">
        <v>23</v>
      </c>
      <c r="B85" s="116" t="s">
        <v>35</v>
      </c>
      <c r="C85" s="116">
        <v>17193201</v>
      </c>
      <c r="D85" s="116" t="s">
        <v>36</v>
      </c>
      <c r="E85" s="117"/>
      <c r="F85" s="163" t="s">
        <v>1453</v>
      </c>
      <c r="G85" s="90" t="str">
        <f>VLOOKUP(C85,SOP!C:F,4,0)</f>
        <v/>
      </c>
      <c r="H85" s="105" t="str">
        <f>IF(VLOOKUP(C85,SOP!C:N,10,0)="","",(VLOOKUP(C85,SOP!C:N,10,0)))</f>
        <v>TBC</v>
      </c>
      <c r="I85" s="114">
        <f>VLOOKUP(B85,SOP!$B$4:$M$148,12,0)</f>
        <v>768</v>
      </c>
      <c r="J85" s="104">
        <f>IF(I85="","",I85/VLOOKUP(C85,SOP!C:G,5,0))</f>
        <v>85.333333333333329</v>
      </c>
      <c r="K85" s="105" t="str">
        <f>IF(VLOOKUP(C85,SOP!C:N,12,0)="","",(VLOOKUP(C85,SOP!C:N,12,0)))</f>
        <v/>
      </c>
      <c r="M85" s="111"/>
      <c r="N85" s="111"/>
      <c r="O85" s="111"/>
      <c r="P85" s="111"/>
      <c r="Q85" s="111"/>
      <c r="R85" s="111"/>
      <c r="S85" s="111"/>
      <c r="T85" s="120" t="str">
        <f>VLOOKUP(C85,'SU LIST'!A:E,5,0)</f>
        <v>RAPS FRESH GMBH</v>
      </c>
    </row>
    <row r="86" spans="1:20" hidden="1" x14ac:dyDescent="0.3">
      <c r="A86" s="116" t="s">
        <v>3</v>
      </c>
      <c r="B86" s="116">
        <v>22010602</v>
      </c>
      <c r="C86" s="116">
        <v>22010602</v>
      </c>
      <c r="D86" s="116" t="s">
        <v>4</v>
      </c>
      <c r="E86" s="117"/>
      <c r="F86" s="163"/>
      <c r="G86" s="90" t="str">
        <f>VLOOKUP(C86,SOP!C:F,4,0)</f>
        <v/>
      </c>
      <c r="H86" s="105" t="str">
        <f>IF(VLOOKUP(C86,SOP!C:N,10,0)="","",(VLOOKUP(C86,SOP!C:N,10,0)))</f>
        <v>TBC</v>
      </c>
      <c r="I86" s="114">
        <f>VLOOKUP(B86,SOP!$B$4:$M$148,12,0)</f>
        <v>0</v>
      </c>
      <c r="J86" s="104">
        <f>IF(I86="","",I86/VLOOKUP(C86,SOP!C:G,5,0))</f>
        <v>0</v>
      </c>
      <c r="K86" s="105" t="str">
        <f>IF(VLOOKUP(C86,SOP!C:N,12,0)="","",(VLOOKUP(C86,SOP!C:N,12,0)))</f>
        <v/>
      </c>
      <c r="M86" s="111"/>
      <c r="N86" s="111"/>
      <c r="O86" s="111"/>
      <c r="P86" s="111"/>
      <c r="Q86" s="111"/>
      <c r="R86" s="111"/>
      <c r="S86" s="111"/>
      <c r="T86" s="120" t="str">
        <f>VLOOKUP(C86,'SU LIST'!A:E,5,0)</f>
        <v>ST IRIA</v>
      </c>
    </row>
    <row r="87" spans="1:20" hidden="1" x14ac:dyDescent="0.3">
      <c r="A87" s="116" t="s">
        <v>90</v>
      </c>
      <c r="B87" s="116" t="s">
        <v>91</v>
      </c>
      <c r="C87" s="116">
        <v>64928335</v>
      </c>
      <c r="D87" s="116" t="s">
        <v>92</v>
      </c>
      <c r="E87" s="117"/>
      <c r="F87" s="163"/>
      <c r="G87" s="90" t="str">
        <f>VLOOKUP(C87,SOP!C:F,4,0)</f>
        <v/>
      </c>
      <c r="H87" s="105" t="str">
        <f>IF(VLOOKUP(C87,SOP!C:N,10,0)="","",(VLOOKUP(C87,SOP!C:N,10,0)))</f>
        <v>TBC</v>
      </c>
      <c r="I87" s="114">
        <f>VLOOKUP(B87,SOP!$B$4:$M$148,12,0)</f>
        <v>2500</v>
      </c>
      <c r="J87" s="104">
        <f>IF(I87="","",I87/VLOOKUP(C87,SOP!C:G,5,0))</f>
        <v>48.07692307692308</v>
      </c>
      <c r="K87" s="105" t="str">
        <f>IF(VLOOKUP(C87,SOP!C:N,12,0)="","",(VLOOKUP(C87,SOP!C:N,12,0)))</f>
        <v/>
      </c>
      <c r="M87" s="111"/>
      <c r="N87" s="111"/>
      <c r="O87" s="111"/>
      <c r="P87" s="111"/>
      <c r="Q87" s="111"/>
      <c r="R87" s="111"/>
      <c r="S87" s="111"/>
      <c r="T87" s="120" t="str">
        <f>VLOOKUP(C87,'SU LIST'!A:E,5,0)</f>
        <v>SU RENTIS</v>
      </c>
    </row>
    <row r="88" spans="1:20" hidden="1" x14ac:dyDescent="0.3">
      <c r="A88" s="116" t="s">
        <v>23</v>
      </c>
      <c r="B88" s="116" t="s">
        <v>30</v>
      </c>
      <c r="C88" s="116">
        <v>17193401</v>
      </c>
      <c r="D88" s="116" t="s">
        <v>31</v>
      </c>
      <c r="E88" s="117"/>
      <c r="F88" s="163"/>
      <c r="G88" s="90" t="str">
        <f>VLOOKUP(C88,SOP!C:F,4,0)</f>
        <v/>
      </c>
      <c r="H88" s="105" t="str">
        <f>IF(VLOOKUP(C88,SOP!C:N,10,0)="","",(VLOOKUP(C88,SOP!C:N,10,0)))</f>
        <v>TBC</v>
      </c>
      <c r="I88" s="114">
        <f>VLOOKUP(B88,SOP!$B$4:$M$148,12,0)</f>
        <v>5468</v>
      </c>
      <c r="J88" s="104">
        <f>IF(I88="","",I88/VLOOKUP(C88,SOP!C:G,5,0))</f>
        <v>91.13333333333334</v>
      </c>
      <c r="K88" s="105" t="str">
        <f>IF(VLOOKUP(C88,SOP!C:N,12,0)="","",(VLOOKUP(C88,SOP!C:N,12,0)))</f>
        <v/>
      </c>
      <c r="L88" s="112"/>
      <c r="M88" s="111"/>
      <c r="N88" s="111"/>
      <c r="O88" s="111"/>
      <c r="P88" s="111"/>
      <c r="Q88" s="111"/>
      <c r="R88" s="111"/>
      <c r="S88" s="111"/>
      <c r="T88" s="120" t="str">
        <f>VLOOKUP(C88,'SU LIST'!A:E,5,0)</f>
        <v>RAPS FRESH GMBH</v>
      </c>
    </row>
    <row r="89" spans="1:20" hidden="1" x14ac:dyDescent="0.3">
      <c r="A89" s="116" t="s">
        <v>77</v>
      </c>
      <c r="B89" s="116">
        <v>67682357</v>
      </c>
      <c r="C89" s="116">
        <v>67682357</v>
      </c>
      <c r="D89" s="116" t="s">
        <v>84</v>
      </c>
      <c r="E89" s="117"/>
      <c r="F89" s="163"/>
      <c r="G89" s="90" t="str">
        <f>VLOOKUP(C89,SOP!C:F,4,0)</f>
        <v/>
      </c>
      <c r="H89" s="105" t="str">
        <f>IF(VLOOKUP(C89,SOP!C:N,10,0)="","",(VLOOKUP(C89,SOP!C:N,10,0)))</f>
        <v>TBC</v>
      </c>
      <c r="I89" s="114">
        <f>VLOOKUP(B89,SOP!$B$4:$M$148,12,0)</f>
        <v>576</v>
      </c>
      <c r="J89" s="104">
        <f>IF(I89="","",I89/VLOOKUP(C89,SOP!C:G,5,0))</f>
        <v>10.666666666666666</v>
      </c>
      <c r="K89" s="105" t="str">
        <f>IF(VLOOKUP(C89,SOP!C:N,12,0)="","",(VLOOKUP(C89,SOP!C:N,12,0)))</f>
        <v>Stock in transit</v>
      </c>
      <c r="M89" s="111"/>
      <c r="N89" s="111"/>
      <c r="O89" s="111"/>
      <c r="P89" s="111"/>
      <c r="Q89" s="111"/>
      <c r="R89" s="111"/>
      <c r="S89" s="111"/>
      <c r="T89" s="120" t="str">
        <f>VLOOKUP(C89,'SU LIST'!A:E,5,0)</f>
        <v>SU POZNAN</v>
      </c>
    </row>
    <row r="90" spans="1:20" hidden="1" x14ac:dyDescent="0.3">
      <c r="A90" s="116" t="s">
        <v>69</v>
      </c>
      <c r="B90" s="116">
        <v>15859202</v>
      </c>
      <c r="C90" s="116">
        <v>15859202</v>
      </c>
      <c r="D90" s="116" t="s">
        <v>71</v>
      </c>
      <c r="E90" s="117"/>
      <c r="F90" s="163"/>
      <c r="G90" s="90" t="str">
        <f>VLOOKUP(C90,SOP!C:F,4,0)</f>
        <v/>
      </c>
      <c r="H90" s="105" t="str">
        <f>IF(VLOOKUP(C90,SOP!C:N,10,0)="","",(VLOOKUP(C90,SOP!C:N,10,0)))</f>
        <v>TBC</v>
      </c>
      <c r="I90" s="114">
        <f>VLOOKUP(B90,SOP!$B$4:$M$148,12,0)</f>
        <v>0</v>
      </c>
      <c r="J90" s="104">
        <f>IF(I90="","",I90/VLOOKUP(C90,SOP!C:G,5,0))</f>
        <v>0</v>
      </c>
      <c r="K90" s="105" t="str">
        <f>IF(VLOOKUP(C90,SOP!C:N,12,0)="","",(VLOOKUP(C90,SOP!C:N,12,0)))</f>
        <v/>
      </c>
      <c r="M90" s="111"/>
      <c r="N90" s="111"/>
      <c r="O90" s="111"/>
      <c r="P90" s="111"/>
      <c r="Q90" s="111"/>
      <c r="R90" s="111"/>
      <c r="S90" s="111"/>
      <c r="T90" s="120" t="str">
        <f>VLOOKUP(C90,'SU LIST'!A:E,5,0)</f>
        <v>PLOIESTI</v>
      </c>
    </row>
    <row r="91" spans="1:20" hidden="1" x14ac:dyDescent="0.3">
      <c r="A91" s="116" t="s">
        <v>77</v>
      </c>
      <c r="B91" s="116">
        <v>62751906</v>
      </c>
      <c r="C91" s="116">
        <v>62751906</v>
      </c>
      <c r="D91" s="116" t="s">
        <v>639</v>
      </c>
      <c r="E91" s="176"/>
      <c r="F91" s="175" t="s">
        <v>1453</v>
      </c>
      <c r="G91" s="90" t="str">
        <f>VLOOKUP(C91,SOP!C:F,4,0)</f>
        <v/>
      </c>
      <c r="H91" s="105" t="str">
        <f>IF(VLOOKUP(C91,SOP!C:N,10,0)="","",(VLOOKUP(C91,SOP!C:N,10,0)))</f>
        <v>TBC</v>
      </c>
      <c r="I91" s="114">
        <f>VLOOKUP(B91,SOP!$B$4:$M$148,12,0)</f>
        <v>0</v>
      </c>
      <c r="J91" s="104">
        <f>IF(I91="","",I91/VLOOKUP(C91,SOP!C:G,5,0))</f>
        <v>0</v>
      </c>
      <c r="K91" s="105" t="str">
        <f>IF(VLOOKUP(C91,SOP!C:N,12,0)="","",(VLOOKUP(C91,SOP!C:N,12,0)))</f>
        <v>We have 2335 zun on stock and i don't see any risk on this MRDR</v>
      </c>
      <c r="M91" s="111"/>
      <c r="N91" s="111"/>
      <c r="O91" s="111"/>
      <c r="P91" s="111"/>
      <c r="Q91" s="111"/>
      <c r="R91" s="111"/>
      <c r="S91" s="111"/>
      <c r="T91" s="120" t="str">
        <f>VLOOKUP(C91,'SU LIST'!A:E,5,0)</f>
        <v>SU LEIOA</v>
      </c>
    </row>
    <row r="92" spans="1:20" x14ac:dyDescent="0.3">
      <c r="A92" s="116" t="s">
        <v>77</v>
      </c>
      <c r="B92" s="116">
        <v>64314621</v>
      </c>
      <c r="C92" s="116">
        <v>64314621</v>
      </c>
      <c r="D92" s="116" t="s">
        <v>88</v>
      </c>
      <c r="E92" s="117" t="s">
        <v>481</v>
      </c>
      <c r="F92" s="163"/>
      <c r="G92" s="90" t="str">
        <f>VLOOKUP(C92,SOP!C:F,4,0)</f>
        <v>OOS Risk</v>
      </c>
      <c r="H92" s="105" t="str">
        <f>IF(VLOOKUP(C92,SOP!C:N,10,0)="","",(VLOOKUP(C92,SOP!C:N,10,0)))</f>
        <v>TBC</v>
      </c>
      <c r="I92" s="114">
        <v>4340</v>
      </c>
      <c r="J92" s="104">
        <f>IF(I92="","",I92/VLOOKUP(C92,SOP!C:G,5,0))</f>
        <v>19.20353982300885</v>
      </c>
      <c r="K92" s="105" t="str">
        <f>IF(VLOOKUP(C92,SOP!C:N,12,0)="","",(VLOOKUP(C92,SOP!C:N,12,0)))</f>
        <v>carrier won't be able to deliver it before 23.12. Checking new ETA</v>
      </c>
      <c r="M92" s="111"/>
      <c r="N92" s="111"/>
      <c r="O92" s="111"/>
      <c r="P92" s="111"/>
      <c r="Q92" s="111"/>
      <c r="R92" s="111"/>
      <c r="S92" s="111"/>
      <c r="T92" s="120" t="str">
        <f>VLOOKUP(C92,'SU LIST'!A:E,5,0)</f>
        <v>SU LEIOA</v>
      </c>
    </row>
    <row r="93" spans="1:20" hidden="1" x14ac:dyDescent="0.3">
      <c r="A93" s="116" t="s">
        <v>77</v>
      </c>
      <c r="B93" s="116">
        <v>12100503</v>
      </c>
      <c r="C93" s="116">
        <v>12100503</v>
      </c>
      <c r="D93" s="116" t="s">
        <v>82</v>
      </c>
      <c r="E93" s="117"/>
      <c r="F93" s="163"/>
      <c r="G93" s="90" t="str">
        <f>VLOOKUP(C93,SOP!C:F,4,0)</f>
        <v/>
      </c>
      <c r="H93" s="105" t="str">
        <f>IF(VLOOKUP(C93,SOP!C:N,10,0)="","",(VLOOKUP(C93,SOP!C:N,10,0)))</f>
        <v>TBC</v>
      </c>
      <c r="I93" s="114">
        <f>VLOOKUP(B93,SOP!$B$4:$M$148,12,0)</f>
        <v>0</v>
      </c>
      <c r="J93" s="104">
        <f>IF(I93="","",I93/VLOOKUP(C93,SOP!C:G,5,0))</f>
        <v>0</v>
      </c>
      <c r="K93" s="105" t="str">
        <f>IF(VLOOKUP(C93,SOP!C:N,12,0)="","",(VLOOKUP(C93,SOP!C:N,12,0)))</f>
        <v/>
      </c>
      <c r="M93" s="111"/>
      <c r="N93" s="111"/>
      <c r="O93" s="111"/>
      <c r="P93" s="111"/>
      <c r="Q93" s="111"/>
      <c r="R93" s="111"/>
      <c r="S93" s="111"/>
      <c r="T93" s="120" t="str">
        <f>VLOOKUP(C93,'SU LIST'!A:E,5,0)</f>
        <v>SU RENTIS</v>
      </c>
    </row>
    <row r="94" spans="1:20" hidden="1" x14ac:dyDescent="0.3">
      <c r="A94" s="116" t="s">
        <v>102</v>
      </c>
      <c r="B94" s="116">
        <v>67682348</v>
      </c>
      <c r="C94" s="116">
        <v>67682348</v>
      </c>
      <c r="D94" s="116" t="s">
        <v>105</v>
      </c>
      <c r="E94" s="176"/>
      <c r="F94" s="163" t="s">
        <v>1453</v>
      </c>
      <c r="G94" s="90" t="str">
        <f>VLOOKUP(C94,SOP!C:F,4,0)</f>
        <v/>
      </c>
      <c r="H94" s="105" t="str">
        <f>IF(VLOOKUP(C94,SOP!C:N,10,0)="","",(VLOOKUP(C94,SOP!C:N,10,0)))</f>
        <v>TBC</v>
      </c>
      <c r="I94" s="114">
        <f>VLOOKUP(B94,SOP!$B$4:$M$148,12,0)</f>
        <v>192</v>
      </c>
      <c r="J94" s="104">
        <f>IF(I94="","",I94/VLOOKUP(C94,SOP!C:G,5,0))</f>
        <v>14.76923076923077</v>
      </c>
      <c r="K94" s="105" t="str">
        <f>IF(VLOOKUP(C94,SOP!C:N,12,0)="","",(VLOOKUP(C94,SOP!C:N,12,0)))</f>
        <v>578 CS on stock no risk . Next delivery is planned for wk 48</v>
      </c>
      <c r="M94" s="111"/>
      <c r="N94" s="111"/>
      <c r="O94" s="111"/>
      <c r="P94" s="111"/>
      <c r="Q94" s="111"/>
      <c r="R94" s="111"/>
      <c r="S94" s="111"/>
      <c r="T94" s="120" t="str">
        <f>VLOOKUP(C94,'SU LIST'!A:E,5,0)</f>
        <v>SU POZNAN</v>
      </c>
    </row>
    <row r="95" spans="1:20" hidden="1" x14ac:dyDescent="0.3">
      <c r="A95" s="116" t="s">
        <v>108</v>
      </c>
      <c r="B95" s="116">
        <v>68422852</v>
      </c>
      <c r="C95" s="116">
        <v>64313588</v>
      </c>
      <c r="D95" s="116" t="s">
        <v>115</v>
      </c>
      <c r="E95" s="117"/>
      <c r="F95" s="163"/>
      <c r="G95" s="90" t="str">
        <f>VLOOKUP(C95,SOP!C:F,4,0)</f>
        <v/>
      </c>
      <c r="H95" s="105" t="str">
        <f>IF(VLOOKUP(C95,SOP!C:N,10,0)="","",(VLOOKUP(C95,SOP!C:N,10,0)))</f>
        <v>TBC</v>
      </c>
      <c r="I95" s="114">
        <f>VLOOKUP(B95,SOP!$B$4:$M$148,12,0)</f>
        <v>0</v>
      </c>
      <c r="J95" s="104">
        <f>IF(I95="","",I95/VLOOKUP(C95,SOP!C:G,5,0))</f>
        <v>0</v>
      </c>
      <c r="K95" s="105" t="str">
        <f>IF(VLOOKUP(C95,SOP!C:N,12,0)="","",(VLOOKUP(C95,SOP!C:N,12,0)))</f>
        <v/>
      </c>
      <c r="M95" s="111"/>
      <c r="N95" s="111"/>
      <c r="O95" s="111"/>
      <c r="P95" s="111"/>
      <c r="Q95" s="111"/>
      <c r="R95" s="111"/>
      <c r="S95" s="111"/>
      <c r="T95" s="120" t="str">
        <f>VLOOKUP(C95,'SU LIST'!A:E,5,0)</f>
        <v>SU CHEVIGNY</v>
      </c>
    </row>
    <row r="96" spans="1:20" hidden="1" x14ac:dyDescent="0.3">
      <c r="A96" s="116" t="s">
        <v>41</v>
      </c>
      <c r="B96" s="116">
        <v>68636654</v>
      </c>
      <c r="C96" s="116">
        <v>64897767</v>
      </c>
      <c r="D96" s="116" t="s">
        <v>595</v>
      </c>
      <c r="E96" s="176"/>
      <c r="F96" s="163"/>
      <c r="G96" s="90" t="str">
        <f>VLOOKUP(C96,SOP!C:F,4,0)</f>
        <v/>
      </c>
      <c r="H96" s="105" t="str">
        <f>IF(VLOOKUP(C96,SOP!C:N,10,0)="","",(VLOOKUP(C96,SOP!C:N,10,0)))</f>
        <v>TBC</v>
      </c>
      <c r="I96" s="114">
        <f>VLOOKUP(B96,SOP!$B$4:$M$148,12,0)</f>
        <v>0</v>
      </c>
      <c r="J96" s="104">
        <f>IF(I96="","",I96/VLOOKUP(C96,SOP!C:G,5,0))</f>
        <v>0</v>
      </c>
      <c r="K96" s="105" t="str">
        <f>IF(VLOOKUP(C96,SOP!C:N,12,0)="","",(VLOOKUP(C96,SOP!C:N,12,0)))</f>
        <v/>
      </c>
      <c r="M96" s="111"/>
      <c r="N96" s="111"/>
      <c r="O96" s="111"/>
      <c r="P96" s="111"/>
      <c r="Q96" s="111"/>
      <c r="R96" s="111"/>
      <c r="S96" s="111"/>
      <c r="T96" s="120" t="str">
        <f>VLOOKUP(C96,'SU LIST'!A:E,5,0)</f>
        <v>HEILBORN</v>
      </c>
    </row>
    <row r="97" spans="1:20" hidden="1" x14ac:dyDescent="0.3">
      <c r="A97" s="116" t="s">
        <v>41</v>
      </c>
      <c r="B97" s="116">
        <v>27275201</v>
      </c>
      <c r="C97" s="116">
        <v>67738211</v>
      </c>
      <c r="D97" s="116" t="s">
        <v>46</v>
      </c>
      <c r="E97" s="117"/>
      <c r="F97" s="163"/>
      <c r="G97" s="90" t="str">
        <f>VLOOKUP(C97,SOP!C:F,4,0)</f>
        <v/>
      </c>
      <c r="H97" s="105" t="str">
        <f>IF(VLOOKUP(C97,SOP!C:N,10,0)="","",(VLOOKUP(C97,SOP!C:N,10,0)))</f>
        <v>TBC</v>
      </c>
      <c r="I97" s="114">
        <f>VLOOKUP(B97,SOP!$B$4:$M$148,12,0)</f>
        <v>0</v>
      </c>
      <c r="J97" s="104">
        <f>IF(I97="","",I97/VLOOKUP(C97,SOP!C:G,5,0))</f>
        <v>0</v>
      </c>
      <c r="K97" s="105" t="str">
        <f>IF(VLOOKUP(C97,SOP!C:N,12,0)="","",(VLOOKUP(C97,SOP!C:N,12,0)))</f>
        <v/>
      </c>
      <c r="M97" s="111"/>
      <c r="N97" s="111"/>
      <c r="O97" s="111"/>
      <c r="P97" s="111"/>
      <c r="Q97" s="111"/>
      <c r="R97" s="111"/>
      <c r="S97" s="111"/>
      <c r="T97" s="120" t="str">
        <f>VLOOKUP(C97,'SU LIST'!A:E,5,0)</f>
        <v>PLOIESTI</v>
      </c>
    </row>
    <row r="98" spans="1:20" hidden="1" x14ac:dyDescent="0.3">
      <c r="A98" s="116" t="s">
        <v>23</v>
      </c>
      <c r="B98" s="116" t="s">
        <v>38</v>
      </c>
      <c r="C98" s="116">
        <v>81334801</v>
      </c>
      <c r="D98" s="116" t="s">
        <v>39</v>
      </c>
      <c r="E98" s="117"/>
      <c r="F98" s="163"/>
      <c r="G98" s="90" t="str">
        <f>VLOOKUP(C98,SOP!C:F,4,0)</f>
        <v/>
      </c>
      <c r="H98" s="105" t="str">
        <f>IF(VLOOKUP(C98,SOP!C:N,10,0)="","",(VLOOKUP(C98,SOP!C:N,10,0)))</f>
        <v>TBC</v>
      </c>
      <c r="I98" s="114">
        <f>VLOOKUP(B98,SOP!$B$4:$M$148,12,0)</f>
        <v>0</v>
      </c>
      <c r="J98" s="104">
        <f>IF(I98="","",I98/VLOOKUP(C98,SOP!C:G,5,0))</f>
        <v>0</v>
      </c>
      <c r="K98" s="105" t="str">
        <f>IF(VLOOKUP(C98,SOP!C:N,12,0)="","",(VLOOKUP(C98,SOP!C:N,12,0)))</f>
        <v/>
      </c>
      <c r="M98" s="111"/>
      <c r="N98" s="111"/>
      <c r="O98" s="111"/>
      <c r="P98" s="111"/>
      <c r="Q98" s="111"/>
      <c r="R98" s="111"/>
      <c r="S98" s="111"/>
      <c r="T98" s="120" t="str">
        <f>VLOOKUP(C98,'SU LIST'!A:E,5,0)</f>
        <v>RAPS FRESH GMBH</v>
      </c>
    </row>
    <row r="99" spans="1:20" hidden="1" x14ac:dyDescent="0.3">
      <c r="A99" s="116" t="s">
        <v>69</v>
      </c>
      <c r="B99" s="116">
        <v>15196603</v>
      </c>
      <c r="C99" s="116">
        <v>15196603</v>
      </c>
      <c r="D99" s="116" t="s">
        <v>70</v>
      </c>
      <c r="E99" s="117"/>
      <c r="F99" s="163"/>
      <c r="G99" s="90" t="str">
        <f>VLOOKUP(C99,SOP!C:F,4,0)</f>
        <v/>
      </c>
      <c r="H99" s="105" t="str">
        <f>IF(VLOOKUP(C99,SOP!C:N,10,0)="","",(VLOOKUP(C99,SOP!C:N,10,0)))</f>
        <v>TBC</v>
      </c>
      <c r="I99" s="114">
        <f>VLOOKUP(B99,SOP!$B$4:$M$148,12,0)</f>
        <v>0</v>
      </c>
      <c r="J99" s="104">
        <f>IF(I99="","",I99/VLOOKUP(C99,SOP!C:G,5,0))</f>
        <v>0</v>
      </c>
      <c r="K99" s="105" t="str">
        <f>IF(VLOOKUP(C99,SOP!C:N,12,0)="","",(VLOOKUP(C99,SOP!C:N,12,0)))</f>
        <v/>
      </c>
      <c r="M99" s="111"/>
      <c r="N99" s="111"/>
      <c r="O99" s="111"/>
      <c r="P99" s="111"/>
      <c r="Q99" s="111"/>
      <c r="R99" s="111"/>
      <c r="S99" s="111"/>
      <c r="T99" s="120" t="str">
        <f>VLOOKUP(C99,'SU LIST'!A:E,5,0)</f>
        <v>HEILBORN</v>
      </c>
    </row>
    <row r="100" spans="1:20" ht="28.8" hidden="1" x14ac:dyDescent="0.3">
      <c r="A100" s="116" t="s">
        <v>77</v>
      </c>
      <c r="B100" s="116">
        <v>39495401</v>
      </c>
      <c r="C100" s="116">
        <v>64813343</v>
      </c>
      <c r="D100" s="116" t="s">
        <v>85</v>
      </c>
      <c r="E100" s="117"/>
      <c r="F100" s="163"/>
      <c r="G100" s="90" t="str">
        <f>VLOOKUP(C100,SOP!C:F,4,0)</f>
        <v/>
      </c>
      <c r="H100" s="105" t="str">
        <f>IF(VLOOKUP(C100,SOP!C:N,10,0)="","",(VLOOKUP(C100,SOP!C:N,10,0)))</f>
        <v>TBC</v>
      </c>
      <c r="I100" s="114">
        <f>VLOOKUP(B100,SOP!$B$4:$M$148,12,0)</f>
        <v>0</v>
      </c>
      <c r="J100" s="104">
        <f>IF(I100="","",I100/VLOOKUP(C100,SOP!C:G,5,0))</f>
        <v>0</v>
      </c>
      <c r="K100" s="105" t="str">
        <f>IF(VLOOKUP(C100,SOP!C:N,12,0)="","",(VLOOKUP(C100,SOP!C:N,12,0)))</f>
        <v/>
      </c>
      <c r="M100" s="111"/>
      <c r="N100" s="111"/>
      <c r="O100" s="111"/>
      <c r="P100" s="111"/>
      <c r="Q100" s="111"/>
      <c r="R100" s="111"/>
      <c r="S100" s="111"/>
      <c r="T100" s="120" t="str">
        <f>VLOOKUP(C100,'SU LIST'!A:E,5,0)</f>
        <v>3PM Menz and Gasser SPA</v>
      </c>
    </row>
    <row r="101" spans="1:20" s="2" customFormat="1" hidden="1" x14ac:dyDescent="0.3">
      <c r="A101" s="116" t="s">
        <v>102</v>
      </c>
      <c r="B101" s="116">
        <v>68601123</v>
      </c>
      <c r="C101" s="116">
        <v>68601123</v>
      </c>
      <c r="D101" s="116" t="s">
        <v>568</v>
      </c>
      <c r="E101" s="117"/>
      <c r="F101" s="163"/>
      <c r="G101" s="90" t="str">
        <f>VLOOKUP(C101,SOP!C:F,4,0)</f>
        <v/>
      </c>
      <c r="H101" s="105" t="str">
        <f>IF(VLOOKUP(C101,SOP!C:N,10,0)="","",(VLOOKUP(C101,SOP!C:N,10,0)))</f>
        <v>TBC</v>
      </c>
      <c r="I101" s="114">
        <f>VLOOKUP(B101,SOP!$B$4:$M$148,12,0)</f>
        <v>0</v>
      </c>
      <c r="J101" s="104">
        <f>IF(I101="","",I101/VLOOKUP(C101,SOP!C:G,5,0))</f>
        <v>0</v>
      </c>
      <c r="K101" s="105" t="str">
        <f>IF(VLOOKUP(C101,SOP!C:N,12,0)="","",(VLOOKUP(C101,SOP!C:N,12,0)))</f>
        <v/>
      </c>
      <c r="L101" s="1"/>
      <c r="M101" s="111"/>
      <c r="N101" s="111"/>
      <c r="O101" s="111"/>
      <c r="P101" s="111"/>
      <c r="Q101" s="111"/>
      <c r="R101" s="111"/>
      <c r="S101" s="111"/>
      <c r="T101" s="120" t="str">
        <f>VLOOKUP(C101,'SU LIST'!A:E,5,0)</f>
        <v>3PM KALAS</v>
      </c>
    </row>
    <row r="102" spans="1:20" hidden="1" x14ac:dyDescent="0.3">
      <c r="A102" s="116" t="s">
        <v>53</v>
      </c>
      <c r="B102" s="116">
        <v>69577097</v>
      </c>
      <c r="C102" s="116">
        <v>64397176</v>
      </c>
      <c r="D102" s="116" t="s">
        <v>875</v>
      </c>
      <c r="E102" s="119"/>
      <c r="F102" s="163"/>
      <c r="G102" s="90" t="str">
        <f>VLOOKUP(C102,SOP!C:F,4,0)</f>
        <v/>
      </c>
      <c r="H102" s="105" t="str">
        <f>IF(VLOOKUP(C102,SOP!C:N,10,0)="","",(VLOOKUP(C102,SOP!C:N,10,0)))</f>
        <v>TBC</v>
      </c>
      <c r="I102" s="114">
        <f>VLOOKUP(B102,SOP!$B$4:$M$148,12,0)</f>
        <v>0</v>
      </c>
      <c r="J102" s="104">
        <f>IF(I102="","",I102/VLOOKUP(C102,SOP!C:G,5,0))</f>
        <v>0</v>
      </c>
      <c r="K102" s="105" t="str">
        <f>IF(VLOOKUP(C102,SOP!C:N,12,0)="","",(VLOOKUP(C102,SOP!C:N,12,0)))</f>
        <v/>
      </c>
      <c r="M102" s="111"/>
      <c r="N102" s="111"/>
      <c r="O102" s="111"/>
      <c r="P102" s="111"/>
      <c r="Q102" s="111"/>
      <c r="R102" s="111"/>
      <c r="S102" s="111"/>
      <c r="T102" s="120" t="str">
        <f>VLOOKUP(C102,'SU LIST'!A:E,5,0)</f>
        <v xml:space="preserve">INTRAPACK </v>
      </c>
    </row>
    <row r="103" spans="1:20" ht="28.8" hidden="1" x14ac:dyDescent="0.3">
      <c r="A103" s="116" t="s">
        <v>166</v>
      </c>
      <c r="B103" s="116">
        <v>68718169</v>
      </c>
      <c r="C103" s="116">
        <v>62710832</v>
      </c>
      <c r="D103" s="116" t="s">
        <v>619</v>
      </c>
      <c r="E103" s="117"/>
      <c r="F103" s="163"/>
      <c r="G103" s="90" t="str">
        <f>VLOOKUP(C103,SOP!C:F,4,0)</f>
        <v/>
      </c>
      <c r="H103" s="105" t="str">
        <f>IF(VLOOKUP(C103,SOP!C:N,10,0)="","",(VLOOKUP(C103,SOP!C:N,10,0)))</f>
        <v>TBC</v>
      </c>
      <c r="I103" s="114">
        <f>VLOOKUP(B103,SOP!$B$4:$M$148,12,0)</f>
        <v>0</v>
      </c>
      <c r="J103" s="104">
        <f>IF(I103="","",I103/VLOOKUP(C103,SOP!C:G,5,0))</f>
        <v>0</v>
      </c>
      <c r="K103" s="105" t="str">
        <f>IF(VLOOKUP(C103,SOP!C:N,12,0)="","",(VLOOKUP(C103,SOP!C:N,12,0)))</f>
        <v/>
      </c>
      <c r="M103" s="111"/>
      <c r="N103" s="111"/>
      <c r="O103" s="111"/>
      <c r="P103" s="111"/>
      <c r="Q103" s="111"/>
      <c r="R103" s="111"/>
      <c r="S103" s="111"/>
      <c r="T103" s="120" t="str">
        <f>VLOOKUP(C103,'SU LIST'!A:E,5,0)</f>
        <v>Casalasco Società Agricola S p</v>
      </c>
    </row>
    <row r="104" spans="1:20" hidden="1" x14ac:dyDescent="0.3">
      <c r="A104" s="116" t="s">
        <v>53</v>
      </c>
      <c r="B104" s="116">
        <v>67563952</v>
      </c>
      <c r="C104" s="116">
        <v>67563952</v>
      </c>
      <c r="D104" s="116" t="s">
        <v>60</v>
      </c>
      <c r="E104" s="117"/>
      <c r="F104" s="163"/>
      <c r="G104" s="90" t="str">
        <f>VLOOKUP(C104,SOP!C:F,4,0)</f>
        <v/>
      </c>
      <c r="H104" s="105" t="str">
        <f>IF(VLOOKUP(C104,SOP!C:N,10,0)="","",(VLOOKUP(C104,SOP!C:N,10,0)))</f>
        <v>TBC</v>
      </c>
      <c r="I104" s="114">
        <f>VLOOKUP(B104,SOP!$B$4:$M$148,12,0)</f>
        <v>0</v>
      </c>
      <c r="J104" s="104">
        <f>IF(I104="","",I104/VLOOKUP(C104,SOP!C:G,5,0))</f>
        <v>0</v>
      </c>
      <c r="K104" s="105" t="str">
        <f>IF(VLOOKUP(C104,SOP!C:N,12,0)="","",(VLOOKUP(C104,SOP!C:N,12,0)))</f>
        <v/>
      </c>
      <c r="M104" s="111"/>
      <c r="N104" s="111"/>
      <c r="O104" s="111"/>
      <c r="P104" s="111"/>
      <c r="Q104" s="111"/>
      <c r="R104" s="111"/>
      <c r="S104" s="111"/>
      <c r="T104" s="120" t="str">
        <f>VLOOKUP(C104,'SU LIST'!A:E,5,0)</f>
        <v>INTERTASTE</v>
      </c>
    </row>
    <row r="105" spans="1:20" x14ac:dyDescent="0.3">
      <c r="A105" s="116" t="s">
        <v>102</v>
      </c>
      <c r="B105" s="116">
        <v>15940702</v>
      </c>
      <c r="C105" s="116">
        <v>64773378</v>
      </c>
      <c r="D105" s="116" t="s">
        <v>103</v>
      </c>
      <c r="E105" s="68" t="s">
        <v>481</v>
      </c>
      <c r="F105" s="163"/>
      <c r="G105" s="90" t="str">
        <f>VLOOKUP(C105,SOP!C:F,4,0)</f>
        <v>OOS Risk</v>
      </c>
      <c r="H105" s="105">
        <f>IF(VLOOKUP(C105,SOP!C:N,10,0)="","",(VLOOKUP(C105,SOP!C:N,10,0)))</f>
        <v>46014</v>
      </c>
      <c r="I105" s="114">
        <f>VLOOKUP(B105,SOP!$B$4:$M$148,12,0)</f>
        <v>1400</v>
      </c>
      <c r="J105" s="104">
        <f>IF(I105="","",I105/VLOOKUP(C105,SOP!C:G,5,0))</f>
        <v>8.3832335329341312</v>
      </c>
      <c r="K105" s="105" t="str">
        <f>IF(VLOOKUP(C105,SOP!C:N,12,0)="","",(VLOOKUP(C105,SOP!C:N,12,0)))</f>
        <v>15.12 we received big delivery</v>
      </c>
      <c r="M105" s="111"/>
      <c r="N105" s="111"/>
      <c r="O105" s="111"/>
      <c r="P105" s="111"/>
      <c r="Q105" s="111"/>
      <c r="R105" s="111"/>
      <c r="S105" s="111"/>
      <c r="T105" s="120" t="str">
        <f>VLOOKUP(C105,'SU LIST'!A:E,5,0)</f>
        <v>SU RENTIS</v>
      </c>
    </row>
    <row r="106" spans="1:20" ht="27" hidden="1" customHeight="1" x14ac:dyDescent="0.3">
      <c r="A106" s="116" t="s">
        <v>69</v>
      </c>
      <c r="B106" s="116">
        <v>11140704</v>
      </c>
      <c r="C106" s="116">
        <v>11140704</v>
      </c>
      <c r="D106" s="116" t="s">
        <v>73</v>
      </c>
      <c r="E106" s="68"/>
      <c r="F106" s="163"/>
      <c r="G106" s="90" t="str">
        <f>VLOOKUP(C106,SOP!C:F,4,0)</f>
        <v/>
      </c>
      <c r="H106" s="105" t="str">
        <f>IF(VLOOKUP(C106,SOP!C:N,10,0)="","",(VLOOKUP(C106,SOP!C:N,10,0)))</f>
        <v>TBC</v>
      </c>
      <c r="I106" s="114">
        <f>VLOOKUP(B106,SOP!$B$4:$M$148,12,0)</f>
        <v>180</v>
      </c>
      <c r="J106" s="104">
        <f>IF(I106="","",I106/VLOOKUP(C106,SOP!C:G,5,0))</f>
        <v>180</v>
      </c>
      <c r="K106" s="162" t="str">
        <f>IF(VLOOKUP(C106,SOP!C:N,12,0)="","",(VLOOKUP(C106,SOP!C:N,12,0)))</f>
        <v>SU don't have enough pallets for reach full truck. Pushing for dispatch on 20.10 (less than a full truck)</v>
      </c>
      <c r="M106" s="111"/>
      <c r="N106" s="111"/>
      <c r="O106" s="111"/>
      <c r="P106" s="111"/>
      <c r="Q106" s="111"/>
      <c r="R106" s="111"/>
      <c r="S106" s="111"/>
      <c r="T106" s="120" t="str">
        <f>VLOOKUP(C106,'SU LIST'!A:E,5,0)</f>
        <v>PLOIESTI</v>
      </c>
    </row>
    <row r="107" spans="1:20" ht="28.8" hidden="1" x14ac:dyDescent="0.3">
      <c r="A107" s="116" t="s">
        <v>102</v>
      </c>
      <c r="B107" s="103">
        <v>64902224</v>
      </c>
      <c r="C107" s="103">
        <v>64902224</v>
      </c>
      <c r="D107" s="111" t="s">
        <v>834</v>
      </c>
      <c r="F107" s="163"/>
      <c r="G107" s="90" t="str">
        <f>VLOOKUP(C107,SOP!C:F,4,0)</f>
        <v/>
      </c>
      <c r="H107" s="105" t="str">
        <f>IF(VLOOKUP(C107,SOP!C:N,10,0)="","",(VLOOKUP(C107,SOP!C:N,10,0)))</f>
        <v>TBC</v>
      </c>
      <c r="I107" s="114">
        <f>VLOOKUP(B107,SOP!$B$4:$M$148,12,0)</f>
        <v>0</v>
      </c>
      <c r="J107" s="104">
        <f>IF(I107="","",I107/VLOOKUP(C107,SOP!C:G,5,0))</f>
        <v>0</v>
      </c>
      <c r="K107" s="105" t="str">
        <f>IF(VLOOKUP(C107,SOP!C:N,12,0)="","",(VLOOKUP(C107,SOP!C:N,12,0)))</f>
        <v/>
      </c>
      <c r="M107" s="111"/>
      <c r="N107" s="111"/>
      <c r="O107" s="111"/>
      <c r="P107" s="111"/>
      <c r="Q107" s="111"/>
      <c r="R107" s="111"/>
      <c r="S107" s="111"/>
      <c r="T107" s="120" t="str">
        <f>VLOOKUP(C107,'SU LIST'!A:E,5,0)</f>
        <v>DEVELEY SENF &amp; FEINKOST GMBH</v>
      </c>
    </row>
    <row r="108" spans="1:20" ht="14.4" customHeight="1" x14ac:dyDescent="0.3">
      <c r="A108" s="116" t="s">
        <v>134</v>
      </c>
      <c r="B108" s="116">
        <v>11885801</v>
      </c>
      <c r="C108" s="116">
        <v>64344810</v>
      </c>
      <c r="D108" s="116" t="s">
        <v>138</v>
      </c>
      <c r="E108" s="68"/>
      <c r="F108" s="163"/>
      <c r="G108" s="90" t="str">
        <f>VLOOKUP(C108,SOP!C:F,4,0)</f>
        <v>OOS Risk</v>
      </c>
      <c r="H108" s="105" t="str">
        <f>IF(VLOOKUP(C108,SOP!C:N,10,0)="","",(VLOOKUP(C108,SOP!C:N,10,0)))</f>
        <v>TBC</v>
      </c>
      <c r="I108" s="114">
        <f>VLOOKUP(B108,SOP!$B$4:$M$148,12,0)</f>
        <v>100</v>
      </c>
      <c r="J108" s="104">
        <f>IF(I108="","",I108/VLOOKUP(C108,SOP!C:G,5,0))</f>
        <v>100</v>
      </c>
      <c r="K108" s="105" t="str">
        <f>IF(VLOOKUP(C108,SOP!C:N,12,0)="","",(VLOOKUP(C108,SOP!C:N,12,0)))</f>
        <v>delivery in January TBC</v>
      </c>
      <c r="M108" s="111"/>
      <c r="N108" s="111"/>
      <c r="O108" s="111"/>
      <c r="P108" s="111"/>
      <c r="Q108" s="111"/>
      <c r="R108" s="111"/>
      <c r="S108" s="111"/>
      <c r="T108" s="120" t="str">
        <f>VLOOKUP(C108,'SU LIST'!A:E,5,0)</f>
        <v>WILHELM REUSS GMBH &amp; CO. KG</v>
      </c>
    </row>
    <row r="109" spans="1:20" ht="16.95" customHeight="1" x14ac:dyDescent="0.3">
      <c r="A109" s="116" t="s">
        <v>53</v>
      </c>
      <c r="B109" s="116">
        <v>64326137</v>
      </c>
      <c r="C109" s="116">
        <v>64326137</v>
      </c>
      <c r="D109" s="116" t="s">
        <v>771</v>
      </c>
      <c r="E109" s="68"/>
      <c r="F109" s="175" t="s">
        <v>1453</v>
      </c>
      <c r="G109" s="90" t="str">
        <f>VLOOKUP(C109,SOP!C:F,4,0)</f>
        <v>OOS Risk</v>
      </c>
      <c r="H109" s="105">
        <f>IF(VLOOKUP(C109,SOP!C:N,10,0)="","",(VLOOKUP(C109,SOP!C:N,10,0)))</f>
        <v>46031</v>
      </c>
      <c r="I109" s="114">
        <f>VLOOKUP(B109,SOP!$B$4:$M$148,12,0)</f>
        <v>780</v>
      </c>
      <c r="J109" s="104">
        <f>IF(I109="","",I109/VLOOKUP(C109,SOP!C:G,5,0))</f>
        <v>156</v>
      </c>
      <c r="K109" s="105" t="str">
        <f>IF(VLOOKUP(C109,SOP!C:N,12,0)="","",(VLOOKUP(C109,SOP!C:N,12,0)))</f>
        <v>late order placement due to E2E holiday. Stock is ready and they're looking for a truck</v>
      </c>
      <c r="M109" s="111"/>
      <c r="N109" s="111"/>
      <c r="O109" s="111"/>
      <c r="P109" s="111"/>
      <c r="Q109" s="111"/>
      <c r="R109" s="111"/>
      <c r="S109" s="111"/>
      <c r="T109" s="120" t="str">
        <f>VLOOKUP(C109,'SU LIST'!A:E,5,0)</f>
        <v>ABWF</v>
      </c>
    </row>
    <row r="110" spans="1:20" hidden="1" x14ac:dyDescent="0.3">
      <c r="A110" s="116" t="s">
        <v>53</v>
      </c>
      <c r="B110" s="103">
        <v>64801953</v>
      </c>
      <c r="C110" s="103">
        <v>64919937</v>
      </c>
      <c r="D110" s="111" t="s">
        <v>822</v>
      </c>
      <c r="F110" s="163"/>
      <c r="G110" s="90" t="str">
        <f>VLOOKUP(C110,SOP!C:F,4,0)</f>
        <v/>
      </c>
      <c r="H110" s="105" t="str">
        <f>IF(VLOOKUP(C110,SOP!C:N,10,0)="","",(VLOOKUP(C110,SOP!C:N,10,0)))</f>
        <v>TBC</v>
      </c>
      <c r="I110" s="114">
        <f>VLOOKUP(B110,SOP!$B$4:$M$148,12,0)</f>
        <v>0</v>
      </c>
      <c r="J110" s="104">
        <f>IF(I110="","",I110/VLOOKUP(C110,SOP!C:G,5,0))</f>
        <v>0</v>
      </c>
      <c r="K110" s="105" t="str">
        <f>IF(VLOOKUP(C110,SOP!C:N,12,0)="","",(VLOOKUP(C110,SOP!C:N,12,0)))</f>
        <v/>
      </c>
      <c r="M110" s="111"/>
      <c r="N110" s="111"/>
      <c r="O110" s="111"/>
      <c r="P110" s="111"/>
      <c r="Q110" s="111"/>
      <c r="R110" s="111"/>
      <c r="S110" s="111"/>
      <c r="T110" s="120" t="str">
        <f>VLOOKUP(C110,'SU LIST'!A:E,5,0)</f>
        <v xml:space="preserve">INTRAPACK </v>
      </c>
    </row>
    <row r="111" spans="1:20" hidden="1" x14ac:dyDescent="0.3">
      <c r="A111" s="116" t="s">
        <v>23</v>
      </c>
      <c r="B111" s="116">
        <v>67463898</v>
      </c>
      <c r="C111" s="116">
        <v>64303850</v>
      </c>
      <c r="D111" s="116" t="s">
        <v>739</v>
      </c>
      <c r="F111" s="163"/>
      <c r="G111" s="90" t="str">
        <f>VLOOKUP(C111,SOP!C:F,4,0)</f>
        <v/>
      </c>
      <c r="H111" s="105" t="str">
        <f>IF(VLOOKUP(C111,SOP!C:N,10,0)="","",(VLOOKUP(C111,SOP!C:N,10,0)))</f>
        <v>TBC</v>
      </c>
      <c r="I111" s="114">
        <f>VLOOKUP(B111,SOP!$B$4:$M$148,12,0)</f>
        <v>0</v>
      </c>
      <c r="J111" s="104">
        <f>IF(I111="","",I111/VLOOKUP(C111,SOP!C:G,5,0))</f>
        <v>0</v>
      </c>
      <c r="K111" s="105" t="str">
        <f>IF(VLOOKUP(C111,SOP!C:N,12,0)="","",(VLOOKUP(C111,SOP!C:N,12,0)))</f>
        <v/>
      </c>
      <c r="M111" s="111"/>
      <c r="N111" s="111"/>
      <c r="O111" s="111"/>
      <c r="P111" s="111"/>
      <c r="Q111" s="111"/>
      <c r="R111" s="111"/>
      <c r="S111" s="111"/>
      <c r="T111" s="120" t="str">
        <f>VLOOKUP(C111,'SU LIST'!A:E,5,0)</f>
        <v xml:space="preserve">INTRAPACK </v>
      </c>
    </row>
  </sheetData>
  <autoFilter ref="A3:L111" xr:uid="{11FE5F68-3647-41F3-9226-47FA426135B7}">
    <filterColumn colId="6">
      <customFilters>
        <customFilter operator="notEqual" val=" "/>
      </customFilters>
    </filterColumn>
    <sortState xmlns:xlrd2="http://schemas.microsoft.com/office/spreadsheetml/2017/richdata2" ref="A4:L102">
      <sortCondition ref="A3:A102"/>
    </sortState>
  </autoFilter>
  <sortState xmlns:xlrd2="http://schemas.microsoft.com/office/spreadsheetml/2017/richdata2" ref="A8:K109">
    <sortCondition ref="G4:G111"/>
    <sortCondition ref="A4:A111"/>
  </sortState>
  <conditionalFormatting sqref="G4:G141">
    <cfRule type="cellIs" dxfId="6" priority="52" operator="equal">
      <formula>"OOS"</formula>
    </cfRule>
    <cfRule type="cellIs" dxfId="5" priority="53" operator="equal">
      <formula>"OOS Risk"</formula>
    </cfRule>
  </conditionalFormatting>
  <conditionalFormatting sqref="M3:S56 M58:S58 M61:S62 M65:S65 M68:S69 M71:S71 M74:S112">
    <cfRule type="expression" dxfId="3" priority="2">
      <formula>$G3="OOS Risk"</formula>
    </cfRule>
    <cfRule type="expression" dxfId="2" priority="3">
      <formula>$G3="OOS"</formula>
    </cfRule>
  </conditionalFormatting>
  <pageMargins left="0.7" right="0.7" top="0.75" bottom="0.75" header="0.3" footer="0.3"/>
  <pageSetup paperSize="9" orientation="portrait" r:id="rId1"/>
  <customProperties>
    <customPr name="_pios_id" r:id="rId2"/>
  </customProperties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94CF00DF-59A6-4D3B-8756-1E82ED7F0A7B}">
            <xm:f>M$3&gt;=VLOOKUP($B3,SOP!$B:$N,11,0)</xm:f>
            <x14:dxf>
              <fill>
                <patternFill>
                  <bgColor theme="9"/>
                </patternFill>
              </fill>
            </x14:dxf>
          </x14:cfRule>
          <xm:sqref>M3:S56 M58:S58 M61:S62 M65:S65 M68:S69 M71:S71 M74:S112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54102-F380-4AEB-B358-FE4CB670A06F}">
  <dimension ref="A1:E302"/>
  <sheetViews>
    <sheetView topLeftCell="A77" workbookViewId="0">
      <selection activeCell="A87" sqref="A87"/>
    </sheetView>
  </sheetViews>
  <sheetFormatPr defaultRowHeight="14.4" x14ac:dyDescent="0.3"/>
  <cols>
    <col min="1" max="1" width="9" bestFit="1" customWidth="1"/>
    <col min="2" max="2" width="44.5546875" bestFit="1" customWidth="1"/>
    <col min="3" max="3" width="27.44140625" bestFit="1" customWidth="1"/>
    <col min="4" max="4" width="33.33203125" bestFit="1" customWidth="1"/>
    <col min="5" max="5" width="30" bestFit="1" customWidth="1"/>
  </cols>
  <sheetData>
    <row r="1" spans="1:5" x14ac:dyDescent="0.3">
      <c r="A1" t="s">
        <v>207</v>
      </c>
      <c r="B1" t="s">
        <v>1211</v>
      </c>
      <c r="C1" t="s">
        <v>1212</v>
      </c>
      <c r="D1" t="s">
        <v>1159</v>
      </c>
      <c r="E1" t="s">
        <v>1213</v>
      </c>
    </row>
    <row r="2" spans="1:5" x14ac:dyDescent="0.3">
      <c r="A2">
        <v>12295102</v>
      </c>
      <c r="B2" t="s">
        <v>1214</v>
      </c>
      <c r="C2" t="s">
        <v>1215</v>
      </c>
      <c r="D2" t="s">
        <v>1215</v>
      </c>
      <c r="E2" t="s">
        <v>1174</v>
      </c>
    </row>
    <row r="3" spans="1:5" x14ac:dyDescent="0.3">
      <c r="A3">
        <v>15653101</v>
      </c>
      <c r="B3" t="s">
        <v>1216</v>
      </c>
      <c r="C3" t="s">
        <v>1215</v>
      </c>
      <c r="D3" t="s">
        <v>1215</v>
      </c>
      <c r="E3" t="s">
        <v>1217</v>
      </c>
    </row>
    <row r="4" spans="1:5" x14ac:dyDescent="0.3">
      <c r="A4">
        <v>15653102</v>
      </c>
      <c r="B4" t="s">
        <v>1218</v>
      </c>
      <c r="C4" t="s">
        <v>1215</v>
      </c>
      <c r="D4" t="s">
        <v>1215</v>
      </c>
      <c r="E4" t="s">
        <v>1174</v>
      </c>
    </row>
    <row r="5" spans="1:5" x14ac:dyDescent="0.3">
      <c r="A5">
        <v>15655003</v>
      </c>
      <c r="B5" t="s">
        <v>1219</v>
      </c>
      <c r="C5" t="s">
        <v>1215</v>
      </c>
      <c r="D5" t="s">
        <v>1215</v>
      </c>
      <c r="E5" t="s">
        <v>1217</v>
      </c>
    </row>
    <row r="6" spans="1:5" x14ac:dyDescent="0.3">
      <c r="A6">
        <v>16150902</v>
      </c>
      <c r="B6" t="s">
        <v>1220</v>
      </c>
      <c r="C6" t="s">
        <v>1221</v>
      </c>
      <c r="D6" t="s">
        <v>1222</v>
      </c>
      <c r="E6" t="s">
        <v>1223</v>
      </c>
    </row>
    <row r="7" spans="1:5" x14ac:dyDescent="0.3">
      <c r="A7">
        <v>16151003</v>
      </c>
      <c r="B7" t="s">
        <v>1224</v>
      </c>
      <c r="C7" t="s">
        <v>1221</v>
      </c>
      <c r="D7" t="s">
        <v>1222</v>
      </c>
      <c r="E7" t="s">
        <v>1223</v>
      </c>
    </row>
    <row r="8" spans="1:5" x14ac:dyDescent="0.3">
      <c r="A8">
        <v>17338101</v>
      </c>
      <c r="B8" t="s">
        <v>1225</v>
      </c>
      <c r="C8" t="s">
        <v>1221</v>
      </c>
      <c r="D8" t="s">
        <v>1226</v>
      </c>
      <c r="E8" t="s">
        <v>1227</v>
      </c>
    </row>
    <row r="9" spans="1:5" x14ac:dyDescent="0.3">
      <c r="A9">
        <v>19854501</v>
      </c>
      <c r="B9" t="s">
        <v>1228</v>
      </c>
      <c r="C9" t="s">
        <v>1215</v>
      </c>
      <c r="D9" t="s">
        <v>1215</v>
      </c>
      <c r="E9" t="s">
        <v>1227</v>
      </c>
    </row>
    <row r="10" spans="1:5" x14ac:dyDescent="0.3">
      <c r="A10">
        <v>31132301</v>
      </c>
      <c r="B10" t="s">
        <v>1229</v>
      </c>
      <c r="C10" t="s">
        <v>1215</v>
      </c>
      <c r="D10" t="s">
        <v>1215</v>
      </c>
      <c r="E10" t="s">
        <v>1227</v>
      </c>
    </row>
    <row r="11" spans="1:5" x14ac:dyDescent="0.3">
      <c r="A11">
        <v>31132401</v>
      </c>
      <c r="B11" t="s">
        <v>845</v>
      </c>
      <c r="C11" t="s">
        <v>1215</v>
      </c>
      <c r="D11" t="s">
        <v>1215</v>
      </c>
      <c r="E11" t="s">
        <v>1227</v>
      </c>
    </row>
    <row r="12" spans="1:5" x14ac:dyDescent="0.3">
      <c r="A12">
        <v>31132501</v>
      </c>
      <c r="B12" t="s">
        <v>1230</v>
      </c>
      <c r="C12" t="s">
        <v>1215</v>
      </c>
      <c r="D12" t="s">
        <v>1215</v>
      </c>
      <c r="E12" t="s">
        <v>1227</v>
      </c>
    </row>
    <row r="13" spans="1:5" x14ac:dyDescent="0.3">
      <c r="A13">
        <v>31132601</v>
      </c>
      <c r="B13" t="s">
        <v>1231</v>
      </c>
      <c r="C13" t="s">
        <v>1215</v>
      </c>
      <c r="D13" t="s">
        <v>1215</v>
      </c>
      <c r="E13" t="s">
        <v>1227</v>
      </c>
    </row>
    <row r="14" spans="1:5" x14ac:dyDescent="0.3">
      <c r="A14">
        <v>35937701</v>
      </c>
      <c r="B14" t="s">
        <v>1232</v>
      </c>
      <c r="C14" t="s">
        <v>1221</v>
      </c>
      <c r="D14" t="s">
        <v>1226</v>
      </c>
      <c r="E14" t="s">
        <v>1227</v>
      </c>
    </row>
    <row r="15" spans="1:5" x14ac:dyDescent="0.3">
      <c r="A15">
        <v>35938201</v>
      </c>
      <c r="B15" t="s">
        <v>1233</v>
      </c>
      <c r="C15" t="s">
        <v>1221</v>
      </c>
      <c r="D15" t="s">
        <v>1226</v>
      </c>
      <c r="E15" t="s">
        <v>1227</v>
      </c>
    </row>
    <row r="16" spans="1:5" x14ac:dyDescent="0.3">
      <c r="A16">
        <v>46033501</v>
      </c>
      <c r="B16" t="s">
        <v>1234</v>
      </c>
      <c r="C16" t="s">
        <v>1215</v>
      </c>
      <c r="D16" t="s">
        <v>1215</v>
      </c>
      <c r="E16" t="s">
        <v>1227</v>
      </c>
    </row>
    <row r="17" spans="1:5" x14ac:dyDescent="0.3">
      <c r="A17">
        <v>62678655</v>
      </c>
      <c r="B17" t="s">
        <v>1235</v>
      </c>
      <c r="C17" t="s">
        <v>1221</v>
      </c>
      <c r="D17" t="s">
        <v>1226</v>
      </c>
      <c r="E17" t="s">
        <v>1223</v>
      </c>
    </row>
    <row r="18" spans="1:5" x14ac:dyDescent="0.3">
      <c r="A18">
        <v>62687495</v>
      </c>
      <c r="B18" t="s">
        <v>1236</v>
      </c>
      <c r="C18" t="s">
        <v>1221</v>
      </c>
      <c r="D18" t="s">
        <v>1226</v>
      </c>
      <c r="E18" t="s">
        <v>1237</v>
      </c>
    </row>
    <row r="19" spans="1:5" x14ac:dyDescent="0.3">
      <c r="A19">
        <v>62724322</v>
      </c>
      <c r="B19" t="s">
        <v>1238</v>
      </c>
      <c r="C19" t="s">
        <v>1239</v>
      </c>
      <c r="D19" t="s">
        <v>1239</v>
      </c>
      <c r="E19" t="s">
        <v>1223</v>
      </c>
    </row>
    <row r="20" spans="1:5" x14ac:dyDescent="0.3">
      <c r="A20">
        <v>62724324</v>
      </c>
      <c r="B20" t="s">
        <v>1240</v>
      </c>
      <c r="C20" t="s">
        <v>1239</v>
      </c>
      <c r="D20" t="s">
        <v>1239</v>
      </c>
      <c r="E20" t="s">
        <v>1223</v>
      </c>
    </row>
    <row r="21" spans="1:5" x14ac:dyDescent="0.3">
      <c r="A21">
        <v>62739289</v>
      </c>
      <c r="B21" t="s">
        <v>1241</v>
      </c>
      <c r="C21" t="s">
        <v>1242</v>
      </c>
      <c r="D21" t="s">
        <v>1242</v>
      </c>
      <c r="E21" t="s">
        <v>1243</v>
      </c>
    </row>
    <row r="22" spans="1:5" x14ac:dyDescent="0.3">
      <c r="A22">
        <v>62765970</v>
      </c>
      <c r="B22" t="s">
        <v>1244</v>
      </c>
      <c r="C22" t="s">
        <v>1221</v>
      </c>
      <c r="D22" t="s">
        <v>1245</v>
      </c>
      <c r="E22" t="s">
        <v>1223</v>
      </c>
    </row>
    <row r="23" spans="1:5" x14ac:dyDescent="0.3">
      <c r="A23">
        <v>64830521</v>
      </c>
      <c r="B23" t="s">
        <v>1246</v>
      </c>
      <c r="C23" t="s">
        <v>1221</v>
      </c>
      <c r="D23" t="s">
        <v>1247</v>
      </c>
      <c r="E23" t="s">
        <v>1237</v>
      </c>
    </row>
    <row r="24" spans="1:5" x14ac:dyDescent="0.3">
      <c r="A24">
        <v>64860925</v>
      </c>
      <c r="B24" t="s">
        <v>1248</v>
      </c>
      <c r="C24" t="s">
        <v>1221</v>
      </c>
      <c r="D24" t="s">
        <v>1247</v>
      </c>
      <c r="E24" t="s">
        <v>1237</v>
      </c>
    </row>
    <row r="25" spans="1:5" x14ac:dyDescent="0.3">
      <c r="A25">
        <v>64909340</v>
      </c>
      <c r="B25" t="s">
        <v>1249</v>
      </c>
      <c r="C25" t="s">
        <v>1242</v>
      </c>
      <c r="D25" t="s">
        <v>1242</v>
      </c>
      <c r="E25" t="s">
        <v>1223</v>
      </c>
    </row>
    <row r="26" spans="1:5" x14ac:dyDescent="0.3">
      <c r="A26">
        <v>67274391</v>
      </c>
      <c r="B26" t="s">
        <v>1250</v>
      </c>
      <c r="C26" t="s">
        <v>1242</v>
      </c>
      <c r="D26" t="s">
        <v>1242</v>
      </c>
      <c r="E26" t="s">
        <v>1237</v>
      </c>
    </row>
    <row r="27" spans="1:5" x14ac:dyDescent="0.3">
      <c r="A27">
        <v>67338745</v>
      </c>
      <c r="B27" t="s">
        <v>1251</v>
      </c>
      <c r="C27" t="s">
        <v>1221</v>
      </c>
      <c r="D27" t="s">
        <v>1222</v>
      </c>
      <c r="E27" t="s">
        <v>1223</v>
      </c>
    </row>
    <row r="28" spans="1:5" x14ac:dyDescent="0.3">
      <c r="A28">
        <v>67725075</v>
      </c>
      <c r="B28" t="s">
        <v>1252</v>
      </c>
      <c r="C28" t="s">
        <v>1239</v>
      </c>
      <c r="D28" t="s">
        <v>1239</v>
      </c>
      <c r="E28" t="s">
        <v>1237</v>
      </c>
    </row>
    <row r="29" spans="1:5" x14ac:dyDescent="0.3">
      <c r="A29">
        <v>67824782</v>
      </c>
      <c r="B29" t="s">
        <v>1253</v>
      </c>
      <c r="C29" t="s">
        <v>1215</v>
      </c>
      <c r="D29" t="s">
        <v>1215</v>
      </c>
      <c r="E29" t="s">
        <v>1217</v>
      </c>
    </row>
    <row r="30" spans="1:5" x14ac:dyDescent="0.3">
      <c r="A30">
        <v>68339291</v>
      </c>
      <c r="B30" t="s">
        <v>1254</v>
      </c>
      <c r="C30" t="s">
        <v>1242</v>
      </c>
      <c r="D30" t="s">
        <v>1242</v>
      </c>
      <c r="E30" t="s">
        <v>1237</v>
      </c>
    </row>
    <row r="31" spans="1:5" x14ac:dyDescent="0.3">
      <c r="A31">
        <v>68381090</v>
      </c>
      <c r="B31" t="s">
        <v>1255</v>
      </c>
      <c r="C31" t="s">
        <v>1242</v>
      </c>
      <c r="D31" t="s">
        <v>1242</v>
      </c>
      <c r="E31" t="s">
        <v>1223</v>
      </c>
    </row>
    <row r="32" spans="1:5" x14ac:dyDescent="0.3">
      <c r="A32">
        <v>68566045</v>
      </c>
      <c r="B32" t="s">
        <v>1256</v>
      </c>
      <c r="C32" t="s">
        <v>1242</v>
      </c>
      <c r="D32" t="s">
        <v>1242</v>
      </c>
      <c r="E32" t="s">
        <v>1223</v>
      </c>
    </row>
    <row r="33" spans="1:5" x14ac:dyDescent="0.3">
      <c r="A33">
        <v>68632443</v>
      </c>
      <c r="B33" t="s">
        <v>1257</v>
      </c>
      <c r="C33" t="s">
        <v>1239</v>
      </c>
      <c r="D33" t="s">
        <v>1239</v>
      </c>
      <c r="E33" t="s">
        <v>1223</v>
      </c>
    </row>
    <row r="34" spans="1:5" x14ac:dyDescent="0.3">
      <c r="A34">
        <v>68632445</v>
      </c>
      <c r="B34" t="s">
        <v>1258</v>
      </c>
      <c r="C34" t="s">
        <v>1239</v>
      </c>
      <c r="D34" t="s">
        <v>1239</v>
      </c>
      <c r="E34" t="s">
        <v>1223</v>
      </c>
    </row>
    <row r="35" spans="1:5" x14ac:dyDescent="0.3">
      <c r="A35">
        <v>68632447</v>
      </c>
      <c r="B35" t="s">
        <v>1259</v>
      </c>
      <c r="C35" t="s">
        <v>1239</v>
      </c>
      <c r="D35" t="s">
        <v>1239</v>
      </c>
      <c r="E35" t="s">
        <v>1223</v>
      </c>
    </row>
    <row r="36" spans="1:5" x14ac:dyDescent="0.3">
      <c r="A36">
        <v>68813734</v>
      </c>
      <c r="B36" t="s">
        <v>1260</v>
      </c>
      <c r="C36" t="s">
        <v>1242</v>
      </c>
      <c r="D36" t="s">
        <v>1242</v>
      </c>
      <c r="E36" t="s">
        <v>1237</v>
      </c>
    </row>
    <row r="37" spans="1:5" x14ac:dyDescent="0.3">
      <c r="A37">
        <v>68818167</v>
      </c>
      <c r="B37" t="s">
        <v>1261</v>
      </c>
      <c r="C37" t="s">
        <v>1242</v>
      </c>
      <c r="D37" t="s">
        <v>1242</v>
      </c>
      <c r="E37" t="s">
        <v>1223</v>
      </c>
    </row>
    <row r="38" spans="1:5" x14ac:dyDescent="0.3">
      <c r="A38">
        <v>68929280</v>
      </c>
      <c r="B38" t="s">
        <v>1262</v>
      </c>
      <c r="C38" t="s">
        <v>1239</v>
      </c>
      <c r="D38" t="s">
        <v>1239</v>
      </c>
      <c r="E38" t="s">
        <v>1223</v>
      </c>
    </row>
    <row r="39" spans="1:5" x14ac:dyDescent="0.3">
      <c r="A39">
        <v>69611232</v>
      </c>
      <c r="B39" t="s">
        <v>1263</v>
      </c>
      <c r="C39" t="s">
        <v>1264</v>
      </c>
      <c r="D39" t="s">
        <v>1265</v>
      </c>
      <c r="E39" t="s">
        <v>1223</v>
      </c>
    </row>
    <row r="40" spans="1:5" x14ac:dyDescent="0.3">
      <c r="A40">
        <v>69681118</v>
      </c>
      <c r="B40" t="s">
        <v>1266</v>
      </c>
      <c r="C40" t="s">
        <v>1221</v>
      </c>
      <c r="D40" t="s">
        <v>1222</v>
      </c>
      <c r="E40" t="s">
        <v>1223</v>
      </c>
    </row>
    <row r="41" spans="1:5" x14ac:dyDescent="0.3">
      <c r="A41">
        <v>69691124</v>
      </c>
      <c r="B41" t="s">
        <v>1267</v>
      </c>
      <c r="C41" t="s">
        <v>1221</v>
      </c>
      <c r="D41" t="s">
        <v>1222</v>
      </c>
      <c r="E41" t="s">
        <v>1223</v>
      </c>
    </row>
    <row r="42" spans="1:5" x14ac:dyDescent="0.3">
      <c r="A42">
        <v>69692884</v>
      </c>
      <c r="B42" t="s">
        <v>1268</v>
      </c>
      <c r="C42" t="s">
        <v>1269</v>
      </c>
      <c r="D42" t="s">
        <v>1270</v>
      </c>
      <c r="E42" t="s">
        <v>1271</v>
      </c>
    </row>
    <row r="43" spans="1:5" x14ac:dyDescent="0.3">
      <c r="A43">
        <v>69692886</v>
      </c>
      <c r="B43" t="s">
        <v>1272</v>
      </c>
      <c r="C43" t="s">
        <v>1269</v>
      </c>
      <c r="D43" t="s">
        <v>1270</v>
      </c>
      <c r="E43" t="s">
        <v>1271</v>
      </c>
    </row>
    <row r="44" spans="1:5" x14ac:dyDescent="0.3">
      <c r="A44">
        <v>69692888</v>
      </c>
      <c r="B44" t="s">
        <v>1273</v>
      </c>
      <c r="C44" t="s">
        <v>1269</v>
      </c>
      <c r="D44" t="s">
        <v>1270</v>
      </c>
      <c r="E44" t="s">
        <v>1271</v>
      </c>
    </row>
    <row r="45" spans="1:5" x14ac:dyDescent="0.3">
      <c r="A45">
        <v>69698727</v>
      </c>
      <c r="B45" t="s">
        <v>1274</v>
      </c>
      <c r="C45" t="s">
        <v>1242</v>
      </c>
      <c r="D45" t="s">
        <v>1242</v>
      </c>
      <c r="E45" t="s">
        <v>1223</v>
      </c>
    </row>
    <row r="46" spans="1:5" x14ac:dyDescent="0.3">
      <c r="A46">
        <v>69726352</v>
      </c>
      <c r="B46" t="s">
        <v>1275</v>
      </c>
      <c r="C46" t="s">
        <v>1239</v>
      </c>
      <c r="D46" t="s">
        <v>1239</v>
      </c>
      <c r="E46" t="s">
        <v>1227</v>
      </c>
    </row>
    <row r="47" spans="1:5" x14ac:dyDescent="0.3">
      <c r="A47">
        <v>69726501</v>
      </c>
      <c r="B47" t="s">
        <v>1276</v>
      </c>
      <c r="C47" t="s">
        <v>1221</v>
      </c>
      <c r="D47" t="s">
        <v>1226</v>
      </c>
      <c r="E47" t="s">
        <v>1237</v>
      </c>
    </row>
    <row r="48" spans="1:5" x14ac:dyDescent="0.3">
      <c r="A48">
        <v>69732307</v>
      </c>
      <c r="B48" t="s">
        <v>853</v>
      </c>
      <c r="C48" t="s">
        <v>1239</v>
      </c>
      <c r="D48" t="s">
        <v>1239</v>
      </c>
      <c r="E48" t="s">
        <v>1227</v>
      </c>
    </row>
    <row r="49" spans="1:5" x14ac:dyDescent="0.3">
      <c r="A49">
        <v>12100503</v>
      </c>
      <c r="B49" t="s">
        <v>256</v>
      </c>
      <c r="C49" t="s">
        <v>1221</v>
      </c>
      <c r="D49" t="s">
        <v>1226</v>
      </c>
      <c r="E49" t="s">
        <v>1227</v>
      </c>
    </row>
    <row r="50" spans="1:5" x14ac:dyDescent="0.3">
      <c r="A50">
        <v>12110202</v>
      </c>
      <c r="B50" t="s">
        <v>257</v>
      </c>
      <c r="C50" t="s">
        <v>1269</v>
      </c>
      <c r="D50" t="s">
        <v>1270</v>
      </c>
      <c r="E50" t="s">
        <v>1227</v>
      </c>
    </row>
    <row r="51" spans="1:5" x14ac:dyDescent="0.3">
      <c r="A51">
        <v>12110903</v>
      </c>
      <c r="B51" t="s">
        <v>258</v>
      </c>
      <c r="C51" t="s">
        <v>1242</v>
      </c>
      <c r="D51" t="s">
        <v>1242</v>
      </c>
      <c r="E51" t="s">
        <v>1227</v>
      </c>
    </row>
    <row r="52" spans="1:5" x14ac:dyDescent="0.3">
      <c r="A52">
        <v>12886101</v>
      </c>
      <c r="B52" t="s">
        <v>678</v>
      </c>
      <c r="C52" t="s">
        <v>1269</v>
      </c>
      <c r="D52" t="s">
        <v>1270</v>
      </c>
      <c r="E52" t="s">
        <v>1217</v>
      </c>
    </row>
    <row r="53" spans="1:5" x14ac:dyDescent="0.3">
      <c r="A53">
        <v>19485901</v>
      </c>
      <c r="B53" t="s">
        <v>892</v>
      </c>
      <c r="C53" t="s">
        <v>1215</v>
      </c>
      <c r="D53" t="s">
        <v>1215</v>
      </c>
      <c r="E53" t="s">
        <v>1277</v>
      </c>
    </row>
    <row r="54" spans="1:5" x14ac:dyDescent="0.3">
      <c r="A54">
        <v>19486001</v>
      </c>
      <c r="B54" t="s">
        <v>873</v>
      </c>
      <c r="C54" t="s">
        <v>1239</v>
      </c>
      <c r="D54" t="s">
        <v>1239</v>
      </c>
      <c r="E54" t="s">
        <v>1277</v>
      </c>
    </row>
    <row r="55" spans="1:5" x14ac:dyDescent="0.3">
      <c r="A55">
        <v>28000701</v>
      </c>
      <c r="B55" t="s">
        <v>299</v>
      </c>
      <c r="C55" t="s">
        <v>1269</v>
      </c>
      <c r="D55" t="s">
        <v>1270</v>
      </c>
      <c r="E55" t="s">
        <v>1227</v>
      </c>
    </row>
    <row r="56" spans="1:5" x14ac:dyDescent="0.3">
      <c r="A56">
        <v>36010201</v>
      </c>
      <c r="B56" t="s">
        <v>302</v>
      </c>
      <c r="C56" t="s">
        <v>1239</v>
      </c>
      <c r="D56" t="s">
        <v>1239</v>
      </c>
      <c r="E56" t="s">
        <v>1227</v>
      </c>
    </row>
    <row r="57" spans="1:5" x14ac:dyDescent="0.3">
      <c r="A57">
        <v>39495401</v>
      </c>
      <c r="B57" t="s">
        <v>580</v>
      </c>
      <c r="C57" t="s">
        <v>1221</v>
      </c>
      <c r="D57" t="s">
        <v>1226</v>
      </c>
      <c r="E57" t="s">
        <v>1277</v>
      </c>
    </row>
    <row r="58" spans="1:5" x14ac:dyDescent="0.3">
      <c r="A58">
        <v>62736367</v>
      </c>
      <c r="B58" t="s">
        <v>1278</v>
      </c>
      <c r="C58" t="s">
        <v>1269</v>
      </c>
      <c r="D58" t="s">
        <v>1270</v>
      </c>
      <c r="E58" t="s">
        <v>1217</v>
      </c>
    </row>
    <row r="59" spans="1:5" x14ac:dyDescent="0.3">
      <c r="A59">
        <v>62748741</v>
      </c>
      <c r="B59" t="s">
        <v>720</v>
      </c>
      <c r="C59" t="s">
        <v>1221</v>
      </c>
      <c r="D59" t="s">
        <v>1226</v>
      </c>
      <c r="E59" t="s">
        <v>1223</v>
      </c>
    </row>
    <row r="60" spans="1:5" x14ac:dyDescent="0.3">
      <c r="A60">
        <v>62751906</v>
      </c>
      <c r="B60" t="s">
        <v>747</v>
      </c>
      <c r="C60" t="s">
        <v>1221</v>
      </c>
      <c r="D60" t="s">
        <v>1226</v>
      </c>
      <c r="E60" t="s">
        <v>1223</v>
      </c>
    </row>
    <row r="61" spans="1:5" x14ac:dyDescent="0.3">
      <c r="A61">
        <v>64308055</v>
      </c>
      <c r="B61" t="s">
        <v>745</v>
      </c>
      <c r="C61" t="s">
        <v>1221</v>
      </c>
      <c r="D61" t="s">
        <v>1247</v>
      </c>
      <c r="E61" t="s">
        <v>1223</v>
      </c>
    </row>
    <row r="62" spans="1:5" x14ac:dyDescent="0.3">
      <c r="A62">
        <v>64313588</v>
      </c>
      <c r="B62" t="s">
        <v>810</v>
      </c>
      <c r="C62" t="s">
        <v>1269</v>
      </c>
      <c r="D62" t="s">
        <v>1270</v>
      </c>
      <c r="E62" t="s">
        <v>1217</v>
      </c>
    </row>
    <row r="63" spans="1:5" x14ac:dyDescent="0.3">
      <c r="A63">
        <v>64314621</v>
      </c>
      <c r="B63" t="s">
        <v>790</v>
      </c>
      <c r="C63" t="s">
        <v>1221</v>
      </c>
      <c r="D63" t="s">
        <v>1222</v>
      </c>
      <c r="E63" t="s">
        <v>1223</v>
      </c>
    </row>
    <row r="64" spans="1:5" x14ac:dyDescent="0.3">
      <c r="A64">
        <v>64315194</v>
      </c>
      <c r="B64" t="s">
        <v>724</v>
      </c>
      <c r="C64" t="s">
        <v>1269</v>
      </c>
      <c r="D64" t="s">
        <v>1270</v>
      </c>
      <c r="E64" t="s">
        <v>1217</v>
      </c>
    </row>
    <row r="65" spans="1:5" x14ac:dyDescent="0.3">
      <c r="A65">
        <v>64324725</v>
      </c>
      <c r="B65" t="s">
        <v>744</v>
      </c>
      <c r="C65" t="s">
        <v>1269</v>
      </c>
      <c r="D65" t="s">
        <v>1270</v>
      </c>
      <c r="E65" t="s">
        <v>1217</v>
      </c>
    </row>
    <row r="66" spans="1:5" x14ac:dyDescent="0.3">
      <c r="A66">
        <v>64324731</v>
      </c>
      <c r="B66" t="s">
        <v>797</v>
      </c>
      <c r="C66" t="s">
        <v>1269</v>
      </c>
      <c r="D66" t="s">
        <v>1270</v>
      </c>
      <c r="E66" t="s">
        <v>1217</v>
      </c>
    </row>
    <row r="67" spans="1:5" x14ac:dyDescent="0.3">
      <c r="A67">
        <v>64764703</v>
      </c>
      <c r="B67" t="s">
        <v>827</v>
      </c>
      <c r="C67" t="s">
        <v>1269</v>
      </c>
      <c r="D67" t="s">
        <v>1270</v>
      </c>
      <c r="E67" t="s">
        <v>1227</v>
      </c>
    </row>
    <row r="68" spans="1:5" x14ac:dyDescent="0.3">
      <c r="A68">
        <v>64773377</v>
      </c>
      <c r="B68" t="s">
        <v>753</v>
      </c>
      <c r="C68" t="s">
        <v>1221</v>
      </c>
      <c r="D68" t="s">
        <v>1226</v>
      </c>
      <c r="E68" t="s">
        <v>1227</v>
      </c>
    </row>
    <row r="69" spans="1:5" x14ac:dyDescent="0.3">
      <c r="A69">
        <v>64773378</v>
      </c>
      <c r="B69" t="s">
        <v>756</v>
      </c>
      <c r="C69" t="s">
        <v>1215</v>
      </c>
      <c r="D69" t="s">
        <v>1215</v>
      </c>
      <c r="E69" t="s">
        <v>1227</v>
      </c>
    </row>
    <row r="70" spans="1:5" x14ac:dyDescent="0.3">
      <c r="A70">
        <v>64813343</v>
      </c>
      <c r="B70" t="s">
        <v>580</v>
      </c>
      <c r="C70" t="s">
        <v>1221</v>
      </c>
      <c r="D70" t="s">
        <v>1226</v>
      </c>
      <c r="E70" t="s">
        <v>1277</v>
      </c>
    </row>
    <row r="71" spans="1:5" x14ac:dyDescent="0.3">
      <c r="A71">
        <v>64813347</v>
      </c>
      <c r="B71" t="s">
        <v>873</v>
      </c>
      <c r="C71" t="s">
        <v>1239</v>
      </c>
      <c r="D71" t="s">
        <v>1239</v>
      </c>
      <c r="E71" t="s">
        <v>1277</v>
      </c>
    </row>
    <row r="72" spans="1:5" x14ac:dyDescent="0.3">
      <c r="A72">
        <v>64813348</v>
      </c>
      <c r="B72" t="s">
        <v>892</v>
      </c>
      <c r="C72" t="s">
        <v>1215</v>
      </c>
      <c r="D72" t="s">
        <v>1215</v>
      </c>
      <c r="E72" t="s">
        <v>1277</v>
      </c>
    </row>
    <row r="73" spans="1:5" x14ac:dyDescent="0.3">
      <c r="A73">
        <v>64845275</v>
      </c>
      <c r="B73" t="s">
        <v>848</v>
      </c>
      <c r="C73" t="s">
        <v>1242</v>
      </c>
      <c r="D73" t="s">
        <v>1242</v>
      </c>
      <c r="E73" t="s">
        <v>1279</v>
      </c>
    </row>
    <row r="74" spans="1:5" x14ac:dyDescent="0.3">
      <c r="A74">
        <v>64922041</v>
      </c>
      <c r="B74" t="s">
        <v>901</v>
      </c>
      <c r="C74" t="s">
        <v>1221</v>
      </c>
      <c r="D74" t="s">
        <v>1226</v>
      </c>
      <c r="E74" t="s">
        <v>1223</v>
      </c>
    </row>
    <row r="75" spans="1:5" x14ac:dyDescent="0.3">
      <c r="A75">
        <v>64928335</v>
      </c>
      <c r="B75" t="s">
        <v>891</v>
      </c>
      <c r="C75" t="s">
        <v>1239</v>
      </c>
      <c r="D75" t="s">
        <v>1239</v>
      </c>
      <c r="E75" t="s">
        <v>1227</v>
      </c>
    </row>
    <row r="76" spans="1:5" x14ac:dyDescent="0.3">
      <c r="A76">
        <v>64929594</v>
      </c>
      <c r="B76" t="s">
        <v>878</v>
      </c>
      <c r="C76" t="s">
        <v>1242</v>
      </c>
      <c r="D76" t="s">
        <v>1242</v>
      </c>
      <c r="E76" t="s">
        <v>1227</v>
      </c>
    </row>
    <row r="77" spans="1:5" x14ac:dyDescent="0.3">
      <c r="A77">
        <v>67291280</v>
      </c>
      <c r="B77" t="s">
        <v>306</v>
      </c>
      <c r="C77" t="s">
        <v>1242</v>
      </c>
      <c r="D77" t="s">
        <v>1242</v>
      </c>
      <c r="E77" t="s">
        <v>1227</v>
      </c>
    </row>
    <row r="78" spans="1:5" x14ac:dyDescent="0.3">
      <c r="A78">
        <v>67682348</v>
      </c>
      <c r="B78" t="s">
        <v>326</v>
      </c>
      <c r="C78" t="s">
        <v>1215</v>
      </c>
      <c r="D78" t="s">
        <v>1215</v>
      </c>
      <c r="E78" t="s">
        <v>1237</v>
      </c>
    </row>
    <row r="79" spans="1:5" x14ac:dyDescent="0.3">
      <c r="A79">
        <v>67682357</v>
      </c>
      <c r="B79" t="s">
        <v>524</v>
      </c>
      <c r="C79" t="s">
        <v>1221</v>
      </c>
      <c r="D79" t="s">
        <v>1226</v>
      </c>
      <c r="E79" t="s">
        <v>1237</v>
      </c>
    </row>
    <row r="80" spans="1:5" x14ac:dyDescent="0.3">
      <c r="A80">
        <v>67682359</v>
      </c>
      <c r="B80" t="s">
        <v>327</v>
      </c>
      <c r="C80" t="s">
        <v>1239</v>
      </c>
      <c r="D80" t="s">
        <v>1239</v>
      </c>
      <c r="E80" t="s">
        <v>1237</v>
      </c>
    </row>
    <row r="81" spans="1:5" x14ac:dyDescent="0.3">
      <c r="A81">
        <v>67750998</v>
      </c>
      <c r="B81" t="s">
        <v>774</v>
      </c>
      <c r="C81" t="s">
        <v>1221</v>
      </c>
      <c r="D81" t="s">
        <v>1226</v>
      </c>
      <c r="E81" t="s">
        <v>1279</v>
      </c>
    </row>
    <row r="82" spans="1:5" x14ac:dyDescent="0.3">
      <c r="A82">
        <v>67751000</v>
      </c>
      <c r="B82" t="s">
        <v>757</v>
      </c>
      <c r="C82" t="s">
        <v>1239</v>
      </c>
      <c r="D82" t="s">
        <v>1239</v>
      </c>
      <c r="E82" t="s">
        <v>1279</v>
      </c>
    </row>
    <row r="83" spans="1:5" x14ac:dyDescent="0.3">
      <c r="A83">
        <v>67751002</v>
      </c>
      <c r="B83" t="s">
        <v>505</v>
      </c>
      <c r="C83" t="s">
        <v>1242</v>
      </c>
      <c r="D83" t="s">
        <v>1242</v>
      </c>
      <c r="E83" t="s">
        <v>1279</v>
      </c>
    </row>
    <row r="84" spans="1:5" x14ac:dyDescent="0.3">
      <c r="A84">
        <v>67751022</v>
      </c>
      <c r="B84" t="s">
        <v>330</v>
      </c>
      <c r="C84" t="s">
        <v>1242</v>
      </c>
      <c r="D84" t="s">
        <v>1242</v>
      </c>
      <c r="E84" t="s">
        <v>1279</v>
      </c>
    </row>
    <row r="85" spans="1:5" x14ac:dyDescent="0.3">
      <c r="A85">
        <v>67751029</v>
      </c>
      <c r="B85" t="s">
        <v>789</v>
      </c>
      <c r="C85" t="s">
        <v>1242</v>
      </c>
      <c r="D85" t="s">
        <v>1242</v>
      </c>
      <c r="E85" t="s">
        <v>1279</v>
      </c>
    </row>
    <row r="86" spans="1:5" x14ac:dyDescent="0.3">
      <c r="A86">
        <v>67969831</v>
      </c>
      <c r="B86" t="s">
        <v>677</v>
      </c>
      <c r="C86" t="s">
        <v>1242</v>
      </c>
      <c r="D86" t="s">
        <v>1242</v>
      </c>
      <c r="E86" t="s">
        <v>1237</v>
      </c>
    </row>
    <row r="87" spans="1:5" x14ac:dyDescent="0.3">
      <c r="A87">
        <v>68429197</v>
      </c>
      <c r="B87" t="s">
        <v>679</v>
      </c>
      <c r="C87" t="s">
        <v>1269</v>
      </c>
      <c r="D87" t="s">
        <v>1270</v>
      </c>
      <c r="E87" t="s">
        <v>1217</v>
      </c>
    </row>
    <row r="88" spans="1:5" x14ac:dyDescent="0.3">
      <c r="A88">
        <v>68601123</v>
      </c>
      <c r="B88" t="s">
        <v>563</v>
      </c>
      <c r="C88" t="s">
        <v>1215</v>
      </c>
      <c r="D88" t="s">
        <v>1215</v>
      </c>
      <c r="E88" t="s">
        <v>1280</v>
      </c>
    </row>
    <row r="89" spans="1:5" x14ac:dyDescent="0.3">
      <c r="A89">
        <v>68608109</v>
      </c>
      <c r="B89" t="s">
        <v>259</v>
      </c>
      <c r="C89" t="s">
        <v>1269</v>
      </c>
      <c r="D89" t="s">
        <v>1270</v>
      </c>
      <c r="E89" t="s">
        <v>1174</v>
      </c>
    </row>
    <row r="90" spans="1:5" x14ac:dyDescent="0.3">
      <c r="A90">
        <v>10051904</v>
      </c>
      <c r="B90" t="s">
        <v>1281</v>
      </c>
      <c r="C90" t="s">
        <v>1282</v>
      </c>
      <c r="D90" t="s">
        <v>1282</v>
      </c>
      <c r="E90" t="s">
        <v>1283</v>
      </c>
    </row>
    <row r="91" spans="1:5" x14ac:dyDescent="0.3">
      <c r="A91">
        <v>10052304</v>
      </c>
      <c r="B91" t="s">
        <v>1284</v>
      </c>
      <c r="C91" t="s">
        <v>1282</v>
      </c>
      <c r="D91" t="s">
        <v>1282</v>
      </c>
      <c r="E91" t="s">
        <v>1283</v>
      </c>
    </row>
    <row r="92" spans="1:5" x14ac:dyDescent="0.3">
      <c r="A92">
        <v>10052704</v>
      </c>
      <c r="B92" t="s">
        <v>1285</v>
      </c>
      <c r="C92" t="s">
        <v>1282</v>
      </c>
      <c r="D92" t="s">
        <v>1282</v>
      </c>
      <c r="E92" t="s">
        <v>1283</v>
      </c>
    </row>
    <row r="93" spans="1:5" x14ac:dyDescent="0.3">
      <c r="A93">
        <v>10054104</v>
      </c>
      <c r="B93" t="s">
        <v>1286</v>
      </c>
      <c r="C93" t="s">
        <v>1282</v>
      </c>
      <c r="D93" t="s">
        <v>1282</v>
      </c>
      <c r="E93" t="s">
        <v>1283</v>
      </c>
    </row>
    <row r="94" spans="1:5" x14ac:dyDescent="0.3">
      <c r="A94">
        <v>17356701</v>
      </c>
      <c r="B94" t="s">
        <v>1287</v>
      </c>
      <c r="C94" t="s">
        <v>1288</v>
      </c>
      <c r="D94" t="s">
        <v>1289</v>
      </c>
      <c r="E94" t="s">
        <v>1290</v>
      </c>
    </row>
    <row r="95" spans="1:5" x14ac:dyDescent="0.3">
      <c r="A95">
        <v>17356801</v>
      </c>
      <c r="B95" t="s">
        <v>1291</v>
      </c>
      <c r="C95" t="s">
        <v>1288</v>
      </c>
      <c r="D95" t="s">
        <v>1289</v>
      </c>
      <c r="E95" t="s">
        <v>1290</v>
      </c>
    </row>
    <row r="96" spans="1:5" x14ac:dyDescent="0.3">
      <c r="A96">
        <v>37018702</v>
      </c>
      <c r="B96" t="s">
        <v>1292</v>
      </c>
      <c r="C96" t="s">
        <v>1282</v>
      </c>
      <c r="D96" t="s">
        <v>1282</v>
      </c>
      <c r="E96" t="s">
        <v>1283</v>
      </c>
    </row>
    <row r="97" spans="1:5" x14ac:dyDescent="0.3">
      <c r="A97">
        <v>64312722</v>
      </c>
      <c r="B97" t="s">
        <v>795</v>
      </c>
      <c r="C97" t="s">
        <v>1288</v>
      </c>
      <c r="D97" t="s">
        <v>1289</v>
      </c>
      <c r="E97" t="s">
        <v>1290</v>
      </c>
    </row>
    <row r="98" spans="1:5" x14ac:dyDescent="0.3">
      <c r="A98">
        <v>64886744</v>
      </c>
      <c r="B98" t="s">
        <v>795</v>
      </c>
      <c r="C98" t="s">
        <v>1288</v>
      </c>
      <c r="D98" t="s">
        <v>1289</v>
      </c>
      <c r="E98" t="s">
        <v>1293</v>
      </c>
    </row>
    <row r="99" spans="1:5" x14ac:dyDescent="0.3">
      <c r="A99">
        <v>64344801</v>
      </c>
      <c r="B99" t="s">
        <v>755</v>
      </c>
      <c r="C99" t="s">
        <v>1294</v>
      </c>
      <c r="D99" t="s">
        <v>1295</v>
      </c>
      <c r="E99" t="s">
        <v>1296</v>
      </c>
    </row>
    <row r="100" spans="1:5" x14ac:dyDescent="0.3">
      <c r="A100">
        <v>64344810</v>
      </c>
      <c r="B100" t="s">
        <v>796</v>
      </c>
      <c r="C100" t="s">
        <v>1294</v>
      </c>
      <c r="D100" t="s">
        <v>1295</v>
      </c>
      <c r="E100" t="s">
        <v>1296</v>
      </c>
    </row>
    <row r="101" spans="1:5" x14ac:dyDescent="0.3">
      <c r="A101">
        <v>64345464</v>
      </c>
      <c r="B101" t="s">
        <v>775</v>
      </c>
      <c r="C101" t="s">
        <v>1294</v>
      </c>
      <c r="D101" t="s">
        <v>1295</v>
      </c>
      <c r="E101" t="s">
        <v>1296</v>
      </c>
    </row>
    <row r="102" spans="1:5" x14ac:dyDescent="0.3">
      <c r="A102">
        <v>64345480</v>
      </c>
      <c r="B102" t="s">
        <v>776</v>
      </c>
      <c r="C102" t="s">
        <v>1294</v>
      </c>
      <c r="D102" t="s">
        <v>1295</v>
      </c>
      <c r="E102" t="s">
        <v>1296</v>
      </c>
    </row>
    <row r="103" spans="1:5" x14ac:dyDescent="0.3">
      <c r="A103">
        <v>67511967</v>
      </c>
      <c r="B103" t="s">
        <v>310</v>
      </c>
      <c r="C103" t="s">
        <v>1294</v>
      </c>
      <c r="D103" t="s">
        <v>1295</v>
      </c>
      <c r="E103" t="s">
        <v>1297</v>
      </c>
    </row>
    <row r="104" spans="1:5" x14ac:dyDescent="0.3">
      <c r="A104">
        <v>67512194</v>
      </c>
      <c r="B104" t="s">
        <v>312</v>
      </c>
      <c r="C104" t="s">
        <v>1294</v>
      </c>
      <c r="D104" t="s">
        <v>1295</v>
      </c>
      <c r="E104" t="s">
        <v>1297</v>
      </c>
    </row>
    <row r="105" spans="1:5" x14ac:dyDescent="0.3">
      <c r="A105">
        <v>67512327</v>
      </c>
      <c r="B105" t="s">
        <v>577</v>
      </c>
      <c r="C105" t="s">
        <v>1294</v>
      </c>
      <c r="D105" t="s">
        <v>1295</v>
      </c>
      <c r="E105" t="s">
        <v>1297</v>
      </c>
    </row>
    <row r="106" spans="1:5" x14ac:dyDescent="0.3">
      <c r="A106">
        <v>67512406</v>
      </c>
      <c r="B106" t="s">
        <v>313</v>
      </c>
      <c r="C106" t="s">
        <v>1294</v>
      </c>
      <c r="D106" t="s">
        <v>1295</v>
      </c>
      <c r="E106" t="s">
        <v>1297</v>
      </c>
    </row>
    <row r="107" spans="1:5" x14ac:dyDescent="0.3">
      <c r="A107">
        <v>67512459</v>
      </c>
      <c r="B107" t="s">
        <v>525</v>
      </c>
      <c r="C107" t="s">
        <v>1294</v>
      </c>
      <c r="D107" t="s">
        <v>1295</v>
      </c>
      <c r="E107" t="s">
        <v>1297</v>
      </c>
    </row>
    <row r="108" spans="1:5" x14ac:dyDescent="0.3">
      <c r="A108">
        <v>67830539</v>
      </c>
      <c r="B108" t="s">
        <v>564</v>
      </c>
      <c r="C108" t="s">
        <v>1294</v>
      </c>
      <c r="D108" t="s">
        <v>1295</v>
      </c>
      <c r="E108" t="s">
        <v>1297</v>
      </c>
    </row>
    <row r="109" spans="1:5" x14ac:dyDescent="0.3">
      <c r="A109">
        <v>67830541</v>
      </c>
      <c r="B109" t="s">
        <v>561</v>
      </c>
      <c r="C109" t="s">
        <v>1294</v>
      </c>
      <c r="D109" t="s">
        <v>1295</v>
      </c>
      <c r="E109" t="s">
        <v>1297</v>
      </c>
    </row>
    <row r="110" spans="1:5" x14ac:dyDescent="0.3">
      <c r="A110">
        <v>67830543</v>
      </c>
      <c r="B110" t="s">
        <v>565</v>
      </c>
      <c r="C110" t="s">
        <v>1294</v>
      </c>
      <c r="D110" t="s">
        <v>1295</v>
      </c>
      <c r="E110" t="s">
        <v>1297</v>
      </c>
    </row>
    <row r="111" spans="1:5" x14ac:dyDescent="0.3">
      <c r="A111">
        <v>68170810</v>
      </c>
      <c r="B111" t="s">
        <v>1298</v>
      </c>
      <c r="C111" t="s">
        <v>1288</v>
      </c>
      <c r="D111" t="s">
        <v>1289</v>
      </c>
      <c r="E111" t="s">
        <v>1174</v>
      </c>
    </row>
    <row r="112" spans="1:5" x14ac:dyDescent="0.3">
      <c r="A112">
        <v>68222639</v>
      </c>
      <c r="B112" t="s">
        <v>717</v>
      </c>
      <c r="C112" t="s">
        <v>1294</v>
      </c>
      <c r="D112" t="s">
        <v>1295</v>
      </c>
      <c r="E112" t="s">
        <v>1297</v>
      </c>
    </row>
    <row r="113" spans="1:5" x14ac:dyDescent="0.3">
      <c r="A113">
        <v>68222641</v>
      </c>
      <c r="B113" t="s">
        <v>758</v>
      </c>
      <c r="C113" t="s">
        <v>1294</v>
      </c>
      <c r="D113" t="s">
        <v>1295</v>
      </c>
      <c r="E113" t="s">
        <v>1297</v>
      </c>
    </row>
    <row r="114" spans="1:5" x14ac:dyDescent="0.3">
      <c r="A114">
        <v>69995631</v>
      </c>
      <c r="B114" t="s">
        <v>1299</v>
      </c>
      <c r="C114" t="s">
        <v>1282</v>
      </c>
      <c r="D114" t="s">
        <v>1282</v>
      </c>
      <c r="E114" t="s">
        <v>1174</v>
      </c>
    </row>
    <row r="115" spans="1:5" x14ac:dyDescent="0.3">
      <c r="A115">
        <v>11140704</v>
      </c>
      <c r="B115" t="s">
        <v>246</v>
      </c>
      <c r="C115" t="s">
        <v>1300</v>
      </c>
      <c r="D115" t="s">
        <v>1176</v>
      </c>
      <c r="E115" t="s">
        <v>1173</v>
      </c>
    </row>
    <row r="116" spans="1:5" x14ac:dyDescent="0.3">
      <c r="A116">
        <v>11247103</v>
      </c>
      <c r="B116" t="s">
        <v>247</v>
      </c>
      <c r="C116" t="s">
        <v>1301</v>
      </c>
      <c r="D116" t="s">
        <v>1194</v>
      </c>
      <c r="E116" t="s">
        <v>1173</v>
      </c>
    </row>
    <row r="117" spans="1:5" x14ac:dyDescent="0.3">
      <c r="A117">
        <v>12011702</v>
      </c>
      <c r="B117" t="s">
        <v>254</v>
      </c>
      <c r="C117" t="s">
        <v>1302</v>
      </c>
      <c r="D117" t="s">
        <v>1207</v>
      </c>
      <c r="E117" t="s">
        <v>1179</v>
      </c>
    </row>
    <row r="118" spans="1:5" x14ac:dyDescent="0.3">
      <c r="A118">
        <v>12011802</v>
      </c>
      <c r="B118" t="s">
        <v>255</v>
      </c>
      <c r="C118" t="s">
        <v>1302</v>
      </c>
      <c r="D118" t="s">
        <v>1207</v>
      </c>
      <c r="E118" t="s">
        <v>1179</v>
      </c>
    </row>
    <row r="119" spans="1:5" x14ac:dyDescent="0.3">
      <c r="A119">
        <v>14413801</v>
      </c>
      <c r="B119" t="s">
        <v>800</v>
      </c>
      <c r="C119" t="s">
        <v>1302</v>
      </c>
      <c r="D119" t="s">
        <v>1180</v>
      </c>
      <c r="E119" t="s">
        <v>1206</v>
      </c>
    </row>
    <row r="120" spans="1:5" x14ac:dyDescent="0.3">
      <c r="A120">
        <v>14790302</v>
      </c>
      <c r="B120" t="s">
        <v>558</v>
      </c>
      <c r="C120" t="s">
        <v>1303</v>
      </c>
      <c r="D120" t="s">
        <v>1160</v>
      </c>
      <c r="E120" t="s">
        <v>1174</v>
      </c>
    </row>
    <row r="121" spans="1:5" x14ac:dyDescent="0.3">
      <c r="A121">
        <v>15010201</v>
      </c>
      <c r="B121" t="s">
        <v>1200</v>
      </c>
      <c r="C121" t="s">
        <v>1302</v>
      </c>
      <c r="D121" t="s">
        <v>1180</v>
      </c>
      <c r="E121" t="s">
        <v>1198</v>
      </c>
    </row>
    <row r="122" spans="1:5" x14ac:dyDescent="0.3">
      <c r="A122">
        <v>15144301</v>
      </c>
      <c r="B122" t="s">
        <v>1201</v>
      </c>
      <c r="C122" t="s">
        <v>1302</v>
      </c>
      <c r="D122" t="s">
        <v>1180</v>
      </c>
      <c r="E122" t="s">
        <v>1198</v>
      </c>
    </row>
    <row r="123" spans="1:5" x14ac:dyDescent="0.3">
      <c r="A123">
        <v>15196603</v>
      </c>
      <c r="B123" t="s">
        <v>264</v>
      </c>
      <c r="C123" t="s">
        <v>1300</v>
      </c>
      <c r="D123" t="s">
        <v>1176</v>
      </c>
      <c r="E123" t="s">
        <v>1170</v>
      </c>
    </row>
    <row r="124" spans="1:5" x14ac:dyDescent="0.3">
      <c r="A124">
        <v>15859202</v>
      </c>
      <c r="B124" t="s">
        <v>265</v>
      </c>
      <c r="C124" t="s">
        <v>1300</v>
      </c>
      <c r="D124" t="s">
        <v>1176</v>
      </c>
      <c r="E124" t="s">
        <v>1173</v>
      </c>
    </row>
    <row r="125" spans="1:5" x14ac:dyDescent="0.3">
      <c r="A125">
        <v>16164101</v>
      </c>
      <c r="B125" t="s">
        <v>274</v>
      </c>
      <c r="C125" t="s">
        <v>1303</v>
      </c>
      <c r="D125" t="s">
        <v>1171</v>
      </c>
      <c r="E125" t="s">
        <v>1170</v>
      </c>
    </row>
    <row r="126" spans="1:5" x14ac:dyDescent="0.3">
      <c r="A126">
        <v>16695603</v>
      </c>
      <c r="B126" t="s">
        <v>276</v>
      </c>
      <c r="C126" t="s">
        <v>1303</v>
      </c>
      <c r="D126" t="s">
        <v>1160</v>
      </c>
      <c r="E126" t="s">
        <v>1173</v>
      </c>
    </row>
    <row r="127" spans="1:5" x14ac:dyDescent="0.3">
      <c r="A127">
        <v>16699801</v>
      </c>
      <c r="B127" t="s">
        <v>1172</v>
      </c>
      <c r="C127" t="s">
        <v>1303</v>
      </c>
      <c r="D127" t="s">
        <v>1160</v>
      </c>
      <c r="E127" t="s">
        <v>1173</v>
      </c>
    </row>
    <row r="128" spans="1:5" x14ac:dyDescent="0.3">
      <c r="A128">
        <v>16866501</v>
      </c>
      <c r="B128" t="s">
        <v>574</v>
      </c>
      <c r="C128" t="s">
        <v>1303</v>
      </c>
      <c r="D128" t="s">
        <v>1160</v>
      </c>
      <c r="E128" t="s">
        <v>1173</v>
      </c>
    </row>
    <row r="129" spans="1:5" x14ac:dyDescent="0.3">
      <c r="A129">
        <v>16869301</v>
      </c>
      <c r="B129" t="s">
        <v>277</v>
      </c>
      <c r="C129" t="s">
        <v>1303</v>
      </c>
      <c r="D129" t="s">
        <v>1160</v>
      </c>
      <c r="E129" t="s">
        <v>1173</v>
      </c>
    </row>
    <row r="130" spans="1:5" x14ac:dyDescent="0.3">
      <c r="A130">
        <v>17193101</v>
      </c>
      <c r="B130" t="s">
        <v>280</v>
      </c>
      <c r="C130" t="s">
        <v>1302</v>
      </c>
      <c r="D130" t="s">
        <v>1180</v>
      </c>
      <c r="E130" t="s">
        <v>1198</v>
      </c>
    </row>
    <row r="131" spans="1:5" x14ac:dyDescent="0.3">
      <c r="A131">
        <v>17193201</v>
      </c>
      <c r="B131" t="s">
        <v>281</v>
      </c>
      <c r="C131" t="s">
        <v>1302</v>
      </c>
      <c r="D131" t="s">
        <v>1180</v>
      </c>
      <c r="E131" t="s">
        <v>1198</v>
      </c>
    </row>
    <row r="132" spans="1:5" x14ac:dyDescent="0.3">
      <c r="A132">
        <v>17193301</v>
      </c>
      <c r="B132" t="s">
        <v>282</v>
      </c>
      <c r="C132" t="s">
        <v>1302</v>
      </c>
      <c r="D132" t="s">
        <v>1180</v>
      </c>
      <c r="E132" t="s">
        <v>1198</v>
      </c>
    </row>
    <row r="133" spans="1:5" x14ac:dyDescent="0.3">
      <c r="A133">
        <v>17193401</v>
      </c>
      <c r="B133" t="s">
        <v>283</v>
      </c>
      <c r="C133" t="s">
        <v>1302</v>
      </c>
      <c r="D133" t="s">
        <v>1180</v>
      </c>
      <c r="E133" t="s">
        <v>1198</v>
      </c>
    </row>
    <row r="134" spans="1:5" x14ac:dyDescent="0.3">
      <c r="A134">
        <v>17253002</v>
      </c>
      <c r="B134" t="s">
        <v>1178</v>
      </c>
      <c r="C134" t="s">
        <v>1302</v>
      </c>
      <c r="D134" t="s">
        <v>1169</v>
      </c>
      <c r="E134" t="s">
        <v>1179</v>
      </c>
    </row>
    <row r="135" spans="1:5" x14ac:dyDescent="0.3">
      <c r="A135">
        <v>17253003</v>
      </c>
      <c r="B135" t="s">
        <v>284</v>
      </c>
      <c r="C135" t="s">
        <v>1302</v>
      </c>
      <c r="D135" t="s">
        <v>1169</v>
      </c>
      <c r="E135" t="s">
        <v>1174</v>
      </c>
    </row>
    <row r="136" spans="1:5" x14ac:dyDescent="0.3">
      <c r="A136">
        <v>18696502</v>
      </c>
      <c r="B136" t="s">
        <v>285</v>
      </c>
      <c r="C136" t="s">
        <v>1300</v>
      </c>
      <c r="D136" t="s">
        <v>1176</v>
      </c>
      <c r="E136" t="s">
        <v>1173</v>
      </c>
    </row>
    <row r="137" spans="1:5" x14ac:dyDescent="0.3">
      <c r="A137">
        <v>19513602</v>
      </c>
      <c r="B137" t="s">
        <v>287</v>
      </c>
      <c r="C137" t="s">
        <v>1302</v>
      </c>
      <c r="D137" t="s">
        <v>1180</v>
      </c>
      <c r="E137" t="s">
        <v>1179</v>
      </c>
    </row>
    <row r="138" spans="1:5" x14ac:dyDescent="0.3">
      <c r="A138">
        <v>19522701</v>
      </c>
      <c r="B138" t="s">
        <v>603</v>
      </c>
      <c r="C138" t="s">
        <v>1302</v>
      </c>
      <c r="D138" t="s">
        <v>1197</v>
      </c>
      <c r="E138" t="s">
        <v>1198</v>
      </c>
    </row>
    <row r="139" spans="1:5" x14ac:dyDescent="0.3">
      <c r="A139">
        <v>19630701</v>
      </c>
      <c r="B139" t="s">
        <v>289</v>
      </c>
      <c r="C139" t="s">
        <v>1302</v>
      </c>
      <c r="D139" t="s">
        <v>1207</v>
      </c>
      <c r="E139" t="s">
        <v>1179</v>
      </c>
    </row>
    <row r="140" spans="1:5" x14ac:dyDescent="0.3">
      <c r="A140">
        <v>22010602</v>
      </c>
      <c r="B140" t="s">
        <v>527</v>
      </c>
      <c r="C140" t="s">
        <v>1302</v>
      </c>
      <c r="D140" t="s">
        <v>1207</v>
      </c>
      <c r="E140" t="s">
        <v>1179</v>
      </c>
    </row>
    <row r="141" spans="1:5" x14ac:dyDescent="0.3">
      <c r="A141">
        <v>24790301</v>
      </c>
      <c r="B141" t="s">
        <v>1188</v>
      </c>
      <c r="C141" t="s">
        <v>1303</v>
      </c>
      <c r="D141" t="s">
        <v>1160</v>
      </c>
      <c r="E141" t="s">
        <v>1173</v>
      </c>
    </row>
    <row r="142" spans="1:5" x14ac:dyDescent="0.3">
      <c r="A142">
        <v>28742201</v>
      </c>
      <c r="B142" t="s">
        <v>300</v>
      </c>
      <c r="C142" t="s">
        <v>1304</v>
      </c>
      <c r="D142" t="s">
        <v>1166</v>
      </c>
      <c r="E142" t="s">
        <v>1186</v>
      </c>
    </row>
    <row r="143" spans="1:5" x14ac:dyDescent="0.3">
      <c r="A143">
        <v>29521001</v>
      </c>
      <c r="B143" t="s">
        <v>1196</v>
      </c>
      <c r="C143" t="s">
        <v>1302</v>
      </c>
      <c r="D143" t="s">
        <v>1197</v>
      </c>
      <c r="E143" t="s">
        <v>1198</v>
      </c>
    </row>
    <row r="144" spans="1:5" x14ac:dyDescent="0.3">
      <c r="A144">
        <v>29521101</v>
      </c>
      <c r="B144" t="s">
        <v>1199</v>
      </c>
      <c r="C144" t="s">
        <v>1302</v>
      </c>
      <c r="D144" t="s">
        <v>1197</v>
      </c>
      <c r="E144" t="s">
        <v>1198</v>
      </c>
    </row>
    <row r="145" spans="1:5" x14ac:dyDescent="0.3">
      <c r="A145">
        <v>29603001</v>
      </c>
      <c r="B145" t="s">
        <v>494</v>
      </c>
      <c r="C145" t="s">
        <v>1302</v>
      </c>
      <c r="D145" t="s">
        <v>1205</v>
      </c>
      <c r="E145" t="s">
        <v>1206</v>
      </c>
    </row>
    <row r="146" spans="1:5" x14ac:dyDescent="0.3">
      <c r="A146">
        <v>39631001</v>
      </c>
      <c r="B146" t="s">
        <v>303</v>
      </c>
      <c r="C146" t="s">
        <v>1302</v>
      </c>
      <c r="D146" t="s">
        <v>1207</v>
      </c>
      <c r="E146" t="s">
        <v>1179</v>
      </c>
    </row>
    <row r="147" spans="1:5" x14ac:dyDescent="0.3">
      <c r="A147">
        <v>62683258</v>
      </c>
      <c r="B147" t="s">
        <v>1193</v>
      </c>
      <c r="C147" t="s">
        <v>1300</v>
      </c>
      <c r="D147" t="s">
        <v>1176</v>
      </c>
      <c r="E147" t="s">
        <v>1173</v>
      </c>
    </row>
    <row r="148" spans="1:5" x14ac:dyDescent="0.3">
      <c r="A148">
        <v>62710832</v>
      </c>
      <c r="B148" t="s">
        <v>710</v>
      </c>
      <c r="C148" t="s">
        <v>1304</v>
      </c>
      <c r="D148" t="s">
        <v>1166</v>
      </c>
      <c r="E148" t="s">
        <v>1164</v>
      </c>
    </row>
    <row r="149" spans="1:5" x14ac:dyDescent="0.3">
      <c r="A149">
        <v>64303850</v>
      </c>
      <c r="B149" t="s">
        <v>908</v>
      </c>
      <c r="C149" t="s">
        <v>1302</v>
      </c>
      <c r="D149" t="s">
        <v>1180</v>
      </c>
      <c r="E149" t="s">
        <v>1174</v>
      </c>
    </row>
    <row r="150" spans="1:5" x14ac:dyDescent="0.3">
      <c r="A150">
        <v>64303966</v>
      </c>
      <c r="B150" t="s">
        <v>794</v>
      </c>
      <c r="C150" t="s">
        <v>1302</v>
      </c>
      <c r="D150" t="s">
        <v>1180</v>
      </c>
      <c r="E150" t="s">
        <v>1198</v>
      </c>
    </row>
    <row r="151" spans="1:5" x14ac:dyDescent="0.3">
      <c r="A151">
        <v>64313505</v>
      </c>
      <c r="B151" t="s">
        <v>1162</v>
      </c>
      <c r="C151" t="s">
        <v>1303</v>
      </c>
      <c r="D151" t="s">
        <v>1160</v>
      </c>
      <c r="E151" t="s">
        <v>1161</v>
      </c>
    </row>
    <row r="152" spans="1:5" x14ac:dyDescent="0.3">
      <c r="A152">
        <v>64320650</v>
      </c>
      <c r="B152" t="s">
        <v>880</v>
      </c>
      <c r="C152" t="s">
        <v>1303</v>
      </c>
      <c r="D152" t="s">
        <v>1160</v>
      </c>
      <c r="E152" t="s">
        <v>1161</v>
      </c>
    </row>
    <row r="153" spans="1:5" x14ac:dyDescent="0.3">
      <c r="A153">
        <v>64326137</v>
      </c>
      <c r="B153" t="s">
        <v>773</v>
      </c>
      <c r="C153" t="s">
        <v>1303</v>
      </c>
      <c r="D153" t="s">
        <v>1160</v>
      </c>
      <c r="E153" t="s">
        <v>1161</v>
      </c>
    </row>
    <row r="154" spans="1:5" x14ac:dyDescent="0.3">
      <c r="A154">
        <v>64332272</v>
      </c>
      <c r="B154" t="s">
        <v>1165</v>
      </c>
      <c r="C154" t="s">
        <v>1303</v>
      </c>
      <c r="D154" t="s">
        <v>1160</v>
      </c>
      <c r="E154" t="s">
        <v>1164</v>
      </c>
    </row>
    <row r="155" spans="1:5" x14ac:dyDescent="0.3">
      <c r="A155">
        <v>64334251</v>
      </c>
      <c r="B155" t="s">
        <v>1163</v>
      </c>
      <c r="C155" t="s">
        <v>1303</v>
      </c>
      <c r="D155" t="s">
        <v>1160</v>
      </c>
      <c r="E155" t="s">
        <v>1164</v>
      </c>
    </row>
    <row r="156" spans="1:5" x14ac:dyDescent="0.3">
      <c r="A156">
        <v>64360280</v>
      </c>
      <c r="B156" t="s">
        <v>778</v>
      </c>
      <c r="C156" t="s">
        <v>1304</v>
      </c>
      <c r="D156" t="s">
        <v>1167</v>
      </c>
      <c r="E156" t="s">
        <v>1170</v>
      </c>
    </row>
    <row r="157" spans="1:5" x14ac:dyDescent="0.3">
      <c r="A157">
        <v>64397176</v>
      </c>
      <c r="B157" t="s">
        <v>879</v>
      </c>
      <c r="C157" t="s">
        <v>1303</v>
      </c>
      <c r="D157" t="s">
        <v>1160</v>
      </c>
      <c r="E157" t="s">
        <v>1174</v>
      </c>
    </row>
    <row r="158" spans="1:5" x14ac:dyDescent="0.3">
      <c r="A158">
        <v>64766001</v>
      </c>
      <c r="B158" t="s">
        <v>1182</v>
      </c>
      <c r="C158" t="s">
        <v>1303</v>
      </c>
      <c r="D158" t="s">
        <v>1160</v>
      </c>
      <c r="E158" t="s">
        <v>1174</v>
      </c>
    </row>
    <row r="159" spans="1:5" x14ac:dyDescent="0.3">
      <c r="A159">
        <v>64801953</v>
      </c>
      <c r="B159" t="s">
        <v>1181</v>
      </c>
      <c r="C159" t="s">
        <v>1303</v>
      </c>
      <c r="D159" t="s">
        <v>1160</v>
      </c>
      <c r="E159" t="s">
        <v>1237</v>
      </c>
    </row>
    <row r="160" spans="1:5" x14ac:dyDescent="0.3">
      <c r="A160">
        <v>64882125</v>
      </c>
      <c r="B160" t="s">
        <v>1175</v>
      </c>
      <c r="C160" t="s">
        <v>1303</v>
      </c>
      <c r="D160" t="s">
        <v>1160</v>
      </c>
      <c r="E160" t="s">
        <v>1170</v>
      </c>
    </row>
    <row r="161" spans="1:5" x14ac:dyDescent="0.3">
      <c r="A161">
        <v>64887999</v>
      </c>
      <c r="B161" t="s">
        <v>1187</v>
      </c>
      <c r="C161" t="s">
        <v>1303</v>
      </c>
      <c r="D161" t="s">
        <v>1160</v>
      </c>
      <c r="E161" t="s">
        <v>1173</v>
      </c>
    </row>
    <row r="162" spans="1:5" x14ac:dyDescent="0.3">
      <c r="A162">
        <v>64889268</v>
      </c>
      <c r="B162" t="s">
        <v>1195</v>
      </c>
      <c r="C162" t="s">
        <v>1303</v>
      </c>
      <c r="D162" t="s">
        <v>1171</v>
      </c>
      <c r="E162" t="s">
        <v>1173</v>
      </c>
    </row>
    <row r="163" spans="1:5" x14ac:dyDescent="0.3">
      <c r="A163">
        <v>64895587</v>
      </c>
      <c r="B163" t="s">
        <v>1189</v>
      </c>
      <c r="C163" t="s">
        <v>1303</v>
      </c>
      <c r="D163" t="s">
        <v>1160</v>
      </c>
      <c r="E163" t="s">
        <v>1173</v>
      </c>
    </row>
    <row r="164" spans="1:5" x14ac:dyDescent="0.3">
      <c r="A164">
        <v>64897767</v>
      </c>
      <c r="B164" t="s">
        <v>849</v>
      </c>
      <c r="C164" t="s">
        <v>1303</v>
      </c>
      <c r="D164" t="s">
        <v>1160</v>
      </c>
      <c r="E164" t="s">
        <v>1170</v>
      </c>
    </row>
    <row r="165" spans="1:5" x14ac:dyDescent="0.3">
      <c r="A165">
        <v>64919934</v>
      </c>
      <c r="B165" t="s">
        <v>840</v>
      </c>
      <c r="C165" t="s">
        <v>1303</v>
      </c>
      <c r="D165" t="s">
        <v>1160</v>
      </c>
      <c r="E165" t="s">
        <v>1174</v>
      </c>
    </row>
    <row r="166" spans="1:5" x14ac:dyDescent="0.3">
      <c r="A166">
        <v>64919936</v>
      </c>
      <c r="B166" t="s">
        <v>819</v>
      </c>
      <c r="C166" t="s">
        <v>1303</v>
      </c>
      <c r="D166" t="s">
        <v>1160</v>
      </c>
      <c r="E166" t="s">
        <v>1174</v>
      </c>
    </row>
    <row r="167" spans="1:5" x14ac:dyDescent="0.3">
      <c r="A167">
        <v>64919937</v>
      </c>
      <c r="B167" t="s">
        <v>820</v>
      </c>
      <c r="C167" t="s">
        <v>1303</v>
      </c>
      <c r="D167" t="s">
        <v>1160</v>
      </c>
      <c r="E167" t="s">
        <v>1174</v>
      </c>
    </row>
    <row r="168" spans="1:5" x14ac:dyDescent="0.3">
      <c r="A168">
        <v>64942694</v>
      </c>
      <c r="B168" t="s">
        <v>1191</v>
      </c>
      <c r="C168" t="s">
        <v>1301</v>
      </c>
      <c r="D168" t="s">
        <v>1192</v>
      </c>
      <c r="E168" t="s">
        <v>1173</v>
      </c>
    </row>
    <row r="169" spans="1:5" x14ac:dyDescent="0.3">
      <c r="A169">
        <v>67262258</v>
      </c>
      <c r="B169" t="s">
        <v>541</v>
      </c>
      <c r="C169" t="s">
        <v>1302</v>
      </c>
      <c r="D169" t="s">
        <v>1180</v>
      </c>
      <c r="E169" t="s">
        <v>1206</v>
      </c>
    </row>
    <row r="170" spans="1:5" x14ac:dyDescent="0.3">
      <c r="A170">
        <v>67418234</v>
      </c>
      <c r="B170" t="s">
        <v>308</v>
      </c>
      <c r="C170" t="s">
        <v>1302</v>
      </c>
      <c r="D170" t="s">
        <v>1205</v>
      </c>
      <c r="E170" t="s">
        <v>1206</v>
      </c>
    </row>
    <row r="171" spans="1:5" x14ac:dyDescent="0.3">
      <c r="A171">
        <v>67463898</v>
      </c>
      <c r="B171" t="s">
        <v>1202</v>
      </c>
      <c r="C171" t="s">
        <v>1302</v>
      </c>
      <c r="D171" t="s">
        <v>1180</v>
      </c>
      <c r="E171" t="s">
        <v>1198</v>
      </c>
    </row>
    <row r="172" spans="1:5" x14ac:dyDescent="0.3">
      <c r="A172">
        <v>67505008</v>
      </c>
      <c r="B172" t="s">
        <v>309</v>
      </c>
      <c r="C172" t="s">
        <v>1301</v>
      </c>
      <c r="D172" t="s">
        <v>1194</v>
      </c>
      <c r="E172" t="s">
        <v>1204</v>
      </c>
    </row>
    <row r="173" spans="1:5" x14ac:dyDescent="0.3">
      <c r="A173">
        <v>67563952</v>
      </c>
      <c r="B173" t="s">
        <v>315</v>
      </c>
      <c r="C173" t="s">
        <v>1303</v>
      </c>
      <c r="D173" t="s">
        <v>1160</v>
      </c>
      <c r="E173" t="s">
        <v>1177</v>
      </c>
    </row>
    <row r="174" spans="1:5" x14ac:dyDescent="0.3">
      <c r="A174">
        <v>67577421</v>
      </c>
      <c r="B174" t="s">
        <v>316</v>
      </c>
      <c r="C174" t="s">
        <v>1303</v>
      </c>
      <c r="D174" t="s">
        <v>1160</v>
      </c>
      <c r="E174" t="s">
        <v>1173</v>
      </c>
    </row>
    <row r="175" spans="1:5" x14ac:dyDescent="0.3">
      <c r="A175">
        <v>67738206</v>
      </c>
      <c r="B175" t="s">
        <v>328</v>
      </c>
      <c r="C175" t="s">
        <v>1303</v>
      </c>
      <c r="D175" t="s">
        <v>1160</v>
      </c>
      <c r="E175" t="s">
        <v>1173</v>
      </c>
    </row>
    <row r="176" spans="1:5" x14ac:dyDescent="0.3">
      <c r="A176">
        <v>67738211</v>
      </c>
      <c r="B176" t="s">
        <v>329</v>
      </c>
      <c r="C176" t="s">
        <v>1303</v>
      </c>
      <c r="D176" t="s">
        <v>1160</v>
      </c>
      <c r="E176" t="s">
        <v>1173</v>
      </c>
    </row>
    <row r="177" spans="1:5" x14ac:dyDescent="0.3">
      <c r="A177">
        <v>67751196</v>
      </c>
      <c r="B177" t="s">
        <v>331</v>
      </c>
      <c r="C177" t="s">
        <v>1303</v>
      </c>
      <c r="D177" t="s">
        <v>1190</v>
      </c>
      <c r="E177" t="s">
        <v>1173</v>
      </c>
    </row>
    <row r="178" spans="1:5" x14ac:dyDescent="0.3">
      <c r="A178">
        <v>68448695</v>
      </c>
      <c r="B178" t="s">
        <v>920</v>
      </c>
      <c r="C178" t="s">
        <v>1302</v>
      </c>
      <c r="D178" t="s">
        <v>1180</v>
      </c>
      <c r="E178" t="s">
        <v>1174</v>
      </c>
    </row>
    <row r="179" spans="1:5" x14ac:dyDescent="0.3">
      <c r="A179">
        <v>68448698</v>
      </c>
      <c r="B179" t="s">
        <v>581</v>
      </c>
      <c r="C179" t="s">
        <v>1302</v>
      </c>
      <c r="D179" t="s">
        <v>1197</v>
      </c>
      <c r="E179" t="s">
        <v>1203</v>
      </c>
    </row>
    <row r="180" spans="1:5" x14ac:dyDescent="0.3">
      <c r="A180">
        <v>68448706</v>
      </c>
      <c r="B180" t="s">
        <v>508</v>
      </c>
      <c r="C180" t="s">
        <v>1303</v>
      </c>
      <c r="D180" t="s">
        <v>1160</v>
      </c>
      <c r="E180" t="s">
        <v>1174</v>
      </c>
    </row>
    <row r="181" spans="1:5" x14ac:dyDescent="0.3">
      <c r="A181">
        <v>68448709</v>
      </c>
      <c r="B181" t="s">
        <v>750</v>
      </c>
      <c r="C181" t="s">
        <v>1302</v>
      </c>
      <c r="D181" t="s">
        <v>1197</v>
      </c>
      <c r="E181" t="s">
        <v>1203</v>
      </c>
    </row>
    <row r="182" spans="1:5" x14ac:dyDescent="0.3">
      <c r="A182">
        <v>68558207</v>
      </c>
      <c r="B182" t="s">
        <v>680</v>
      </c>
      <c r="C182" t="s">
        <v>1302</v>
      </c>
      <c r="D182" t="s">
        <v>1180</v>
      </c>
      <c r="E182" t="s">
        <v>1183</v>
      </c>
    </row>
    <row r="183" spans="1:5" x14ac:dyDescent="0.3">
      <c r="A183">
        <v>68660152</v>
      </c>
      <c r="B183" t="s">
        <v>718</v>
      </c>
      <c r="C183" t="s">
        <v>1302</v>
      </c>
      <c r="D183" t="s">
        <v>1169</v>
      </c>
      <c r="E183" t="s">
        <v>1170</v>
      </c>
    </row>
    <row r="184" spans="1:5" x14ac:dyDescent="0.3">
      <c r="A184">
        <v>68703091</v>
      </c>
      <c r="B184" t="s">
        <v>699</v>
      </c>
      <c r="C184" t="s">
        <v>1302</v>
      </c>
      <c r="D184" t="s">
        <v>1169</v>
      </c>
      <c r="E184" t="s">
        <v>1173</v>
      </c>
    </row>
    <row r="185" spans="1:5" x14ac:dyDescent="0.3">
      <c r="A185">
        <v>68706527</v>
      </c>
      <c r="B185" t="s">
        <v>752</v>
      </c>
      <c r="C185" t="s">
        <v>1302</v>
      </c>
      <c r="D185" t="s">
        <v>1180</v>
      </c>
      <c r="E185" t="s">
        <v>1174</v>
      </c>
    </row>
    <row r="186" spans="1:5" x14ac:dyDescent="0.3">
      <c r="A186">
        <v>68729734</v>
      </c>
      <c r="B186" t="s">
        <v>632</v>
      </c>
      <c r="C186" t="s">
        <v>1302</v>
      </c>
      <c r="D186" t="s">
        <v>1208</v>
      </c>
      <c r="E186" t="s">
        <v>1179</v>
      </c>
    </row>
    <row r="187" spans="1:5" x14ac:dyDescent="0.3">
      <c r="A187">
        <v>68731560</v>
      </c>
      <c r="B187" t="s">
        <v>676</v>
      </c>
      <c r="C187" t="s">
        <v>1302</v>
      </c>
      <c r="D187" t="s">
        <v>1169</v>
      </c>
      <c r="E187" t="s">
        <v>1173</v>
      </c>
    </row>
    <row r="188" spans="1:5" x14ac:dyDescent="0.3">
      <c r="A188">
        <v>68755990</v>
      </c>
      <c r="B188" t="s">
        <v>627</v>
      </c>
      <c r="C188" t="s">
        <v>1302</v>
      </c>
      <c r="D188" t="s">
        <v>1169</v>
      </c>
      <c r="E188" t="s">
        <v>1170</v>
      </c>
    </row>
    <row r="189" spans="1:5" x14ac:dyDescent="0.3">
      <c r="A189">
        <v>68760225</v>
      </c>
      <c r="B189" t="s">
        <v>626</v>
      </c>
      <c r="C189" t="s">
        <v>1302</v>
      </c>
      <c r="D189" t="s">
        <v>1207</v>
      </c>
      <c r="E189" t="s">
        <v>1179</v>
      </c>
    </row>
    <row r="190" spans="1:5" x14ac:dyDescent="0.3">
      <c r="A190">
        <v>68761777</v>
      </c>
      <c r="B190" t="s">
        <v>263</v>
      </c>
      <c r="C190" t="s">
        <v>1304</v>
      </c>
      <c r="D190" t="s">
        <v>1167</v>
      </c>
      <c r="E190" t="s">
        <v>1168</v>
      </c>
    </row>
    <row r="191" spans="1:5" x14ac:dyDescent="0.3">
      <c r="A191">
        <v>68764357</v>
      </c>
      <c r="B191" t="s">
        <v>629</v>
      </c>
      <c r="C191" t="s">
        <v>1302</v>
      </c>
      <c r="D191" t="s">
        <v>1207</v>
      </c>
      <c r="E191" t="s">
        <v>1179</v>
      </c>
    </row>
    <row r="192" spans="1:5" x14ac:dyDescent="0.3">
      <c r="A192">
        <v>68768919</v>
      </c>
      <c r="B192" t="s">
        <v>625</v>
      </c>
      <c r="C192" t="s">
        <v>1302</v>
      </c>
      <c r="D192" t="s">
        <v>1169</v>
      </c>
      <c r="E192" t="s">
        <v>1173</v>
      </c>
    </row>
    <row r="193" spans="1:5" x14ac:dyDescent="0.3">
      <c r="A193">
        <v>68770074</v>
      </c>
      <c r="B193" t="s">
        <v>628</v>
      </c>
      <c r="C193" t="s">
        <v>1302</v>
      </c>
      <c r="D193" t="s">
        <v>1207</v>
      </c>
      <c r="E193" t="s">
        <v>1179</v>
      </c>
    </row>
    <row r="194" spans="1:5" x14ac:dyDescent="0.3">
      <c r="A194">
        <v>69577097</v>
      </c>
      <c r="B194" t="s">
        <v>1184</v>
      </c>
      <c r="C194" t="s">
        <v>1303</v>
      </c>
      <c r="D194" t="s">
        <v>1160</v>
      </c>
      <c r="E194" t="s">
        <v>1185</v>
      </c>
    </row>
    <row r="195" spans="1:5" x14ac:dyDescent="0.3">
      <c r="A195">
        <v>69755942</v>
      </c>
      <c r="B195" t="s">
        <v>749</v>
      </c>
      <c r="C195" t="s">
        <v>1300</v>
      </c>
      <c r="D195" t="s">
        <v>1176</v>
      </c>
      <c r="E195" t="s">
        <v>1174</v>
      </c>
    </row>
    <row r="196" spans="1:5" x14ac:dyDescent="0.3">
      <c r="A196">
        <v>69996173</v>
      </c>
      <c r="B196" t="s">
        <v>713</v>
      </c>
      <c r="C196" t="s">
        <v>1303</v>
      </c>
      <c r="D196" t="s">
        <v>1160</v>
      </c>
      <c r="E196" t="s">
        <v>1170</v>
      </c>
    </row>
    <row r="197" spans="1:5" x14ac:dyDescent="0.3">
      <c r="A197">
        <v>81334801</v>
      </c>
      <c r="B197" t="s">
        <v>575</v>
      </c>
      <c r="C197" t="s">
        <v>1302</v>
      </c>
      <c r="D197" t="s">
        <v>1180</v>
      </c>
      <c r="E197" t="s">
        <v>1198</v>
      </c>
    </row>
    <row r="198" spans="1:5" x14ac:dyDescent="0.3">
      <c r="A198">
        <v>10430901</v>
      </c>
      <c r="B198" t="s">
        <v>1305</v>
      </c>
      <c r="C198" t="s">
        <v>1301</v>
      </c>
      <c r="D198" t="s">
        <v>1194</v>
      </c>
      <c r="E198" t="s">
        <v>1306</v>
      </c>
    </row>
    <row r="199" spans="1:5" x14ac:dyDescent="0.3">
      <c r="A199">
        <v>16087302</v>
      </c>
      <c r="B199" t="s">
        <v>1307</v>
      </c>
      <c r="C199" t="s">
        <v>1302</v>
      </c>
      <c r="D199" t="s">
        <v>1197</v>
      </c>
      <c r="E199" t="s">
        <v>1308</v>
      </c>
    </row>
    <row r="200" spans="1:5" x14ac:dyDescent="0.3">
      <c r="A200">
        <v>16087502</v>
      </c>
      <c r="B200" t="s">
        <v>1309</v>
      </c>
      <c r="C200" t="s">
        <v>1302</v>
      </c>
      <c r="D200" t="s">
        <v>1197</v>
      </c>
      <c r="E200" t="s">
        <v>1308</v>
      </c>
    </row>
    <row r="201" spans="1:5" x14ac:dyDescent="0.3">
      <c r="A201">
        <v>18758101</v>
      </c>
      <c r="B201" t="s">
        <v>1310</v>
      </c>
      <c r="C201" t="s">
        <v>1301</v>
      </c>
      <c r="D201" t="s">
        <v>1311</v>
      </c>
      <c r="E201" t="s">
        <v>1312</v>
      </c>
    </row>
    <row r="202" spans="1:5" x14ac:dyDescent="0.3">
      <c r="A202">
        <v>38757501</v>
      </c>
      <c r="B202" t="s">
        <v>1313</v>
      </c>
      <c r="C202" t="s">
        <v>1301</v>
      </c>
      <c r="D202" t="s">
        <v>1311</v>
      </c>
      <c r="E202" t="s">
        <v>1312</v>
      </c>
    </row>
    <row r="203" spans="1:5" x14ac:dyDescent="0.3">
      <c r="A203">
        <v>44515500</v>
      </c>
      <c r="B203" t="s">
        <v>1314</v>
      </c>
      <c r="C203" t="s">
        <v>1301</v>
      </c>
      <c r="D203" t="s">
        <v>1194</v>
      </c>
      <c r="E203" t="s">
        <v>1306</v>
      </c>
    </row>
    <row r="204" spans="1:5" x14ac:dyDescent="0.3">
      <c r="A204">
        <v>62717671</v>
      </c>
      <c r="B204" t="s">
        <v>1315</v>
      </c>
      <c r="C204" t="s">
        <v>1316</v>
      </c>
      <c r="D204" t="s">
        <v>1317</v>
      </c>
      <c r="E204" t="s">
        <v>1306</v>
      </c>
    </row>
    <row r="205" spans="1:5" x14ac:dyDescent="0.3">
      <c r="A205">
        <v>62717963</v>
      </c>
      <c r="B205" t="s">
        <v>1318</v>
      </c>
      <c r="C205" t="s">
        <v>1300</v>
      </c>
      <c r="D205" t="s">
        <v>1176</v>
      </c>
      <c r="E205" t="s">
        <v>1319</v>
      </c>
    </row>
    <row r="206" spans="1:5" x14ac:dyDescent="0.3">
      <c r="A206">
        <v>64349160</v>
      </c>
      <c r="B206" t="s">
        <v>1320</v>
      </c>
      <c r="C206" t="s">
        <v>1316</v>
      </c>
      <c r="D206" t="s">
        <v>1317</v>
      </c>
      <c r="E206" t="s">
        <v>1321</v>
      </c>
    </row>
    <row r="207" spans="1:5" x14ac:dyDescent="0.3">
      <c r="A207">
        <v>64363697</v>
      </c>
      <c r="B207" t="s">
        <v>1322</v>
      </c>
      <c r="C207" t="s">
        <v>1316</v>
      </c>
      <c r="D207" t="s">
        <v>1317</v>
      </c>
      <c r="E207" t="s">
        <v>1321</v>
      </c>
    </row>
    <row r="208" spans="1:5" x14ac:dyDescent="0.3">
      <c r="A208">
        <v>64363721</v>
      </c>
      <c r="B208" t="s">
        <v>1323</v>
      </c>
      <c r="C208" t="s">
        <v>1316</v>
      </c>
      <c r="D208" t="s">
        <v>1317</v>
      </c>
      <c r="E208" t="s">
        <v>1321</v>
      </c>
    </row>
    <row r="209" spans="1:5" x14ac:dyDescent="0.3">
      <c r="A209">
        <v>64372417</v>
      </c>
      <c r="B209" t="s">
        <v>1324</v>
      </c>
      <c r="C209" t="s">
        <v>1316</v>
      </c>
      <c r="D209" t="s">
        <v>1325</v>
      </c>
      <c r="E209" t="s">
        <v>1237</v>
      </c>
    </row>
    <row r="210" spans="1:5" x14ac:dyDescent="0.3">
      <c r="A210">
        <v>64372494</v>
      </c>
      <c r="B210" t="s">
        <v>1326</v>
      </c>
      <c r="C210" t="s">
        <v>1316</v>
      </c>
      <c r="D210" t="s">
        <v>1317</v>
      </c>
      <c r="E210" t="s">
        <v>1321</v>
      </c>
    </row>
    <row r="211" spans="1:5" x14ac:dyDescent="0.3">
      <c r="A211">
        <v>64383152</v>
      </c>
      <c r="B211" t="s">
        <v>1327</v>
      </c>
      <c r="C211" t="s">
        <v>1316</v>
      </c>
      <c r="D211" t="s">
        <v>1325</v>
      </c>
      <c r="E211" t="s">
        <v>1237</v>
      </c>
    </row>
    <row r="212" spans="1:5" x14ac:dyDescent="0.3">
      <c r="A212">
        <v>64383453</v>
      </c>
      <c r="B212" t="s">
        <v>1328</v>
      </c>
      <c r="C212" t="s">
        <v>1316</v>
      </c>
      <c r="D212" t="s">
        <v>1325</v>
      </c>
      <c r="E212" t="s">
        <v>1237</v>
      </c>
    </row>
    <row r="213" spans="1:5" x14ac:dyDescent="0.3">
      <c r="A213">
        <v>64387246</v>
      </c>
      <c r="B213" t="s">
        <v>1329</v>
      </c>
      <c r="C213" t="s">
        <v>1316</v>
      </c>
      <c r="D213" t="s">
        <v>1317</v>
      </c>
      <c r="E213" t="s">
        <v>1306</v>
      </c>
    </row>
    <row r="214" spans="1:5" x14ac:dyDescent="0.3">
      <c r="A214">
        <v>64762649</v>
      </c>
      <c r="B214" t="s">
        <v>1330</v>
      </c>
      <c r="C214" t="s">
        <v>1316</v>
      </c>
      <c r="D214" t="s">
        <v>1325</v>
      </c>
      <c r="E214" t="s">
        <v>1237</v>
      </c>
    </row>
    <row r="215" spans="1:5" x14ac:dyDescent="0.3">
      <c r="A215">
        <v>64764621</v>
      </c>
      <c r="B215" t="s">
        <v>1331</v>
      </c>
      <c r="C215" t="s">
        <v>1316</v>
      </c>
      <c r="D215" t="s">
        <v>1317</v>
      </c>
      <c r="E215" t="s">
        <v>1321</v>
      </c>
    </row>
    <row r="216" spans="1:5" x14ac:dyDescent="0.3">
      <c r="A216">
        <v>64794990</v>
      </c>
      <c r="B216" t="s">
        <v>1332</v>
      </c>
      <c r="C216" t="s">
        <v>1300</v>
      </c>
      <c r="D216" t="s">
        <v>1176</v>
      </c>
      <c r="E216" t="s">
        <v>1333</v>
      </c>
    </row>
    <row r="217" spans="1:5" x14ac:dyDescent="0.3">
      <c r="A217">
        <v>64801918</v>
      </c>
      <c r="B217" t="s">
        <v>1334</v>
      </c>
      <c r="C217" t="s">
        <v>1302</v>
      </c>
      <c r="D217" t="s">
        <v>1335</v>
      </c>
      <c r="E217" t="s">
        <v>1336</v>
      </c>
    </row>
    <row r="218" spans="1:5" x14ac:dyDescent="0.3">
      <c r="A218">
        <v>64801920</v>
      </c>
      <c r="B218" t="s">
        <v>1337</v>
      </c>
      <c r="C218" t="s">
        <v>1302</v>
      </c>
      <c r="D218" t="s">
        <v>1335</v>
      </c>
      <c r="E218" t="s">
        <v>1336</v>
      </c>
    </row>
    <row r="219" spans="1:5" x14ac:dyDescent="0.3">
      <c r="A219">
        <v>64801922</v>
      </c>
      <c r="B219" t="s">
        <v>1338</v>
      </c>
      <c r="C219" t="s">
        <v>1302</v>
      </c>
      <c r="D219" t="s">
        <v>1335</v>
      </c>
      <c r="E219" t="s">
        <v>1336</v>
      </c>
    </row>
    <row r="220" spans="1:5" x14ac:dyDescent="0.3">
      <c r="A220">
        <v>64819945</v>
      </c>
      <c r="B220" t="s">
        <v>1310</v>
      </c>
      <c r="C220" t="s">
        <v>1301</v>
      </c>
      <c r="D220" t="s">
        <v>1311</v>
      </c>
      <c r="E220" t="s">
        <v>1312</v>
      </c>
    </row>
    <row r="221" spans="1:5" x14ac:dyDescent="0.3">
      <c r="A221">
        <v>64826174</v>
      </c>
      <c r="B221" t="s">
        <v>1313</v>
      </c>
      <c r="C221" t="s">
        <v>1301</v>
      </c>
      <c r="D221" t="s">
        <v>1311</v>
      </c>
      <c r="E221" t="s">
        <v>1312</v>
      </c>
    </row>
    <row r="222" spans="1:5" x14ac:dyDescent="0.3">
      <c r="A222">
        <v>64838499</v>
      </c>
      <c r="B222" t="s">
        <v>1339</v>
      </c>
      <c r="C222" t="s">
        <v>1302</v>
      </c>
      <c r="D222" t="s">
        <v>1169</v>
      </c>
      <c r="E222" t="s">
        <v>1336</v>
      </c>
    </row>
    <row r="223" spans="1:5" x14ac:dyDescent="0.3">
      <c r="A223">
        <v>64838513</v>
      </c>
      <c r="B223" t="s">
        <v>1340</v>
      </c>
      <c r="C223" t="s">
        <v>1302</v>
      </c>
      <c r="D223" t="s">
        <v>1169</v>
      </c>
      <c r="E223" t="s">
        <v>1336</v>
      </c>
    </row>
    <row r="224" spans="1:5" x14ac:dyDescent="0.3">
      <c r="A224">
        <v>64838515</v>
      </c>
      <c r="B224" t="s">
        <v>1341</v>
      </c>
      <c r="C224" t="s">
        <v>1302</v>
      </c>
      <c r="D224" t="s">
        <v>1169</v>
      </c>
      <c r="E224" t="s">
        <v>1336</v>
      </c>
    </row>
    <row r="225" spans="1:5" x14ac:dyDescent="0.3">
      <c r="A225">
        <v>64866771</v>
      </c>
      <c r="B225" t="s">
        <v>1342</v>
      </c>
      <c r="C225" t="s">
        <v>1302</v>
      </c>
      <c r="D225" t="s">
        <v>1197</v>
      </c>
      <c r="E225" t="s">
        <v>1308</v>
      </c>
    </row>
    <row r="226" spans="1:5" x14ac:dyDescent="0.3">
      <c r="A226">
        <v>64868173</v>
      </c>
      <c r="B226" t="s">
        <v>1343</v>
      </c>
      <c r="C226" t="s">
        <v>1316</v>
      </c>
      <c r="D226" t="s">
        <v>1325</v>
      </c>
      <c r="E226" t="s">
        <v>1237</v>
      </c>
    </row>
    <row r="227" spans="1:5" x14ac:dyDescent="0.3">
      <c r="A227">
        <v>64868585</v>
      </c>
      <c r="B227" t="s">
        <v>1309</v>
      </c>
      <c r="C227" t="s">
        <v>1302</v>
      </c>
      <c r="D227" t="s">
        <v>1197</v>
      </c>
      <c r="E227" t="s">
        <v>1308</v>
      </c>
    </row>
    <row r="228" spans="1:5" x14ac:dyDescent="0.3">
      <c r="A228">
        <v>64892130</v>
      </c>
      <c r="B228" t="s">
        <v>1344</v>
      </c>
      <c r="C228" t="s">
        <v>1302</v>
      </c>
      <c r="D228" t="s">
        <v>1180</v>
      </c>
      <c r="E228" t="s">
        <v>1333</v>
      </c>
    </row>
    <row r="229" spans="1:5" x14ac:dyDescent="0.3">
      <c r="A229">
        <v>64901948</v>
      </c>
      <c r="B229" t="s">
        <v>1345</v>
      </c>
      <c r="C229" t="s">
        <v>1316</v>
      </c>
      <c r="D229" t="s">
        <v>1317</v>
      </c>
      <c r="E229" t="s">
        <v>1306</v>
      </c>
    </row>
    <row r="230" spans="1:5" x14ac:dyDescent="0.3">
      <c r="A230">
        <v>64911696</v>
      </c>
      <c r="B230" t="s">
        <v>1346</v>
      </c>
      <c r="C230" t="s">
        <v>1302</v>
      </c>
      <c r="D230" t="s">
        <v>1197</v>
      </c>
      <c r="E230" t="s">
        <v>1308</v>
      </c>
    </row>
    <row r="231" spans="1:5" x14ac:dyDescent="0.3">
      <c r="A231">
        <v>64911698</v>
      </c>
      <c r="B231" t="s">
        <v>1347</v>
      </c>
      <c r="C231" t="s">
        <v>1302</v>
      </c>
      <c r="D231" t="s">
        <v>1197</v>
      </c>
      <c r="E231" t="s">
        <v>1308</v>
      </c>
    </row>
    <row r="232" spans="1:5" x14ac:dyDescent="0.3">
      <c r="A232">
        <v>67456633</v>
      </c>
      <c r="B232" t="s">
        <v>1348</v>
      </c>
      <c r="C232" t="s">
        <v>1302</v>
      </c>
      <c r="D232" t="s">
        <v>1349</v>
      </c>
      <c r="E232" t="s">
        <v>1312</v>
      </c>
    </row>
    <row r="233" spans="1:5" x14ac:dyDescent="0.3">
      <c r="A233">
        <v>67597645</v>
      </c>
      <c r="B233" t="s">
        <v>1350</v>
      </c>
      <c r="C233" t="s">
        <v>1302</v>
      </c>
      <c r="D233" t="s">
        <v>1335</v>
      </c>
      <c r="E233" t="s">
        <v>1351</v>
      </c>
    </row>
    <row r="234" spans="1:5" x14ac:dyDescent="0.3">
      <c r="A234">
        <v>67601585</v>
      </c>
      <c r="B234" t="s">
        <v>1352</v>
      </c>
      <c r="C234" t="s">
        <v>1302</v>
      </c>
      <c r="D234" t="s">
        <v>1335</v>
      </c>
      <c r="E234" t="s">
        <v>1351</v>
      </c>
    </row>
    <row r="235" spans="1:5" x14ac:dyDescent="0.3">
      <c r="A235">
        <v>67658716</v>
      </c>
      <c r="B235" t="s">
        <v>1353</v>
      </c>
      <c r="C235" t="s">
        <v>1302</v>
      </c>
      <c r="D235" t="s">
        <v>1169</v>
      </c>
      <c r="E235" t="s">
        <v>1336</v>
      </c>
    </row>
    <row r="236" spans="1:5" x14ac:dyDescent="0.3">
      <c r="A236">
        <v>67716381</v>
      </c>
      <c r="B236" t="s">
        <v>1354</v>
      </c>
      <c r="C236" t="s">
        <v>1302</v>
      </c>
      <c r="D236" t="s">
        <v>1335</v>
      </c>
      <c r="E236" t="s">
        <v>1351</v>
      </c>
    </row>
    <row r="237" spans="1:5" x14ac:dyDescent="0.3">
      <c r="A237">
        <v>67716383</v>
      </c>
      <c r="B237" t="s">
        <v>1355</v>
      </c>
      <c r="C237" t="s">
        <v>1302</v>
      </c>
      <c r="D237" t="s">
        <v>1335</v>
      </c>
      <c r="E237" t="s">
        <v>1351</v>
      </c>
    </row>
    <row r="238" spans="1:5" x14ac:dyDescent="0.3">
      <c r="A238">
        <v>67749319</v>
      </c>
      <c r="B238" t="s">
        <v>1356</v>
      </c>
      <c r="C238" t="s">
        <v>1302</v>
      </c>
      <c r="D238" t="s">
        <v>1335</v>
      </c>
      <c r="E238" t="s">
        <v>1174</v>
      </c>
    </row>
    <row r="239" spans="1:5" x14ac:dyDescent="0.3">
      <c r="A239">
        <v>68158716</v>
      </c>
      <c r="B239" t="s">
        <v>1357</v>
      </c>
      <c r="C239" t="s">
        <v>1302</v>
      </c>
      <c r="D239" t="s">
        <v>1335</v>
      </c>
      <c r="E239" t="s">
        <v>1174</v>
      </c>
    </row>
    <row r="240" spans="1:5" x14ac:dyDescent="0.3">
      <c r="A240">
        <v>68158718</v>
      </c>
      <c r="B240" t="s">
        <v>1358</v>
      </c>
      <c r="C240" t="s">
        <v>1302</v>
      </c>
      <c r="D240" t="s">
        <v>1335</v>
      </c>
      <c r="E240" t="s">
        <v>1174</v>
      </c>
    </row>
    <row r="241" spans="1:5" x14ac:dyDescent="0.3">
      <c r="A241">
        <v>68158720</v>
      </c>
      <c r="B241" t="s">
        <v>1359</v>
      </c>
      <c r="C241" t="s">
        <v>1302</v>
      </c>
      <c r="D241" t="s">
        <v>1335</v>
      </c>
      <c r="E241" t="s">
        <v>1174</v>
      </c>
    </row>
    <row r="242" spans="1:5" x14ac:dyDescent="0.3">
      <c r="A242">
        <v>68187963</v>
      </c>
      <c r="B242" t="s">
        <v>1360</v>
      </c>
      <c r="C242" t="s">
        <v>1302</v>
      </c>
      <c r="D242" t="s">
        <v>1180</v>
      </c>
      <c r="E242" t="s">
        <v>1333</v>
      </c>
    </row>
    <row r="243" spans="1:5" x14ac:dyDescent="0.3">
      <c r="A243">
        <v>68279251</v>
      </c>
      <c r="B243" t="s">
        <v>1361</v>
      </c>
      <c r="C243" t="s">
        <v>1302</v>
      </c>
      <c r="D243" t="s">
        <v>1197</v>
      </c>
      <c r="E243" t="s">
        <v>1308</v>
      </c>
    </row>
    <row r="244" spans="1:5" x14ac:dyDescent="0.3">
      <c r="A244">
        <v>68300054</v>
      </c>
      <c r="B244" t="s">
        <v>1362</v>
      </c>
      <c r="C244" t="s">
        <v>1302</v>
      </c>
      <c r="D244" t="s">
        <v>1335</v>
      </c>
      <c r="E244" t="s">
        <v>1351</v>
      </c>
    </row>
    <row r="245" spans="1:5" x14ac:dyDescent="0.3">
      <c r="A245">
        <v>68531174</v>
      </c>
      <c r="B245" t="s">
        <v>1363</v>
      </c>
      <c r="C245" t="s">
        <v>1302</v>
      </c>
      <c r="D245" t="s">
        <v>1335</v>
      </c>
      <c r="E245" t="s">
        <v>1351</v>
      </c>
    </row>
    <row r="246" spans="1:5" x14ac:dyDescent="0.3">
      <c r="A246">
        <v>68531193</v>
      </c>
      <c r="B246" t="s">
        <v>1364</v>
      </c>
      <c r="C246" t="s">
        <v>1302</v>
      </c>
      <c r="D246" t="s">
        <v>1335</v>
      </c>
      <c r="E246" t="s">
        <v>1351</v>
      </c>
    </row>
    <row r="247" spans="1:5" x14ac:dyDescent="0.3">
      <c r="A247">
        <v>68531222</v>
      </c>
      <c r="B247" t="s">
        <v>1365</v>
      </c>
      <c r="C247" t="s">
        <v>1302</v>
      </c>
      <c r="D247" t="s">
        <v>1335</v>
      </c>
      <c r="E247" t="s">
        <v>1351</v>
      </c>
    </row>
    <row r="248" spans="1:5" x14ac:dyDescent="0.3">
      <c r="A248">
        <v>68559861</v>
      </c>
      <c r="B248" t="s">
        <v>1366</v>
      </c>
      <c r="C248" t="s">
        <v>1302</v>
      </c>
      <c r="D248" t="s">
        <v>1335</v>
      </c>
      <c r="E248" t="s">
        <v>1336</v>
      </c>
    </row>
    <row r="249" spans="1:5" x14ac:dyDescent="0.3">
      <c r="A249">
        <v>68561493</v>
      </c>
      <c r="B249" t="s">
        <v>1367</v>
      </c>
      <c r="C249" t="s">
        <v>1302</v>
      </c>
      <c r="D249" t="s">
        <v>1335</v>
      </c>
      <c r="E249" t="s">
        <v>1336</v>
      </c>
    </row>
    <row r="250" spans="1:5" x14ac:dyDescent="0.3">
      <c r="A250">
        <v>68567453</v>
      </c>
      <c r="B250" t="s">
        <v>1368</v>
      </c>
      <c r="C250" t="s">
        <v>1301</v>
      </c>
      <c r="D250" t="s">
        <v>1194</v>
      </c>
      <c r="E250" t="s">
        <v>1306</v>
      </c>
    </row>
    <row r="251" spans="1:5" x14ac:dyDescent="0.3">
      <c r="A251">
        <v>68570567</v>
      </c>
      <c r="B251" t="s">
        <v>1369</v>
      </c>
      <c r="C251" t="s">
        <v>1302</v>
      </c>
      <c r="D251" t="s">
        <v>1197</v>
      </c>
      <c r="E251" t="s">
        <v>1308</v>
      </c>
    </row>
    <row r="252" spans="1:5" x14ac:dyDescent="0.3">
      <c r="A252">
        <v>68591791</v>
      </c>
      <c r="B252" t="s">
        <v>1370</v>
      </c>
      <c r="C252" t="s">
        <v>1300</v>
      </c>
      <c r="D252" t="s">
        <v>1176</v>
      </c>
      <c r="E252" t="s">
        <v>1319</v>
      </c>
    </row>
    <row r="253" spans="1:5" x14ac:dyDescent="0.3">
      <c r="A253">
        <v>68642520</v>
      </c>
      <c r="B253" t="s">
        <v>1371</v>
      </c>
      <c r="C253" t="s">
        <v>1302</v>
      </c>
      <c r="D253" t="s">
        <v>1169</v>
      </c>
      <c r="E253" t="s">
        <v>1336</v>
      </c>
    </row>
    <row r="254" spans="1:5" x14ac:dyDescent="0.3">
      <c r="A254">
        <v>68653017</v>
      </c>
      <c r="B254" t="s">
        <v>1372</v>
      </c>
      <c r="C254" t="s">
        <v>1301</v>
      </c>
      <c r="D254" t="s">
        <v>1194</v>
      </c>
      <c r="E254" t="s">
        <v>1312</v>
      </c>
    </row>
    <row r="255" spans="1:5" x14ac:dyDescent="0.3">
      <c r="A255">
        <v>68653019</v>
      </c>
      <c r="B255" t="s">
        <v>1373</v>
      </c>
      <c r="C255" t="s">
        <v>1301</v>
      </c>
      <c r="D255" t="s">
        <v>1194</v>
      </c>
      <c r="E255" t="s">
        <v>1312</v>
      </c>
    </row>
    <row r="256" spans="1:5" x14ac:dyDescent="0.3">
      <c r="A256">
        <v>68681398</v>
      </c>
      <c r="B256" t="s">
        <v>1374</v>
      </c>
      <c r="C256" t="s">
        <v>1302</v>
      </c>
      <c r="D256" t="s">
        <v>1335</v>
      </c>
      <c r="E256" t="s">
        <v>1351</v>
      </c>
    </row>
    <row r="257" spans="1:5" x14ac:dyDescent="0.3">
      <c r="A257">
        <v>68691814</v>
      </c>
      <c r="B257" t="s">
        <v>1375</v>
      </c>
      <c r="C257" t="s">
        <v>1302</v>
      </c>
      <c r="D257" t="s">
        <v>1335</v>
      </c>
      <c r="E257" t="s">
        <v>1351</v>
      </c>
    </row>
    <row r="258" spans="1:5" x14ac:dyDescent="0.3">
      <c r="A258">
        <v>68756776</v>
      </c>
      <c r="B258" t="s">
        <v>1376</v>
      </c>
      <c r="C258" t="s">
        <v>1303</v>
      </c>
      <c r="D258" t="s">
        <v>1171</v>
      </c>
      <c r="E258" t="s">
        <v>1333</v>
      </c>
    </row>
    <row r="259" spans="1:5" x14ac:dyDescent="0.3">
      <c r="A259">
        <v>68757802</v>
      </c>
      <c r="B259" t="s">
        <v>1377</v>
      </c>
      <c r="C259" t="s">
        <v>1303</v>
      </c>
      <c r="D259" t="s">
        <v>1171</v>
      </c>
      <c r="E259" t="s">
        <v>1333</v>
      </c>
    </row>
    <row r="260" spans="1:5" x14ac:dyDescent="0.3">
      <c r="A260">
        <v>68757869</v>
      </c>
      <c r="B260" t="s">
        <v>1378</v>
      </c>
      <c r="C260" t="s">
        <v>1303</v>
      </c>
      <c r="D260" t="s">
        <v>1171</v>
      </c>
      <c r="E260" t="s">
        <v>1333</v>
      </c>
    </row>
    <row r="261" spans="1:5" x14ac:dyDescent="0.3">
      <c r="A261">
        <v>68757964</v>
      </c>
      <c r="B261" t="s">
        <v>1379</v>
      </c>
      <c r="C261" t="s">
        <v>1303</v>
      </c>
      <c r="D261" t="s">
        <v>1171</v>
      </c>
      <c r="E261" t="s">
        <v>1333</v>
      </c>
    </row>
    <row r="262" spans="1:5" x14ac:dyDescent="0.3">
      <c r="A262">
        <v>68757965</v>
      </c>
      <c r="B262" t="s">
        <v>1380</v>
      </c>
      <c r="C262" t="s">
        <v>1303</v>
      </c>
      <c r="D262" t="s">
        <v>1171</v>
      </c>
      <c r="E262" t="s">
        <v>1333</v>
      </c>
    </row>
    <row r="263" spans="1:5" x14ac:dyDescent="0.3">
      <c r="A263">
        <v>68812954</v>
      </c>
      <c r="B263" t="s">
        <v>1381</v>
      </c>
      <c r="C263" t="s">
        <v>1302</v>
      </c>
      <c r="D263" t="s">
        <v>1335</v>
      </c>
      <c r="E263" t="s">
        <v>1351</v>
      </c>
    </row>
    <row r="264" spans="1:5" x14ac:dyDescent="0.3">
      <c r="A264">
        <v>68812955</v>
      </c>
      <c r="B264" t="s">
        <v>1382</v>
      </c>
      <c r="C264" t="s">
        <v>1302</v>
      </c>
      <c r="D264" t="s">
        <v>1335</v>
      </c>
      <c r="E264" t="s">
        <v>1351</v>
      </c>
    </row>
    <row r="265" spans="1:5" x14ac:dyDescent="0.3">
      <c r="A265">
        <v>68847867</v>
      </c>
      <c r="B265" t="s">
        <v>1383</v>
      </c>
      <c r="C265" t="s">
        <v>1301</v>
      </c>
      <c r="D265" t="s">
        <v>1194</v>
      </c>
      <c r="E265" t="s">
        <v>1384</v>
      </c>
    </row>
    <row r="266" spans="1:5" x14ac:dyDescent="0.3">
      <c r="A266">
        <v>68849570</v>
      </c>
      <c r="B266" t="s">
        <v>1385</v>
      </c>
      <c r="C266" t="s">
        <v>1316</v>
      </c>
      <c r="D266" t="s">
        <v>1317</v>
      </c>
      <c r="E266" t="s">
        <v>1306</v>
      </c>
    </row>
    <row r="267" spans="1:5" x14ac:dyDescent="0.3">
      <c r="A267">
        <v>68860651</v>
      </c>
      <c r="B267" t="s">
        <v>1386</v>
      </c>
      <c r="C267" t="s">
        <v>1387</v>
      </c>
      <c r="D267" t="s">
        <v>1387</v>
      </c>
      <c r="E267" t="s">
        <v>1388</v>
      </c>
    </row>
    <row r="268" spans="1:5" x14ac:dyDescent="0.3">
      <c r="A268">
        <v>68860653</v>
      </c>
      <c r="B268" t="s">
        <v>1389</v>
      </c>
      <c r="C268" t="s">
        <v>1387</v>
      </c>
      <c r="D268" t="s">
        <v>1387</v>
      </c>
      <c r="E268" t="s">
        <v>1388</v>
      </c>
    </row>
    <row r="269" spans="1:5" x14ac:dyDescent="0.3">
      <c r="A269">
        <v>68860655</v>
      </c>
      <c r="B269" t="s">
        <v>1390</v>
      </c>
      <c r="C269" t="s">
        <v>1387</v>
      </c>
      <c r="D269" t="s">
        <v>1387</v>
      </c>
      <c r="E269" t="s">
        <v>1388</v>
      </c>
    </row>
    <row r="270" spans="1:5" x14ac:dyDescent="0.3">
      <c r="A270">
        <v>68863921</v>
      </c>
      <c r="B270" t="s">
        <v>1391</v>
      </c>
      <c r="C270" t="s">
        <v>1387</v>
      </c>
      <c r="D270" t="s">
        <v>1387</v>
      </c>
      <c r="E270" t="s">
        <v>1388</v>
      </c>
    </row>
    <row r="271" spans="1:5" x14ac:dyDescent="0.3">
      <c r="A271">
        <v>68877904</v>
      </c>
      <c r="B271" t="s">
        <v>1392</v>
      </c>
      <c r="C271" t="s">
        <v>1302</v>
      </c>
      <c r="D271" t="s">
        <v>1197</v>
      </c>
      <c r="E271" t="e">
        <v>#N/A</v>
      </c>
    </row>
    <row r="272" spans="1:5" x14ac:dyDescent="0.3">
      <c r="A272">
        <v>68928587</v>
      </c>
      <c r="B272" t="s">
        <v>1393</v>
      </c>
      <c r="C272" t="s">
        <v>1303</v>
      </c>
      <c r="D272" t="s">
        <v>1171</v>
      </c>
      <c r="E272" t="s">
        <v>1394</v>
      </c>
    </row>
    <row r="273" spans="1:5" x14ac:dyDescent="0.3">
      <c r="A273">
        <v>68930453</v>
      </c>
      <c r="B273" t="s">
        <v>1395</v>
      </c>
      <c r="C273" t="s">
        <v>1303</v>
      </c>
      <c r="D273" t="s">
        <v>1171</v>
      </c>
      <c r="E273" t="s">
        <v>1394</v>
      </c>
    </row>
    <row r="274" spans="1:5" x14ac:dyDescent="0.3">
      <c r="A274">
        <v>68930517</v>
      </c>
      <c r="B274" t="s">
        <v>1396</v>
      </c>
      <c r="C274" t="s">
        <v>1303</v>
      </c>
      <c r="D274" t="s">
        <v>1171</v>
      </c>
      <c r="E274" t="s">
        <v>1394</v>
      </c>
    </row>
    <row r="275" spans="1:5" x14ac:dyDescent="0.3">
      <c r="A275">
        <v>68932868</v>
      </c>
      <c r="B275" t="s">
        <v>1397</v>
      </c>
      <c r="C275" t="s">
        <v>1302</v>
      </c>
      <c r="D275" t="s">
        <v>1197</v>
      </c>
      <c r="E275" t="s">
        <v>1308</v>
      </c>
    </row>
    <row r="276" spans="1:5" x14ac:dyDescent="0.3">
      <c r="A276">
        <v>68932872</v>
      </c>
      <c r="B276" t="s">
        <v>1398</v>
      </c>
      <c r="C276" t="s">
        <v>1302</v>
      </c>
      <c r="D276" t="s">
        <v>1197</v>
      </c>
      <c r="E276" t="s">
        <v>1308</v>
      </c>
    </row>
    <row r="277" spans="1:5" x14ac:dyDescent="0.3">
      <c r="A277">
        <v>68932874</v>
      </c>
      <c r="B277" t="s">
        <v>1399</v>
      </c>
      <c r="C277" t="s">
        <v>1302</v>
      </c>
      <c r="D277" t="s">
        <v>1197</v>
      </c>
      <c r="E277" t="s">
        <v>1308</v>
      </c>
    </row>
    <row r="278" spans="1:5" x14ac:dyDescent="0.3">
      <c r="A278">
        <v>68939111</v>
      </c>
      <c r="B278" t="s">
        <v>1400</v>
      </c>
      <c r="C278" t="s">
        <v>1303</v>
      </c>
      <c r="D278" t="s">
        <v>1171</v>
      </c>
      <c r="E278" t="s">
        <v>1394</v>
      </c>
    </row>
    <row r="279" spans="1:5" x14ac:dyDescent="0.3">
      <c r="A279">
        <v>69612556</v>
      </c>
      <c r="B279" t="s">
        <v>1401</v>
      </c>
      <c r="C279" t="s">
        <v>1301</v>
      </c>
      <c r="D279" t="s">
        <v>1194</v>
      </c>
      <c r="E279" t="s">
        <v>1312</v>
      </c>
    </row>
    <row r="280" spans="1:5" x14ac:dyDescent="0.3">
      <c r="A280">
        <v>69636758</v>
      </c>
      <c r="B280" t="s">
        <v>1402</v>
      </c>
      <c r="C280" t="s">
        <v>1302</v>
      </c>
      <c r="D280" t="s">
        <v>1335</v>
      </c>
      <c r="E280" t="s">
        <v>1351</v>
      </c>
    </row>
    <row r="281" spans="1:5" x14ac:dyDescent="0.3">
      <c r="A281">
        <v>69668815</v>
      </c>
      <c r="B281" t="s">
        <v>1403</v>
      </c>
      <c r="C281" t="s">
        <v>1302</v>
      </c>
      <c r="D281" t="s">
        <v>1404</v>
      </c>
      <c r="E281" t="s">
        <v>1319</v>
      </c>
    </row>
    <row r="282" spans="1:5" x14ac:dyDescent="0.3">
      <c r="A282">
        <v>69716514</v>
      </c>
      <c r="B282" t="s">
        <v>1405</v>
      </c>
      <c r="C282" t="s">
        <v>1300</v>
      </c>
      <c r="D282" t="s">
        <v>1176</v>
      </c>
      <c r="E282" t="s">
        <v>1333</v>
      </c>
    </row>
    <row r="283" spans="1:5" x14ac:dyDescent="0.3">
      <c r="A283">
        <v>69717422</v>
      </c>
      <c r="B283" t="s">
        <v>1406</v>
      </c>
      <c r="C283" t="s">
        <v>1300</v>
      </c>
      <c r="D283" t="s">
        <v>1176</v>
      </c>
      <c r="E283" t="s">
        <v>1333</v>
      </c>
    </row>
    <row r="284" spans="1:5" x14ac:dyDescent="0.3">
      <c r="A284">
        <v>69770544</v>
      </c>
      <c r="B284" t="s">
        <v>1407</v>
      </c>
      <c r="C284" t="s">
        <v>1316</v>
      </c>
      <c r="D284" t="s">
        <v>1317</v>
      </c>
      <c r="E284" t="s">
        <v>1306</v>
      </c>
    </row>
    <row r="285" spans="1:5" x14ac:dyDescent="0.3">
      <c r="A285">
        <v>69770546</v>
      </c>
      <c r="B285" t="s">
        <v>1408</v>
      </c>
      <c r="C285" t="s">
        <v>1316</v>
      </c>
      <c r="D285" t="s">
        <v>1317</v>
      </c>
      <c r="E285" t="s">
        <v>1306</v>
      </c>
    </row>
    <row r="286" spans="1:5" x14ac:dyDescent="0.3">
      <c r="A286">
        <v>69771285</v>
      </c>
      <c r="B286" t="s">
        <v>1409</v>
      </c>
      <c r="C286" t="s">
        <v>1316</v>
      </c>
      <c r="D286" t="s">
        <v>1317</v>
      </c>
      <c r="E286" t="s">
        <v>1306</v>
      </c>
    </row>
    <row r="287" spans="1:5" x14ac:dyDescent="0.3">
      <c r="A287">
        <v>69780131</v>
      </c>
      <c r="B287" t="s">
        <v>1410</v>
      </c>
      <c r="C287" t="s">
        <v>1316</v>
      </c>
      <c r="D287" t="s">
        <v>1317</v>
      </c>
      <c r="E287" t="s">
        <v>1306</v>
      </c>
    </row>
    <row r="288" spans="1:5" x14ac:dyDescent="0.3">
      <c r="A288">
        <v>69786049</v>
      </c>
      <c r="B288" t="s">
        <v>1411</v>
      </c>
      <c r="C288" t="s">
        <v>1302</v>
      </c>
      <c r="D288" t="s">
        <v>1335</v>
      </c>
      <c r="E288" t="s">
        <v>1351</v>
      </c>
    </row>
    <row r="289" spans="1:5" x14ac:dyDescent="0.3">
      <c r="A289">
        <v>69787363</v>
      </c>
      <c r="B289" t="s">
        <v>1412</v>
      </c>
      <c r="C289" t="s">
        <v>1301</v>
      </c>
      <c r="D289" t="s">
        <v>1194</v>
      </c>
      <c r="E289" t="s">
        <v>1388</v>
      </c>
    </row>
    <row r="290" spans="1:5" x14ac:dyDescent="0.3">
      <c r="A290">
        <v>69788677</v>
      </c>
      <c r="B290" t="s">
        <v>1413</v>
      </c>
      <c r="C290" t="s">
        <v>1301</v>
      </c>
      <c r="D290" t="s">
        <v>1194</v>
      </c>
      <c r="E290" t="s">
        <v>1388</v>
      </c>
    </row>
    <row r="291" spans="1:5" x14ac:dyDescent="0.3">
      <c r="A291">
        <v>69970016</v>
      </c>
      <c r="B291" t="s">
        <v>1414</v>
      </c>
      <c r="C291" t="s">
        <v>1302</v>
      </c>
      <c r="D291" t="s">
        <v>1207</v>
      </c>
      <c r="E291" t="s">
        <v>1351</v>
      </c>
    </row>
    <row r="292" spans="1:5" x14ac:dyDescent="0.3">
      <c r="A292">
        <v>68359537</v>
      </c>
      <c r="B292" t="s">
        <v>1415</v>
      </c>
      <c r="C292" t="s">
        <v>1416</v>
      </c>
      <c r="D292" t="s">
        <v>1417</v>
      </c>
      <c r="E292" t="s">
        <v>1418</v>
      </c>
    </row>
    <row r="293" spans="1:5" x14ac:dyDescent="0.3">
      <c r="A293">
        <v>68741828</v>
      </c>
      <c r="B293" t="s">
        <v>1419</v>
      </c>
      <c r="C293" t="s">
        <v>1416</v>
      </c>
      <c r="D293" t="s">
        <v>1417</v>
      </c>
      <c r="E293" t="s">
        <v>1418</v>
      </c>
    </row>
    <row r="294" spans="1:5" x14ac:dyDescent="0.3">
      <c r="A294">
        <v>68801090</v>
      </c>
      <c r="B294" t="s">
        <v>1420</v>
      </c>
      <c r="C294" t="s">
        <v>1416</v>
      </c>
      <c r="D294" t="s">
        <v>1421</v>
      </c>
      <c r="E294" t="s">
        <v>1418</v>
      </c>
    </row>
    <row r="295" spans="1:5" x14ac:dyDescent="0.3">
      <c r="A295">
        <v>64902224</v>
      </c>
      <c r="B295" t="s">
        <v>850</v>
      </c>
      <c r="C295" t="s">
        <v>1215</v>
      </c>
      <c r="D295" t="s">
        <v>1215</v>
      </c>
      <c r="E295" t="s">
        <v>1422</v>
      </c>
    </row>
    <row r="296" spans="1:5" x14ac:dyDescent="0.3">
      <c r="A296">
        <v>69775875</v>
      </c>
      <c r="B296" t="s">
        <v>1202</v>
      </c>
      <c r="C296" t="s">
        <v>1302</v>
      </c>
      <c r="D296" t="s">
        <v>1180</v>
      </c>
      <c r="E296" t="s">
        <v>1198</v>
      </c>
    </row>
    <row r="297" spans="1:5" x14ac:dyDescent="0.3">
      <c r="A297">
        <v>64944803</v>
      </c>
      <c r="B297" t="s">
        <v>1423</v>
      </c>
      <c r="C297" t="s">
        <v>1387</v>
      </c>
      <c r="D297" t="s">
        <v>1387</v>
      </c>
      <c r="E297" t="s">
        <v>1388</v>
      </c>
    </row>
    <row r="298" spans="1:5" x14ac:dyDescent="0.3">
      <c r="A298">
        <v>64976700</v>
      </c>
      <c r="B298" t="s">
        <v>1424</v>
      </c>
      <c r="C298" t="s">
        <v>1221</v>
      </c>
      <c r="D298" t="s">
        <v>1226</v>
      </c>
      <c r="E298" t="s">
        <v>1237</v>
      </c>
    </row>
    <row r="299" spans="1:5" x14ac:dyDescent="0.3">
      <c r="A299">
        <v>65285769</v>
      </c>
      <c r="B299" t="s">
        <v>1425</v>
      </c>
      <c r="C299" t="s">
        <v>1242</v>
      </c>
      <c r="D299" t="s">
        <v>1242</v>
      </c>
      <c r="E299" t="s">
        <v>1243</v>
      </c>
    </row>
    <row r="300" spans="1:5" x14ac:dyDescent="0.3">
      <c r="A300">
        <v>64950156</v>
      </c>
      <c r="B300" t="s">
        <v>1426</v>
      </c>
      <c r="C300" t="s">
        <v>1221</v>
      </c>
      <c r="D300" t="s">
        <v>1245</v>
      </c>
      <c r="E300" t="s">
        <v>1223</v>
      </c>
    </row>
    <row r="301" spans="1:5" x14ac:dyDescent="0.3">
      <c r="A301">
        <v>64839278</v>
      </c>
      <c r="B301" t="s">
        <v>1427</v>
      </c>
      <c r="C301" t="s">
        <v>1302</v>
      </c>
      <c r="D301" t="s">
        <v>1349</v>
      </c>
      <c r="E301" t="s">
        <v>1312</v>
      </c>
    </row>
    <row r="302" spans="1:5" x14ac:dyDescent="0.3">
      <c r="A302">
        <v>64944700</v>
      </c>
      <c r="B302" t="s">
        <v>1428</v>
      </c>
      <c r="C302" t="s">
        <v>1387</v>
      </c>
      <c r="D302" t="s">
        <v>1387</v>
      </c>
      <c r="E302" t="s">
        <v>1388</v>
      </c>
    </row>
  </sheetData>
  <pageMargins left="0.7" right="0.7" top="0.75" bottom="0.75" header="0.3" footer="0.3"/>
  <customProperties>
    <customPr name="_pios_id" r:id="rId1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CF9E-2955-435D-8646-27645E5C459B}">
  <sheetPr codeName="Sheet10" filterMode="1"/>
  <dimension ref="A1:H147"/>
  <sheetViews>
    <sheetView showGridLines="0" zoomScale="70" zoomScaleNormal="70" workbookViewId="0">
      <pane xSplit="6" ySplit="3" topLeftCell="G139" activePane="bottomRight" state="frozen"/>
      <selection pane="topRight" activeCell="G1" sqref="G1"/>
      <selection pane="bottomLeft" activeCell="A4" sqref="A4"/>
      <selection pane="bottomRight" activeCell="A139" sqref="A1:H147"/>
    </sheetView>
  </sheetViews>
  <sheetFormatPr defaultColWidth="9.44140625" defaultRowHeight="14.4" x14ac:dyDescent="0.3"/>
  <cols>
    <col min="1" max="1" width="18.44140625" customWidth="1"/>
    <col min="2" max="2" width="11.5546875" style="1" bestFit="1" customWidth="1"/>
    <col min="3" max="3" width="14" style="1" customWidth="1"/>
    <col min="4" max="4" width="52.5546875" customWidth="1"/>
    <col min="5" max="5" width="3.5546875" style="40" customWidth="1"/>
    <col min="6" max="6" width="16.44140625" style="1" customWidth="1"/>
    <col min="7" max="7" width="32.44140625" style="1" customWidth="1"/>
    <col min="8" max="8" width="36.44140625" style="1" customWidth="1"/>
    <col min="9" max="9" width="3.44140625" customWidth="1"/>
  </cols>
  <sheetData>
    <row r="1" spans="1:8" ht="27" customHeight="1" thickBot="1" x14ac:dyDescent="0.35">
      <c r="D1" s="37" t="s">
        <v>495</v>
      </c>
      <c r="F1"/>
      <c r="G1" s="34">
        <f ca="1">TODAY()</f>
        <v>46021</v>
      </c>
    </row>
    <row r="2" spans="1:8" ht="19.350000000000001" customHeight="1" thickTop="1" thickBot="1" x14ac:dyDescent="0.35">
      <c r="G2" s="185" t="s">
        <v>485</v>
      </c>
      <c r="H2" s="186"/>
    </row>
    <row r="3" spans="1:8" s="2" customFormat="1" ht="23.85" customHeight="1" thickBot="1" x14ac:dyDescent="0.35">
      <c r="A3" s="91" t="s">
        <v>203</v>
      </c>
      <c r="B3" s="91" t="s">
        <v>0</v>
      </c>
      <c r="C3" s="91" t="s">
        <v>1</v>
      </c>
      <c r="D3" s="91" t="s">
        <v>2</v>
      </c>
      <c r="E3" s="92"/>
      <c r="F3" s="93" t="s">
        <v>204</v>
      </c>
      <c r="G3" s="93" t="s">
        <v>484</v>
      </c>
      <c r="H3" s="93" t="s">
        <v>483</v>
      </c>
    </row>
    <row r="4" spans="1:8" hidden="1" x14ac:dyDescent="0.3">
      <c r="A4" s="13" t="s">
        <v>150</v>
      </c>
      <c r="B4" s="3">
        <v>68222641</v>
      </c>
      <c r="C4" s="4">
        <v>68222641</v>
      </c>
      <c r="D4" s="16" t="s">
        <v>164</v>
      </c>
      <c r="E4" s="68"/>
      <c r="F4" s="22" t="str">
        <f>VLOOKUP(C4,SOP!C:F,4,0)</f>
        <v/>
      </c>
      <c r="G4" s="60" t="str">
        <f>IF(VLOOKUP(C4,SOP!C:N,10,0)="","",(VLOOKUP(C4,SOP!C:N,10,0)))</f>
        <v>TBC</v>
      </c>
      <c r="H4" s="61" t="str">
        <f>IF(VLOOKUP(C4,SOP!C:N,11,0)="","",(VLOOKUP(C4,SOP!C:N,11,0)))</f>
        <v/>
      </c>
    </row>
    <row r="5" spans="1:8" hidden="1" x14ac:dyDescent="0.3">
      <c r="A5" s="13" t="s">
        <v>150</v>
      </c>
      <c r="B5" s="6">
        <v>67512459</v>
      </c>
      <c r="C5" s="7">
        <v>67512459</v>
      </c>
      <c r="D5" s="17" t="s">
        <v>153</v>
      </c>
      <c r="E5" s="68" t="s">
        <v>481</v>
      </c>
      <c r="F5" s="70" t="str">
        <f>VLOOKUP(C5,SOP!C:F,4,0)</f>
        <v/>
      </c>
      <c r="G5" s="62" t="str">
        <f>IF(VLOOKUP(C5,SOP!C:N,10,0)="","",(VLOOKUP(C5,SOP!C:N,10,0)))</f>
        <v>TBC</v>
      </c>
      <c r="H5" s="63" t="str">
        <f>IF(VLOOKUP(C5,SOP!C:N,11,0)="","",(VLOOKUP(C5,SOP!C:N,11,0)))</f>
        <v/>
      </c>
    </row>
    <row r="6" spans="1:8" hidden="1" x14ac:dyDescent="0.3">
      <c r="A6" s="13" t="s">
        <v>150</v>
      </c>
      <c r="B6" s="6">
        <v>67512194</v>
      </c>
      <c r="C6" s="7">
        <v>67512194</v>
      </c>
      <c r="D6" s="17" t="s">
        <v>151</v>
      </c>
      <c r="E6" s="68"/>
      <c r="F6" s="70" t="str">
        <f>VLOOKUP(C6,SOP!C:F,4,0)</f>
        <v/>
      </c>
      <c r="G6" s="62" t="str">
        <f>IF(VLOOKUP(C6,SOP!C:N,10,0)="","",(VLOOKUP(C6,SOP!C:N,10,0)))</f>
        <v>TBC</v>
      </c>
      <c r="H6" s="63">
        <f>IF(VLOOKUP(C6,SOP!C:N,11,0)="","",(VLOOKUP(C6,SOP!C:N,11,0)))</f>
        <v>112</v>
      </c>
    </row>
    <row r="7" spans="1:8" hidden="1" x14ac:dyDescent="0.3">
      <c r="A7" s="13" t="s">
        <v>150</v>
      </c>
      <c r="B7" s="6">
        <v>67511991</v>
      </c>
      <c r="C7" s="7">
        <v>67511991</v>
      </c>
      <c r="D7" s="17" t="s">
        <v>152</v>
      </c>
      <c r="E7" s="68"/>
      <c r="F7" s="70" t="e">
        <f>VLOOKUP(C7,SOP!C:F,4,0)</f>
        <v>#N/A</v>
      </c>
      <c r="G7" s="62" t="e">
        <f>IF(VLOOKUP(C7,SOP!C:N,10,0)="","",(VLOOKUP(C7,SOP!C:N,10,0)))</f>
        <v>#N/A</v>
      </c>
      <c r="H7" s="63" t="e">
        <f>IF(VLOOKUP(C7,SOP!C:N,11,0)="","",(VLOOKUP(C7,SOP!C:N,11,0)))</f>
        <v>#N/A</v>
      </c>
    </row>
    <row r="8" spans="1:8" hidden="1" x14ac:dyDescent="0.3">
      <c r="A8" s="13" t="s">
        <v>150</v>
      </c>
      <c r="B8" s="6">
        <v>67512406</v>
      </c>
      <c r="C8" s="7">
        <v>67512406</v>
      </c>
      <c r="D8" s="17" t="s">
        <v>154</v>
      </c>
      <c r="E8" s="68" t="s">
        <v>481</v>
      </c>
      <c r="F8" s="70" t="str">
        <f>VLOOKUP(C8,SOP!C:F,4,0)</f>
        <v/>
      </c>
      <c r="G8" s="62" t="str">
        <f>IF(VLOOKUP(C8,SOP!C:N,10,0)="","",(VLOOKUP(C8,SOP!C:N,10,0)))</f>
        <v>TBC</v>
      </c>
      <c r="H8" s="63" t="str">
        <f>IF(VLOOKUP(C8,SOP!C:N,11,0)="","",(VLOOKUP(C8,SOP!C:N,11,0)))</f>
        <v/>
      </c>
    </row>
    <row r="9" spans="1:8" hidden="1" x14ac:dyDescent="0.3">
      <c r="A9" s="13" t="s">
        <v>150</v>
      </c>
      <c r="B9" s="6">
        <v>67512327</v>
      </c>
      <c r="C9" s="7">
        <v>67512327</v>
      </c>
      <c r="D9" s="17" t="s">
        <v>155</v>
      </c>
      <c r="E9" s="68"/>
      <c r="F9" s="70" t="str">
        <f>VLOOKUP(C9,SOP!C:F,4,0)</f>
        <v/>
      </c>
      <c r="G9" s="62" t="str">
        <f>IF(VLOOKUP(C9,SOP!C:N,10,0)="","",(VLOOKUP(C9,SOP!C:N,10,0)))</f>
        <v>TBC</v>
      </c>
      <c r="H9" s="63">
        <f>IF(VLOOKUP(C9,SOP!C:N,11,0)="","",(VLOOKUP(C9,SOP!C:N,11,0)))</f>
        <v>56</v>
      </c>
    </row>
    <row r="10" spans="1:8" hidden="1" x14ac:dyDescent="0.3">
      <c r="A10" s="13" t="s">
        <v>150</v>
      </c>
      <c r="B10" s="6">
        <v>67511967</v>
      </c>
      <c r="C10" s="7">
        <v>67511967</v>
      </c>
      <c r="D10" s="17" t="s">
        <v>156</v>
      </c>
      <c r="E10" s="68"/>
      <c r="F10" s="70" t="str">
        <f>VLOOKUP(C10,SOP!C:F,4,0)</f>
        <v/>
      </c>
      <c r="G10" s="62">
        <f>IF(VLOOKUP(C10,SOP!C:N,10,0)="","",(VLOOKUP(C10,SOP!C:N,10,0)))</f>
        <v>45971</v>
      </c>
      <c r="H10" s="63">
        <f>IF(VLOOKUP(C10,SOP!C:N,11,0)="","",(VLOOKUP(C10,SOP!C:N,11,0)))</f>
        <v>52</v>
      </c>
    </row>
    <row r="11" spans="1:8" hidden="1" x14ac:dyDescent="0.3">
      <c r="A11" s="13" t="s">
        <v>150</v>
      </c>
      <c r="B11" s="6">
        <v>67830537</v>
      </c>
      <c r="C11" s="7">
        <v>67830537</v>
      </c>
      <c r="D11" s="17" t="s">
        <v>160</v>
      </c>
      <c r="E11" s="68"/>
      <c r="F11" s="70" t="e">
        <f>VLOOKUP(C11,SOP!C:F,4,0)</f>
        <v>#N/A</v>
      </c>
      <c r="G11" s="62" t="e">
        <f>IF(VLOOKUP(C11,SOP!C:N,10,0)="","",(VLOOKUP(C11,SOP!C:N,10,0)))</f>
        <v>#N/A</v>
      </c>
      <c r="H11" s="63" t="e">
        <f>IF(VLOOKUP(C11,SOP!C:N,11,0)="","",(VLOOKUP(C11,SOP!C:N,11,0)))</f>
        <v>#N/A</v>
      </c>
    </row>
    <row r="12" spans="1:8" hidden="1" x14ac:dyDescent="0.3">
      <c r="A12" s="13" t="s">
        <v>150</v>
      </c>
      <c r="B12" s="6">
        <v>67830533</v>
      </c>
      <c r="C12" s="7">
        <v>67830533</v>
      </c>
      <c r="D12" s="17" t="s">
        <v>161</v>
      </c>
      <c r="E12" s="68" t="s">
        <v>481</v>
      </c>
      <c r="F12" s="70" t="e">
        <f>VLOOKUP(C12,SOP!C:F,4,0)</f>
        <v>#N/A</v>
      </c>
      <c r="G12" s="62" t="e">
        <f>IF(VLOOKUP(C12,SOP!C:N,10,0)="","",(VLOOKUP(C12,SOP!C:N,10,0)))</f>
        <v>#N/A</v>
      </c>
      <c r="H12" s="63" t="e">
        <f>IF(VLOOKUP(C12,SOP!C:N,11,0)="","",(VLOOKUP(C12,SOP!C:N,11,0)))</f>
        <v>#N/A</v>
      </c>
    </row>
    <row r="13" spans="1:8" hidden="1" x14ac:dyDescent="0.3">
      <c r="A13" s="13" t="s">
        <v>150</v>
      </c>
      <c r="B13" s="6">
        <v>67830530</v>
      </c>
      <c r="C13" s="7">
        <v>67830530</v>
      </c>
      <c r="D13" s="17" t="s">
        <v>162</v>
      </c>
      <c r="E13" s="68" t="s">
        <v>481</v>
      </c>
      <c r="F13" s="70" t="e">
        <f>VLOOKUP(C13,SOP!C:F,4,0)</f>
        <v>#N/A</v>
      </c>
      <c r="G13" s="62" t="e">
        <f>IF(VLOOKUP(C13,SOP!C:N,10,0)="","",(VLOOKUP(C13,SOP!C:N,10,0)))</f>
        <v>#N/A</v>
      </c>
      <c r="H13" s="63" t="e">
        <f>IF(VLOOKUP(C13,SOP!C:N,11,0)="","",(VLOOKUP(C13,SOP!C:N,11,0)))</f>
        <v>#N/A</v>
      </c>
    </row>
    <row r="14" spans="1:8" hidden="1" x14ac:dyDescent="0.3">
      <c r="A14" s="13" t="s">
        <v>150</v>
      </c>
      <c r="B14" s="6">
        <v>68222639</v>
      </c>
      <c r="C14" s="7">
        <v>68222639</v>
      </c>
      <c r="D14" s="17" t="s">
        <v>165</v>
      </c>
      <c r="E14" s="68"/>
      <c r="F14" s="70" t="str">
        <f>VLOOKUP(C14,SOP!C:F,4,0)</f>
        <v/>
      </c>
      <c r="G14" s="62" t="str">
        <f>IF(VLOOKUP(C14,SOP!C:N,10,0)="","",(VLOOKUP(C14,SOP!C:N,10,0)))</f>
        <v>TBC</v>
      </c>
      <c r="H14" s="63" t="str">
        <f>IF(VLOOKUP(C14,SOP!C:N,11,0)="","",(VLOOKUP(C14,SOP!C:N,11,0)))</f>
        <v/>
      </c>
    </row>
    <row r="15" spans="1:8" hidden="1" x14ac:dyDescent="0.3">
      <c r="A15" s="13" t="s">
        <v>108</v>
      </c>
      <c r="B15" s="6">
        <v>12110202</v>
      </c>
      <c r="C15" s="7">
        <v>12110202</v>
      </c>
      <c r="D15" s="17" t="s">
        <v>109</v>
      </c>
      <c r="E15" s="68"/>
      <c r="F15" s="70" t="e">
        <f>VLOOKUP(C15,SOP!C:F,4,0)</f>
        <v>#N/A</v>
      </c>
      <c r="G15" s="62" t="e">
        <f>IF(VLOOKUP(C15,SOP!C:N,10,0)="","",(VLOOKUP(C15,SOP!C:N,10,0)))</f>
        <v>#N/A</v>
      </c>
      <c r="H15" s="63" t="e">
        <f>IF(VLOOKUP(C15,SOP!C:N,11,0)="","",(VLOOKUP(C15,SOP!C:N,11,0)))</f>
        <v>#N/A</v>
      </c>
    </row>
    <row r="16" spans="1:8" hidden="1" x14ac:dyDescent="0.3">
      <c r="A16" s="13" t="s">
        <v>108</v>
      </c>
      <c r="B16" s="6">
        <v>12110903</v>
      </c>
      <c r="C16" s="7">
        <v>12110903</v>
      </c>
      <c r="D16" s="17" t="s">
        <v>111</v>
      </c>
      <c r="E16" s="68"/>
      <c r="F16" s="70" t="str">
        <f>VLOOKUP(C16,SOP!C:F,4,0)</f>
        <v/>
      </c>
      <c r="G16" s="62">
        <f>IF(VLOOKUP(C16,SOP!C:N,10,0)="","",(VLOOKUP(C16,SOP!C:N,10,0)))</f>
        <v>46002</v>
      </c>
      <c r="H16" s="63">
        <f>IF(VLOOKUP(C16,SOP!C:N,11,0)="","",(VLOOKUP(C16,SOP!C:N,11,0)))</f>
        <v>698</v>
      </c>
    </row>
    <row r="17" spans="1:8" hidden="1" x14ac:dyDescent="0.3">
      <c r="A17" s="13" t="s">
        <v>108</v>
      </c>
      <c r="B17" s="6" t="s">
        <v>112</v>
      </c>
      <c r="C17" s="7">
        <v>28000701</v>
      </c>
      <c r="D17" s="17" t="s">
        <v>113</v>
      </c>
      <c r="E17" s="68" t="s">
        <v>481</v>
      </c>
      <c r="F17" s="70" t="str">
        <f>VLOOKUP(C17,SOP!C:F,4,0)</f>
        <v>OOS Risk</v>
      </c>
      <c r="G17" s="62">
        <f>IF(VLOOKUP(C17,SOP!C:N,10,0)="","",(VLOOKUP(C17,SOP!C:N,10,0)))</f>
        <v>46010</v>
      </c>
      <c r="H17" s="63">
        <f>IF(VLOOKUP(C17,SOP!C:N,11,0)="","",(VLOOKUP(C17,SOP!C:N,11,0)))</f>
        <v>2667</v>
      </c>
    </row>
    <row r="18" spans="1:8" hidden="1" x14ac:dyDescent="0.3">
      <c r="A18" s="13" t="s">
        <v>108</v>
      </c>
      <c r="B18" s="6">
        <v>12886101</v>
      </c>
      <c r="C18" s="7">
        <v>12886101</v>
      </c>
      <c r="D18" s="17" t="s">
        <v>116</v>
      </c>
      <c r="E18" s="68"/>
      <c r="F18" s="70" t="str">
        <f>VLOOKUP(C18,SOP!C:F,4,0)</f>
        <v>OOS Risk</v>
      </c>
      <c r="G18" s="62">
        <f>IF(VLOOKUP(C18,SOP!C:N,10,0)="","",(VLOOKUP(C18,SOP!C:N,10,0)))</f>
        <v>46010</v>
      </c>
      <c r="H18" s="63">
        <f>IF(VLOOKUP(C18,SOP!C:N,11,0)="","",(VLOOKUP(C18,SOP!C:N,11,0)))</f>
        <v>1249</v>
      </c>
    </row>
    <row r="19" spans="1:8" hidden="1" x14ac:dyDescent="0.3">
      <c r="A19" s="13" t="s">
        <v>108</v>
      </c>
      <c r="B19" s="6">
        <v>12886001</v>
      </c>
      <c r="C19" s="7">
        <v>12886001</v>
      </c>
      <c r="D19" s="17" t="s">
        <v>117</v>
      </c>
      <c r="E19" s="68"/>
      <c r="F19" s="70" t="e">
        <f>VLOOKUP(C19,SOP!C:F,4,0)</f>
        <v>#N/A</v>
      </c>
      <c r="G19" s="62" t="e">
        <f>IF(VLOOKUP(C19,SOP!C:N,10,0)="","",(VLOOKUP(C19,SOP!C:N,10,0)))</f>
        <v>#N/A</v>
      </c>
      <c r="H19" s="63" t="e">
        <f>IF(VLOOKUP(C19,SOP!C:N,11,0)="","",(VLOOKUP(C19,SOP!C:N,11,0)))</f>
        <v>#N/A</v>
      </c>
    </row>
    <row r="20" spans="1:8" hidden="1" x14ac:dyDescent="0.3">
      <c r="A20" s="13" t="s">
        <v>108</v>
      </c>
      <c r="B20" s="6">
        <v>67751002</v>
      </c>
      <c r="C20" s="7">
        <v>67751002</v>
      </c>
      <c r="D20" s="17" t="s">
        <v>118</v>
      </c>
      <c r="E20" s="68"/>
      <c r="F20" s="70" t="e">
        <f>VLOOKUP(C20,SOP!C:F,4,0)</f>
        <v>#N/A</v>
      </c>
      <c r="G20" s="62" t="e">
        <f>IF(VLOOKUP(C20,SOP!C:N,10,0)="","",(VLOOKUP(C20,SOP!C:N,10,0)))</f>
        <v>#N/A</v>
      </c>
      <c r="H20" s="63" t="e">
        <f>IF(VLOOKUP(C20,SOP!C:N,11,0)="","",(VLOOKUP(C20,SOP!C:N,11,0)))</f>
        <v>#N/A</v>
      </c>
    </row>
    <row r="21" spans="1:8" hidden="1" x14ac:dyDescent="0.3">
      <c r="A21" s="13" t="s">
        <v>108</v>
      </c>
      <c r="B21" s="6">
        <v>22110402</v>
      </c>
      <c r="C21" s="7">
        <v>22110402</v>
      </c>
      <c r="D21" s="17" t="s">
        <v>110</v>
      </c>
      <c r="E21" s="68"/>
      <c r="F21" s="70" t="e">
        <f>VLOOKUP(C21,SOP!C:F,4,0)</f>
        <v>#N/A</v>
      </c>
      <c r="G21" s="62" t="e">
        <f>IF(VLOOKUP(C21,SOP!C:N,10,0)="","",(VLOOKUP(C21,SOP!C:N,10,0)))</f>
        <v>#N/A</v>
      </c>
      <c r="H21" s="63" t="e">
        <f>IF(VLOOKUP(C21,SOP!C:N,11,0)="","",(VLOOKUP(C21,SOP!C:N,11,0)))</f>
        <v>#N/A</v>
      </c>
    </row>
    <row r="22" spans="1:8" ht="15" hidden="1" thickBot="1" x14ac:dyDescent="0.35">
      <c r="A22" s="14" t="s">
        <v>184</v>
      </c>
      <c r="B22" s="6">
        <v>67835097</v>
      </c>
      <c r="C22" s="9">
        <v>67835097</v>
      </c>
      <c r="D22" s="17" t="s">
        <v>185</v>
      </c>
      <c r="E22" s="68"/>
      <c r="F22" s="70" t="e">
        <f>VLOOKUP(C22,SOP!C:F,4,0)</f>
        <v>#N/A</v>
      </c>
      <c r="G22" s="62" t="e">
        <f>IF(VLOOKUP(C22,SOP!C:N,10,0)="","",(VLOOKUP(C22,SOP!C:N,10,0)))</f>
        <v>#N/A</v>
      </c>
      <c r="H22" s="63" t="e">
        <f>IF(VLOOKUP(C22,SOP!C:N,11,0)="","",(VLOOKUP(C22,SOP!C:N,11,0)))</f>
        <v>#N/A</v>
      </c>
    </row>
    <row r="23" spans="1:8" hidden="1" x14ac:dyDescent="0.3">
      <c r="A23" s="14" t="s">
        <v>184</v>
      </c>
      <c r="B23" s="6">
        <v>19950901</v>
      </c>
      <c r="C23" s="5">
        <v>67836693</v>
      </c>
      <c r="D23" s="17" t="s">
        <v>186</v>
      </c>
      <c r="E23" s="68"/>
      <c r="F23" s="70" t="e">
        <f>VLOOKUP(C23,SOP!C:F,4,0)</f>
        <v>#N/A</v>
      </c>
      <c r="G23" s="62" t="e">
        <f>IF(VLOOKUP(C23,SOP!C:N,10,0)="","",(VLOOKUP(C23,SOP!C:N,10,0)))</f>
        <v>#N/A</v>
      </c>
      <c r="H23" s="63" t="e">
        <f>IF(VLOOKUP(C23,SOP!C:N,11,0)="","",(VLOOKUP(C23,SOP!C:N,11,0)))</f>
        <v>#N/A</v>
      </c>
    </row>
    <row r="24" spans="1:8" hidden="1" x14ac:dyDescent="0.3">
      <c r="A24" s="14" t="s">
        <v>184</v>
      </c>
      <c r="B24" s="6">
        <v>19951501</v>
      </c>
      <c r="C24" s="7">
        <v>67836696</v>
      </c>
      <c r="D24" s="17" t="s">
        <v>187</v>
      </c>
      <c r="E24" s="68"/>
      <c r="F24" s="70" t="e">
        <f>VLOOKUP(C24,SOP!C:F,4,0)</f>
        <v>#N/A</v>
      </c>
      <c r="G24" s="62" t="e">
        <f>IF(VLOOKUP(C24,SOP!C:N,10,0)="","",(VLOOKUP(C24,SOP!C:N,10,0)))</f>
        <v>#N/A</v>
      </c>
      <c r="H24" s="63" t="e">
        <f>IF(VLOOKUP(C24,SOP!C:N,11,0)="","",(VLOOKUP(C24,SOP!C:N,11,0)))</f>
        <v>#N/A</v>
      </c>
    </row>
    <row r="25" spans="1:8" hidden="1" x14ac:dyDescent="0.3">
      <c r="A25" s="14" t="s">
        <v>184</v>
      </c>
      <c r="B25" s="6">
        <v>67835095</v>
      </c>
      <c r="C25" s="7">
        <v>67835095</v>
      </c>
      <c r="D25" s="17" t="s">
        <v>188</v>
      </c>
      <c r="E25" s="68"/>
      <c r="F25" s="70" t="e">
        <f>VLOOKUP(C25,SOP!C:F,4,0)</f>
        <v>#N/A</v>
      </c>
      <c r="G25" s="62" t="e">
        <f>IF(VLOOKUP(C25,SOP!C:N,10,0)="","",(VLOOKUP(C25,SOP!C:N,10,0)))</f>
        <v>#N/A</v>
      </c>
      <c r="H25" s="63" t="e">
        <f>IF(VLOOKUP(C25,SOP!C:N,11,0)="","",(VLOOKUP(C25,SOP!C:N,11,0)))</f>
        <v>#N/A</v>
      </c>
    </row>
    <row r="26" spans="1:8" hidden="1" x14ac:dyDescent="0.3">
      <c r="A26" s="14" t="s">
        <v>184</v>
      </c>
      <c r="B26" s="6">
        <v>67835093</v>
      </c>
      <c r="C26" s="7">
        <v>67835093</v>
      </c>
      <c r="D26" s="17" t="s">
        <v>189</v>
      </c>
      <c r="E26" s="68"/>
      <c r="F26" s="70" t="e">
        <f>VLOOKUP(C26,SOP!C:F,4,0)</f>
        <v>#N/A</v>
      </c>
      <c r="G26" s="62" t="e">
        <f>IF(VLOOKUP(C26,SOP!C:N,10,0)="","",(VLOOKUP(C26,SOP!C:N,10,0)))</f>
        <v>#N/A</v>
      </c>
      <c r="H26" s="63" t="e">
        <f>IF(VLOOKUP(C26,SOP!C:N,11,0)="","",(VLOOKUP(C26,SOP!C:N,11,0)))</f>
        <v>#N/A</v>
      </c>
    </row>
    <row r="27" spans="1:8" hidden="1" x14ac:dyDescent="0.3">
      <c r="A27" s="14" t="s">
        <v>184</v>
      </c>
      <c r="B27" s="6">
        <v>19951301</v>
      </c>
      <c r="C27" s="7">
        <v>67836695</v>
      </c>
      <c r="D27" s="17" t="s">
        <v>190</v>
      </c>
      <c r="E27" s="68"/>
      <c r="F27" s="70" t="e">
        <f>VLOOKUP(C27,SOP!C:F,4,0)</f>
        <v>#N/A</v>
      </c>
      <c r="G27" s="62" t="e">
        <f>IF(VLOOKUP(C27,SOP!C:N,10,0)="","",(VLOOKUP(C27,SOP!C:N,10,0)))</f>
        <v>#N/A</v>
      </c>
      <c r="H27" s="63" t="e">
        <f>IF(VLOOKUP(C27,SOP!C:N,11,0)="","",(VLOOKUP(C27,SOP!C:N,11,0)))</f>
        <v>#N/A</v>
      </c>
    </row>
    <row r="28" spans="1:8" hidden="1" x14ac:dyDescent="0.3">
      <c r="A28" s="14" t="s">
        <v>184</v>
      </c>
      <c r="B28" s="6">
        <v>19950301</v>
      </c>
      <c r="C28" s="7">
        <v>67836698</v>
      </c>
      <c r="D28" s="17" t="s">
        <v>191</v>
      </c>
      <c r="E28" s="68"/>
      <c r="F28" s="70" t="e">
        <f>VLOOKUP(C28,SOP!C:F,4,0)</f>
        <v>#N/A</v>
      </c>
      <c r="G28" s="62" t="e">
        <f>IF(VLOOKUP(C28,SOP!C:N,10,0)="","",(VLOOKUP(C28,SOP!C:N,10,0)))</f>
        <v>#N/A</v>
      </c>
      <c r="H28" s="63" t="e">
        <f>IF(VLOOKUP(C28,SOP!C:N,11,0)="","",(VLOOKUP(C28,SOP!C:N,11,0)))</f>
        <v>#N/A</v>
      </c>
    </row>
    <row r="29" spans="1:8" hidden="1" x14ac:dyDescent="0.3">
      <c r="A29" s="14" t="s">
        <v>184</v>
      </c>
      <c r="B29" s="6">
        <v>19952301</v>
      </c>
      <c r="C29" s="7">
        <v>67836694</v>
      </c>
      <c r="D29" s="17" t="s">
        <v>192</v>
      </c>
      <c r="E29" s="68"/>
      <c r="F29" s="70" t="e">
        <f>VLOOKUP(C29,SOP!C:F,4,0)</f>
        <v>#N/A</v>
      </c>
      <c r="G29" s="62" t="e">
        <f>IF(VLOOKUP(C29,SOP!C:N,10,0)="","",(VLOOKUP(C29,SOP!C:N,10,0)))</f>
        <v>#N/A</v>
      </c>
      <c r="H29" s="63" t="e">
        <f>IF(VLOOKUP(C29,SOP!C:N,11,0)="","",(VLOOKUP(C29,SOP!C:N,11,0)))</f>
        <v>#N/A</v>
      </c>
    </row>
    <row r="30" spans="1:8" hidden="1" x14ac:dyDescent="0.3">
      <c r="A30" s="14" t="s">
        <v>184</v>
      </c>
      <c r="B30" s="6">
        <v>19952101</v>
      </c>
      <c r="C30" s="7">
        <v>67836697</v>
      </c>
      <c r="D30" s="17" t="s">
        <v>193</v>
      </c>
      <c r="E30" s="68"/>
      <c r="F30" s="70" t="e">
        <f>VLOOKUP(C30,SOP!C:F,4,0)</f>
        <v>#N/A</v>
      </c>
      <c r="G30" s="62" t="e">
        <f>IF(VLOOKUP(C30,SOP!C:N,10,0)="","",(VLOOKUP(C30,SOP!C:N,10,0)))</f>
        <v>#N/A</v>
      </c>
      <c r="H30" s="63" t="e">
        <f>IF(VLOOKUP(C30,SOP!C:N,11,0)="","",(VLOOKUP(C30,SOP!C:N,11,0)))</f>
        <v>#N/A</v>
      </c>
    </row>
    <row r="31" spans="1:8" hidden="1" x14ac:dyDescent="0.3">
      <c r="A31" s="14" t="s">
        <v>184</v>
      </c>
      <c r="B31" s="6">
        <v>67844430</v>
      </c>
      <c r="C31" s="7">
        <v>67844430</v>
      </c>
      <c r="D31" s="17" t="s">
        <v>194</v>
      </c>
      <c r="E31" s="68"/>
      <c r="F31" s="70" t="e">
        <f>VLOOKUP(C31,SOP!C:F,4,0)</f>
        <v>#N/A</v>
      </c>
      <c r="G31" s="62" t="e">
        <f>IF(VLOOKUP(C31,SOP!C:N,10,0)="","",(VLOOKUP(C31,SOP!C:N,10,0)))</f>
        <v>#N/A</v>
      </c>
      <c r="H31" s="63" t="e">
        <f>IF(VLOOKUP(C31,SOP!C:N,11,0)="","",(VLOOKUP(C31,SOP!C:N,11,0)))</f>
        <v>#N/A</v>
      </c>
    </row>
    <row r="32" spans="1:8" hidden="1" x14ac:dyDescent="0.3">
      <c r="A32" s="14" t="s">
        <v>184</v>
      </c>
      <c r="B32" s="6">
        <v>67842610</v>
      </c>
      <c r="C32" s="7">
        <v>67842610</v>
      </c>
      <c r="D32" s="17" t="s">
        <v>195</v>
      </c>
      <c r="E32" s="68"/>
      <c r="F32" s="70" t="e">
        <f>VLOOKUP(C32,SOP!C:F,4,0)</f>
        <v>#N/A</v>
      </c>
      <c r="G32" s="62" t="e">
        <f>IF(VLOOKUP(C32,SOP!C:N,10,0)="","",(VLOOKUP(C32,SOP!C:N,10,0)))</f>
        <v>#N/A</v>
      </c>
      <c r="H32" s="63" t="e">
        <f>IF(VLOOKUP(C32,SOP!C:N,11,0)="","",(VLOOKUP(C32,SOP!C:N,11,0)))</f>
        <v>#N/A</v>
      </c>
    </row>
    <row r="33" spans="1:8" ht="15" hidden="1" thickBot="1" x14ac:dyDescent="0.35">
      <c r="A33" s="14" t="s">
        <v>555</v>
      </c>
      <c r="B33" s="6">
        <v>21209801</v>
      </c>
      <c r="C33" s="9">
        <v>67578599</v>
      </c>
      <c r="D33" s="17" t="s">
        <v>169</v>
      </c>
      <c r="E33" s="68"/>
      <c r="F33" s="70" t="e">
        <f>VLOOKUP(C33,SOP!C:F,4,0)</f>
        <v>#N/A</v>
      </c>
      <c r="G33" s="62" t="e">
        <f>IF(VLOOKUP(C33,SOP!C:N,10,0)="","",(VLOOKUP(C33,SOP!C:N,10,0)))</f>
        <v>#N/A</v>
      </c>
      <c r="H33" s="63" t="e">
        <f>IF(VLOOKUP(C33,SOP!C:N,11,0)="","",(VLOOKUP(C33,SOP!C:N,11,0)))</f>
        <v>#N/A</v>
      </c>
    </row>
    <row r="34" spans="1:8" hidden="1" x14ac:dyDescent="0.3">
      <c r="A34" s="14" t="s">
        <v>555</v>
      </c>
      <c r="B34" s="6">
        <v>21209701</v>
      </c>
      <c r="C34" s="5">
        <v>67578611</v>
      </c>
      <c r="D34" s="17" t="s">
        <v>170</v>
      </c>
      <c r="E34" s="68" t="s">
        <v>481</v>
      </c>
      <c r="F34" s="70" t="e">
        <f>VLOOKUP(C34,SOP!C:F,4,0)</f>
        <v>#N/A</v>
      </c>
      <c r="G34" s="62" t="e">
        <f>IF(VLOOKUP(C34,SOP!C:N,10,0)="","",(VLOOKUP(C34,SOP!C:N,10,0)))</f>
        <v>#N/A</v>
      </c>
      <c r="H34" s="63" t="e">
        <f>IF(VLOOKUP(C34,SOP!C:N,11,0)="","",(VLOOKUP(C34,SOP!C:N,11,0)))</f>
        <v>#N/A</v>
      </c>
    </row>
    <row r="35" spans="1:8" hidden="1" x14ac:dyDescent="0.3">
      <c r="A35" s="14" t="s">
        <v>555</v>
      </c>
      <c r="B35" s="6">
        <v>11209601</v>
      </c>
      <c r="C35" s="7">
        <v>67578557</v>
      </c>
      <c r="D35" s="17" t="s">
        <v>171</v>
      </c>
      <c r="E35" s="68"/>
      <c r="F35" s="70" t="e">
        <f>VLOOKUP(C35,SOP!C:F,4,0)</f>
        <v>#N/A</v>
      </c>
      <c r="G35" s="62" t="e">
        <f>IF(VLOOKUP(C35,SOP!C:N,10,0)="","",(VLOOKUP(C35,SOP!C:N,10,0)))</f>
        <v>#N/A</v>
      </c>
      <c r="H35" s="63" t="e">
        <f>IF(VLOOKUP(C35,SOP!C:N,11,0)="","",(VLOOKUP(C35,SOP!C:N,11,0)))</f>
        <v>#N/A</v>
      </c>
    </row>
    <row r="36" spans="1:8" hidden="1" x14ac:dyDescent="0.3">
      <c r="A36" s="14" t="s">
        <v>555</v>
      </c>
      <c r="B36" s="6">
        <v>15871501</v>
      </c>
      <c r="C36" s="7">
        <v>68384220</v>
      </c>
      <c r="D36" s="17" t="s">
        <v>172</v>
      </c>
      <c r="E36" s="68"/>
      <c r="F36" s="70" t="e">
        <f>VLOOKUP(C36,SOP!C:F,4,0)</f>
        <v>#N/A</v>
      </c>
      <c r="G36" s="62" t="e">
        <f>IF(VLOOKUP(C36,SOP!C:N,10,0)="","",(VLOOKUP(C36,SOP!C:N,10,0)))</f>
        <v>#N/A</v>
      </c>
      <c r="H36" s="63" t="e">
        <f>IF(VLOOKUP(C36,SOP!C:N,11,0)="","",(VLOOKUP(C36,SOP!C:N,11,0)))</f>
        <v>#N/A</v>
      </c>
    </row>
    <row r="37" spans="1:8" hidden="1" x14ac:dyDescent="0.3">
      <c r="A37" s="14" t="s">
        <v>555</v>
      </c>
      <c r="B37" s="6">
        <v>25879601</v>
      </c>
      <c r="C37" s="7">
        <v>68384233</v>
      </c>
      <c r="D37" s="17" t="s">
        <v>173</v>
      </c>
      <c r="E37" s="68"/>
      <c r="F37" s="70" t="e">
        <f>VLOOKUP(C37,SOP!C:F,4,0)</f>
        <v>#N/A</v>
      </c>
      <c r="G37" s="62" t="e">
        <f>IF(VLOOKUP(C37,SOP!C:N,10,0)="","",(VLOOKUP(C37,SOP!C:N,10,0)))</f>
        <v>#N/A</v>
      </c>
      <c r="H37" s="63" t="e">
        <f>IF(VLOOKUP(C37,SOP!C:N,11,0)="","",(VLOOKUP(C37,SOP!C:N,11,0)))</f>
        <v>#N/A</v>
      </c>
    </row>
    <row r="38" spans="1:8" hidden="1" x14ac:dyDescent="0.3">
      <c r="A38" s="14" t="s">
        <v>555</v>
      </c>
      <c r="B38" s="6">
        <v>12515601</v>
      </c>
      <c r="C38" s="7">
        <v>12515601</v>
      </c>
      <c r="D38" s="17" t="s">
        <v>174</v>
      </c>
      <c r="E38" s="68"/>
      <c r="F38" s="70" t="e">
        <f>VLOOKUP(C38,SOP!C:F,4,0)</f>
        <v>#N/A</v>
      </c>
      <c r="G38" s="62" t="e">
        <f>IF(VLOOKUP(C38,SOP!C:N,10,0)="","",(VLOOKUP(C38,SOP!C:N,10,0)))</f>
        <v>#N/A</v>
      </c>
      <c r="H38" s="63" t="e">
        <f>IF(VLOOKUP(C38,SOP!C:N,11,0)="","",(VLOOKUP(C38,SOP!C:N,11,0)))</f>
        <v>#N/A</v>
      </c>
    </row>
    <row r="39" spans="1:8" hidden="1" x14ac:dyDescent="0.3">
      <c r="A39" s="14" t="s">
        <v>555</v>
      </c>
      <c r="B39" s="6" t="s">
        <v>175</v>
      </c>
      <c r="C39" s="7">
        <v>25879301</v>
      </c>
      <c r="D39" s="17" t="s">
        <v>176</v>
      </c>
      <c r="E39" s="68"/>
      <c r="F39" s="70" t="e">
        <f>VLOOKUP(C39,SOP!C:F,4,0)</f>
        <v>#N/A</v>
      </c>
      <c r="G39" s="62" t="e">
        <f>IF(VLOOKUP(C39,SOP!C:N,10,0)="","",(VLOOKUP(C39,SOP!C:N,10,0)))</f>
        <v>#N/A</v>
      </c>
      <c r="H39" s="63" t="e">
        <f>IF(VLOOKUP(C39,SOP!C:N,11,0)="","",(VLOOKUP(C39,SOP!C:N,11,0)))</f>
        <v>#N/A</v>
      </c>
    </row>
    <row r="40" spans="1:8" hidden="1" x14ac:dyDescent="0.3">
      <c r="A40" s="14" t="s">
        <v>555</v>
      </c>
      <c r="B40" s="6">
        <v>67578698</v>
      </c>
      <c r="C40" s="7">
        <v>67578698</v>
      </c>
      <c r="D40" s="17" t="s">
        <v>177</v>
      </c>
      <c r="E40" s="68"/>
      <c r="F40" s="70" t="e">
        <f>VLOOKUP(C40,SOP!C:F,4,0)</f>
        <v>#N/A</v>
      </c>
      <c r="G40" s="62" t="e">
        <f>IF(VLOOKUP(C40,SOP!C:N,10,0)="","",(VLOOKUP(C40,SOP!C:N,10,0)))</f>
        <v>#N/A</v>
      </c>
      <c r="H40" s="63" t="e">
        <f>IF(VLOOKUP(C40,SOP!C:N,11,0)="","",(VLOOKUP(C40,SOP!C:N,11,0)))</f>
        <v>#N/A</v>
      </c>
    </row>
    <row r="41" spans="1:8" hidden="1" x14ac:dyDescent="0.3">
      <c r="A41" s="14" t="s">
        <v>555</v>
      </c>
      <c r="B41" s="6">
        <v>25883301</v>
      </c>
      <c r="C41" s="5">
        <v>68381309</v>
      </c>
      <c r="D41" s="17" t="s">
        <v>178</v>
      </c>
      <c r="E41" s="68"/>
      <c r="F41" s="70" t="e">
        <f>VLOOKUP(C41,SOP!C:F,4,0)</f>
        <v>#N/A</v>
      </c>
      <c r="G41" s="62" t="e">
        <f>IF(VLOOKUP(C41,SOP!C:N,10,0)="","",(VLOOKUP(C41,SOP!C:N,10,0)))</f>
        <v>#N/A</v>
      </c>
      <c r="H41" s="63" t="e">
        <f>IF(VLOOKUP(C41,SOP!C:N,11,0)="","",(VLOOKUP(C41,SOP!C:N,11,0)))</f>
        <v>#N/A</v>
      </c>
    </row>
    <row r="42" spans="1:8" hidden="1" x14ac:dyDescent="0.3">
      <c r="A42" s="14" t="s">
        <v>555</v>
      </c>
      <c r="B42" s="6">
        <v>15871901</v>
      </c>
      <c r="C42" s="7">
        <v>68384209</v>
      </c>
      <c r="D42" s="17" t="s">
        <v>179</v>
      </c>
      <c r="E42" s="68"/>
      <c r="F42" s="70" t="e">
        <f>VLOOKUP(C42,SOP!C:F,4,0)</f>
        <v>#N/A</v>
      </c>
      <c r="G42" s="62" t="e">
        <f>IF(VLOOKUP(C42,SOP!C:N,10,0)="","",(VLOOKUP(C42,SOP!C:N,10,0)))</f>
        <v>#N/A</v>
      </c>
      <c r="H42" s="63" t="e">
        <f>IF(VLOOKUP(C42,SOP!C:N,11,0)="","",(VLOOKUP(C42,SOP!C:N,11,0)))</f>
        <v>#N/A</v>
      </c>
    </row>
    <row r="43" spans="1:8" hidden="1" x14ac:dyDescent="0.3">
      <c r="A43" s="14" t="s">
        <v>555</v>
      </c>
      <c r="B43" s="6">
        <v>15883201</v>
      </c>
      <c r="C43" s="7">
        <v>15883201</v>
      </c>
      <c r="D43" s="17" t="s">
        <v>180</v>
      </c>
      <c r="E43" s="68"/>
      <c r="F43" s="70" t="e">
        <f>VLOOKUP(C43,SOP!C:F,4,0)</f>
        <v>#N/A</v>
      </c>
      <c r="G43" s="62" t="e">
        <f>IF(VLOOKUP(C43,SOP!C:N,10,0)="","",(VLOOKUP(C43,SOP!C:N,10,0)))</f>
        <v>#N/A</v>
      </c>
      <c r="H43" s="63" t="e">
        <f>IF(VLOOKUP(C43,SOP!C:N,11,0)="","",(VLOOKUP(C43,SOP!C:N,11,0)))</f>
        <v>#N/A</v>
      </c>
    </row>
    <row r="44" spans="1:8" hidden="1" x14ac:dyDescent="0.3">
      <c r="A44" s="14" t="s">
        <v>555</v>
      </c>
      <c r="B44" s="6">
        <v>67578696</v>
      </c>
      <c r="C44" s="7">
        <v>67578696</v>
      </c>
      <c r="D44" s="17" t="s">
        <v>181</v>
      </c>
      <c r="E44" s="68"/>
      <c r="F44" s="70" t="e">
        <f>VLOOKUP(C44,SOP!C:F,4,0)</f>
        <v>#N/A</v>
      </c>
      <c r="G44" s="62" t="e">
        <f>IF(VLOOKUP(C44,SOP!C:N,10,0)="","",(VLOOKUP(C44,SOP!C:N,10,0)))</f>
        <v>#N/A</v>
      </c>
      <c r="H44" s="63" t="e">
        <f>IF(VLOOKUP(C44,SOP!C:N,11,0)="","",(VLOOKUP(C44,SOP!C:N,11,0)))</f>
        <v>#N/A</v>
      </c>
    </row>
    <row r="45" spans="1:8" hidden="1" x14ac:dyDescent="0.3">
      <c r="A45" s="14" t="s">
        <v>555</v>
      </c>
      <c r="B45" s="6">
        <v>67578692</v>
      </c>
      <c r="C45" s="7">
        <v>68562680</v>
      </c>
      <c r="D45" s="17" t="s">
        <v>182</v>
      </c>
      <c r="E45" s="68"/>
      <c r="F45" s="70" t="e">
        <f>VLOOKUP(C45,SOP!C:F,4,0)</f>
        <v>#N/A</v>
      </c>
      <c r="G45" s="62" t="e">
        <f>IF(VLOOKUP(C45,SOP!C:N,10,0)="","",(VLOOKUP(C45,SOP!C:N,10,0)))</f>
        <v>#N/A</v>
      </c>
      <c r="H45" s="63" t="e">
        <f>IF(VLOOKUP(C45,SOP!C:N,11,0)="","",(VLOOKUP(C45,SOP!C:N,11,0)))</f>
        <v>#N/A</v>
      </c>
    </row>
    <row r="46" spans="1:8" hidden="1" x14ac:dyDescent="0.3">
      <c r="A46" s="14" t="s">
        <v>555</v>
      </c>
      <c r="B46" s="6">
        <v>67579751</v>
      </c>
      <c r="C46" s="5">
        <v>67579751</v>
      </c>
      <c r="D46" s="17" t="s">
        <v>183</v>
      </c>
      <c r="E46" s="68"/>
      <c r="F46" s="70" t="e">
        <f>VLOOKUP(C46,SOP!C:F,4,0)</f>
        <v>#N/A</v>
      </c>
      <c r="G46" s="71" t="e">
        <f>IF(VLOOKUP(C46,SOP!C:N,10,0)="","",(VLOOKUP(C46,SOP!C:N,10,0)))</f>
        <v>#N/A</v>
      </c>
      <c r="H46" s="63" t="e">
        <f>IF(VLOOKUP(C46,SOP!C:N,11,0)="","",(VLOOKUP(C46,SOP!C:N,11,0)))</f>
        <v>#N/A</v>
      </c>
    </row>
    <row r="47" spans="1:8" hidden="1" x14ac:dyDescent="0.3">
      <c r="A47" s="14" t="s">
        <v>196</v>
      </c>
      <c r="B47" s="85">
        <v>67951728</v>
      </c>
      <c r="C47" s="7">
        <v>67951728</v>
      </c>
      <c r="D47" s="17" t="s">
        <v>197</v>
      </c>
      <c r="E47" s="68"/>
      <c r="F47" s="70" t="e">
        <f>VLOOKUP(C47,SOP!C:F,4,0)</f>
        <v>#N/A</v>
      </c>
      <c r="G47" s="63" t="e">
        <f>IF(VLOOKUP(C47,SOP!C:N,10,0)="","",(VLOOKUP(C47,SOP!C:N,10,0)))</f>
        <v>#N/A</v>
      </c>
      <c r="H47" s="63" t="e">
        <f>IF(VLOOKUP(C47,SOP!C:N,11,0)="","",(VLOOKUP(C47,SOP!C:N,11,0)))</f>
        <v>#N/A</v>
      </c>
    </row>
    <row r="48" spans="1:8" hidden="1" x14ac:dyDescent="0.3">
      <c r="A48" s="14" t="s">
        <v>196</v>
      </c>
      <c r="B48" s="6">
        <v>67951734</v>
      </c>
      <c r="C48" s="7">
        <v>67951734</v>
      </c>
      <c r="D48" s="17" t="s">
        <v>198</v>
      </c>
      <c r="E48" s="68"/>
      <c r="F48" s="70" t="e">
        <f>VLOOKUP(C48,SOP!C:F,4,0)</f>
        <v>#N/A</v>
      </c>
      <c r="G48" s="63" t="e">
        <f>IF(VLOOKUP(C48,SOP!C:N,10,0)="","",(VLOOKUP(C48,SOP!C:N,10,0)))</f>
        <v>#N/A</v>
      </c>
      <c r="H48" s="63" t="e">
        <f>IF(VLOOKUP(C48,SOP!C:N,11,0)="","",(VLOOKUP(C48,SOP!C:N,11,0)))</f>
        <v>#N/A</v>
      </c>
    </row>
    <row r="49" spans="1:8" hidden="1" x14ac:dyDescent="0.3">
      <c r="A49" s="14" t="s">
        <v>196</v>
      </c>
      <c r="B49" s="6">
        <v>67951736</v>
      </c>
      <c r="C49" s="7">
        <v>67951736</v>
      </c>
      <c r="D49" s="17" t="s">
        <v>199</v>
      </c>
      <c r="E49" s="68"/>
      <c r="F49" s="70" t="e">
        <f>VLOOKUP(C49,SOP!C:F,4,0)</f>
        <v>#N/A</v>
      </c>
      <c r="G49" s="63" t="e">
        <f>IF(VLOOKUP(C49,SOP!C:N,10,0)="","",(VLOOKUP(C49,SOP!C:N,10,0)))</f>
        <v>#N/A</v>
      </c>
      <c r="H49" s="63" t="e">
        <f>IF(VLOOKUP(C49,SOP!C:N,11,0)="","",(VLOOKUP(C49,SOP!C:N,11,0)))</f>
        <v>#N/A</v>
      </c>
    </row>
    <row r="50" spans="1:8" hidden="1" x14ac:dyDescent="0.3">
      <c r="A50" s="14" t="s">
        <v>196</v>
      </c>
      <c r="B50" s="6">
        <v>67951738</v>
      </c>
      <c r="C50" s="7">
        <v>67951738</v>
      </c>
      <c r="D50" s="17" t="s">
        <v>200</v>
      </c>
      <c r="E50" s="68"/>
      <c r="F50" s="70" t="e">
        <f>VLOOKUP(C50,SOP!C:F,4,0)</f>
        <v>#N/A</v>
      </c>
      <c r="G50" s="63" t="e">
        <f>IF(VLOOKUP(C50,SOP!C:N,10,0)="","",(VLOOKUP(C50,SOP!C:N,10,0)))</f>
        <v>#N/A</v>
      </c>
      <c r="H50" s="63" t="e">
        <f>IF(VLOOKUP(C50,SOP!C:N,11,0)="","",(VLOOKUP(C50,SOP!C:N,11,0)))</f>
        <v>#N/A</v>
      </c>
    </row>
    <row r="51" spans="1:8" hidden="1" x14ac:dyDescent="0.3">
      <c r="A51" s="14" t="s">
        <v>196</v>
      </c>
      <c r="B51" s="6">
        <v>67951740</v>
      </c>
      <c r="C51" s="7">
        <v>67951740</v>
      </c>
      <c r="D51" s="17" t="s">
        <v>201</v>
      </c>
      <c r="E51" s="68"/>
      <c r="F51" s="70" t="e">
        <f>VLOOKUP(C51,SOP!C:F,4,0)</f>
        <v>#N/A</v>
      </c>
      <c r="G51" s="63" t="e">
        <f>IF(VLOOKUP(C51,SOP!C:N,10,0)="","",(VLOOKUP(C51,SOP!C:N,10,0)))</f>
        <v>#N/A</v>
      </c>
      <c r="H51" s="63" t="e">
        <f>IF(VLOOKUP(C51,SOP!C:N,11,0)="","",(VLOOKUP(C51,SOP!C:N,11,0)))</f>
        <v>#N/A</v>
      </c>
    </row>
    <row r="52" spans="1:8" ht="15" hidden="1" thickBot="1" x14ac:dyDescent="0.35">
      <c r="A52" s="14" t="s">
        <v>196</v>
      </c>
      <c r="B52" s="6">
        <v>67951744</v>
      </c>
      <c r="C52" s="9">
        <v>67951744</v>
      </c>
      <c r="D52" s="17" t="s">
        <v>202</v>
      </c>
      <c r="E52" s="68"/>
      <c r="F52" s="70" t="e">
        <f>VLOOKUP(C52,SOP!C:F,4,0)</f>
        <v>#N/A</v>
      </c>
      <c r="G52" s="63" t="e">
        <f>IF(VLOOKUP(C52,SOP!C:N,10,0)="","",(VLOOKUP(C52,SOP!C:N,10,0)))</f>
        <v>#N/A</v>
      </c>
      <c r="H52" s="63" t="e">
        <f>IF(VLOOKUP(C52,SOP!C:N,11,0)="","",(VLOOKUP(C52,SOP!C:N,11,0)))</f>
        <v>#N/A</v>
      </c>
    </row>
    <row r="53" spans="1:8" hidden="1" x14ac:dyDescent="0.3">
      <c r="A53" s="14" t="s">
        <v>23</v>
      </c>
      <c r="B53" s="17" t="s">
        <v>38</v>
      </c>
      <c r="C53" s="17">
        <v>81334801</v>
      </c>
      <c r="D53" s="17" t="s">
        <v>39</v>
      </c>
      <c r="E53" s="68"/>
      <c r="F53" s="70" t="str">
        <f>VLOOKUP(C53,SOP!C:F,4,0)</f>
        <v/>
      </c>
      <c r="G53" s="63" t="str">
        <f>IF(VLOOKUP(C53,SOP!C:N,10,0)="","",(VLOOKUP(C53,SOP!C:N,10,0)))</f>
        <v>TBC</v>
      </c>
      <c r="H53" s="63" t="str">
        <f>IF(VLOOKUP(C53,SOP!C:N,11,0)="","",(VLOOKUP(C53,SOP!C:N,11,0)))</f>
        <v/>
      </c>
    </row>
    <row r="54" spans="1:8" hidden="1" x14ac:dyDescent="0.3">
      <c r="A54" s="14" t="s">
        <v>23</v>
      </c>
      <c r="B54" s="17" t="s">
        <v>26</v>
      </c>
      <c r="C54" s="17">
        <v>17193301</v>
      </c>
      <c r="D54" s="17" t="s">
        <v>27</v>
      </c>
      <c r="E54" s="68"/>
      <c r="F54" s="70" t="str">
        <f>VLOOKUP(C54,SOP!C:F,4,0)</f>
        <v/>
      </c>
      <c r="G54" s="63" t="str">
        <f>IF(VLOOKUP(C54,SOP!C:N,10,0)="","",(VLOOKUP(C54,SOP!C:N,10,0)))</f>
        <v>TBC</v>
      </c>
      <c r="H54" s="63">
        <f>IF(VLOOKUP(C54,SOP!C:N,11,0)="","",(VLOOKUP(C54,SOP!C:N,11,0)))</f>
        <v>3675</v>
      </c>
    </row>
    <row r="55" spans="1:8" hidden="1" x14ac:dyDescent="0.3">
      <c r="A55" s="14" t="s">
        <v>23</v>
      </c>
      <c r="B55" s="17" t="s">
        <v>28</v>
      </c>
      <c r="C55" s="17">
        <v>17129301</v>
      </c>
      <c r="D55" s="17" t="s">
        <v>29</v>
      </c>
      <c r="E55" s="68"/>
      <c r="F55" s="70" t="e">
        <f>VLOOKUP(C55,SOP!C:F,4,0)</f>
        <v>#N/A</v>
      </c>
      <c r="G55" s="63" t="e">
        <f>IF(VLOOKUP(C55,SOP!C:N,10,0)="","",(VLOOKUP(C55,SOP!C:N,10,0)))</f>
        <v>#N/A</v>
      </c>
      <c r="H55" s="63" t="e">
        <f>IF(VLOOKUP(C55,SOP!C:N,11,0)="","",(VLOOKUP(C55,SOP!C:N,11,0)))</f>
        <v>#N/A</v>
      </c>
    </row>
    <row r="56" spans="1:8" hidden="1" x14ac:dyDescent="0.3">
      <c r="A56" s="14" t="s">
        <v>23</v>
      </c>
      <c r="B56" s="17" t="s">
        <v>30</v>
      </c>
      <c r="C56" s="17">
        <v>17193401</v>
      </c>
      <c r="D56" s="17" t="s">
        <v>31</v>
      </c>
      <c r="E56" s="68"/>
      <c r="F56" s="70" t="str">
        <f>VLOOKUP(C56,SOP!C:F,4,0)</f>
        <v/>
      </c>
      <c r="G56" s="63" t="str">
        <f>IF(VLOOKUP(C56,SOP!C:N,10,0)="","",(VLOOKUP(C56,SOP!C:N,10,0)))</f>
        <v>TBC</v>
      </c>
      <c r="H56" s="63">
        <f>IF(VLOOKUP(C56,SOP!C:N,11,0)="","",(VLOOKUP(C56,SOP!C:N,11,0)))</f>
        <v>5468</v>
      </c>
    </row>
    <row r="57" spans="1:8" hidden="1" x14ac:dyDescent="0.3">
      <c r="A57" s="14" t="s">
        <v>23</v>
      </c>
      <c r="B57" s="17" t="s">
        <v>32</v>
      </c>
      <c r="C57" s="17">
        <v>17193101</v>
      </c>
      <c r="D57" s="17" t="s">
        <v>33</v>
      </c>
      <c r="E57" s="68"/>
      <c r="F57" s="70" t="str">
        <f>VLOOKUP(C57,SOP!C:F,4,0)</f>
        <v/>
      </c>
      <c r="G57" s="63" t="str">
        <f>IF(VLOOKUP(C57,SOP!C:N,10,0)="","",(VLOOKUP(C57,SOP!C:N,10,0)))</f>
        <v>TBC</v>
      </c>
      <c r="H57" s="63" t="str">
        <f>IF(VLOOKUP(C57,SOP!C:N,11,0)="","",(VLOOKUP(C57,SOP!C:N,11,0)))</f>
        <v/>
      </c>
    </row>
    <row r="58" spans="1:8" hidden="1" x14ac:dyDescent="0.3">
      <c r="A58" s="14" t="s">
        <v>23</v>
      </c>
      <c r="B58" s="17" t="s">
        <v>35</v>
      </c>
      <c r="C58" s="17">
        <v>17193201</v>
      </c>
      <c r="D58" s="17" t="s">
        <v>36</v>
      </c>
      <c r="E58" s="68"/>
      <c r="F58" s="70" t="str">
        <f>VLOOKUP(C58,SOP!C:F,4,0)</f>
        <v/>
      </c>
      <c r="G58" s="63" t="str">
        <f>IF(VLOOKUP(C58,SOP!C:N,10,0)="","",(VLOOKUP(C58,SOP!C:N,10,0)))</f>
        <v>TBC</v>
      </c>
      <c r="H58" s="63">
        <f>IF(VLOOKUP(C58,SOP!C:N,11,0)="","",(VLOOKUP(C58,SOP!C:N,11,0)))</f>
        <v>768</v>
      </c>
    </row>
    <row r="59" spans="1:8" hidden="1" x14ac:dyDescent="0.3">
      <c r="A59" s="14" t="s">
        <v>23</v>
      </c>
      <c r="B59" s="17">
        <v>19513602</v>
      </c>
      <c r="C59" s="17">
        <v>19513602</v>
      </c>
      <c r="D59" s="17" t="s">
        <v>40</v>
      </c>
      <c r="E59" s="68"/>
      <c r="F59" s="70" t="str">
        <f>VLOOKUP(C59,SOP!C:F,4,0)</f>
        <v/>
      </c>
      <c r="G59" s="63" t="str">
        <f>IF(VLOOKUP(C59,SOP!C:N,10,0)="","",(VLOOKUP(C59,SOP!C:N,10,0)))</f>
        <v>TBC</v>
      </c>
      <c r="H59" s="63" t="str">
        <f>IF(VLOOKUP(C59,SOP!C:N,11,0)="","",(VLOOKUP(C59,SOP!C:N,11,0)))</f>
        <v/>
      </c>
    </row>
    <row r="60" spans="1:8" hidden="1" x14ac:dyDescent="0.3">
      <c r="A60" s="14" t="s">
        <v>61</v>
      </c>
      <c r="B60" s="17">
        <v>67262258</v>
      </c>
      <c r="C60" s="17">
        <v>67262258</v>
      </c>
      <c r="D60" s="17" t="s">
        <v>67</v>
      </c>
      <c r="E60" s="68"/>
      <c r="F60" s="70" t="str">
        <f>VLOOKUP(C60,SOP!C:F,4,0)</f>
        <v/>
      </c>
      <c r="G60" s="63" t="str">
        <f>IF(VLOOKUP(C60,SOP!C:N,10,0)="","",(VLOOKUP(C60,SOP!C:N,10,0)))</f>
        <v>TBC</v>
      </c>
      <c r="H60" s="63">
        <f>IF(VLOOKUP(C60,SOP!C:N,11,0)="","",(VLOOKUP(C60,SOP!C:N,11,0)))</f>
        <v>80</v>
      </c>
    </row>
    <row r="61" spans="1:8" hidden="1" x14ac:dyDescent="0.3">
      <c r="A61" s="14" t="s">
        <v>61</v>
      </c>
      <c r="B61" s="17">
        <v>14413801</v>
      </c>
      <c r="C61" s="17">
        <v>14413801</v>
      </c>
      <c r="D61" s="17" t="s">
        <v>62</v>
      </c>
      <c r="E61" s="68"/>
      <c r="F61" s="70" t="str">
        <f>VLOOKUP(C61,SOP!C:F,4,0)</f>
        <v/>
      </c>
      <c r="G61" s="63" t="str">
        <f>IF(VLOOKUP(C61,SOP!C:N,10,0)="","",(VLOOKUP(C61,SOP!C:N,10,0)))</f>
        <v>TBC</v>
      </c>
      <c r="H61" s="63">
        <f>IF(VLOOKUP(C61,SOP!C:N,11,0)="","",(VLOOKUP(C61,SOP!C:N,11,0)))</f>
        <v>80</v>
      </c>
    </row>
    <row r="62" spans="1:8" hidden="1" x14ac:dyDescent="0.3">
      <c r="A62" s="14" t="s">
        <v>61</v>
      </c>
      <c r="B62" s="17">
        <v>67262254</v>
      </c>
      <c r="C62" s="17">
        <v>67262254</v>
      </c>
      <c r="D62" s="17" t="s">
        <v>66</v>
      </c>
      <c r="E62" s="68"/>
      <c r="F62" s="70" t="e">
        <f>VLOOKUP(C62,SOP!C:F,4,0)</f>
        <v>#N/A</v>
      </c>
      <c r="G62" s="63" t="e">
        <f>IF(VLOOKUP(C62,SOP!C:N,10,0)="","",(VLOOKUP(C62,SOP!C:N,10,0)))</f>
        <v>#N/A</v>
      </c>
      <c r="H62" s="63" t="e">
        <f>IF(VLOOKUP(C62,SOP!C:N,11,0)="","",(VLOOKUP(C62,SOP!C:N,11,0)))</f>
        <v>#N/A</v>
      </c>
    </row>
    <row r="63" spans="1:8" ht="18.600000000000001" hidden="1" customHeight="1" x14ac:dyDescent="0.3">
      <c r="A63" s="14" t="s">
        <v>61</v>
      </c>
      <c r="B63" s="17">
        <v>67418234</v>
      </c>
      <c r="C63" s="17">
        <v>67418234</v>
      </c>
      <c r="D63" s="17" t="s">
        <v>68</v>
      </c>
      <c r="E63" s="68"/>
      <c r="F63" s="70" t="str">
        <f>VLOOKUP(C63,SOP!C:F,4,0)</f>
        <v>OOS</v>
      </c>
      <c r="G63" s="63">
        <f>IF(VLOOKUP(C63,SOP!C:N,10,0)="","",(VLOOKUP(C63,SOP!C:N,10,0)))</f>
        <v>46013</v>
      </c>
      <c r="H63" s="63">
        <f>IF(VLOOKUP(C63,SOP!C:N,11,0)="","",(VLOOKUP(C63,SOP!C:N,11,0)))</f>
        <v>80</v>
      </c>
    </row>
    <row r="64" spans="1:8" hidden="1" x14ac:dyDescent="0.3">
      <c r="A64" s="14" t="s">
        <v>131</v>
      </c>
      <c r="B64" s="17">
        <v>11338403</v>
      </c>
      <c r="C64" s="17">
        <v>11338403</v>
      </c>
      <c r="D64" s="17" t="s">
        <v>132</v>
      </c>
      <c r="E64" s="68"/>
      <c r="F64" s="70" t="e">
        <f>VLOOKUP(C64,SOP!C:F,4,0)</f>
        <v>#N/A</v>
      </c>
      <c r="G64" s="63" t="e">
        <f>IF(VLOOKUP(C64,SOP!C:N,10,0)="","",(VLOOKUP(C64,SOP!C:N,10,0)))</f>
        <v>#N/A</v>
      </c>
      <c r="H64" s="63" t="e">
        <f>IF(VLOOKUP(C64,SOP!C:N,11,0)="","",(VLOOKUP(C64,SOP!C:N,11,0)))</f>
        <v>#N/A</v>
      </c>
    </row>
    <row r="65" spans="1:8" hidden="1" x14ac:dyDescent="0.3">
      <c r="A65" s="14" t="s">
        <v>131</v>
      </c>
      <c r="B65" s="17">
        <v>15103501</v>
      </c>
      <c r="C65" s="17">
        <v>15103501</v>
      </c>
      <c r="D65" s="17" t="s">
        <v>133</v>
      </c>
      <c r="E65" s="68"/>
      <c r="F65" s="70" t="e">
        <f>VLOOKUP(C65,SOP!C:F,4,0)</f>
        <v>#N/A</v>
      </c>
      <c r="G65" s="62" t="e">
        <f>IF(VLOOKUP(C65,SOP!C:N,10,0)="","",(VLOOKUP(C65,SOP!C:N,10,0)))</f>
        <v>#N/A</v>
      </c>
      <c r="H65" s="63" t="e">
        <f>IF(VLOOKUP(C65,SOP!C:N,11,0)="","",(VLOOKUP(C65,SOP!C:N,11,0)))</f>
        <v>#N/A</v>
      </c>
    </row>
    <row r="66" spans="1:8" hidden="1" x14ac:dyDescent="0.3">
      <c r="A66" s="14" t="s">
        <v>124</v>
      </c>
      <c r="B66" s="17">
        <v>67505008</v>
      </c>
      <c r="C66" s="17">
        <v>67505008</v>
      </c>
      <c r="D66" s="17" t="s">
        <v>125</v>
      </c>
      <c r="E66" s="68"/>
      <c r="F66" s="70" t="str">
        <f>VLOOKUP(C66,SOP!C:F,4,0)</f>
        <v/>
      </c>
      <c r="G66" s="63" t="str">
        <f>IF(VLOOKUP(C66,SOP!C:N,10,0)="","",(VLOOKUP(C66,SOP!C:N,10,0)))</f>
        <v>TBC</v>
      </c>
      <c r="H66" s="63">
        <f>IF(VLOOKUP(C66,SOP!C:N,11,0)="","",(VLOOKUP(C66,SOP!C:N,11,0)))</f>
        <v>1040</v>
      </c>
    </row>
    <row r="67" spans="1:8" hidden="1" x14ac:dyDescent="0.3">
      <c r="A67" s="14" t="s">
        <v>124</v>
      </c>
      <c r="B67" s="17">
        <v>67520282</v>
      </c>
      <c r="C67" s="17">
        <v>67520282</v>
      </c>
      <c r="D67" s="17" t="s">
        <v>126</v>
      </c>
      <c r="E67" s="68"/>
      <c r="F67" s="70" t="e">
        <f>VLOOKUP(C67,SOP!C:F,4,0)</f>
        <v>#N/A</v>
      </c>
      <c r="G67" s="63" t="e">
        <f>IF(VLOOKUP(C67,SOP!C:N,10,0)="","",(VLOOKUP(C67,SOP!C:N,10,0)))</f>
        <v>#N/A</v>
      </c>
      <c r="H67" s="63" t="e">
        <f>IF(VLOOKUP(C67,SOP!C:N,11,0)="","",(VLOOKUP(C67,SOP!C:N,11,0)))</f>
        <v>#N/A</v>
      </c>
    </row>
    <row r="68" spans="1:8" hidden="1" x14ac:dyDescent="0.3">
      <c r="A68" s="14" t="s">
        <v>124</v>
      </c>
      <c r="B68" s="17">
        <v>6295803</v>
      </c>
      <c r="C68" s="17">
        <v>11247103</v>
      </c>
      <c r="D68" s="17" t="s">
        <v>127</v>
      </c>
      <c r="E68" s="68"/>
      <c r="F68" s="70" t="str">
        <f>VLOOKUP(C68,SOP!C:F,4,0)</f>
        <v/>
      </c>
      <c r="G68" s="63" t="str">
        <f>IF(VLOOKUP(C68,SOP!C:N,10,0)="","",(VLOOKUP(C68,SOP!C:N,10,0)))</f>
        <v>TBC</v>
      </c>
      <c r="H68" s="63" t="str">
        <f>IF(VLOOKUP(C68,SOP!C:N,11,0)="","",(VLOOKUP(C68,SOP!C:N,11,0)))</f>
        <v/>
      </c>
    </row>
    <row r="69" spans="1:8" hidden="1" x14ac:dyDescent="0.3">
      <c r="A69" s="14" t="s">
        <v>124</v>
      </c>
      <c r="B69" s="17">
        <v>67669457</v>
      </c>
      <c r="C69" s="17">
        <v>67669457</v>
      </c>
      <c r="D69" s="17" t="s">
        <v>128</v>
      </c>
      <c r="E69" s="68"/>
      <c r="F69" s="70" t="e">
        <f>VLOOKUP(C69,SOP!C:F,4,0)</f>
        <v>#N/A</v>
      </c>
      <c r="G69" s="63" t="e">
        <f>IF(VLOOKUP(C69,SOP!C:N,10,0)="","",(VLOOKUP(C69,SOP!C:N,10,0)))</f>
        <v>#N/A</v>
      </c>
      <c r="H69" s="63" t="e">
        <f>IF(VLOOKUP(C69,SOP!C:N,11,0)="","",(VLOOKUP(C69,SOP!C:N,11,0)))</f>
        <v>#N/A</v>
      </c>
    </row>
    <row r="70" spans="1:8" hidden="1" x14ac:dyDescent="0.3">
      <c r="A70" s="14" t="s">
        <v>124</v>
      </c>
      <c r="B70" s="17">
        <v>67669455</v>
      </c>
      <c r="C70" s="17">
        <v>67669455</v>
      </c>
      <c r="D70" s="17" t="s">
        <v>129</v>
      </c>
      <c r="E70" s="68"/>
      <c r="F70" s="70" t="e">
        <f>VLOOKUP(C70,SOP!C:F,4,0)</f>
        <v>#N/A</v>
      </c>
      <c r="G70" s="63" t="e">
        <f>IF(VLOOKUP(C70,SOP!C:N,10,0)="","",(VLOOKUP(C70,SOP!C:N,10,0)))</f>
        <v>#N/A</v>
      </c>
      <c r="H70" s="63" t="e">
        <f>IF(VLOOKUP(C70,SOP!C:N,11,0)="","",(VLOOKUP(C70,SOP!C:N,11,0)))</f>
        <v>#N/A</v>
      </c>
    </row>
    <row r="71" spans="1:8" hidden="1" x14ac:dyDescent="0.3">
      <c r="A71" s="14" t="s">
        <v>124</v>
      </c>
      <c r="B71" s="17">
        <v>67669453</v>
      </c>
      <c r="C71" s="17">
        <v>67669453</v>
      </c>
      <c r="D71" s="17" t="s">
        <v>130</v>
      </c>
      <c r="E71" s="68"/>
      <c r="F71" s="70" t="e">
        <f>VLOOKUP(C71,SOP!C:F,4,0)</f>
        <v>#N/A</v>
      </c>
      <c r="G71" s="63" t="e">
        <f>IF(VLOOKUP(C71,SOP!C:N,10,0)="","",(VLOOKUP(C71,SOP!C:N,10,0)))</f>
        <v>#N/A</v>
      </c>
      <c r="H71" s="63" t="e">
        <f>IF(VLOOKUP(C71,SOP!C:N,11,0)="","",(VLOOKUP(C71,SOP!C:N,11,0)))</f>
        <v>#N/A</v>
      </c>
    </row>
    <row r="72" spans="1:8" hidden="1" x14ac:dyDescent="0.3">
      <c r="A72" s="14" t="s">
        <v>143</v>
      </c>
      <c r="B72" s="17">
        <v>67322596</v>
      </c>
      <c r="C72" s="17">
        <v>67322596</v>
      </c>
      <c r="D72" s="17" t="s">
        <v>145</v>
      </c>
      <c r="E72" s="68"/>
      <c r="F72" s="70" t="e">
        <f>VLOOKUP(C72,SOP!C:F,4,0)</f>
        <v>#N/A</v>
      </c>
      <c r="G72" s="63" t="e">
        <f>IF(VLOOKUP(C72,SOP!C:N,10,0)="","",(VLOOKUP(C72,SOP!C:N,10,0)))</f>
        <v>#N/A</v>
      </c>
      <c r="H72" s="63" t="e">
        <f>IF(VLOOKUP(C72,SOP!C:N,11,0)="","",(VLOOKUP(C72,SOP!C:N,11,0)))</f>
        <v>#N/A</v>
      </c>
    </row>
    <row r="73" spans="1:8" hidden="1" x14ac:dyDescent="0.3">
      <c r="A73" s="14" t="s">
        <v>143</v>
      </c>
      <c r="B73" s="17">
        <v>6356601</v>
      </c>
      <c r="C73" s="17">
        <v>6356601</v>
      </c>
      <c r="D73" s="17" t="s">
        <v>147</v>
      </c>
      <c r="E73" s="68"/>
      <c r="F73" s="70" t="e">
        <f>VLOOKUP(C73,SOP!C:F,4,0)</f>
        <v>#N/A</v>
      </c>
      <c r="G73" s="63" t="e">
        <f>IF(VLOOKUP(C73,SOP!C:N,10,0)="","",(VLOOKUP(C73,SOP!C:N,10,0)))</f>
        <v>#N/A</v>
      </c>
      <c r="H73" s="63" t="e">
        <f>IF(VLOOKUP(C73,SOP!C:N,11,0)="","",(VLOOKUP(C73,SOP!C:N,11,0)))</f>
        <v>#N/A</v>
      </c>
    </row>
    <row r="74" spans="1:8" hidden="1" x14ac:dyDescent="0.3">
      <c r="A74" s="14" t="s">
        <v>143</v>
      </c>
      <c r="B74" s="17">
        <v>6302303</v>
      </c>
      <c r="C74" s="17">
        <v>6302303</v>
      </c>
      <c r="D74" s="17" t="s">
        <v>149</v>
      </c>
      <c r="E74" s="68"/>
      <c r="F74" s="70" t="e">
        <f>VLOOKUP(C74,SOP!C:F,4,0)</f>
        <v>#N/A</v>
      </c>
      <c r="G74" s="63" t="e">
        <f>IF(VLOOKUP(C74,SOP!C:N,10,0)="","",(VLOOKUP(C74,SOP!C:N,10,0)))</f>
        <v>#N/A</v>
      </c>
      <c r="H74" s="63" t="e">
        <f>IF(VLOOKUP(C74,SOP!C:N,11,0)="","",(VLOOKUP(C74,SOP!C:N,11,0)))</f>
        <v>#N/A</v>
      </c>
    </row>
    <row r="75" spans="1:8" hidden="1" x14ac:dyDescent="0.3">
      <c r="A75" s="14" t="s">
        <v>3</v>
      </c>
      <c r="B75" s="17">
        <v>22010602</v>
      </c>
      <c r="C75" s="17">
        <v>22010602</v>
      </c>
      <c r="D75" s="17" t="s">
        <v>4</v>
      </c>
      <c r="E75" s="68" t="s">
        <v>481</v>
      </c>
      <c r="F75" s="70" t="str">
        <f>VLOOKUP(C75,SOP!C:F,4,0)</f>
        <v/>
      </c>
      <c r="G75" s="63" t="str">
        <f>IF(VLOOKUP(C75,SOP!C:N,10,0)="","",(VLOOKUP(C75,SOP!C:N,10,0)))</f>
        <v>TBC</v>
      </c>
      <c r="H75" s="63" t="str">
        <f>IF(VLOOKUP(C75,SOP!C:N,11,0)="","",(VLOOKUP(C75,SOP!C:N,11,0)))</f>
        <v/>
      </c>
    </row>
    <row r="76" spans="1:8" hidden="1" x14ac:dyDescent="0.3">
      <c r="A76" s="14" t="s">
        <v>3</v>
      </c>
      <c r="B76" s="17">
        <v>12011702</v>
      </c>
      <c r="C76" s="17">
        <v>12011702</v>
      </c>
      <c r="D76" s="17" t="s">
        <v>5</v>
      </c>
      <c r="E76" s="68" t="s">
        <v>481</v>
      </c>
      <c r="F76" s="70" t="str">
        <f>VLOOKUP(C76,SOP!C:F,4,0)</f>
        <v/>
      </c>
      <c r="G76" s="63" t="str">
        <f>IF(VLOOKUP(C76,SOP!C:N,10,0)="","",(VLOOKUP(C76,SOP!C:N,10,0)))</f>
        <v>TBC</v>
      </c>
      <c r="H76" s="63" t="str">
        <f>IF(VLOOKUP(C76,SOP!C:N,11,0)="","",(VLOOKUP(C76,SOP!C:N,11,0)))</f>
        <v/>
      </c>
    </row>
    <row r="77" spans="1:8" hidden="1" x14ac:dyDescent="0.3">
      <c r="A77" s="14" t="s">
        <v>3</v>
      </c>
      <c r="B77" s="17">
        <v>39631001</v>
      </c>
      <c r="C77" s="17">
        <v>39631001</v>
      </c>
      <c r="D77" s="17" t="s">
        <v>6</v>
      </c>
      <c r="E77" s="68" t="s">
        <v>481</v>
      </c>
      <c r="F77" s="70" t="str">
        <f>VLOOKUP(C77,SOP!C:F,4,0)</f>
        <v/>
      </c>
      <c r="G77" s="63" t="str">
        <f>IF(VLOOKUP(C77,SOP!C:N,10,0)="","",(VLOOKUP(C77,SOP!C:N,10,0)))</f>
        <v>TBC</v>
      </c>
      <c r="H77" s="63" t="str">
        <f>IF(VLOOKUP(C77,SOP!C:N,11,0)="","",(VLOOKUP(C77,SOP!C:N,11,0)))</f>
        <v/>
      </c>
    </row>
    <row r="78" spans="1:8" hidden="1" x14ac:dyDescent="0.3">
      <c r="A78" s="14" t="s">
        <v>3</v>
      </c>
      <c r="B78" s="17">
        <v>29256601</v>
      </c>
      <c r="C78" s="17">
        <v>29256601</v>
      </c>
      <c r="D78" s="17" t="s">
        <v>8</v>
      </c>
      <c r="E78" s="68"/>
      <c r="F78" s="70" t="e">
        <f>VLOOKUP(C78,SOP!C:F,4,0)</f>
        <v>#N/A</v>
      </c>
      <c r="G78" s="63" t="e">
        <f>IF(VLOOKUP(C78,SOP!C:N,10,0)="","",(VLOOKUP(C78,SOP!C:N,10,0)))</f>
        <v>#N/A</v>
      </c>
      <c r="H78" s="63" t="e">
        <f>IF(VLOOKUP(C78,SOP!C:N,11,0)="","",(VLOOKUP(C78,SOP!C:N,11,0)))</f>
        <v>#N/A</v>
      </c>
    </row>
    <row r="79" spans="1:8" hidden="1" x14ac:dyDescent="0.3">
      <c r="A79" s="14" t="s">
        <v>3</v>
      </c>
      <c r="B79" s="17">
        <v>22010702</v>
      </c>
      <c r="C79" s="17">
        <v>22010702</v>
      </c>
      <c r="D79" s="17" t="s">
        <v>9</v>
      </c>
      <c r="E79" s="68"/>
      <c r="F79" s="70" t="e">
        <f>VLOOKUP(C79,SOP!C:F,4,0)</f>
        <v>#N/A</v>
      </c>
      <c r="G79" s="63" t="e">
        <f>IF(VLOOKUP(C79,SOP!C:N,10,0)="","",(VLOOKUP(C79,SOP!C:N,10,0)))</f>
        <v>#N/A</v>
      </c>
      <c r="H79" s="63" t="e">
        <f>IF(VLOOKUP(C79,SOP!C:N,11,0)="","",(VLOOKUP(C79,SOP!C:N,11,0)))</f>
        <v>#N/A</v>
      </c>
    </row>
    <row r="80" spans="1:8" hidden="1" x14ac:dyDescent="0.3">
      <c r="A80" s="14" t="s">
        <v>3</v>
      </c>
      <c r="B80" s="17">
        <v>12011802</v>
      </c>
      <c r="C80" s="17">
        <v>12011802</v>
      </c>
      <c r="D80" s="17" t="s">
        <v>10</v>
      </c>
      <c r="E80" s="68"/>
      <c r="F80" s="70" t="str">
        <f>VLOOKUP(C80,SOP!C:F,4,0)</f>
        <v>OOS Risk</v>
      </c>
      <c r="G80" s="63" t="str">
        <f>IF(VLOOKUP(C80,SOP!C:N,10,0)="","",(VLOOKUP(C80,SOP!C:N,10,0)))</f>
        <v>TBC</v>
      </c>
      <c r="H80" s="63" t="str">
        <f>IF(VLOOKUP(C80,SOP!C:N,11,0)="","",(VLOOKUP(C80,SOP!C:N,11,0)))</f>
        <v/>
      </c>
    </row>
    <row r="81" spans="1:8" hidden="1" x14ac:dyDescent="0.3">
      <c r="A81" s="14" t="s">
        <v>3</v>
      </c>
      <c r="B81" s="17">
        <v>19630701</v>
      </c>
      <c r="C81" s="17">
        <v>19630701</v>
      </c>
      <c r="D81" s="17" t="s">
        <v>11</v>
      </c>
      <c r="E81" s="68"/>
      <c r="F81" s="70" t="str">
        <f>VLOOKUP(C81,SOP!C:F,4,0)</f>
        <v/>
      </c>
      <c r="G81" s="63" t="str">
        <f>IF(VLOOKUP(C81,SOP!C:N,10,0)="","",(VLOOKUP(C81,SOP!C:N,10,0)))</f>
        <v>TBC</v>
      </c>
      <c r="H81" s="63" t="str">
        <f>IF(VLOOKUP(C81,SOP!C:N,11,0)="","",(VLOOKUP(C81,SOP!C:N,11,0)))</f>
        <v/>
      </c>
    </row>
    <row r="82" spans="1:8" hidden="1" x14ac:dyDescent="0.3">
      <c r="A82" s="14" t="s">
        <v>3</v>
      </c>
      <c r="B82" s="17">
        <v>19630501</v>
      </c>
      <c r="C82" s="17">
        <v>19630501</v>
      </c>
      <c r="D82" s="17" t="s">
        <v>14</v>
      </c>
      <c r="E82" s="68"/>
      <c r="F82" s="70" t="e">
        <f>VLOOKUP(C82,SOP!C:F,4,0)</f>
        <v>#N/A</v>
      </c>
      <c r="G82" s="63" t="e">
        <f>IF(VLOOKUP(C82,SOP!C:N,10,0)="","",(VLOOKUP(C82,SOP!C:N,10,0)))</f>
        <v>#N/A</v>
      </c>
      <c r="H82" s="63" t="e">
        <f>IF(VLOOKUP(C82,SOP!C:N,11,0)="","",(VLOOKUP(C82,SOP!C:N,11,0)))</f>
        <v>#N/A</v>
      </c>
    </row>
    <row r="83" spans="1:8" hidden="1" x14ac:dyDescent="0.3">
      <c r="A83" s="14" t="s">
        <v>3</v>
      </c>
      <c r="B83" s="17">
        <v>11336407</v>
      </c>
      <c r="C83" s="17">
        <v>11336407</v>
      </c>
      <c r="D83" s="17" t="s">
        <v>16</v>
      </c>
      <c r="E83" s="68"/>
      <c r="F83" s="70" t="e">
        <f>VLOOKUP(C83,SOP!C:F,4,0)</f>
        <v>#N/A</v>
      </c>
      <c r="G83" s="63" t="e">
        <f>IF(VLOOKUP(C83,SOP!C:N,10,0)="","",(VLOOKUP(C83,SOP!C:N,10,0)))</f>
        <v>#N/A</v>
      </c>
      <c r="H83" s="63" t="e">
        <f>IF(VLOOKUP(C83,SOP!C:N,11,0)="","",(VLOOKUP(C83,SOP!C:N,11,0)))</f>
        <v>#N/A</v>
      </c>
    </row>
    <row r="84" spans="1:8" hidden="1" x14ac:dyDescent="0.3">
      <c r="A84" s="14" t="s">
        <v>3</v>
      </c>
      <c r="B84" s="17">
        <v>17253001</v>
      </c>
      <c r="C84" s="17">
        <v>17253003</v>
      </c>
      <c r="D84" s="17" t="s">
        <v>17</v>
      </c>
      <c r="E84" s="68"/>
      <c r="F84" s="70" t="e">
        <f>VLOOKUP(C84,SOP!C:F,4,0)</f>
        <v>#N/A</v>
      </c>
      <c r="G84" s="63" t="e">
        <f>IF(VLOOKUP(C84,SOP!C:N,10,0)="","",(VLOOKUP(C84,SOP!C:N,10,0)))</f>
        <v>#N/A</v>
      </c>
      <c r="H84" s="63" t="e">
        <f>IF(VLOOKUP(C84,SOP!C:N,11,0)="","",(VLOOKUP(C84,SOP!C:N,11,0)))</f>
        <v>#N/A</v>
      </c>
    </row>
    <row r="85" spans="1:8" hidden="1" x14ac:dyDescent="0.3">
      <c r="A85" s="14" t="s">
        <v>3</v>
      </c>
      <c r="B85" s="17">
        <v>29603001</v>
      </c>
      <c r="C85" s="17">
        <v>29603001</v>
      </c>
      <c r="D85" s="17" t="s">
        <v>18</v>
      </c>
      <c r="E85" s="68"/>
      <c r="F85" s="70" t="str">
        <f>VLOOKUP(C85,SOP!C:F,4,0)</f>
        <v/>
      </c>
      <c r="G85" s="63" t="str">
        <f>IF(VLOOKUP(C85,SOP!C:N,10,0)="","",(VLOOKUP(C85,SOP!C:N,10,0)))</f>
        <v>TBC</v>
      </c>
      <c r="H85" s="63">
        <f>IF(VLOOKUP(C85,SOP!C:N,11,0)="","",(VLOOKUP(C85,SOP!C:N,11,0)))</f>
        <v>0</v>
      </c>
    </row>
    <row r="86" spans="1:8" hidden="1" x14ac:dyDescent="0.3">
      <c r="A86" s="14" t="s">
        <v>3</v>
      </c>
      <c r="B86" s="17">
        <v>10003604</v>
      </c>
      <c r="C86" s="17">
        <v>10003604</v>
      </c>
      <c r="D86" s="17" t="s">
        <v>22</v>
      </c>
      <c r="E86" s="68"/>
      <c r="F86" s="70" t="e">
        <f>VLOOKUP(C86,SOP!C:F,4,0)</f>
        <v>#N/A</v>
      </c>
      <c r="G86" s="63" t="e">
        <f>IF(VLOOKUP(C86,SOP!C:N,10,0)="","",(VLOOKUP(C86,SOP!C:N,10,0)))</f>
        <v>#N/A</v>
      </c>
      <c r="H86" s="63" t="e">
        <f>IF(VLOOKUP(C86,SOP!C:N,11,0)="","",(VLOOKUP(C86,SOP!C:N,11,0)))</f>
        <v>#N/A</v>
      </c>
    </row>
    <row r="87" spans="1:8" hidden="1" x14ac:dyDescent="0.3">
      <c r="A87" s="14" t="s">
        <v>3</v>
      </c>
      <c r="B87" s="17">
        <v>68768919</v>
      </c>
      <c r="C87" s="17">
        <v>68768919</v>
      </c>
      <c r="D87" s="17" t="s">
        <v>621</v>
      </c>
      <c r="E87" s="68">
        <v>68768919</v>
      </c>
      <c r="F87" s="70" t="str">
        <f>VLOOKUP(C87,SOP!C:F,4,0)</f>
        <v/>
      </c>
      <c r="G87" s="63">
        <f>IF(VLOOKUP(C87,SOP!C:N,10,0)="","",(VLOOKUP(C87,SOP!C:N,10,0)))</f>
        <v>45967</v>
      </c>
      <c r="H87" s="63">
        <f>IF(VLOOKUP(C87,SOP!C:N,11,0)="","",(VLOOKUP(C87,SOP!C:N,11,0)))</f>
        <v>585</v>
      </c>
    </row>
    <row r="88" spans="1:8" hidden="1" x14ac:dyDescent="0.3">
      <c r="A88" s="14" t="s">
        <v>90</v>
      </c>
      <c r="B88" s="17">
        <v>67834892</v>
      </c>
      <c r="C88" s="17">
        <v>67834892</v>
      </c>
      <c r="D88" s="17" t="s">
        <v>96</v>
      </c>
      <c r="E88" s="68"/>
      <c r="F88" s="70" t="e">
        <f>VLOOKUP(C88,SOP!C:F,4,0)</f>
        <v>#N/A</v>
      </c>
      <c r="G88" s="63" t="e">
        <f>IF(VLOOKUP(C88,SOP!C:N,10,0)="","",(VLOOKUP(C88,SOP!C:N,10,0)))</f>
        <v>#N/A</v>
      </c>
      <c r="H88" s="63" t="e">
        <f>IF(VLOOKUP(C88,SOP!C:N,11,0)="","",(VLOOKUP(C88,SOP!C:N,11,0)))</f>
        <v>#N/A</v>
      </c>
    </row>
    <row r="89" spans="1:8" hidden="1" x14ac:dyDescent="0.3">
      <c r="A89" s="14" t="s">
        <v>90</v>
      </c>
      <c r="B89" s="17" t="s">
        <v>91</v>
      </c>
      <c r="C89" s="17">
        <v>36010201</v>
      </c>
      <c r="D89" s="17" t="s">
        <v>92</v>
      </c>
      <c r="E89" s="68"/>
      <c r="F89" s="70" t="e">
        <f>VLOOKUP(C89,SOP!C:F,4,0)</f>
        <v>#N/A</v>
      </c>
      <c r="G89" s="63" t="e">
        <f>IF(VLOOKUP(C89,SOP!C:N,10,0)="","",(VLOOKUP(C89,SOP!C:N,10,0)))</f>
        <v>#N/A</v>
      </c>
      <c r="H89" s="63" t="e">
        <f>IF(VLOOKUP(C89,SOP!C:N,11,0)="","",(VLOOKUP(C89,SOP!C:N,11,0)))</f>
        <v>#N/A</v>
      </c>
    </row>
    <row r="90" spans="1:8" hidden="1" x14ac:dyDescent="0.3">
      <c r="A90" s="14" t="s">
        <v>90</v>
      </c>
      <c r="B90" s="17">
        <v>67682359</v>
      </c>
      <c r="C90" s="17">
        <v>67682359</v>
      </c>
      <c r="D90" s="17" t="s">
        <v>94</v>
      </c>
      <c r="E90" s="68" t="s">
        <v>481</v>
      </c>
      <c r="F90" s="70" t="str">
        <f>VLOOKUP(C90,SOP!C:F,4,0)</f>
        <v/>
      </c>
      <c r="G90" s="63" t="str">
        <f>IF(VLOOKUP(C90,SOP!C:N,10,0)="","",(VLOOKUP(C90,SOP!C:N,10,0)))</f>
        <v>TBC</v>
      </c>
      <c r="H90" s="63">
        <f>IF(VLOOKUP(C90,SOP!C:N,11,0)="","",(VLOOKUP(C90,SOP!C:N,11,0)))</f>
        <v>1344</v>
      </c>
    </row>
    <row r="91" spans="1:8" hidden="1" x14ac:dyDescent="0.3">
      <c r="A91" s="14" t="s">
        <v>90</v>
      </c>
      <c r="B91" s="17">
        <v>67751000</v>
      </c>
      <c r="C91" s="17">
        <v>67751000</v>
      </c>
      <c r="D91" s="17" t="s">
        <v>97</v>
      </c>
      <c r="E91" s="68"/>
      <c r="F91" s="70" t="str">
        <f>VLOOKUP(C91,SOP!C:F,4,0)</f>
        <v/>
      </c>
      <c r="G91" s="63" t="str">
        <f>IF(VLOOKUP(C91,SOP!C:N,10,0)="","",(VLOOKUP(C91,SOP!C:N,10,0)))</f>
        <v>TBC</v>
      </c>
      <c r="H91" s="63" t="str">
        <f>IF(VLOOKUP(C91,SOP!C:N,11,0)="","",(VLOOKUP(C91,SOP!C:N,11,0)))</f>
        <v/>
      </c>
    </row>
    <row r="92" spans="1:8" hidden="1" x14ac:dyDescent="0.3">
      <c r="A92" s="14" t="s">
        <v>90</v>
      </c>
      <c r="B92" s="17" t="s">
        <v>98</v>
      </c>
      <c r="C92" s="17">
        <v>67291280</v>
      </c>
      <c r="D92" s="17" t="s">
        <v>99</v>
      </c>
      <c r="E92" s="68"/>
      <c r="F92" s="70" t="e">
        <f>VLOOKUP(C92,SOP!C:F,4,0)</f>
        <v>#N/A</v>
      </c>
      <c r="G92" s="63" t="e">
        <f>IF(VLOOKUP(C92,SOP!C:N,10,0)="","",(VLOOKUP(C92,SOP!C:N,10,0)))</f>
        <v>#N/A</v>
      </c>
      <c r="H92" s="63" t="e">
        <f>IF(VLOOKUP(C92,SOP!C:N,11,0)="","",(VLOOKUP(C92,SOP!C:N,11,0)))</f>
        <v>#N/A</v>
      </c>
    </row>
    <row r="93" spans="1:8" hidden="1" x14ac:dyDescent="0.3">
      <c r="A93" s="14" t="s">
        <v>90</v>
      </c>
      <c r="B93" s="17">
        <v>67751029</v>
      </c>
      <c r="C93" s="17">
        <v>67751029</v>
      </c>
      <c r="D93" s="17" t="s">
        <v>100</v>
      </c>
      <c r="E93" s="68" t="s">
        <v>481</v>
      </c>
      <c r="F93" s="70" t="str">
        <f>VLOOKUP(C93,SOP!C:F,4,0)</f>
        <v/>
      </c>
      <c r="G93" s="63" t="str">
        <f>IF(VLOOKUP(C93,SOP!C:N,10,0)="","",(VLOOKUP(C93,SOP!C:N,10,0)))</f>
        <v>TBC</v>
      </c>
      <c r="H93" s="63">
        <f>IF(VLOOKUP(C93,SOP!C:N,11,0)="","",(VLOOKUP(C93,SOP!C:N,11,0)))</f>
        <v>125</v>
      </c>
    </row>
    <row r="94" spans="1:8" hidden="1" x14ac:dyDescent="0.3">
      <c r="A94" s="14" t="s">
        <v>90</v>
      </c>
      <c r="B94" s="17">
        <v>67969831</v>
      </c>
      <c r="C94" s="17">
        <v>67969831</v>
      </c>
      <c r="D94" s="17" t="s">
        <v>101</v>
      </c>
      <c r="E94" s="68" t="s">
        <v>481</v>
      </c>
      <c r="F94" s="70" t="str">
        <f>VLOOKUP(C94,SOP!C:F,4,0)</f>
        <v/>
      </c>
      <c r="G94" s="63" t="str">
        <f>IF(VLOOKUP(C94,SOP!C:N,10,0)="","",(VLOOKUP(C94,SOP!C:N,10,0)))</f>
        <v>TBC</v>
      </c>
      <c r="H94" s="63">
        <f>IF(VLOOKUP(C94,SOP!C:N,11,0)="","",(VLOOKUP(C94,SOP!C:N,11,0)))</f>
        <v>1344</v>
      </c>
    </row>
    <row r="95" spans="1:8" hidden="1" x14ac:dyDescent="0.3">
      <c r="A95" s="14" t="s">
        <v>77</v>
      </c>
      <c r="B95" s="17">
        <v>17160701</v>
      </c>
      <c r="C95" s="17">
        <v>17160703</v>
      </c>
      <c r="D95" s="17" t="s">
        <v>78</v>
      </c>
      <c r="E95" s="68"/>
      <c r="F95" s="70" t="e">
        <f>VLOOKUP(C95,SOP!C:F,4,0)</f>
        <v>#N/A</v>
      </c>
      <c r="G95" s="63" t="e">
        <f>IF(VLOOKUP(C95,SOP!C:N,10,0)="","",(VLOOKUP(C95,SOP!C:N,10,0)))</f>
        <v>#N/A</v>
      </c>
      <c r="H95" s="63" t="e">
        <f>IF(VLOOKUP(C95,SOP!C:N,11,0)="","",(VLOOKUP(C95,SOP!C:N,11,0)))</f>
        <v>#N/A</v>
      </c>
    </row>
    <row r="96" spans="1:8" hidden="1" x14ac:dyDescent="0.3">
      <c r="A96" s="14" t="s">
        <v>77</v>
      </c>
      <c r="B96" s="17">
        <v>22100403</v>
      </c>
      <c r="C96" s="17">
        <v>22100403</v>
      </c>
      <c r="D96" s="17" t="s">
        <v>80</v>
      </c>
      <c r="E96" s="68" t="s">
        <v>481</v>
      </c>
      <c r="F96" s="70" t="e">
        <f>VLOOKUP(C96,SOP!C:F,4,0)</f>
        <v>#N/A</v>
      </c>
      <c r="G96" s="63" t="e">
        <f>IF(VLOOKUP(C96,SOP!C:N,10,0)="","",(VLOOKUP(C96,SOP!C:N,10,0)))</f>
        <v>#N/A</v>
      </c>
      <c r="H96" s="63" t="e">
        <f>IF(VLOOKUP(C96,SOP!C:N,11,0)="","",(VLOOKUP(C96,SOP!C:N,11,0)))</f>
        <v>#N/A</v>
      </c>
    </row>
    <row r="97" spans="1:8" hidden="1" x14ac:dyDescent="0.3">
      <c r="A97" s="14" t="s">
        <v>77</v>
      </c>
      <c r="B97" s="17">
        <v>12101903</v>
      </c>
      <c r="C97" s="17">
        <v>12101903</v>
      </c>
      <c r="D97" s="17" t="s">
        <v>81</v>
      </c>
      <c r="E97" s="68" t="s">
        <v>481</v>
      </c>
      <c r="F97" s="70" t="e">
        <f>VLOOKUP(C97,SOP!C:F,4,0)</f>
        <v>#N/A</v>
      </c>
      <c r="G97" s="63" t="e">
        <f>IF(VLOOKUP(C97,SOP!C:N,10,0)="","",(VLOOKUP(C97,SOP!C:N,10,0)))</f>
        <v>#N/A</v>
      </c>
      <c r="H97" s="63" t="e">
        <f>IF(VLOOKUP(C97,SOP!C:N,11,0)="","",(VLOOKUP(C97,SOP!C:N,11,0)))</f>
        <v>#N/A</v>
      </c>
    </row>
    <row r="98" spans="1:8" hidden="1" x14ac:dyDescent="0.3">
      <c r="A98" s="14" t="s">
        <v>77</v>
      </c>
      <c r="B98" s="17">
        <v>12100503</v>
      </c>
      <c r="C98" s="17">
        <v>12100503</v>
      </c>
      <c r="D98" s="17" t="s">
        <v>82</v>
      </c>
      <c r="E98" s="68" t="s">
        <v>481</v>
      </c>
      <c r="F98" s="70" t="str">
        <f>VLOOKUP(C98,SOP!C:F,4,0)</f>
        <v/>
      </c>
      <c r="G98" s="63" t="str">
        <f>IF(VLOOKUP(C98,SOP!C:N,10,0)="","",(VLOOKUP(C98,SOP!C:N,10,0)))</f>
        <v>TBC</v>
      </c>
      <c r="H98" s="63" t="str">
        <f>IF(VLOOKUP(C98,SOP!C:N,11,0)="","",(VLOOKUP(C98,SOP!C:N,11,0)))</f>
        <v/>
      </c>
    </row>
    <row r="99" spans="1:8" hidden="1" x14ac:dyDescent="0.3">
      <c r="A99" s="14" t="s">
        <v>77</v>
      </c>
      <c r="B99" s="17">
        <v>67834890</v>
      </c>
      <c r="C99" s="17">
        <v>67834890</v>
      </c>
      <c r="D99" s="17" t="s">
        <v>86</v>
      </c>
      <c r="E99" s="68"/>
      <c r="F99" s="70" t="e">
        <f>VLOOKUP(C99,SOP!C:F,4,0)</f>
        <v>#N/A</v>
      </c>
      <c r="G99" s="63" t="e">
        <f>IF(VLOOKUP(C99,SOP!C:N,10,0)="","",(VLOOKUP(C99,SOP!C:N,10,0)))</f>
        <v>#N/A</v>
      </c>
      <c r="H99" s="63" t="e">
        <f>IF(VLOOKUP(C99,SOP!C:N,11,0)="","",(VLOOKUP(C99,SOP!C:N,11,0)))</f>
        <v>#N/A</v>
      </c>
    </row>
    <row r="100" spans="1:8" hidden="1" x14ac:dyDescent="0.3">
      <c r="A100" s="14" t="s">
        <v>77</v>
      </c>
      <c r="B100" s="17">
        <v>67682357</v>
      </c>
      <c r="C100" s="17">
        <v>67682357</v>
      </c>
      <c r="D100" s="17" t="s">
        <v>84</v>
      </c>
      <c r="E100" s="68"/>
      <c r="F100" s="70" t="str">
        <f>VLOOKUP(C100,SOP!C:F,4,0)</f>
        <v/>
      </c>
      <c r="G100" s="63" t="str">
        <f>IF(VLOOKUP(C100,SOP!C:N,10,0)="","",(VLOOKUP(C100,SOP!C:N,10,0)))</f>
        <v>TBC</v>
      </c>
      <c r="H100" s="63">
        <f>IF(VLOOKUP(C100,SOP!C:N,11,0)="","",(VLOOKUP(C100,SOP!C:N,11,0)))</f>
        <v>576</v>
      </c>
    </row>
    <row r="101" spans="1:8" hidden="1" x14ac:dyDescent="0.3">
      <c r="A101" s="14" t="s">
        <v>77</v>
      </c>
      <c r="B101" s="17">
        <v>67997436</v>
      </c>
      <c r="C101" s="17">
        <v>67997436</v>
      </c>
      <c r="D101" s="17" t="s">
        <v>89</v>
      </c>
      <c r="E101" s="68"/>
      <c r="F101" s="70" t="e">
        <f>VLOOKUP(C101,SOP!C:F,4,0)</f>
        <v>#N/A</v>
      </c>
      <c r="G101" s="63" t="e">
        <f>IF(VLOOKUP(C101,SOP!C:N,10,0)="","",(VLOOKUP(C101,SOP!C:N,10,0)))</f>
        <v>#N/A</v>
      </c>
      <c r="H101" s="63" t="e">
        <f>IF(VLOOKUP(C101,SOP!C:N,11,0)="","",(VLOOKUP(C101,SOP!C:N,11,0)))</f>
        <v>#N/A</v>
      </c>
    </row>
    <row r="102" spans="1:8" hidden="1" x14ac:dyDescent="0.3">
      <c r="A102" s="14" t="s">
        <v>77</v>
      </c>
      <c r="B102" s="17">
        <v>67750998</v>
      </c>
      <c r="C102" s="17">
        <v>67750998</v>
      </c>
      <c r="D102" s="17" t="s">
        <v>87</v>
      </c>
      <c r="E102" s="68"/>
      <c r="F102" s="70" t="str">
        <f>VLOOKUP(C102,SOP!C:F,4,0)</f>
        <v/>
      </c>
      <c r="G102" s="63" t="str">
        <f>IF(VLOOKUP(C102,SOP!C:N,10,0)="","",(VLOOKUP(C102,SOP!C:N,10,0)))</f>
        <v>TBC</v>
      </c>
      <c r="H102" s="63">
        <f>IF(VLOOKUP(C102,SOP!C:N,11,0)="","",(VLOOKUP(C102,SOP!C:N,11,0)))</f>
        <v>250</v>
      </c>
    </row>
    <row r="103" spans="1:8" hidden="1" x14ac:dyDescent="0.3">
      <c r="A103" s="14" t="s">
        <v>102</v>
      </c>
      <c r="B103" s="17">
        <v>67834894</v>
      </c>
      <c r="C103" s="17">
        <v>67834894</v>
      </c>
      <c r="D103" s="17" t="s">
        <v>107</v>
      </c>
      <c r="E103" s="68"/>
      <c r="F103" s="70" t="e">
        <f>VLOOKUP(C103,SOP!C:F,4,0)</f>
        <v>#N/A</v>
      </c>
      <c r="G103" s="63" t="e">
        <f>IF(VLOOKUP(C103,SOP!C:N,10,0)="","",(VLOOKUP(C103,SOP!C:N,10,0)))</f>
        <v>#N/A</v>
      </c>
      <c r="H103" s="63" t="e">
        <f>IF(VLOOKUP(C103,SOP!C:N,11,0)="","",(VLOOKUP(C103,SOP!C:N,11,0)))</f>
        <v>#N/A</v>
      </c>
    </row>
    <row r="104" spans="1:8" hidden="1" x14ac:dyDescent="0.3">
      <c r="A104" s="14" t="s">
        <v>102</v>
      </c>
      <c r="B104" s="17">
        <v>15940702</v>
      </c>
      <c r="C104" s="17">
        <v>15940702</v>
      </c>
      <c r="D104" s="17" t="s">
        <v>103</v>
      </c>
      <c r="E104" s="68"/>
      <c r="F104" s="70" t="e">
        <f>VLOOKUP(C104,SOP!C:F,4,0)</f>
        <v>#N/A</v>
      </c>
      <c r="G104" s="63" t="e">
        <f>IF(VLOOKUP(C104,SOP!C:N,10,0)="","",(VLOOKUP(C104,SOP!C:N,10,0)))</f>
        <v>#N/A</v>
      </c>
      <c r="H104" s="63" t="e">
        <f>IF(VLOOKUP(C104,SOP!C:N,11,0)="","",(VLOOKUP(C104,SOP!C:N,11,0)))</f>
        <v>#N/A</v>
      </c>
    </row>
    <row r="105" spans="1:8" hidden="1" x14ac:dyDescent="0.3">
      <c r="A105" s="14" t="s">
        <v>102</v>
      </c>
      <c r="B105" s="17">
        <v>67682348</v>
      </c>
      <c r="C105" s="17">
        <v>67682348</v>
      </c>
      <c r="D105" s="17" t="s">
        <v>105</v>
      </c>
      <c r="E105" s="68" t="s">
        <v>481</v>
      </c>
      <c r="F105" s="70" t="str">
        <f>VLOOKUP(C105,SOP!C:F,4,0)</f>
        <v/>
      </c>
      <c r="G105" s="63" t="str">
        <f>IF(VLOOKUP(C105,SOP!C:N,10,0)="","",(VLOOKUP(C105,SOP!C:N,10,0)))</f>
        <v>TBC</v>
      </c>
      <c r="H105" s="63">
        <f>IF(VLOOKUP(C105,SOP!C:N,11,0)="","",(VLOOKUP(C105,SOP!C:N,11,0)))</f>
        <v>192</v>
      </c>
    </row>
    <row r="106" spans="1:8" hidden="1" x14ac:dyDescent="0.3">
      <c r="A106" s="14" t="s">
        <v>41</v>
      </c>
      <c r="B106" s="17">
        <v>16869301</v>
      </c>
      <c r="C106" s="17">
        <v>16869301</v>
      </c>
      <c r="D106" s="17" t="s">
        <v>42</v>
      </c>
      <c r="E106" s="68"/>
      <c r="F106" s="70" t="e">
        <f>VLOOKUP(C106,SOP!C:F,4,0)</f>
        <v>#N/A</v>
      </c>
      <c r="G106" s="63" t="e">
        <f>IF(VLOOKUP(C106,SOP!C:N,10,0)="","",(VLOOKUP(C106,SOP!C:N,10,0)))</f>
        <v>#N/A</v>
      </c>
      <c r="H106" s="63" t="e">
        <f>IF(VLOOKUP(C106,SOP!C:N,11,0)="","",(VLOOKUP(C106,SOP!C:N,11,0)))</f>
        <v>#N/A</v>
      </c>
    </row>
    <row r="107" spans="1:8" hidden="1" x14ac:dyDescent="0.3">
      <c r="A107" s="14" t="s">
        <v>41</v>
      </c>
      <c r="B107" s="17">
        <v>6404803</v>
      </c>
      <c r="C107" s="17">
        <v>68448706</v>
      </c>
      <c r="D107" s="17" t="s">
        <v>43</v>
      </c>
      <c r="E107" s="68" t="s">
        <v>481</v>
      </c>
      <c r="F107" s="70" t="e">
        <f>VLOOKUP(C107,SOP!C:F,4,0)</f>
        <v>#N/A</v>
      </c>
      <c r="G107" s="63" t="e">
        <f>IF(VLOOKUP(C107,SOP!C:N,10,0)="","",(VLOOKUP(C107,SOP!C:N,10,0)))</f>
        <v>#N/A</v>
      </c>
      <c r="H107" s="63" t="e">
        <f>IF(VLOOKUP(C107,SOP!C:N,11,0)="","",(VLOOKUP(C107,SOP!C:N,11,0)))</f>
        <v>#N/A</v>
      </c>
    </row>
    <row r="108" spans="1:8" hidden="1" x14ac:dyDescent="0.3">
      <c r="A108" s="14" t="s">
        <v>41</v>
      </c>
      <c r="B108" s="17">
        <v>16866501</v>
      </c>
      <c r="C108" s="17">
        <v>16866501</v>
      </c>
      <c r="D108" s="17" t="s">
        <v>44</v>
      </c>
      <c r="E108" s="68" t="s">
        <v>481</v>
      </c>
      <c r="F108" s="70" t="str">
        <f>VLOOKUP(C108,SOP!C:F,4,0)</f>
        <v/>
      </c>
      <c r="G108" s="63" t="str">
        <f>IF(VLOOKUP(C108,SOP!C:N,10,0)="","",(VLOOKUP(C108,SOP!C:N,10,0)))</f>
        <v>TBC</v>
      </c>
      <c r="H108" s="63" t="str">
        <f>IF(VLOOKUP(C108,SOP!C:N,11,0)="","",(VLOOKUP(C108,SOP!C:N,11,0)))</f>
        <v/>
      </c>
    </row>
    <row r="109" spans="1:8" hidden="1" x14ac:dyDescent="0.3">
      <c r="A109" s="14" t="s">
        <v>41</v>
      </c>
      <c r="B109" s="17">
        <v>27184701</v>
      </c>
      <c r="C109" s="17">
        <v>67738206</v>
      </c>
      <c r="D109" s="17" t="s">
        <v>45</v>
      </c>
      <c r="E109" s="68"/>
      <c r="F109" s="70" t="str">
        <f>VLOOKUP(C109,SOP!C:F,4,0)</f>
        <v/>
      </c>
      <c r="G109" s="63" t="str">
        <f>IF(VLOOKUP(C109,SOP!C:N,10,0)="","",(VLOOKUP(C109,SOP!C:N,10,0)))</f>
        <v>TBC</v>
      </c>
      <c r="H109" s="63">
        <f>IF(VLOOKUP(C109,SOP!C:N,11,0)="","",(VLOOKUP(C109,SOP!C:N,11,0)))</f>
        <v>493</v>
      </c>
    </row>
    <row r="110" spans="1:8" hidden="1" x14ac:dyDescent="0.3">
      <c r="A110" s="14" t="s">
        <v>41</v>
      </c>
      <c r="B110" s="17">
        <v>27275201</v>
      </c>
      <c r="C110" s="17">
        <v>67738211</v>
      </c>
      <c r="D110" s="17" t="s">
        <v>46</v>
      </c>
      <c r="E110" s="68"/>
      <c r="F110" s="70" t="str">
        <f>VLOOKUP(C110,SOP!C:F,4,0)</f>
        <v/>
      </c>
      <c r="G110" s="63" t="str">
        <f>IF(VLOOKUP(C110,SOP!C:N,10,0)="","",(VLOOKUP(C110,SOP!C:N,10,0)))</f>
        <v>TBC</v>
      </c>
      <c r="H110" s="63" t="str">
        <f>IF(VLOOKUP(C110,SOP!C:N,11,0)="","",(VLOOKUP(C110,SOP!C:N,11,0)))</f>
        <v/>
      </c>
    </row>
    <row r="111" spans="1:8" hidden="1" x14ac:dyDescent="0.3">
      <c r="A111" s="14" t="s">
        <v>41</v>
      </c>
      <c r="B111" s="17">
        <v>26695601</v>
      </c>
      <c r="C111" s="17">
        <v>16695603</v>
      </c>
      <c r="D111" s="17" t="s">
        <v>49</v>
      </c>
      <c r="E111" s="68"/>
      <c r="F111" s="70" t="str">
        <f>VLOOKUP(C111,SOP!C:F,4,0)</f>
        <v/>
      </c>
      <c r="G111" s="63" t="str">
        <f>IF(VLOOKUP(C111,SOP!C:N,10,0)="","",(VLOOKUP(C111,SOP!C:N,10,0)))</f>
        <v>TBC</v>
      </c>
      <c r="H111" s="63" t="str">
        <f>IF(VLOOKUP(C111,SOP!C:N,11,0)="","",(VLOOKUP(C111,SOP!C:N,11,0)))</f>
        <v/>
      </c>
    </row>
    <row r="112" spans="1:8" hidden="1" x14ac:dyDescent="0.3">
      <c r="A112" s="14" t="s">
        <v>41</v>
      </c>
      <c r="B112" s="17">
        <v>16869701</v>
      </c>
      <c r="C112" s="17">
        <v>67751196</v>
      </c>
      <c r="D112" s="17" t="s">
        <v>50</v>
      </c>
      <c r="E112" s="68"/>
      <c r="F112" s="70" t="str">
        <f>VLOOKUP(C112,SOP!C:F,4,0)</f>
        <v/>
      </c>
      <c r="G112" s="63" t="str">
        <f>IF(VLOOKUP(C112,SOP!C:N,10,0)="","",(VLOOKUP(C112,SOP!C:N,10,0)))</f>
        <v>TBC</v>
      </c>
      <c r="H112" s="63" t="str">
        <f>IF(VLOOKUP(C112,SOP!C:N,11,0)="","",(VLOOKUP(C112,SOP!C:N,11,0)))</f>
        <v/>
      </c>
    </row>
    <row r="113" spans="1:8" hidden="1" x14ac:dyDescent="0.3">
      <c r="A113" s="14" t="s">
        <v>41</v>
      </c>
      <c r="B113" s="17">
        <v>13091403</v>
      </c>
      <c r="C113" s="17">
        <v>67577421</v>
      </c>
      <c r="D113" s="17" t="s">
        <v>52</v>
      </c>
      <c r="E113" s="68"/>
      <c r="F113" s="70" t="str">
        <f>VLOOKUP(C113,SOP!C:F,4,0)</f>
        <v/>
      </c>
      <c r="G113" s="63" t="str">
        <f>IF(VLOOKUP(C113,SOP!C:N,10,0)="","",(VLOOKUP(C113,SOP!C:N,10,0)))</f>
        <v>TBC</v>
      </c>
      <c r="H113" s="63" t="str">
        <f>IF(VLOOKUP(C113,SOP!C:N,11,0)="","",(VLOOKUP(C113,SOP!C:N,11,0)))</f>
        <v/>
      </c>
    </row>
    <row r="114" spans="1:8" hidden="1" x14ac:dyDescent="0.3">
      <c r="A114" s="14" t="s">
        <v>41</v>
      </c>
      <c r="B114" s="17">
        <v>16164101</v>
      </c>
      <c r="C114" s="17">
        <v>16164101</v>
      </c>
      <c r="D114" s="17" t="s">
        <v>48</v>
      </c>
      <c r="E114" s="68"/>
      <c r="F114" s="70" t="str">
        <f>VLOOKUP(C114,SOP!C:F,4,0)</f>
        <v/>
      </c>
      <c r="G114" s="63" t="str">
        <f>IF(VLOOKUP(C114,SOP!C:N,10,0)="","",(VLOOKUP(C114,SOP!C:N,10,0)))</f>
        <v>TBC</v>
      </c>
      <c r="H114" s="63" t="str">
        <f>IF(VLOOKUP(C114,SOP!C:N,11,0)="","",(VLOOKUP(C114,SOP!C:N,11,0)))</f>
        <v/>
      </c>
    </row>
    <row r="115" spans="1:8" hidden="1" x14ac:dyDescent="0.3">
      <c r="A115" s="14" t="s">
        <v>120</v>
      </c>
      <c r="B115" s="17">
        <v>11945301</v>
      </c>
      <c r="C115" s="17">
        <v>11945301</v>
      </c>
      <c r="D115" s="17" t="s">
        <v>121</v>
      </c>
      <c r="E115" s="68"/>
      <c r="F115" s="70" t="e">
        <f>VLOOKUP(C115,SOP!C:F,4,0)</f>
        <v>#N/A</v>
      </c>
      <c r="G115" s="63" t="e">
        <f>IF(VLOOKUP(C115,SOP!C:N,10,0)="","",(VLOOKUP(C115,SOP!C:N,10,0)))</f>
        <v>#N/A</v>
      </c>
      <c r="H115" s="63" t="e">
        <f>IF(VLOOKUP(C115,SOP!C:N,11,0)="","",(VLOOKUP(C115,SOP!C:N,11,0)))</f>
        <v>#N/A</v>
      </c>
    </row>
    <row r="116" spans="1:8" hidden="1" x14ac:dyDescent="0.3">
      <c r="A116" s="14" t="s">
        <v>120</v>
      </c>
      <c r="B116" s="17">
        <v>11949401</v>
      </c>
      <c r="C116" s="17">
        <v>11949401</v>
      </c>
      <c r="D116" s="17" t="s">
        <v>123</v>
      </c>
      <c r="E116" s="68"/>
      <c r="F116" s="70" t="e">
        <f>VLOOKUP(C116,SOP!C:F,4,0)</f>
        <v>#N/A</v>
      </c>
      <c r="G116" s="63" t="e">
        <f>IF(VLOOKUP(C116,SOP!C:N,10,0)="","",(VLOOKUP(C116,SOP!C:N,10,0)))</f>
        <v>#N/A</v>
      </c>
      <c r="H116" s="63" t="e">
        <f>IF(VLOOKUP(C116,SOP!C:N,11,0)="","",(VLOOKUP(C116,SOP!C:N,11,0)))</f>
        <v>#N/A</v>
      </c>
    </row>
    <row r="117" spans="1:8" hidden="1" x14ac:dyDescent="0.3">
      <c r="A117" s="14" t="s">
        <v>134</v>
      </c>
      <c r="B117" s="17">
        <v>11884801</v>
      </c>
      <c r="C117" s="17">
        <v>11884801</v>
      </c>
      <c r="D117" s="17" t="s">
        <v>135</v>
      </c>
      <c r="E117" s="68"/>
      <c r="F117" s="70" t="e">
        <f>VLOOKUP(C117,SOP!C:F,4,0)</f>
        <v>#N/A</v>
      </c>
      <c r="G117" s="63" t="e">
        <f>IF(VLOOKUP(C117,SOP!C:N,10,0)="","",(VLOOKUP(C117,SOP!C:N,10,0)))</f>
        <v>#N/A</v>
      </c>
      <c r="H117" s="63" t="e">
        <f>IF(VLOOKUP(C117,SOP!C:N,11,0)="","",(VLOOKUP(C117,SOP!C:N,11,0)))</f>
        <v>#N/A</v>
      </c>
    </row>
    <row r="118" spans="1:8" hidden="1" x14ac:dyDescent="0.3">
      <c r="A118" s="14" t="s">
        <v>134</v>
      </c>
      <c r="B118" s="17">
        <v>11886301</v>
      </c>
      <c r="C118" s="17">
        <v>11886301</v>
      </c>
      <c r="D118" s="17" t="s">
        <v>136</v>
      </c>
      <c r="E118" s="68"/>
      <c r="F118" s="70" t="e">
        <f>VLOOKUP(C118,SOP!C:F,4,0)</f>
        <v>#N/A</v>
      </c>
      <c r="G118" s="63" t="e">
        <f>IF(VLOOKUP(C118,SOP!C:N,10,0)="","",(VLOOKUP(C118,SOP!C:N,10,0)))</f>
        <v>#N/A</v>
      </c>
      <c r="H118" s="63" t="e">
        <f>IF(VLOOKUP(C118,SOP!C:N,11,0)="","",(VLOOKUP(C118,SOP!C:N,11,0)))</f>
        <v>#N/A</v>
      </c>
    </row>
    <row r="119" spans="1:8" hidden="1" x14ac:dyDescent="0.3">
      <c r="A119" s="14" t="s">
        <v>134</v>
      </c>
      <c r="B119" s="17">
        <v>11884201</v>
      </c>
      <c r="C119" s="17">
        <v>11884201</v>
      </c>
      <c r="D119" s="17" t="s">
        <v>137</v>
      </c>
      <c r="E119" s="68"/>
      <c r="F119" s="70" t="e">
        <f>VLOOKUP(C119,SOP!C:F,4,0)</f>
        <v>#N/A</v>
      </c>
      <c r="G119" s="63" t="e">
        <f>IF(VLOOKUP(C119,SOP!C:N,10,0)="","",(VLOOKUP(C119,SOP!C:N,10,0)))</f>
        <v>#N/A</v>
      </c>
      <c r="H119" s="63" t="e">
        <f>IF(VLOOKUP(C119,SOP!C:N,11,0)="","",(VLOOKUP(C119,SOP!C:N,11,0)))</f>
        <v>#N/A</v>
      </c>
    </row>
    <row r="120" spans="1:8" hidden="1" x14ac:dyDescent="0.3">
      <c r="A120" s="14" t="s">
        <v>134</v>
      </c>
      <c r="B120" s="17">
        <v>11885801</v>
      </c>
      <c r="C120" s="17">
        <v>11885802</v>
      </c>
      <c r="D120" s="17" t="s">
        <v>138</v>
      </c>
      <c r="E120" s="68"/>
      <c r="F120" s="70" t="e">
        <f>VLOOKUP(C120,SOP!C:F,4,0)</f>
        <v>#N/A</v>
      </c>
      <c r="G120" s="63" t="e">
        <f>IF(VLOOKUP(C120,SOP!C:N,10,0)="","",(VLOOKUP(C120,SOP!C:N,10,0)))</f>
        <v>#N/A</v>
      </c>
      <c r="H120" s="63" t="e">
        <f>IF(VLOOKUP(C120,SOP!C:N,11,0)="","",(VLOOKUP(C120,SOP!C:N,11,0)))</f>
        <v>#N/A</v>
      </c>
    </row>
    <row r="121" spans="1:8" hidden="1" x14ac:dyDescent="0.3">
      <c r="A121" s="14" t="s">
        <v>69</v>
      </c>
      <c r="B121" s="17">
        <v>15196603</v>
      </c>
      <c r="C121" s="17">
        <v>15196603</v>
      </c>
      <c r="D121" s="17" t="s">
        <v>70</v>
      </c>
      <c r="E121" s="68"/>
      <c r="F121" s="70" t="str">
        <f>VLOOKUP(C121,SOP!C:F,4,0)</f>
        <v/>
      </c>
      <c r="G121" s="63" t="str">
        <f>IF(VLOOKUP(C121,SOP!C:N,10,0)="","",(VLOOKUP(C121,SOP!C:N,10,0)))</f>
        <v>TBC</v>
      </c>
      <c r="H121" s="63" t="str">
        <f>IF(VLOOKUP(C121,SOP!C:N,11,0)="","",(VLOOKUP(C121,SOP!C:N,11,0)))</f>
        <v/>
      </c>
    </row>
    <row r="122" spans="1:8" hidden="1" x14ac:dyDescent="0.3">
      <c r="A122" s="14" t="s">
        <v>69</v>
      </c>
      <c r="B122" s="17">
        <v>15859202</v>
      </c>
      <c r="C122" s="17">
        <v>15859202</v>
      </c>
      <c r="D122" s="17" t="s">
        <v>71</v>
      </c>
      <c r="E122" s="68"/>
      <c r="F122" s="70" t="str">
        <f>VLOOKUP(C122,SOP!C:F,4,0)</f>
        <v/>
      </c>
      <c r="G122" s="63" t="str">
        <f>IF(VLOOKUP(C122,SOP!C:N,10,0)="","",(VLOOKUP(C122,SOP!C:N,10,0)))</f>
        <v>TBC</v>
      </c>
      <c r="H122" s="63" t="str">
        <f>IF(VLOOKUP(C122,SOP!C:N,11,0)="","",(VLOOKUP(C122,SOP!C:N,11,0)))</f>
        <v/>
      </c>
    </row>
    <row r="123" spans="1:8" hidden="1" x14ac:dyDescent="0.3">
      <c r="A123" s="14" t="s">
        <v>69</v>
      </c>
      <c r="B123" s="17">
        <v>18696502</v>
      </c>
      <c r="C123" s="17">
        <v>18696502</v>
      </c>
      <c r="D123" s="17" t="s">
        <v>72</v>
      </c>
      <c r="E123" s="68"/>
      <c r="F123" s="70" t="str">
        <f>VLOOKUP(C123,SOP!C:F,4,0)</f>
        <v/>
      </c>
      <c r="G123" s="63" t="str">
        <f>IF(VLOOKUP(C123,SOP!C:N,10,0)="","",(VLOOKUP(C123,SOP!C:N,10,0)))</f>
        <v>TBC</v>
      </c>
      <c r="H123" s="63" t="str">
        <f>IF(VLOOKUP(C123,SOP!C:N,11,0)="","",(VLOOKUP(C123,SOP!C:N,11,0)))</f>
        <v/>
      </c>
    </row>
    <row r="124" spans="1:8" hidden="1" x14ac:dyDescent="0.3">
      <c r="A124" s="14" t="s">
        <v>69</v>
      </c>
      <c r="B124" s="17">
        <v>11140704</v>
      </c>
      <c r="C124" s="17">
        <v>11140704</v>
      </c>
      <c r="D124" s="17" t="s">
        <v>73</v>
      </c>
      <c r="E124" s="68"/>
      <c r="F124" s="70" t="str">
        <f>VLOOKUP(C124,SOP!C:F,4,0)</f>
        <v/>
      </c>
      <c r="G124" s="63" t="str">
        <f>IF(VLOOKUP(C124,SOP!C:N,10,0)="","",(VLOOKUP(C124,SOP!C:N,10,0)))</f>
        <v>TBC</v>
      </c>
      <c r="H124" s="63">
        <f>IF(VLOOKUP(C124,SOP!C:N,11,0)="","",(VLOOKUP(C124,SOP!C:N,11,0)))</f>
        <v>180</v>
      </c>
    </row>
    <row r="125" spans="1:8" hidden="1" x14ac:dyDescent="0.3">
      <c r="A125" s="14" t="s">
        <v>69</v>
      </c>
      <c r="B125" s="17">
        <v>28974101</v>
      </c>
      <c r="C125" s="17">
        <v>18974102</v>
      </c>
      <c r="D125" s="17" t="s">
        <v>74</v>
      </c>
      <c r="E125" s="68"/>
      <c r="F125" s="70" t="e">
        <f>VLOOKUP(C125,SOP!C:F,4,0)</f>
        <v>#N/A</v>
      </c>
      <c r="G125" s="63" t="e">
        <f>IF(VLOOKUP(C125,SOP!C:N,10,0)="","",(VLOOKUP(C125,SOP!C:N,10,0)))</f>
        <v>#N/A</v>
      </c>
      <c r="H125" s="63" t="e">
        <f>IF(VLOOKUP(C125,SOP!C:N,11,0)="","",(VLOOKUP(C125,SOP!C:N,11,0)))</f>
        <v>#N/A</v>
      </c>
    </row>
    <row r="126" spans="1:8" hidden="1" x14ac:dyDescent="0.3">
      <c r="A126" s="14" t="s">
        <v>69</v>
      </c>
      <c r="B126" s="17">
        <v>15864602</v>
      </c>
      <c r="C126" s="17">
        <v>15864602</v>
      </c>
      <c r="D126" s="17" t="s">
        <v>75</v>
      </c>
      <c r="E126" s="68"/>
      <c r="F126" s="70" t="e">
        <f>VLOOKUP(C126,SOP!C:F,4,0)</f>
        <v>#N/A</v>
      </c>
      <c r="G126" s="63" t="e">
        <f>IF(VLOOKUP(C126,SOP!C:N,10,0)="","",(VLOOKUP(C126,SOP!C:N,10,0)))</f>
        <v>#N/A</v>
      </c>
      <c r="H126" s="63" t="e">
        <f>IF(VLOOKUP(C126,SOP!C:N,11,0)="","",(VLOOKUP(C126,SOP!C:N,11,0)))</f>
        <v>#N/A</v>
      </c>
    </row>
    <row r="127" spans="1:8" hidden="1" x14ac:dyDescent="0.3">
      <c r="A127" s="14" t="s">
        <v>166</v>
      </c>
      <c r="B127" s="17">
        <v>28742201</v>
      </c>
      <c r="C127" s="17">
        <v>28742201</v>
      </c>
      <c r="D127" s="17" t="s">
        <v>167</v>
      </c>
      <c r="E127" s="68"/>
      <c r="F127" s="70" t="e">
        <f>VLOOKUP(C127,SOP!C:F,4,0)</f>
        <v>#N/A</v>
      </c>
      <c r="G127" s="63" t="e">
        <f>IF(VLOOKUP(C127,SOP!C:N,10,0)="","",(VLOOKUP(C127,SOP!C:N,10,0)))</f>
        <v>#N/A</v>
      </c>
      <c r="H127" s="63" t="e">
        <f>IF(VLOOKUP(C127,SOP!C:N,11,0)="","",(VLOOKUP(C127,SOP!C:N,11,0)))</f>
        <v>#N/A</v>
      </c>
    </row>
    <row r="128" spans="1:8" hidden="1" x14ac:dyDescent="0.3">
      <c r="A128" s="14" t="s">
        <v>53</v>
      </c>
      <c r="B128" s="17">
        <v>18008401</v>
      </c>
      <c r="C128" s="17">
        <v>18008401</v>
      </c>
      <c r="D128" s="17" t="s">
        <v>54</v>
      </c>
      <c r="E128" s="68"/>
      <c r="F128" s="70" t="e">
        <f>VLOOKUP(C128,SOP!C:F,4,0)</f>
        <v>#N/A</v>
      </c>
      <c r="G128" s="63" t="e">
        <f>IF(VLOOKUP(C128,SOP!C:N,10,0)="","",(VLOOKUP(C128,SOP!C:N,10,0)))</f>
        <v>#N/A</v>
      </c>
      <c r="H128" s="63" t="e">
        <f>IF(VLOOKUP(C128,SOP!C:N,11,0)="","",(VLOOKUP(C128,SOP!C:N,11,0)))</f>
        <v>#N/A</v>
      </c>
    </row>
    <row r="129" spans="1:8" hidden="1" x14ac:dyDescent="0.3">
      <c r="A129" s="14" t="s">
        <v>53</v>
      </c>
      <c r="B129" s="17">
        <v>67563952</v>
      </c>
      <c r="C129" s="17">
        <v>67563952</v>
      </c>
      <c r="D129" s="17" t="s">
        <v>60</v>
      </c>
      <c r="E129" s="68"/>
      <c r="F129" s="70" t="str">
        <f>VLOOKUP(C129,SOP!C:F,4,0)</f>
        <v/>
      </c>
      <c r="G129" s="63" t="str">
        <f>IF(VLOOKUP(C129,SOP!C:N,10,0)="","",(VLOOKUP(C129,SOP!C:N,10,0)))</f>
        <v>TBC</v>
      </c>
      <c r="H129" s="63" t="str">
        <f>IF(VLOOKUP(C129,SOP!C:N,11,0)="","",(VLOOKUP(C129,SOP!C:N,11,0)))</f>
        <v/>
      </c>
    </row>
    <row r="130" spans="1:8" hidden="1" x14ac:dyDescent="0.3">
      <c r="A130" s="14" t="s">
        <v>53</v>
      </c>
      <c r="B130" s="17">
        <v>18535702</v>
      </c>
      <c r="C130" s="17">
        <v>18535702</v>
      </c>
      <c r="D130" s="17" t="s">
        <v>57</v>
      </c>
      <c r="E130" s="68"/>
      <c r="F130" s="70" t="e">
        <f>VLOOKUP(C130,SOP!C:F,4,0)</f>
        <v>#N/A</v>
      </c>
      <c r="G130" s="63" t="e">
        <f>IF(VLOOKUP(C130,SOP!C:N,10,0)="","",(VLOOKUP(C130,SOP!C:N,10,0)))</f>
        <v>#N/A</v>
      </c>
      <c r="H130" s="63" t="e">
        <f>IF(VLOOKUP(C130,SOP!C:N,11,0)="","",(VLOOKUP(C130,SOP!C:N,11,0)))</f>
        <v>#N/A</v>
      </c>
    </row>
    <row r="131" spans="1:8" hidden="1" x14ac:dyDescent="0.3">
      <c r="A131" s="14" t="s">
        <v>150</v>
      </c>
      <c r="B131" s="17">
        <v>67830541</v>
      </c>
      <c r="C131" s="17">
        <v>67830541</v>
      </c>
      <c r="D131" s="17" t="s">
        <v>157</v>
      </c>
      <c r="E131" s="68"/>
      <c r="F131" s="70" t="str">
        <f>VLOOKUP(C131,SOP!C:F,4,0)</f>
        <v/>
      </c>
      <c r="G131" s="63" t="str">
        <f>IF(VLOOKUP(C131,SOP!C:N,10,0)="","",(VLOOKUP(C131,SOP!C:N,10,0)))</f>
        <v>TBC</v>
      </c>
      <c r="H131" s="63" t="str">
        <f>IF(VLOOKUP(C131,SOP!C:N,11,0)="","",(VLOOKUP(C131,SOP!C:N,11,0)))</f>
        <v/>
      </c>
    </row>
    <row r="132" spans="1:8" hidden="1" x14ac:dyDescent="0.3">
      <c r="A132" s="14" t="s">
        <v>150</v>
      </c>
      <c r="B132" s="17">
        <v>67830543</v>
      </c>
      <c r="C132" s="17">
        <v>67830543</v>
      </c>
      <c r="D132" s="17" t="s">
        <v>158</v>
      </c>
      <c r="E132" s="68"/>
      <c r="F132" s="70" t="str">
        <f>VLOOKUP(C132,SOP!C:F,4,0)</f>
        <v/>
      </c>
      <c r="G132" s="63" t="str">
        <f>IF(VLOOKUP(C132,SOP!C:N,10,0)="","",(VLOOKUP(C132,SOP!C:N,10,0)))</f>
        <v>TBC</v>
      </c>
      <c r="H132" s="63">
        <f>IF(VLOOKUP(C132,SOP!C:N,11,0)="","",(VLOOKUP(C132,SOP!C:N,11,0)))</f>
        <v>55</v>
      </c>
    </row>
    <row r="133" spans="1:8" hidden="1" x14ac:dyDescent="0.3">
      <c r="A133" s="14" t="s">
        <v>150</v>
      </c>
      <c r="B133" s="17">
        <v>67830539</v>
      </c>
      <c r="C133" s="17">
        <v>67830539</v>
      </c>
      <c r="D133" s="17" t="s">
        <v>159</v>
      </c>
      <c r="E133" s="68"/>
      <c r="F133" s="70" t="str">
        <f>VLOOKUP(C133,SOP!C:F,4,0)</f>
        <v/>
      </c>
      <c r="G133" s="63" t="str">
        <f>IF(VLOOKUP(C133,SOP!C:N,10,0)="","",(VLOOKUP(C133,SOP!C:N,10,0)))</f>
        <v>TBC</v>
      </c>
      <c r="H133" s="63">
        <f>IF(VLOOKUP(C133,SOP!C:N,11,0)="","",(VLOOKUP(C133,SOP!C:N,11,0)))</f>
        <v>55</v>
      </c>
    </row>
    <row r="134" spans="1:8" hidden="1" x14ac:dyDescent="0.3">
      <c r="A134" s="14" t="s">
        <v>150</v>
      </c>
      <c r="B134" s="17">
        <v>67830535</v>
      </c>
      <c r="C134" s="17">
        <v>67830535</v>
      </c>
      <c r="D134" s="17" t="s">
        <v>163</v>
      </c>
      <c r="E134" s="68"/>
      <c r="F134" s="70" t="e">
        <f>VLOOKUP(C134,SOP!C:F,4,0)</f>
        <v>#N/A</v>
      </c>
      <c r="G134" s="63" t="e">
        <f>IF(VLOOKUP(C134,SOP!C:N,10,0)="","",(VLOOKUP(C134,SOP!C:N,10,0)))</f>
        <v>#N/A</v>
      </c>
      <c r="H134" s="63" t="e">
        <f>IF(VLOOKUP(C134,SOP!C:N,11,0)="","",(VLOOKUP(C134,SOP!C:N,11,0)))</f>
        <v>#N/A</v>
      </c>
    </row>
    <row r="135" spans="1:8" hidden="1" x14ac:dyDescent="0.3">
      <c r="A135" s="14" t="s">
        <v>61</v>
      </c>
      <c r="B135" s="17">
        <v>67169652</v>
      </c>
      <c r="C135" s="17">
        <v>67169652</v>
      </c>
      <c r="D135" s="17" t="s">
        <v>64</v>
      </c>
      <c r="E135" s="68"/>
      <c r="F135" s="70" t="e">
        <f>VLOOKUP(C135,SOP!C:F,4,0)</f>
        <v>#N/A</v>
      </c>
      <c r="G135" s="62" t="e">
        <f>IF(VLOOKUP(C135,SOP!C:N,10,0)="","",(VLOOKUP(C135,SOP!C:N,10,0)))</f>
        <v>#N/A</v>
      </c>
      <c r="H135" s="63" t="e">
        <f>IF(VLOOKUP(C135,SOP!C:N,11,0)="","",(VLOOKUP(C135,SOP!C:N,11,0)))</f>
        <v>#N/A</v>
      </c>
    </row>
    <row r="136" spans="1:8" hidden="1" x14ac:dyDescent="0.3">
      <c r="A136" s="14" t="s">
        <v>3</v>
      </c>
      <c r="B136" s="17">
        <v>67251848</v>
      </c>
      <c r="C136" s="17">
        <v>67251848</v>
      </c>
      <c r="D136" s="17" t="s">
        <v>20</v>
      </c>
      <c r="E136" s="68"/>
      <c r="F136" s="70" t="e">
        <f>VLOOKUP(C136,SOP!C:F,4,0)</f>
        <v>#N/A</v>
      </c>
      <c r="G136" s="63" t="e">
        <f>IF(VLOOKUP(C136,SOP!C:N,10,0)="","",(VLOOKUP(C136,SOP!C:N,10,0)))</f>
        <v>#N/A</v>
      </c>
      <c r="H136" s="63" t="e">
        <f>IF(VLOOKUP(C136,SOP!C:N,11,0)="","",(VLOOKUP(C136,SOP!C:N,11,0)))</f>
        <v>#N/A</v>
      </c>
    </row>
    <row r="137" spans="1:8" hidden="1" x14ac:dyDescent="0.3">
      <c r="A137" s="14" t="s">
        <v>3</v>
      </c>
      <c r="B137" s="17">
        <v>67251853</v>
      </c>
      <c r="C137" s="17">
        <v>67251853</v>
      </c>
      <c r="D137" s="17" t="s">
        <v>19</v>
      </c>
      <c r="E137" s="68"/>
      <c r="F137" s="70" t="e">
        <f>VLOOKUP(C137,SOP!C:F,4,0)</f>
        <v>#N/A</v>
      </c>
      <c r="G137" s="63" t="e">
        <f>IF(VLOOKUP(C137,SOP!C:N,10,0)="","",(VLOOKUP(C137,SOP!C:N,10,0)))</f>
        <v>#N/A</v>
      </c>
      <c r="H137" s="63" t="e">
        <f>IF(VLOOKUP(C137,SOP!C:N,11,0)="","",(VLOOKUP(C137,SOP!C:N,11,0)))</f>
        <v>#N/A</v>
      </c>
    </row>
    <row r="138" spans="1:8" hidden="1" x14ac:dyDescent="0.3">
      <c r="A138" s="14" t="s">
        <v>90</v>
      </c>
      <c r="B138" s="17">
        <v>19486001</v>
      </c>
      <c r="C138" s="17">
        <v>19486001</v>
      </c>
      <c r="D138" s="17" t="s">
        <v>95</v>
      </c>
      <c r="E138" s="68" t="s">
        <v>481</v>
      </c>
      <c r="F138" s="70" t="e">
        <f>VLOOKUP(C138,SOP!C:F,4,0)</f>
        <v>#N/A</v>
      </c>
      <c r="G138" s="63" t="e">
        <f>IF(VLOOKUP(C138,SOP!C:N,10,0)="","",(VLOOKUP(C138,SOP!C:N,10,0)))</f>
        <v>#N/A</v>
      </c>
      <c r="H138" s="63" t="e">
        <f>IF(VLOOKUP(C138,SOP!C:N,11,0)="","",(VLOOKUP(C138,SOP!C:N,11,0)))</f>
        <v>#N/A</v>
      </c>
    </row>
    <row r="139" spans="1:8" x14ac:dyDescent="0.3">
      <c r="A139" s="94" t="s">
        <v>77</v>
      </c>
      <c r="B139" s="95">
        <v>67807275</v>
      </c>
      <c r="C139" s="95">
        <v>67807275</v>
      </c>
      <c r="D139" s="95" t="s">
        <v>83</v>
      </c>
      <c r="E139" s="96"/>
      <c r="F139" s="97" t="e">
        <f>VLOOKUP(C139,SOP!C:F,4,0)</f>
        <v>#N/A</v>
      </c>
      <c r="G139" s="98" t="e">
        <f>IF(VLOOKUP(C139,SOP!C:N,10,0)="","",(VLOOKUP(C139,SOP!C:N,10,0)))</f>
        <v>#N/A</v>
      </c>
      <c r="H139" s="98" t="e">
        <f>IF(VLOOKUP(C139,SOP!C:N,11,0)="","",(VLOOKUP(C139,SOP!C:N,11,0)))</f>
        <v>#N/A</v>
      </c>
    </row>
    <row r="140" spans="1:8" hidden="1" x14ac:dyDescent="0.3">
      <c r="A140" s="14" t="s">
        <v>77</v>
      </c>
      <c r="B140" s="17">
        <v>39495401</v>
      </c>
      <c r="C140" s="17">
        <v>39495401</v>
      </c>
      <c r="D140" s="17" t="s">
        <v>85</v>
      </c>
      <c r="E140" s="68"/>
      <c r="F140" s="70" t="e">
        <f>VLOOKUP(C140,SOP!C:F,4,0)</f>
        <v>#N/A</v>
      </c>
      <c r="G140" s="63" t="e">
        <f>IF(VLOOKUP(C140,SOP!C:N,10,0)="","",(VLOOKUP(C140,SOP!C:N,10,0)))</f>
        <v>#N/A</v>
      </c>
      <c r="H140" s="63" t="e">
        <f>IF(VLOOKUP(C140,SOP!C:N,11,0)="","",(VLOOKUP(C140,SOP!C:N,11,0)))</f>
        <v>#N/A</v>
      </c>
    </row>
    <row r="141" spans="1:8" x14ac:dyDescent="0.3">
      <c r="A141" s="94" t="s">
        <v>102</v>
      </c>
      <c r="B141" s="95">
        <v>67807277</v>
      </c>
      <c r="C141" s="95">
        <v>67807277</v>
      </c>
      <c r="D141" s="95" t="s">
        <v>104</v>
      </c>
      <c r="E141" s="96"/>
      <c r="F141" s="97" t="e">
        <f>VLOOKUP(C141,SOP!C:F,4,0)</f>
        <v>#N/A</v>
      </c>
      <c r="G141" s="98" t="e">
        <f>IF(VLOOKUP(C141,SOP!C:N,10,0)="","",(VLOOKUP(C141,SOP!C:N,10,0)))</f>
        <v>#N/A</v>
      </c>
      <c r="H141" s="98" t="e">
        <f>IF(VLOOKUP(C141,SOP!C:N,11,0)="","",(VLOOKUP(C141,SOP!C:N,11,0)))</f>
        <v>#N/A</v>
      </c>
    </row>
    <row r="142" spans="1:8" hidden="1" x14ac:dyDescent="0.3">
      <c r="A142" s="14" t="s">
        <v>102</v>
      </c>
      <c r="B142" s="17">
        <v>19485901</v>
      </c>
      <c r="C142" s="17">
        <v>19485901</v>
      </c>
      <c r="D142" s="17" t="s">
        <v>106</v>
      </c>
      <c r="E142" s="68"/>
      <c r="F142" s="70" t="e">
        <f>VLOOKUP(C142,SOP!C:F,4,0)</f>
        <v>#N/A</v>
      </c>
      <c r="G142" s="63" t="e">
        <f>IF(VLOOKUP(C142,SOP!C:N,10,0)="","",(VLOOKUP(C142,SOP!C:N,10,0)))</f>
        <v>#N/A</v>
      </c>
      <c r="H142" s="63" t="e">
        <f>IF(VLOOKUP(C142,SOP!C:N,11,0)="","",(VLOOKUP(C142,SOP!C:N,11,0)))</f>
        <v>#N/A</v>
      </c>
    </row>
    <row r="143" spans="1:8" hidden="1" x14ac:dyDescent="0.3">
      <c r="A143" s="14" t="s">
        <v>41</v>
      </c>
      <c r="B143" s="17">
        <v>24790301</v>
      </c>
      <c r="C143" s="17">
        <v>14790302</v>
      </c>
      <c r="D143" s="17" t="s">
        <v>47</v>
      </c>
      <c r="E143" s="68"/>
      <c r="F143" s="70" t="str">
        <f>VLOOKUP(C143,SOP!C:F,4,0)</f>
        <v/>
      </c>
      <c r="G143" s="63" t="str">
        <f>IF(VLOOKUP(C143,SOP!C:N,10,0)="","",(VLOOKUP(C143,SOP!C:N,10,0)))</f>
        <v>TBC</v>
      </c>
      <c r="H143" s="63" t="str">
        <f>IF(VLOOKUP(C143,SOP!C:N,11,0)="","",(VLOOKUP(C143,SOP!C:N,11,0)))</f>
        <v/>
      </c>
    </row>
    <row r="144" spans="1:8" hidden="1" x14ac:dyDescent="0.3">
      <c r="A144" s="14" t="s">
        <v>134</v>
      </c>
      <c r="B144" s="17">
        <v>11885401</v>
      </c>
      <c r="C144" s="17">
        <v>11885401</v>
      </c>
      <c r="D144" s="17" t="s">
        <v>139</v>
      </c>
      <c r="E144" s="68"/>
      <c r="F144" s="70" t="e">
        <f>VLOOKUP(C144,SOP!C:F,4,0)</f>
        <v>#N/A</v>
      </c>
      <c r="G144" s="63" t="e">
        <f>IF(VLOOKUP(C144,SOP!C:N,10,0)="","",(VLOOKUP(C144,SOP!C:N,10,0)))</f>
        <v>#N/A</v>
      </c>
      <c r="H144" s="63" t="e">
        <f>IF(VLOOKUP(C144,SOP!C:N,11,0)="","",(VLOOKUP(C144,SOP!C:N,11,0)))</f>
        <v>#N/A</v>
      </c>
    </row>
    <row r="145" spans="1:8" hidden="1" x14ac:dyDescent="0.3">
      <c r="A145" s="14" t="s">
        <v>53</v>
      </c>
      <c r="B145" s="17">
        <v>18536102</v>
      </c>
      <c r="C145" s="17">
        <v>18536102</v>
      </c>
      <c r="D145" s="17" t="s">
        <v>55</v>
      </c>
      <c r="E145" s="68"/>
      <c r="F145" s="70" t="e">
        <f>VLOOKUP(C145,SOP!C:F,4,0)</f>
        <v>#N/A</v>
      </c>
      <c r="G145" s="62" t="e">
        <f>IF(VLOOKUP(C145,SOP!C:N,10,0)="","",(VLOOKUP(C145,SOP!C:N,10,0)))</f>
        <v>#N/A</v>
      </c>
      <c r="H145" s="63" t="e">
        <f>IF(VLOOKUP(C145,SOP!C:N,11,0)="","",(VLOOKUP(C145,SOP!C:N,11,0)))</f>
        <v>#N/A</v>
      </c>
    </row>
    <row r="146" spans="1:8" hidden="1" x14ac:dyDescent="0.3">
      <c r="A146" s="14" t="s">
        <v>108</v>
      </c>
      <c r="B146" s="17">
        <v>67751022</v>
      </c>
      <c r="C146" s="17">
        <v>67751022</v>
      </c>
      <c r="D146" s="17" t="s">
        <v>119</v>
      </c>
      <c r="E146" s="68"/>
      <c r="F146" s="70" t="str">
        <f>VLOOKUP(C146,SOP!C:F,4,0)</f>
        <v/>
      </c>
      <c r="G146" s="63" t="str">
        <f>IF(VLOOKUP(C146,SOP!C:N,10,0)="","",(VLOOKUP(C146,SOP!C:N,10,0)))</f>
        <v>TBC</v>
      </c>
      <c r="H146" s="63" t="str">
        <f>IF(VLOOKUP(C146,SOP!C:N,11,0)="","",(VLOOKUP(C146,SOP!C:N,11,0)))</f>
        <v/>
      </c>
    </row>
    <row r="147" spans="1:8" hidden="1" x14ac:dyDescent="0.3">
      <c r="A147" s="14" t="s">
        <v>3</v>
      </c>
      <c r="B147" s="6">
        <v>22011902</v>
      </c>
      <c r="C147" s="7">
        <v>22011902</v>
      </c>
      <c r="D147" s="17" t="s">
        <v>13</v>
      </c>
      <c r="E147" s="68"/>
      <c r="F147" s="70" t="e">
        <f>VLOOKUP(C147,SOP!C:F,4,0)</f>
        <v>#N/A</v>
      </c>
      <c r="G147" s="62" t="e">
        <f>IF(VLOOKUP(C147,SOP!C:N,10,0)="","",(VLOOKUP(C147,SOP!C:N,10,0)))</f>
        <v>#N/A</v>
      </c>
      <c r="H147" s="63" t="e">
        <f>IF(VLOOKUP(C147,SOP!C:N,11,0)="","",(VLOOKUP(C147,SOP!C:N,11,0)))</f>
        <v>#N/A</v>
      </c>
    </row>
  </sheetData>
  <autoFilter ref="A3:I147" xr:uid="{56378E7D-588C-4956-8DE3-F50FFA7A0B90}">
    <filterColumn colId="6">
      <filters>
        <filter val="NO DELIVERY"/>
      </filters>
    </filterColumn>
  </autoFilter>
  <sortState xmlns:xlrd2="http://schemas.microsoft.com/office/spreadsheetml/2017/richdata2" ref="A47:H146">
    <sortCondition ref="F4:F148"/>
    <sortCondition ref="A4:A148"/>
  </sortState>
  <mergeCells count="1">
    <mergeCell ref="G2:H2"/>
  </mergeCells>
  <conditionalFormatting sqref="F4:F223">
    <cfRule type="cellIs" dxfId="1" priority="4" operator="equal">
      <formula>"OOS"</formula>
    </cfRule>
    <cfRule type="cellIs" dxfId="0" priority="5" operator="equal">
      <formula>"OOS Risk"</formula>
    </cfRule>
  </conditionalFormatting>
  <hyperlinks>
    <hyperlink ref="D1" location="'Top10'!A1" display="Link to Top 10" xr:uid="{BAB034FC-2318-4CEC-B953-1458C5769F0C}"/>
  </hyperlinks>
  <pageMargins left="0.7" right="0.7" top="0.75" bottom="0.75" header="0.3" footer="0.3"/>
  <pageSetup paperSize="9" orientation="portrait" r:id="rId1"/>
  <customProperties>
    <customPr name="_pios_id" r:id="rId2"/>
  </customProperties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D6ACAAC2C2C641840C69989275F899" ma:contentTypeVersion="19" ma:contentTypeDescription="Create a new document." ma:contentTypeScope="" ma:versionID="0bb2dead871ab875897bf4100b17d6e1">
  <xsd:schema xmlns:xsd="http://www.w3.org/2001/XMLSchema" xmlns:xs="http://www.w3.org/2001/XMLSchema" xmlns:p="http://schemas.microsoft.com/office/2006/metadata/properties" xmlns:ns2="2959abd8-2811-4e0b-a18a-502486355815" xmlns:ns3="04bfe2ef-763b-4269-a999-20094c7b3e60" xmlns:ns4="292d0dc2-e599-4ea9-b5ef-33bfd71295c7" targetNamespace="http://schemas.microsoft.com/office/2006/metadata/properties" ma:root="true" ma:fieldsID="b28f27351179b7c9c2b82b25c467ec30" ns2:_="" ns3:_="" ns4:_="">
    <xsd:import namespace="2959abd8-2811-4e0b-a18a-502486355815"/>
    <xsd:import namespace="04bfe2ef-763b-4269-a999-20094c7b3e60"/>
    <xsd:import namespace="292d0dc2-e599-4ea9-b5ef-33bfd71295c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2:SharedWithUsers" minOccurs="0"/>
                <xsd:element ref="ns2:SharedWithDetails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4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9abd8-2811-4e0b-a18a-50248635581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bfe2ef-763b-4269-a999-20094c7b3e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b7f554e9-a963-4179-93d8-b97c197401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d0dc2-e599-4ea9-b5ef-33bfd71295c7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2c0b72be-3e88-46fa-bd07-3bf295f99ddd}" ma:internalName="TaxCatchAll" ma:showField="CatchAllData" ma:web="2959abd8-2811-4e0b-a18a-5024863558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2d0dc2-e599-4ea9-b5ef-33bfd71295c7" xsi:nil="true"/>
    <lcf76f155ced4ddcb4097134ff3c332f xmlns="04bfe2ef-763b-4269-a999-20094c7b3e60">
      <Terms xmlns="http://schemas.microsoft.com/office/infopath/2007/PartnerControls"/>
    </lcf76f155ced4ddcb4097134ff3c332f>
    <_dlc_DocId xmlns="2959abd8-2811-4e0b-a18a-502486355815">FNWQUPE3KMPQ-1728001924-66834</_dlc_DocId>
    <_dlc_DocIdUrl xmlns="2959abd8-2811-4e0b-a18a-502486355815">
      <Url>https://unilever.sharepoint.com/teams/GreecePlanningDeptPLT/_layouts/15/DocIdRedir.aspx?ID=FNWQUPE3KMPQ-1728001924-66834</Url>
      <Description>FNWQUPE3KMPQ-1728001924-66834</Description>
    </_dlc_DocIdUrl>
  </documentManagement>
</p:properties>
</file>

<file path=customXml/itemProps1.xml><?xml version="1.0" encoding="utf-8"?>
<ds:datastoreItem xmlns:ds="http://schemas.openxmlformats.org/officeDocument/2006/customXml" ds:itemID="{D3CF8BF4-2D20-484D-B288-8B77CB932336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94A38F58-C602-4403-9970-1492112F7B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822D00-6643-4BDF-98F6-0E3C345334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9abd8-2811-4e0b-a18a-502486355815"/>
    <ds:schemaRef ds:uri="04bfe2ef-763b-4269-a999-20094c7b3e60"/>
    <ds:schemaRef ds:uri="292d0dc2-e599-4ea9-b5ef-33bfd7129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AC1CE82-E31D-4071-8B7B-95EFF635BC01}">
  <ds:schemaRefs>
    <ds:schemaRef ds:uri="http://purl.org/dc/terms/"/>
    <ds:schemaRef ds:uri="http://schemas.openxmlformats.org/package/2006/metadata/core-properties"/>
    <ds:schemaRef ds:uri="e98a0935-a694-4fee-ba03-57d376133d43"/>
    <ds:schemaRef ds:uri="http://schemas.microsoft.com/office/2006/documentManagement/types"/>
    <ds:schemaRef ds:uri="http://schemas.microsoft.com/office/infopath/2007/PartnerControls"/>
    <ds:schemaRef ds:uri="37b096b5-c3b5-4cf5-87a9-ef6e04e3ad9c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292d0dc2-e599-4ea9-b5ef-33bfd71295c7"/>
    <ds:schemaRef ds:uri="04bfe2ef-763b-4269-a999-20094c7b3e60"/>
    <ds:schemaRef ds:uri="2959abd8-2811-4e0b-a18a-502486355815"/>
  </ds:schemaRefs>
</ds:datastoreItem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Cases2021 2022 FC</vt:lpstr>
      <vt:lpstr>MRDRS Mapping</vt:lpstr>
      <vt:lpstr>ObsRiskPerMonth</vt:lpstr>
      <vt:lpstr>ObsRiskPivot</vt:lpstr>
      <vt:lpstr>Stock</vt:lpstr>
      <vt:lpstr>S1P</vt:lpstr>
      <vt:lpstr>Top10</vt:lpstr>
      <vt:lpstr>SOP</vt:lpstr>
      <vt:lpstr>CD</vt:lpstr>
      <vt:lpstr>SU LIST</vt:lpstr>
      <vt:lpstr>To be delisted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Panagiotis.Ornithopoulos@unilever.com</dc:creator>
  <cp:lastModifiedBy>Ornithopoulos, Panagiotis</cp:lastModifiedBy>
  <dcterms:created xsi:type="dcterms:W3CDTF">2020-09-21T09:17:46Z</dcterms:created>
  <dcterms:modified xsi:type="dcterms:W3CDTF">2025-12-30T08:20:06Z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0x0101009CD6ACAAC2C2C641840C69989275F899</vt:lpwstr>
  </property>
  <property fmtid="{D5CDD505-2E9C-101B-9397-08002B2CF9AE}" pid="3" name="MediaServiceImageTags">
    <vt:lpwstr/>
  </property>
  <property fmtid="{D5CDD505-2E9C-101B-9397-08002B2CF9AE}" pid="4" name="_dlc_DocIdItemGuid">
    <vt:lpwstr>36c3e143-f366-4c55-b708-fd7f506db7c3</vt:lpwstr>
  </property>
</Properties>
</file>